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mc:AlternateContent xmlns:mc="http://schemas.openxmlformats.org/markup-compatibility/2006">
    <mc:Choice Requires="x15">
      <x15ac:absPath xmlns:x15ac="http://schemas.microsoft.com/office/spreadsheetml/2010/11/ac" url="C:\Users\hp\Documents\"/>
    </mc:Choice>
  </mc:AlternateContent>
  <xr:revisionPtr revIDLastSave="0" documentId="10_ncr:8100000_{B696DE87-AE79-4105-BB6A-90D4886102A6}" xr6:coauthVersionLast="33" xr6:coauthVersionMax="36" xr10:uidLastSave="{00000000-0000-0000-0000-000000000000}"/>
  <bookViews>
    <workbookView xWindow="0" yWindow="0" windowWidth="16410" windowHeight="7425" activeTab="2" xr2:uid="{04E2F42B-B0E7-C14E-A690-B41CAFCE17AF}"/>
  </bookViews>
  <sheets>
    <sheet name="amazon" sheetId="1" r:id="rId1"/>
    <sheet name="Summary" sheetId="6" r:id="rId2"/>
    <sheet name="KPI" sheetId="8" r:id="rId3"/>
    <sheet name="Dashboard" sheetId="5" r:id="rId4"/>
  </sheets>
  <definedNames>
    <definedName name="Slicer_category">#N/A</definedName>
    <definedName name="Slicer_Discount_Level">#N/A</definedName>
    <definedName name="Slicer_Price_Bucket">#N/A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2" i="1"/>
  <c r="P3" i="1"/>
  <c r="C2" i="1"/>
  <c r="D2" i="1" s="1"/>
  <c r="C3" i="1"/>
  <c r="D3" i="1" s="1"/>
  <c r="C4" i="1"/>
  <c r="D4" i="1" s="1"/>
  <c r="C5" i="1"/>
  <c r="D5" i="1" s="1"/>
  <c r="C6" i="1"/>
  <c r="D6" i="1" s="1"/>
  <c r="C7" i="1"/>
  <c r="D7" i="1" s="1"/>
  <c r="C8" i="1"/>
  <c r="D8" i="1" s="1"/>
  <c r="C9" i="1"/>
  <c r="D9" i="1" s="1"/>
  <c r="C10" i="1"/>
  <c r="D10" i="1" s="1"/>
  <c r="C11" i="1"/>
  <c r="D11" i="1" s="1"/>
  <c r="C12" i="1"/>
  <c r="D12" i="1" s="1"/>
  <c r="C13" i="1"/>
  <c r="D13" i="1" s="1"/>
  <c r="C14" i="1"/>
  <c r="D14" i="1" s="1"/>
  <c r="C15" i="1"/>
  <c r="D15" i="1" s="1"/>
  <c r="C16" i="1"/>
  <c r="D16" i="1" s="1"/>
  <c r="C17" i="1"/>
  <c r="D17" i="1" s="1"/>
  <c r="C18" i="1"/>
  <c r="D18" i="1" s="1"/>
  <c r="C19" i="1"/>
  <c r="D19" i="1" s="1"/>
  <c r="C20" i="1"/>
  <c r="D20" i="1" s="1"/>
  <c r="C21" i="1"/>
  <c r="D21" i="1" s="1"/>
  <c r="C22" i="1"/>
  <c r="D22" i="1" s="1"/>
  <c r="C23" i="1"/>
  <c r="D23" i="1" s="1"/>
  <c r="C24" i="1"/>
  <c r="D24" i="1" s="1"/>
  <c r="C25" i="1"/>
  <c r="D25" i="1" s="1"/>
  <c r="C26" i="1"/>
  <c r="D26" i="1" s="1"/>
  <c r="C27" i="1"/>
  <c r="D27" i="1" s="1"/>
  <c r="C28" i="1"/>
  <c r="D28" i="1" s="1"/>
  <c r="C29" i="1"/>
  <c r="D29" i="1" s="1"/>
  <c r="C30" i="1"/>
  <c r="D30" i="1" s="1"/>
  <c r="C31" i="1"/>
  <c r="D31" i="1" s="1"/>
  <c r="C32" i="1"/>
  <c r="D32" i="1" s="1"/>
  <c r="C33" i="1"/>
  <c r="D33" i="1" s="1"/>
  <c r="C34" i="1"/>
  <c r="D34" i="1" s="1"/>
  <c r="C35" i="1"/>
  <c r="D35" i="1" s="1"/>
  <c r="C36" i="1"/>
  <c r="D36" i="1" s="1"/>
  <c r="C37" i="1"/>
  <c r="D37" i="1" s="1"/>
  <c r="C38" i="1"/>
  <c r="D38" i="1" s="1"/>
  <c r="C39" i="1"/>
  <c r="D39" i="1" s="1"/>
  <c r="C40" i="1"/>
  <c r="D40" i="1" s="1"/>
  <c r="C41" i="1"/>
  <c r="D41" i="1" s="1"/>
  <c r="C42" i="1"/>
  <c r="D42" i="1" s="1"/>
  <c r="C43" i="1"/>
  <c r="D43" i="1" s="1"/>
  <c r="C44" i="1"/>
  <c r="D44" i="1" s="1"/>
  <c r="C45" i="1"/>
  <c r="D45" i="1" s="1"/>
  <c r="C46" i="1"/>
  <c r="D46" i="1" s="1"/>
  <c r="C47" i="1"/>
  <c r="D47" i="1" s="1"/>
  <c r="C48" i="1"/>
  <c r="D48" i="1" s="1"/>
  <c r="C49" i="1"/>
  <c r="D49" i="1" s="1"/>
  <c r="C50" i="1"/>
  <c r="D50" i="1" s="1"/>
  <c r="C51" i="1"/>
  <c r="D51" i="1" s="1"/>
  <c r="C52" i="1"/>
  <c r="D52" i="1" s="1"/>
  <c r="C53" i="1"/>
  <c r="D53" i="1" s="1"/>
  <c r="C54" i="1"/>
  <c r="D54" i="1" s="1"/>
  <c r="C55" i="1"/>
  <c r="D55" i="1" s="1"/>
  <c r="C56" i="1"/>
  <c r="D56" i="1" s="1"/>
  <c r="C57" i="1"/>
  <c r="D57" i="1" s="1"/>
  <c r="C58" i="1"/>
  <c r="D58" i="1" s="1"/>
  <c r="C59" i="1"/>
  <c r="D59" i="1" s="1"/>
  <c r="C60" i="1"/>
  <c r="D60" i="1" s="1"/>
  <c r="C61" i="1"/>
  <c r="D61" i="1" s="1"/>
  <c r="C62" i="1"/>
  <c r="D62" i="1" s="1"/>
  <c r="C63" i="1"/>
  <c r="D63" i="1" s="1"/>
  <c r="C64" i="1"/>
  <c r="D64" i="1" s="1"/>
  <c r="C65" i="1"/>
  <c r="D65" i="1" s="1"/>
  <c r="C66" i="1"/>
  <c r="D66" i="1" s="1"/>
  <c r="C67" i="1"/>
  <c r="D67" i="1" s="1"/>
  <c r="C68" i="1"/>
  <c r="D68" i="1" s="1"/>
  <c r="C69" i="1"/>
  <c r="D69" i="1" s="1"/>
  <c r="C70" i="1"/>
  <c r="D70" i="1" s="1"/>
  <c r="C71" i="1"/>
  <c r="D71" i="1" s="1"/>
  <c r="C72" i="1"/>
  <c r="D72" i="1" s="1"/>
  <c r="C73" i="1"/>
  <c r="D73" i="1" s="1"/>
  <c r="C74" i="1"/>
  <c r="D74" i="1" s="1"/>
  <c r="C75" i="1"/>
  <c r="D75" i="1" s="1"/>
  <c r="C76" i="1"/>
  <c r="D76" i="1" s="1"/>
  <c r="C77" i="1"/>
  <c r="D77" i="1" s="1"/>
  <c r="C78" i="1"/>
  <c r="D78" i="1" s="1"/>
  <c r="C79" i="1"/>
  <c r="D79" i="1" s="1"/>
  <c r="C80" i="1"/>
  <c r="D80" i="1" s="1"/>
  <c r="C81" i="1"/>
  <c r="D81" i="1" s="1"/>
  <c r="C82" i="1"/>
  <c r="D82" i="1" s="1"/>
  <c r="C83" i="1"/>
  <c r="D83" i="1" s="1"/>
  <c r="C84" i="1"/>
  <c r="D84" i="1" s="1"/>
  <c r="C85" i="1"/>
  <c r="D85" i="1" s="1"/>
  <c r="C86" i="1"/>
  <c r="D86" i="1" s="1"/>
  <c r="C87" i="1"/>
  <c r="D87" i="1" s="1"/>
  <c r="C88" i="1"/>
  <c r="D88" i="1" s="1"/>
  <c r="C89" i="1"/>
  <c r="D89" i="1" s="1"/>
  <c r="C90" i="1"/>
  <c r="D90" i="1" s="1"/>
  <c r="C91" i="1"/>
  <c r="D91" i="1" s="1"/>
  <c r="C92" i="1"/>
  <c r="D92" i="1" s="1"/>
  <c r="C93" i="1"/>
  <c r="D93" i="1" s="1"/>
  <c r="C94" i="1"/>
  <c r="D94" i="1" s="1"/>
  <c r="C95" i="1"/>
  <c r="D95" i="1" s="1"/>
  <c r="C96" i="1"/>
  <c r="D96" i="1" s="1"/>
  <c r="C97" i="1"/>
  <c r="D97" i="1" s="1"/>
  <c r="C98" i="1"/>
  <c r="D98" i="1" s="1"/>
  <c r="C99" i="1"/>
  <c r="D99" i="1" s="1"/>
  <c r="C100" i="1"/>
  <c r="D100" i="1" s="1"/>
  <c r="C101" i="1"/>
  <c r="D101" i="1" s="1"/>
  <c r="C102" i="1"/>
  <c r="D102" i="1" s="1"/>
  <c r="C103" i="1"/>
  <c r="D103" i="1" s="1"/>
  <c r="C104" i="1"/>
  <c r="D104" i="1" s="1"/>
  <c r="C105" i="1"/>
  <c r="D105" i="1" s="1"/>
  <c r="C106" i="1"/>
  <c r="D106" i="1" s="1"/>
  <c r="C107" i="1"/>
  <c r="D107" i="1" s="1"/>
  <c r="C108" i="1"/>
  <c r="D108" i="1" s="1"/>
  <c r="C109" i="1"/>
  <c r="D109" i="1" s="1"/>
  <c r="C110" i="1"/>
  <c r="D110" i="1" s="1"/>
  <c r="C111" i="1"/>
  <c r="D111" i="1" s="1"/>
  <c r="C112" i="1"/>
  <c r="D112" i="1" s="1"/>
  <c r="C113" i="1"/>
  <c r="D113" i="1" s="1"/>
  <c r="C114" i="1"/>
  <c r="D114" i="1" s="1"/>
  <c r="C115" i="1"/>
  <c r="D115" i="1" s="1"/>
  <c r="C116" i="1"/>
  <c r="D116" i="1" s="1"/>
  <c r="C117" i="1"/>
  <c r="D117" i="1" s="1"/>
  <c r="C118" i="1"/>
  <c r="D118" i="1" s="1"/>
  <c r="C119" i="1"/>
  <c r="D119" i="1" s="1"/>
  <c r="C120" i="1"/>
  <c r="D120" i="1" s="1"/>
  <c r="C121" i="1"/>
  <c r="D121" i="1" s="1"/>
  <c r="C122" i="1"/>
  <c r="D122" i="1" s="1"/>
  <c r="C123" i="1"/>
  <c r="D123" i="1" s="1"/>
  <c r="C124" i="1"/>
  <c r="D124" i="1" s="1"/>
  <c r="C125" i="1"/>
  <c r="D125" i="1" s="1"/>
  <c r="C126" i="1"/>
  <c r="D126" i="1" s="1"/>
  <c r="C127" i="1"/>
  <c r="D127" i="1" s="1"/>
  <c r="C128" i="1"/>
  <c r="D128" i="1" s="1"/>
  <c r="C129" i="1"/>
  <c r="D129" i="1" s="1"/>
  <c r="C130" i="1"/>
  <c r="D130" i="1" s="1"/>
  <c r="C131" i="1"/>
  <c r="D131" i="1" s="1"/>
  <c r="C132" i="1"/>
  <c r="D132" i="1" s="1"/>
  <c r="C133" i="1"/>
  <c r="D133" i="1" s="1"/>
  <c r="C134" i="1"/>
  <c r="D134" i="1" s="1"/>
  <c r="C135" i="1"/>
  <c r="D135" i="1" s="1"/>
  <c r="C136" i="1"/>
  <c r="D136" i="1" s="1"/>
  <c r="C137" i="1"/>
  <c r="D137" i="1" s="1"/>
  <c r="C138" i="1"/>
  <c r="D138" i="1" s="1"/>
  <c r="C139" i="1"/>
  <c r="D139" i="1" s="1"/>
  <c r="C140" i="1"/>
  <c r="D140" i="1" s="1"/>
  <c r="C141" i="1"/>
  <c r="D141" i="1" s="1"/>
  <c r="C142" i="1"/>
  <c r="D142" i="1" s="1"/>
  <c r="C143" i="1"/>
  <c r="D143" i="1" s="1"/>
  <c r="C144" i="1"/>
  <c r="D144" i="1" s="1"/>
  <c r="C145" i="1"/>
  <c r="D145" i="1" s="1"/>
  <c r="C146" i="1"/>
  <c r="D146" i="1" s="1"/>
  <c r="C147" i="1"/>
  <c r="D147" i="1" s="1"/>
  <c r="C148" i="1"/>
  <c r="D148" i="1" s="1"/>
  <c r="C149" i="1"/>
  <c r="D149" i="1" s="1"/>
  <c r="C150" i="1"/>
  <c r="D150" i="1" s="1"/>
  <c r="C151" i="1"/>
  <c r="D151" i="1" s="1"/>
  <c r="C152" i="1"/>
  <c r="D152" i="1" s="1"/>
  <c r="C153" i="1"/>
  <c r="D153" i="1" s="1"/>
  <c r="C154" i="1"/>
  <c r="D154" i="1" s="1"/>
  <c r="C155" i="1"/>
  <c r="D155" i="1" s="1"/>
  <c r="C156" i="1"/>
  <c r="D156" i="1" s="1"/>
  <c r="C157" i="1"/>
  <c r="D157" i="1" s="1"/>
  <c r="C158" i="1"/>
  <c r="D158" i="1" s="1"/>
  <c r="C159" i="1"/>
  <c r="D159" i="1" s="1"/>
  <c r="C160" i="1"/>
  <c r="D160" i="1" s="1"/>
  <c r="C161" i="1"/>
  <c r="D161" i="1" s="1"/>
  <c r="C162" i="1"/>
  <c r="D162" i="1" s="1"/>
  <c r="C163" i="1"/>
  <c r="D163" i="1" s="1"/>
  <c r="C164" i="1"/>
  <c r="D164" i="1" s="1"/>
  <c r="C165" i="1"/>
  <c r="D165" i="1" s="1"/>
  <c r="C166" i="1"/>
  <c r="D166" i="1" s="1"/>
  <c r="C167" i="1"/>
  <c r="D167" i="1" s="1"/>
  <c r="C168" i="1"/>
  <c r="D168" i="1" s="1"/>
  <c r="C169" i="1"/>
  <c r="D169" i="1" s="1"/>
  <c r="C170" i="1"/>
  <c r="D170" i="1" s="1"/>
  <c r="C171" i="1"/>
  <c r="D171" i="1" s="1"/>
  <c r="C172" i="1"/>
  <c r="D172" i="1" s="1"/>
  <c r="C173" i="1"/>
  <c r="D173" i="1" s="1"/>
  <c r="C174" i="1"/>
  <c r="D174" i="1" s="1"/>
  <c r="C175" i="1"/>
  <c r="D175" i="1" s="1"/>
  <c r="C176" i="1"/>
  <c r="D176" i="1" s="1"/>
  <c r="C177" i="1"/>
  <c r="D177" i="1" s="1"/>
  <c r="C178" i="1"/>
  <c r="D178" i="1" s="1"/>
  <c r="C179" i="1"/>
  <c r="D179" i="1" s="1"/>
  <c r="C180" i="1"/>
  <c r="D180" i="1" s="1"/>
  <c r="C181" i="1"/>
  <c r="D181" i="1" s="1"/>
  <c r="C182" i="1"/>
  <c r="D182" i="1" s="1"/>
  <c r="C183" i="1"/>
  <c r="D183" i="1" s="1"/>
  <c r="C184" i="1"/>
  <c r="D184" i="1" s="1"/>
  <c r="C185" i="1"/>
  <c r="D185" i="1" s="1"/>
  <c r="C186" i="1"/>
  <c r="D186" i="1" s="1"/>
  <c r="C187" i="1"/>
  <c r="D187" i="1" s="1"/>
  <c r="C188" i="1"/>
  <c r="D188" i="1" s="1"/>
  <c r="C189" i="1"/>
  <c r="D189" i="1" s="1"/>
  <c r="C190" i="1"/>
  <c r="D190" i="1" s="1"/>
  <c r="C191" i="1"/>
  <c r="D191" i="1" s="1"/>
  <c r="C192" i="1"/>
  <c r="D192" i="1" s="1"/>
  <c r="C193" i="1"/>
  <c r="D193" i="1" s="1"/>
  <c r="C194" i="1"/>
  <c r="D194" i="1" s="1"/>
  <c r="C195" i="1"/>
  <c r="D195" i="1" s="1"/>
  <c r="C196" i="1"/>
  <c r="D196" i="1" s="1"/>
  <c r="C197" i="1"/>
  <c r="D197" i="1" s="1"/>
  <c r="C198" i="1"/>
  <c r="D198" i="1" s="1"/>
  <c r="C199" i="1"/>
  <c r="D199" i="1" s="1"/>
  <c r="C200" i="1"/>
  <c r="D200" i="1" s="1"/>
  <c r="C201" i="1"/>
  <c r="D201" i="1" s="1"/>
  <c r="C202" i="1"/>
  <c r="D202" i="1" s="1"/>
  <c r="C203" i="1"/>
  <c r="D203" i="1" s="1"/>
  <c r="C204" i="1"/>
  <c r="D204" i="1" s="1"/>
  <c r="C205" i="1"/>
  <c r="D205" i="1" s="1"/>
  <c r="C206" i="1"/>
  <c r="D206" i="1" s="1"/>
  <c r="C207" i="1"/>
  <c r="D207" i="1" s="1"/>
  <c r="C208" i="1"/>
  <c r="D208" i="1" s="1"/>
  <c r="C209" i="1"/>
  <c r="D209" i="1" s="1"/>
  <c r="C210" i="1"/>
  <c r="D210" i="1" s="1"/>
  <c r="C211" i="1"/>
  <c r="D211" i="1" s="1"/>
  <c r="C212" i="1"/>
  <c r="D212" i="1" s="1"/>
  <c r="C213" i="1"/>
  <c r="D213" i="1" s="1"/>
  <c r="C214" i="1"/>
  <c r="D214" i="1" s="1"/>
  <c r="C215" i="1"/>
  <c r="D215" i="1" s="1"/>
  <c r="C216" i="1"/>
  <c r="D216" i="1" s="1"/>
  <c r="C217" i="1"/>
  <c r="D217" i="1" s="1"/>
  <c r="C218" i="1"/>
  <c r="D218" i="1" s="1"/>
  <c r="C219" i="1"/>
  <c r="D219" i="1" s="1"/>
  <c r="C220" i="1"/>
  <c r="D220" i="1" s="1"/>
  <c r="C221" i="1"/>
  <c r="D221" i="1" s="1"/>
  <c r="C222" i="1"/>
  <c r="D222" i="1" s="1"/>
  <c r="C223" i="1"/>
  <c r="D223" i="1" s="1"/>
  <c r="C224" i="1"/>
  <c r="D224" i="1" s="1"/>
  <c r="C225" i="1"/>
  <c r="D225" i="1" s="1"/>
  <c r="C226" i="1"/>
  <c r="D226" i="1" s="1"/>
  <c r="C227" i="1"/>
  <c r="D227" i="1" s="1"/>
  <c r="C228" i="1"/>
  <c r="D228" i="1" s="1"/>
  <c r="C229" i="1"/>
  <c r="D229" i="1" s="1"/>
  <c r="C230" i="1"/>
  <c r="D230" i="1" s="1"/>
  <c r="C231" i="1"/>
  <c r="D231" i="1" s="1"/>
  <c r="C232" i="1"/>
  <c r="D232" i="1" s="1"/>
  <c r="C233" i="1"/>
  <c r="D233" i="1" s="1"/>
  <c r="C234" i="1"/>
  <c r="D234" i="1" s="1"/>
  <c r="C235" i="1"/>
  <c r="D235" i="1" s="1"/>
  <c r="C236" i="1"/>
  <c r="D236" i="1" s="1"/>
  <c r="C237" i="1"/>
  <c r="D237" i="1" s="1"/>
  <c r="C238" i="1"/>
  <c r="D238" i="1" s="1"/>
  <c r="C239" i="1"/>
  <c r="D239" i="1" s="1"/>
  <c r="C240" i="1"/>
  <c r="D240" i="1" s="1"/>
  <c r="C241" i="1"/>
  <c r="D241" i="1" s="1"/>
  <c r="C242" i="1"/>
  <c r="D242" i="1" s="1"/>
  <c r="C243" i="1"/>
  <c r="D243" i="1" s="1"/>
  <c r="C244" i="1"/>
  <c r="D244" i="1" s="1"/>
  <c r="C245" i="1"/>
  <c r="D245" i="1" s="1"/>
  <c r="C246" i="1"/>
  <c r="D246" i="1" s="1"/>
  <c r="C247" i="1"/>
  <c r="D247" i="1" s="1"/>
  <c r="C248" i="1"/>
  <c r="D248" i="1" s="1"/>
  <c r="C249" i="1"/>
  <c r="D249" i="1" s="1"/>
  <c r="C250" i="1"/>
  <c r="D250" i="1" s="1"/>
  <c r="C251" i="1"/>
  <c r="D251" i="1" s="1"/>
  <c r="C252" i="1"/>
  <c r="D252" i="1" s="1"/>
  <c r="C253" i="1"/>
  <c r="D253" i="1" s="1"/>
  <c r="C254" i="1"/>
  <c r="D254" i="1" s="1"/>
  <c r="C255" i="1"/>
  <c r="D255" i="1" s="1"/>
  <c r="C256" i="1"/>
  <c r="D256" i="1" s="1"/>
  <c r="C257" i="1"/>
  <c r="D257" i="1" s="1"/>
  <c r="C258" i="1"/>
  <c r="D258" i="1" s="1"/>
  <c r="C259" i="1"/>
  <c r="D259" i="1" s="1"/>
  <c r="C260" i="1"/>
  <c r="D260" i="1" s="1"/>
  <c r="C261" i="1"/>
  <c r="D261" i="1" s="1"/>
  <c r="C262" i="1"/>
  <c r="D262" i="1" s="1"/>
  <c r="C263" i="1"/>
  <c r="D263" i="1" s="1"/>
  <c r="C264" i="1"/>
  <c r="D264" i="1" s="1"/>
  <c r="C265" i="1"/>
  <c r="D265" i="1" s="1"/>
  <c r="C266" i="1"/>
  <c r="D266" i="1" s="1"/>
  <c r="C267" i="1"/>
  <c r="D267" i="1" s="1"/>
  <c r="C268" i="1"/>
  <c r="D268" i="1" s="1"/>
  <c r="C269" i="1"/>
  <c r="D269" i="1" s="1"/>
  <c r="C270" i="1"/>
  <c r="D270" i="1" s="1"/>
  <c r="C271" i="1"/>
  <c r="D271" i="1" s="1"/>
  <c r="C272" i="1"/>
  <c r="D272" i="1" s="1"/>
  <c r="C273" i="1"/>
  <c r="D273" i="1" s="1"/>
  <c r="C274" i="1"/>
  <c r="D274" i="1" s="1"/>
  <c r="C275" i="1"/>
  <c r="D275" i="1" s="1"/>
  <c r="C276" i="1"/>
  <c r="D276" i="1" s="1"/>
  <c r="C277" i="1"/>
  <c r="D277" i="1" s="1"/>
  <c r="C278" i="1"/>
  <c r="D278" i="1" s="1"/>
  <c r="C279" i="1"/>
  <c r="D279" i="1" s="1"/>
  <c r="C280" i="1"/>
  <c r="D280" i="1" s="1"/>
  <c r="C281" i="1"/>
  <c r="D281" i="1" s="1"/>
  <c r="C282" i="1"/>
  <c r="D282" i="1" s="1"/>
  <c r="C283" i="1"/>
  <c r="D283" i="1" s="1"/>
  <c r="C284" i="1"/>
  <c r="D284" i="1" s="1"/>
  <c r="C285" i="1"/>
  <c r="D285" i="1" s="1"/>
  <c r="C286" i="1"/>
  <c r="D286" i="1" s="1"/>
  <c r="C287" i="1"/>
  <c r="D287" i="1" s="1"/>
  <c r="C288" i="1"/>
  <c r="D288" i="1" s="1"/>
  <c r="C289" i="1"/>
  <c r="D289" i="1" s="1"/>
  <c r="C290" i="1"/>
  <c r="D290" i="1" s="1"/>
  <c r="C291" i="1"/>
  <c r="D291" i="1" s="1"/>
  <c r="C292" i="1"/>
  <c r="D292" i="1" s="1"/>
  <c r="C293" i="1"/>
  <c r="D293" i="1" s="1"/>
  <c r="C294" i="1"/>
  <c r="D294" i="1" s="1"/>
  <c r="C295" i="1"/>
  <c r="D295" i="1" s="1"/>
  <c r="C296" i="1"/>
  <c r="D296" i="1" s="1"/>
  <c r="C297" i="1"/>
  <c r="D297" i="1" s="1"/>
  <c r="C298" i="1"/>
  <c r="D298" i="1" s="1"/>
  <c r="C299" i="1"/>
  <c r="D299" i="1" s="1"/>
  <c r="C300" i="1"/>
  <c r="D300" i="1" s="1"/>
  <c r="C301" i="1"/>
  <c r="D301" i="1" s="1"/>
  <c r="C302" i="1"/>
  <c r="D302" i="1" s="1"/>
  <c r="C303" i="1"/>
  <c r="D303" i="1" s="1"/>
  <c r="C304" i="1"/>
  <c r="D304" i="1" s="1"/>
  <c r="C305" i="1"/>
  <c r="D305" i="1" s="1"/>
  <c r="C306" i="1"/>
  <c r="D306" i="1" s="1"/>
  <c r="C307" i="1"/>
  <c r="D307" i="1" s="1"/>
  <c r="C308" i="1"/>
  <c r="D308" i="1" s="1"/>
  <c r="C309" i="1"/>
  <c r="D309" i="1" s="1"/>
  <c r="C310" i="1"/>
  <c r="D310" i="1" s="1"/>
  <c r="C311" i="1"/>
  <c r="D311" i="1" s="1"/>
  <c r="C312" i="1"/>
  <c r="D312" i="1" s="1"/>
  <c r="C313" i="1"/>
  <c r="D313" i="1" s="1"/>
  <c r="C314" i="1"/>
  <c r="D314" i="1" s="1"/>
  <c r="C315" i="1"/>
  <c r="D315" i="1" s="1"/>
  <c r="C316" i="1"/>
  <c r="D316" i="1" s="1"/>
  <c r="C317" i="1"/>
  <c r="D317" i="1" s="1"/>
  <c r="C318" i="1"/>
  <c r="D318" i="1" s="1"/>
  <c r="C319" i="1"/>
  <c r="D319" i="1" s="1"/>
  <c r="C320" i="1"/>
  <c r="D320" i="1" s="1"/>
  <c r="C321" i="1"/>
  <c r="D321" i="1" s="1"/>
  <c r="C322" i="1"/>
  <c r="D322" i="1" s="1"/>
  <c r="C323" i="1"/>
  <c r="D323" i="1" s="1"/>
  <c r="C324" i="1"/>
  <c r="D324" i="1" s="1"/>
  <c r="C325" i="1"/>
  <c r="D325" i="1" s="1"/>
  <c r="C326" i="1"/>
  <c r="D326" i="1" s="1"/>
  <c r="C327" i="1"/>
  <c r="D327" i="1" s="1"/>
  <c r="C328" i="1"/>
  <c r="D328" i="1" s="1"/>
  <c r="C329" i="1"/>
  <c r="D329" i="1" s="1"/>
  <c r="C330" i="1"/>
  <c r="D330" i="1" s="1"/>
  <c r="C331" i="1"/>
  <c r="D331" i="1" s="1"/>
  <c r="C332" i="1"/>
  <c r="D332" i="1" s="1"/>
  <c r="C333" i="1"/>
  <c r="D333" i="1" s="1"/>
  <c r="C334" i="1"/>
  <c r="D334" i="1" s="1"/>
  <c r="C335" i="1"/>
  <c r="D335" i="1" s="1"/>
  <c r="C336" i="1"/>
  <c r="D336" i="1" s="1"/>
  <c r="C337" i="1"/>
  <c r="D337" i="1" s="1"/>
  <c r="C338" i="1"/>
  <c r="D338" i="1" s="1"/>
  <c r="C339" i="1"/>
  <c r="D339" i="1" s="1"/>
  <c r="C340" i="1"/>
  <c r="D340" i="1" s="1"/>
  <c r="C341" i="1"/>
  <c r="D341" i="1" s="1"/>
  <c r="C342" i="1"/>
  <c r="D342" i="1" s="1"/>
  <c r="C343" i="1"/>
  <c r="D343" i="1" s="1"/>
  <c r="C344" i="1"/>
  <c r="D344" i="1" s="1"/>
  <c r="C345" i="1"/>
  <c r="D345" i="1" s="1"/>
  <c r="C346" i="1"/>
  <c r="D346" i="1" s="1"/>
  <c r="C347" i="1"/>
  <c r="D347" i="1" s="1"/>
  <c r="C348" i="1"/>
  <c r="D348" i="1" s="1"/>
  <c r="C349" i="1"/>
  <c r="D349" i="1" s="1"/>
  <c r="C350" i="1"/>
  <c r="D350" i="1" s="1"/>
  <c r="C351" i="1"/>
  <c r="D351" i="1" s="1"/>
  <c r="C352" i="1"/>
  <c r="D352" i="1" s="1"/>
  <c r="C353" i="1"/>
  <c r="D353" i="1" s="1"/>
  <c r="C354" i="1"/>
  <c r="D354" i="1" s="1"/>
  <c r="C355" i="1"/>
  <c r="D355" i="1" s="1"/>
  <c r="C356" i="1"/>
  <c r="D356" i="1" s="1"/>
  <c r="C357" i="1"/>
  <c r="D357" i="1" s="1"/>
  <c r="C358" i="1"/>
  <c r="D358" i="1" s="1"/>
  <c r="C359" i="1"/>
  <c r="D359" i="1" s="1"/>
  <c r="C360" i="1"/>
  <c r="D360" i="1" s="1"/>
  <c r="C361" i="1"/>
  <c r="D361" i="1" s="1"/>
  <c r="C362" i="1"/>
  <c r="D362" i="1" s="1"/>
  <c r="C363" i="1"/>
  <c r="D363" i="1" s="1"/>
  <c r="C364" i="1"/>
  <c r="D364" i="1" s="1"/>
  <c r="C365" i="1"/>
  <c r="D365" i="1" s="1"/>
  <c r="C366" i="1"/>
  <c r="D366" i="1" s="1"/>
  <c r="C367" i="1"/>
  <c r="D367" i="1" s="1"/>
  <c r="C368" i="1"/>
  <c r="D368" i="1" s="1"/>
  <c r="C369" i="1"/>
  <c r="D369" i="1" s="1"/>
  <c r="C370" i="1"/>
  <c r="D370" i="1" s="1"/>
  <c r="C371" i="1"/>
  <c r="D371" i="1" s="1"/>
  <c r="C372" i="1"/>
  <c r="D372" i="1" s="1"/>
  <c r="C373" i="1"/>
  <c r="D373" i="1" s="1"/>
  <c r="C374" i="1"/>
  <c r="D374" i="1" s="1"/>
  <c r="C375" i="1"/>
  <c r="D375" i="1" s="1"/>
  <c r="C376" i="1"/>
  <c r="D376" i="1" s="1"/>
  <c r="C377" i="1"/>
  <c r="D377" i="1" s="1"/>
  <c r="C378" i="1"/>
  <c r="D378" i="1" s="1"/>
  <c r="C379" i="1"/>
  <c r="D379" i="1" s="1"/>
  <c r="C380" i="1"/>
  <c r="D380" i="1" s="1"/>
  <c r="C381" i="1"/>
  <c r="D381" i="1" s="1"/>
  <c r="C382" i="1"/>
  <c r="D382" i="1" s="1"/>
  <c r="C383" i="1"/>
  <c r="D383" i="1" s="1"/>
  <c r="C384" i="1"/>
  <c r="D384" i="1" s="1"/>
  <c r="C385" i="1"/>
  <c r="D385" i="1" s="1"/>
  <c r="C386" i="1"/>
  <c r="D386" i="1" s="1"/>
  <c r="C387" i="1"/>
  <c r="D387" i="1" s="1"/>
  <c r="C388" i="1"/>
  <c r="D388" i="1" s="1"/>
  <c r="C389" i="1"/>
  <c r="D389" i="1" s="1"/>
  <c r="C390" i="1"/>
  <c r="D390" i="1" s="1"/>
  <c r="C391" i="1"/>
  <c r="D391" i="1" s="1"/>
  <c r="C392" i="1"/>
  <c r="D392" i="1" s="1"/>
  <c r="C393" i="1"/>
  <c r="D393" i="1" s="1"/>
  <c r="C394" i="1"/>
  <c r="D394" i="1" s="1"/>
  <c r="C395" i="1"/>
  <c r="D395" i="1" s="1"/>
  <c r="C396" i="1"/>
  <c r="D396" i="1" s="1"/>
  <c r="C397" i="1"/>
  <c r="D397" i="1" s="1"/>
  <c r="C398" i="1"/>
  <c r="D398" i="1" s="1"/>
  <c r="C399" i="1"/>
  <c r="D399" i="1" s="1"/>
  <c r="C400" i="1"/>
  <c r="D400" i="1" s="1"/>
  <c r="C401" i="1"/>
  <c r="D401" i="1" s="1"/>
  <c r="C402" i="1"/>
  <c r="D402" i="1" s="1"/>
  <c r="C403" i="1"/>
  <c r="D403" i="1" s="1"/>
  <c r="C404" i="1"/>
  <c r="D404" i="1" s="1"/>
  <c r="C405" i="1"/>
  <c r="D405" i="1" s="1"/>
  <c r="C406" i="1"/>
  <c r="D406" i="1" s="1"/>
  <c r="C407" i="1"/>
  <c r="D407" i="1" s="1"/>
  <c r="C408" i="1"/>
  <c r="D408" i="1" s="1"/>
  <c r="C409" i="1"/>
  <c r="D409" i="1" s="1"/>
  <c r="C410" i="1"/>
  <c r="D410" i="1" s="1"/>
  <c r="C411" i="1"/>
  <c r="D411" i="1" s="1"/>
  <c r="C412" i="1"/>
  <c r="D412" i="1" s="1"/>
  <c r="C413" i="1"/>
  <c r="D413" i="1" s="1"/>
  <c r="C414" i="1"/>
  <c r="D414" i="1" s="1"/>
  <c r="C415" i="1"/>
  <c r="D415" i="1" s="1"/>
  <c r="C416" i="1"/>
  <c r="D416" i="1" s="1"/>
  <c r="C417" i="1"/>
  <c r="D417" i="1" s="1"/>
  <c r="C418" i="1"/>
  <c r="D418" i="1" s="1"/>
  <c r="C419" i="1"/>
  <c r="D419" i="1" s="1"/>
  <c r="C420" i="1"/>
  <c r="D420" i="1" s="1"/>
  <c r="C421" i="1"/>
  <c r="D421" i="1" s="1"/>
  <c r="C422" i="1"/>
  <c r="D422" i="1" s="1"/>
  <c r="C423" i="1"/>
  <c r="D423" i="1" s="1"/>
  <c r="C424" i="1"/>
  <c r="D424" i="1" s="1"/>
  <c r="C425" i="1"/>
  <c r="D425" i="1" s="1"/>
  <c r="C426" i="1"/>
  <c r="D426" i="1" s="1"/>
  <c r="C427" i="1"/>
  <c r="D427" i="1" s="1"/>
  <c r="C428" i="1"/>
  <c r="D428" i="1" s="1"/>
  <c r="C429" i="1"/>
  <c r="D429" i="1" s="1"/>
  <c r="C430" i="1"/>
  <c r="D430" i="1" s="1"/>
  <c r="C431" i="1"/>
  <c r="D431" i="1" s="1"/>
  <c r="C432" i="1"/>
  <c r="D432" i="1" s="1"/>
  <c r="C433" i="1"/>
  <c r="D433" i="1" s="1"/>
  <c r="C434" i="1"/>
  <c r="D434" i="1" s="1"/>
  <c r="C435" i="1"/>
  <c r="D435" i="1" s="1"/>
  <c r="C436" i="1"/>
  <c r="D436" i="1" s="1"/>
  <c r="C437" i="1"/>
  <c r="D437" i="1" s="1"/>
  <c r="C438" i="1"/>
  <c r="D438" i="1" s="1"/>
  <c r="C439" i="1"/>
  <c r="D439" i="1" s="1"/>
  <c r="C440" i="1"/>
  <c r="D440" i="1" s="1"/>
  <c r="C441" i="1"/>
  <c r="D441" i="1" s="1"/>
  <c r="C442" i="1"/>
  <c r="D442" i="1" s="1"/>
  <c r="C443" i="1"/>
  <c r="D443" i="1" s="1"/>
  <c r="C444" i="1"/>
  <c r="D444" i="1" s="1"/>
  <c r="C445" i="1"/>
  <c r="D445" i="1" s="1"/>
  <c r="C446" i="1"/>
  <c r="D446" i="1" s="1"/>
  <c r="C447" i="1"/>
  <c r="D447" i="1" s="1"/>
  <c r="C448" i="1"/>
  <c r="D448" i="1" s="1"/>
  <c r="C449" i="1"/>
  <c r="D449" i="1" s="1"/>
  <c r="C450" i="1"/>
  <c r="D450" i="1" s="1"/>
  <c r="C451" i="1"/>
  <c r="D451" i="1" s="1"/>
  <c r="C452" i="1"/>
  <c r="D452" i="1" s="1"/>
  <c r="C453" i="1"/>
  <c r="D453" i="1" s="1"/>
  <c r="C454" i="1"/>
  <c r="D454" i="1" s="1"/>
  <c r="C455" i="1"/>
  <c r="D455" i="1" s="1"/>
  <c r="C456" i="1"/>
  <c r="D456" i="1" s="1"/>
  <c r="C457" i="1"/>
  <c r="D457" i="1" s="1"/>
  <c r="C458" i="1"/>
  <c r="D458" i="1" s="1"/>
  <c r="C459" i="1"/>
  <c r="D459" i="1" s="1"/>
  <c r="C460" i="1"/>
  <c r="D460" i="1" s="1"/>
  <c r="C461" i="1"/>
  <c r="D461" i="1" s="1"/>
  <c r="C462" i="1"/>
  <c r="D462" i="1" s="1"/>
  <c r="C463" i="1"/>
  <c r="D463" i="1" s="1"/>
  <c r="C464" i="1"/>
  <c r="D464" i="1" s="1"/>
  <c r="C465" i="1"/>
  <c r="D465" i="1" s="1"/>
  <c r="C466" i="1"/>
  <c r="D466" i="1" s="1"/>
  <c r="C467" i="1"/>
  <c r="D467" i="1" s="1"/>
  <c r="C468" i="1"/>
  <c r="D468" i="1" s="1"/>
  <c r="C469" i="1"/>
  <c r="D469" i="1" s="1"/>
  <c r="C470" i="1"/>
  <c r="D470" i="1" s="1"/>
  <c r="C471" i="1"/>
  <c r="D471" i="1" s="1"/>
  <c r="C472" i="1"/>
  <c r="D472" i="1" s="1"/>
  <c r="C473" i="1"/>
  <c r="D473" i="1" s="1"/>
  <c r="C474" i="1"/>
  <c r="D474" i="1" s="1"/>
  <c r="C475" i="1"/>
  <c r="D475" i="1" s="1"/>
  <c r="C476" i="1"/>
  <c r="D476" i="1" s="1"/>
  <c r="C477" i="1"/>
  <c r="D477" i="1" s="1"/>
  <c r="C478" i="1"/>
  <c r="D478" i="1" s="1"/>
  <c r="C479" i="1"/>
  <c r="D479" i="1" s="1"/>
  <c r="C480" i="1"/>
  <c r="D480" i="1" s="1"/>
  <c r="C481" i="1"/>
  <c r="D481" i="1" s="1"/>
  <c r="C482" i="1"/>
  <c r="D482" i="1" s="1"/>
  <c r="C483" i="1"/>
  <c r="D483" i="1" s="1"/>
  <c r="C484" i="1"/>
  <c r="D484" i="1" s="1"/>
  <c r="C485" i="1"/>
  <c r="D485" i="1" s="1"/>
  <c r="C486" i="1"/>
  <c r="D486" i="1" s="1"/>
  <c r="C487" i="1"/>
  <c r="D487" i="1" s="1"/>
  <c r="C488" i="1"/>
  <c r="D488" i="1" s="1"/>
  <c r="C489" i="1"/>
  <c r="D489" i="1" s="1"/>
  <c r="C490" i="1"/>
  <c r="D490" i="1" s="1"/>
  <c r="C491" i="1"/>
  <c r="D491" i="1" s="1"/>
  <c r="C492" i="1"/>
  <c r="D492" i="1" s="1"/>
  <c r="C493" i="1"/>
  <c r="D493" i="1" s="1"/>
  <c r="C494" i="1"/>
  <c r="D494" i="1" s="1"/>
  <c r="C495" i="1"/>
  <c r="D495" i="1" s="1"/>
  <c r="C496" i="1"/>
  <c r="D496" i="1" s="1"/>
  <c r="C497" i="1"/>
  <c r="D497" i="1" s="1"/>
  <c r="C498" i="1"/>
  <c r="D498" i="1" s="1"/>
  <c r="C499" i="1"/>
  <c r="D499" i="1" s="1"/>
  <c r="C500" i="1"/>
  <c r="D500" i="1" s="1"/>
  <c r="C501" i="1"/>
  <c r="D501" i="1" s="1"/>
  <c r="C502" i="1"/>
  <c r="D502" i="1" s="1"/>
  <c r="C503" i="1"/>
  <c r="D503" i="1" s="1"/>
  <c r="C504" i="1"/>
  <c r="D504" i="1" s="1"/>
  <c r="C505" i="1"/>
  <c r="D505" i="1" s="1"/>
  <c r="C506" i="1"/>
  <c r="D506" i="1" s="1"/>
  <c r="C507" i="1"/>
  <c r="D507" i="1" s="1"/>
  <c r="C508" i="1"/>
  <c r="D508" i="1" s="1"/>
  <c r="C509" i="1"/>
  <c r="D509" i="1" s="1"/>
  <c r="C510" i="1"/>
  <c r="D510" i="1" s="1"/>
  <c r="C511" i="1"/>
  <c r="D511" i="1" s="1"/>
  <c r="C512" i="1"/>
  <c r="D512" i="1" s="1"/>
  <c r="C513" i="1"/>
  <c r="D513" i="1" s="1"/>
  <c r="C514" i="1"/>
  <c r="D514" i="1" s="1"/>
  <c r="C515" i="1"/>
  <c r="D515" i="1" s="1"/>
  <c r="C516" i="1"/>
  <c r="D516" i="1" s="1"/>
  <c r="C517" i="1"/>
  <c r="D517" i="1" s="1"/>
  <c r="C518" i="1"/>
  <c r="D518" i="1" s="1"/>
  <c r="C519" i="1"/>
  <c r="D519" i="1" s="1"/>
  <c r="C520" i="1"/>
  <c r="D520" i="1" s="1"/>
  <c r="C521" i="1"/>
  <c r="D521" i="1" s="1"/>
  <c r="C522" i="1"/>
  <c r="D522" i="1" s="1"/>
  <c r="C523" i="1"/>
  <c r="D523" i="1" s="1"/>
  <c r="C524" i="1"/>
  <c r="D524" i="1" s="1"/>
  <c r="C525" i="1"/>
  <c r="D525" i="1" s="1"/>
  <c r="C526" i="1"/>
  <c r="D526" i="1" s="1"/>
  <c r="C527" i="1"/>
  <c r="D527" i="1" s="1"/>
  <c r="C528" i="1"/>
  <c r="D528" i="1" s="1"/>
  <c r="C529" i="1"/>
  <c r="D529" i="1" s="1"/>
  <c r="C530" i="1"/>
  <c r="D530" i="1" s="1"/>
  <c r="C531" i="1"/>
  <c r="D531" i="1" s="1"/>
  <c r="C532" i="1"/>
  <c r="D532" i="1" s="1"/>
  <c r="C533" i="1"/>
  <c r="D533" i="1" s="1"/>
  <c r="C534" i="1"/>
  <c r="D534" i="1" s="1"/>
  <c r="C535" i="1"/>
  <c r="D535" i="1" s="1"/>
  <c r="C536" i="1"/>
  <c r="D536" i="1" s="1"/>
  <c r="C537" i="1"/>
  <c r="D537" i="1" s="1"/>
  <c r="C538" i="1"/>
  <c r="D538" i="1" s="1"/>
  <c r="C539" i="1"/>
  <c r="D539" i="1" s="1"/>
  <c r="C540" i="1"/>
  <c r="D540" i="1" s="1"/>
  <c r="C541" i="1"/>
  <c r="D541" i="1" s="1"/>
  <c r="C542" i="1"/>
  <c r="D542" i="1" s="1"/>
  <c r="C543" i="1"/>
  <c r="D543" i="1" s="1"/>
  <c r="C544" i="1"/>
  <c r="D544" i="1" s="1"/>
  <c r="C545" i="1"/>
  <c r="D545" i="1" s="1"/>
  <c r="C546" i="1"/>
  <c r="D546" i="1" s="1"/>
  <c r="C547" i="1"/>
  <c r="D547" i="1" s="1"/>
  <c r="C548" i="1"/>
  <c r="D548" i="1" s="1"/>
  <c r="C549" i="1"/>
  <c r="D549" i="1" s="1"/>
  <c r="C550" i="1"/>
  <c r="D550" i="1" s="1"/>
  <c r="C551" i="1"/>
  <c r="D551" i="1" s="1"/>
  <c r="C552" i="1"/>
  <c r="D552" i="1" s="1"/>
  <c r="C553" i="1"/>
  <c r="D553" i="1" s="1"/>
  <c r="C554" i="1"/>
  <c r="D554" i="1" s="1"/>
  <c r="C555" i="1"/>
  <c r="D555" i="1" s="1"/>
  <c r="C556" i="1"/>
  <c r="D556" i="1" s="1"/>
  <c r="C557" i="1"/>
  <c r="D557" i="1" s="1"/>
  <c r="C558" i="1"/>
  <c r="D558" i="1" s="1"/>
  <c r="C559" i="1"/>
  <c r="D559" i="1" s="1"/>
  <c r="C560" i="1"/>
  <c r="D560" i="1" s="1"/>
  <c r="C561" i="1"/>
  <c r="D561" i="1" s="1"/>
  <c r="C562" i="1"/>
  <c r="D562" i="1" s="1"/>
  <c r="C563" i="1"/>
  <c r="D563" i="1" s="1"/>
  <c r="C564" i="1"/>
  <c r="D564" i="1" s="1"/>
  <c r="C565" i="1"/>
  <c r="D565" i="1" s="1"/>
  <c r="C566" i="1"/>
  <c r="D566" i="1" s="1"/>
  <c r="C567" i="1"/>
  <c r="D567" i="1" s="1"/>
  <c r="C568" i="1"/>
  <c r="D568" i="1" s="1"/>
  <c r="C569" i="1"/>
  <c r="D569" i="1" s="1"/>
  <c r="C570" i="1"/>
  <c r="D570" i="1" s="1"/>
  <c r="C571" i="1"/>
  <c r="D571" i="1" s="1"/>
  <c r="C572" i="1"/>
  <c r="D572" i="1" s="1"/>
  <c r="C573" i="1"/>
  <c r="D573" i="1" s="1"/>
  <c r="C574" i="1"/>
  <c r="D574" i="1" s="1"/>
  <c r="C575" i="1"/>
  <c r="D575" i="1" s="1"/>
  <c r="C576" i="1"/>
  <c r="D576" i="1" s="1"/>
  <c r="C577" i="1"/>
  <c r="D577" i="1" s="1"/>
  <c r="C578" i="1"/>
  <c r="D578" i="1" s="1"/>
  <c r="C579" i="1"/>
  <c r="D579" i="1" s="1"/>
  <c r="C580" i="1"/>
  <c r="D580" i="1" s="1"/>
  <c r="C581" i="1"/>
  <c r="D581" i="1" s="1"/>
  <c r="C582" i="1"/>
  <c r="D582" i="1" s="1"/>
  <c r="C583" i="1"/>
  <c r="D583" i="1" s="1"/>
  <c r="C584" i="1"/>
  <c r="D584" i="1" s="1"/>
  <c r="C585" i="1"/>
  <c r="D585" i="1" s="1"/>
  <c r="C586" i="1"/>
  <c r="D586" i="1" s="1"/>
  <c r="C587" i="1"/>
  <c r="D587" i="1" s="1"/>
  <c r="C588" i="1"/>
  <c r="D588" i="1" s="1"/>
  <c r="C589" i="1"/>
  <c r="D589" i="1" s="1"/>
  <c r="C590" i="1"/>
  <c r="D590" i="1" s="1"/>
  <c r="C591" i="1"/>
  <c r="D591" i="1" s="1"/>
  <c r="C592" i="1"/>
  <c r="D592" i="1" s="1"/>
  <c r="C593" i="1"/>
  <c r="D593" i="1" s="1"/>
  <c r="C594" i="1"/>
  <c r="D594" i="1" s="1"/>
  <c r="C595" i="1"/>
  <c r="D595" i="1" s="1"/>
  <c r="C596" i="1"/>
  <c r="D596" i="1" s="1"/>
  <c r="C597" i="1"/>
  <c r="D597" i="1" s="1"/>
  <c r="C598" i="1"/>
  <c r="D598" i="1" s="1"/>
  <c r="C599" i="1"/>
  <c r="D599" i="1" s="1"/>
  <c r="C600" i="1"/>
  <c r="D600" i="1" s="1"/>
  <c r="C601" i="1"/>
  <c r="D601" i="1" s="1"/>
  <c r="C602" i="1"/>
  <c r="D602" i="1" s="1"/>
  <c r="C603" i="1"/>
  <c r="D603" i="1" s="1"/>
  <c r="C604" i="1"/>
  <c r="D604" i="1" s="1"/>
  <c r="C605" i="1"/>
  <c r="D605" i="1" s="1"/>
  <c r="C606" i="1"/>
  <c r="D606" i="1" s="1"/>
  <c r="C607" i="1"/>
  <c r="D607" i="1" s="1"/>
  <c r="C608" i="1"/>
  <c r="D608" i="1" s="1"/>
  <c r="C609" i="1"/>
  <c r="D609" i="1" s="1"/>
  <c r="C610" i="1"/>
  <c r="D610" i="1" s="1"/>
  <c r="C611" i="1"/>
  <c r="D611" i="1" s="1"/>
  <c r="C612" i="1"/>
  <c r="D612" i="1" s="1"/>
  <c r="C613" i="1"/>
  <c r="D613" i="1" s="1"/>
  <c r="C614" i="1"/>
  <c r="D614" i="1" s="1"/>
  <c r="C615" i="1"/>
  <c r="D615" i="1" s="1"/>
  <c r="C616" i="1"/>
  <c r="D616" i="1" s="1"/>
  <c r="C617" i="1"/>
  <c r="D617" i="1" s="1"/>
  <c r="C618" i="1"/>
  <c r="D618" i="1" s="1"/>
  <c r="C619" i="1"/>
  <c r="D619" i="1" s="1"/>
  <c r="C620" i="1"/>
  <c r="D620" i="1" s="1"/>
  <c r="C621" i="1"/>
  <c r="D621" i="1" s="1"/>
  <c r="C622" i="1"/>
  <c r="D622" i="1" s="1"/>
  <c r="C623" i="1"/>
  <c r="D623" i="1" s="1"/>
  <c r="C624" i="1"/>
  <c r="D624" i="1" s="1"/>
  <c r="C625" i="1"/>
  <c r="D625" i="1" s="1"/>
  <c r="C626" i="1"/>
  <c r="D626" i="1" s="1"/>
  <c r="C627" i="1"/>
  <c r="D627" i="1" s="1"/>
  <c r="C628" i="1"/>
  <c r="D628" i="1" s="1"/>
  <c r="C629" i="1"/>
  <c r="D629" i="1" s="1"/>
  <c r="C630" i="1"/>
  <c r="D630" i="1" s="1"/>
  <c r="C631" i="1"/>
  <c r="D631" i="1" s="1"/>
  <c r="C632" i="1"/>
  <c r="D632" i="1" s="1"/>
  <c r="C633" i="1"/>
  <c r="D633" i="1" s="1"/>
  <c r="C634" i="1"/>
  <c r="D634" i="1" s="1"/>
  <c r="C635" i="1"/>
  <c r="D635" i="1" s="1"/>
  <c r="C636" i="1"/>
  <c r="D636" i="1" s="1"/>
  <c r="C637" i="1"/>
  <c r="D637" i="1" s="1"/>
  <c r="C638" i="1"/>
  <c r="D638" i="1" s="1"/>
  <c r="C639" i="1"/>
  <c r="D639" i="1" s="1"/>
  <c r="C640" i="1"/>
  <c r="D640" i="1" s="1"/>
  <c r="C641" i="1"/>
  <c r="D641" i="1" s="1"/>
  <c r="C642" i="1"/>
  <c r="D642" i="1" s="1"/>
  <c r="C643" i="1"/>
  <c r="D643" i="1" s="1"/>
  <c r="C644" i="1"/>
  <c r="D644" i="1" s="1"/>
  <c r="C645" i="1"/>
  <c r="D645" i="1" s="1"/>
  <c r="C646" i="1"/>
  <c r="D646" i="1" s="1"/>
  <c r="C647" i="1"/>
  <c r="D647" i="1" s="1"/>
  <c r="C648" i="1"/>
  <c r="D648" i="1" s="1"/>
  <c r="C649" i="1"/>
  <c r="D649" i="1" s="1"/>
  <c r="C650" i="1"/>
  <c r="D650" i="1" s="1"/>
  <c r="C651" i="1"/>
  <c r="D651" i="1" s="1"/>
  <c r="C652" i="1"/>
  <c r="D652" i="1" s="1"/>
  <c r="C653" i="1"/>
  <c r="D653" i="1" s="1"/>
  <c r="C654" i="1"/>
  <c r="D654" i="1" s="1"/>
  <c r="C655" i="1"/>
  <c r="D655" i="1" s="1"/>
  <c r="C656" i="1"/>
  <c r="D656" i="1" s="1"/>
  <c r="C657" i="1"/>
  <c r="D657" i="1" s="1"/>
  <c r="C658" i="1"/>
  <c r="D658" i="1" s="1"/>
  <c r="C659" i="1"/>
  <c r="D659" i="1" s="1"/>
  <c r="C660" i="1"/>
  <c r="D660" i="1" s="1"/>
  <c r="C661" i="1"/>
  <c r="D661" i="1" s="1"/>
  <c r="C662" i="1"/>
  <c r="D662" i="1" s="1"/>
  <c r="C663" i="1"/>
  <c r="D663" i="1" s="1"/>
  <c r="C664" i="1"/>
  <c r="D664" i="1" s="1"/>
  <c r="C665" i="1"/>
  <c r="D665" i="1" s="1"/>
  <c r="C666" i="1"/>
  <c r="D666" i="1" s="1"/>
  <c r="C667" i="1"/>
  <c r="D667" i="1" s="1"/>
  <c r="C668" i="1"/>
  <c r="D668" i="1" s="1"/>
  <c r="C669" i="1"/>
  <c r="D669" i="1" s="1"/>
  <c r="C670" i="1"/>
  <c r="D670" i="1" s="1"/>
  <c r="C671" i="1"/>
  <c r="D671" i="1" s="1"/>
  <c r="C672" i="1"/>
  <c r="D672" i="1" s="1"/>
  <c r="C673" i="1"/>
  <c r="D673" i="1" s="1"/>
  <c r="C674" i="1"/>
  <c r="D674" i="1" s="1"/>
  <c r="C675" i="1"/>
  <c r="D675" i="1" s="1"/>
  <c r="C676" i="1"/>
  <c r="D676" i="1" s="1"/>
  <c r="C677" i="1"/>
  <c r="D677" i="1" s="1"/>
  <c r="C678" i="1"/>
  <c r="D678" i="1" s="1"/>
  <c r="C679" i="1"/>
  <c r="D679" i="1" s="1"/>
  <c r="C680" i="1"/>
  <c r="D680" i="1" s="1"/>
  <c r="C681" i="1"/>
  <c r="D681" i="1" s="1"/>
  <c r="C682" i="1"/>
  <c r="D682" i="1" s="1"/>
  <c r="C683" i="1"/>
  <c r="D683" i="1" s="1"/>
  <c r="C684" i="1"/>
  <c r="D684" i="1" s="1"/>
  <c r="C685" i="1"/>
  <c r="D685" i="1" s="1"/>
  <c r="C686" i="1"/>
  <c r="D686" i="1" s="1"/>
  <c r="C687" i="1"/>
  <c r="D687" i="1" s="1"/>
  <c r="C688" i="1"/>
  <c r="D688" i="1" s="1"/>
  <c r="C689" i="1"/>
  <c r="D689" i="1" s="1"/>
  <c r="C690" i="1"/>
  <c r="D690" i="1" s="1"/>
  <c r="C691" i="1"/>
  <c r="D691" i="1" s="1"/>
  <c r="C692" i="1"/>
  <c r="D692" i="1" s="1"/>
  <c r="C693" i="1"/>
  <c r="D693" i="1" s="1"/>
  <c r="C694" i="1"/>
  <c r="D694" i="1" s="1"/>
  <c r="C695" i="1"/>
  <c r="D695" i="1" s="1"/>
  <c r="C696" i="1"/>
  <c r="D696" i="1" s="1"/>
  <c r="C697" i="1"/>
  <c r="D697" i="1" s="1"/>
  <c r="C698" i="1"/>
  <c r="D698" i="1" s="1"/>
  <c r="C699" i="1"/>
  <c r="D699" i="1" s="1"/>
  <c r="C700" i="1"/>
  <c r="D700" i="1" s="1"/>
  <c r="C701" i="1"/>
  <c r="D701" i="1" s="1"/>
  <c r="C702" i="1"/>
  <c r="D702" i="1" s="1"/>
  <c r="C703" i="1"/>
  <c r="D703" i="1" s="1"/>
  <c r="C704" i="1"/>
  <c r="D704" i="1" s="1"/>
  <c r="C705" i="1"/>
  <c r="D705" i="1" s="1"/>
  <c r="C706" i="1"/>
  <c r="D706" i="1" s="1"/>
  <c r="C707" i="1"/>
  <c r="D707" i="1" s="1"/>
  <c r="C708" i="1"/>
  <c r="D708" i="1" s="1"/>
  <c r="C709" i="1"/>
  <c r="D709" i="1" s="1"/>
  <c r="C710" i="1"/>
  <c r="D710" i="1" s="1"/>
  <c r="C711" i="1"/>
  <c r="D711" i="1" s="1"/>
  <c r="C712" i="1"/>
  <c r="D712" i="1" s="1"/>
  <c r="C713" i="1"/>
  <c r="D713" i="1" s="1"/>
  <c r="C714" i="1"/>
  <c r="D714" i="1" s="1"/>
  <c r="C715" i="1"/>
  <c r="D715" i="1" s="1"/>
  <c r="C716" i="1"/>
  <c r="D716" i="1" s="1"/>
  <c r="C717" i="1"/>
  <c r="D717" i="1" s="1"/>
  <c r="C718" i="1"/>
  <c r="D718" i="1" s="1"/>
  <c r="C719" i="1"/>
  <c r="D719" i="1" s="1"/>
  <c r="C720" i="1"/>
  <c r="D720" i="1" s="1"/>
  <c r="C721" i="1"/>
  <c r="D721" i="1" s="1"/>
  <c r="C722" i="1"/>
  <c r="D722" i="1" s="1"/>
  <c r="C723" i="1"/>
  <c r="D723" i="1" s="1"/>
  <c r="C724" i="1"/>
  <c r="D724" i="1" s="1"/>
  <c r="C725" i="1"/>
  <c r="D725" i="1" s="1"/>
  <c r="C726" i="1"/>
  <c r="D726" i="1" s="1"/>
  <c r="C727" i="1"/>
  <c r="D727" i="1" s="1"/>
  <c r="C728" i="1"/>
  <c r="D728" i="1" s="1"/>
  <c r="C729" i="1"/>
  <c r="D729" i="1" s="1"/>
  <c r="C730" i="1"/>
  <c r="D730" i="1" s="1"/>
  <c r="C731" i="1"/>
  <c r="D731" i="1" s="1"/>
  <c r="C732" i="1"/>
  <c r="D732" i="1" s="1"/>
  <c r="C733" i="1"/>
  <c r="D733" i="1" s="1"/>
  <c r="C734" i="1"/>
  <c r="D734" i="1" s="1"/>
  <c r="C735" i="1"/>
  <c r="D735" i="1" s="1"/>
  <c r="C736" i="1"/>
  <c r="D736" i="1" s="1"/>
  <c r="C737" i="1"/>
  <c r="D737" i="1" s="1"/>
  <c r="C738" i="1"/>
  <c r="D738" i="1" s="1"/>
  <c r="C739" i="1"/>
  <c r="D739" i="1" s="1"/>
  <c r="C740" i="1"/>
  <c r="D740" i="1" s="1"/>
  <c r="C741" i="1"/>
  <c r="D741" i="1" s="1"/>
  <c r="C742" i="1"/>
  <c r="D742" i="1" s="1"/>
  <c r="C743" i="1"/>
  <c r="D743" i="1" s="1"/>
  <c r="C744" i="1"/>
  <c r="D744" i="1" s="1"/>
  <c r="C745" i="1"/>
  <c r="D745" i="1" s="1"/>
  <c r="C746" i="1"/>
  <c r="D746" i="1" s="1"/>
  <c r="C747" i="1"/>
  <c r="D747" i="1" s="1"/>
  <c r="C748" i="1"/>
  <c r="D748" i="1" s="1"/>
  <c r="C749" i="1"/>
  <c r="D749" i="1" s="1"/>
  <c r="C750" i="1"/>
  <c r="D750" i="1" s="1"/>
  <c r="C751" i="1"/>
  <c r="D751" i="1" s="1"/>
  <c r="C752" i="1"/>
  <c r="D752" i="1" s="1"/>
  <c r="C753" i="1"/>
  <c r="D753" i="1" s="1"/>
  <c r="C754" i="1"/>
  <c r="D754" i="1" s="1"/>
  <c r="C755" i="1"/>
  <c r="D755" i="1" s="1"/>
  <c r="C756" i="1"/>
  <c r="D756" i="1" s="1"/>
  <c r="C757" i="1"/>
  <c r="D757" i="1" s="1"/>
  <c r="C758" i="1"/>
  <c r="D758" i="1" s="1"/>
  <c r="C759" i="1"/>
  <c r="D759" i="1" s="1"/>
  <c r="C760" i="1"/>
  <c r="D760" i="1" s="1"/>
  <c r="C761" i="1"/>
  <c r="D761" i="1" s="1"/>
  <c r="C762" i="1"/>
  <c r="D762" i="1" s="1"/>
  <c r="C763" i="1"/>
  <c r="D763" i="1" s="1"/>
  <c r="C764" i="1"/>
  <c r="D764" i="1" s="1"/>
  <c r="C765" i="1"/>
  <c r="D765" i="1" s="1"/>
  <c r="C766" i="1"/>
  <c r="D766" i="1" s="1"/>
  <c r="C767" i="1"/>
  <c r="D767" i="1" s="1"/>
  <c r="C768" i="1"/>
  <c r="D768" i="1" s="1"/>
  <c r="C769" i="1"/>
  <c r="D769" i="1" s="1"/>
  <c r="C770" i="1"/>
  <c r="D770" i="1" s="1"/>
  <c r="C771" i="1"/>
  <c r="D771" i="1" s="1"/>
  <c r="C772" i="1"/>
  <c r="D772" i="1" s="1"/>
  <c r="C773" i="1"/>
  <c r="D773" i="1" s="1"/>
  <c r="C774" i="1"/>
  <c r="D774" i="1" s="1"/>
  <c r="C775" i="1"/>
  <c r="D775" i="1" s="1"/>
  <c r="C776" i="1"/>
  <c r="D776" i="1" s="1"/>
  <c r="C777" i="1"/>
  <c r="D777" i="1" s="1"/>
  <c r="C778" i="1"/>
  <c r="D778" i="1" s="1"/>
  <c r="C779" i="1"/>
  <c r="D779" i="1" s="1"/>
  <c r="C780" i="1"/>
  <c r="D780" i="1" s="1"/>
  <c r="C781" i="1"/>
  <c r="D781" i="1" s="1"/>
  <c r="C782" i="1"/>
  <c r="D782" i="1" s="1"/>
  <c r="C783" i="1"/>
  <c r="D783" i="1" s="1"/>
  <c r="C784" i="1"/>
  <c r="D784" i="1" s="1"/>
  <c r="C785" i="1"/>
  <c r="D785" i="1" s="1"/>
  <c r="C786" i="1"/>
  <c r="D786" i="1" s="1"/>
  <c r="C787" i="1"/>
  <c r="D787" i="1" s="1"/>
  <c r="C788" i="1"/>
  <c r="D788" i="1" s="1"/>
  <c r="C789" i="1"/>
  <c r="D789" i="1" s="1"/>
  <c r="C790" i="1"/>
  <c r="D790" i="1" s="1"/>
  <c r="C791" i="1"/>
  <c r="D791" i="1" s="1"/>
  <c r="C792" i="1"/>
  <c r="D792" i="1" s="1"/>
  <c r="C793" i="1"/>
  <c r="D793" i="1" s="1"/>
  <c r="C794" i="1"/>
  <c r="D794" i="1" s="1"/>
  <c r="C795" i="1"/>
  <c r="D795" i="1" s="1"/>
  <c r="C796" i="1"/>
  <c r="D796" i="1" s="1"/>
  <c r="C797" i="1"/>
  <c r="D797" i="1" s="1"/>
  <c r="C798" i="1"/>
  <c r="D798" i="1" s="1"/>
  <c r="C799" i="1"/>
  <c r="D799" i="1" s="1"/>
  <c r="C800" i="1"/>
  <c r="D800" i="1" s="1"/>
  <c r="C801" i="1"/>
  <c r="D801" i="1" s="1"/>
  <c r="C802" i="1"/>
  <c r="D802" i="1" s="1"/>
  <c r="C803" i="1"/>
  <c r="D803" i="1" s="1"/>
  <c r="C804" i="1"/>
  <c r="D804" i="1" s="1"/>
  <c r="C805" i="1"/>
  <c r="D805" i="1" s="1"/>
  <c r="C806" i="1"/>
  <c r="D806" i="1" s="1"/>
  <c r="C807" i="1"/>
  <c r="D807" i="1" s="1"/>
  <c r="C808" i="1"/>
  <c r="D808" i="1" s="1"/>
  <c r="C809" i="1"/>
  <c r="D809" i="1" s="1"/>
  <c r="C810" i="1"/>
  <c r="D810" i="1" s="1"/>
  <c r="C811" i="1"/>
  <c r="D811" i="1" s="1"/>
  <c r="C812" i="1"/>
  <c r="D812" i="1" s="1"/>
  <c r="C813" i="1"/>
  <c r="D813" i="1" s="1"/>
  <c r="C814" i="1"/>
  <c r="D814" i="1" s="1"/>
  <c r="C815" i="1"/>
  <c r="D815" i="1" s="1"/>
  <c r="C816" i="1"/>
  <c r="D816" i="1" s="1"/>
  <c r="C817" i="1"/>
  <c r="D817" i="1" s="1"/>
  <c r="C818" i="1"/>
  <c r="D818" i="1" s="1"/>
  <c r="C819" i="1"/>
  <c r="D819" i="1" s="1"/>
  <c r="C820" i="1"/>
  <c r="D820" i="1" s="1"/>
  <c r="C821" i="1"/>
  <c r="D821" i="1" s="1"/>
  <c r="C822" i="1"/>
  <c r="D822" i="1" s="1"/>
  <c r="C823" i="1"/>
  <c r="D823" i="1" s="1"/>
  <c r="C824" i="1"/>
  <c r="D824" i="1" s="1"/>
  <c r="C825" i="1"/>
  <c r="D825" i="1" s="1"/>
  <c r="C826" i="1"/>
  <c r="D826" i="1" s="1"/>
  <c r="C827" i="1"/>
  <c r="D827" i="1" s="1"/>
  <c r="C828" i="1"/>
  <c r="D828" i="1" s="1"/>
  <c r="C829" i="1"/>
  <c r="D829" i="1" s="1"/>
  <c r="C830" i="1"/>
  <c r="D830" i="1" s="1"/>
  <c r="C831" i="1"/>
  <c r="D831" i="1" s="1"/>
  <c r="C832" i="1"/>
  <c r="D832" i="1" s="1"/>
  <c r="C833" i="1"/>
  <c r="D833" i="1" s="1"/>
  <c r="C834" i="1"/>
  <c r="D834" i="1" s="1"/>
  <c r="C835" i="1"/>
  <c r="D835" i="1" s="1"/>
  <c r="C836" i="1"/>
  <c r="D836" i="1" s="1"/>
  <c r="C837" i="1"/>
  <c r="D837" i="1" s="1"/>
  <c r="C838" i="1"/>
  <c r="D838" i="1" s="1"/>
  <c r="C839" i="1"/>
  <c r="D839" i="1" s="1"/>
  <c r="C840" i="1"/>
  <c r="D840" i="1" s="1"/>
  <c r="C841" i="1"/>
  <c r="D841" i="1" s="1"/>
  <c r="C842" i="1"/>
  <c r="D842" i="1" s="1"/>
  <c r="C843" i="1"/>
  <c r="D843" i="1" s="1"/>
  <c r="C844" i="1"/>
  <c r="D844" i="1" s="1"/>
  <c r="C845" i="1"/>
  <c r="D845" i="1" s="1"/>
  <c r="C846" i="1"/>
  <c r="D846" i="1" s="1"/>
  <c r="C847" i="1"/>
  <c r="D847" i="1" s="1"/>
  <c r="C848" i="1"/>
  <c r="D848" i="1" s="1"/>
  <c r="C849" i="1"/>
  <c r="D849" i="1" s="1"/>
  <c r="C850" i="1"/>
  <c r="D850" i="1" s="1"/>
  <c r="C851" i="1"/>
  <c r="D851" i="1" s="1"/>
  <c r="C852" i="1"/>
  <c r="D852" i="1" s="1"/>
  <c r="C853" i="1"/>
  <c r="D853" i="1" s="1"/>
  <c r="C854" i="1"/>
  <c r="D854" i="1" s="1"/>
  <c r="C855" i="1"/>
  <c r="D855" i="1" s="1"/>
  <c r="C856" i="1"/>
  <c r="D856" i="1" s="1"/>
  <c r="C857" i="1"/>
  <c r="D857" i="1" s="1"/>
  <c r="C858" i="1"/>
  <c r="D858" i="1" s="1"/>
  <c r="C859" i="1"/>
  <c r="D859" i="1" s="1"/>
  <c r="C860" i="1"/>
  <c r="D860" i="1" s="1"/>
  <c r="C861" i="1"/>
  <c r="D861" i="1" s="1"/>
  <c r="C862" i="1"/>
  <c r="D862" i="1" s="1"/>
  <c r="C863" i="1"/>
  <c r="D863" i="1" s="1"/>
  <c r="C864" i="1"/>
  <c r="D864" i="1" s="1"/>
  <c r="C865" i="1"/>
  <c r="D865" i="1" s="1"/>
  <c r="C866" i="1"/>
  <c r="D866" i="1" s="1"/>
  <c r="C867" i="1"/>
  <c r="D867" i="1" s="1"/>
  <c r="C868" i="1"/>
  <c r="D868" i="1" s="1"/>
  <c r="C869" i="1"/>
  <c r="D869" i="1" s="1"/>
  <c r="C870" i="1"/>
  <c r="D870" i="1" s="1"/>
  <c r="C871" i="1"/>
  <c r="D871" i="1" s="1"/>
  <c r="C872" i="1"/>
  <c r="D872" i="1" s="1"/>
  <c r="C873" i="1"/>
  <c r="D873" i="1" s="1"/>
  <c r="C874" i="1"/>
  <c r="D874" i="1" s="1"/>
  <c r="C875" i="1"/>
  <c r="D875" i="1" s="1"/>
  <c r="C876" i="1"/>
  <c r="D876" i="1" s="1"/>
  <c r="C877" i="1"/>
  <c r="D877" i="1" s="1"/>
  <c r="C878" i="1"/>
  <c r="D878" i="1" s="1"/>
  <c r="C879" i="1"/>
  <c r="D879" i="1" s="1"/>
  <c r="C880" i="1"/>
  <c r="D880" i="1" s="1"/>
  <c r="C881" i="1"/>
  <c r="D881" i="1" s="1"/>
  <c r="C882" i="1"/>
  <c r="D882" i="1" s="1"/>
  <c r="C883" i="1"/>
  <c r="D883" i="1" s="1"/>
  <c r="C884" i="1"/>
  <c r="D884" i="1" s="1"/>
  <c r="C885" i="1"/>
  <c r="D885" i="1" s="1"/>
  <c r="C886" i="1"/>
  <c r="D886" i="1" s="1"/>
  <c r="C887" i="1"/>
  <c r="D887" i="1" s="1"/>
  <c r="C888" i="1"/>
  <c r="D888" i="1" s="1"/>
  <c r="C889" i="1"/>
  <c r="D889" i="1" s="1"/>
  <c r="C890" i="1"/>
  <c r="D890" i="1" s="1"/>
  <c r="C891" i="1"/>
  <c r="D891" i="1" s="1"/>
  <c r="C892" i="1"/>
  <c r="D892" i="1" s="1"/>
  <c r="C893" i="1"/>
  <c r="D893" i="1" s="1"/>
  <c r="C894" i="1"/>
  <c r="D894" i="1" s="1"/>
  <c r="C895" i="1"/>
  <c r="D895" i="1" s="1"/>
  <c r="C896" i="1"/>
  <c r="D896" i="1" s="1"/>
  <c r="C897" i="1"/>
  <c r="D897" i="1" s="1"/>
  <c r="C898" i="1"/>
  <c r="D898" i="1" s="1"/>
  <c r="C899" i="1"/>
  <c r="D899" i="1" s="1"/>
  <c r="C900" i="1"/>
  <c r="D900" i="1" s="1"/>
  <c r="C901" i="1"/>
  <c r="D901" i="1" s="1"/>
  <c r="C902" i="1"/>
  <c r="D902" i="1" s="1"/>
  <c r="C903" i="1"/>
  <c r="D903" i="1" s="1"/>
  <c r="C904" i="1"/>
  <c r="D904" i="1" s="1"/>
  <c r="C905" i="1"/>
  <c r="D905" i="1" s="1"/>
  <c r="C906" i="1"/>
  <c r="D906" i="1" s="1"/>
  <c r="C907" i="1"/>
  <c r="D907" i="1" s="1"/>
  <c r="C908" i="1"/>
  <c r="D908" i="1" s="1"/>
  <c r="C909" i="1"/>
  <c r="D909" i="1" s="1"/>
  <c r="C910" i="1"/>
  <c r="D910" i="1" s="1"/>
  <c r="C911" i="1"/>
  <c r="D911" i="1" s="1"/>
  <c r="C912" i="1"/>
  <c r="D912" i="1" s="1"/>
  <c r="C913" i="1"/>
  <c r="D913" i="1" s="1"/>
  <c r="C914" i="1"/>
  <c r="D914" i="1" s="1"/>
  <c r="C915" i="1"/>
  <c r="D915" i="1" s="1"/>
  <c r="C916" i="1"/>
  <c r="D916" i="1" s="1"/>
  <c r="C917" i="1"/>
  <c r="D917" i="1" s="1"/>
  <c r="C918" i="1"/>
  <c r="D918" i="1" s="1"/>
  <c r="C919" i="1"/>
  <c r="D919" i="1" s="1"/>
  <c r="C920" i="1"/>
  <c r="D920" i="1" s="1"/>
  <c r="C921" i="1"/>
  <c r="D921" i="1" s="1"/>
  <c r="C922" i="1"/>
  <c r="D922" i="1" s="1"/>
  <c r="C923" i="1"/>
  <c r="D923" i="1" s="1"/>
  <c r="C924" i="1"/>
  <c r="D924" i="1" s="1"/>
  <c r="C925" i="1"/>
  <c r="D925" i="1" s="1"/>
  <c r="C926" i="1"/>
  <c r="D926" i="1" s="1"/>
  <c r="C927" i="1"/>
  <c r="D927" i="1" s="1"/>
  <c r="C928" i="1"/>
  <c r="D928" i="1" s="1"/>
  <c r="C929" i="1"/>
  <c r="D929" i="1" s="1"/>
  <c r="C930" i="1"/>
  <c r="D930" i="1" s="1"/>
  <c r="C931" i="1"/>
  <c r="D931" i="1" s="1"/>
  <c r="C932" i="1"/>
  <c r="D932" i="1" s="1"/>
  <c r="C933" i="1"/>
  <c r="D933" i="1" s="1"/>
  <c r="C934" i="1"/>
  <c r="D934" i="1" s="1"/>
  <c r="C935" i="1"/>
  <c r="D935" i="1" s="1"/>
  <c r="C936" i="1"/>
  <c r="D936" i="1" s="1"/>
  <c r="C937" i="1"/>
  <c r="D937" i="1" s="1"/>
  <c r="C938" i="1"/>
  <c r="D938" i="1" s="1"/>
  <c r="C939" i="1"/>
  <c r="D939" i="1" s="1"/>
  <c r="C940" i="1"/>
  <c r="D940" i="1" s="1"/>
  <c r="C941" i="1"/>
  <c r="D941" i="1" s="1"/>
  <c r="C942" i="1"/>
  <c r="D942" i="1" s="1"/>
  <c r="C943" i="1"/>
  <c r="D943" i="1" s="1"/>
  <c r="C944" i="1"/>
  <c r="D944" i="1" s="1"/>
  <c r="C945" i="1"/>
  <c r="D945" i="1" s="1"/>
  <c r="C946" i="1"/>
  <c r="D946" i="1" s="1"/>
  <c r="C947" i="1"/>
  <c r="D947" i="1" s="1"/>
  <c r="C948" i="1"/>
  <c r="D948" i="1" s="1"/>
  <c r="C949" i="1"/>
  <c r="D949" i="1" s="1"/>
  <c r="C950" i="1"/>
  <c r="D950" i="1" s="1"/>
  <c r="C951" i="1"/>
  <c r="D951" i="1" s="1"/>
  <c r="C952" i="1"/>
  <c r="D952" i="1" s="1"/>
  <c r="C953" i="1"/>
  <c r="D953" i="1" s="1"/>
  <c r="C954" i="1"/>
  <c r="D954" i="1" s="1"/>
  <c r="C955" i="1"/>
  <c r="D955" i="1" s="1"/>
  <c r="C956" i="1"/>
  <c r="D956" i="1" s="1"/>
  <c r="C957" i="1"/>
  <c r="D957" i="1" s="1"/>
  <c r="C958" i="1"/>
  <c r="D958" i="1" s="1"/>
  <c r="C959" i="1"/>
  <c r="D959" i="1" s="1"/>
  <c r="C960" i="1"/>
  <c r="D960" i="1" s="1"/>
  <c r="C961" i="1"/>
  <c r="D961" i="1" s="1"/>
  <c r="C962" i="1"/>
  <c r="D962" i="1" s="1"/>
  <c r="C963" i="1"/>
  <c r="D963" i="1" s="1"/>
  <c r="C964" i="1"/>
  <c r="D964" i="1" s="1"/>
  <c r="C965" i="1"/>
  <c r="D965" i="1" s="1"/>
  <c r="C966" i="1"/>
  <c r="D966" i="1" s="1"/>
  <c r="C967" i="1"/>
  <c r="D967" i="1" s="1"/>
  <c r="C968" i="1"/>
  <c r="D968" i="1" s="1"/>
  <c r="C969" i="1"/>
  <c r="D969" i="1" s="1"/>
  <c r="C970" i="1"/>
  <c r="D970" i="1" s="1"/>
  <c r="C971" i="1"/>
  <c r="D971" i="1" s="1"/>
  <c r="C972" i="1"/>
  <c r="D972" i="1" s="1"/>
  <c r="C973" i="1"/>
  <c r="D973" i="1" s="1"/>
  <c r="C974" i="1"/>
  <c r="D974" i="1" s="1"/>
  <c r="C975" i="1"/>
  <c r="D975" i="1" s="1"/>
  <c r="C976" i="1"/>
  <c r="D976" i="1" s="1"/>
  <c r="C977" i="1"/>
  <c r="D977" i="1" s="1"/>
  <c r="C978" i="1"/>
  <c r="D978" i="1" s="1"/>
  <c r="C979" i="1"/>
  <c r="D979" i="1" s="1"/>
  <c r="C980" i="1"/>
  <c r="D980" i="1" s="1"/>
  <c r="C981" i="1"/>
  <c r="D981" i="1" s="1"/>
  <c r="C982" i="1"/>
  <c r="D982" i="1" s="1"/>
  <c r="C983" i="1"/>
  <c r="D983" i="1" s="1"/>
  <c r="C984" i="1"/>
  <c r="D984" i="1" s="1"/>
  <c r="C985" i="1"/>
  <c r="D985" i="1" s="1"/>
  <c r="C986" i="1"/>
  <c r="D986" i="1" s="1"/>
  <c r="C987" i="1"/>
  <c r="D987" i="1" s="1"/>
  <c r="C988" i="1"/>
  <c r="D988" i="1" s="1"/>
  <c r="C989" i="1"/>
  <c r="D989" i="1" s="1"/>
  <c r="C990" i="1"/>
  <c r="D990" i="1" s="1"/>
  <c r="C991" i="1"/>
  <c r="D991" i="1" s="1"/>
  <c r="C992" i="1"/>
  <c r="D992" i="1" s="1"/>
  <c r="C993" i="1"/>
  <c r="D993" i="1" s="1"/>
  <c r="C994" i="1"/>
  <c r="D994" i="1" s="1"/>
  <c r="C995" i="1"/>
  <c r="D995" i="1" s="1"/>
  <c r="C996" i="1"/>
  <c r="D996" i="1" s="1"/>
  <c r="C997" i="1"/>
  <c r="D997" i="1" s="1"/>
  <c r="C998" i="1"/>
  <c r="D998" i="1" s="1"/>
  <c r="C999" i="1"/>
  <c r="D999" i="1" s="1"/>
  <c r="C1000" i="1"/>
  <c r="D1000" i="1" s="1"/>
  <c r="C1001" i="1"/>
  <c r="D1001" i="1" s="1"/>
  <c r="C1002" i="1"/>
  <c r="D1002" i="1" s="1"/>
  <c r="C1003" i="1"/>
  <c r="D1003" i="1" s="1"/>
  <c r="C1004" i="1"/>
  <c r="D1004" i="1" s="1"/>
  <c r="C1005" i="1"/>
  <c r="D1005" i="1" s="1"/>
  <c r="C1006" i="1"/>
  <c r="D1006" i="1" s="1"/>
  <c r="C1007" i="1"/>
  <c r="D1007" i="1" s="1"/>
  <c r="C1008" i="1"/>
  <c r="D1008" i="1" s="1"/>
  <c r="C1009" i="1"/>
  <c r="D1009" i="1" s="1"/>
  <c r="C1010" i="1"/>
  <c r="D1010" i="1" s="1"/>
  <c r="C1011" i="1"/>
  <c r="D1011" i="1" s="1"/>
  <c r="C1012" i="1"/>
  <c r="D1012" i="1" s="1"/>
  <c r="C1013" i="1"/>
  <c r="D1013" i="1" s="1"/>
  <c r="C1014" i="1"/>
  <c r="D1014" i="1" s="1"/>
  <c r="C1015" i="1"/>
  <c r="D1015" i="1" s="1"/>
  <c r="C1016" i="1"/>
  <c r="D1016" i="1" s="1"/>
  <c r="C1017" i="1"/>
  <c r="D1017" i="1" s="1"/>
  <c r="C1018" i="1"/>
  <c r="D1018" i="1" s="1"/>
  <c r="C1019" i="1"/>
  <c r="D1019" i="1" s="1"/>
  <c r="C1020" i="1"/>
  <c r="D1020" i="1" s="1"/>
  <c r="C1021" i="1"/>
  <c r="D1021" i="1" s="1"/>
  <c r="C1022" i="1"/>
  <c r="D1022" i="1" s="1"/>
  <c r="C1023" i="1"/>
  <c r="D1023" i="1" s="1"/>
  <c r="C1024" i="1"/>
  <c r="D1024" i="1" s="1"/>
  <c r="C1025" i="1"/>
  <c r="D1025" i="1" s="1"/>
  <c r="C1026" i="1"/>
  <c r="D1026" i="1" s="1"/>
  <c r="C1027" i="1"/>
  <c r="D1027" i="1" s="1"/>
  <c r="C1028" i="1"/>
  <c r="D1028" i="1" s="1"/>
  <c r="C1029" i="1"/>
  <c r="D1029" i="1" s="1"/>
  <c r="C1030" i="1"/>
  <c r="D1030" i="1" s="1"/>
  <c r="C1031" i="1"/>
  <c r="D1031" i="1" s="1"/>
  <c r="C1032" i="1"/>
  <c r="D1032" i="1" s="1"/>
  <c r="C1033" i="1"/>
  <c r="D1033" i="1" s="1"/>
  <c r="C1034" i="1"/>
  <c r="D1034" i="1" s="1"/>
  <c r="C1035" i="1"/>
  <c r="D1035" i="1" s="1"/>
  <c r="C1036" i="1"/>
  <c r="D1036" i="1" s="1"/>
  <c r="C1037" i="1"/>
  <c r="D1037" i="1" s="1"/>
  <c r="C1038" i="1"/>
  <c r="D1038" i="1" s="1"/>
  <c r="C1039" i="1"/>
  <c r="D1039" i="1" s="1"/>
  <c r="C1040" i="1"/>
  <c r="D1040" i="1" s="1"/>
  <c r="C1041" i="1"/>
  <c r="D1041" i="1" s="1"/>
  <c r="C1042" i="1"/>
  <c r="D1042" i="1" s="1"/>
  <c r="C1043" i="1"/>
  <c r="D1043" i="1" s="1"/>
  <c r="C1044" i="1"/>
  <c r="D1044" i="1" s="1"/>
  <c r="C1045" i="1"/>
  <c r="D1045" i="1" s="1"/>
  <c r="C1046" i="1"/>
  <c r="D1046" i="1" s="1"/>
  <c r="C1047" i="1"/>
  <c r="D1047" i="1" s="1"/>
  <c r="C1048" i="1"/>
  <c r="D1048" i="1" s="1"/>
  <c r="C1049" i="1"/>
  <c r="D1049" i="1" s="1"/>
  <c r="C1050" i="1"/>
  <c r="D1050" i="1" s="1"/>
  <c r="C1051" i="1"/>
  <c r="D1051" i="1" s="1"/>
  <c r="C1052" i="1"/>
  <c r="D1052" i="1" s="1"/>
  <c r="C1053" i="1"/>
  <c r="D1053" i="1" s="1"/>
  <c r="C1054" i="1"/>
  <c r="D1054" i="1" s="1"/>
  <c r="C1055" i="1"/>
  <c r="D1055" i="1" s="1"/>
  <c r="C1056" i="1"/>
  <c r="D1056" i="1" s="1"/>
  <c r="C1057" i="1"/>
  <c r="D1057" i="1" s="1"/>
  <c r="C1058" i="1"/>
  <c r="D1058" i="1" s="1"/>
  <c r="C1059" i="1"/>
  <c r="D1059" i="1" s="1"/>
  <c r="C1060" i="1"/>
  <c r="D1060" i="1" s="1"/>
  <c r="C1061" i="1"/>
  <c r="D1061" i="1" s="1"/>
  <c r="C1062" i="1"/>
  <c r="D1062" i="1" s="1"/>
  <c r="C1063" i="1"/>
  <c r="D1063" i="1" s="1"/>
  <c r="C1064" i="1"/>
  <c r="D1064" i="1" s="1"/>
  <c r="C1065" i="1"/>
  <c r="D1065" i="1" s="1"/>
  <c r="C1066" i="1"/>
  <c r="D1066" i="1" s="1"/>
  <c r="C1067" i="1"/>
  <c r="D1067" i="1" s="1"/>
  <c r="C1068" i="1"/>
  <c r="D1068" i="1" s="1"/>
  <c r="C1069" i="1"/>
  <c r="D1069" i="1" s="1"/>
  <c r="C1070" i="1"/>
  <c r="D1070" i="1" s="1"/>
  <c r="C1071" i="1"/>
  <c r="D1071" i="1" s="1"/>
  <c r="C1072" i="1"/>
  <c r="D1072" i="1" s="1"/>
  <c r="C1073" i="1"/>
  <c r="D1073" i="1" s="1"/>
  <c r="C1074" i="1"/>
  <c r="D1074" i="1" s="1"/>
  <c r="C1075" i="1"/>
  <c r="D1075" i="1" s="1"/>
  <c r="C1076" i="1"/>
  <c r="D1076" i="1" s="1"/>
  <c r="C1077" i="1"/>
  <c r="D1077" i="1" s="1"/>
  <c r="C1078" i="1"/>
  <c r="D1078" i="1" s="1"/>
  <c r="C1079" i="1"/>
  <c r="D1079" i="1" s="1"/>
  <c r="C1080" i="1"/>
  <c r="D1080" i="1" s="1"/>
  <c r="C1081" i="1"/>
  <c r="D1081" i="1" s="1"/>
  <c r="C1082" i="1"/>
  <c r="D1082" i="1" s="1"/>
  <c r="C1083" i="1"/>
  <c r="D1083" i="1" s="1"/>
  <c r="C1084" i="1"/>
  <c r="D1084" i="1" s="1"/>
  <c r="C1085" i="1"/>
  <c r="D1085" i="1" s="1"/>
  <c r="C1086" i="1"/>
  <c r="D1086" i="1" s="1"/>
  <c r="C1087" i="1"/>
  <c r="D1087" i="1" s="1"/>
  <c r="C1088" i="1"/>
  <c r="D1088" i="1" s="1"/>
  <c r="C1089" i="1"/>
  <c r="D1089" i="1" s="1"/>
  <c r="C1090" i="1"/>
  <c r="D1090" i="1" s="1"/>
  <c r="C1091" i="1"/>
  <c r="D1091" i="1" s="1"/>
  <c r="C1092" i="1"/>
  <c r="D1092" i="1" s="1"/>
  <c r="C1093" i="1"/>
  <c r="D1093" i="1" s="1"/>
  <c r="C1094" i="1"/>
  <c r="D1094" i="1" s="1"/>
  <c r="C1095" i="1"/>
  <c r="D1095" i="1" s="1"/>
  <c r="C1096" i="1"/>
  <c r="D1096" i="1" s="1"/>
  <c r="C1097" i="1"/>
  <c r="D1097" i="1" s="1"/>
  <c r="C1098" i="1"/>
  <c r="D1098" i="1" s="1"/>
  <c r="C1099" i="1"/>
  <c r="D1099" i="1" s="1"/>
  <c r="C1100" i="1"/>
  <c r="D1100" i="1" s="1"/>
  <c r="C1101" i="1"/>
  <c r="D1101" i="1" s="1"/>
  <c r="C1102" i="1"/>
  <c r="D1102" i="1" s="1"/>
  <c r="C1103" i="1"/>
  <c r="D1103" i="1" s="1"/>
  <c r="C1104" i="1"/>
  <c r="D1104" i="1" s="1"/>
  <c r="C1105" i="1"/>
  <c r="D1105" i="1" s="1"/>
  <c r="C1106" i="1"/>
  <c r="D1106" i="1" s="1"/>
  <c r="C1107" i="1"/>
  <c r="D1107" i="1" s="1"/>
  <c r="C1108" i="1"/>
  <c r="D1108" i="1" s="1"/>
  <c r="C1109" i="1"/>
  <c r="D1109" i="1" s="1"/>
  <c r="C1110" i="1"/>
  <c r="D1110" i="1" s="1"/>
  <c r="C1111" i="1"/>
  <c r="D1111" i="1" s="1"/>
  <c r="C1112" i="1"/>
  <c r="D1112" i="1" s="1"/>
  <c r="C1113" i="1"/>
  <c r="D1113" i="1" s="1"/>
  <c r="C1114" i="1"/>
  <c r="D1114" i="1" s="1"/>
  <c r="C1115" i="1"/>
  <c r="D1115" i="1" s="1"/>
  <c r="C1116" i="1"/>
  <c r="D1116" i="1" s="1"/>
  <c r="C1117" i="1"/>
  <c r="D1117" i="1" s="1"/>
  <c r="C1118" i="1"/>
  <c r="D1118" i="1" s="1"/>
  <c r="C1119" i="1"/>
  <c r="D1119" i="1" s="1"/>
  <c r="C1120" i="1"/>
  <c r="D1120" i="1" s="1"/>
  <c r="C1121" i="1"/>
  <c r="D1121" i="1" s="1"/>
  <c r="C1122" i="1"/>
  <c r="D1122" i="1" s="1"/>
  <c r="C1123" i="1"/>
  <c r="D1123" i="1" s="1"/>
  <c r="C1124" i="1"/>
  <c r="D1124" i="1" s="1"/>
  <c r="C1125" i="1"/>
  <c r="D1125" i="1" s="1"/>
  <c r="C1126" i="1"/>
  <c r="D1126" i="1" s="1"/>
  <c r="C1127" i="1"/>
  <c r="D1127" i="1" s="1"/>
  <c r="C1128" i="1"/>
  <c r="D1128" i="1" s="1"/>
  <c r="C1129" i="1"/>
  <c r="D1129" i="1" s="1"/>
  <c r="C1130" i="1"/>
  <c r="D1130" i="1" s="1"/>
  <c r="C1131" i="1"/>
  <c r="D1131" i="1" s="1"/>
  <c r="C1132" i="1"/>
  <c r="D1132" i="1" s="1"/>
  <c r="C1133" i="1"/>
  <c r="D1133" i="1" s="1"/>
  <c r="C1134" i="1"/>
  <c r="D1134" i="1" s="1"/>
  <c r="C1135" i="1"/>
  <c r="D1135" i="1" s="1"/>
  <c r="C1136" i="1"/>
  <c r="D1136" i="1" s="1"/>
  <c r="C1137" i="1"/>
  <c r="D1137" i="1" s="1"/>
  <c r="C1138" i="1"/>
  <c r="D1138" i="1" s="1"/>
  <c r="C1139" i="1"/>
  <c r="D1139" i="1" s="1"/>
  <c r="C1140" i="1"/>
  <c r="D1140" i="1" s="1"/>
  <c r="C1141" i="1"/>
  <c r="D1141" i="1" s="1"/>
  <c r="C1142" i="1"/>
  <c r="D1142" i="1" s="1"/>
  <c r="C1143" i="1"/>
  <c r="D1143" i="1" s="1"/>
  <c r="C1144" i="1"/>
  <c r="D1144" i="1" s="1"/>
  <c r="C1145" i="1"/>
  <c r="D1145" i="1" s="1"/>
  <c r="C1146" i="1"/>
  <c r="D1146" i="1" s="1"/>
  <c r="C1147" i="1"/>
  <c r="D1147" i="1" s="1"/>
  <c r="C1148" i="1"/>
  <c r="D1148" i="1" s="1"/>
  <c r="C1149" i="1"/>
  <c r="D1149" i="1" s="1"/>
  <c r="C1150" i="1"/>
  <c r="D1150" i="1" s="1"/>
  <c r="C1151" i="1"/>
  <c r="D1151" i="1" s="1"/>
  <c r="C1152" i="1"/>
  <c r="D1152" i="1" s="1"/>
  <c r="C1153" i="1"/>
  <c r="D1153" i="1" s="1"/>
  <c r="C1154" i="1"/>
  <c r="D1154" i="1" s="1"/>
  <c r="C1155" i="1"/>
  <c r="D1155" i="1" s="1"/>
  <c r="C1156" i="1"/>
  <c r="D1156" i="1" s="1"/>
  <c r="C1157" i="1"/>
  <c r="D1157" i="1" s="1"/>
  <c r="C1158" i="1"/>
  <c r="D1158" i="1" s="1"/>
  <c r="C1159" i="1"/>
  <c r="D1159" i="1" s="1"/>
  <c r="C1160" i="1"/>
  <c r="D1160" i="1" s="1"/>
  <c r="C1161" i="1"/>
  <c r="D1161" i="1" s="1"/>
  <c r="C1162" i="1"/>
  <c r="D1162" i="1" s="1"/>
  <c r="C1163" i="1"/>
  <c r="D1163" i="1" s="1"/>
  <c r="C1164" i="1"/>
  <c r="D1164" i="1" s="1"/>
  <c r="C1165" i="1"/>
  <c r="D1165" i="1" s="1"/>
  <c r="C1166" i="1"/>
  <c r="D1166" i="1" s="1"/>
  <c r="C1167" i="1"/>
  <c r="D1167" i="1" s="1"/>
  <c r="C1168" i="1"/>
  <c r="D1168" i="1" s="1"/>
  <c r="C1169" i="1"/>
  <c r="D1169" i="1" s="1"/>
  <c r="C1170" i="1"/>
  <c r="D1170" i="1" s="1"/>
  <c r="C1171" i="1"/>
  <c r="D1171" i="1" s="1"/>
  <c r="C1172" i="1"/>
  <c r="C1173" i="1"/>
  <c r="D1173" i="1" s="1"/>
  <c r="C1174" i="1"/>
  <c r="D1174" i="1" s="1"/>
  <c r="C1175" i="1"/>
  <c r="D1175" i="1" s="1"/>
  <c r="C1176" i="1"/>
  <c r="D1176" i="1" s="1"/>
  <c r="C1177" i="1"/>
  <c r="D1177" i="1" s="1"/>
  <c r="C1178" i="1"/>
  <c r="D1178" i="1" s="1"/>
  <c r="C1179" i="1"/>
  <c r="D1179" i="1" s="1"/>
  <c r="C1180" i="1"/>
  <c r="D1180" i="1" s="1"/>
  <c r="C1181" i="1"/>
  <c r="D1181" i="1" s="1"/>
  <c r="C1182" i="1"/>
  <c r="D1182" i="1" s="1"/>
  <c r="C1183" i="1"/>
  <c r="D1183" i="1" s="1"/>
  <c r="C1184" i="1"/>
  <c r="D1184" i="1" s="1"/>
  <c r="C1185" i="1"/>
  <c r="D1185" i="1" s="1"/>
  <c r="C1186" i="1"/>
  <c r="D1186" i="1" s="1"/>
  <c r="C1187" i="1"/>
  <c r="D1187" i="1" s="1"/>
  <c r="C1188" i="1"/>
  <c r="D1188" i="1" s="1"/>
  <c r="C1189" i="1"/>
  <c r="D1189" i="1" s="1"/>
  <c r="C1190" i="1"/>
  <c r="D1190" i="1" s="1"/>
  <c r="C1191" i="1"/>
  <c r="D1191" i="1" s="1"/>
  <c r="C1192" i="1"/>
  <c r="D1192" i="1" s="1"/>
  <c r="C1193" i="1"/>
  <c r="D1193" i="1" s="1"/>
  <c r="C1194" i="1"/>
  <c r="D1194" i="1" s="1"/>
  <c r="C1195" i="1"/>
  <c r="D1195" i="1" s="1"/>
  <c r="C1196" i="1"/>
  <c r="D1196" i="1" s="1"/>
  <c r="C1197" i="1"/>
  <c r="D1197" i="1" s="1"/>
  <c r="C1198" i="1"/>
  <c r="D1198" i="1" s="1"/>
  <c r="C1199" i="1"/>
  <c r="D1199" i="1" s="1"/>
  <c r="C1200" i="1"/>
  <c r="D1200" i="1" s="1"/>
  <c r="C1201" i="1"/>
  <c r="D1201" i="1" s="1"/>
  <c r="C1202" i="1"/>
  <c r="D1202" i="1" s="1"/>
  <c r="C1203" i="1"/>
  <c r="D1203" i="1" s="1"/>
  <c r="C1204" i="1"/>
  <c r="D1204" i="1" s="1"/>
  <c r="C1205" i="1"/>
  <c r="D1205" i="1" s="1"/>
  <c r="C1206" i="1"/>
  <c r="D1206" i="1" s="1"/>
  <c r="C1207" i="1"/>
  <c r="D1207" i="1" s="1"/>
  <c r="C1208" i="1"/>
  <c r="D1208" i="1" s="1"/>
  <c r="C1209" i="1"/>
  <c r="D1209" i="1" s="1"/>
  <c r="C1210" i="1"/>
  <c r="D1210" i="1" s="1"/>
  <c r="C1211" i="1"/>
  <c r="D1211" i="1" s="1"/>
  <c r="C1212" i="1"/>
  <c r="D1212" i="1" s="1"/>
  <c r="C1213" i="1"/>
  <c r="D1213" i="1" s="1"/>
  <c r="C1214" i="1"/>
  <c r="D1214" i="1" s="1"/>
  <c r="C1215" i="1"/>
  <c r="D1215" i="1" s="1"/>
  <c r="C1216" i="1"/>
  <c r="D1216" i="1" s="1"/>
  <c r="C1217" i="1"/>
  <c r="D1217" i="1" s="1"/>
  <c r="C1218" i="1"/>
  <c r="D1218" i="1" s="1"/>
  <c r="C1219" i="1"/>
  <c r="D1219" i="1" s="1"/>
  <c r="C1220" i="1"/>
  <c r="D1220" i="1" s="1"/>
  <c r="C1221" i="1"/>
  <c r="D1221" i="1" s="1"/>
  <c r="C1222" i="1"/>
  <c r="D1222" i="1" s="1"/>
  <c r="C1223" i="1"/>
  <c r="D1223" i="1" s="1"/>
  <c r="C1224" i="1"/>
  <c r="D1224" i="1" s="1"/>
  <c r="C1225" i="1"/>
  <c r="D1225" i="1" s="1"/>
  <c r="C1226" i="1"/>
  <c r="D1226" i="1" s="1"/>
  <c r="C1227" i="1"/>
  <c r="D1227" i="1" s="1"/>
  <c r="C1228" i="1"/>
  <c r="D1228" i="1" s="1"/>
  <c r="C1229" i="1"/>
  <c r="D1229" i="1" s="1"/>
  <c r="C1230" i="1"/>
  <c r="D1230" i="1" s="1"/>
  <c r="C1231" i="1"/>
  <c r="D1231" i="1" s="1"/>
  <c r="C1232" i="1"/>
  <c r="D1232" i="1" s="1"/>
  <c r="C1233" i="1"/>
  <c r="D1233" i="1" s="1"/>
  <c r="C1234" i="1"/>
  <c r="D1234" i="1" s="1"/>
  <c r="C1235" i="1"/>
  <c r="D1235" i="1" s="1"/>
  <c r="C1236" i="1"/>
  <c r="D1236" i="1" s="1"/>
  <c r="C1237" i="1"/>
  <c r="D1237" i="1" s="1"/>
  <c r="C1238" i="1"/>
  <c r="D1238" i="1" s="1"/>
  <c r="C1239" i="1"/>
  <c r="D1239" i="1" s="1"/>
  <c r="C1240" i="1"/>
  <c r="D1240" i="1" s="1"/>
  <c r="C1241" i="1"/>
  <c r="D1241" i="1" s="1"/>
  <c r="C1242" i="1"/>
  <c r="D1242" i="1" s="1"/>
  <c r="C1243" i="1"/>
  <c r="D1243" i="1" s="1"/>
  <c r="C1244" i="1"/>
  <c r="D1244" i="1" s="1"/>
  <c r="C1245" i="1"/>
  <c r="D1245" i="1" s="1"/>
  <c r="C1246" i="1"/>
  <c r="D1246" i="1" s="1"/>
  <c r="C1247" i="1"/>
  <c r="D1247" i="1" s="1"/>
  <c r="C1248" i="1"/>
  <c r="D1248" i="1" s="1"/>
  <c r="C1249" i="1"/>
  <c r="D1249" i="1" s="1"/>
  <c r="C1250" i="1"/>
  <c r="D1250" i="1" s="1"/>
  <c r="C1251" i="1"/>
  <c r="D1251" i="1" s="1"/>
  <c r="C1252" i="1"/>
  <c r="D1252" i="1" s="1"/>
  <c r="C1253" i="1"/>
  <c r="D1253" i="1" s="1"/>
  <c r="C1254" i="1"/>
  <c r="D1254" i="1" s="1"/>
  <c r="C1255" i="1"/>
  <c r="D1255" i="1" s="1"/>
  <c r="C1256" i="1"/>
  <c r="D1256" i="1" s="1"/>
  <c r="C1257" i="1"/>
  <c r="D1257" i="1" s="1"/>
  <c r="C1258" i="1"/>
  <c r="D1258" i="1" s="1"/>
  <c r="C1259" i="1"/>
  <c r="D1259" i="1" s="1"/>
  <c r="C1260" i="1"/>
  <c r="D1260" i="1" s="1"/>
  <c r="C1261" i="1"/>
  <c r="D1261" i="1" s="1"/>
  <c r="C1262" i="1"/>
  <c r="D1262" i="1" s="1"/>
  <c r="C1263" i="1"/>
  <c r="D1263" i="1" s="1"/>
  <c r="C1264" i="1"/>
  <c r="D1264" i="1" s="1"/>
  <c r="C1265" i="1"/>
  <c r="D1265" i="1" s="1"/>
  <c r="C1266" i="1"/>
  <c r="D1266" i="1" s="1"/>
  <c r="C1267" i="1"/>
  <c r="D1267" i="1" s="1"/>
  <c r="C1268" i="1"/>
  <c r="D1268" i="1" s="1"/>
  <c r="C1269" i="1"/>
  <c r="D1269" i="1" s="1"/>
  <c r="C1270" i="1"/>
  <c r="D1270" i="1" s="1"/>
  <c r="C1271" i="1"/>
  <c r="D1271" i="1" s="1"/>
  <c r="C1272" i="1"/>
  <c r="D1272" i="1" s="1"/>
  <c r="C1273" i="1"/>
  <c r="D1273" i="1" s="1"/>
  <c r="C1274" i="1"/>
  <c r="D1274" i="1" s="1"/>
  <c r="C1275" i="1"/>
  <c r="D1275" i="1" s="1"/>
  <c r="C1276" i="1"/>
  <c r="D1276" i="1" s="1"/>
  <c r="C1277" i="1"/>
  <c r="D1277" i="1" s="1"/>
  <c r="C1278" i="1"/>
  <c r="D1278" i="1" s="1"/>
  <c r="C1279" i="1"/>
  <c r="D1279" i="1" s="1"/>
  <c r="C1280" i="1"/>
  <c r="D1280" i="1" s="1"/>
  <c r="C1281" i="1"/>
  <c r="D1281" i="1" s="1"/>
  <c r="C1282" i="1"/>
  <c r="D1282" i="1" s="1"/>
  <c r="C1283" i="1"/>
  <c r="D1283" i="1" s="1"/>
  <c r="C1284" i="1"/>
  <c r="D1284" i="1" s="1"/>
  <c r="C1285" i="1"/>
  <c r="D1285" i="1" s="1"/>
  <c r="C1286" i="1"/>
  <c r="D1286" i="1" s="1"/>
  <c r="C1287" i="1"/>
  <c r="D1287" i="1" s="1"/>
  <c r="C1288" i="1"/>
  <c r="D1288" i="1" s="1"/>
  <c r="C1289" i="1"/>
  <c r="D1289" i="1" s="1"/>
  <c r="C1290" i="1"/>
  <c r="D1290" i="1" s="1"/>
  <c r="C1291" i="1"/>
  <c r="D1291" i="1" s="1"/>
  <c r="C1292" i="1"/>
  <c r="D1292" i="1" s="1"/>
  <c r="C1293" i="1"/>
  <c r="D1293" i="1" s="1"/>
  <c r="C1294" i="1"/>
  <c r="D1294" i="1" s="1"/>
  <c r="C1295" i="1"/>
  <c r="D1295" i="1" s="1"/>
  <c r="C1296" i="1"/>
  <c r="D1296" i="1" s="1"/>
  <c r="C1297" i="1"/>
  <c r="D1297" i="1" s="1"/>
  <c r="C1298" i="1"/>
  <c r="D1298" i="1" s="1"/>
  <c r="C1299" i="1"/>
  <c r="D1299" i="1" s="1"/>
  <c r="C1300" i="1"/>
  <c r="D1300" i="1" s="1"/>
  <c r="C1301" i="1"/>
  <c r="D1301" i="1" s="1"/>
  <c r="C1302" i="1"/>
  <c r="D1302" i="1" s="1"/>
  <c r="C1303" i="1"/>
  <c r="D1303" i="1" s="1"/>
  <c r="C1304" i="1"/>
  <c r="D1304" i="1" s="1"/>
  <c r="C1305" i="1"/>
  <c r="D1305" i="1" s="1"/>
  <c r="C1306" i="1"/>
  <c r="D1306" i="1" s="1"/>
  <c r="C1307" i="1"/>
  <c r="D1307" i="1" s="1"/>
  <c r="C1308" i="1"/>
  <c r="D1308" i="1" s="1"/>
  <c r="C1309" i="1"/>
  <c r="D1309" i="1" s="1"/>
  <c r="C1310" i="1"/>
  <c r="D1310" i="1" s="1"/>
  <c r="C1311" i="1"/>
  <c r="D1311" i="1" s="1"/>
  <c r="C1312" i="1"/>
  <c r="D1312" i="1" s="1"/>
  <c r="C1313" i="1"/>
  <c r="D1313" i="1" s="1"/>
  <c r="C1314" i="1"/>
  <c r="D1314" i="1" s="1"/>
  <c r="C1315" i="1"/>
  <c r="D1315" i="1" s="1"/>
  <c r="C1316" i="1"/>
  <c r="D1316" i="1" s="1"/>
  <c r="C1317" i="1"/>
  <c r="D1317" i="1" s="1"/>
  <c r="C1318" i="1"/>
  <c r="D1318" i="1" s="1"/>
  <c r="C1319" i="1"/>
  <c r="D1319" i="1" s="1"/>
  <c r="C1320" i="1"/>
  <c r="D1320" i="1" s="1"/>
  <c r="C1321" i="1"/>
  <c r="D1321" i="1" s="1"/>
  <c r="C1322" i="1"/>
  <c r="D1322" i="1" s="1"/>
  <c r="C1323" i="1"/>
  <c r="D1323" i="1" s="1"/>
  <c r="C1324" i="1"/>
  <c r="D1324" i="1" s="1"/>
  <c r="C1325" i="1"/>
  <c r="D1325" i="1" s="1"/>
  <c r="C1326" i="1"/>
  <c r="D1326" i="1" s="1"/>
  <c r="C1327" i="1"/>
  <c r="D1327" i="1" s="1"/>
  <c r="C1328" i="1"/>
  <c r="D1328" i="1" s="1"/>
  <c r="C1329" i="1"/>
  <c r="D1329" i="1" s="1"/>
  <c r="C1330" i="1"/>
  <c r="D1330" i="1" s="1"/>
  <c r="C1331" i="1"/>
  <c r="D1331" i="1" s="1"/>
  <c r="C1332" i="1"/>
  <c r="D1332" i="1" s="1"/>
  <c r="C1333" i="1"/>
  <c r="D1333" i="1" s="1"/>
  <c r="C1334" i="1"/>
  <c r="D1334" i="1" s="1"/>
  <c r="C1335" i="1"/>
  <c r="D1335" i="1" s="1"/>
  <c r="C1336" i="1"/>
  <c r="D1336" i="1" s="1"/>
  <c r="C1337" i="1"/>
  <c r="D1337" i="1" s="1"/>
  <c r="C1338" i="1"/>
  <c r="D1338" i="1" s="1"/>
  <c r="C1339" i="1"/>
  <c r="D1339" i="1" s="1"/>
  <c r="C1340" i="1"/>
  <c r="D1340" i="1" s="1"/>
  <c r="C1341" i="1"/>
  <c r="D1341" i="1" s="1"/>
  <c r="C1342" i="1"/>
  <c r="D1342" i="1" s="1"/>
  <c r="C1343" i="1"/>
  <c r="D1343" i="1" s="1"/>
  <c r="C1344" i="1"/>
  <c r="D1344" i="1" s="1"/>
  <c r="C1345" i="1"/>
  <c r="D1345" i="1" s="1"/>
  <c r="C1346" i="1"/>
  <c r="D1346" i="1" s="1"/>
  <c r="C1347" i="1"/>
  <c r="D1347" i="1" s="1"/>
  <c r="C1348" i="1"/>
  <c r="D1348" i="1" s="1"/>
  <c r="C1349" i="1"/>
  <c r="D1349" i="1" s="1"/>
  <c r="C1350" i="1"/>
  <c r="D1350" i="1" s="1"/>
  <c r="C1351" i="1"/>
  <c r="D1351" i="1" s="1"/>
  <c r="D1172" i="1"/>
  <c r="N15" i="5"/>
  <c r="H20" i="5"/>
  <c r="N20" i="5"/>
  <c r="H15" i="5"/>
  <c r="K20" i="5"/>
  <c r="Q18" i="5"/>
  <c r="K15"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Errors in Table1" description="Connection to the 'Errors in Table1' query in the workbook." type="5" refreshedVersion="0" background="1">
    <dbPr connection="Provider=Microsoft.Mashup.OleDb.1;Data Source=$Workbook$;Location=&quot;Errors in Table1&quot;;Extended Properties=&quot;&quot;" command="SELECT * FROM [Errors in Table1]"/>
  </connection>
  <connection id="2" xr16:uid="{00000000-0015-0000-FFFF-FFFF01000000}"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<sst xmlns="http://schemas.openxmlformats.org/spreadsheetml/2006/main" count="8101" uniqueCount="3001">
  <si>
    <t>product_id</t>
  </si>
  <si>
    <t>product_name</t>
  </si>
  <si>
    <t>category</t>
  </si>
  <si>
    <t>discounted_price</t>
  </si>
  <si>
    <t>actual_price</t>
  </si>
  <si>
    <t>discount_percentage</t>
  </si>
  <si>
    <t>rating</t>
  </si>
  <si>
    <t>rating_count</t>
  </si>
  <si>
    <t>B07JW9H4J1</t>
  </si>
  <si>
    <t>Wayona Nylon Braided USB to Lightning Fast Charging and Data Sync Cable Compatible for iPhone 13, 12,11, X, 8, 7, 6, 5, iPad Air, Pro, Mini (3 FT Pack of 1, Grey)</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</si>
  <si>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</si>
  <si>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</si>
  <si>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</si>
  <si>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</si>
  <si>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</si>
  <si>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</si>
  <si>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</si>
  <si>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</si>
  <si>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</si>
  <si>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</si>
  <si>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</si>
  <si>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</si>
  <si>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</si>
  <si>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</si>
  <si>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</si>
  <si>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</si>
  <si>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</si>
  <si>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</si>
  <si>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</si>
  <si>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</si>
  <si>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</si>
  <si>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</si>
  <si>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</si>
  <si>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</si>
  <si>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</si>
  <si>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</si>
  <si>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</si>
  <si>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</si>
  <si>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</si>
  <si>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</si>
  <si>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</si>
  <si>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</si>
  <si>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</si>
  <si>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</si>
  <si>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</si>
  <si>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</si>
  <si>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</si>
  <si>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</si>
  <si>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</si>
  <si>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</si>
  <si>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</si>
  <si>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</si>
  <si>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</si>
  <si>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</si>
  <si>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</si>
  <si>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</si>
  <si>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</si>
  <si>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</si>
  <si>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</si>
  <si>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</si>
  <si>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</si>
  <si>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</si>
  <si>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</si>
  <si>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</si>
  <si>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</si>
  <si>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</si>
  <si>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</si>
  <si>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</si>
  <si>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</si>
  <si>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</si>
  <si>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</si>
  <si>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</si>
  <si>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</si>
  <si>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</si>
  <si>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</si>
  <si>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</si>
  <si>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</si>
  <si>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</si>
  <si>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</si>
  <si>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</si>
  <si>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</si>
  <si>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</si>
  <si>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</si>
  <si>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</si>
  <si>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</si>
  <si>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</si>
  <si>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</si>
  <si>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</si>
  <si>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</si>
  <si>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</si>
  <si>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</si>
  <si>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</si>
  <si>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</si>
  <si>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</si>
  <si>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</si>
  <si>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</si>
  <si>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</si>
  <si>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</si>
  <si>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</si>
  <si>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</si>
  <si>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</si>
  <si>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</si>
  <si>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</si>
  <si>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</si>
  <si>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</si>
  <si>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</si>
  <si>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</si>
  <si>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</si>
  <si>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</si>
  <si>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</si>
  <si>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</si>
  <si>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</si>
  <si>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</si>
  <si>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</si>
  <si>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</si>
  <si>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</si>
  <si>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</si>
  <si>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</si>
  <si>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</si>
  <si>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</si>
  <si>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</si>
  <si>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</si>
  <si>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</si>
  <si>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</si>
  <si>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</si>
  <si>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</si>
  <si>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</si>
  <si>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</si>
  <si>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</si>
  <si>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</si>
  <si>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</si>
  <si>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</si>
  <si>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</si>
  <si>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</si>
  <si>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</si>
  <si>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</si>
  <si>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</si>
  <si>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</si>
  <si>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</si>
  <si>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</si>
  <si>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</si>
  <si>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</si>
  <si>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</si>
  <si>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</si>
  <si>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</si>
  <si>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</si>
  <si>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</si>
  <si>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</si>
  <si>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</si>
  <si>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</si>
  <si>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</si>
  <si>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</si>
  <si>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</si>
  <si>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</si>
  <si>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</si>
  <si>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</si>
  <si>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</si>
  <si>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</si>
  <si>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</si>
  <si>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</si>
  <si>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</si>
  <si>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</si>
  <si>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</si>
  <si>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</si>
  <si>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</si>
  <si>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</si>
  <si>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</si>
  <si>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</si>
  <si>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</si>
  <si>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</si>
  <si>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</si>
  <si>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</si>
  <si>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</si>
  <si>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</si>
  <si>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</si>
  <si>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</si>
  <si>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</si>
  <si>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</si>
  <si>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</si>
  <si>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</si>
  <si>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</si>
  <si>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</si>
  <si>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</si>
  <si>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</si>
  <si>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</si>
  <si>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</si>
  <si>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</si>
  <si>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</si>
  <si>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</si>
  <si>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</si>
  <si>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</si>
  <si>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</si>
  <si>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</si>
  <si>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</si>
  <si>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</si>
  <si>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</si>
  <si>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</si>
  <si>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</si>
  <si>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</si>
  <si>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</si>
  <si>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</si>
  <si>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</si>
  <si>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</si>
  <si>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</si>
  <si>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</si>
  <si>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</si>
  <si>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</si>
  <si>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</si>
  <si>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</si>
  <si>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</si>
  <si>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</si>
  <si>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</si>
  <si>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</si>
  <si>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</si>
  <si>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</si>
  <si>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</si>
  <si>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</si>
  <si>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</si>
  <si>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</si>
  <si>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</si>
  <si>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</si>
  <si>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</si>
  <si>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</si>
  <si>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</si>
  <si>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</si>
  <si>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</si>
  <si>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</si>
  <si>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</si>
  <si>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</si>
  <si>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</si>
  <si>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</si>
  <si>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</si>
  <si>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</si>
  <si>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</si>
  <si>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</si>
  <si>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</si>
  <si>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</si>
  <si>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</si>
  <si>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</si>
  <si>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</si>
  <si>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</si>
  <si>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</si>
  <si>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</si>
  <si>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</si>
  <si>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</si>
  <si>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</si>
  <si>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</si>
  <si>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</si>
  <si>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</si>
  <si>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</si>
  <si>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</si>
  <si>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</si>
  <si>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</si>
  <si>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</si>
  <si>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</si>
  <si>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</si>
  <si>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</si>
  <si>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</si>
  <si>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</si>
  <si>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</si>
  <si>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</si>
  <si>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</si>
  <si>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</si>
  <si>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</si>
  <si>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</si>
  <si>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</si>
  <si>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</si>
  <si>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</si>
  <si>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</si>
  <si>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</si>
  <si>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</si>
  <si>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</si>
  <si>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</si>
  <si>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</si>
  <si>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</si>
  <si>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</si>
  <si>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</si>
  <si>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</si>
  <si>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</si>
  <si>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</si>
  <si>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</si>
  <si>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</si>
  <si>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</si>
  <si>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</si>
  <si>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</si>
  <si>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</si>
  <si>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</si>
  <si>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</si>
  <si>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</si>
  <si>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</si>
  <si>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</si>
  <si>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</si>
  <si>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</si>
  <si>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</si>
  <si>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</si>
  <si>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</si>
  <si>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</si>
  <si>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</si>
  <si>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</si>
  <si>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</si>
  <si>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</si>
  <si>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</si>
  <si>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</si>
  <si>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</si>
  <si>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</si>
  <si>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</si>
  <si>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</si>
  <si>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</si>
  <si>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</si>
  <si>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</si>
  <si>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</si>
  <si>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</si>
  <si>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</si>
  <si>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</si>
  <si>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</si>
  <si>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</si>
  <si>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</si>
  <si>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</si>
  <si>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</si>
  <si>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</si>
  <si>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</si>
  <si>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</si>
  <si>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</si>
  <si>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</si>
  <si>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</si>
  <si>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</si>
  <si>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</si>
  <si>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</si>
  <si>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</si>
  <si>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</si>
  <si>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</si>
  <si>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</si>
  <si>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</si>
  <si>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</si>
  <si>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</si>
  <si>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</si>
  <si>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</si>
  <si>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</si>
  <si>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</si>
  <si>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</si>
  <si>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</si>
  <si>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</si>
  <si>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</si>
  <si>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</si>
  <si>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</si>
  <si>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</si>
  <si>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</si>
  <si>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</si>
  <si>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</si>
  <si>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</si>
  <si>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</si>
  <si>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</si>
  <si>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</si>
  <si>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</si>
  <si>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</si>
  <si>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</si>
  <si>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</si>
  <si>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</si>
  <si>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</si>
  <si>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</si>
  <si>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</si>
  <si>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</si>
  <si>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</si>
  <si>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</si>
  <si>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</si>
  <si>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</si>
  <si>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</si>
  <si>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</si>
  <si>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</si>
  <si>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</si>
  <si>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</si>
  <si>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</si>
  <si>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</si>
  <si>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</si>
  <si>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</si>
  <si>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</si>
  <si>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</si>
  <si>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</si>
  <si>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</si>
  <si>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</si>
  <si>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</si>
  <si>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</si>
  <si>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</si>
  <si>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</si>
  <si>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</si>
  <si>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</si>
  <si>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</si>
  <si>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</si>
  <si>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</si>
  <si>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</si>
  <si>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</si>
  <si>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</si>
  <si>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</si>
  <si>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</si>
  <si>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</si>
  <si>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</si>
  <si>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</si>
  <si>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</si>
  <si>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</si>
  <si>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</si>
  <si>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</si>
  <si>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</si>
  <si>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</si>
  <si>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</si>
  <si>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</si>
  <si>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</si>
  <si>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</si>
  <si>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</si>
  <si>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</si>
  <si>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</si>
  <si>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</si>
  <si>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</si>
  <si>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</si>
  <si>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</si>
  <si>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</si>
  <si>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</si>
  <si>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</si>
  <si>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</si>
  <si>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</si>
  <si>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</si>
  <si>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</si>
  <si>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</si>
  <si>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</si>
  <si>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</si>
  <si>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</si>
  <si>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</si>
  <si>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</si>
  <si>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</si>
  <si>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</si>
  <si>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</si>
  <si>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</si>
  <si>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</si>
  <si>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</si>
  <si>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</si>
  <si>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</si>
  <si>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</si>
  <si>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</si>
  <si>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</si>
  <si>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</si>
  <si>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</si>
  <si>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</si>
  <si>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</si>
  <si>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</si>
  <si>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</si>
  <si>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</si>
  <si>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</si>
  <si>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</si>
  <si>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</si>
  <si>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</si>
  <si>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</si>
  <si>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</si>
  <si>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</si>
  <si>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</si>
  <si>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</si>
  <si>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</si>
  <si>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</si>
  <si>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</si>
  <si>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</si>
  <si>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</si>
  <si>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</si>
  <si>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</si>
  <si>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</si>
  <si>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</si>
  <si>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</si>
  <si>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</si>
  <si>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</si>
  <si>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</si>
  <si>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</si>
  <si>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</si>
  <si>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</si>
  <si>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</si>
  <si>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</si>
  <si>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</si>
  <si>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</si>
  <si>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</si>
  <si>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</si>
  <si>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</si>
  <si>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</si>
  <si>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</si>
  <si>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</si>
  <si>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</si>
  <si>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</si>
  <si>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</si>
  <si>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</si>
  <si>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</si>
  <si>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</si>
  <si>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</si>
  <si>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</si>
  <si>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</si>
  <si>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</si>
  <si>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</si>
  <si>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</si>
  <si>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</si>
  <si>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</si>
  <si>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</si>
  <si>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</si>
  <si>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</si>
  <si>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</si>
  <si>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</si>
  <si>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</si>
  <si>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</si>
  <si>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</si>
  <si>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</si>
  <si>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</si>
  <si>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</si>
  <si>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</si>
  <si>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</si>
  <si>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</si>
  <si>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</si>
  <si>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</si>
  <si>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</si>
  <si>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</si>
  <si>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</si>
  <si>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</si>
  <si>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</si>
  <si>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</si>
  <si>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</si>
  <si>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</si>
  <si>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</si>
  <si>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</si>
  <si>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</si>
  <si>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</si>
  <si>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</si>
  <si>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</si>
  <si>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</si>
  <si>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</si>
  <si>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</si>
  <si>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</si>
  <si>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</si>
  <si>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</si>
  <si>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</si>
  <si>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</si>
  <si>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</si>
  <si>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</si>
  <si>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</si>
  <si>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</si>
  <si>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</si>
  <si>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</si>
  <si>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</si>
  <si>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</si>
  <si>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</si>
  <si>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</si>
  <si>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</si>
  <si>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</si>
  <si>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</si>
  <si>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</si>
  <si>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B09LRZYBH1</t>
  </si>
  <si>
    <t>KRISONS Thunder Speaker, Multimedia Home Theatre, Floor Standing Speaker, LED Display with Bluetooth, FM, USB, Micro SD Card, AUX Connectivity</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</si>
  <si>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</si>
  <si>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</si>
  <si>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</si>
  <si>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</si>
  <si>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</si>
  <si>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</si>
  <si>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</si>
  <si>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</si>
  <si>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</si>
  <si>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</si>
  <si>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</si>
  <si>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</si>
  <si>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</si>
  <si>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</si>
  <si>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</si>
  <si>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</si>
  <si>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</si>
  <si>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</si>
  <si>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</si>
  <si>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</si>
  <si>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</si>
  <si>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</si>
  <si>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</si>
  <si>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</si>
  <si>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</si>
  <si>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</si>
  <si>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</si>
  <si>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</si>
  <si>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</si>
  <si>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</si>
  <si>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</si>
  <si>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</si>
  <si>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</si>
  <si>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</si>
  <si>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</si>
  <si>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</si>
  <si>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</si>
  <si>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</si>
  <si>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</si>
  <si>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</si>
  <si>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</si>
  <si>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</si>
  <si>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</si>
  <si>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</si>
  <si>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</si>
  <si>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</si>
  <si>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</si>
  <si>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</si>
  <si>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</si>
  <si>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</si>
  <si>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</si>
  <si>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</si>
  <si>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</si>
  <si>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</si>
  <si>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</si>
  <si>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</si>
  <si>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</si>
  <si>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</si>
  <si>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</si>
  <si>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</si>
  <si>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</si>
  <si>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</si>
  <si>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</si>
  <si>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</si>
  <si>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</si>
  <si>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</si>
  <si>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</si>
  <si>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</si>
  <si>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</si>
  <si>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</si>
  <si>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</si>
  <si>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</si>
  <si>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</si>
  <si>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</si>
  <si>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</si>
  <si>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</si>
  <si>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</si>
  <si>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</si>
  <si>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</si>
  <si>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</si>
  <si>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</si>
  <si>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</si>
  <si>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</si>
  <si>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</si>
  <si>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</si>
  <si>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</si>
  <si>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</si>
  <si>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</si>
  <si>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</si>
  <si>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</si>
  <si>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</si>
  <si>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</si>
  <si>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</si>
  <si>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</si>
  <si>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</si>
  <si>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</si>
  <si>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</si>
  <si>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</si>
  <si>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</si>
  <si>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</si>
  <si>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</si>
  <si>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</si>
  <si>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</si>
  <si>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</si>
  <si>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</si>
  <si>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</si>
  <si>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</si>
  <si>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</si>
  <si>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</si>
  <si>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</si>
  <si>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</si>
  <si>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</si>
  <si>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</si>
  <si>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</si>
  <si>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</si>
  <si>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</si>
  <si>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</si>
  <si>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</si>
  <si>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</si>
  <si>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</si>
  <si>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</si>
  <si>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</si>
  <si>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</si>
  <si>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</si>
  <si>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</si>
  <si>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</si>
  <si>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</si>
  <si>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</si>
  <si>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</si>
  <si>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</si>
  <si>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</si>
  <si>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</si>
  <si>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</si>
  <si>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</si>
  <si>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B0BBN4DZBD</t>
  </si>
  <si>
    <t>Redmi A1 (Light Blue, 2GB RAM, 32GB Storage) | Segment Best AI Dual Cam | 5000mAh Battery | Leather Texture Design | Android 12</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</si>
  <si>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</si>
  <si>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</si>
  <si>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</si>
  <si>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</si>
  <si>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</si>
  <si>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</si>
  <si>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</si>
  <si>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</si>
  <si>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</si>
  <si>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</si>
  <si>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</si>
  <si>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</si>
  <si>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</si>
  <si>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</si>
  <si>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</si>
  <si>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</si>
  <si>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</si>
  <si>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</si>
  <si>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</si>
  <si>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</si>
  <si>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</si>
  <si>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</si>
  <si>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</si>
  <si>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</si>
  <si>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</si>
  <si>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</si>
  <si>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</si>
  <si>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</si>
  <si>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</si>
  <si>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</si>
  <si>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</si>
  <si>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</si>
  <si>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</si>
  <si>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</si>
  <si>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</si>
  <si>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</si>
  <si>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</si>
  <si>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</si>
  <si>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B08VFF6JQ8</t>
  </si>
  <si>
    <t>Samsung 25W USB Travel Adapter for Cellular Phones - White</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</si>
  <si>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</si>
  <si>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</si>
  <si>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</si>
  <si>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</si>
  <si>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</si>
  <si>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</si>
  <si>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</si>
  <si>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</si>
  <si>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</si>
  <si>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</si>
  <si>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</si>
  <si>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</si>
  <si>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</si>
  <si>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</si>
  <si>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</si>
  <si>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</si>
  <si>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</si>
  <si>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</si>
  <si>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</si>
  <si>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</si>
  <si>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</si>
  <si>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</si>
  <si>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</si>
  <si>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</si>
  <si>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</si>
  <si>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</si>
  <si>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</si>
  <si>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</si>
  <si>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</si>
  <si>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</si>
  <si>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</si>
  <si>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</si>
  <si>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</si>
  <si>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</si>
  <si>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</si>
  <si>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</si>
  <si>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</si>
  <si>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</si>
  <si>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</si>
  <si>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</si>
  <si>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</si>
  <si>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</si>
  <si>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</si>
  <si>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</si>
  <si>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</si>
  <si>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</si>
  <si>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</si>
  <si>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</si>
  <si>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</si>
  <si>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</si>
  <si>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</si>
  <si>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</si>
  <si>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</si>
  <si>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</si>
  <si>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</si>
  <si>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</si>
  <si>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</si>
  <si>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</si>
  <si>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</si>
  <si>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</si>
  <si>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</si>
  <si>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</si>
  <si>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</si>
  <si>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</si>
  <si>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</si>
  <si>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</si>
  <si>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</si>
  <si>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</si>
  <si>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</si>
  <si>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</si>
  <si>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</si>
  <si>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</si>
  <si>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</si>
  <si>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</si>
  <si>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</si>
  <si>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</si>
  <si>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</si>
  <si>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</si>
  <si>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</si>
  <si>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</si>
  <si>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</si>
  <si>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</si>
  <si>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</si>
  <si>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</si>
  <si>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</si>
  <si>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</si>
  <si>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</si>
  <si>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</si>
  <si>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</si>
  <si>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</si>
  <si>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</si>
  <si>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</si>
  <si>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</si>
  <si>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</si>
  <si>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</si>
  <si>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</si>
  <si>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</si>
  <si>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</si>
  <si>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</si>
  <si>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</si>
  <si>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</si>
  <si>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</si>
  <si>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</si>
  <si>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</si>
  <si>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</si>
  <si>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</si>
  <si>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</si>
  <si>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</si>
  <si>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</si>
  <si>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</si>
  <si>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</si>
  <si>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</si>
  <si>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</si>
  <si>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</si>
  <si>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</si>
  <si>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</si>
  <si>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</si>
  <si>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</si>
  <si>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</si>
  <si>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</si>
  <si>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</si>
  <si>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</si>
  <si>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</si>
  <si>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</si>
  <si>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</si>
  <si>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</si>
  <si>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</si>
  <si>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</si>
  <si>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</si>
  <si>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</si>
  <si>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</si>
  <si>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</si>
  <si>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</si>
  <si>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</si>
  <si>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</si>
  <si>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</si>
  <si>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</si>
  <si>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</si>
  <si>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</si>
  <si>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</si>
  <si>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</si>
  <si>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</si>
  <si>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</si>
  <si>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</si>
  <si>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</si>
  <si>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</si>
  <si>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</si>
  <si>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</si>
  <si>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</si>
  <si>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</si>
  <si>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</si>
  <si>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</si>
  <si>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</si>
  <si>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</si>
  <si>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</si>
  <si>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</si>
  <si>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</si>
  <si>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</si>
  <si>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</si>
  <si>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</si>
  <si>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</si>
  <si>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</si>
  <si>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</si>
  <si>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</si>
  <si>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</si>
  <si>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</si>
  <si>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</si>
  <si>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</si>
  <si>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</si>
  <si>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</si>
  <si>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</si>
  <si>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</si>
  <si>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</si>
  <si>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</si>
  <si>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</si>
  <si>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</si>
  <si>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</si>
  <si>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</si>
  <si>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</si>
  <si>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</si>
  <si>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</si>
  <si>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</si>
  <si>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</si>
  <si>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</si>
  <si>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</si>
  <si>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</si>
  <si>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</si>
  <si>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</si>
  <si>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</si>
  <si>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</si>
  <si>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</si>
  <si>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</si>
  <si>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</si>
  <si>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</si>
  <si>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</si>
  <si>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</si>
  <si>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</si>
  <si>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</si>
  <si>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</si>
  <si>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</si>
  <si>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</si>
  <si>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</si>
  <si>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</si>
  <si>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</si>
  <si>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</si>
  <si>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</si>
  <si>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</si>
  <si>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</si>
  <si>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</si>
  <si>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</si>
  <si>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</si>
  <si>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</si>
  <si>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</si>
  <si>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</si>
  <si>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</si>
  <si>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</si>
  <si>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</si>
  <si>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</si>
  <si>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</si>
  <si>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</si>
  <si>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</si>
  <si>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</si>
  <si>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</si>
  <si>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</si>
  <si>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</si>
  <si>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</si>
  <si>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</si>
  <si>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</si>
  <si>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</si>
  <si>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</si>
  <si>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</si>
  <si>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</si>
  <si>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</si>
  <si>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</si>
  <si>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</si>
  <si>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</si>
  <si>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</si>
  <si>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</si>
  <si>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</si>
  <si>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</si>
  <si>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</si>
  <si>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</si>
  <si>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</si>
  <si>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</si>
  <si>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</si>
  <si>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</si>
  <si>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</si>
  <si>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</si>
  <si>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</si>
  <si>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</si>
  <si>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</si>
  <si>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</si>
  <si>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</si>
  <si>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</si>
  <si>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</si>
  <si>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</si>
  <si>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</si>
  <si>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</si>
  <si>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</si>
  <si>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</si>
  <si>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</si>
  <si>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</si>
  <si>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</si>
  <si>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</si>
  <si>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</si>
  <si>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</si>
  <si>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</si>
  <si>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</si>
  <si>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</si>
  <si>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</si>
  <si>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</si>
  <si>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</si>
  <si>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</si>
  <si>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</si>
  <si>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</si>
  <si>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</si>
  <si>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</si>
  <si>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</si>
  <si>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</si>
  <si>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</si>
  <si>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</si>
  <si>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</si>
  <si>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</si>
  <si>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</si>
  <si>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</si>
  <si>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</si>
  <si>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</si>
  <si>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</si>
  <si>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</si>
  <si>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</si>
  <si>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</si>
  <si>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</si>
  <si>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</si>
  <si>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</si>
  <si>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</si>
  <si>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</si>
  <si>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</si>
  <si>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</si>
  <si>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</si>
  <si>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</si>
  <si>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</si>
  <si>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</si>
  <si>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</si>
  <si>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</si>
  <si>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</si>
  <si>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</si>
  <si>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</si>
  <si>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</si>
  <si>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</si>
  <si>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</si>
  <si>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</si>
  <si>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</si>
  <si>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</si>
  <si>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</si>
  <si>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</si>
  <si>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</si>
  <si>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</si>
  <si>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</si>
  <si>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</si>
  <si>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</si>
  <si>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</si>
  <si>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</si>
  <si>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</si>
  <si>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</si>
  <si>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</si>
  <si>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</si>
  <si>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</si>
  <si>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</si>
  <si>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</si>
  <si>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</si>
  <si>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</si>
  <si>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</si>
  <si>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</si>
  <si>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</si>
  <si>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</si>
  <si>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</si>
  <si>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</si>
  <si>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</si>
  <si>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</si>
  <si>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</si>
  <si>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</si>
  <si>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</si>
  <si>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</si>
  <si>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</si>
  <si>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</si>
  <si>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</si>
  <si>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</si>
  <si>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</si>
  <si>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</si>
  <si>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</si>
  <si>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</si>
  <si>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</si>
  <si>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</si>
  <si>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</si>
  <si>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</si>
  <si>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</si>
  <si>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</si>
  <si>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</si>
  <si>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</si>
  <si>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</si>
  <si>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</si>
  <si>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</si>
  <si>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</si>
  <si>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</si>
  <si>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</si>
  <si>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</si>
  <si>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</si>
  <si>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</si>
  <si>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</si>
  <si>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</si>
  <si>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</si>
  <si>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</si>
  <si>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</si>
  <si>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</si>
  <si>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</si>
  <si>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</si>
  <si>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</si>
  <si>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</si>
  <si>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</si>
  <si>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</si>
  <si>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</si>
  <si>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</si>
  <si>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</si>
  <si>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</si>
  <si>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</si>
  <si>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</si>
  <si>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</si>
  <si>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</si>
  <si>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</si>
  <si>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</si>
  <si>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B01J0XWYKQ</t>
  </si>
  <si>
    <t>Logitech B170 Wireless Mouse, 2.4 GHz with USB Nano Receiver, Optical Tracking, 12-Months Battery Life, Ambidextrous, PC/Mac/Laptop - Black</t>
  </si>
  <si>
    <t>B09CTRPSJR</t>
  </si>
  <si>
    <t>Storio Kids Toys LCD Writing Tablet 8.5Inch E-Note Pad Best Birthday Gift for Girls Boys, Multicolor (SC1667)</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</si>
  <si>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</si>
  <si>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</si>
  <si>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</si>
  <si>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</si>
  <si>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</si>
  <si>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</si>
  <si>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</si>
  <si>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</si>
  <si>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</si>
  <si>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</si>
  <si>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</si>
  <si>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</si>
  <si>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</si>
  <si>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</si>
  <si>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</si>
  <si>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</si>
  <si>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</si>
  <si>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</si>
  <si>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</si>
  <si>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</si>
  <si>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</si>
  <si>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</si>
  <si>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</si>
  <si>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</si>
  <si>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</si>
  <si>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</si>
  <si>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B01HJI0FS2</t>
  </si>
  <si>
    <t>Dell MS116 1000Dpi USB Wired Optical Mouse, Led Tracking, Scrolling Wheel, Plug and Play.</t>
  </si>
  <si>
    <t>B076B8G5D8</t>
  </si>
  <si>
    <t>Boya ByM1 Auxiliary Omnidirectional Lavalier Condenser Microphone with 20ft Audio Cable (Black)</t>
  </si>
  <si>
    <t>B014SZO90Y</t>
  </si>
  <si>
    <t>Duracell Ultra Alkaline AA Battery, 8 Pcs</t>
  </si>
  <si>
    <t>B07KCMR8D6</t>
  </si>
  <si>
    <t>Classmate Octane Neon- Blue Gel Pens(Pack of 5)|Smooth Writing Pen|Attractive body colour for Boys &amp; Girls|Waterproof ink for smudge free writing|Preferred by Students for Exam|Study at home essential</t>
  </si>
  <si>
    <t>B00N1U9AJS</t>
  </si>
  <si>
    <t>3M Scotch Double Sided Heavy Duty Tape(1m holds 4.5Kgs) for indoor hanging applications (Photo frames, Mirrors, Key Holders, Car Interiors, Extension Boards, Wall decoration, etc)(L: 3m, W: 24mm)</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</si>
  <si>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</si>
  <si>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</si>
  <si>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</si>
  <si>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</si>
  <si>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</si>
  <si>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</si>
  <si>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B08ZJDWTJ1</t>
  </si>
  <si>
    <t>Seagate Expansion 1TB External HDD - USB 3.0 for Windows and Mac with 3 yr Data Recovery Services, Portable Hard Drive (STKM1000400)</t>
  </si>
  <si>
    <t>B08FTFXNNB</t>
  </si>
  <si>
    <t>HP w100 480P 30 FPS Digital Webcam with Built-in Mic, Plug and Play Setup, Wide-Angle View for Video Calling on Skype, Zoom, Microsoft Teams and Other Apps (Black)</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</si>
  <si>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</si>
  <si>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</si>
  <si>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</si>
  <si>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</si>
  <si>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</si>
  <si>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</si>
  <si>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</si>
  <si>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</si>
  <si>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</si>
  <si>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</si>
  <si>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</si>
  <si>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</si>
  <si>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</si>
  <si>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</si>
  <si>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B00KXULGJQ</t>
  </si>
  <si>
    <t>TP-Link AC750 Wifi Range Extender | Up to 750Mbps | Dual Band WiFi Extender, Repeater, Wifi Signal Booster, Access Point| Easy Set-Up | Extends Wifi to Smart Home &amp; Alexa Devices (RE200)</t>
  </si>
  <si>
    <t>B08H9Z3XQW</t>
  </si>
  <si>
    <t>boAt Bassheads 242 in Ear Wired Earphones with Mic(Blue)</t>
  </si>
  <si>
    <t>B08LPJZSSW</t>
  </si>
  <si>
    <t>DIGITEK¬Æ (DTR 260 GT) Gorilla Tripod/Mini 33 cm (13 Inch) Tripod for Mobile Phone with Phone Mount &amp; Remote, Flexible Gorilla Stand for DSLR &amp; Action Cameras</t>
  </si>
  <si>
    <t>B08CYPB15D</t>
  </si>
  <si>
    <t>HP 805 Black Original Ink Cartridge</t>
  </si>
  <si>
    <t>B00MFPCY5C</t>
  </si>
  <si>
    <t>GIZGA essentials Universal Silicone Keyboard Protector Skin for 15.6-inches Laptop (5 x 6 x 3 inches)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</si>
  <si>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</si>
  <si>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</si>
  <si>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</si>
  <si>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</si>
  <si>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</si>
  <si>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</si>
  <si>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</si>
  <si>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</si>
  <si>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</si>
  <si>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</si>
  <si>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</si>
  <si>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</si>
  <si>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B00LXTFMRS</t>
  </si>
  <si>
    <t>PIDILITE Fevicryl Acrylic Colours Sunflower Kit (10 Colors x 15 ml) DIY Paint, Rich Pigment, Non-Craking Paint for Canvas, Wood, Leather, Earthenware, Metal, Diwali Gifts for Diwali</t>
  </si>
  <si>
    <t>B0B9LDCX89</t>
  </si>
  <si>
    <t>STRIFF Mpad Mouse Mat 230X190X3mm Gaming Mouse Pad, Non-Slip Rubber Base, Waterproof Surface, Premium-Textured, Compatible with Laser and Optical Mice(Universe Black)</t>
  </si>
  <si>
    <t>B0765B3TH7</t>
  </si>
  <si>
    <t>Gizga Essentials Hard Drive Case Shell, 6.35cm/2.5-inch, Portable Storage Organizer Bag for Earphone USB Cable Power Bank Mobile Charger Digital Gadget Hard Disk, Water Resistance Material, Black</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</si>
  <si>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</si>
  <si>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</si>
  <si>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</si>
  <si>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</si>
  <si>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</si>
  <si>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</si>
  <si>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</si>
  <si>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</si>
  <si>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</si>
  <si>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</si>
  <si>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</si>
  <si>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</si>
  <si>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</si>
  <si>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</si>
  <si>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B0856HY85J</t>
  </si>
  <si>
    <t>boAt Rockerz 550 Over Ear Bluetooth Headphones with Upto 20 Hours Playback, 50MM Drivers, Soft Padded Ear Cushions and Physical Noise Isolation, Without Mic (Black)</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</si>
  <si>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</si>
  <si>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</si>
  <si>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</si>
  <si>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</si>
  <si>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</si>
  <si>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</si>
  <si>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</si>
  <si>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</si>
  <si>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</si>
  <si>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</si>
  <si>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</si>
  <si>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</si>
  <si>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B00LVMTA2A</t>
  </si>
  <si>
    <t>Panasonic CR-2032/5BE Lithium Coin Battery - Pack of 5</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</si>
  <si>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</si>
  <si>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</si>
  <si>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</si>
  <si>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</si>
  <si>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</si>
  <si>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</si>
  <si>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</si>
  <si>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</si>
  <si>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</si>
  <si>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</si>
  <si>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</si>
  <si>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</si>
  <si>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</si>
  <si>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</si>
  <si>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</si>
  <si>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</si>
  <si>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</si>
  <si>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</si>
  <si>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</si>
  <si>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</si>
  <si>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</si>
  <si>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</si>
  <si>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</si>
  <si>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</si>
  <si>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</si>
  <si>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</si>
  <si>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</si>
  <si>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</si>
  <si>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</si>
  <si>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</si>
  <si>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</si>
  <si>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</si>
  <si>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</si>
  <si>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</si>
  <si>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</si>
  <si>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</si>
  <si>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</si>
  <si>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</si>
  <si>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</si>
  <si>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B00R1P3B4O</t>
  </si>
  <si>
    <t>Fujifilm Instax Mini Single Pack 10 Sheets Instant Film for Fuji Instant Cameras</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</si>
  <si>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</si>
  <si>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</si>
  <si>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</si>
  <si>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</si>
  <si>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</si>
  <si>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</si>
  <si>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</si>
  <si>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</si>
  <si>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</si>
  <si>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</si>
  <si>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B08TDJNM3G</t>
  </si>
  <si>
    <t>E-COSMOS 5V 1.2W Portable Flexible USB LED Light (Colors May Vary, Small) - Set of 2 Pieces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</si>
  <si>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</si>
  <si>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</si>
  <si>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</si>
  <si>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</si>
  <si>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</si>
  <si>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</si>
  <si>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</si>
  <si>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</si>
  <si>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</si>
  <si>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</si>
  <si>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</si>
  <si>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</si>
  <si>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</si>
  <si>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</si>
  <si>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</si>
  <si>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</si>
  <si>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</si>
  <si>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</si>
  <si>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</si>
  <si>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</si>
  <si>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</si>
  <si>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</si>
  <si>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</si>
  <si>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</si>
  <si>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</si>
  <si>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</si>
  <si>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</si>
  <si>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</si>
  <si>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</si>
  <si>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</si>
  <si>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</si>
  <si>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</si>
  <si>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B0756CLQWL</t>
  </si>
  <si>
    <t>Redgear Pro Wireless Gamepad with 2.4GHz Wireless Technology, Integrated Dual Intensity Motor, Illuminated Keys for PC(Compatible with Windows 7/8/8.1/10 only)</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</si>
  <si>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</si>
  <si>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</si>
  <si>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</si>
  <si>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</si>
  <si>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</si>
  <si>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</si>
  <si>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</si>
  <si>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</si>
  <si>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</si>
  <si>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</si>
  <si>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</si>
  <si>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</si>
  <si>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</si>
  <si>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</si>
  <si>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</si>
  <si>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</si>
  <si>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</si>
  <si>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</si>
  <si>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</si>
  <si>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</si>
  <si>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</si>
  <si>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</si>
  <si>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</si>
  <si>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</si>
  <si>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</si>
  <si>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</si>
  <si>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</si>
  <si>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</si>
  <si>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</si>
  <si>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</si>
  <si>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</si>
  <si>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</si>
  <si>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</si>
  <si>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</si>
  <si>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</si>
  <si>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</si>
  <si>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B07Z1X6VFC</t>
  </si>
  <si>
    <t>AirCase Protective Laptop Bag Sleeve fits Upto 13.3" Laptop/ MacBook, Wrinkle Free, Padded, Waterproof Light Neoprene case Cover Pouch, for Men &amp; Women, Black- 6 Months Warranty</t>
  </si>
  <si>
    <t>B07YL54NVJ</t>
  </si>
  <si>
    <t>Brand Conquer 6 in 1 with OTG, SD Card Reader, USB Type C, USB 3.0 and Micro USB, for Memory Card | Portable Card Reader | Compatible with TF, SD, Micro SD, SDHC, SDXC, MMC, RS-MMC, Micro SDXC</t>
  </si>
  <si>
    <t>B0759QMF85</t>
  </si>
  <si>
    <t>TP-Link AC750 Dual Band Wireless Cable Router, 4 10/100 LAN + 10/100 WAN Ports, Support Guest Network and Parental Control, 750Mbps Speed Wi-Fi, 3 Antennas (Archer C20) Blue, 2.4 GHz</t>
  </si>
  <si>
    <t>B00LM4X0KU</t>
  </si>
  <si>
    <t>Parker Quink Ink Bottle, Blue</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</si>
  <si>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</si>
  <si>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</si>
  <si>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</si>
  <si>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</si>
  <si>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</si>
  <si>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</si>
  <si>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</si>
  <si>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</si>
  <si>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</si>
  <si>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</si>
  <si>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</si>
  <si>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</si>
  <si>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</si>
  <si>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</si>
  <si>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</si>
  <si>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</si>
  <si>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</si>
  <si>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</si>
  <si>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</si>
  <si>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</si>
  <si>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</si>
  <si>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</si>
  <si>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</si>
  <si>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</si>
  <si>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</si>
  <si>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</si>
  <si>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</si>
  <si>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</si>
  <si>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</si>
  <si>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</si>
  <si>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</si>
  <si>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</si>
  <si>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B016XVRKZM</t>
  </si>
  <si>
    <t>APC Back-UPS BX600C-IN 600VA / 360W, 230V, UPS System, an Ideal Power Backup &amp; Protection for Home Office, Desktop PC &amp; Home Electronics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</si>
  <si>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</si>
  <si>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</si>
  <si>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</si>
  <si>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</si>
  <si>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</si>
  <si>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</si>
  <si>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</si>
  <si>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</si>
  <si>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</si>
  <si>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</si>
  <si>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</si>
  <si>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</si>
  <si>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</si>
  <si>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</si>
  <si>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</si>
  <si>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</si>
  <si>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</si>
  <si>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</si>
  <si>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B08GYG6T12</t>
  </si>
  <si>
    <t>SanDisk Ultra SDHC UHS-I Card 32GB 120MB/s R for DSLR Cameras, for Full HD Recording, 10Y Warranty</t>
  </si>
  <si>
    <t>B09BN2NPBD</t>
  </si>
  <si>
    <t>DIGITEK¬Æ (DRL-14C) Professional (31cm) Dual Temperature LED Ring Light with Tripod Stand &amp; Mini Tripod for YouTube, Photo-Shoot, Video Shoot, Live Stream, Makeup, Vlogging &amp; More</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</si>
  <si>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</si>
  <si>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</si>
  <si>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</si>
  <si>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</si>
  <si>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</si>
  <si>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</si>
  <si>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</si>
  <si>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</si>
  <si>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</si>
  <si>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</si>
  <si>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</si>
  <si>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</si>
  <si>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</si>
  <si>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</si>
  <si>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</si>
  <si>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</si>
  <si>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</si>
  <si>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</si>
  <si>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</si>
  <si>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</si>
  <si>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</si>
  <si>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</si>
  <si>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</si>
  <si>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</si>
  <si>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B017PDR9N0</t>
  </si>
  <si>
    <t>GIZGA Essentials Portable Tabletop Tablet Stand Mobile Holder, Desktop Stand, Cradle, Dock for iPad, Smartphone, Kindle, E-Reader, Fully Foldable, Adjustable Angle, Anti-Slip Pads, Black</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</si>
  <si>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</si>
  <si>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</si>
  <si>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</si>
  <si>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</si>
  <si>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</si>
  <si>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</si>
  <si>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</si>
  <si>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</si>
  <si>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</si>
  <si>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</si>
  <si>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</si>
  <si>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</si>
  <si>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</si>
  <si>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</si>
  <si>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</si>
  <si>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</si>
  <si>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</si>
  <si>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</si>
  <si>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</si>
  <si>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</si>
  <si>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</si>
  <si>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</si>
  <si>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</si>
  <si>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</si>
  <si>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</si>
  <si>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</si>
  <si>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</si>
  <si>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</si>
  <si>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</si>
  <si>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</si>
  <si>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</si>
  <si>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</si>
  <si>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</si>
  <si>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</si>
  <si>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</si>
  <si>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</si>
  <si>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</si>
  <si>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</si>
  <si>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</si>
  <si>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</si>
  <si>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</si>
  <si>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</si>
  <si>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</si>
  <si>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</si>
  <si>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</si>
  <si>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</si>
  <si>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B01IOZUHRS</t>
  </si>
  <si>
    <t>Gizga Essentials Laptop Power Cable Cord- 3 Pin Adapter Isi Certified(1 Meter/3.3 Feet)</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</si>
  <si>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</si>
  <si>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</si>
  <si>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</si>
  <si>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</si>
  <si>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</si>
  <si>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</si>
  <si>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</si>
  <si>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</si>
  <si>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</si>
  <si>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</si>
  <si>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</si>
  <si>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</si>
  <si>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</si>
  <si>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</si>
  <si>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</si>
  <si>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</si>
  <si>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</si>
  <si>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</si>
  <si>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</si>
  <si>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</si>
  <si>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</si>
  <si>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</si>
  <si>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</si>
  <si>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</si>
  <si>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</si>
  <si>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</si>
  <si>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</si>
  <si>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</si>
  <si>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B07Z53L5QL</t>
  </si>
  <si>
    <t>ProElite Faux Leather Smart Flip Case Cover for Apple iPad 10.2" 9th Gen (2021) / 8th Gen / 7th Gen with Stylus Pen, Black</t>
  </si>
  <si>
    <t>B00P93X0VO</t>
  </si>
  <si>
    <t>Classmate Pulse 6 Subject Notebook - Unruled, 300 Pages, Spiral Binding, 240mm*180mm</t>
  </si>
  <si>
    <t>B07SBGFDX9</t>
  </si>
  <si>
    <t>Pentonic Multicolor Ball Point Pen, Pack of 10</t>
  </si>
  <si>
    <t>B07X2L5Z8C</t>
  </si>
  <si>
    <t>Logitech Pebble M350 Wireless Mouse with Bluetooth or USB - Silent, Slim Computer Mouse with Quiet Click for Laptop, Notebook, PC and Mac - Graphite</t>
  </si>
  <si>
    <t>B00VA7YYUO</t>
  </si>
  <si>
    <t>Apsara Platinum Pencils Value Pack - Pack of 20</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</si>
  <si>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</si>
  <si>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</si>
  <si>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</si>
  <si>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</si>
  <si>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</si>
  <si>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</si>
  <si>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</si>
  <si>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</si>
  <si>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</si>
  <si>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</si>
  <si>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</si>
  <si>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</si>
  <si>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</si>
  <si>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</si>
  <si>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</si>
  <si>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</si>
  <si>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</si>
  <si>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</si>
  <si>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</si>
  <si>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</si>
  <si>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</si>
  <si>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</si>
  <si>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</si>
  <si>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</si>
  <si>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</si>
  <si>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</si>
  <si>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</si>
  <si>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</si>
  <si>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</si>
  <si>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</si>
  <si>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</si>
  <si>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</si>
  <si>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</si>
  <si>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</si>
  <si>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</si>
  <si>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</si>
  <si>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</si>
  <si>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</si>
  <si>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</si>
  <si>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</si>
  <si>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</si>
  <si>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</si>
  <si>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</si>
  <si>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</si>
  <si>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</si>
  <si>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</si>
  <si>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</si>
  <si>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</si>
  <si>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</si>
  <si>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</si>
  <si>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</si>
  <si>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</si>
  <si>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</si>
  <si>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</si>
  <si>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</si>
  <si>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</si>
  <si>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</si>
  <si>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</si>
  <si>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</si>
  <si>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</si>
  <si>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</si>
  <si>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</si>
  <si>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</si>
  <si>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</si>
  <si>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</si>
  <si>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</si>
  <si>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</si>
  <si>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</si>
  <si>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</si>
  <si>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</si>
  <si>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</si>
  <si>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</si>
  <si>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</si>
  <si>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</si>
  <si>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</si>
  <si>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</si>
  <si>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</si>
  <si>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</si>
  <si>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</si>
  <si>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</si>
  <si>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</si>
  <si>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</si>
  <si>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</si>
  <si>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</si>
  <si>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</si>
  <si>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</si>
  <si>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</si>
  <si>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</si>
  <si>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</si>
  <si>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</si>
  <si>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B09BVCVTBC</t>
  </si>
  <si>
    <t>Redragon K617 Fizz 60% Wired RGB Gaming Keyboard, 61 Keys Compact Mechanical Keyboard w/White and Grey Color Keycaps, Linear Red Switch, Pro Driver/Software Supported</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</si>
  <si>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</si>
  <si>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</si>
  <si>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</si>
  <si>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</si>
  <si>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</si>
  <si>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</si>
  <si>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</si>
  <si>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</si>
  <si>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</si>
  <si>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</si>
  <si>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</si>
  <si>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</si>
  <si>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</si>
  <si>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</si>
  <si>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</si>
  <si>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</si>
  <si>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</si>
  <si>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</si>
  <si>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</si>
  <si>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</si>
  <si>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</si>
  <si>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</si>
  <si>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B01EJ5MM5M</t>
  </si>
  <si>
    <t>Canon PIXMA MG2577s All-in-One Inkjet Colour Printer with 1 Additional Colour Cartridge</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</si>
  <si>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</si>
  <si>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</si>
  <si>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</si>
  <si>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</si>
  <si>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</si>
  <si>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</si>
  <si>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</si>
  <si>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</si>
  <si>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</si>
  <si>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</si>
  <si>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</si>
  <si>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</si>
  <si>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</si>
  <si>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</si>
  <si>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</si>
  <si>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</si>
  <si>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</si>
  <si>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</si>
  <si>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</si>
  <si>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</si>
  <si>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</si>
  <si>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</si>
  <si>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</si>
  <si>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</si>
  <si>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</si>
  <si>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</si>
  <si>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</si>
  <si>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</si>
  <si>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</si>
  <si>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</si>
  <si>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</si>
  <si>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</si>
  <si>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</si>
  <si>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</si>
  <si>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</si>
  <si>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</si>
  <si>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</si>
  <si>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</si>
  <si>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</si>
  <si>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</si>
  <si>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</si>
  <si>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</si>
  <si>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</si>
  <si>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</si>
  <si>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</si>
  <si>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</si>
  <si>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B088GXTJM3</t>
  </si>
  <si>
    <t>DIGITEK¬Æ (DLS-9FT) Lightweight &amp; Portable Aluminum Alloy Light Stand for Ring Light, Reflector, Flash Units, Diffuser, Portrait, Softbox, Studio Lighting &amp; More Ideal for Outdoor &amp; Indoor Shoots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</si>
  <si>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</si>
  <si>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</si>
  <si>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</si>
  <si>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</si>
  <si>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</si>
  <si>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</si>
  <si>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</si>
  <si>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</si>
  <si>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</si>
  <si>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</si>
  <si>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</si>
  <si>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</si>
  <si>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</si>
  <si>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</si>
  <si>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</si>
  <si>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</si>
  <si>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</si>
  <si>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</si>
  <si>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</si>
  <si>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</si>
  <si>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</si>
  <si>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</si>
  <si>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</si>
  <si>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</si>
  <si>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</si>
  <si>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</si>
  <si>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</si>
  <si>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</si>
  <si>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</si>
  <si>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</si>
  <si>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</si>
  <si>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</si>
  <si>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</si>
  <si>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</si>
  <si>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</si>
  <si>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</si>
  <si>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</si>
  <si>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</si>
  <si>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</si>
  <si>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</si>
  <si>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</si>
  <si>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</si>
  <si>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</si>
  <si>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</si>
  <si>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</si>
  <si>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</si>
  <si>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</si>
  <si>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</si>
  <si>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</si>
  <si>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</si>
  <si>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</si>
  <si>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</si>
  <si>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B00LY12TH6</t>
  </si>
  <si>
    <t>Camel Oil Pastel with Reusable Plastic Box - 50 Shades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</si>
  <si>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</si>
  <si>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</si>
  <si>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</si>
  <si>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</si>
  <si>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</si>
  <si>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</si>
  <si>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</si>
  <si>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</si>
  <si>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</si>
  <si>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</si>
  <si>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</si>
  <si>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</si>
  <si>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</si>
  <si>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</si>
  <si>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</si>
  <si>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</si>
  <si>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</si>
  <si>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</si>
  <si>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</si>
  <si>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</si>
  <si>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</si>
  <si>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</si>
  <si>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</si>
  <si>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</si>
  <si>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</si>
  <si>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</si>
  <si>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</si>
  <si>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</si>
  <si>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</si>
  <si>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</si>
  <si>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</si>
  <si>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</si>
  <si>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</si>
  <si>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</si>
  <si>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B07W14CHV8</t>
  </si>
  <si>
    <t>CARECASE¬Æ Optical Bay 2nd Hard Drive Caddy, 9.5 mm CD/DVD Drive Slot for SSD and HDD</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</si>
  <si>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</si>
  <si>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</si>
  <si>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</si>
  <si>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</si>
  <si>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</si>
  <si>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</si>
  <si>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</si>
  <si>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</si>
  <si>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</si>
  <si>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</si>
  <si>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</si>
  <si>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</si>
  <si>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</si>
  <si>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</si>
  <si>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</si>
  <si>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</si>
  <si>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</si>
  <si>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</si>
  <si>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</si>
  <si>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</si>
  <si>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</si>
  <si>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</si>
  <si>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B00H47GVGY</t>
  </si>
  <si>
    <t>USHA Quartz Room Heater with Overheating Protection (3002, Ivory, 800 Watts)</t>
  </si>
  <si>
    <t>B07VX71FZP</t>
  </si>
  <si>
    <t>Amazon Brand - Solimo 2000/1000 Watts Room Heater with Adjustable Thermostat (ISI certified, White colour, Ideal for small to medium room/area)</t>
  </si>
  <si>
    <t>B07NCKMXVZ</t>
  </si>
  <si>
    <t>StyleHouse Lint Remover for Woolen Clothes, Electric Lint Remover, Best Lint Shaver for Clothes</t>
  </si>
  <si>
    <t>B0B61DSF17</t>
  </si>
  <si>
    <t>beatXP Kitchen Scale Multipurpose Portable Electronic Digital Weighing Scale | Weight Machine With Back light LCD Display | White |10 kg | 2 Year Warranty |</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</si>
  <si>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</si>
  <si>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</si>
  <si>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</si>
  <si>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</si>
  <si>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</si>
  <si>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</si>
  <si>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</si>
  <si>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</si>
  <si>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</si>
  <si>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</si>
  <si>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</si>
  <si>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</si>
  <si>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</si>
  <si>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</si>
  <si>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</si>
  <si>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</si>
  <si>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</si>
  <si>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</si>
  <si>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</si>
  <si>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</si>
  <si>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B01C8P29N0</t>
  </si>
  <si>
    <t>Bajaj DX-6 1000W Dry Iron with Advance Soleplate and Anti-bacterial German Coating Technology, White</t>
  </si>
  <si>
    <t>B08KDBLMQP</t>
  </si>
  <si>
    <t>Croma 500W Mixer Grinder with 3 Stainless Steel Leak-proof Jars, 3 speed &amp; Pulse function, 2 years warranty (CRAK4184, White &amp; Purple)</t>
  </si>
  <si>
    <t>B078JDNZJ8</t>
  </si>
  <si>
    <t>Havells Instanio 3-Litre Instant Geyser (White/Blue)</t>
  </si>
  <si>
    <t>B01M5F614J</t>
  </si>
  <si>
    <t>Morphy Richards OFR Room Heater, 09 Fin 2000 Watts Oil Filled Room Heater , ISI Approved (OFR 9 Grey)</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</si>
  <si>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</si>
  <si>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</si>
  <si>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</si>
  <si>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</si>
  <si>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</si>
  <si>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</si>
  <si>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B097R45BH8</t>
  </si>
  <si>
    <t>Bajaj New Shakti Neo 15L Vertical Storage Water Heater (Geyser 15 litres) 4 Star BEE Rated Heater For Water Heating with Titanium Armour, Swirl Flow Technology, Glasslined Tank (White), 1 Yr Warranty</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</si>
  <si>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</si>
  <si>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</si>
  <si>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</si>
  <si>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</si>
  <si>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</si>
  <si>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</si>
  <si>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</si>
  <si>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</si>
  <si>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</si>
  <si>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</si>
  <si>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</si>
  <si>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</si>
  <si>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</si>
  <si>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</si>
  <si>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</si>
  <si>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</si>
  <si>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</si>
  <si>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</si>
  <si>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</si>
  <si>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</si>
  <si>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B0814P4L98</t>
  </si>
  <si>
    <t>PrettyKrafts Laundry Basket for clothes with Lid &amp; Handles, Toys Organiser, 75 Ltr Black &amp; Grey</t>
  </si>
  <si>
    <t>B008QTK47Q</t>
  </si>
  <si>
    <t>Philips GC1905 1440-Watt Steam Iron with Spray (Blue)</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</si>
  <si>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</si>
  <si>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</si>
  <si>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</si>
  <si>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</si>
  <si>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</si>
  <si>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</si>
  <si>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</si>
  <si>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</si>
  <si>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</si>
  <si>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</si>
  <si>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</si>
  <si>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</si>
  <si>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</si>
  <si>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</si>
  <si>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</si>
  <si>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</si>
  <si>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</si>
  <si>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</si>
  <si>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</si>
  <si>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</si>
  <si>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</si>
  <si>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</si>
  <si>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</si>
  <si>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</si>
  <si>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</si>
  <si>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</si>
  <si>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</si>
  <si>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</si>
  <si>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</si>
  <si>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</si>
  <si>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</si>
  <si>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</si>
  <si>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</si>
  <si>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</si>
  <si>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</si>
  <si>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</si>
  <si>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</si>
  <si>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</si>
  <si>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</si>
  <si>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</si>
  <si>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</si>
  <si>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</si>
  <si>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</si>
  <si>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</si>
  <si>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</si>
  <si>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</si>
  <si>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</si>
  <si>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</si>
  <si>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</si>
  <si>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</si>
  <si>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</si>
  <si>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</si>
  <si>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</si>
  <si>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</si>
  <si>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</si>
  <si>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</si>
  <si>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</si>
  <si>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</si>
  <si>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</si>
  <si>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</si>
  <si>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</si>
  <si>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</si>
  <si>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</si>
  <si>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</si>
  <si>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</si>
  <si>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</si>
  <si>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</si>
  <si>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</si>
  <si>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</si>
  <si>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</si>
  <si>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</si>
  <si>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</si>
  <si>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</si>
  <si>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</si>
  <si>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</si>
  <si>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</si>
  <si>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B01M0505SJ</t>
  </si>
  <si>
    <t>Orient Electric Apex-FX 1200mm Ultra High Speed 400 RPM Ceiling Fan (Brown)</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</si>
  <si>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</si>
  <si>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</si>
  <si>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</si>
  <si>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</si>
  <si>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</si>
  <si>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</si>
  <si>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</si>
  <si>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</si>
  <si>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</si>
  <si>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</si>
  <si>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</si>
  <si>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</si>
  <si>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</si>
  <si>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</si>
  <si>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</si>
  <si>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</si>
  <si>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</si>
  <si>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</si>
  <si>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B009P2LK80</t>
  </si>
  <si>
    <t>Bajaj Deluxe 2000 Watts Halogen Room Heater (Steel, ISI Approved), Multicolor</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</si>
  <si>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</si>
  <si>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</si>
  <si>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</si>
  <si>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</si>
  <si>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</si>
  <si>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</si>
  <si>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</si>
  <si>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</si>
  <si>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</si>
  <si>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</si>
  <si>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</si>
  <si>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</si>
  <si>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B08MVSGXMY</t>
  </si>
  <si>
    <t>Crompton Insta Comfy 800 Watt Room Heater with 2 Heat Settings(Grey Blue)</t>
  </si>
  <si>
    <t>B00H0B29DI</t>
  </si>
  <si>
    <t>USHA Heat Convector 812 T 2000-Watt with Instant Heating Feature (Black)</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</si>
  <si>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</si>
  <si>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</si>
  <si>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</si>
  <si>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</si>
  <si>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</si>
  <si>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</si>
  <si>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</si>
  <si>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</si>
  <si>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</si>
  <si>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</si>
  <si>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</si>
  <si>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</si>
  <si>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</si>
  <si>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</si>
  <si>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</si>
  <si>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</si>
  <si>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</si>
  <si>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</si>
  <si>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</si>
  <si>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</si>
  <si>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</si>
  <si>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</si>
  <si>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</si>
  <si>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</si>
  <si>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</si>
  <si>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</si>
  <si>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B00SH18114</t>
  </si>
  <si>
    <t>Ikea 903.391.72 Polypropylene Plastic Solid Bevara Sealing Clip (Multicolour) - 30 Pack, Adjustable</t>
  </si>
  <si>
    <t>B00E9G8KOY</t>
  </si>
  <si>
    <t>HUL Pureit Germkill kit for Classic 23 L water purifier - 1500 L Capacity</t>
  </si>
  <si>
    <t>B00H3H03Q4</t>
  </si>
  <si>
    <t>HUL Pureit Germkill kit for Classic 23 L water purifier - 3000 L Capacity</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</si>
  <si>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</si>
  <si>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</si>
  <si>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</si>
  <si>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</si>
  <si>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</si>
  <si>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</si>
  <si>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</si>
  <si>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</si>
  <si>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</si>
  <si>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</si>
  <si>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</si>
  <si>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</si>
  <si>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</si>
  <si>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</si>
  <si>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</si>
  <si>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</si>
  <si>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</si>
  <si>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</si>
  <si>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</si>
  <si>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</si>
  <si>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</si>
  <si>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</si>
  <si>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</si>
  <si>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</si>
  <si>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</si>
  <si>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</si>
  <si>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</si>
  <si>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</si>
  <si>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</si>
  <si>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</si>
  <si>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</si>
  <si>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</si>
  <si>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</si>
  <si>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</si>
  <si>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</si>
  <si>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</si>
  <si>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</si>
  <si>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</si>
  <si>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</si>
  <si>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</si>
  <si>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</si>
  <si>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</si>
  <si>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</si>
  <si>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</si>
  <si>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</si>
  <si>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</si>
  <si>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</si>
  <si>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</si>
  <si>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</si>
  <si>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</si>
  <si>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</si>
  <si>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</si>
  <si>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</si>
  <si>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</si>
  <si>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</si>
  <si>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</si>
  <si>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</si>
  <si>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</si>
  <si>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</si>
  <si>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</si>
  <si>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</si>
  <si>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</si>
  <si>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</si>
  <si>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</si>
  <si>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</si>
  <si>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</si>
  <si>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</si>
  <si>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</si>
  <si>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</si>
  <si>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</si>
  <si>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</si>
  <si>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</si>
  <si>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</si>
  <si>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</si>
  <si>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</si>
  <si>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</si>
  <si>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</si>
  <si>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</si>
  <si>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</si>
  <si>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</si>
  <si>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</si>
  <si>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</si>
  <si>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</si>
  <si>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</si>
  <si>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</si>
  <si>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</si>
  <si>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</si>
  <si>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</si>
  <si>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B07FXLC2G2</t>
  </si>
  <si>
    <t>Tata Swach Bulb 6000-Litre Cartridge, 1 Piece, White, Hollow Fiber Membrane</t>
  </si>
  <si>
    <t>B01LYU3BZF</t>
  </si>
  <si>
    <t>Havells Ambrose 1200mm Ceiling Fan (Gold Mist Wood)</t>
  </si>
  <si>
    <t>B083RC4WFJ</t>
  </si>
  <si>
    <t>PrettyKrafts Laundry Bag / Basket for Dirty Clothes, Folding Round Laundry Bag,Set of 2, Black Wave</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</si>
  <si>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</si>
  <si>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</si>
  <si>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</si>
  <si>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</si>
  <si>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</si>
  <si>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</si>
  <si>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</si>
  <si>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</si>
  <si>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</si>
  <si>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</si>
  <si>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</si>
  <si>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</si>
  <si>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</si>
  <si>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</si>
  <si>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</si>
  <si>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</si>
  <si>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</si>
  <si>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</si>
  <si>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</si>
  <si>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</si>
  <si>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</si>
  <si>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</si>
  <si>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</si>
  <si>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</si>
  <si>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</si>
  <si>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</si>
  <si>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</si>
  <si>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</si>
  <si>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</si>
  <si>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</si>
  <si>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</si>
  <si>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</si>
  <si>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</si>
  <si>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</si>
  <si>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</si>
  <si>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</si>
  <si>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</si>
  <si>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</si>
  <si>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</si>
  <si>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</si>
  <si>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</si>
  <si>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</si>
  <si>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</si>
  <si>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</si>
  <si>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</si>
  <si>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</si>
  <si>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</si>
  <si>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</si>
  <si>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</si>
  <si>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</si>
  <si>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</si>
  <si>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</si>
  <si>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</si>
  <si>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</si>
  <si>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</si>
  <si>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</si>
  <si>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</si>
  <si>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</si>
  <si>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B07N2MGB3G</t>
  </si>
  <si>
    <t>AGARO Marvel 9 Liters Oven Toaster Griller, Cake Baking OTG (Black)</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</si>
  <si>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</si>
  <si>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</si>
  <si>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</si>
  <si>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</si>
  <si>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</si>
  <si>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</si>
  <si>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</si>
  <si>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</si>
  <si>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</si>
  <si>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</si>
  <si>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</si>
  <si>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</si>
  <si>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</si>
  <si>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</si>
  <si>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</si>
  <si>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</si>
  <si>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</si>
  <si>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</si>
  <si>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</si>
  <si>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</si>
  <si>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</si>
  <si>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</si>
  <si>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</si>
  <si>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</si>
  <si>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</si>
  <si>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</si>
  <si>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</si>
  <si>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</si>
  <si>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</si>
  <si>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</si>
  <si>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</si>
  <si>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</si>
  <si>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</si>
  <si>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</si>
  <si>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</si>
  <si>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</si>
  <si>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</si>
  <si>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</si>
  <si>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</si>
  <si>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</si>
  <si>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</si>
  <si>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</si>
  <si>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</si>
  <si>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</si>
  <si>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</si>
  <si>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</si>
  <si>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</si>
  <si>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</si>
  <si>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</si>
  <si>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</si>
  <si>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</si>
  <si>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</si>
  <si>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</si>
  <si>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</si>
  <si>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</si>
  <si>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</si>
  <si>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</si>
  <si>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</si>
  <si>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</si>
  <si>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</si>
  <si>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</si>
  <si>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</si>
  <si>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</si>
  <si>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</si>
  <si>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</si>
  <si>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</si>
  <si>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</si>
  <si>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</si>
  <si>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</si>
  <si>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</si>
  <si>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</si>
  <si>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</si>
  <si>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</si>
  <si>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</si>
  <si>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</si>
  <si>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</si>
  <si>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</si>
  <si>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</si>
  <si>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</si>
  <si>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</si>
  <si>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</si>
  <si>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</si>
  <si>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</si>
  <si>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</si>
  <si>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</si>
  <si>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</si>
  <si>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</si>
  <si>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</si>
  <si>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</si>
  <si>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</si>
  <si>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</si>
  <si>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</si>
  <si>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</si>
  <si>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</si>
  <si>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</si>
  <si>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</si>
  <si>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</si>
  <si>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</si>
  <si>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</si>
  <si>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</si>
  <si>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</si>
  <si>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</si>
  <si>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</si>
  <si>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</si>
  <si>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</si>
  <si>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</si>
  <si>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</si>
  <si>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</si>
  <si>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</si>
  <si>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</si>
  <si>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</si>
  <si>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</si>
  <si>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</si>
  <si>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</si>
  <si>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</si>
  <si>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</si>
  <si>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</si>
  <si>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</si>
  <si>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</si>
  <si>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</si>
  <si>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</si>
  <si>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</si>
  <si>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</si>
  <si>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</si>
  <si>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</si>
  <si>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</si>
  <si>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</si>
  <si>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</si>
  <si>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</si>
  <si>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</si>
  <si>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</si>
  <si>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</si>
  <si>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</si>
  <si>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</si>
  <si>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</si>
  <si>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</si>
  <si>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</si>
  <si>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</si>
  <si>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</si>
  <si>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</si>
  <si>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</si>
  <si>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</si>
  <si>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</si>
  <si>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</si>
  <si>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</si>
  <si>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</si>
  <si>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</si>
  <si>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</si>
  <si>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</si>
  <si>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</si>
  <si>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</si>
  <si>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</si>
  <si>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</si>
  <si>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</si>
  <si>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</si>
  <si>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</si>
  <si>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</si>
  <si>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</si>
  <si>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</si>
  <si>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</si>
  <si>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</si>
  <si>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</si>
  <si>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</si>
  <si>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</si>
  <si>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</si>
  <si>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</si>
  <si>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</si>
  <si>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</si>
  <si>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</si>
  <si>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</si>
  <si>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</si>
  <si>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</si>
  <si>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</si>
  <si>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</si>
  <si>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</si>
  <si>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</si>
  <si>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</si>
  <si>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</si>
  <si>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</si>
  <si>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</si>
  <si>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</si>
  <si>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</si>
  <si>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</si>
  <si>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</si>
  <si>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</si>
  <si>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</si>
  <si>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</si>
  <si>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</si>
  <si>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</si>
  <si>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</si>
  <si>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</si>
  <si>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</si>
  <si>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</si>
  <si>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</si>
  <si>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</si>
  <si>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</si>
  <si>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</si>
  <si>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</si>
  <si>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</si>
  <si>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</si>
  <si>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</si>
  <si>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</si>
  <si>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</si>
  <si>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</si>
  <si>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</si>
  <si>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</si>
  <si>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</si>
  <si>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</si>
  <si>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</si>
  <si>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</si>
  <si>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</si>
  <si>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</si>
  <si>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</si>
  <si>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</si>
  <si>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</si>
  <si>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</si>
  <si>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</si>
  <si>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</si>
  <si>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</si>
  <si>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</si>
  <si>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</si>
  <si>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</si>
  <si>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</si>
  <si>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</si>
  <si>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</si>
  <si>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</si>
  <si>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</si>
  <si>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</si>
  <si>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</si>
  <si>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</si>
  <si>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</si>
  <si>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</si>
  <si>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</si>
  <si>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</si>
  <si>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</si>
  <si>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</si>
  <si>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</si>
  <si>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</si>
  <si>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</si>
  <si>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</si>
  <si>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</si>
  <si>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</si>
  <si>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</si>
  <si>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</si>
  <si>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</si>
  <si>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</si>
  <si>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</si>
  <si>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</si>
  <si>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</si>
  <si>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</si>
  <si>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</si>
  <si>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</si>
  <si>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</si>
  <si>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</si>
  <si>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</si>
  <si>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</si>
  <si>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B07R679HTT</t>
  </si>
  <si>
    <t>AGARO Imperial 240-Watt Slow Juicer with Cold Press Technology</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</si>
  <si>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</si>
  <si>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</si>
  <si>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</si>
  <si>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</si>
  <si>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</si>
  <si>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</si>
  <si>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</si>
  <si>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</si>
  <si>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</si>
  <si>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</si>
  <si>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</si>
  <si>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</si>
  <si>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</si>
  <si>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</si>
  <si>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</si>
  <si>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</si>
  <si>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</si>
  <si>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</si>
  <si>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</si>
  <si>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</si>
  <si>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</si>
  <si>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</si>
  <si>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</si>
  <si>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</si>
  <si>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</si>
  <si>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</si>
  <si>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</si>
  <si>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</si>
  <si>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</si>
  <si>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</si>
  <si>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</si>
  <si>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</si>
  <si>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</si>
  <si>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</si>
  <si>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</si>
  <si>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</si>
  <si>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</si>
  <si>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</si>
  <si>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</si>
  <si>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</si>
  <si>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</si>
  <si>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</si>
  <si>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</si>
  <si>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</si>
  <si>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</si>
  <si>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</si>
  <si>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</si>
  <si>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</si>
  <si>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</si>
  <si>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</si>
  <si>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</si>
  <si>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</si>
  <si>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</si>
  <si>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</si>
  <si>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</si>
  <si>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</si>
  <si>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</si>
  <si>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</si>
  <si>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</si>
  <si>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</si>
  <si>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</si>
  <si>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</si>
  <si>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</si>
  <si>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</si>
  <si>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</si>
  <si>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</si>
  <si>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</si>
  <si>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</si>
  <si>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</si>
  <si>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</si>
  <si>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</si>
  <si>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</si>
  <si>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</si>
  <si>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</si>
  <si>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</si>
  <si>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</si>
  <si>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</si>
  <si>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</si>
  <si>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</si>
  <si>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</si>
  <si>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</si>
  <si>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</si>
  <si>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</si>
  <si>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</si>
  <si>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</si>
  <si>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</si>
  <si>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</si>
  <si>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</si>
  <si>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</si>
  <si>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</si>
  <si>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</si>
  <si>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</si>
  <si>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</si>
  <si>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</si>
  <si>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</si>
  <si>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</si>
  <si>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</si>
  <si>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</si>
  <si>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</si>
  <si>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</si>
  <si>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</si>
  <si>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</si>
  <si>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</si>
  <si>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</si>
  <si>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</si>
  <si>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</si>
  <si>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</si>
  <si>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</si>
  <si>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</si>
  <si>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</si>
  <si>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</si>
  <si>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</si>
  <si>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</si>
  <si>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</si>
  <si>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</si>
  <si>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</si>
  <si>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</si>
  <si>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</si>
  <si>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</si>
  <si>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</si>
  <si>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</si>
  <si>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</si>
  <si>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</si>
  <si>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</si>
  <si>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</si>
  <si>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</si>
  <si>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</si>
  <si>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</si>
  <si>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</si>
  <si>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</si>
  <si>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</si>
  <si>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</si>
  <si>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</si>
  <si>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</si>
  <si>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</si>
  <si>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</si>
  <si>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</si>
  <si>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</si>
  <si>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</si>
  <si>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</si>
  <si>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</si>
  <si>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</si>
  <si>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</si>
  <si>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</si>
  <si>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</si>
  <si>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</si>
  <si>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</si>
  <si>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</si>
  <si>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</si>
  <si>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</si>
  <si>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</si>
  <si>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</si>
  <si>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</si>
  <si>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</si>
  <si>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</si>
  <si>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</si>
  <si>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</si>
  <si>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</si>
  <si>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</si>
  <si>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</si>
  <si>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</si>
  <si>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</si>
  <si>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</si>
  <si>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</si>
  <si>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</si>
  <si>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</si>
  <si>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</si>
  <si>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</si>
  <si>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</si>
  <si>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</si>
  <si>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</si>
  <si>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</si>
  <si>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</si>
  <si>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</si>
  <si>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</si>
  <si>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</si>
  <si>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</si>
  <si>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</si>
  <si>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</si>
  <si>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</si>
  <si>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</si>
  <si>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</si>
  <si>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</si>
  <si>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</si>
  <si>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</si>
  <si>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</si>
  <si>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</si>
  <si>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</si>
  <si>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</si>
  <si>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</si>
  <si>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</si>
  <si>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</si>
  <si>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</si>
  <si>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</si>
  <si>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</si>
  <si>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</si>
  <si>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</si>
  <si>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</si>
  <si>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</si>
  <si>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</si>
  <si>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</si>
  <si>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</si>
  <si>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</si>
  <si>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</si>
  <si>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</si>
  <si>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</si>
  <si>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</si>
  <si>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</si>
  <si>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</si>
  <si>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</si>
  <si>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</si>
  <si>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</si>
  <si>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</si>
  <si>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</si>
  <si>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</si>
  <si>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</si>
  <si>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</si>
  <si>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</si>
  <si>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</si>
  <si>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</si>
  <si>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</si>
  <si>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</si>
  <si>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</si>
  <si>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</si>
  <si>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</si>
  <si>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</si>
  <si>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</si>
  <si>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</si>
  <si>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</si>
  <si>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</si>
  <si>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</si>
  <si>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</si>
  <si>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</si>
  <si>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</si>
  <si>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</si>
  <si>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</si>
  <si>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</si>
  <si>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</si>
  <si>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</si>
  <si>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</si>
  <si>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</si>
  <si>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</si>
  <si>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</si>
  <si>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</si>
  <si>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</si>
  <si>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</si>
  <si>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</si>
  <si>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</si>
  <si>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</si>
  <si>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</si>
  <si>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</si>
  <si>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</si>
  <si>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</si>
  <si>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</si>
  <si>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</si>
  <si>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</si>
  <si>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Quantum QHM-7406 Full-Sized Keyboard with () Rupee Symbol, Hotkeys and 3-pieces LED function for Desktop/Laptop/Smart TV Spill-Resistant Wired USB Keyboard with 10 million keystrokes lifespan (Black)</t>
  </si>
  <si>
    <t>Column1</t>
  </si>
  <si>
    <t>Cables</t>
  </si>
  <si>
    <t>Electronics</t>
  </si>
  <si>
    <t>Accessories</t>
  </si>
  <si>
    <t>Televisions</t>
  </si>
  <si>
    <t>SmartTelevisions</t>
  </si>
  <si>
    <t>RemoteControls</t>
  </si>
  <si>
    <t>StandardTelevisions</t>
  </si>
  <si>
    <t>TVMounts,Stands&amp;Turntables</t>
  </si>
  <si>
    <t>HomeAudio</t>
  </si>
  <si>
    <t>SpeakerAccessories</t>
  </si>
  <si>
    <t>Projectors</t>
  </si>
  <si>
    <t>Adapters</t>
  </si>
  <si>
    <t>SatelliteEquipment</t>
  </si>
  <si>
    <t>SatelliteReceivers</t>
  </si>
  <si>
    <t>MediaStreamingDevices</t>
  </si>
  <si>
    <t>StreamingClients</t>
  </si>
  <si>
    <t>AVReceivers&amp;Amplifiers</t>
  </si>
  <si>
    <t>Speakers</t>
  </si>
  <si>
    <t>TowerSpeakers</t>
  </si>
  <si>
    <t>3DGlasses</t>
  </si>
  <si>
    <t>WearableTechnology</t>
  </si>
  <si>
    <t>SmartWatches</t>
  </si>
  <si>
    <t>Mobiles&amp;Accessories</t>
  </si>
  <si>
    <t>MobileAccessories</t>
  </si>
  <si>
    <t>Chargers</t>
  </si>
  <si>
    <t>Smartphones&amp;BasicMobiles</t>
  </si>
  <si>
    <t>Smartphones</t>
  </si>
  <si>
    <t>MemoryCards</t>
  </si>
  <si>
    <t>MicroSD</t>
  </si>
  <si>
    <t>BasicMobiles</t>
  </si>
  <si>
    <t>Headphones,Earbuds&amp;Accessories</t>
  </si>
  <si>
    <t>Headphones</t>
  </si>
  <si>
    <t>In-Ear</t>
  </si>
  <si>
    <t>AutomobileAccessories</t>
  </si>
  <si>
    <t>Cables&amp;Adapters</t>
  </si>
  <si>
    <t>Photo&amp;VideoAccessories</t>
  </si>
  <si>
    <t>Stands</t>
  </si>
  <si>
    <t>CableConnectionProtectors</t>
  </si>
  <si>
    <t>D√©cor</t>
  </si>
  <si>
    <t>Maintenance,Upkeep&amp;Repairs</t>
  </si>
  <si>
    <t>StylusPens</t>
  </si>
  <si>
    <t>Mounts</t>
  </si>
  <si>
    <t>Cases&amp;Covers</t>
  </si>
  <si>
    <t>On-Ear</t>
  </si>
  <si>
    <t>LaptopAccessories</t>
  </si>
  <si>
    <t>CameraPrivacyCovers</t>
  </si>
  <si>
    <t>ExternalDevices&amp;DataStorage</t>
  </si>
  <si>
    <t>PenDrives</t>
  </si>
  <si>
    <t>Keyboards,Mice&amp;InputDevices</t>
  </si>
  <si>
    <t>Mice</t>
  </si>
  <si>
    <t>GraphicTablets</t>
  </si>
  <si>
    <t>Lapdesks</t>
  </si>
  <si>
    <t>NotebookComputerStands</t>
  </si>
  <si>
    <t>Keyboards</t>
  </si>
  <si>
    <t>Microphones</t>
  </si>
  <si>
    <t>Condenser</t>
  </si>
  <si>
    <t>GeneralPurposeBatteries&amp;BatteryChargers</t>
  </si>
  <si>
    <t>DisposableBatteries</t>
  </si>
  <si>
    <t>Paper</t>
  </si>
  <si>
    <t>Stationery</t>
  </si>
  <si>
    <t>Scrapbooking</t>
  </si>
  <si>
    <t>Tape</t>
  </si>
  <si>
    <t>Keyboard&amp;MouseSets</t>
  </si>
  <si>
    <t>ExternalHardDisks</t>
  </si>
  <si>
    <t>Cameras&amp;Photography</t>
  </si>
  <si>
    <t>VideoCameras</t>
  </si>
  <si>
    <t>Tripods&amp;Monopods</t>
  </si>
  <si>
    <t>Calculators</t>
  </si>
  <si>
    <t>Scientific</t>
  </si>
  <si>
    <t>Repeaters&amp;Extenders</t>
  </si>
  <si>
    <t>Printers,Inks&amp;Accessories</t>
  </si>
  <si>
    <t>Inks,Toners&amp;Cartridges</t>
  </si>
  <si>
    <t>InkjetInkCartridges</t>
  </si>
  <si>
    <t>Keyboard&amp;MiceAccessories</t>
  </si>
  <si>
    <t>PCGamingPeripherals</t>
  </si>
  <si>
    <t>GamingMice</t>
  </si>
  <si>
    <t>PaintingMaterials</t>
  </si>
  <si>
    <t>Paints</t>
  </si>
  <si>
    <t>HardDiskBags</t>
  </si>
  <si>
    <t>Flashes</t>
  </si>
  <si>
    <t>Macro&amp;RinglightFlashes</t>
  </si>
  <si>
    <t>Routers</t>
  </si>
  <si>
    <t>Over-Ear</t>
  </si>
  <si>
    <t>BluetoothSpeakers</t>
  </si>
  <si>
    <t>RechargeableBatteries</t>
  </si>
  <si>
    <t>BluetoothAdapters</t>
  </si>
  <si>
    <t>USBtoUSBAdapters</t>
  </si>
  <si>
    <t>Film</t>
  </si>
  <si>
    <t>Monitors</t>
  </si>
  <si>
    <t>USBGadgets</t>
  </si>
  <si>
    <t>Lamps</t>
  </si>
  <si>
    <t>Cleaners</t>
  </si>
  <si>
    <t>SecurityCameras</t>
  </si>
  <si>
    <t>DomeCameras</t>
  </si>
  <si>
    <t>TabletAccessories</t>
  </si>
  <si>
    <t>ScreenProtectors</t>
  </si>
  <si>
    <t>Gamepads</t>
  </si>
  <si>
    <t>Basic</t>
  </si>
  <si>
    <t>USBHubs</t>
  </si>
  <si>
    <t>Audio&amp;VideoAccessories</t>
  </si>
  <si>
    <t>PCMicrophones</t>
  </si>
  <si>
    <t>OutdoorSpeakers</t>
  </si>
  <si>
    <t>Bags&amp;Sleeves</t>
  </si>
  <si>
    <t>ExternalMemoryCardReaders</t>
  </si>
  <si>
    <t>Components</t>
  </si>
  <si>
    <t>Memory</t>
  </si>
  <si>
    <t>UninterruptedPowerSupplies</t>
  </si>
  <si>
    <t>Cases</t>
  </si>
  <si>
    <t>SecureDigitalCards</t>
  </si>
  <si>
    <t>Webcams&amp;VoIPEquipment</t>
  </si>
  <si>
    <t>CoolingPads</t>
  </si>
  <si>
    <t>Electrical</t>
  </si>
  <si>
    <t>Adapters&amp;Multi-Outlets</t>
  </si>
  <si>
    <t>InternalSolidStateDrives</t>
  </si>
  <si>
    <t>MultimediaSpeakerSystems</t>
  </si>
  <si>
    <t>DataCards&amp;Dongles</t>
  </si>
  <si>
    <t>LaptopChargers&amp;PowerSupplies</t>
  </si>
  <si>
    <t>PCSpeakers</t>
  </si>
  <si>
    <t>Batteries&amp;Chargers</t>
  </si>
  <si>
    <t>Bags,Cases&amp;Sleeves</t>
  </si>
  <si>
    <t>DrawingMaterials</t>
  </si>
  <si>
    <t>DrawingMedia</t>
  </si>
  <si>
    <t>InternalHardDrives</t>
  </si>
  <si>
    <t>Printers</t>
  </si>
  <si>
    <t>PCHeadsets</t>
  </si>
  <si>
    <t>GamingKeyboards</t>
  </si>
  <si>
    <t>SoundbarSpeakers</t>
  </si>
  <si>
    <t>Earpads</t>
  </si>
  <si>
    <t>InkjetPrinters</t>
  </si>
  <si>
    <t>Headsets</t>
  </si>
  <si>
    <t>ExternalSolidStateDrives</t>
  </si>
  <si>
    <t>PowerLANAdapters</t>
  </si>
  <si>
    <t>InkjetInkRefills&amp;Kits</t>
  </si>
  <si>
    <t>PhotoStudio&amp;Lighting</t>
  </si>
  <si>
    <t>PowerAccessories</t>
  </si>
  <si>
    <t>SurgeProtectors</t>
  </si>
  <si>
    <t>Tablets</t>
  </si>
  <si>
    <t>TonerCartridges</t>
  </si>
  <si>
    <t>HardDriveAccessories</t>
  </si>
  <si>
    <t>Caddies</t>
  </si>
  <si>
    <t>Laptops</t>
  </si>
  <si>
    <t>TraditionalLaptops</t>
  </si>
  <si>
    <t>SmallKitchenAppliances</t>
  </si>
  <si>
    <t>Kettles&amp;HotWaterDispensers</t>
  </si>
  <si>
    <t>RoomHeaters</t>
  </si>
  <si>
    <t>ElectricHeaters</t>
  </si>
  <si>
    <t>FanHeaters</t>
  </si>
  <si>
    <t>Vacuum,Cleaning&amp;Ironing</t>
  </si>
  <si>
    <t>Irons,Steamers&amp;Accessories</t>
  </si>
  <si>
    <t>DigitalKitchenScales</t>
  </si>
  <si>
    <t>InductionCooktop</t>
  </si>
  <si>
    <t>HandBlenders</t>
  </si>
  <si>
    <t>MixerGrinders</t>
  </si>
  <si>
    <t>WaterHeaters&amp;Geysers</t>
  </si>
  <si>
    <t>InstantWaterHeaters</t>
  </si>
  <si>
    <t>StorageWaterHeaters</t>
  </si>
  <si>
    <t>ImmersionRods</t>
  </si>
  <si>
    <t>DeepFatFryers</t>
  </si>
  <si>
    <t>JuicerMixerGrinders</t>
  </si>
  <si>
    <t>Vacuums&amp;FloorCare</t>
  </si>
  <si>
    <t>EggBoilers</t>
  </si>
  <si>
    <t>SandwichMakers</t>
  </si>
  <si>
    <t>MiniFoodProcessors&amp;Choppers</t>
  </si>
  <si>
    <t>VacuumSealers</t>
  </si>
  <si>
    <t>Fans</t>
  </si>
  <si>
    <t>CeilingFans</t>
  </si>
  <si>
    <t>PressureWashers,Steam&amp;WindowCleaners</t>
  </si>
  <si>
    <t>HalogenHeaters</t>
  </si>
  <si>
    <t>Pop-upToasters</t>
  </si>
  <si>
    <t>HeatConvectors</t>
  </si>
  <si>
    <t>Coffee,Tea&amp;Espresso</t>
  </si>
  <si>
    <t>CoffeeGrinders</t>
  </si>
  <si>
    <t>ExhaustFans</t>
  </si>
  <si>
    <t>DripCoffeeMachines</t>
  </si>
  <si>
    <t>WaterPurifiers&amp;Accessories</t>
  </si>
  <si>
    <t>WaterPurifierAccessories</t>
  </si>
  <si>
    <t>WaterCartridges</t>
  </si>
  <si>
    <t>Rice&amp;PastaCookers</t>
  </si>
  <si>
    <t>AirPurifiers</t>
  </si>
  <si>
    <t>HEPAAirPurifiers</t>
  </si>
  <si>
    <t>WaterFilters&amp;Purifiers</t>
  </si>
  <si>
    <t>SewingMachines&amp;Accessories</t>
  </si>
  <si>
    <t>Sewing&amp;EmbroideryMachines</t>
  </si>
  <si>
    <t>HandMixers</t>
  </si>
  <si>
    <t>Mills&amp;Grinders</t>
  </si>
  <si>
    <t>OvenToasterGrills</t>
  </si>
  <si>
    <t>Juicers</t>
  </si>
  <si>
    <t>WeighingScales</t>
  </si>
  <si>
    <t>EspressoMachines</t>
  </si>
  <si>
    <t>TableFans</t>
  </si>
  <si>
    <t>MilkFrothers</t>
  </si>
  <si>
    <t>Humidifiers</t>
  </si>
  <si>
    <t>SmallApplianceParts&amp;Accessories</t>
  </si>
  <si>
    <t>YogurtMakers</t>
  </si>
  <si>
    <t>Potential Revenue</t>
  </si>
  <si>
    <t>Price Bucket</t>
  </si>
  <si>
    <t>Combined Score</t>
  </si>
  <si>
    <t>Category</t>
  </si>
  <si>
    <t>Grand Total</t>
  </si>
  <si>
    <t>Average of discount_percentage</t>
  </si>
  <si>
    <t>Sum of rating_count</t>
  </si>
  <si>
    <t>Product Name</t>
  </si>
  <si>
    <t>Average of rating</t>
  </si>
  <si>
    <t>Average of actual_price</t>
  </si>
  <si>
    <t>Average of discounted_price</t>
  </si>
  <si>
    <t>Average Actual Price vs Discounted Price by Category</t>
  </si>
  <si>
    <t>Product with the Highest Number of Reviews</t>
  </si>
  <si>
    <t>Sub-Category</t>
  </si>
  <si>
    <t>Sub-Category2</t>
  </si>
  <si>
    <t>Sub-Category3</t>
  </si>
  <si>
    <t>Average Discount % by Product Category</t>
  </si>
  <si>
    <t>Count of product_name</t>
  </si>
  <si>
    <t>Number of Product per Category</t>
  </si>
  <si>
    <t>Total Number of Reviews per Category</t>
  </si>
  <si>
    <t>Shortened Product Name</t>
  </si>
  <si>
    <t>Products with the Highest Average Ratings</t>
  </si>
  <si>
    <r>
      <rPr>
        <u/>
        <sz val="12"/>
        <color theme="1"/>
        <rFont val="Aptos Narrow"/>
        <family val="2"/>
        <scheme val="minor"/>
      </rPr>
      <t>&gt;</t>
    </r>
    <r>
      <rPr>
        <sz val="12"/>
        <color theme="1"/>
        <rFont val="Aptos Narrow"/>
        <family val="2"/>
        <scheme val="minor"/>
      </rPr>
      <t>50% or more Disount</t>
    </r>
  </si>
  <si>
    <t>Sum of &gt;50% or more Disount</t>
  </si>
  <si>
    <t>Fewer than 1000 Reviews</t>
  </si>
  <si>
    <t>Sum of Fewer than 1000 Reviews</t>
  </si>
  <si>
    <t>Distribution of Products Ratings</t>
  </si>
  <si>
    <r>
      <rPr>
        <u/>
        <sz val="12"/>
        <color theme="1"/>
        <rFont val="Aptos Narrow"/>
        <scheme val="minor"/>
      </rPr>
      <t>&gt;</t>
    </r>
    <r>
      <rPr>
        <sz val="12"/>
        <color theme="1"/>
        <rFont val="Aptos Narrow"/>
        <scheme val="minor"/>
      </rPr>
      <t>50% or more Discount</t>
    </r>
  </si>
  <si>
    <t>Sum of Potential Revenue</t>
  </si>
  <si>
    <t>₹ 200</t>
  </si>
  <si>
    <t>Number of Unique Product per Price Range Bucket</t>
  </si>
  <si>
    <t>Discount Level</t>
  </si>
  <si>
    <t>Medium</t>
  </si>
  <si>
    <t>Total Numbers of Product</t>
  </si>
  <si>
    <t>Number of Categories</t>
  </si>
  <si>
    <t>Average Rating Overall</t>
  </si>
  <si>
    <t>Total Reviews</t>
  </si>
  <si>
    <t>Average Discount%</t>
  </si>
  <si>
    <t>Total Potential Revenue</t>
  </si>
  <si>
    <t>Count of category</t>
  </si>
  <si>
    <t>Rating</t>
  </si>
  <si>
    <t>Total Potential Revenue by Category</t>
  </si>
  <si>
    <t>Average Rating by Discount Level</t>
  </si>
  <si>
    <t>Max of Combined Score</t>
  </si>
  <si>
    <t>Max of discount_percentage</t>
  </si>
  <si>
    <t>Categories with Products Having the Highest Discount</t>
  </si>
  <si>
    <t>Top 5 Products by Combined Score</t>
  </si>
  <si>
    <t xml:space="preserve">Product Name </t>
  </si>
  <si>
    <t>50% or More Discount</t>
  </si>
  <si>
    <t>Computers &amp; Accessories</t>
  </si>
  <si>
    <t>Accessories &amp; Peripherals</t>
  </si>
  <si>
    <t>Networking Devices</t>
  </si>
  <si>
    <t>Home Theater, TV &amp; Video</t>
  </si>
  <si>
    <t>Musical Instruments</t>
  </si>
  <si>
    <t>Office Products</t>
  </si>
  <si>
    <t>Office Paper Products</t>
  </si>
  <si>
    <t>Office Electronics</t>
  </si>
  <si>
    <t>Home Improvement</t>
  </si>
  <si>
    <t>Toys &amp; Games</t>
  </si>
  <si>
    <t>Arts &amp; Crafts</t>
  </si>
  <si>
    <t>Health Monitors</t>
  </si>
  <si>
    <t>Home Medical Supplies &amp; Equipment</t>
  </si>
  <si>
    <t>Health &amp; Personal Care</t>
  </si>
  <si>
    <t>Cord Management</t>
  </si>
  <si>
    <t>Drawing &amp; PaintingSupplies</t>
  </si>
  <si>
    <t>Colouring Pens &amp; Markers</t>
  </si>
  <si>
    <t>Financial &amp; Business</t>
  </si>
  <si>
    <t>Copy &amp; PrintingPaper</t>
  </si>
  <si>
    <t>Network Adapters</t>
  </si>
  <si>
    <t>Cables &amp; Accessories</t>
  </si>
  <si>
    <t>Wireless USB Adapters</t>
  </si>
  <si>
    <t>Home &amp; Kitchen</t>
  </si>
  <si>
    <t>Craft Materials</t>
  </si>
  <si>
    <t>Kitchen &amp; Home Appliances</t>
  </si>
  <si>
    <t>Heating, Cooling &amp; Air Quality</t>
  </si>
  <si>
    <t>Car &amp; Motorbike</t>
  </si>
  <si>
    <t>Car Accessories</t>
  </si>
  <si>
    <t>Interior Accessories</t>
  </si>
  <si>
    <t>Home Storage &amp; Organization</t>
  </si>
  <si>
    <t>Laundry Organization</t>
  </si>
  <si>
    <t>Kitchen Tools</t>
  </si>
  <si>
    <t>Kitchen &amp; Dining</t>
  </si>
  <si>
    <t>Laundry Baskets</t>
  </si>
  <si>
    <t>Laundry Bags</t>
  </si>
  <si>
    <t>Air Purifiers &amp; Ionizers</t>
  </si>
  <si>
    <t>Manual Choppers &amp; Chippers</t>
  </si>
  <si>
    <t>Ironing Accessories</t>
  </si>
  <si>
    <t>Syncwire Ltg To</t>
  </si>
  <si>
    <t>Redtech Usb-C To</t>
  </si>
  <si>
    <t>Amazon Basics Wireless</t>
  </si>
  <si>
    <t>Swiffer Instant Electric</t>
  </si>
  <si>
    <t>Instant Pot Air</t>
  </si>
  <si>
    <t>Oratech Coffee Frother</t>
  </si>
  <si>
    <t>Figment Handheld Milk</t>
  </si>
  <si>
    <t>Campfire Spring Chef</t>
  </si>
  <si>
    <t>Zuvexa Usb Rechargeable</t>
  </si>
  <si>
    <t>Sony Bravia 164</t>
  </si>
  <si>
    <t>Multifunctional 2 In</t>
  </si>
  <si>
    <t>Amazon Basics High-Speed</t>
  </si>
  <si>
    <t>Amazonbasics Flexible Premium</t>
  </si>
  <si>
    <t>Boat Bassheads 100</t>
  </si>
  <si>
    <t>Boat Bassheads 225</t>
  </si>
  <si>
    <t>Boat Bassheads 242</t>
  </si>
  <si>
    <t>Jbl C100Si Wired</t>
  </si>
  <si>
    <t>Redmi 9 Activ</t>
  </si>
  <si>
    <t>Redmi 9A Sport</t>
  </si>
  <si>
    <t>Redmi Note 11</t>
  </si>
  <si>
    <t>Samsung Evo Plus</t>
  </si>
  <si>
    <t>High</t>
  </si>
  <si>
    <t>Low</t>
  </si>
  <si>
    <t>₹ 200-₹ 500</t>
  </si>
  <si>
    <t>&gt;₹ 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</si>
</sst>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 #,##0_);_(* \(#,##0\);_(* &quot;-&quot;??_);_(@_)"/>
    <numFmt numFmtId="165" formatCode="_ [$₹-445]\ * #,##0_ ;_ [$₹-445]\ * \-#,##0_ ;_ [$₹-445]\ * &quot;-&quot;??_ ;_ @_ "/>
    <numFmt numFmtId="166" formatCode="_ [$₹-4009]\ * #,##0_ ;_ [$₹-4009]\ * \-#,##0_ ;_ [$₹-4009]\ * &quot;-&quot;??_ ;_ @_ "/>
    <numFmt numFmtId="167" formatCode="\₹\ #,###,,&quot;B&quot;"/>
    <numFmt numFmtId="168" formatCode="\₹\ #,###,,,&quot;B&quot;"/>
  </numFmts>
  <fonts count="22">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u/>
      <sz val="12"/>
      <color theme="1"/>
      <name val="Aptos Narrow"/>
      <family val="2"/>
      <scheme val="minor"/>
    </font>
    <font>
      <u/>
      <sz val="12"/>
      <color theme="1"/>
      <name val="Aptos Narrow"/>
      <scheme val="minor"/>
    </font>
    <font>
      <sz val="12"/>
      <color theme="1"/>
      <name val="Aptos Narrow"/>
      <scheme val="minor"/>
    </font>
    <font>
      <sz val="12"/>
      <color theme="1"/>
      <name val="Berlin Sans FB"/>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0">
    <xf numFmtId="0" fontId="0" fillId="0" borderId="0" xfId="0"/>
    <xf numFmtId="9" fontId="0" fillId="0" borderId="0" xfId="0" applyNumberFormat="1"/>
    <xf numFmtId="164"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0" fontId="0" fillId="0" borderId="0" xfId="42" applyNumberFormat="1" applyFont="1"/>
    <xf numFmtId="165" fontId="0" fillId="0" borderId="0" xfId="42" applyNumberFormat="1" applyFont="1"/>
    <xf numFmtId="166" fontId="0" fillId="0" borderId="0" xfId="0" applyNumberFormat="1"/>
    <xf numFmtId="2" fontId="0" fillId="0" borderId="0" xfId="42" applyNumberFormat="1" applyFont="1"/>
    <xf numFmtId="2" fontId="0" fillId="0" borderId="0" xfId="0" applyNumberFormat="1"/>
    <xf numFmtId="0" fontId="20" fillId="0" borderId="0" xfId="0" applyFont="1"/>
    <xf numFmtId="167" fontId="0" fillId="0" borderId="0" xfId="0" applyNumberFormat="1"/>
    <xf numFmtId="0" fontId="21" fillId="0" borderId="0" xfId="0" applyFont="1" applyAlignment="1">
      <alignment horizontal="center"/>
    </xf>
    <xf numFmtId="2" fontId="21" fillId="0" borderId="0" xfId="0" applyNumberFormat="1" applyFont="1" applyAlignment="1">
      <alignment horizontal="center"/>
    </xf>
    <xf numFmtId="1" fontId="21" fillId="0" borderId="0" xfId="0" applyNumberFormat="1" applyFont="1" applyAlignment="1">
      <alignment horizontal="center"/>
    </xf>
    <xf numFmtId="168" fontId="21" fillId="0" borderId="0" xfId="0" applyNumberFormat="1" applyFont="1" applyAlignment="1">
      <alignment horizontal="center"/>
    </xf>
    <xf numFmtId="9" fontId="21" fillId="0" borderId="0" xfId="43" applyFont="1" applyAlignment="1">
      <alignment horizontal="center"/>
    </xf>
    <xf numFmtId="44"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9">
    <dxf>
      <numFmt numFmtId="2" formatCode="0.00"/>
    </dxf>
    <dxf>
      <numFmt numFmtId="167" formatCode="\₹\ #,###,,&quot;B&quot;"/>
    </dxf>
    <dxf>
      <numFmt numFmtId="13" formatCode="0%"/>
    </dxf>
    <dxf>
      <numFmt numFmtId="1" formatCode="0"/>
    </dxf>
    <dxf>
      <numFmt numFmtId="1" formatCode="0"/>
    </dxf>
    <dxf>
      <numFmt numFmtId="13" formatCode="0%"/>
    </dxf>
    <dxf>
      <numFmt numFmtId="34" formatCode="_(&quot;$&quot;* #,##0.00_);_(&quot;$&quot;* \(#,##0.00\);_(&quot;$&quot;* &quot;-&quot;??_);_(@_)"/>
    </dxf>
    <dxf>
      <numFmt numFmtId="0" formatCode="General"/>
    </dxf>
    <dxf>
      <numFmt numFmtId="0" formatCode="General"/>
    </dxf>
    <dxf>
      <font>
        <b val="0"/>
        <i val="0"/>
        <strike val="0"/>
        <condense val="0"/>
        <extend val="0"/>
        <outline val="0"/>
        <shadow val="0"/>
        <u val="none"/>
        <vertAlign val="baseline"/>
        <sz val="12"/>
        <color theme="1"/>
        <name val="Aptos Narrow"/>
        <family val="2"/>
        <scheme val="minor"/>
      </font>
    </dxf>
    <dxf>
      <numFmt numFmtId="0" formatCode="General"/>
    </dxf>
    <dxf>
      <numFmt numFmtId="0" formatCode="General"/>
    </dxf>
    <dxf>
      <font>
        <b val="0"/>
        <i val="0"/>
        <strike val="0"/>
        <condense val="0"/>
        <extend val="0"/>
        <outline val="0"/>
        <shadow val="0"/>
        <u val="none"/>
        <vertAlign val="baseline"/>
        <sz val="12"/>
        <color theme="1"/>
        <name val="Aptos Narrow"/>
        <family val="2"/>
        <scheme val="minor"/>
      </font>
      <numFmt numFmtId="0" formatCode="General"/>
    </dxf>
    <dxf>
      <font>
        <b val="0"/>
        <i val="0"/>
        <strike val="0"/>
        <condense val="0"/>
        <extend val="0"/>
        <outline val="0"/>
        <shadow val="0"/>
        <u val="none"/>
        <vertAlign val="baseline"/>
        <sz val="12"/>
        <color theme="1"/>
        <name val="Aptos Narrow"/>
        <family val="2"/>
        <scheme val="minor"/>
      </font>
      <numFmt numFmtId="2" formatCode="0.00"/>
    </dxf>
    <dxf>
      <font>
        <b val="0"/>
        <i val="0"/>
        <strike val="0"/>
        <condense val="0"/>
        <extend val="0"/>
        <outline val="0"/>
        <shadow val="0"/>
        <u val="none"/>
        <vertAlign val="baseline"/>
        <sz val="12"/>
        <color theme="1"/>
        <name val="Aptos Narrow"/>
        <family val="2"/>
        <scheme val="minor"/>
      </font>
      <numFmt numFmtId="0" formatCode="General"/>
    </dxf>
    <dxf>
      <font>
        <b val="0"/>
        <i val="0"/>
        <strike val="0"/>
        <condense val="0"/>
        <extend val="0"/>
        <outline val="0"/>
        <shadow val="0"/>
        <u val="none"/>
        <vertAlign val="baseline"/>
        <sz val="12"/>
        <color theme="1"/>
        <name val="Aptos Narrow"/>
        <family val="2"/>
        <scheme val="minor"/>
      </font>
      <numFmt numFmtId="165" formatCode="_ [$₹-445]\ * #,##0_ ;_ [$₹-445]\ * \-#,##0_ ;_ [$₹-445]\ * &quot;-&quot;??_ ;_ @_ "/>
    </dxf>
    <dxf>
      <font>
        <b val="0"/>
        <i val="0"/>
        <strike val="0"/>
        <condense val="0"/>
        <extend val="0"/>
        <outline val="0"/>
        <shadow val="0"/>
        <u val="none"/>
        <vertAlign val="baseline"/>
        <sz val="12"/>
        <color theme="1"/>
        <name val="Aptos Narrow"/>
        <family val="2"/>
        <scheme val="minor"/>
      </font>
      <numFmt numFmtId="0" formatCode="General"/>
    </dxf>
    <dxf>
      <font>
        <b val="0"/>
        <i val="0"/>
        <strike val="0"/>
        <condense val="0"/>
        <extend val="0"/>
        <outline val="0"/>
        <shadow val="0"/>
        <u val="none"/>
        <vertAlign val="baseline"/>
        <sz val="12"/>
        <color theme="1"/>
        <name val="Aptos Narrow"/>
        <family val="2"/>
        <scheme val="minor"/>
      </font>
      <numFmt numFmtId="0" formatCode="General"/>
    </dxf>
    <dxf>
      <font>
        <b val="0"/>
        <i val="0"/>
        <strike val="0"/>
        <condense val="0"/>
        <extend val="0"/>
        <outline val="0"/>
        <shadow val="0"/>
        <u val="none"/>
        <vertAlign val="baseline"/>
        <sz val="12"/>
        <color theme="1"/>
        <name val="Aptos Narrow"/>
        <family val="2"/>
        <scheme val="minor"/>
      </font>
      <numFmt numFmtId="0" formatCode="General"/>
    </dxf>
    <dxf>
      <font>
        <b val="0"/>
        <i val="0"/>
        <strike val="0"/>
        <condense val="0"/>
        <extend val="0"/>
        <outline val="0"/>
        <shadow val="0"/>
        <u val="none"/>
        <vertAlign val="baseline"/>
        <sz val="12"/>
        <color theme="1"/>
        <name val="Aptos Narrow"/>
        <family val="2"/>
        <scheme val="minor"/>
      </font>
      <numFmt numFmtId="164" formatCode="_(* #,##0_);_(* \(#,##0\);_(* &quot;-&quot;??_);_(@_)"/>
    </dxf>
    <dxf>
      <numFmt numFmtId="0" formatCode="General"/>
    </dxf>
    <dxf>
      <numFmt numFmtId="13" formatCode="0%"/>
    </dxf>
    <dxf>
      <numFmt numFmtId="166" formatCode="_ [$₹-4009]\ * #,##0_ ;_ [$₹-4009]\ * \-#,##0_ ;_ [$₹-4009]\ * &quot;-&quot;??_ ;_ @_ "/>
    </dxf>
    <dxf>
      <numFmt numFmtId="166" formatCode="_ [$₹-4009]\ * #,##0_ ;_ [$₹-4009]\ * \-#,##0_ ;_ [$₹-4009]\ * &quot;-&quot;??_ ;_ @_ "/>
    </dxf>
    <dxf>
      <numFmt numFmtId="0" formatCode="General"/>
    </dxf>
    <dxf>
      <numFmt numFmtId="0" formatCode="General"/>
    </dxf>
    <dxf>
      <font>
        <color auto="1"/>
      </font>
      <fill>
        <patternFill>
          <bgColor rgb="FFFF0000"/>
        </patternFill>
      </fill>
    </dxf>
    <dxf>
      <font>
        <color auto="1"/>
      </font>
      <fill>
        <patternFill>
          <bgColor rgb="FFFFC000"/>
        </patternFill>
      </fill>
    </dxf>
    <dxf>
      <font>
        <color auto="1"/>
      </font>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study.xlsx]Summary!PivotTable15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latin typeface="Rockwell Condensed" panose="02060603050405020104" pitchFamily="18" charset="0"/>
              </a:rPr>
              <a:t>Average Discount %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col"/>
        <c:grouping val="clustered"/>
        <c:varyColors val="0"/>
        <c:ser>
          <c:idx val="0"/>
          <c:order val="0"/>
          <c:tx>
            <c:strRef>
              <c:f>Summary!$B$3</c:f>
              <c:strCache>
                <c:ptCount val="1"/>
                <c:pt idx="0">
                  <c:v>Total</c:v>
                </c:pt>
              </c:strCache>
            </c:strRef>
          </c:tx>
          <c:spPr>
            <a:solidFill>
              <a:schemeClr val="accent2"/>
            </a:solidFill>
            <a:ln>
              <a:noFill/>
            </a:ln>
            <a:effectLst/>
          </c:spPr>
          <c:invertIfNegative val="0"/>
          <c:cat>
            <c:strRef>
              <c:f>Summary!$A$4:$A$13</c:f>
              <c:strCache>
                <c:ptCount val="9"/>
                <c:pt idx="0">
                  <c:v>Electronics</c:v>
                </c:pt>
                <c:pt idx="1">
                  <c:v>Computers &amp; Accessories</c:v>
                </c:pt>
                <c:pt idx="2">
                  <c:v>Musical Instruments</c:v>
                </c:pt>
                <c:pt idx="3">
                  <c:v>Office Products</c:v>
                </c:pt>
                <c:pt idx="4">
                  <c:v>Home &amp; Kitchen</c:v>
                </c:pt>
                <c:pt idx="5">
                  <c:v>Home Improvement</c:v>
                </c:pt>
                <c:pt idx="6">
                  <c:v>Toys &amp; Games</c:v>
                </c:pt>
                <c:pt idx="7">
                  <c:v>Car &amp; Motorbike</c:v>
                </c:pt>
                <c:pt idx="8">
                  <c:v>Health &amp; Personal Care</c:v>
                </c:pt>
              </c:strCache>
            </c:strRef>
          </c:cat>
          <c:val>
            <c:numRef>
              <c:f>Summary!$B$4:$B$13</c:f>
              <c:numCache>
                <c:formatCode>0%</c:formatCode>
                <c:ptCount val="9"/>
                <c:pt idx="0">
                  <c:v>0.47733840304182484</c:v>
                </c:pt>
                <c:pt idx="1">
                  <c:v>0.50483443708609288</c:v>
                </c:pt>
                <c:pt idx="2">
                  <c:v>0.435</c:v>
                </c:pt>
                <c:pt idx="3">
                  <c:v>0.36516129032258055</c:v>
                </c:pt>
                <c:pt idx="4">
                  <c:v>0.41051051051051074</c:v>
                </c:pt>
                <c:pt idx="5">
                  <c:v>0.35499999999999998</c:v>
                </c:pt>
                <c:pt idx="6">
                  <c:v>0.48</c:v>
                </c:pt>
                <c:pt idx="7">
                  <c:v>0.16</c:v>
                </c:pt>
                <c:pt idx="8">
                  <c:v>0.55000000000000004</c:v>
                </c:pt>
              </c:numCache>
            </c:numRef>
          </c:val>
          <c:extLst>
            <c:ext xmlns:c16="http://schemas.microsoft.com/office/drawing/2014/chart" uri="{C3380CC4-5D6E-409C-BE32-E72D297353CC}">
              <c16:uniqueId val="{00000000-B9B0-4C1E-B901-1CE6A09ABA28}"/>
            </c:ext>
          </c:extLst>
        </c:ser>
        <c:dLbls>
          <c:showLegendKey val="0"/>
          <c:showVal val="0"/>
          <c:showCatName val="0"/>
          <c:showSerName val="0"/>
          <c:showPercent val="0"/>
          <c:showBubbleSize val="0"/>
        </c:dLbls>
        <c:gapWidth val="219"/>
        <c:overlap val="-27"/>
        <c:axId val="1681871295"/>
        <c:axId val="412121311"/>
      </c:barChart>
      <c:catAx>
        <c:axId val="1681871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21311"/>
        <c:crosses val="autoZero"/>
        <c:auto val="1"/>
        <c:lblAlgn val="ctr"/>
        <c:lblOffset val="100"/>
        <c:noMultiLvlLbl val="0"/>
      </c:catAx>
      <c:valAx>
        <c:axId val="4121213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Pecentage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87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study.xlsx]Summary!PivotTable23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latin typeface="Rockwell Condensed" panose="02060603050405020104" pitchFamily="18" charset="0"/>
              </a:rPr>
              <a:t>Average Rating by Discount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col"/>
        <c:grouping val="clustered"/>
        <c:varyColors val="0"/>
        <c:ser>
          <c:idx val="0"/>
          <c:order val="0"/>
          <c:tx>
            <c:strRef>
              <c:f>Summary!$K$16</c:f>
              <c:strCache>
                <c:ptCount val="1"/>
                <c:pt idx="0">
                  <c:v>Total</c:v>
                </c:pt>
              </c:strCache>
            </c:strRef>
          </c:tx>
          <c:spPr>
            <a:solidFill>
              <a:schemeClr val="accent2"/>
            </a:solidFill>
            <a:ln>
              <a:noFill/>
            </a:ln>
            <a:effectLst/>
          </c:spPr>
          <c:invertIfNegative val="0"/>
          <c:cat>
            <c:strRef>
              <c:f>Summary!$J$17:$J$20</c:f>
              <c:strCache>
                <c:ptCount val="3"/>
                <c:pt idx="0">
                  <c:v>High</c:v>
                </c:pt>
                <c:pt idx="1">
                  <c:v>Low</c:v>
                </c:pt>
                <c:pt idx="2">
                  <c:v>Medium</c:v>
                </c:pt>
              </c:strCache>
            </c:strRef>
          </c:cat>
          <c:val>
            <c:numRef>
              <c:f>Summary!$K$17:$K$20</c:f>
              <c:numCache>
                <c:formatCode>General</c:formatCode>
                <c:ptCount val="3"/>
                <c:pt idx="0">
                  <c:v>4.0552870090634361</c:v>
                </c:pt>
                <c:pt idx="1">
                  <c:v>4.1718061674008799</c:v>
                </c:pt>
                <c:pt idx="2">
                  <c:v>4.1049891540130119</c:v>
                </c:pt>
              </c:numCache>
            </c:numRef>
          </c:val>
          <c:extLst>
            <c:ext xmlns:c16="http://schemas.microsoft.com/office/drawing/2014/chart" uri="{C3380CC4-5D6E-409C-BE32-E72D297353CC}">
              <c16:uniqueId val="{00000000-ED79-411B-9553-8B20A387FA2F}"/>
            </c:ext>
          </c:extLst>
        </c:ser>
        <c:dLbls>
          <c:showLegendKey val="0"/>
          <c:showVal val="0"/>
          <c:showCatName val="0"/>
          <c:showSerName val="0"/>
          <c:showPercent val="0"/>
          <c:showBubbleSize val="0"/>
        </c:dLbls>
        <c:gapWidth val="219"/>
        <c:overlap val="-27"/>
        <c:axId val="1522327695"/>
        <c:axId val="1694870591"/>
      </c:barChart>
      <c:catAx>
        <c:axId val="152232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Discount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870591"/>
        <c:crosses val="autoZero"/>
        <c:auto val="1"/>
        <c:lblAlgn val="ctr"/>
        <c:lblOffset val="100"/>
        <c:noMultiLvlLbl val="0"/>
      </c:catAx>
      <c:valAx>
        <c:axId val="16948705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Rating</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32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study.xlsx]Summary!PivotTable43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latin typeface="Rockwell Condensed" panose="02060603050405020104" pitchFamily="18" charset="0"/>
              </a:rPr>
              <a:t>Max Discount by</a:t>
            </a:r>
            <a:r>
              <a:rPr lang="en-US" sz="1800" baseline="0">
                <a:latin typeface="Rockwell Condensed" panose="02060603050405020104" pitchFamily="18" charset="0"/>
              </a:rPr>
              <a:t> Category</a:t>
            </a:r>
            <a:endParaRPr lang="en-US" sz="1800">
              <a:latin typeface="Rockwell Condensed" panose="02060603050405020104" pitchFamily="18" charset="0"/>
            </a:endParaRPr>
          </a:p>
        </c:rich>
      </c:tx>
      <c:layout>
        <c:manualLayout>
          <c:xMode val="edge"/>
          <c:yMode val="edge"/>
          <c:x val="0.27797475426436441"/>
          <c:y val="3.1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bar"/>
        <c:grouping val="clustered"/>
        <c:varyColors val="0"/>
        <c:ser>
          <c:idx val="0"/>
          <c:order val="0"/>
          <c:tx>
            <c:strRef>
              <c:f>Summary!$O$7</c:f>
              <c:strCache>
                <c:ptCount val="1"/>
                <c:pt idx="0">
                  <c:v>Total</c:v>
                </c:pt>
              </c:strCache>
            </c:strRef>
          </c:tx>
          <c:spPr>
            <a:solidFill>
              <a:schemeClr val="accent2"/>
            </a:solidFill>
            <a:ln>
              <a:noFill/>
            </a:ln>
            <a:effectLst/>
          </c:spPr>
          <c:invertIfNegative val="0"/>
          <c:cat>
            <c:strRef>
              <c:f>Summary!$N$8:$N$17</c:f>
              <c:strCache>
                <c:ptCount val="9"/>
                <c:pt idx="0">
                  <c:v>Electronics</c:v>
                </c:pt>
                <c:pt idx="1">
                  <c:v>Computers &amp; Accessories</c:v>
                </c:pt>
                <c:pt idx="2">
                  <c:v>Musical Instruments</c:v>
                </c:pt>
                <c:pt idx="3">
                  <c:v>Office Products</c:v>
                </c:pt>
                <c:pt idx="4">
                  <c:v>Home &amp; Kitchen</c:v>
                </c:pt>
                <c:pt idx="5">
                  <c:v>Home Improvement</c:v>
                </c:pt>
                <c:pt idx="6">
                  <c:v>Toys &amp; Games</c:v>
                </c:pt>
                <c:pt idx="7">
                  <c:v>Car &amp; Motorbike</c:v>
                </c:pt>
                <c:pt idx="8">
                  <c:v>Health &amp; Personal Care</c:v>
                </c:pt>
              </c:strCache>
            </c:strRef>
          </c:cat>
          <c:val>
            <c:numRef>
              <c:f>Summary!$O$8:$O$17</c:f>
              <c:numCache>
                <c:formatCode>0%</c:formatCode>
                <c:ptCount val="9"/>
                <c:pt idx="0">
                  <c:v>0.94</c:v>
                </c:pt>
                <c:pt idx="1">
                  <c:v>0.91</c:v>
                </c:pt>
                <c:pt idx="2">
                  <c:v>0.64</c:v>
                </c:pt>
                <c:pt idx="3">
                  <c:v>0.8</c:v>
                </c:pt>
                <c:pt idx="4">
                  <c:v>0.86</c:v>
                </c:pt>
                <c:pt idx="5">
                  <c:v>0.61</c:v>
                </c:pt>
                <c:pt idx="6">
                  <c:v>0.48</c:v>
                </c:pt>
                <c:pt idx="7">
                  <c:v>0.16</c:v>
                </c:pt>
                <c:pt idx="8">
                  <c:v>0.55000000000000004</c:v>
                </c:pt>
              </c:numCache>
            </c:numRef>
          </c:val>
          <c:extLst>
            <c:ext xmlns:c16="http://schemas.microsoft.com/office/drawing/2014/chart" uri="{C3380CC4-5D6E-409C-BE32-E72D297353CC}">
              <c16:uniqueId val="{00000000-4044-4DAF-8A3B-D2E411888674}"/>
            </c:ext>
          </c:extLst>
        </c:ser>
        <c:dLbls>
          <c:showLegendKey val="0"/>
          <c:showVal val="0"/>
          <c:showCatName val="0"/>
          <c:showSerName val="0"/>
          <c:showPercent val="0"/>
          <c:showBubbleSize val="0"/>
        </c:dLbls>
        <c:gapWidth val="182"/>
        <c:axId val="2111127631"/>
        <c:axId val="1694879663"/>
      </c:barChart>
      <c:catAx>
        <c:axId val="21111276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879663"/>
        <c:crosses val="autoZero"/>
        <c:auto val="1"/>
        <c:lblAlgn val="ctr"/>
        <c:lblOffset val="100"/>
        <c:noMultiLvlLbl val="0"/>
      </c:catAx>
      <c:valAx>
        <c:axId val="1694879663"/>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n-US"/>
                  <a:t>Discount</a:t>
                </a:r>
                <a:r>
                  <a:rPr lang="en-US" baseline="0"/>
                  <a:t> </a:t>
                </a:r>
                <a:r>
                  <a:rPr lang="en-US"/>
                  <a:t>% Max</a:t>
                </a:r>
              </a:p>
            </c:rich>
          </c:tx>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12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study.xlsx]Summary!PivotTable44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aseline="0">
                <a:latin typeface="Rockwell Condensed" panose="02060603050405020104" pitchFamily="18" charset="0"/>
              </a:rPr>
              <a:t>Top 5 Products by Combined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bar"/>
        <c:grouping val="clustered"/>
        <c:varyColors val="0"/>
        <c:ser>
          <c:idx val="0"/>
          <c:order val="0"/>
          <c:tx>
            <c:strRef>
              <c:f>Summary!$K$25</c:f>
              <c:strCache>
                <c:ptCount val="1"/>
                <c:pt idx="0">
                  <c:v>Total</c:v>
                </c:pt>
              </c:strCache>
            </c:strRef>
          </c:tx>
          <c:spPr>
            <a:solidFill>
              <a:schemeClr val="accent2"/>
            </a:solidFill>
            <a:ln>
              <a:noFill/>
            </a:ln>
            <a:effectLst/>
          </c:spPr>
          <c:invertIfNegative val="0"/>
          <c:cat>
            <c:strRef>
              <c:f>Summary!$J$26:$J$31</c:f>
              <c:strCache>
                <c:ptCount val="5"/>
                <c:pt idx="0">
                  <c:v>Amazonbasics Flexible Premium</c:v>
                </c:pt>
                <c:pt idx="1">
                  <c:v>Amazon Basics High-Speed</c:v>
                </c:pt>
                <c:pt idx="2">
                  <c:v>Boat Bassheads 100</c:v>
                </c:pt>
                <c:pt idx="3">
                  <c:v>Redmi 9A Sport</c:v>
                </c:pt>
                <c:pt idx="4">
                  <c:v>Redmi 9 Activ</c:v>
                </c:pt>
              </c:strCache>
            </c:strRef>
          </c:cat>
          <c:val>
            <c:numRef>
              <c:f>Summary!$K$26:$K$31</c:f>
              <c:numCache>
                <c:formatCode>General</c:formatCode>
                <c:ptCount val="5"/>
                <c:pt idx="0">
                  <c:v>1878681.2000000002</c:v>
                </c:pt>
                <c:pt idx="1">
                  <c:v>1878681.2000000002</c:v>
                </c:pt>
                <c:pt idx="2">
                  <c:v>1491223.2999999998</c:v>
                </c:pt>
                <c:pt idx="3">
                  <c:v>1286727.5999999999</c:v>
                </c:pt>
                <c:pt idx="4">
                  <c:v>1286727.5999999999</c:v>
                </c:pt>
              </c:numCache>
            </c:numRef>
          </c:val>
          <c:extLst>
            <c:ext xmlns:c16="http://schemas.microsoft.com/office/drawing/2014/chart" uri="{C3380CC4-5D6E-409C-BE32-E72D297353CC}">
              <c16:uniqueId val="{00000000-818D-4DA5-8AED-A70AA9BF3D8F}"/>
            </c:ext>
          </c:extLst>
        </c:ser>
        <c:dLbls>
          <c:showLegendKey val="0"/>
          <c:showVal val="0"/>
          <c:showCatName val="0"/>
          <c:showSerName val="0"/>
          <c:showPercent val="0"/>
          <c:showBubbleSize val="0"/>
        </c:dLbls>
        <c:gapWidth val="182"/>
        <c:axId val="50825264"/>
        <c:axId val="412124767"/>
      </c:barChart>
      <c:catAx>
        <c:axId val="508252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Name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24767"/>
        <c:crosses val="autoZero"/>
        <c:auto val="1"/>
        <c:lblAlgn val="ctr"/>
        <c:lblOffset val="100"/>
        <c:noMultiLvlLbl val="0"/>
      </c:catAx>
      <c:valAx>
        <c:axId val="412124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Combined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2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study.xlsx]Summary!PivotTable16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aseline="0">
                <a:latin typeface="Rockwell Condensed" panose="02060603050405020104" pitchFamily="18" charset="0"/>
              </a:rPr>
              <a:t>Number of Product per Category</a:t>
            </a:r>
          </a:p>
        </c:rich>
      </c:tx>
      <c:layout>
        <c:manualLayout>
          <c:xMode val="edge"/>
          <c:yMode val="edge"/>
          <c:x val="0.456388888888888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bar"/>
        <c:grouping val="clustered"/>
        <c:varyColors val="0"/>
        <c:ser>
          <c:idx val="0"/>
          <c:order val="0"/>
          <c:tx>
            <c:strRef>
              <c:f>Summary!$E$3</c:f>
              <c:strCache>
                <c:ptCount val="1"/>
                <c:pt idx="0">
                  <c:v>Total</c:v>
                </c:pt>
              </c:strCache>
            </c:strRef>
          </c:tx>
          <c:spPr>
            <a:solidFill>
              <a:schemeClr val="accent2"/>
            </a:solidFill>
            <a:ln>
              <a:noFill/>
            </a:ln>
            <a:effectLst/>
          </c:spPr>
          <c:invertIfNegative val="0"/>
          <c:cat>
            <c:strRef>
              <c:f>Summary!$D$4:$D$13</c:f>
              <c:strCache>
                <c:ptCount val="9"/>
                <c:pt idx="0">
                  <c:v>Electronics</c:v>
                </c:pt>
                <c:pt idx="1">
                  <c:v>Computers &amp; Accessories</c:v>
                </c:pt>
                <c:pt idx="2">
                  <c:v>Musical Instruments</c:v>
                </c:pt>
                <c:pt idx="3">
                  <c:v>Office Products</c:v>
                </c:pt>
                <c:pt idx="4">
                  <c:v>Home &amp; Kitchen</c:v>
                </c:pt>
                <c:pt idx="5">
                  <c:v>Home Improvement</c:v>
                </c:pt>
                <c:pt idx="6">
                  <c:v>Toys &amp; Games</c:v>
                </c:pt>
                <c:pt idx="7">
                  <c:v>Car &amp; Motorbike</c:v>
                </c:pt>
                <c:pt idx="8">
                  <c:v>Health &amp; Personal Care</c:v>
                </c:pt>
              </c:strCache>
            </c:strRef>
          </c:cat>
          <c:val>
            <c:numRef>
              <c:f>Summary!$E$4:$E$13</c:f>
              <c:numCache>
                <c:formatCode>General</c:formatCode>
                <c:ptCount val="9"/>
                <c:pt idx="0">
                  <c:v>526</c:v>
                </c:pt>
                <c:pt idx="1">
                  <c:v>453</c:v>
                </c:pt>
                <c:pt idx="2">
                  <c:v>2</c:v>
                </c:pt>
                <c:pt idx="3">
                  <c:v>31</c:v>
                </c:pt>
                <c:pt idx="4">
                  <c:v>333</c:v>
                </c:pt>
                <c:pt idx="5">
                  <c:v>2</c:v>
                </c:pt>
                <c:pt idx="6">
                  <c:v>1</c:v>
                </c:pt>
                <c:pt idx="7">
                  <c:v>1</c:v>
                </c:pt>
                <c:pt idx="8">
                  <c:v>1</c:v>
                </c:pt>
              </c:numCache>
            </c:numRef>
          </c:val>
          <c:extLst>
            <c:ext xmlns:c16="http://schemas.microsoft.com/office/drawing/2014/chart" uri="{C3380CC4-5D6E-409C-BE32-E72D297353CC}">
              <c16:uniqueId val="{00000000-23F9-49CB-80D4-1C2ED74FF8D2}"/>
            </c:ext>
          </c:extLst>
        </c:ser>
        <c:dLbls>
          <c:showLegendKey val="0"/>
          <c:showVal val="0"/>
          <c:showCatName val="0"/>
          <c:showSerName val="0"/>
          <c:showPercent val="0"/>
          <c:showBubbleSize val="0"/>
        </c:dLbls>
        <c:gapWidth val="182"/>
        <c:axId val="2099237359"/>
        <c:axId val="2107038623"/>
      </c:barChart>
      <c:catAx>
        <c:axId val="20992373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038623"/>
        <c:crosses val="autoZero"/>
        <c:auto val="1"/>
        <c:lblAlgn val="ctr"/>
        <c:lblOffset val="100"/>
        <c:noMultiLvlLbl val="0"/>
      </c:catAx>
      <c:valAx>
        <c:axId val="2107038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Product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237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study.xlsx]Summary!PivotTable17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latin typeface="Rockwell Condensed" panose="02060603050405020104" pitchFamily="18" charset="0"/>
              </a:rPr>
              <a:t>Total Reviews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bar"/>
        <c:grouping val="clustered"/>
        <c:varyColors val="0"/>
        <c:ser>
          <c:idx val="0"/>
          <c:order val="0"/>
          <c:tx>
            <c:strRef>
              <c:f>Summary!$H$3</c:f>
              <c:strCache>
                <c:ptCount val="1"/>
                <c:pt idx="0">
                  <c:v>Total</c:v>
                </c:pt>
              </c:strCache>
            </c:strRef>
          </c:tx>
          <c:spPr>
            <a:solidFill>
              <a:schemeClr val="accent2"/>
            </a:solidFill>
            <a:ln>
              <a:noFill/>
            </a:ln>
            <a:effectLst/>
          </c:spPr>
          <c:invertIfNegative val="0"/>
          <c:cat>
            <c:strRef>
              <c:f>Summary!$G$4:$G$13</c:f>
              <c:strCache>
                <c:ptCount val="9"/>
                <c:pt idx="0">
                  <c:v>Electronics</c:v>
                </c:pt>
                <c:pt idx="1">
                  <c:v>Computers &amp; Accessories</c:v>
                </c:pt>
                <c:pt idx="2">
                  <c:v>Musical Instruments</c:v>
                </c:pt>
                <c:pt idx="3">
                  <c:v>Office Products</c:v>
                </c:pt>
                <c:pt idx="4">
                  <c:v>Home &amp; Kitchen</c:v>
                </c:pt>
                <c:pt idx="5">
                  <c:v>Home Improvement</c:v>
                </c:pt>
                <c:pt idx="6">
                  <c:v>Toys &amp; Games</c:v>
                </c:pt>
                <c:pt idx="7">
                  <c:v>Car &amp; Motorbike</c:v>
                </c:pt>
                <c:pt idx="8">
                  <c:v>Health &amp; Personal Care</c:v>
                </c:pt>
              </c:strCache>
            </c:strRef>
          </c:cat>
          <c:val>
            <c:numRef>
              <c:f>Summary!$H$4:$H$13</c:f>
              <c:numCache>
                <c:formatCode>General</c:formatCode>
                <c:ptCount val="9"/>
                <c:pt idx="0">
                  <c:v>12957542</c:v>
                </c:pt>
                <c:pt idx="1">
                  <c:v>8987887</c:v>
                </c:pt>
                <c:pt idx="2">
                  <c:v>65635</c:v>
                </c:pt>
                <c:pt idx="3">
                  <c:v>436665</c:v>
                </c:pt>
                <c:pt idx="4">
                  <c:v>1332617</c:v>
                </c:pt>
                <c:pt idx="5">
                  <c:v>11769</c:v>
                </c:pt>
                <c:pt idx="6">
                  <c:v>6530</c:v>
                </c:pt>
                <c:pt idx="7">
                  <c:v>1954</c:v>
                </c:pt>
                <c:pt idx="8">
                  <c:v>832</c:v>
                </c:pt>
              </c:numCache>
            </c:numRef>
          </c:val>
          <c:extLst>
            <c:ext xmlns:c16="http://schemas.microsoft.com/office/drawing/2014/chart" uri="{C3380CC4-5D6E-409C-BE32-E72D297353CC}">
              <c16:uniqueId val="{00000000-1FC5-4EC8-88CF-0F3E1E4D8947}"/>
            </c:ext>
          </c:extLst>
        </c:ser>
        <c:dLbls>
          <c:showLegendKey val="0"/>
          <c:showVal val="0"/>
          <c:showCatName val="0"/>
          <c:showSerName val="0"/>
          <c:showPercent val="0"/>
          <c:showBubbleSize val="0"/>
        </c:dLbls>
        <c:gapWidth val="182"/>
        <c:axId val="50829008"/>
        <c:axId val="1694877503"/>
      </c:barChart>
      <c:catAx>
        <c:axId val="508290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877503"/>
        <c:crosses val="autoZero"/>
        <c:auto val="1"/>
        <c:lblAlgn val="ctr"/>
        <c:lblOffset val="100"/>
        <c:noMultiLvlLbl val="0"/>
      </c:catAx>
      <c:valAx>
        <c:axId val="1694877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Rating</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2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study.xlsx]Summary!PivotTable20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latin typeface="Rockwell Condensed" panose="02060603050405020104" pitchFamily="18" charset="0"/>
              </a:rPr>
              <a:t>Highest Avg.</a:t>
            </a:r>
            <a:r>
              <a:rPr lang="en-US" sz="1800" baseline="0">
                <a:latin typeface="Rockwell Condensed" panose="02060603050405020104" pitchFamily="18" charset="0"/>
              </a:rPr>
              <a:t> Rated Products</a:t>
            </a:r>
            <a:endParaRPr lang="en-US" sz="1800">
              <a:latin typeface="Rockwell Condensed" panose="020606030504050201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pivotFmt>
      <c:pivotFmt>
        <c:idx val="1"/>
        <c:spPr>
          <a:solidFill>
            <a:schemeClr val="accent2"/>
          </a:solidFill>
          <a:ln>
            <a:noFill/>
          </a:ln>
          <a:effectLst/>
        </c:spPr>
      </c:pivotFmt>
      <c:pivotFmt>
        <c:idx val="2"/>
        <c:spPr>
          <a:solidFill>
            <a:schemeClr val="accent2"/>
          </a:solidFill>
          <a:ln>
            <a:noFill/>
          </a:ln>
          <a:effectLst/>
        </c:spPr>
        <c:marker>
          <c:symbol val="none"/>
        </c:marker>
      </c:pivotFmt>
    </c:pivotFmts>
    <c:plotArea>
      <c:layout/>
      <c:barChart>
        <c:barDir val="col"/>
        <c:grouping val="clustered"/>
        <c:varyColors val="0"/>
        <c:ser>
          <c:idx val="0"/>
          <c:order val="0"/>
          <c:tx>
            <c:strRef>
              <c:f>Summary!$B$16</c:f>
              <c:strCache>
                <c:ptCount val="1"/>
                <c:pt idx="0">
                  <c:v>Total</c:v>
                </c:pt>
              </c:strCache>
            </c:strRef>
          </c:tx>
          <c:spPr>
            <a:solidFill>
              <a:schemeClr val="accent2"/>
            </a:solidFill>
            <a:ln>
              <a:noFill/>
            </a:ln>
            <a:effectLst/>
          </c:spPr>
          <c:invertIfNegative val="0"/>
          <c:cat>
            <c:strRef>
              <c:f>Summary!$A$17:$A$28</c:f>
              <c:strCache>
                <c:ptCount val="11"/>
                <c:pt idx="0">
                  <c:v>Syncwire Ltg To</c:v>
                </c:pt>
                <c:pt idx="1">
                  <c:v>Redtech Usb-C To</c:v>
                </c:pt>
                <c:pt idx="2">
                  <c:v>Amazon Basics Wireless</c:v>
                </c:pt>
                <c:pt idx="3">
                  <c:v>Swiffer Instant Electric</c:v>
                </c:pt>
                <c:pt idx="4">
                  <c:v>Instant Pot Air</c:v>
                </c:pt>
                <c:pt idx="5">
                  <c:v>Oratech Coffee Frother</c:v>
                </c:pt>
                <c:pt idx="6">
                  <c:v>Figment Handheld Milk</c:v>
                </c:pt>
                <c:pt idx="7">
                  <c:v>Campfire Spring Chef</c:v>
                </c:pt>
                <c:pt idx="8">
                  <c:v>Zuvexa Usb Rechargeable</c:v>
                </c:pt>
                <c:pt idx="9">
                  <c:v>Sony Bravia 164</c:v>
                </c:pt>
                <c:pt idx="10">
                  <c:v>Multifunctional 2 In</c:v>
                </c:pt>
              </c:strCache>
            </c:strRef>
          </c:cat>
          <c:val>
            <c:numRef>
              <c:f>Summary!$B$17:$B$28</c:f>
              <c:numCache>
                <c:formatCode>General</c:formatCode>
                <c:ptCount val="11"/>
                <c:pt idx="0">
                  <c:v>5</c:v>
                </c:pt>
                <c:pt idx="1">
                  <c:v>5</c:v>
                </c:pt>
                <c:pt idx="2">
                  <c:v>5</c:v>
                </c:pt>
                <c:pt idx="3">
                  <c:v>4.8</c:v>
                </c:pt>
                <c:pt idx="4">
                  <c:v>4.8</c:v>
                </c:pt>
                <c:pt idx="5">
                  <c:v>4.8</c:v>
                </c:pt>
                <c:pt idx="6">
                  <c:v>4.7</c:v>
                </c:pt>
                <c:pt idx="7">
                  <c:v>4.7</c:v>
                </c:pt>
                <c:pt idx="8">
                  <c:v>4.7</c:v>
                </c:pt>
                <c:pt idx="9">
                  <c:v>4.7</c:v>
                </c:pt>
                <c:pt idx="10">
                  <c:v>4.7</c:v>
                </c:pt>
              </c:numCache>
            </c:numRef>
          </c:val>
          <c:extLst>
            <c:ext xmlns:c16="http://schemas.microsoft.com/office/drawing/2014/chart" uri="{C3380CC4-5D6E-409C-BE32-E72D297353CC}">
              <c16:uniqueId val="{00000000-6D3C-4F98-91B4-55DB8BF468D1}"/>
            </c:ext>
          </c:extLst>
        </c:ser>
        <c:dLbls>
          <c:showLegendKey val="0"/>
          <c:showVal val="0"/>
          <c:showCatName val="0"/>
          <c:showSerName val="0"/>
          <c:showPercent val="0"/>
          <c:showBubbleSize val="0"/>
        </c:dLbls>
        <c:gapWidth val="219"/>
        <c:overlap val="-27"/>
        <c:axId val="2099250671"/>
        <c:axId val="47247920"/>
      </c:barChart>
      <c:catAx>
        <c:axId val="2099250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Name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47920"/>
        <c:crosses val="autoZero"/>
        <c:auto val="1"/>
        <c:lblAlgn val="ctr"/>
        <c:lblOffset val="100"/>
        <c:noMultiLvlLbl val="0"/>
      </c:catAx>
      <c:valAx>
        <c:axId val="472479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250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study.xlsx]Summary!PivotTable21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aseline="0">
                <a:latin typeface="Rockwell Condensed" panose="02060603050405020104" pitchFamily="18" charset="0"/>
              </a:rPr>
              <a:t>Product with the Highest Number of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bar"/>
        <c:grouping val="clustered"/>
        <c:varyColors val="0"/>
        <c:ser>
          <c:idx val="0"/>
          <c:order val="0"/>
          <c:tx>
            <c:strRef>
              <c:f>Summary!$E$16</c:f>
              <c:strCache>
                <c:ptCount val="1"/>
                <c:pt idx="0">
                  <c:v>Total</c:v>
                </c:pt>
              </c:strCache>
            </c:strRef>
          </c:tx>
          <c:spPr>
            <a:solidFill>
              <a:schemeClr val="accent2"/>
            </a:solidFill>
            <a:ln>
              <a:noFill/>
            </a:ln>
            <a:effectLst/>
          </c:spPr>
          <c:invertIfNegative val="0"/>
          <c:cat>
            <c:strRef>
              <c:f>Summary!$D$17:$D$27</c:f>
              <c:strCache>
                <c:ptCount val="10"/>
                <c:pt idx="0">
                  <c:v>Amazon Basics High-Speed</c:v>
                </c:pt>
                <c:pt idx="1">
                  <c:v>Amazonbasics Flexible Premium</c:v>
                </c:pt>
                <c:pt idx="2">
                  <c:v>Boat Bassheads 100</c:v>
                </c:pt>
                <c:pt idx="3">
                  <c:v>Boat Bassheads 225</c:v>
                </c:pt>
                <c:pt idx="4">
                  <c:v>Boat Bassheads 242</c:v>
                </c:pt>
                <c:pt idx="5">
                  <c:v>Jbl C100Si Wired</c:v>
                </c:pt>
                <c:pt idx="6">
                  <c:v>Redmi 9 Activ</c:v>
                </c:pt>
                <c:pt idx="7">
                  <c:v>Redmi 9A Sport</c:v>
                </c:pt>
                <c:pt idx="8">
                  <c:v>Redmi Note 11</c:v>
                </c:pt>
                <c:pt idx="9">
                  <c:v>Samsung Evo Plus</c:v>
                </c:pt>
              </c:strCache>
            </c:strRef>
          </c:cat>
          <c:val>
            <c:numRef>
              <c:f>Summary!$E$17:$E$27</c:f>
              <c:numCache>
                <c:formatCode>General</c:formatCode>
                <c:ptCount val="10"/>
                <c:pt idx="0">
                  <c:v>853946</c:v>
                </c:pt>
                <c:pt idx="1">
                  <c:v>426973</c:v>
                </c:pt>
                <c:pt idx="2">
                  <c:v>1091137</c:v>
                </c:pt>
                <c:pt idx="3">
                  <c:v>273189</c:v>
                </c:pt>
                <c:pt idx="4">
                  <c:v>323356</c:v>
                </c:pt>
                <c:pt idx="5">
                  <c:v>385179</c:v>
                </c:pt>
                <c:pt idx="6">
                  <c:v>313836</c:v>
                </c:pt>
                <c:pt idx="7">
                  <c:v>941500</c:v>
                </c:pt>
                <c:pt idx="8">
                  <c:v>280560</c:v>
                </c:pt>
                <c:pt idx="9">
                  <c:v>280072</c:v>
                </c:pt>
              </c:numCache>
            </c:numRef>
          </c:val>
          <c:extLst>
            <c:ext xmlns:c16="http://schemas.microsoft.com/office/drawing/2014/chart" uri="{C3380CC4-5D6E-409C-BE32-E72D297353CC}">
              <c16:uniqueId val="{00000000-559A-45E6-BE26-611BCC3B19E7}"/>
            </c:ext>
          </c:extLst>
        </c:ser>
        <c:dLbls>
          <c:showLegendKey val="0"/>
          <c:showVal val="0"/>
          <c:showCatName val="0"/>
          <c:showSerName val="0"/>
          <c:showPercent val="0"/>
          <c:showBubbleSize val="0"/>
        </c:dLbls>
        <c:gapWidth val="182"/>
        <c:axId val="1518613263"/>
        <c:axId val="2778736"/>
      </c:barChart>
      <c:catAx>
        <c:axId val="15186132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Name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8736"/>
        <c:crosses val="autoZero"/>
        <c:auto val="1"/>
        <c:lblAlgn val="ctr"/>
        <c:lblOffset val="100"/>
        <c:noMultiLvlLbl val="0"/>
      </c:catAx>
      <c:valAx>
        <c:axId val="277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Rating</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61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study.xlsx]Summary!PivotTable18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baseline="0">
                <a:latin typeface="Rockwell Condensed" panose="02060603050405020104" pitchFamily="18" charset="0"/>
              </a:rPr>
              <a:t>Avg. Actual Price vs Discounted Price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s>
    <c:plotArea>
      <c:layout>
        <c:manualLayout>
          <c:layoutTarget val="inner"/>
          <c:xMode val="edge"/>
          <c:yMode val="edge"/>
          <c:x val="0.13491346190421849"/>
          <c:y val="0.1867553097827454"/>
          <c:w val="0.83127011297500852"/>
          <c:h val="0.37414158861656366"/>
        </c:manualLayout>
      </c:layout>
      <c:barChart>
        <c:barDir val="col"/>
        <c:grouping val="clustered"/>
        <c:varyColors val="0"/>
        <c:ser>
          <c:idx val="0"/>
          <c:order val="0"/>
          <c:tx>
            <c:strRef>
              <c:f>Summary!$K$3</c:f>
              <c:strCache>
                <c:ptCount val="1"/>
                <c:pt idx="0">
                  <c:v>Average of actual_price</c:v>
                </c:pt>
              </c:strCache>
            </c:strRef>
          </c:tx>
          <c:spPr>
            <a:solidFill>
              <a:schemeClr val="accent2"/>
            </a:solidFill>
            <a:ln>
              <a:noFill/>
            </a:ln>
            <a:effectLst/>
          </c:spPr>
          <c:invertIfNegative val="0"/>
          <c:cat>
            <c:strRef>
              <c:f>Summary!$J$4:$J$13</c:f>
              <c:strCache>
                <c:ptCount val="9"/>
                <c:pt idx="0">
                  <c:v>Electronics</c:v>
                </c:pt>
                <c:pt idx="1">
                  <c:v>Computers &amp; Accessories</c:v>
                </c:pt>
                <c:pt idx="2">
                  <c:v>Musical Instruments</c:v>
                </c:pt>
                <c:pt idx="3">
                  <c:v>Office Products</c:v>
                </c:pt>
                <c:pt idx="4">
                  <c:v>Home &amp; Kitchen</c:v>
                </c:pt>
                <c:pt idx="5">
                  <c:v>Home Improvement</c:v>
                </c:pt>
                <c:pt idx="6">
                  <c:v>Toys &amp; Games</c:v>
                </c:pt>
                <c:pt idx="7">
                  <c:v>Car &amp; Motorbike</c:v>
                </c:pt>
                <c:pt idx="8">
                  <c:v>Health &amp; Personal Care</c:v>
                </c:pt>
              </c:strCache>
            </c:strRef>
          </c:cat>
          <c:val>
            <c:numRef>
              <c:f>Summary!$K$4:$K$13</c:f>
              <c:numCache>
                <c:formatCode>General</c:formatCode>
                <c:ptCount val="9"/>
                <c:pt idx="0">
                  <c:v>9566.6044866920147</c:v>
                </c:pt>
                <c:pt idx="1">
                  <c:v>2317.2862251655633</c:v>
                </c:pt>
                <c:pt idx="2">
                  <c:v>3249</c:v>
                </c:pt>
                <c:pt idx="3">
                  <c:v>2085.2258064516127</c:v>
                </c:pt>
                <c:pt idx="4">
                  <c:v>4576.2252252252256</c:v>
                </c:pt>
                <c:pt idx="5">
                  <c:v>499.5</c:v>
                </c:pt>
                <c:pt idx="6">
                  <c:v>2500</c:v>
                </c:pt>
                <c:pt idx="7">
                  <c:v>3995</c:v>
                </c:pt>
                <c:pt idx="8">
                  <c:v>1999</c:v>
                </c:pt>
              </c:numCache>
            </c:numRef>
          </c:val>
          <c:extLst>
            <c:ext xmlns:c16="http://schemas.microsoft.com/office/drawing/2014/chart" uri="{C3380CC4-5D6E-409C-BE32-E72D297353CC}">
              <c16:uniqueId val="{00000000-18F6-4690-BC99-E8C49EE7780A}"/>
            </c:ext>
          </c:extLst>
        </c:ser>
        <c:ser>
          <c:idx val="1"/>
          <c:order val="1"/>
          <c:tx>
            <c:strRef>
              <c:f>Summary!$L$3</c:f>
              <c:strCache>
                <c:ptCount val="1"/>
                <c:pt idx="0">
                  <c:v>Average of discounted_price</c:v>
                </c:pt>
              </c:strCache>
            </c:strRef>
          </c:tx>
          <c:spPr>
            <a:solidFill>
              <a:schemeClr val="accent4"/>
            </a:solidFill>
            <a:ln>
              <a:noFill/>
            </a:ln>
            <a:effectLst/>
          </c:spPr>
          <c:invertIfNegative val="0"/>
          <c:cat>
            <c:strRef>
              <c:f>Summary!$J$4:$J$13</c:f>
              <c:strCache>
                <c:ptCount val="9"/>
                <c:pt idx="0">
                  <c:v>Electronics</c:v>
                </c:pt>
                <c:pt idx="1">
                  <c:v>Computers &amp; Accessories</c:v>
                </c:pt>
                <c:pt idx="2">
                  <c:v>Musical Instruments</c:v>
                </c:pt>
                <c:pt idx="3">
                  <c:v>Office Products</c:v>
                </c:pt>
                <c:pt idx="4">
                  <c:v>Home &amp; Kitchen</c:v>
                </c:pt>
                <c:pt idx="5">
                  <c:v>Home Improvement</c:v>
                </c:pt>
                <c:pt idx="6">
                  <c:v>Toys &amp; Games</c:v>
                </c:pt>
                <c:pt idx="7">
                  <c:v>Car &amp; Motorbike</c:v>
                </c:pt>
                <c:pt idx="8">
                  <c:v>Health &amp; Personal Care</c:v>
                </c:pt>
              </c:strCache>
            </c:strRef>
          </c:cat>
          <c:val>
            <c:numRef>
              <c:f>Summary!$L$4:$L$13</c:f>
              <c:numCache>
                <c:formatCode>General</c:formatCode>
                <c:ptCount val="9"/>
                <c:pt idx="0">
                  <c:v>5965.88783269962</c:v>
                </c:pt>
                <c:pt idx="1">
                  <c:v>842.65037527593813</c:v>
                </c:pt>
                <c:pt idx="2">
                  <c:v>638</c:v>
                </c:pt>
                <c:pt idx="3">
                  <c:v>301.58064516129031</c:v>
                </c:pt>
                <c:pt idx="4">
                  <c:v>2319.6117717717716</c:v>
                </c:pt>
                <c:pt idx="5">
                  <c:v>337</c:v>
                </c:pt>
                <c:pt idx="6">
                  <c:v>150</c:v>
                </c:pt>
                <c:pt idx="7">
                  <c:v>2339</c:v>
                </c:pt>
                <c:pt idx="8">
                  <c:v>899</c:v>
                </c:pt>
              </c:numCache>
            </c:numRef>
          </c:val>
          <c:extLst>
            <c:ext xmlns:c16="http://schemas.microsoft.com/office/drawing/2014/chart" uri="{C3380CC4-5D6E-409C-BE32-E72D297353CC}">
              <c16:uniqueId val="{00000001-18F6-4690-BC99-E8C49EE7780A}"/>
            </c:ext>
          </c:extLst>
        </c:ser>
        <c:dLbls>
          <c:showLegendKey val="0"/>
          <c:showVal val="0"/>
          <c:showCatName val="0"/>
          <c:showSerName val="0"/>
          <c:showPercent val="0"/>
          <c:showBubbleSize val="0"/>
        </c:dLbls>
        <c:gapWidth val="219"/>
        <c:overlap val="-27"/>
        <c:axId val="50841904"/>
        <c:axId val="7848848"/>
      </c:barChart>
      <c:catAx>
        <c:axId val="5084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8848"/>
        <c:crosses val="autoZero"/>
        <c:auto val="1"/>
        <c:lblAlgn val="ctr"/>
        <c:lblOffset val="100"/>
        <c:noMultiLvlLbl val="0"/>
      </c:catAx>
      <c:valAx>
        <c:axId val="78488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r>
                  <a:rPr lang="en-US" baseline="0"/>
                  <a:t> (</a:t>
                </a:r>
                <a:r>
                  <a:rPr lang="en-US" sz="1000" b="0" i="0" u="none" strike="noStrike" baseline="0">
                    <a:effectLst/>
                  </a:rPr>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4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study.xlsx]Summary!PivotTable22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latin typeface="Rockwell Condensed" panose="02060603050405020104" pitchFamily="18" charset="0"/>
              </a:rPr>
              <a:t>Distribution of Products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col"/>
        <c:grouping val="clustered"/>
        <c:varyColors val="0"/>
        <c:ser>
          <c:idx val="0"/>
          <c:order val="0"/>
          <c:tx>
            <c:strRef>
              <c:f>Summary!$H$16</c:f>
              <c:strCache>
                <c:ptCount val="1"/>
                <c:pt idx="0">
                  <c:v>Total</c:v>
                </c:pt>
              </c:strCache>
            </c:strRef>
          </c:tx>
          <c:spPr>
            <a:solidFill>
              <a:schemeClr val="accent2"/>
            </a:solidFill>
            <a:ln>
              <a:noFill/>
            </a:ln>
            <a:effectLst/>
          </c:spPr>
          <c:invertIfNegative val="0"/>
          <c:cat>
            <c:strRef>
              <c:f>Summary!$G$17:$G$42</c:f>
              <c:strCache>
                <c:ptCount val="25"/>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strCache>
            </c:strRef>
          </c:cat>
          <c:val>
            <c:numRef>
              <c:f>Summary!$H$17:$H$42</c:f>
              <c:numCache>
                <c:formatCode>General</c:formatCode>
                <c:ptCount val="25"/>
                <c:pt idx="0">
                  <c:v>1</c:v>
                </c:pt>
                <c:pt idx="1">
                  <c:v>1</c:v>
                </c:pt>
                <c:pt idx="2">
                  <c:v>1</c:v>
                </c:pt>
                <c:pt idx="3">
                  <c:v>2</c:v>
                </c:pt>
                <c:pt idx="4">
                  <c:v>1</c:v>
                </c:pt>
                <c:pt idx="5">
                  <c:v>4</c:v>
                </c:pt>
                <c:pt idx="6">
                  <c:v>4</c:v>
                </c:pt>
                <c:pt idx="7">
                  <c:v>2</c:v>
                </c:pt>
                <c:pt idx="8">
                  <c:v>15</c:v>
                </c:pt>
                <c:pt idx="9">
                  <c:v>10</c:v>
                </c:pt>
                <c:pt idx="10">
                  <c:v>26</c:v>
                </c:pt>
                <c:pt idx="11">
                  <c:v>34</c:v>
                </c:pt>
                <c:pt idx="12">
                  <c:v>41</c:v>
                </c:pt>
                <c:pt idx="13">
                  <c:v>84</c:v>
                </c:pt>
                <c:pt idx="14">
                  <c:v>114</c:v>
                </c:pt>
                <c:pt idx="15">
                  <c:v>159</c:v>
                </c:pt>
                <c:pt idx="16">
                  <c:v>225</c:v>
                </c:pt>
                <c:pt idx="17">
                  <c:v>207</c:v>
                </c:pt>
                <c:pt idx="18">
                  <c:v>209</c:v>
                </c:pt>
                <c:pt idx="19">
                  <c:v>114</c:v>
                </c:pt>
                <c:pt idx="20">
                  <c:v>68</c:v>
                </c:pt>
                <c:pt idx="21">
                  <c:v>16</c:v>
                </c:pt>
                <c:pt idx="22">
                  <c:v>6</c:v>
                </c:pt>
                <c:pt idx="23">
                  <c:v>3</c:v>
                </c:pt>
                <c:pt idx="24">
                  <c:v>3</c:v>
                </c:pt>
              </c:numCache>
            </c:numRef>
          </c:val>
          <c:extLst>
            <c:ext xmlns:c16="http://schemas.microsoft.com/office/drawing/2014/chart" uri="{C3380CC4-5D6E-409C-BE32-E72D297353CC}">
              <c16:uniqueId val="{00000000-7C2F-445A-B579-624052F3BC92}"/>
            </c:ext>
          </c:extLst>
        </c:ser>
        <c:dLbls>
          <c:showLegendKey val="0"/>
          <c:showVal val="0"/>
          <c:showCatName val="0"/>
          <c:showSerName val="0"/>
          <c:showPercent val="0"/>
          <c:showBubbleSize val="0"/>
        </c:dLbls>
        <c:gapWidth val="219"/>
        <c:overlap val="-27"/>
        <c:axId val="1681875455"/>
        <c:axId val="1694893055"/>
      </c:barChart>
      <c:catAx>
        <c:axId val="1681875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893055"/>
        <c:crosses val="autoZero"/>
        <c:auto val="1"/>
        <c:lblAlgn val="ctr"/>
        <c:lblOffset val="100"/>
        <c:noMultiLvlLbl val="0"/>
      </c:catAx>
      <c:valAx>
        <c:axId val="16948930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Product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87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study.xlsx]Summary!PivotTable27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latin typeface="Rockwell Condensed" panose="02060603050405020104" pitchFamily="18" charset="0"/>
              </a:rPr>
              <a:t>Total Potential 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col"/>
        <c:grouping val="clustered"/>
        <c:varyColors val="0"/>
        <c:ser>
          <c:idx val="0"/>
          <c:order val="0"/>
          <c:tx>
            <c:strRef>
              <c:f>Summary!$R$7</c:f>
              <c:strCache>
                <c:ptCount val="1"/>
                <c:pt idx="0">
                  <c:v>Total</c:v>
                </c:pt>
              </c:strCache>
            </c:strRef>
          </c:tx>
          <c:spPr>
            <a:solidFill>
              <a:schemeClr val="accent2"/>
            </a:solidFill>
            <a:ln>
              <a:noFill/>
            </a:ln>
            <a:effectLst/>
          </c:spPr>
          <c:invertIfNegative val="0"/>
          <c:cat>
            <c:strRef>
              <c:f>Summary!$Q$8:$Q$17</c:f>
              <c:strCache>
                <c:ptCount val="9"/>
                <c:pt idx="0">
                  <c:v>Electronics</c:v>
                </c:pt>
                <c:pt idx="1">
                  <c:v>Computers &amp; Accessories</c:v>
                </c:pt>
                <c:pt idx="2">
                  <c:v>Musical Instruments</c:v>
                </c:pt>
                <c:pt idx="3">
                  <c:v>Office Products</c:v>
                </c:pt>
                <c:pt idx="4">
                  <c:v>Home &amp; Kitchen</c:v>
                </c:pt>
                <c:pt idx="5">
                  <c:v>Home Improvement</c:v>
                </c:pt>
                <c:pt idx="6">
                  <c:v>Toys &amp; Games</c:v>
                </c:pt>
                <c:pt idx="7">
                  <c:v>Car &amp; Motorbike</c:v>
                </c:pt>
                <c:pt idx="8">
                  <c:v>Health &amp; Personal Care</c:v>
                </c:pt>
              </c:strCache>
            </c:strRef>
          </c:cat>
          <c:val>
            <c:numRef>
              <c:f>Summary!$R$8:$R$17</c:f>
              <c:numCache>
                <c:formatCode>_("$"* #,##0.00_);_("$"* \(#,##0.00\);_("$"* "-"??_);_(@_)</c:formatCode>
                <c:ptCount val="9"/>
                <c:pt idx="0">
                  <c:v>80082411974.520004</c:v>
                </c:pt>
                <c:pt idx="1">
                  <c:v>25362484748.860001</c:v>
                </c:pt>
                <c:pt idx="2">
                  <c:v>291558865</c:v>
                </c:pt>
                <c:pt idx="3">
                  <c:v>1225400356</c:v>
                </c:pt>
                <c:pt idx="4">
                  <c:v>6651590204</c:v>
                </c:pt>
                <c:pt idx="5">
                  <c:v>2016649</c:v>
                </c:pt>
                <c:pt idx="6">
                  <c:v>16325000</c:v>
                </c:pt>
                <c:pt idx="7">
                  <c:v>7806230</c:v>
                </c:pt>
                <c:pt idx="8">
                  <c:v>1663168</c:v>
                </c:pt>
              </c:numCache>
            </c:numRef>
          </c:val>
          <c:extLst>
            <c:ext xmlns:c16="http://schemas.microsoft.com/office/drawing/2014/chart" uri="{C3380CC4-5D6E-409C-BE32-E72D297353CC}">
              <c16:uniqueId val="{00000000-5035-4AE8-BF38-745BD4AE7480}"/>
            </c:ext>
          </c:extLst>
        </c:ser>
        <c:dLbls>
          <c:showLegendKey val="0"/>
          <c:showVal val="0"/>
          <c:showCatName val="0"/>
          <c:showSerName val="0"/>
          <c:showPercent val="0"/>
          <c:showBubbleSize val="0"/>
        </c:dLbls>
        <c:gapWidth val="219"/>
        <c:overlap val="-27"/>
        <c:axId val="50834832"/>
        <c:axId val="5989008"/>
      </c:barChart>
      <c:catAx>
        <c:axId val="5083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9008"/>
        <c:crosses val="autoZero"/>
        <c:auto val="1"/>
        <c:lblAlgn val="ctr"/>
        <c:lblOffset val="100"/>
        <c:noMultiLvlLbl val="0"/>
      </c:catAx>
      <c:valAx>
        <c:axId val="59890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r>
                  <a:rPr lang="en-US" baseline="0"/>
                  <a:t> (</a:t>
                </a:r>
                <a:r>
                  <a:rPr lang="en-US" sz="1000" b="0" i="0" u="none" strike="noStrike" baseline="0">
                    <a:effectLst/>
                  </a:rPr>
                  <a:t>₹ </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3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study.xlsx]Summary!PivotTable26</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500" baseline="0">
                <a:latin typeface="Rockwell Condensed" panose="02060603050405020104" pitchFamily="18" charset="0"/>
              </a:rPr>
              <a:t>Unique Product per Price Range Bucket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317500" algn="ctr" rotWithShape="0">
              <a:prstClr val="black">
                <a:alpha val="25000"/>
              </a:prstClr>
            </a:outerShdw>
          </a:effectLst>
        </c:spPr>
      </c:pivotFmt>
      <c:pivotFmt>
        <c:idx val="3"/>
        <c:spPr>
          <a:solidFill>
            <a:schemeClr val="accent2"/>
          </a:solidFill>
          <a:ln>
            <a:noFill/>
          </a:ln>
          <a:effectLst>
            <a:outerShdw blurRad="317500" algn="ctr" rotWithShape="0">
              <a:prstClr val="black">
                <a:alpha val="25000"/>
              </a:prstClr>
            </a:outerShdw>
          </a:effectLst>
        </c:spPr>
      </c:pivotFmt>
      <c:pivotFmt>
        <c:idx val="4"/>
        <c:spPr>
          <a:solidFill>
            <a:schemeClr val="accent2"/>
          </a:solidFill>
          <a:ln>
            <a:noFill/>
          </a:ln>
          <a:effectLst>
            <a:outerShdw blurRad="317500" algn="ctr" rotWithShape="0">
              <a:prstClr val="black">
                <a:alpha val="25000"/>
              </a:prstClr>
            </a:outerShdw>
          </a:effectLst>
        </c:spPr>
      </c:pivotFmt>
      <c:pivotFmt>
        <c:idx val="5"/>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a:noFill/>
          </a:ln>
          <a:effectLst>
            <a:outerShdw blurRad="317500" algn="ctr" rotWithShape="0">
              <a:prstClr val="black">
                <a:alpha val="25000"/>
              </a:prstClr>
            </a:outerShdw>
          </a:effectLst>
        </c:spPr>
      </c:pivotFmt>
      <c:pivotFmt>
        <c:idx val="7"/>
        <c:spPr>
          <a:solidFill>
            <a:schemeClr val="accent2"/>
          </a:solidFill>
          <a:ln>
            <a:noFill/>
          </a:ln>
          <a:effectLst>
            <a:outerShdw blurRad="317500" algn="ctr" rotWithShape="0">
              <a:prstClr val="black">
                <a:alpha val="25000"/>
              </a:prstClr>
            </a:outerShdw>
          </a:effectLst>
        </c:spPr>
      </c:pivotFmt>
      <c:pivotFmt>
        <c:idx val="8"/>
        <c:spPr>
          <a:solidFill>
            <a:schemeClr val="accent2"/>
          </a:solidFill>
          <a:ln>
            <a:noFill/>
          </a:ln>
          <a:effectLst>
            <a:outerShdw blurRad="317500" algn="ctr" rotWithShape="0">
              <a:prstClr val="black">
                <a:alpha val="25000"/>
              </a:prstClr>
            </a:outerShdw>
          </a:effectLst>
        </c:spPr>
      </c:pivotFmt>
    </c:pivotFmts>
    <c:plotArea>
      <c:layout/>
      <c:pieChart>
        <c:varyColors val="1"/>
        <c:ser>
          <c:idx val="0"/>
          <c:order val="0"/>
          <c:tx>
            <c:strRef>
              <c:f>Summary!$M$24</c:f>
              <c:strCache>
                <c:ptCount val="1"/>
                <c:pt idx="0">
                  <c:v>Total</c:v>
                </c:pt>
              </c:strCache>
            </c:strRef>
          </c:tx>
          <c:dPt>
            <c:idx val="0"/>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448-40FF-AA14-570D1E87CEF7}"/>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448-40FF-AA14-570D1E87CEF7}"/>
              </c:ext>
            </c:extLst>
          </c:dPt>
          <c:dPt>
            <c:idx val="2"/>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448-40FF-AA14-570D1E87CEF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Summary!$L$25:$L$28</c:f>
              <c:strCache>
                <c:ptCount val="3"/>
                <c:pt idx="0">
                  <c:v>₹ 200</c:v>
                </c:pt>
                <c:pt idx="1">
                  <c:v>₹ 200-₹ 500</c:v>
                </c:pt>
                <c:pt idx="2">
                  <c:v>&gt;₹ 500</c:v>
                </c:pt>
              </c:strCache>
            </c:strRef>
          </c:cat>
          <c:val>
            <c:numRef>
              <c:f>Summary!$M$25:$M$28</c:f>
              <c:numCache>
                <c:formatCode>General</c:formatCode>
                <c:ptCount val="3"/>
                <c:pt idx="0">
                  <c:v>189</c:v>
                </c:pt>
                <c:pt idx="1">
                  <c:v>354</c:v>
                </c:pt>
                <c:pt idx="2">
                  <c:v>807</c:v>
                </c:pt>
              </c:numCache>
            </c:numRef>
          </c:val>
          <c:extLst>
            <c:ext xmlns:c16="http://schemas.microsoft.com/office/drawing/2014/chart" uri="{C3380CC4-5D6E-409C-BE32-E72D297353CC}">
              <c16:uniqueId val="{00000006-7448-40FF-AA14-570D1E87CEF7}"/>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404487</xdr:colOff>
      <xdr:row>12</xdr:row>
      <xdr:rowOff>65240</xdr:rowOff>
    </xdr:from>
    <xdr:to>
      <xdr:col>18</xdr:col>
      <xdr:colOff>130481</xdr:colOff>
      <xdr:row>20</xdr:row>
      <xdr:rowOff>143527</xdr:rowOff>
    </xdr:to>
    <xdr:sp macro="" textlink="">
      <xdr:nvSpPr>
        <xdr:cNvPr id="31" name="Rectangle: Rounded Corners 30">
          <a:extLst>
            <a:ext uri="{FF2B5EF4-FFF2-40B4-BE49-F238E27FC236}">
              <a16:creationId xmlns:a16="http://schemas.microsoft.com/office/drawing/2014/main" id="{2E9EF951-46C9-44B2-9458-37D2E088DFD2}"/>
            </a:ext>
          </a:extLst>
        </xdr:cNvPr>
        <xdr:cNvSpPr/>
      </xdr:nvSpPr>
      <xdr:spPr>
        <a:xfrm>
          <a:off x="3705617" y="2413870"/>
          <a:ext cx="11782296" cy="1644041"/>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15363</xdr:colOff>
      <xdr:row>21</xdr:row>
      <xdr:rowOff>0</xdr:rowOff>
    </xdr:from>
    <xdr:to>
      <xdr:col>11</xdr:col>
      <xdr:colOff>57152</xdr:colOff>
      <xdr:row>33</xdr:row>
      <xdr:rowOff>114299</xdr:rowOff>
    </xdr:to>
    <xdr:graphicFrame macro="">
      <xdr:nvGraphicFramePr>
        <xdr:cNvPr id="2" name="Chart 1">
          <a:extLst>
            <a:ext uri="{FF2B5EF4-FFF2-40B4-BE49-F238E27FC236}">
              <a16:creationId xmlns:a16="http://schemas.microsoft.com/office/drawing/2014/main" id="{2E8EB56C-FBF5-48DB-99E7-6DED1C6E6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104774</xdr:colOff>
      <xdr:row>47</xdr:row>
      <xdr:rowOff>114300</xdr:rowOff>
    </xdr:from>
    <xdr:to>
      <xdr:col>24</xdr:col>
      <xdr:colOff>752781</xdr:colOff>
      <xdr:row>62</xdr:row>
      <xdr:rowOff>76200</xdr:rowOff>
    </xdr:to>
    <xdr:graphicFrame macro="">
      <xdr:nvGraphicFramePr>
        <xdr:cNvPr id="3" name="Chart 2">
          <a:extLst>
            <a:ext uri="{FF2B5EF4-FFF2-40B4-BE49-F238E27FC236}">
              <a16:creationId xmlns:a16="http://schemas.microsoft.com/office/drawing/2014/main" id="{0D327194-EF71-4C3C-AA3C-23CC9F594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15363</xdr:colOff>
      <xdr:row>47</xdr:row>
      <xdr:rowOff>133350</xdr:rowOff>
    </xdr:from>
    <xdr:to>
      <xdr:col>11</xdr:col>
      <xdr:colOff>38100</xdr:colOff>
      <xdr:row>62</xdr:row>
      <xdr:rowOff>114300</xdr:rowOff>
    </xdr:to>
    <xdr:graphicFrame macro="">
      <xdr:nvGraphicFramePr>
        <xdr:cNvPr id="4" name="Chart 3">
          <a:extLst>
            <a:ext uri="{FF2B5EF4-FFF2-40B4-BE49-F238E27FC236}">
              <a16:creationId xmlns:a16="http://schemas.microsoft.com/office/drawing/2014/main" id="{46FA53D7-2D41-4B74-8F56-18FC769A01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61451</xdr:colOff>
      <xdr:row>21</xdr:row>
      <xdr:rowOff>15364</xdr:rowOff>
    </xdr:from>
    <xdr:to>
      <xdr:col>17</xdr:col>
      <xdr:colOff>85725</xdr:colOff>
      <xdr:row>33</xdr:row>
      <xdr:rowOff>95250</xdr:rowOff>
    </xdr:to>
    <xdr:graphicFrame macro="">
      <xdr:nvGraphicFramePr>
        <xdr:cNvPr id="5" name="Chart 4">
          <a:extLst>
            <a:ext uri="{FF2B5EF4-FFF2-40B4-BE49-F238E27FC236}">
              <a16:creationId xmlns:a16="http://schemas.microsoft.com/office/drawing/2014/main" id="{8C6E2AD7-DA25-416A-BC23-65E809153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976923</xdr:colOff>
      <xdr:row>62</xdr:row>
      <xdr:rowOff>123825</xdr:rowOff>
    </xdr:from>
    <xdr:to>
      <xdr:col>17</xdr:col>
      <xdr:colOff>57150</xdr:colOff>
      <xdr:row>80</xdr:row>
      <xdr:rowOff>15363</xdr:rowOff>
    </xdr:to>
    <xdr:graphicFrame macro="">
      <xdr:nvGraphicFramePr>
        <xdr:cNvPr id="6" name="Chart 5">
          <a:extLst>
            <a:ext uri="{FF2B5EF4-FFF2-40B4-BE49-F238E27FC236}">
              <a16:creationId xmlns:a16="http://schemas.microsoft.com/office/drawing/2014/main" id="{328680AC-9EAA-4568-A53C-8A2D6CAAD6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15363</xdr:colOff>
      <xdr:row>33</xdr:row>
      <xdr:rowOff>85724</xdr:rowOff>
    </xdr:from>
    <xdr:to>
      <xdr:col>11</xdr:col>
      <xdr:colOff>723900</xdr:colOff>
      <xdr:row>47</xdr:row>
      <xdr:rowOff>138266</xdr:rowOff>
    </xdr:to>
    <xdr:graphicFrame macro="">
      <xdr:nvGraphicFramePr>
        <xdr:cNvPr id="7" name="Chart 6">
          <a:extLst>
            <a:ext uri="{FF2B5EF4-FFF2-40B4-BE49-F238E27FC236}">
              <a16:creationId xmlns:a16="http://schemas.microsoft.com/office/drawing/2014/main" id="{C20EE67C-B3C5-4A25-B7CF-E19184E06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76814</xdr:colOff>
      <xdr:row>33</xdr:row>
      <xdr:rowOff>114300</xdr:rowOff>
    </xdr:from>
    <xdr:to>
      <xdr:col>24</xdr:col>
      <xdr:colOff>752782</xdr:colOff>
      <xdr:row>47</xdr:row>
      <xdr:rowOff>122115</xdr:rowOff>
    </xdr:to>
    <xdr:graphicFrame macro="">
      <xdr:nvGraphicFramePr>
        <xdr:cNvPr id="8" name="Chart 7">
          <a:extLst>
            <a:ext uri="{FF2B5EF4-FFF2-40B4-BE49-F238E27FC236}">
              <a16:creationId xmlns:a16="http://schemas.microsoft.com/office/drawing/2014/main" id="{1C84F70E-F1A2-498E-BA7D-484EF3450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66674</xdr:colOff>
      <xdr:row>62</xdr:row>
      <xdr:rowOff>95250</xdr:rowOff>
    </xdr:from>
    <xdr:to>
      <xdr:col>25</xdr:col>
      <xdr:colOff>15362</xdr:colOff>
      <xdr:row>80</xdr:row>
      <xdr:rowOff>15363</xdr:rowOff>
    </xdr:to>
    <xdr:graphicFrame macro="">
      <xdr:nvGraphicFramePr>
        <xdr:cNvPr id="9" name="Chart 8">
          <a:extLst>
            <a:ext uri="{FF2B5EF4-FFF2-40B4-BE49-F238E27FC236}">
              <a16:creationId xmlns:a16="http://schemas.microsoft.com/office/drawing/2014/main" id="{60254287-C4C5-45CE-98EC-3B24708AC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704850</xdr:colOff>
      <xdr:row>33</xdr:row>
      <xdr:rowOff>114300</xdr:rowOff>
    </xdr:from>
    <xdr:to>
      <xdr:col>17</xdr:col>
      <xdr:colOff>64770</xdr:colOff>
      <xdr:row>47</xdr:row>
      <xdr:rowOff>133350</xdr:rowOff>
    </xdr:to>
    <xdr:graphicFrame macro="">
      <xdr:nvGraphicFramePr>
        <xdr:cNvPr id="10" name="Chart 9">
          <a:extLst>
            <a:ext uri="{FF2B5EF4-FFF2-40B4-BE49-F238E27FC236}">
              <a16:creationId xmlns:a16="http://schemas.microsoft.com/office/drawing/2014/main" id="{89534662-BFE1-402B-8935-2B160D4BF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104775</xdr:colOff>
      <xdr:row>21</xdr:row>
      <xdr:rowOff>38100</xdr:rowOff>
    </xdr:from>
    <xdr:to>
      <xdr:col>25</xdr:col>
      <xdr:colOff>0</xdr:colOff>
      <xdr:row>33</xdr:row>
      <xdr:rowOff>95250</xdr:rowOff>
    </xdr:to>
    <xdr:graphicFrame macro="">
      <xdr:nvGraphicFramePr>
        <xdr:cNvPr id="11" name="Chart 10">
          <a:extLst>
            <a:ext uri="{FF2B5EF4-FFF2-40B4-BE49-F238E27FC236}">
              <a16:creationId xmlns:a16="http://schemas.microsoft.com/office/drawing/2014/main" id="{C6884605-596F-4675-BB13-AC699AAB0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48848</xdr:colOff>
      <xdr:row>62</xdr:row>
      <xdr:rowOff>92177</xdr:rowOff>
    </xdr:from>
    <xdr:to>
      <xdr:col>10</xdr:col>
      <xdr:colOff>976924</xdr:colOff>
      <xdr:row>80</xdr:row>
      <xdr:rowOff>0</xdr:rowOff>
    </xdr:to>
    <xdr:graphicFrame macro="">
      <xdr:nvGraphicFramePr>
        <xdr:cNvPr id="12" name="Chart 11">
          <a:extLst>
            <a:ext uri="{FF2B5EF4-FFF2-40B4-BE49-F238E27FC236}">
              <a16:creationId xmlns:a16="http://schemas.microsoft.com/office/drawing/2014/main" id="{AA60994C-84A5-4F13-8C0A-F196862D8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47625</xdr:colOff>
      <xdr:row>47</xdr:row>
      <xdr:rowOff>133350</xdr:rowOff>
    </xdr:from>
    <xdr:to>
      <xdr:col>17</xdr:col>
      <xdr:colOff>85725</xdr:colOff>
      <xdr:row>62</xdr:row>
      <xdr:rowOff>114299</xdr:rowOff>
    </xdr:to>
    <xdr:graphicFrame macro="">
      <xdr:nvGraphicFramePr>
        <xdr:cNvPr id="13" name="Chart 12">
          <a:extLst>
            <a:ext uri="{FF2B5EF4-FFF2-40B4-BE49-F238E27FC236}">
              <a16:creationId xmlns:a16="http://schemas.microsoft.com/office/drawing/2014/main" id="{663A0CAB-D597-4660-A9D8-8B9800C06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21</xdr:col>
      <xdr:colOff>102307</xdr:colOff>
      <xdr:row>13</xdr:row>
      <xdr:rowOff>114484</xdr:rowOff>
    </xdr:from>
    <xdr:to>
      <xdr:col>25</xdr:col>
      <xdr:colOff>12892</xdr:colOff>
      <xdr:row>20</xdr:row>
      <xdr:rowOff>143526</xdr:rowOff>
    </xdr:to>
    <mc:AlternateContent xmlns:mc="http://schemas.openxmlformats.org/markup-compatibility/2006" xmlns:a14="http://schemas.microsoft.com/office/drawing/2010/main">
      <mc:Choice Requires="a14">
        <xdr:graphicFrame macro="">
          <xdr:nvGraphicFramePr>
            <xdr:cNvPr id="14" name="category">
              <a:extLst>
                <a:ext uri="{FF2B5EF4-FFF2-40B4-BE49-F238E27FC236}">
                  <a16:creationId xmlns:a16="http://schemas.microsoft.com/office/drawing/2014/main" id="{26AC4F8B-92A2-4DE5-A1F8-005EF6615A6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7818807" y="2590984"/>
              <a:ext cx="2958585" cy="13625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155942</xdr:colOff>
      <xdr:row>17</xdr:row>
      <xdr:rowOff>36860</xdr:rowOff>
    </xdr:from>
    <xdr:to>
      <xdr:col>21</xdr:col>
      <xdr:colOff>78288</xdr:colOff>
      <xdr:row>20</xdr:row>
      <xdr:rowOff>161371</xdr:rowOff>
    </xdr:to>
    <mc:AlternateContent xmlns:mc="http://schemas.openxmlformats.org/markup-compatibility/2006" xmlns:a14="http://schemas.microsoft.com/office/drawing/2010/main">
      <mc:Choice Requires="a14">
        <xdr:graphicFrame macro="">
          <xdr:nvGraphicFramePr>
            <xdr:cNvPr id="15" name="Price Bucket">
              <a:extLst>
                <a:ext uri="{FF2B5EF4-FFF2-40B4-BE49-F238E27FC236}">
                  <a16:creationId xmlns:a16="http://schemas.microsoft.com/office/drawing/2014/main" id="{EFF70411-932A-4954-9C2F-4382AC943D03}"/>
                </a:ext>
              </a:extLst>
            </xdr:cNvPr>
            <xdr:cNvGraphicFramePr/>
          </xdr:nvGraphicFramePr>
          <xdr:xfrm>
            <a:off x="0" y="0"/>
            <a:ext cx="0" cy="0"/>
          </xdr:xfrm>
          <a:graphic>
            <a:graphicData uri="http://schemas.microsoft.com/office/drawing/2010/slicer">
              <sle:slicer xmlns:sle="http://schemas.microsoft.com/office/drawing/2010/slicer" name="Price Bucket"/>
            </a:graphicData>
          </a:graphic>
        </xdr:graphicFrame>
      </mc:Choice>
      <mc:Fallback xmlns="">
        <xdr:sp macro="" textlink="">
          <xdr:nvSpPr>
            <xdr:cNvPr id="0" name=""/>
            <xdr:cNvSpPr>
              <a:spLocks noTextEdit="1"/>
            </xdr:cNvSpPr>
          </xdr:nvSpPr>
          <xdr:spPr>
            <a:xfrm>
              <a:off x="15586442" y="3275360"/>
              <a:ext cx="2208346" cy="6960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143028</xdr:colOff>
      <xdr:row>13</xdr:row>
      <xdr:rowOff>93619</xdr:rowOff>
    </xdr:from>
    <xdr:to>
      <xdr:col>21</xdr:col>
      <xdr:colOff>87000</xdr:colOff>
      <xdr:row>16</xdr:row>
      <xdr:rowOff>179736</xdr:rowOff>
    </xdr:to>
    <mc:AlternateContent xmlns:mc="http://schemas.openxmlformats.org/markup-compatibility/2006" xmlns:a14="http://schemas.microsoft.com/office/drawing/2010/main">
      <mc:Choice Requires="a14">
        <xdr:graphicFrame macro="">
          <xdr:nvGraphicFramePr>
            <xdr:cNvPr id="16" name="Discount Level">
              <a:extLst>
                <a:ext uri="{FF2B5EF4-FFF2-40B4-BE49-F238E27FC236}">
                  <a16:creationId xmlns:a16="http://schemas.microsoft.com/office/drawing/2014/main" id="{A1B900AC-D9E0-468B-97D8-DADC493EAD2D}"/>
                </a:ext>
              </a:extLst>
            </xdr:cNvPr>
            <xdr:cNvGraphicFramePr/>
          </xdr:nvGraphicFramePr>
          <xdr:xfrm>
            <a:off x="0" y="0"/>
            <a:ext cx="0" cy="0"/>
          </xdr:xfrm>
          <a:graphic>
            <a:graphicData uri="http://schemas.microsoft.com/office/drawing/2010/slicer">
              <sle:slicer xmlns:sle="http://schemas.microsoft.com/office/drawing/2010/slicer" name="Discount Level"/>
            </a:graphicData>
          </a:graphic>
        </xdr:graphicFrame>
      </mc:Choice>
      <mc:Fallback xmlns="">
        <xdr:sp macro="" textlink="">
          <xdr:nvSpPr>
            <xdr:cNvPr id="0" name=""/>
            <xdr:cNvSpPr>
              <a:spLocks noTextEdit="1"/>
            </xdr:cNvSpPr>
          </xdr:nvSpPr>
          <xdr:spPr>
            <a:xfrm>
              <a:off x="15573528" y="2570119"/>
              <a:ext cx="2229972" cy="6576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342613</xdr:colOff>
      <xdr:row>12</xdr:row>
      <xdr:rowOff>150271</xdr:rowOff>
    </xdr:from>
    <xdr:to>
      <xdr:col>8</xdr:col>
      <xdr:colOff>296525</xdr:colOff>
      <xdr:row>13</xdr:row>
      <xdr:rowOff>186216</xdr:rowOff>
    </xdr:to>
    <xdr:sp macro="" textlink="">
      <xdr:nvSpPr>
        <xdr:cNvPr id="18" name="TextBox 17">
          <a:extLst>
            <a:ext uri="{FF2B5EF4-FFF2-40B4-BE49-F238E27FC236}">
              <a16:creationId xmlns:a16="http://schemas.microsoft.com/office/drawing/2014/main" id="{E1A9886C-9ECA-417A-A13D-89377B77F0B9}"/>
            </a:ext>
          </a:extLst>
        </xdr:cNvPr>
        <xdr:cNvSpPr txBox="1"/>
      </xdr:nvSpPr>
      <xdr:spPr>
        <a:xfrm>
          <a:off x="5914086" y="2498901"/>
          <a:ext cx="1571857" cy="2316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Berlin Sans FB Demi" panose="020E0802020502020306" pitchFamily="34" charset="0"/>
            </a:rPr>
            <a:t>Total No of Product</a:t>
          </a:r>
        </a:p>
      </xdr:txBody>
    </xdr:sp>
    <xdr:clientData/>
  </xdr:twoCellAnchor>
  <xdr:twoCellAnchor>
    <xdr:from>
      <xdr:col>6</xdr:col>
      <xdr:colOff>393534</xdr:colOff>
      <xdr:row>17</xdr:row>
      <xdr:rowOff>165101</xdr:rowOff>
    </xdr:from>
    <xdr:to>
      <xdr:col>8</xdr:col>
      <xdr:colOff>347446</xdr:colOff>
      <xdr:row>19</xdr:row>
      <xdr:rowOff>5327</xdr:rowOff>
    </xdr:to>
    <xdr:sp macro="" textlink="">
      <xdr:nvSpPr>
        <xdr:cNvPr id="19" name="TextBox 18">
          <a:extLst>
            <a:ext uri="{FF2B5EF4-FFF2-40B4-BE49-F238E27FC236}">
              <a16:creationId xmlns:a16="http://schemas.microsoft.com/office/drawing/2014/main" id="{A8372682-E407-46F9-A6B1-2C7578628882}"/>
            </a:ext>
          </a:extLst>
        </xdr:cNvPr>
        <xdr:cNvSpPr txBox="1"/>
      </xdr:nvSpPr>
      <xdr:spPr>
        <a:xfrm>
          <a:off x="5965007" y="3492327"/>
          <a:ext cx="1571857" cy="2316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Berlin Sans FB Demi" panose="020E0802020502020306" pitchFamily="34" charset="0"/>
            </a:rPr>
            <a:t>Avg Rating Overall</a:t>
          </a:r>
        </a:p>
      </xdr:txBody>
    </xdr:sp>
    <xdr:clientData/>
  </xdr:twoCellAnchor>
  <xdr:twoCellAnchor>
    <xdr:from>
      <xdr:col>9</xdr:col>
      <xdr:colOff>315047</xdr:colOff>
      <xdr:row>12</xdr:row>
      <xdr:rowOff>163667</xdr:rowOff>
    </xdr:from>
    <xdr:to>
      <xdr:col>11</xdr:col>
      <xdr:colOff>361135</xdr:colOff>
      <xdr:row>14</xdr:row>
      <xdr:rowOff>3893</xdr:rowOff>
    </xdr:to>
    <xdr:sp macro="" textlink="">
      <xdr:nvSpPr>
        <xdr:cNvPr id="20" name="TextBox 19">
          <a:extLst>
            <a:ext uri="{FF2B5EF4-FFF2-40B4-BE49-F238E27FC236}">
              <a16:creationId xmlns:a16="http://schemas.microsoft.com/office/drawing/2014/main" id="{E8AC9F07-F3AB-48E5-A61F-0C839AEAC0A3}"/>
            </a:ext>
          </a:extLst>
        </xdr:cNvPr>
        <xdr:cNvSpPr txBox="1"/>
      </xdr:nvSpPr>
      <xdr:spPr>
        <a:xfrm>
          <a:off x="8261246" y="2512297"/>
          <a:ext cx="1807560" cy="2316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Berlin Sans FB Demi" panose="020E0802020502020306" pitchFamily="34" charset="0"/>
            </a:rPr>
            <a:t>No of Categories</a:t>
          </a:r>
        </a:p>
      </xdr:txBody>
    </xdr:sp>
    <xdr:clientData/>
  </xdr:twoCellAnchor>
  <xdr:twoCellAnchor>
    <xdr:from>
      <xdr:col>9</xdr:col>
      <xdr:colOff>301998</xdr:colOff>
      <xdr:row>17</xdr:row>
      <xdr:rowOff>152401</xdr:rowOff>
    </xdr:from>
    <xdr:to>
      <xdr:col>11</xdr:col>
      <xdr:colOff>348086</xdr:colOff>
      <xdr:row>18</xdr:row>
      <xdr:rowOff>183127</xdr:rowOff>
    </xdr:to>
    <xdr:sp macro="" textlink="">
      <xdr:nvSpPr>
        <xdr:cNvPr id="21" name="TextBox 20">
          <a:extLst>
            <a:ext uri="{FF2B5EF4-FFF2-40B4-BE49-F238E27FC236}">
              <a16:creationId xmlns:a16="http://schemas.microsoft.com/office/drawing/2014/main" id="{6C589B69-8FE4-416E-B542-1EDC4ABD7FCD}"/>
            </a:ext>
          </a:extLst>
        </xdr:cNvPr>
        <xdr:cNvSpPr txBox="1"/>
      </xdr:nvSpPr>
      <xdr:spPr>
        <a:xfrm>
          <a:off x="8248197" y="3479627"/>
          <a:ext cx="1807560" cy="2264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Berlin Sans FB Demi" panose="020E0802020502020306" pitchFamily="34" charset="0"/>
            </a:rPr>
            <a:t>Total Reviews</a:t>
          </a:r>
        </a:p>
      </xdr:txBody>
    </xdr:sp>
    <xdr:clientData/>
  </xdr:twoCellAnchor>
  <xdr:twoCellAnchor>
    <xdr:from>
      <xdr:col>12</xdr:col>
      <xdr:colOff>292389</xdr:colOff>
      <xdr:row>12</xdr:row>
      <xdr:rowOff>143940</xdr:rowOff>
    </xdr:from>
    <xdr:to>
      <xdr:col>14</xdr:col>
      <xdr:colOff>461382</xdr:colOff>
      <xdr:row>14</xdr:row>
      <xdr:rowOff>455</xdr:rowOff>
    </xdr:to>
    <xdr:sp macro="" textlink="">
      <xdr:nvSpPr>
        <xdr:cNvPr id="22" name="TextBox 21">
          <a:extLst>
            <a:ext uri="{FF2B5EF4-FFF2-40B4-BE49-F238E27FC236}">
              <a16:creationId xmlns:a16="http://schemas.microsoft.com/office/drawing/2014/main" id="{878ACB2F-1345-443D-9CE8-6813827A2239}"/>
            </a:ext>
          </a:extLst>
        </xdr:cNvPr>
        <xdr:cNvSpPr txBox="1"/>
      </xdr:nvSpPr>
      <xdr:spPr>
        <a:xfrm>
          <a:off x="10756841" y="2492570"/>
          <a:ext cx="2034849" cy="2479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Berlin Sans FB Demi" panose="020E0802020502020306" pitchFamily="34" charset="0"/>
            </a:rPr>
            <a:t>Total Potential Revenue</a:t>
          </a:r>
        </a:p>
      </xdr:txBody>
    </xdr:sp>
    <xdr:clientData/>
  </xdr:twoCellAnchor>
  <xdr:twoCellAnchor>
    <xdr:from>
      <xdr:col>12</xdr:col>
      <xdr:colOff>350748</xdr:colOff>
      <xdr:row>17</xdr:row>
      <xdr:rowOff>152401</xdr:rowOff>
    </xdr:from>
    <xdr:to>
      <xdr:col>14</xdr:col>
      <xdr:colOff>396837</xdr:colOff>
      <xdr:row>18</xdr:row>
      <xdr:rowOff>183127</xdr:rowOff>
    </xdr:to>
    <xdr:sp macro="" textlink="">
      <xdr:nvSpPr>
        <xdr:cNvPr id="23" name="TextBox 22">
          <a:extLst>
            <a:ext uri="{FF2B5EF4-FFF2-40B4-BE49-F238E27FC236}">
              <a16:creationId xmlns:a16="http://schemas.microsoft.com/office/drawing/2014/main" id="{164EE735-6D08-48F5-B146-4A6A25CA614C}"/>
            </a:ext>
          </a:extLst>
        </xdr:cNvPr>
        <xdr:cNvSpPr txBox="1"/>
      </xdr:nvSpPr>
      <xdr:spPr>
        <a:xfrm>
          <a:off x="10815200" y="3479627"/>
          <a:ext cx="1911945" cy="2264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Berlin Sans FB Demi" panose="020E0802020502020306" pitchFamily="34" charset="0"/>
            </a:rPr>
            <a:t>Average Discount%</a:t>
          </a:r>
        </a:p>
      </xdr:txBody>
    </xdr:sp>
    <xdr:clientData/>
  </xdr:twoCellAnchor>
  <xdr:twoCellAnchor>
    <xdr:from>
      <xdr:col>15</xdr:col>
      <xdr:colOff>278848</xdr:colOff>
      <xdr:row>15</xdr:row>
      <xdr:rowOff>134906</xdr:rowOff>
    </xdr:from>
    <xdr:to>
      <xdr:col>17</xdr:col>
      <xdr:colOff>447840</xdr:colOff>
      <xdr:row>16</xdr:row>
      <xdr:rowOff>186215</xdr:rowOff>
    </xdr:to>
    <xdr:sp macro="" textlink="">
      <xdr:nvSpPr>
        <xdr:cNvPr id="25" name="TextBox 24">
          <a:extLst>
            <a:ext uri="{FF2B5EF4-FFF2-40B4-BE49-F238E27FC236}">
              <a16:creationId xmlns:a16="http://schemas.microsoft.com/office/drawing/2014/main" id="{27D2E6A1-DCA1-49F6-B188-2CE08F15E4CA}"/>
            </a:ext>
          </a:extLst>
        </xdr:cNvPr>
        <xdr:cNvSpPr txBox="1"/>
      </xdr:nvSpPr>
      <xdr:spPr>
        <a:xfrm>
          <a:off x="13365937" y="3070694"/>
          <a:ext cx="1682554" cy="2470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u="sng">
              <a:latin typeface="Berlin Sans FB Demi" panose="020E0802020502020306" pitchFamily="34" charset="0"/>
            </a:rPr>
            <a:t>&gt;</a:t>
          </a:r>
          <a:r>
            <a:rPr lang="en-US" sz="1100">
              <a:latin typeface="Berlin Sans FB Demi" panose="020E0802020502020306" pitchFamily="34" charset="0"/>
            </a:rPr>
            <a:t>50%  Discount</a:t>
          </a:r>
        </a:p>
      </xdr:txBody>
    </xdr:sp>
    <xdr:clientData/>
  </xdr:twoCellAnchor>
  <xdr:twoCellAnchor>
    <xdr:from>
      <xdr:col>3</xdr:col>
      <xdr:colOff>390770</xdr:colOff>
      <xdr:row>20</xdr:row>
      <xdr:rowOff>156575</xdr:rowOff>
    </xdr:from>
    <xdr:to>
      <xdr:col>25</xdr:col>
      <xdr:colOff>324715</xdr:colOff>
      <xdr:row>83</xdr:row>
      <xdr:rowOff>39687</xdr:rowOff>
    </xdr:to>
    <xdr:sp macro="" textlink="">
      <xdr:nvSpPr>
        <xdr:cNvPr id="30" name="Rectangle: Diagonal Corners Rounded 29">
          <a:extLst>
            <a:ext uri="{FF2B5EF4-FFF2-40B4-BE49-F238E27FC236}">
              <a16:creationId xmlns:a16="http://schemas.microsoft.com/office/drawing/2014/main" id="{70CDF69E-4715-49A3-8B1B-3CD99648C3AC}"/>
            </a:ext>
          </a:extLst>
        </xdr:cNvPr>
        <xdr:cNvSpPr/>
      </xdr:nvSpPr>
      <xdr:spPr>
        <a:xfrm>
          <a:off x="3681225" y="4053166"/>
          <a:ext cx="17317070" cy="12157373"/>
        </a:xfrm>
        <a:prstGeom prst="round2DiagRect">
          <a:avLst>
            <a:gd name="adj1" fmla="val 2298"/>
            <a:gd name="adj2" fmla="val 2113"/>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710061</xdr:colOff>
      <xdr:row>14</xdr:row>
      <xdr:rowOff>117433</xdr:rowOff>
    </xdr:from>
    <xdr:to>
      <xdr:col>5</xdr:col>
      <xdr:colOff>352716</xdr:colOff>
      <xdr:row>18</xdr:row>
      <xdr:rowOff>90706</xdr:rowOff>
    </xdr:to>
    <xdr:sp macro="" textlink="">
      <xdr:nvSpPr>
        <xdr:cNvPr id="34" name="TextBox 33">
          <a:extLst>
            <a:ext uri="{FF2B5EF4-FFF2-40B4-BE49-F238E27FC236}">
              <a16:creationId xmlns:a16="http://schemas.microsoft.com/office/drawing/2014/main" id="{CCA45163-4D2F-4E47-9FF7-F85F78FC26B4}"/>
            </a:ext>
          </a:extLst>
        </xdr:cNvPr>
        <xdr:cNvSpPr txBox="1"/>
      </xdr:nvSpPr>
      <xdr:spPr>
        <a:xfrm>
          <a:off x="4011191" y="2857501"/>
          <a:ext cx="1156217" cy="75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latin typeface="Eras Bold ITC" panose="020B0907030504020204" pitchFamily="34" charset="0"/>
            </a:rPr>
            <a:t>METRICS</a:t>
          </a:r>
        </a:p>
        <a:p>
          <a:pPr algn="ctr"/>
          <a:endParaRPr lang="en-US" sz="1400">
            <a:latin typeface="Eras Bold ITC" panose="020B0907030504020204" pitchFamily="34" charset="0"/>
          </a:endParaRPr>
        </a:p>
        <a:p>
          <a:pPr algn="ctr"/>
          <a:r>
            <a:rPr lang="en-US" sz="1400">
              <a:latin typeface="Eras Bold ITC" panose="020B0907030504020204" pitchFamily="34" charset="0"/>
            </a:rPr>
            <a:t>VALUES</a:t>
          </a:r>
        </a:p>
      </xdr:txBody>
    </xdr:sp>
    <xdr:clientData/>
  </xdr:twoCellAnchor>
  <xdr:twoCellAnchor>
    <xdr:from>
      <xdr:col>4</xdr:col>
      <xdr:colOff>30095</xdr:colOff>
      <xdr:row>16</xdr:row>
      <xdr:rowOff>90704</xdr:rowOff>
    </xdr:from>
    <xdr:to>
      <xdr:col>5</xdr:col>
      <xdr:colOff>260538</xdr:colOff>
      <xdr:row>16</xdr:row>
      <xdr:rowOff>90704</xdr:rowOff>
    </xdr:to>
    <xdr:cxnSp macro="">
      <xdr:nvCxnSpPr>
        <xdr:cNvPr id="35" name="Straight Connector 34">
          <a:extLst>
            <a:ext uri="{FF2B5EF4-FFF2-40B4-BE49-F238E27FC236}">
              <a16:creationId xmlns:a16="http://schemas.microsoft.com/office/drawing/2014/main" id="{25260648-AFA2-4D59-8C1C-7B5831C46078}"/>
            </a:ext>
          </a:extLst>
        </xdr:cNvPr>
        <xdr:cNvCxnSpPr/>
      </xdr:nvCxnSpPr>
      <xdr:spPr>
        <a:xfrm>
          <a:off x="4088006" y="3222211"/>
          <a:ext cx="98722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378396</xdr:colOff>
      <xdr:row>9</xdr:row>
      <xdr:rowOff>26096</xdr:rowOff>
    </xdr:from>
    <xdr:to>
      <xdr:col>16</xdr:col>
      <xdr:colOff>404492</xdr:colOff>
      <xdr:row>12</xdr:row>
      <xdr:rowOff>52192</xdr:rowOff>
    </xdr:to>
    <xdr:sp macro="" textlink="">
      <xdr:nvSpPr>
        <xdr:cNvPr id="36" name="TextBox 35">
          <a:extLst>
            <a:ext uri="{FF2B5EF4-FFF2-40B4-BE49-F238E27FC236}">
              <a16:creationId xmlns:a16="http://schemas.microsoft.com/office/drawing/2014/main" id="{B421AF38-C92D-4A93-B657-BC6EF4B336E5}"/>
            </a:ext>
          </a:extLst>
        </xdr:cNvPr>
        <xdr:cNvSpPr txBox="1"/>
      </xdr:nvSpPr>
      <xdr:spPr>
        <a:xfrm>
          <a:off x="8324595" y="1787569"/>
          <a:ext cx="5923767" cy="613253"/>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0">
              <a:latin typeface="Franklin Gothic Heavy" panose="020B0903020102020204" pitchFamily="34" charset="0"/>
            </a:rPr>
            <a:t>AMAZON</a:t>
          </a:r>
          <a:r>
            <a:rPr lang="en-US" sz="3200" b="0" baseline="0">
              <a:latin typeface="Franklin Gothic Heavy" panose="020B0903020102020204" pitchFamily="34" charset="0"/>
            </a:rPr>
            <a:t> PRODUCT ANALYSIS</a:t>
          </a:r>
          <a:endParaRPr lang="en-US" sz="3200" b="0">
            <a:latin typeface="Franklin Gothic Heavy" panose="020B09030201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40.703672916665" createdVersion="6" refreshedVersion="6" minRefreshableVersion="3" recordCount="1350" xr:uid="{CE7858C0-B580-4D51-9C31-FE9A5AE59CA0}">
  <cacheSource type="worksheet">
    <worksheetSource name="Table1"/>
  </cacheSource>
  <cacheFields count="19">
    <cacheField name="product_id" numFmtId="0">
      <sharedItems/>
    </cacheField>
    <cacheField name="product_name" numFmtId="0">
      <sharedItems longText="1"/>
    </cacheField>
    <cacheField name="Column1" numFmtId="0">
      <sharedItems/>
    </cacheField>
    <cacheField name="Shortened Product Name" numFmtId="0">
      <sharedItems count="1119">
        <s v="Wayona Nylon Braided"/>
        <s v="Ambrane Unbreakable 60W"/>
        <s v="Sounce Fast Phone"/>
        <s v="Boat Deuce Usb"/>
        <s v="Portronics Konnect L"/>
        <s v="Ptron Solero Tb301"/>
        <s v="Boat Micro Usb"/>
        <s v="Mi Usb Type-C"/>
        <s v="Tp-Link Usb Wifi"/>
        <s v="Boat Rugged V3"/>
        <s v="Amazonbasics Flexible Premium"/>
        <s v="Portronics Konnect Cl"/>
        <s v="Mi Braided Usb"/>
        <s v="Mi 80 Cm"/>
        <s v="Boat Type C"/>
        <s v="Lg 80 Cm"/>
        <s v="Duracell Usb Lightning"/>
        <s v="Tizum Hdmi To"/>
        <s v="Samsung 80 Cm"/>
        <s v="Flix Micro Usb"/>
        <s v="Acer 80 Cm"/>
        <s v="Tizum High Speed"/>
        <s v="Oneplus 80 Cm"/>
        <s v="Ambrane Unbreakable 3"/>
        <s v="Duracell Usb C"/>
        <s v="Boat A400 Usb"/>
        <s v="Amazonbasics Usb 2.0"/>
        <s v="Ambrane 60W /"/>
        <s v="Zoul Usb C"/>
        <s v="Samsung Original Type"/>
        <s v="Ptron Solero T351"/>
        <s v="Ptron Solero Mb301"/>
        <s v="Amazonbasics Nylon Braided"/>
        <s v="Sounce 65W Oneplus"/>
        <s v="Oneplus 126 Cm"/>
        <s v="Duracell Type C"/>
        <s v="Mi 108 Cm"/>
        <s v="Tp-Link Nano Ac600"/>
        <s v="Flix (Beetel Usb"/>
        <s v="Wecool Nylon Braided"/>
        <s v="D-Link Dwa-131 300"/>
        <s v="Amazon Basics High-Speed"/>
        <s v="7Seven¬Æ Compatible For"/>
        <s v="Amazonbasics Micro Usb"/>
        <s v="Tp-Link Ac600 600"/>
        <s v="Amazonbasics New Release"/>
        <s v="Vw 80 Cm"/>
        <s v="Ambrane Unbreakable 3A"/>
        <s v="Tata Sky Universal"/>
        <s v="Tp-Link Wifi Dongle"/>
        <s v="Wecool Unbreakable 3"/>
        <s v="Airtel Digitaltv Dth"/>
        <s v="Samsung 108 Cm"/>
        <s v="Lapster 1.5 Mtr"/>
        <s v="Amazonbasics Usb Type-C"/>
        <s v="Redmi 80 Cm"/>
        <s v="Model-P4 6 Way"/>
        <s v="Amazon Basics Usb"/>
        <s v="Oraimo 65W Type"/>
        <s v="Cedo 65W Oneplus"/>
        <s v="Redmi 108 Cm"/>
        <s v="Pinnaclz Original Combo"/>
        <s v="Ambrane 2 In"/>
        <s v="Tcl 80 Cm"/>
        <s v="Swapkart Fast Charging"/>
        <e v="#VALUE!"/>
        <s v="Wayona Usb Nylon"/>
        <s v="Flix (Beetel) Usb"/>
        <s v="Skywall 81.28 Cm"/>
        <s v="Boat A 350"/>
        <s v="Wayona Usb Type"/>
        <s v="Oneplus 108 Cm"/>
        <s v="Acer 127 Cm"/>
        <s v="Lapster 65W Compatible"/>
        <s v="Gizga Essentials Usb"/>
        <s v="Lapster Usb 3.0"/>
        <s v="Tcl 100 Cm"/>
        <s v="Zebronics Zeb-Usb150Wf1 Wifi"/>
        <s v="Lohaya Remote Compatible"/>
        <s v="Gilary Multi Charging"/>
        <s v="Tp-Link Ue300 Usb"/>
        <s v="Wayona Type C"/>
        <s v="Dealfreez Case Compatible"/>
        <s v="Amazon Basics New"/>
        <s v="Isoelite Remote Compatible"/>
        <s v="Mi 100 Cm"/>
        <s v="Crossvolt Compatible Dash/Warp"/>
        <s v="Vu 139 Cm"/>
        <s v="Ptron Solero T241"/>
        <s v="Croma 80 Cm"/>
        <s v="Boat Laptop, Smartphone"/>
        <s v="Cotbolt Silicone Protective"/>
        <s v="Electvision Remote Control"/>
        <s v="King Shine Multi"/>
        <s v="Lapster 5 Pin"/>
        <s v="Portronics Konnect Spydr"/>
        <s v="Belkin Apple Certified"/>
        <s v="Remote Control Compatible"/>
        <s v="Hisense 108 Cm"/>
        <s v="Redmi 126 Cm"/>
        <s v="Amazonbasics 6-Feet Displayport"/>
        <s v="Amazonbasics 3 Feet"/>
        <s v="Iffalcon 80 Cm"/>
        <s v="7Seven¬Æ Compatible Lg"/>
        <s v="Amazonbasics 3.5Mm To"/>
        <s v="Acer 109 Cm"/>
        <s v="Saifsmart Outlet Wall"/>
        <s v="Mi 2-In-1 Usb"/>
        <s v="Lg 108 Cm"/>
        <s v="Ptron Solero 331"/>
        <s v="10K 8K 4K"/>
        <s v="Lripl Compatible Sony"/>
        <s v="Boat Type-C A400"/>
        <s v="Zoul Type C"/>
        <s v="Tp-Link Ac1300 Archer"/>
        <s v="Lripl Mi Remote"/>
        <s v="Tp-Link Nano Usb"/>
        <s v="Kodak 80 Cm"/>
        <s v="Ambrane Fast 100W"/>
        <s v="Bluerigger Digital Optical"/>
        <s v="Duracell Type-C To"/>
        <s v="Vu 138 Cm"/>
        <s v="Zoul Usb Type"/>
        <s v="Mi Xiaomi Usb"/>
        <s v="Generic Ultra-Mini Bluetooth"/>
        <s v="Egate I9 Pro-Max"/>
        <s v="Zebronics Haa2021 Hdmi"/>
        <s v="Amazonbasics Digital Optical"/>
        <s v="Ambrane Bcl-15 Lightning"/>
        <s v="Belkin Usb C"/>
        <s v="Lohaya Television Remote"/>
        <s v="Realme 10W Fast"/>
        <s v="Tp-Link Ac1300 Usb"/>
        <s v="Acer 139 Cm"/>
        <s v="Syncwire Ltg To"/>
        <s v="Skadioo Wifi Adapter"/>
        <s v="Flix (Beetel Flow"/>
        <s v="7Seven¬Æ Bluetooth Voice"/>
        <s v="Sony Tv -"/>
        <s v="Storite Usb 3.0"/>
        <s v="Boat Ltg 500"/>
        <s v="Amazonbasics Usb C"/>
        <s v="Amazonbasics Double Braided"/>
        <s v="Wayona Usb C"/>
        <s v="Karbonn 80 Cm"/>
        <s v="Vw 60 Cm"/>
        <s v="Samsung 138 Cm"/>
        <s v="Duracell Micro Usb"/>
        <s v="Zebronics Cu3100V Fast"/>
        <s v="Time Office Scanner"/>
        <s v="Caldipree Silicone Case"/>
        <s v="Storite Usb 2.0"/>
        <s v="Universal Remote Control"/>
        <s v="Cotbolt Silicone Case"/>
        <s v="Bluerigger High Speed"/>
        <s v="Amkette 30 Pin"/>
        <s v="Popio Type C"/>
        <s v="Myvn Ltg To"/>
        <s v="Wzatco Pixel |"/>
        <s v="7Seven¬Æ Compatible Tata"/>
        <s v="Crypo‚Ñ¢ Universal Remote"/>
        <s v="Oneplus 138.7 Cm"/>
        <s v="Posh 1.5 Meter"/>
        <s v="Amazon Basics Hdmi"/>
        <s v="Boat Ltg 550V3"/>
        <s v="Astigo Compatible Remote"/>
        <s v="Caprigo Heavy Duty"/>
        <s v="Tata Sky Hd"/>
        <s v="Remote Compatible For"/>
        <s v="Sonivision Sa-D10 Sa-D100"/>
        <s v="Rts‚Ñ¢ High Speed"/>
        <s v="Agaro Blaze Usba"/>
        <s v="Amazonbasics 6 Feet"/>
        <s v="Sansui 140Cm (55"/>
        <s v="Lohaya Lcd/Led Remote"/>
        <s v="7Seven¬Æ Tcl Remote"/>
        <s v="Wayona 3In1 Nylon"/>
        <s v="Hi-Mobiler Iphone Charger"/>
        <s v="Amazon Basics 16-Gauge"/>
        <s v="Smashtronics¬Æ - Case"/>
        <s v="Ptron Solero M241"/>
        <s v="Croma 3A Fast"/>
        <s v="Sony Bravia 164"/>
        <s v="7Seven¬Æ Compatible Vu"/>
        <s v="Storite High Speed"/>
        <s v="Flix (Beetel) 3In1"/>
        <s v="Svm Products Unbreakable"/>
        <s v="Vu 164 Cm"/>
        <s v="Cablecreation Rca To"/>
        <s v="Amazonbasics - High-Speed"/>
        <s v="7Seven Compatible Lg"/>
        <s v="Realme Smart Tv"/>
        <s v="Acer 100 Cm"/>
        <s v="Lapster Usb 2.0"/>
        <s v="Amazonbasics High-Speed Braided"/>
        <s v="Cubetek 3 In"/>
        <s v="Krisons Thunder Speaker,"/>
        <s v="Airtel Digital Tv"/>
        <s v="Lohaya Voice Assistant"/>
        <s v="Amazon Brand -"/>
        <s v="Toshiba 108 Cm"/>
        <s v="Lenovo Usb A"/>
        <s v="Lg 139 Cm"/>
        <s v="Tata Sky Digital"/>
        <s v="Vu 108 Cm"/>
        <s v="Storite Super Speed"/>
        <s v="Amazonbasics 10.2 Gbps"/>
        <s v="Hisense 126 Cm"/>
        <s v="Tuarso 8K Hdmi"/>
        <s v="Kodak 139 Cm"/>
        <s v="7Seven¬Æ Suitable Sony"/>
        <s v="Prolegend¬Æ Pl-T002 Universal"/>
        <s v="Wanbo X1 Pro"/>
        <s v="Lava Charging Adapter"/>
        <s v="Technotech High Speed"/>
        <s v="Nk Star 950"/>
        <s v="Ls Lapster Quality"/>
        <s v="Amazon Basics 10.2"/>
        <s v="Kodak 126 Cm"/>
        <s v="Zorbes¬Æ Wall Adapter"/>
        <s v="Sansui 80Cm (32"/>
        <s v="Synqe Usb Type"/>
        <s v="Bestor ¬Æ 8K"/>
        <s v="Irusu Play Vr"/>
        <s v="Synqe Usb C"/>
        <s v="Shopoflux Silicone Remote"/>
        <s v="Eynk Extra Long"/>
        <s v="Lunagariya¬Æ, Protective Case"/>
        <s v="7Seven¬Æ Compatible With"/>
        <s v="Prushti Cover And"/>
        <s v="Aine Hdmi Male"/>
        <s v="Tcl 108 Cm"/>
        <s v="Redtech Usb-C To"/>
        <s v="Oneplus 163.8 Cm"/>
        <s v="Amazonbasics 108 Cm"/>
        <s v="Synqe Type C"/>
        <s v="Airtel Digitaltv Hd"/>
        <s v="Esr Usb C"/>
        <s v="Mi 138.8 Cm"/>
        <s v="Storite Usb Extension"/>
        <s v="Fire-Boltt Ninja Call"/>
        <s v="Fire-Boltt Phoenix Smart"/>
        <s v="Boat Wave Call"/>
        <s v="Mi Power Bank"/>
        <s v="Redmi A1 (Light"/>
        <s v="Oneplus Nord 2T"/>
        <s v="Redmi A1 (Black,"/>
        <s v="Sandisk Ultra¬Æ Microsdxc‚Ñ¢"/>
        <s v="Noise Pulse Go"/>
        <s v="Nokia 105 Single"/>
        <s v="Boat Wave Lite"/>
        <s v="Jbl C100Si Wired"/>
        <s v="Samsung Galaxy M04"/>
        <s v="Ptron Tangentbeat In-Ear"/>
        <s v="Redmi 10A (Charcoal"/>
        <s v="Ptron Bullet Pro"/>
        <s v="Boat Bassheads 100"/>
        <s v="Mi 10000Mah Lithium"/>
        <s v="Mi 10000Mah Li-Polymer,"/>
        <s v="Elv Car Mount"/>
        <s v="Samsung 25W Usb"/>
        <s v="Noise Colorfit Pulse"/>
        <s v="Fire-Boltt Ninja 3"/>
        <s v="Samsung Galaxy M33"/>
        <s v="Sandisk Ultra Microsd"/>
        <s v="Samsung Galaxy M13"/>
        <s v="Fire-Boltt India'S No"/>
        <s v="Iqoo Vivo Z6"/>
        <s v="Redmi 9 Activ"/>
        <s v="Redmi 9A Sport"/>
        <s v="Redmi 10A (Sea"/>
        <s v="Agaro Blaze Usb"/>
        <s v="Fire-Boltt Visionary 1.78&quot;"/>
        <s v="Noise Colorfit Pro"/>
        <s v="Iqoo Z6 Lite"/>
        <s v="Redmi 10A (Slate"/>
        <s v="Duracell 38W Fast"/>
        <s v="Realme Narzo 50"/>
        <s v="Wecool Bluetooth Extendable"/>
        <s v="Oppo A74 5G"/>
        <s v="Redmi Note 11"/>
        <s v="Samsung Original 25W"/>
        <s v="Realme Buds Classic"/>
        <s v="Iqoo Neo 6"/>
        <s v="Boat Xtend Smartwatch"/>
        <s v="Tygot Bluetooth Extendable"/>
        <s v="Samsung Evo Plus"/>
        <s v="Portronics Adapto 20"/>
        <s v="Iqoo Z6 44W"/>
        <s v="Fire-Boltt Gladiator 1.96&quot;"/>
        <s v="Striff Ps2_01 Multi"/>
        <s v="Samsung Galaxy Buds"/>
        <s v="Sounce Spiral Charger"/>
        <s v="Ptron Boom Ultima"/>
        <s v="Oneplus 10R 5G"/>
        <s v="Ambrane Mobile Holding"/>
        <s v="Ambrane 10000Mah Slim"/>
        <s v="Ptron Tangent Lite"/>
        <s v="Ambrane 20000Mah Power"/>
        <s v="Mi Xiaomi 22.5W"/>
        <s v="Gizga Essentials Spiral"/>
        <s v="Usb Charger, Oraimo"/>
        <s v="Goldmedal Curve Plus"/>
        <s v="Wecool C1 Car"/>
        <s v="Hp 32Gb Class"/>
        <s v="Boat Bassheads 242"/>
        <s v="Portronics Modesk Por-122"/>
        <s v="Realme Narzo 50I"/>
        <s v="Mi 10000Mah 3I"/>
        <s v="Nokia 105 Plus"/>
        <s v="Spigen Ez Fit"/>
        <s v="Iqoo Z6 Pro"/>
        <s v="Mi 33W Soniccharge"/>
        <s v="Oppo A31 (Mystery"/>
        <s v="Motorola A10 Dual"/>
        <s v="Kingone Upgraded Stylus"/>
        <s v="Portronics Carpower Mini"/>
        <s v="Boat Newly Launched"/>
        <s v="Ptron Newly Launched"/>
        <s v="Samsung Ehs64 Ehs64Avfwecinu"/>
        <s v="Swapkart Flexible Mobile"/>
        <s v="Fire-Boltt Ring 3"/>
        <s v="Amozo Ultra Hybrid"/>
        <s v="Elv Aluminum Adjustable"/>
        <s v="Tecno Spark 9"/>
        <s v="Tukzer Capacitive Stylus"/>
        <s v="Mi 10W Wall"/>
        <s v="Striff 12 Pieces"/>
        <s v="Elv Mobile Phone"/>
        <s v="Redmi 11 Prime"/>
        <s v="Noise Pulse Buzz"/>
        <s v="Portronics Clamp X"/>
        <s v="Ptron Volta Dual"/>
        <s v="Boat Flash Edition"/>
        <s v="Samsung Galaxy M32"/>
        <s v="Redmi Note 11T"/>
        <s v="Noise Pulse 2"/>
        <s v="Myvn 30W Warp/20W"/>
        <s v="Newly Launched Boult"/>
        <s v="Oneplus Nord Watch"/>
        <s v="Noise Agile 2"/>
        <s v="Flix (Beetel) Bolt"/>
        <s v="Kyosei Advanced Tempered"/>
        <s v="Samsung Original Ehs64"/>
        <s v="Striff Multi Angle"/>
        <s v="Wecool B1 Mobile"/>
        <s v="Sounce 360 Adjustable"/>
        <s v="Opentech¬Æ Military-Grade Tempered"/>
        <s v="En Ligne Adjustable"/>
        <s v="Tecno Spark 8T"/>
        <s v="Urbn 20000 Mah"/>
        <s v="Oneplus 10T 5G"/>
        <s v="Nokia 150 (2020)"/>
        <s v="Noise Colorfit Ultra"/>
        <s v="Boat Rockerz 400"/>
        <s v="Iphone Original 20W"/>
        <s v="Liramark Webcam Cover"/>
        <s v="Nokia 8210 4G"/>
        <s v="Sounce Protective Case"/>
        <s v="Samsung Galaxy M53"/>
        <s v="Iqoo 9 Se"/>
        <s v="Shreenova Id116 Plus"/>
        <s v="Poco C31 (Shadow"/>
        <s v="Noise_Colorfit Smart Watch"/>
        <s v="Popio Tempered Glass"/>
        <s v="10Werun Id-116 Bluetooth"/>
        <s v="Tokdis Mx-1 Pro"/>
        <s v="Sounce Gold Plated"/>
        <s v="Spigen Ultra Hybrid"/>
        <s v="Oraimo 18W Usb"/>
        <s v="Lapster 12Pcs Spiral"/>
        <s v="Mi Redmi 9I"/>
        <s v="Lava A1 Josh"/>
        <s v="Flix Usb Charger,Flix"/>
        <s v="Prolet Classic Bumper"/>
        <s v="Samsung Galaxy S20"/>
        <s v="Wecool S5 Long"/>
        <s v="Poco C31 (Royal"/>
        <s v="Amazon Basics 2"/>
        <s v="Mobilife Bluetooth Extendable"/>
        <s v="Ambrane 27000Mah Power"/>
        <s v="Striff Wall Mount"/>
        <s v="Fire-Boltt Tank 1.85&quot;"/>
        <s v="Elv Aluminium Adjustable"/>
        <s v="Dyazo Usb 3.0"/>
        <s v="Kingone Wireless Charging"/>
        <s v="Boat Airdopes 141"/>
        <s v="Sandisk Cruzer Blade"/>
        <s v="Logitech B170 Wireless"/>
        <s v="Storio Kids Toys"/>
        <s v="Boat Airdopes 121V2"/>
        <s v="Ske Bed Study"/>
        <s v="Boat Rockerz 255"/>
        <s v="Striff Adjustable Laptop"/>
        <s v="Zebronics Zeb-Bro In"/>
        <s v="Boat Rockerz 450"/>
        <s v="Jbl C50Hi, Wired"/>
        <s v="Lapster Spiral Charger"/>
        <s v="Hp V236W Usb"/>
        <s v="Hp X1000 Wired"/>
        <s v="Portronics Toad 23"/>
        <s v="Boult Audio Bassbuds"/>
        <s v="Dell Kb216 Wired"/>
        <s v="Dell Ms116 1000Dpi"/>
        <s v="Boya Bym1 Auxiliary"/>
        <s v="Duracell Ultra Alkaline"/>
        <s v="Classmate Octane Neon-"/>
        <s v="3M Scotch Double"/>
        <s v="Boat Bassheads 152"/>
        <s v="Boat Bassheads 122"/>
        <s v="Dell Usb Wireless"/>
        <s v="Seagate Expansion 1Tb"/>
        <s v="Hp W100 480P"/>
        <s v="Zebronics Zeb-Dash Plus"/>
        <s v="Zebronics Zeb-Companion 107"/>
        <s v="Syvo Wt 3130"/>
        <s v="Boult Audio Airbass"/>
        <s v="Sandisk Ultra Flair"/>
        <s v="Boat Rockerz 330"/>
        <s v="Casio Fx-991Es Plus-2Nd"/>
        <s v="Tp-Link Ac750 Wifi"/>
        <s v="Digitek¬Æ (Dtr 260"/>
        <s v="Hp 805 Black"/>
        <s v="Gizga Essentials Universal"/>
        <s v="Sandisk Ultra 128"/>
        <s v="Boult Audio Zcharge"/>
        <s v="Dell Wm118 Wireless"/>
        <s v="Eveready 1015 Carbon"/>
        <s v="Zebronics Zeb-Transformer-M Optical"/>
        <s v="Pidilite Fevicryl Acrylic"/>
        <s v="Striff Mpad Mouse"/>
        <s v="Gizga Essentials Hard"/>
        <s v="Boult Audio Fxcharge"/>
        <s v="Boult Audio Probass"/>
        <s v="Casio Fx-82Ms 2Nd"/>
        <s v="Tygot 10 Inches"/>
        <s v="Hp X200 Wireless"/>
        <s v="Oakter Mini Ups"/>
        <s v="Tp-Link Archer Ac1200"/>
        <s v="Boat Rockerz 550"/>
        <s v="Xiaomi Mi Wired"/>
        <s v="Zodo 8. 5"/>
        <s v="Zebronics Zeb-Km2100 Multimedia"/>
        <s v="Zebronics Zeb-Comfort Wired"/>
        <s v="Boat Rockerz 370"/>
        <s v="Zebronics Zeb-Astra 20"/>
        <s v="Panasonic Cr-2032/5Be Lithium"/>
        <s v="Memeho¬Æ Smart Standard"/>
        <s v="Sandisk Ultra Dual"/>
        <s v="Tizum Mouse Pad/"/>
        <s v="Epson 003 65"/>
        <s v="Zebronics Zeb-Thunder Bluetooth"/>
        <s v="Quantum Qhm-7406 Full-Sized"/>
        <s v="Striff Laptop Tabletop"/>
        <s v="Logitech M221 Wireless"/>
        <s v="Classmate Soft Cover"/>
        <s v="Hp 150 Wireless"/>
        <s v="Duracell Rechargeable Aa"/>
        <s v="Boat Airdopes 181"/>
        <s v="Tp-Link Usb Bluetooth"/>
        <s v="Rts [2 Pack]"/>
        <s v="Hp 682 Black"/>
        <s v="Logitech H111 Wired"/>
        <s v="Digitek Dtr 550"/>
        <s v="Tp-Link Tl-Wa850Re Single_Band"/>
        <s v="Coi Note Pad/Memo"/>
        <s v="Fujifilm Instax Mini"/>
        <s v="Samsung Galaxy Watch4"/>
        <s v="Noise Buds Vs104"/>
        <s v="Jbl C200Si, Premium"/>
        <s v="Acer Ek220Q 21.5"/>
        <s v="E-Cosmos 5V 1.2W"/>
        <s v="Boat Dual Port"/>
        <s v="Zebronics Zeb-County 3W"/>
        <s v="Zebronics Wired Keyboard"/>
        <s v="Jbl Tune 215Bt,"/>
        <s v="Gizga Essentials Professional"/>
        <s v="Tp-Link Tapo 360¬∞"/>
        <s v="Boat Airdopes 171"/>
        <s v="Duracell Plus Aaa"/>
        <s v="Logitech B100 Wired"/>
        <s v="Classmate 2100117 Soft"/>
        <s v="Aircase Rugged Hard"/>
        <s v="Noise Buds Vs402"/>
        <s v="Jbl Go 2,"/>
        <s v="Robustrion Tempered Glass"/>
        <s v="Redgear Pro Wireless"/>
        <s v="Logitech M235 Wireless"/>
        <s v="Tp-Link N300 Wifi"/>
        <s v="Logitech Mk240 Nano"/>
        <s v="Callas Multipurpose Foldable"/>
        <s v="Casio Mj-12D 150"/>
        <s v="Amazon Basics Multipurpose"/>
        <s v="Kanget [2 Pack]"/>
        <s v="Amazon Basics Magic"/>
        <s v="Zebronics Zeb-90Hb Usb"/>
        <s v="Zebronics Zeb Buds"/>
        <s v="Redgear A-15 Wired"/>
        <s v="Jbl Commercial Cslm20B"/>
        <s v="Eveready Red 1012"/>
        <s v="Sandisk Extreme Microsd"/>
        <s v="Portronics Mport 31C"/>
        <s v="Infinity (Jbl Fuze"/>
        <s v="Aircase Protective Laptop"/>
        <s v="Brand Conquer 6"/>
        <s v="Tp-Link Ac750 Dual"/>
        <s v="Parker Quink Ink"/>
        <s v="Striff Laptop Stand"/>
        <s v="Logitech Mk215 Wireless"/>
        <s v="Boat Bassheads 225"/>
        <s v="Luxor 5 Subject"/>
        <s v="Duracell Chhota Power"/>
        <s v="Zebronics Zeb-Transformer Gaming"/>
        <s v="Sandisk Ultra 64"/>
        <s v="Parker Classic Gold"/>
        <s v="Tarkan Portable Folding"/>
        <s v="Quantum Rj45 Ethernet"/>
        <s v="Hp Usb Wireless"/>
        <s v="Humble Dynamic Lapel"/>
        <s v="Boult Audio Omega"/>
        <s v="Striff Uph2W Multi"/>
        <s v="Amazon Basics Wireless"/>
        <s v="Crucial Ram 8Gb"/>
        <s v="Apc Back-Ups Bx600C-In"/>
        <s v="Zebronics Zeb-Jaguar Wireless"/>
        <s v="Boult Audio Truebuds"/>
        <s v="Wembley Lcd Writing"/>
        <s v="Gizga Essentials Multi-Purpose"/>
        <s v="E-Cosmos Plug In"/>
        <s v="Noise Buds Vs201"/>
        <s v="Lapster Gel Mouse"/>
        <s v="Gizga Essentials Earphone"/>
        <s v="Sandisk Ultra Sdhc"/>
        <s v="Digitek¬Æ (Drl-14C) Professional"/>
        <s v="Classmate Long Notebook"/>
        <s v="Lenovo 300 Wired"/>
        <s v="Dyazo 6 Angles"/>
        <s v="Western Digital Wd"/>
        <s v="Logitech C270 Digital"/>
        <s v="Portronics Mport 31"/>
        <s v="Zinq Five Fan"/>
        <s v="Gizga Essentials Webcam"/>
        <s v="Hp Z3700 Wireless"/>
        <s v="Maono Au-400 Lavalier"/>
        <s v="Table Magic Multipurpose"/>
        <s v="Gizga Essentials Portable"/>
        <s v="Boat Stone 650"/>
        <s v="Esnipe Mart Worldwide"/>
        <s v="Boat Stone 180"/>
        <s v="Portronics Ruffpad 8.5M"/>
        <s v="Brustro Copytinta Coloured"/>
        <s v="Cuzor 12V Mini"/>
        <s v="Crucial Bx500 240Gb"/>
        <s v="Classmate Pulse Spiral"/>
        <s v="Portronics My Buddy"/>
        <s v="Zebronics Zeb-Evolve Wireless"/>
        <s v="Inovera World Map"/>
        <s v="Seagate One Touch"/>
        <s v="Zebronics Zeb-Fame 5Watts"/>
        <s v="Tvara Lcd Writing"/>
        <s v="Redgear Mp35 Speed-Type"/>
        <s v="Lenovo 400 Wireless"/>
        <s v="Logitech K480 Wireless"/>
        <s v="Resonate Routerups Cru12V2A"/>
        <s v="3M Post-It Sticky"/>
        <s v="Ofixo Multi-Purpose Laptop"/>
        <s v="Fire-Boltt Ninja Calling"/>
        <s v="Airtel Amf-311Ww Data"/>
        <s v="Gizga Essentials Laptop"/>
        <s v="Logitech Mk270R Usb"/>
        <s v="Digitek¬Æ (Dtr-200Mt) (18"/>
        <s v="Fedus Cat6 Ethernet"/>
        <s v="Kingston Datatraveler Exodia"/>
        <s v="Envie¬Æ (Aa10004Plni-Cd) Aa"/>
        <s v="Zebronics Zeb-Buds 30"/>
        <s v="Lapster Accessories Power"/>
        <s v="Portronics Ruffpad 12E"/>
        <s v="Verilux¬Æ Usb C"/>
        <s v="Zebronics Zeb Wonderbar"/>
        <s v="Hp Wired Mouse"/>
        <s v="Anjaney Enterprise Smart"/>
        <s v="Envie Ecr-20 Charger"/>
        <s v="Proelite Faux Leather"/>
        <s v="Classmate Pulse 6"/>
        <s v="Pentonic Multicolor Ball"/>
        <s v="Logitech Pebble M350"/>
        <s v="Apsara Platinum Pencils"/>
        <s v="Zebronics Zeb-Power Wired"/>
        <s v="Ant Esports Gm320"/>
        <s v="Pilot V7 Liquid"/>
        <s v="Boat Airdopes 191G"/>
        <s v="It2M Designer Mouse"/>
        <s v="Lapster Caddy For"/>
        <s v="Sandisk Extreme Sd"/>
        <s v="Fire-Boltt Ring Pro"/>
        <s v="Lenovo 600 Bluetooth"/>
        <s v="Klam Lcd Writing"/>
        <s v="Cp Plus 2Mp"/>
        <s v="Hp Deskjet 2331"/>
        <s v="D-Link Dir-615 Wi-Fi"/>
        <s v="Rpm Euro Games"/>
        <s v="Wacom One By"/>
        <s v="Lenovo 300 Fhd"/>
        <s v="Sony Wi-C100 Wireless"/>
        <s v="Zebronics, Zeb-Nc3300 Usb"/>
        <s v="Tukzer Gel Mouse"/>
        <s v="Infinity (Jbl Glide"/>
        <s v="Robustrion Smart Trifold"/>
        <s v="Logitech M331 Silent"/>
        <s v="Camel Artist Acrylic"/>
        <s v="Portronics Key2 Combo"/>
        <s v="Supcares Laptop Stand"/>
        <s v="Zebronics Zeb-Sound Bomb"/>
        <s v="Classmate Octane Colour"/>
        <s v="Tukzer Stylus Pen,"/>
        <s v="Logitech G102 Usb"/>
        <s v="Zebronics Zeb-Vita Wireless"/>
        <s v="Urbn 10000 Mah"/>
        <s v="Qubo Smart Cam"/>
        <s v="Duracell Cr2025 3V"/>
        <s v="Camel Fabrica Acrylic"/>
        <s v="Lenovo Gx20L29764 65W"/>
        <s v="Hp Wired On"/>
        <s v="Redragon K617 Fizz"/>
        <s v="Hp Gt 53"/>
        <s v="Zebronics Zeb-Jukebar 3900,"/>
        <s v="Boat Bassheads 102"/>
        <s v="Duracell Cr2016 3V"/>
        <s v="Mi 360¬∞ Home"/>
        <s v="Zebronics Zeb-100Hb 4"/>
        <s v="Boult Audio Bass"/>
        <s v="Esr Screen Protector"/>
        <s v="Parker Vector Standard"/>
        <s v="Silicone Rubber Earbuds"/>
        <s v="Canon Pixma Mg2577S"/>
        <s v="Samsung 24-Inch(60.46Cm) Fhd"/>
        <s v="Faber-Castell Connector Pen"/>
        <s v="Zinq Ups For"/>
        <s v="Saleon‚Ñ¢ Portable Storage"/>
        <s v="Realme Buds Wireless"/>
        <s v="Wings Phantom Pro"/>
        <s v="Robustrion [Anti-Scratch] &amp;"/>
        <s v="Cablet 2.5 Inch"/>
        <s v="Sandisk 1Tb Extreme"/>
        <s v="Zebronics Zeb-Warrior Ii"/>
        <s v="Tp-Link Ue300C Usb"/>
        <s v="Wecool Moonwalk M1"/>
        <s v="Hp 330 Wireless"/>
        <s v="Rc Print Gi"/>
        <s v="Redgear Cloak Wired"/>
        <s v="Amazfit Gts2 Mini"/>
        <s v="Tabelito¬Æ Polyester Foam,"/>
        <s v="Robustrion Anti-Scratch &amp;"/>
        <s v="Portronics Ruffpad 15"/>
        <s v="Digitek¬Æ (Dls-9Ft) Lightweight"/>
        <s v="Classmate Pulse 1"/>
        <s v="Scarters Mouse Pad,"/>
        <s v="Casio Mj-120D 150"/>
        <s v="Parker Vector Camouflage"/>
        <s v="Tp-Link Ac1200 Archer"/>
        <s v="Hp Deskjet 2723"/>
        <s v="Xiaomi Mi 4A"/>
        <s v="Slovic¬Æ Tripod Mount"/>
        <s v="Orico 2.5&quot;(6.3Cm) Usb"/>
        <s v="Logitech G402 Hyperion"/>
        <s v="Panasonic Eneloop Bq-Cc55N"/>
        <s v="Logitech K380 Wireless"/>
        <s v="Canon Pixma E477"/>
        <s v="Redgear Cosmo 7,1"/>
        <s v="Belkin Essential Series"/>
        <s v="Classmate Long Book"/>
        <s v="Artis Ar-45W-Mg2 45"/>
        <s v="Imou 360¬∞ 1080P"/>
        <s v="Xiaomi Pad 5|"/>
        <s v="Sennheiser Cx 80S"/>
        <s v="Hb Plus Folding"/>
        <s v="Hp 65W Ac"/>
        <s v="Tukzer Fully Foldable"/>
        <s v="Gizga Essentials Cable"/>
        <s v="Camel Oil Pastel"/>
        <s v="Hp M270 Backlit"/>
        <s v="Foxin Ftc 12A"/>
        <s v="Pc Square Laptop"/>
        <s v="Lenovo 130 Wireless"/>
        <s v="Pilot Frixion Clicker"/>
        <s v="Zebronics Aluminium Alloy"/>
        <s v="Hp K500F Backlit"/>
        <s v="Gizga Club-Laptop Neoprene"/>
        <s v="Inventis 5V 1.2W"/>
        <s v="Tp-Link Tl-Wa855Re 300"/>
        <s v="Boat Stone 250"/>
        <s v="Offbeat¬Æ - Dash"/>
        <s v="Classmate Drawing Book"/>
        <s v="Hp Gk320 Wired"/>
        <s v="Parker Moments Vector"/>
        <s v="Camlin Elegante Fountain"/>
        <s v="Carecase¬Æ Optical Bay"/>
        <s v="Canon E4570 All-In-One"/>
        <s v="Crucial P3 500Gb"/>
        <s v="Hp V222W 64Gb"/>
        <s v="Bestor¬Æ Lcd Writing"/>
        <s v="Lenovo Ideapad 3"/>
        <s v="Boat Bassheads 900"/>
        <s v="Zebronics Astra 10"/>
        <s v="Swapkart Portable Flexible"/>
        <s v="Pigeon By Stovekraft"/>
        <s v="Usha Quartz Room"/>
        <s v="Stylehouse Lint Remover"/>
        <s v="Beatxp Kitchen Scale"/>
        <s v="Glun Multipurpose Portable"/>
        <s v="Pigeon Polypropylene Mini"/>
        <s v="Prestige 1.5 Litre"/>
        <s v="Bajaj Rhx-2 800-Watt"/>
        <s v="Prestige Electric Kettle"/>
        <s v="Prestige Pkgss 1.7L"/>
        <s v="Shoptoshop Electric Lint"/>
        <s v="Orpat Oeh-1260 2000-Watt"/>
        <s v="Pro365 Indo Mocktails/Coffee"/>
        <s v="Bajaj Dx-6 1000W"/>
        <s v="Croma 500W Mixer"/>
        <s v="Havells Instanio 3-Litre"/>
        <s v="Morphy Richards Ofr"/>
        <s v="Havells Aqua Plus"/>
        <s v="Bajaj Splendora 3"/>
        <s v="Kent 16052 Elegant"/>
        <s v="Bajaj New Shakti"/>
        <s v="Lifelong Llmg23 Power"/>
        <s v="Bajaj Majesty Dx-11"/>
        <s v="Bajaj Rex 500W"/>
        <s v="Lifelong Llek15 Electric"/>
        <s v="Lifelong Llqh922 Regalia"/>
        <s v="R B Nova"/>
        <s v="Bajaj Immersion Rod"/>
        <s v="Inalsa Electric Kettle"/>
        <s v="Prestige Pic 20"/>
        <s v="Pigeon Healthifry Digital"/>
        <s v="Prettykrafts Laundry Basket"/>
        <s v="Philips Gc1905 1440-Watt"/>
        <s v="Havells Immersion Hb15"/>
        <s v="Agaro Lr2007 Lint"/>
        <s v="Pigeon 1.5 Litre"/>
        <s v="Nutripro Juicer Mixer"/>
        <s v="Philips Gc026/30 Fabric"/>
        <s v="Havells Cista Room"/>
        <s v="Agaro Regal 800"/>
        <s v="Philips Viva Collection"/>
        <s v="Agaro Esteem Multi"/>
        <s v="Bajaj Minor 1000"/>
        <s v="Butterfly Jet Elite"/>
        <s v="Soflin Egg Boiler"/>
        <s v="Lifelong Llqh925 Dyno"/>
        <s v="Amazon Basics 1500"/>
        <s v="Prestige Sandwich Maker"/>
        <s v="Orient Electric Fabrijoy"/>
        <s v="Lifelong Llfh921 Regalia"/>
        <s v="Philips Gc181 Heavy"/>
        <s v="Bulfyss Usb Rechargeable"/>
        <s v="Bajaj Dx-7 1000W"/>
        <s v="Philips Handheld Garment"/>
        <s v="Room Heater Warmer"/>
        <s v="Wonderchef Nutri-Blend Mixer,"/>
        <s v="Usha Armor Ar1100Wb"/>
        <s v="Butterfly Ekn 1.5-Litre"/>
        <s v="Crompton Arno Neo"/>
        <s v="Borosil Chef Delite"/>
        <s v="Kent 16055 Amaze"/>
        <s v="Prestige Iris Plus"/>
        <s v="Simxen Egg Boiler"/>
        <s v="Amazon Basics 2000/1000"/>
        <s v="Healthsense Weight Machine"/>
        <s v="Bosch Pro 1000W"/>
        <s v="Bulfyss Stainless Steel"/>
        <s v="Vr 18 Pcs"/>
        <s v="Orient Electric Apex-Fx"/>
        <s v="Prettykrafts Folding Laundry"/>
        <s v="Bajaj Majesty Rx11"/>
        <s v="Eureka Forbes Trendy"/>
        <s v="Maharaja Whiteline Lava"/>
        <s v="Crompton Gracee 5-L"/>
        <s v="Bajaj Dx-2 600W"/>
        <s v="Bajaj Waterproof 1500"/>
        <s v="Agaro Supreme High"/>
        <s v="Bajaj Deluxe 2000"/>
        <s v="Orpat Hhb-100E Wob"/>
        <s v="Gilton Egg Boiler"/>
        <s v="Healthsense Chef-Mate Ks"/>
        <s v="Philips Digital Air"/>
        <s v="Milton Go Electro"/>
        <s v="Philips Daily Collection"/>
        <s v="Crompton Insta Comfy"/>
        <s v="Usha Heat Convector"/>
        <s v="Philips Hl7756/00 Mixer"/>
        <s v="Kuber Industries Waterproof"/>
        <s v="Lifelong Llmg93 500"/>
        <s v="Ikea Frother For"/>
        <s v="Crompton Insta Comfort"/>
        <s v="Lint Remover Woolen"/>
        <s v="Pigeon Kessel Multipurpose"/>
        <s v="C (Device) Lint"/>
        <s v="Bajaj Ofr Room"/>
        <s v="Luminous Vento Deluxe"/>
        <s v="Wipro Vesta 1.8"/>
        <s v="Kitchen Mart Stainless"/>
        <s v="Ikea 903.391.72 Polypropylene"/>
        <s v="Hul Pureit Germkill"/>
        <s v="Prestige Iris 750"/>
        <s v="Preethi Blue Leaf"/>
        <s v="Themisto 350 Watts"/>
        <s v="Butterfly Smart Mixer"/>
        <s v="Kent Smart Multi"/>
        <s v="Instacuppa Portable Blender"/>
        <s v="Usha Ei 1602"/>
        <s v="Kent 16044 Hand"/>
        <s v="White Feather Portable"/>
        <s v="Crompton Ihl 152"/>
        <s v="Instacuppa Rechargeable Mini"/>
        <s v="Philips Powerpro Fc9352/01"/>
        <s v="Saiellin Electric Lint"/>
        <s v="Cookwell Bullet Mixer"/>
        <s v="Prestige Prwo 1.8-2"/>
        <s v="Swiffer Instant Electric"/>
        <s v="Lifelong Llwh106 Flash"/>
        <s v="Hindware Atlantic Compacto"/>
        <s v="Atom Selves-Mh 200"/>
        <s v="Crompton Instabliss 3-L"/>
        <s v="Croma 1100 W"/>
        <s v="Lint Roller With"/>
        <s v="Portable Lint Remover"/>
        <s v="Atomberg Renesa 1200Mm"/>
        <s v="Usha Cookjoy (Cj1600Wpc)"/>
        <s v="Reffair Ax30 [Max]"/>
        <s v="!!1000 Watt/2000-Watt Room"/>
        <s v="Eureka Forbes Wet"/>
        <s v="Activa Heat-Max 2000"/>
        <s v="Philips Hl1655/00 Hand"/>
        <s v="V-Guard Zio Instant"/>
        <s v="Homeistic Applience‚Ñ¢ Instant"/>
        <s v="Kitchenwell 18Pc Plastic"/>
        <s v="Havells Instanio 10"/>
        <s v="Prestige Pic 16.0+"/>
        <s v="Agaro 33398 Rapid"/>
        <s v="Kent 16026 Electric"/>
        <s v="Skytone Stainless Steel"/>
        <s v="Kent 16088 Vogue"/>
        <s v="Eureka Forbes Supervac"/>
        <s v="Mi Air Purifier"/>
        <s v="Tata Swach Bulb"/>
        <s v="Havells Ambrose 1200Mm"/>
        <s v="Prettykrafts Laundry Bag"/>
        <s v="Fabware Lint Remover"/>
        <s v="Brayden Fito Atom"/>
        <s v="Bajaj Frore 1200"/>
        <s v="Venus Digital Kitchen"/>
        <s v="Bajaj Atx 4"/>
        <s v="Coway Professional Air"/>
        <s v="Kent Gold Optima"/>
        <s v="Homepack 750W Radiant"/>
        <s v="Bajaj Rex 750W"/>
        <s v="Heart Home Waterproof"/>
        <s v="Milton Smart Egg"/>
        <s v="Ibell Sek15L Premium"/>
        <s v="Tosaa T2Stsr Sandwich"/>
        <s v="V-Guard Divino 5"/>
        <s v="Akiara¬Æ - Makes"/>
        <s v="Usha Steam Pro"/>
        <s v="Wonderchef Nutri-Blend Complete"/>
        <s v="Widewings Electric Handheld"/>
        <s v="Morphy Richards Icon"/>
        <s v="Vedini Transparent Empty"/>
        <s v="Crompton Sea Sapphira"/>
        <s v="Jm Seller 180"/>
        <s v="Oratech Coffee Frother"/>
        <s v="Havells Glaze 74W"/>
        <s v="Pick Ur Needs¬Æ"/>
        <s v="Rico Japanese Technology"/>
        <s v="Butterfly Smart Wet"/>
        <s v="Agaro Marvel 9"/>
        <s v="Philips Gc1920/28 1440-Watt"/>
        <s v="Havells Ofr 13"/>
        <s v="Bajaj Dhx-9 1000W"/>
        <s v="Aquasure From Aquaguard"/>
        <s v="Royal Step Portable"/>
        <s v="Kent 16068 Zoom"/>
        <s v="Enem Sealing Machine"/>
        <s v="Wipro Vesta 1200"/>
        <s v="Vrprime Lint Roller"/>
        <s v="Philips Ac1215/20 Air"/>
        <s v="Eopora Ptc Ceramic"/>
        <s v="Usha Goliath Go1200Wg"/>
        <s v="Wipro Vesta Electric"/>
        <s v="Kitchenwell Multipurpose Portable"/>
        <s v="Figment Handheld Milk"/>
        <s v="Balzano High Speed"/>
        <s v="Swiss Military Vc03"/>
        <s v="Zuvexa Usb Rechargeable"/>
        <s v="Usha Ih2415 1500-Watt"/>
        <s v="Activa Instant 3"/>
        <s v="Havells Instanio 1-Litre"/>
        <s v="Lifelong 2-In1 Egg"/>
        <s v="Indias¬Æ‚Ñ¢ Electro-Instant Water"/>
        <s v="Amazonbasics Induction Cooktop"/>
        <s v="Sui Generis Electric"/>
        <s v="Philips Air Purifier"/>
        <s v="Esquire Laundry Basket"/>
        <s v="Philips Air Fryer"/>
        <s v="Havells Bero Quartz"/>
        <s v="Philips Easytouch Plus"/>
        <s v="Brayden Chopro, Electric"/>
        <s v="Usha Janome Dream"/>
        <s v="Black+Decker Handheld Portable"/>
        <s v="Personal Size Blender,"/>
        <s v="Sujata Powermatic Plus"/>
        <s v="Sure From Aquaguard"/>
        <s v="Dr Trust Electronic"/>
        <s v="Tesora - Inspired"/>
        <s v="Agaro Ace 1600"/>
        <s v="Inalsa Hand Blender"/>
        <s v="Akiara - Makes"/>
        <s v="Philips Easyspeed Plus"/>
        <s v="Inalsa Electric Chopper"/>
        <s v="Borosil Electric Egg"/>
        <s v="Wipro Vesta Grill"/>
        <s v="Rico Irpro 1500"/>
        <s v="Eureka Forbes Active"/>
        <s v="Csi International¬Æ Instant"/>
        <s v="Hindware Atlantic Xceed"/>
        <s v="Morphy Richards New"/>
        <s v="Lifelong Power -"/>
        <s v="Ibell Castor Ctek15L"/>
        <s v="Bajaj Pygmy Mini"/>
        <s v="Crompton Instaglide 1000-Watts"/>
        <s v="Prestige Clean Home"/>
        <s v="Morphy Richards Aristo"/>
        <s v="Gadgetronics Digital Kitchen"/>
        <s v="Tom &amp; Jerry"/>
        <s v="Ikea Little Loved"/>
        <s v="House Of Quirk"/>
        <s v="Allin Exporters J66"/>
        <s v="Multifunctional 2 In"/>
        <s v="Maharaja Whiteline Nano"/>
        <s v="Kent Electric Chopper-B"/>
        <s v="Crompton Amica 15-L"/>
        <s v="Kent 16025 Sandwich"/>
        <s v="Candes Gloster All"/>
        <s v="Inalsa Electric Fan"/>
        <s v="Havells Zella Flap"/>
        <s v="Ibell Sm1301 3-In-1"/>
        <s v="Inalsa Vacuum Cleaner"/>
        <s v="Mr. Brand Portable"/>
        <s v="Crompton Hill Briz"/>
        <s v="Sujata Powermatic Plus,"/>
        <s v="Aquadpure Copper +"/>
        <s v="Amazon Basics 650"/>
        <s v="Crompton Insta Delight"/>
        <s v="!!Haneul!!1000 Watt/2000-Watt Room"/>
        <s v="Melbon Vm-905 2000-Watt"/>
        <s v="Cello Eliza Plastic"/>
        <s v="Activa 1200 Mm"/>
        <s v="Shakti Technology S5"/>
        <s v="American Micronic- Imported"/>
        <s v="Demokrazy New Nova"/>
        <s v="Instant Pot Air"/>
        <s v="Hul Pureit Eco"/>
        <s v="Livpure Glo Star"/>
        <s v="Philips Hi113 1000-Watt"/>
        <s v="Kuber Industries Round"/>
        <s v="Preethi Mga-502 0.4-Litre"/>
        <s v="Usha Aurora 1000"/>
        <s v="Ecovacs Deebot N8"/>
        <s v="Kent Gold, Optima,"/>
        <s v="Avnish Tap Water"/>
        <s v="Khaitan Orfin Fan"/>
        <s v="Usha Rapidmix 500-Watt"/>
        <s v="Havells Gatik Neo"/>
        <s v="Inalsa Upright Vacuum"/>
        <s v="Royal Step -"/>
        <s v="Nirdambhay Mini Bag"/>
        <s v="Cello Non-Stick Aluminium"/>
        <s v="Proven¬Æ Copper +"/>
        <s v="Morphy Richards Daisy"/>
        <s v="Zuvexa Egg Boiler"/>
        <s v="Ao Smith Hse-Vas-X-015"/>
        <s v="Havells Festiva 1200Mm"/>
        <s v="Inalsa Vaccum Cleaner"/>
        <s v="Ibell Sm1515New Sandwich"/>
        <s v="Aquaguard Aura Ro+Uv+Uf+Taste"/>
        <s v="Milk Frother, Immersion"/>
        <s v="Panasonic Sr-Wa22H (E)"/>
        <s v="Instacuppa Milk Frother"/>
        <s v="Goodscity Garment Steamer"/>
        <s v="Solidaire 550-Watt Mixer"/>
        <s v="Amazon Basics 300"/>
        <s v="Orpat Hhb-100E 250-Watt"/>
        <s v="Healthsense Rechargeable Lint"/>
        <s v="Agaro Classic Portable"/>
        <s v="Agaro Imperial 240-Watt"/>
        <s v="Wipro Smartlife Super"/>
        <s v="Amazonbasics Cylinder Bagless"/>
        <s v="Crompton Ihl 251"/>
        <s v="Saiellin Room Heater"/>
        <s v="Bajaj Majesty Duetto"/>
        <s v="Black + Decker"/>
        <s v="Inalsa Hand Blender|"/>
        <s v="Longway Blaze 2"/>
        <s v="Prestige Pwg 07"/>
        <s v="Pigeon Zest Mixer"/>
        <s v="Borosil Volcano 13"/>
        <s v="Crompton Solarium Qube"/>
        <s v="Singer Aroma 1.8"/>
        <s v="Orient Electric Aura"/>
        <s v="Crompton Brio 1000-Watts"/>
        <s v="Butterfly Hero Mixer"/>
        <s v="Racold Eterno Pro"/>
        <s v="Lg 1.5 Ton"/>
        <s v="Eureka Forbes Aquasure"/>
        <s v="Green Tales Heat"/>
        <s v="Saleon Instant Coal"/>
        <s v="Sujata Chutney Steel"/>
        <s v="Khaitan Avaante Ka-2013"/>
        <s v="Kenstar 2400 Watts"/>
        <s v="Nexoms Instant Heating"/>
        <s v="Jialto Mini Waffle"/>
        <s v="Candes Blowhot All"/>
        <s v="Ionix Jewellery Scale"/>
        <s v="Kitchen Kit Electric"/>
        <s v="Racold Pronto Pro"/>
        <s v="Esn 999 Supreme"/>
        <s v="Pajaka¬Æ South Indian"/>
        <s v="Saiyam Stainless Steel"/>
        <s v="Konvio Neer 10"/>
        <s v="Havells Glydo 1000"/>
        <s v="Raffles Premium Stainless"/>
        <s v="Ionix Activated Carbon"/>
        <s v="Knyuc Mart Mini"/>
        <s v="Inkulture Stainless_Steel Measuring"/>
        <s v="Macmillan Aquafresh 5"/>
        <s v="Havells D'Zire 1000"/>
        <s v="Te‚Ñ¢ Instant Electric"/>
        <s v="Zigma Winotek Winotek"/>
        <s v="Kent 11054 Alkaline"/>
        <s v="Sujata Dynamix Dx"/>
        <s v="Lifelong Llmg74 750"/>
        <s v="Ttk Prestige Limited"/>
        <s v="Agaro Regal Electric"/>
        <s v="Vapja¬Æ Portable Mini"/>
        <s v="Philips Hd6975/00 25"/>
        <s v="Usha Ei 3710"/>
        <s v="Campfire Spring Chef"/>
        <s v="Themisto Th-Ws20 Digital"/>
        <s v="Fya Handheld Vacuum"/>
        <s v="Lifelong Llsm120G Sandwich"/>
        <s v="Kuber Industries Nylon"/>
        <s v="Bulfyss Plastic Sticky"/>
        <s v="T Topline 180"/>
        <s v="Empty Mist Trigger"/>
        <s v="Lonaxa Mini Travel"/>
        <s v="Agaro Royal Double"/>
        <s v="Cafe Jei French"/>
        <s v="Borosil Prime Grill"/>
        <s v="Candes 10 Litre"/>
        <s v="Prestige Psmfb 800"/>
        <s v="Ibell Mpk120L Premium"/>
        <s v="Maharaja Whiteline Odacio"/>
        <s v="Shakti Technology S3"/>
        <s v="Cello Quick Boil"/>
        <s v="Agaro Glory Cool"/>
        <s v="Wolpin 1 Lint"/>
        <s v="Abode Kitchen Essential"/>
        <s v="Sujata Supermix, Mixer"/>
        <s v="Cardex Digital Kitchen"/>
        <s v="V-Guard Zenora Ro+Uf+Mb"/>
        <s v="Bajaj Rex Dlx"/>
        <s v="Kent 16051 Hand"/>
        <s v="Prestige Pic 15.0+"/>
        <s v="Aqua D Pure"/>
        <s v="Prettykrafts Laundry Square"/>
        <s v="Libra Roti Maker"/>
        <s v="Glen 3 In"/>
        <s v="Dynore Stainless Steel"/>
        <s v="Lint Remover For"/>
        <s v="Monitor Ac Stand/Heavy"/>
        <s v="Ibell Induction Cooktop,"/>
        <s v="Kent Powp-Sediment Filter"/>
        <s v="Lacopine Mini Pocket"/>
        <s v="Ibell Sek170Bm Premium"/>
        <s v="Activa Easy Mix"/>
        <s v="Sujata Dynamix, Mixer"/>
        <s v="Wipro Vesta 1380W"/>
        <s v="Mi Robot Vacuum-Mop"/>
        <s v="Havells Ventil Air"/>
        <s v="Agaro Royal Stand"/>
        <s v="Crompton Highspeed Markle"/>
        <s v="Lifelong Llwm105 750-Watt"/>
        <s v="Portable, Handy Compact"/>
        <s v="Karcher Wd3 Eu"/>
        <s v="Inalsa Air Fryer"/>
        <s v="Amazonbasics High Speed"/>
        <s v="Eco Crystal J"/>
        <s v="Borosil Rio 1.5"/>
        <s v="Philips Drip Coffee"/>
        <s v="Eureka Forbes Euroclean"/>
        <s v="Larrito Wooden Cool"/>
        <s v="Hilton Quartz Heater"/>
        <s v="Syska Sdi-07 1000"/>
        <s v="Ikea Milk Frother"/>
        <s v="Ionix Tap Filter"/>
        <s v="Kitchengenix'S Mini Waffle"/>
        <s v="Bajaj Hm-01 Powerful"/>
        <s v="Knowza Electric Handheld"/>
        <s v="Usha Hc 812"/>
        <s v="Usha 1212 Ptc"/>
        <s v="4 In 1"/>
        <s v="Philips Hd9306/06 1.5-Litre"/>
        <s v="Libra Room Heater"/>
        <s v="Ngi Store 2"/>
        <s v="Noir Aqua -"/>
        <s v="Prestige Delight Prwo"/>
        <s v="Bajaj Majesty Rx10"/>
        <s v="Borosil Jumbo 1000-Watt"/>
      </sharedItems>
    </cacheField>
    <cacheField name="category" numFmtId="0">
      <sharedItems count="17">
        <s v="Computers &amp; Accessories"/>
        <s v="Electronics"/>
        <s v="Musical Instruments"/>
        <s v="Office Products"/>
        <s v="Home &amp; Kitchen"/>
        <s v="Home Improvement"/>
        <s v="Toys &amp; Games"/>
        <s v="Car &amp; Motorbike"/>
        <s v="Health &amp; Personal Care"/>
        <s v="Health&amp;PersonalCare" u="1"/>
        <s v="Computers&amp;Accessories" u="1"/>
        <s v="MusicalInstruments" u="1"/>
        <s v="OfficeProducts" u="1"/>
        <s v="HomeImprovement" u="1"/>
        <s v="Car&amp;Motorbike" u="1"/>
        <s v="Home&amp;Kitchen" u="1"/>
        <s v="Toys&amp;Games" u="1"/>
      </sharedItems>
    </cacheField>
    <cacheField name="Sub-Category" numFmtId="0">
      <sharedItems/>
    </cacheField>
    <cacheField name="Sub-Category2" numFmtId="0">
      <sharedItems containsBlank="1"/>
    </cacheField>
    <cacheField name="Sub-Category3" numFmtId="0">
      <sharedItems containsBlank="1"/>
    </cacheField>
    <cacheField name="discounted_price" numFmtId="166">
      <sharedItems containsSemiMixedTypes="0" containsString="0" containsNumber="1" minValue="39" maxValue="77990"/>
    </cacheField>
    <cacheField name="actual_price" numFmtId="166">
      <sharedItems containsSemiMixedTypes="0" containsString="0" containsNumber="1" minValue="39" maxValue="139900"/>
    </cacheField>
    <cacheField name="discount_percentage" numFmtId="9">
      <sharedItems containsSemiMixedTypes="0" containsString="0" containsNumber="1" minValue="0" maxValue="0.94"/>
    </cacheField>
    <cacheField name="&gt;50% or more Disount" numFmtId="0">
      <sharedItems containsSemiMixedTypes="0" containsString="0" containsNumber="1" containsInteger="1" minValue="0" maxValue="1"/>
    </cacheField>
    <cacheField name="rating" numFmtId="0">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164">
      <sharedItems containsString="0" containsBlank="1" containsNumber="1" containsInteger="1" minValue="2" maxValue="426973"/>
    </cacheField>
    <cacheField name="Fewer than 1000 Reviews" numFmtId="0">
      <sharedItems containsSemiMixedTypes="0" containsString="0" containsNumber="1" containsInteger="1" minValue="0" maxValue="1"/>
    </cacheField>
    <cacheField name="Potential Revenue" numFmtId="165">
      <sharedItems containsSemiMixedTypes="0" containsString="0" containsNumber="1" minValue="0" maxValue="3451882164"/>
    </cacheField>
    <cacheField name="Price Bucket" numFmtId="2">
      <sharedItems count="3">
        <s v="₹ 200-₹ 500"/>
        <s v="₹ 200"/>
        <s v="&gt;₹ 500"/>
      </sharedItems>
    </cacheField>
    <cacheField name="Combined Score" numFmtId="0">
      <sharedItems containsSemiMixedTypes="0" containsString="0" containsNumber="1" minValue="0" maxValue="1878681.2000000002"/>
    </cacheField>
    <cacheField name="Discount Level" numFmtId="0">
      <sharedItems count="3">
        <s v="High"/>
        <s v="Medium"/>
        <s v="Low"/>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0">
  <r>
    <s v="B07JW9H4J1"/>
    <s v="Wayona Nylon Braided USB to Lightning Fast Charging and Data Sync Cable Compatible for iPhone 13, 12,11, X, 8, 7, 6, 5, iPad Air, Pro, Mini (3 FT Pack of 1, Grey)"/>
    <s v="Wayona Nylon Braided"/>
    <x v="0"/>
    <x v="0"/>
    <s v="Accessories &amp; Peripherals"/>
    <s v="Cables &amp; Accessories"/>
    <s v="Cables"/>
    <n v="399"/>
    <n v="1099"/>
    <n v="0.64"/>
    <n v="1"/>
    <x v="0"/>
    <n v="24269"/>
    <n v="0"/>
    <n v="26671631"/>
    <x v="0"/>
    <n v="101929.8"/>
    <x v="0"/>
  </r>
  <r>
    <s v="B098NS6PVG"/>
    <s v="Ambrane Unbreakable 60W / 3A Fast Charging 1.5m Braided Type C Cable for Smartphones, Tablets, Laptops &amp; other Type C devices, PD Technology, 480Mbps Data Sync, Quick Charge 3.0 (RCT15A, Black)"/>
    <s v="Ambrane Unbreakable 60W"/>
    <x v="1"/>
    <x v="0"/>
    <s v="Accessories &amp; Peripherals"/>
    <s v="Cables &amp; Accessories"/>
    <s v="Cables"/>
    <n v="199"/>
    <n v="349"/>
    <n v="0.43"/>
    <n v="0"/>
    <x v="1"/>
    <n v="43994"/>
    <n v="0"/>
    <n v="15353906"/>
    <x v="1"/>
    <n v="175976"/>
    <x v="1"/>
  </r>
  <r>
    <s v="B096MSW6CT"/>
    <s v="Sounce Fast Phone Charging Cable &amp; Data Sync USB Cable Compatible for iPhone 13, 12,11, X, 8, 7, 6, 5, iPad Air, Pro, Mini &amp; iOS Devices"/>
    <s v="Sounce Fast Phone"/>
    <x v="2"/>
    <x v="0"/>
    <s v="Accessories &amp; Peripherals"/>
    <s v="Cables &amp; Accessories"/>
    <s v="Cables"/>
    <n v="199"/>
    <n v="1899"/>
    <n v="0.9"/>
    <n v="1"/>
    <x v="2"/>
    <n v="7928"/>
    <n v="0"/>
    <n v="15055272"/>
    <x v="1"/>
    <n v="30919.200000000001"/>
    <x v="0"/>
  </r>
  <r>
    <s v="B08HDJ86NZ"/>
    <s v="boAt Deuce USB 300 2 in 1 Type-C &amp; Micro USB Stress Resistant, Tangle-Free, Sturdy Cable with 3A Fast Charging &amp; 480mbps Data Transmission, 10000+ Bends Lifespan and Extended 1.5m Length(Martian Red)"/>
    <s v="boAt Deuce USB"/>
    <x v="3"/>
    <x v="0"/>
    <s v="Accessories &amp; Peripherals"/>
    <s v="Cables &amp; Accessories"/>
    <s v="Cables"/>
    <n v="329"/>
    <n v="699"/>
    <n v="0.53"/>
    <n v="1"/>
    <x v="0"/>
    <n v="94363"/>
    <n v="0"/>
    <n v="65959737"/>
    <x v="0"/>
    <n v="396324.60000000003"/>
    <x v="0"/>
  </r>
  <r>
    <s v="B08CF3B7N1"/>
    <s v="Portronics Konnect L 1.2M Fast Charging 3A 8 Pin USB Cable with Charge &amp; Sync Function for iPhone, iPad (Grey)"/>
    <s v="Portronics Konnect L"/>
    <x v="4"/>
    <x v="0"/>
    <s v="Accessories &amp; Peripherals"/>
    <s v="Cables &amp; Accessories"/>
    <s v="Cables"/>
    <n v="154"/>
    <n v="399"/>
    <n v="0.61"/>
    <n v="1"/>
    <x v="0"/>
    <n v="16905"/>
    <n v="0"/>
    <n v="6745095"/>
    <x v="1"/>
    <n v="71001"/>
    <x v="0"/>
  </r>
  <r>
    <s v="B08Y1TFSP6"/>
    <s v="pTron Solero TB301 3A Type-C Data and Fast Charging Cable, Made in India, 480Mbps Data Sync, Strong and Durable 1.5-Meter Nylon Braided USB Cable for Type-C Devices for Charging Adapter (Black)"/>
    <s v="pTron Solero TB301"/>
    <x v="5"/>
    <x v="0"/>
    <s v="Accessories &amp; Peripherals"/>
    <s v="Cables &amp; Accessories"/>
    <s v="Cables"/>
    <n v="149"/>
    <n v="1000"/>
    <n v="0.85"/>
    <n v="1"/>
    <x v="2"/>
    <n v="24871"/>
    <n v="0"/>
    <n v="24871000"/>
    <x v="1"/>
    <n v="96996.9"/>
    <x v="0"/>
  </r>
  <r>
    <s v="B08WRWPM22"/>
    <s v="boAt Micro USB 55 Tangle-free, Sturdy Micro USB Cable with 3A Fast Charging &amp; 480mbps Data Transmission (Black)"/>
    <s v="boAt Micro USB"/>
    <x v="6"/>
    <x v="0"/>
    <s v="Accessories &amp; Peripherals"/>
    <s v="Cables &amp; Accessories"/>
    <s v="Cables"/>
    <n v="176.63"/>
    <n v="499"/>
    <n v="0.65"/>
    <n v="1"/>
    <x v="3"/>
    <n v="15188"/>
    <n v="0"/>
    <n v="7578812"/>
    <x v="1"/>
    <n v="62270.799999999996"/>
    <x v="0"/>
  </r>
  <r>
    <s v="B08DDRGWTJ"/>
    <s v="MI Usb Type-C Cable Smartphone (Black)"/>
    <s v="MI Usb Type-C"/>
    <x v="7"/>
    <x v="0"/>
    <s v="Accessories &amp; Peripherals"/>
    <s v="Cables &amp; Accessories"/>
    <s v="Cables"/>
    <n v="229"/>
    <n v="299"/>
    <n v="0.23"/>
    <n v="0"/>
    <x v="4"/>
    <n v="30411"/>
    <n v="0"/>
    <n v="9092889"/>
    <x v="0"/>
    <n v="130767.29999999999"/>
    <x v="2"/>
  </r>
  <r>
    <s v="B008IFXQFU"/>
    <s v="TP-Link USB WiFi Adapter for PC(TL-WN725N), N150 Wireless Network Adapter for Desktop - Nano Size WiFi Dongle Compatible with Windows 11/10/7/8/8.1/XP/ Mac OS 10.9-10.15 Linux Kernel 2.6.18-4.4.3"/>
    <s v="TP-Link USB WiFi"/>
    <x v="8"/>
    <x v="0"/>
    <s v="Networking Devices"/>
    <s v="Network Adapters"/>
    <s v="Wireless USB Adapters"/>
    <n v="499"/>
    <n v="999"/>
    <n v="0.5"/>
    <n v="1"/>
    <x v="0"/>
    <n v="179691"/>
    <n v="0"/>
    <n v="179511309"/>
    <x v="0"/>
    <n v="754702.20000000007"/>
    <x v="0"/>
  </r>
  <r>
    <s v="B082LZGK39"/>
    <s v="Ambrane Unbreakable 60W / 3A Fast Charging 1.5m Braided Micro USB Cable for Smartphones, Tablets, Laptops &amp; Other Micro USB Devices, 480Mbps Data Sync, Quick Charge 3.0 (RCM15, Black)"/>
    <s v="Ambrane Unbreakable 60W"/>
    <x v="1"/>
    <x v="0"/>
    <s v="Accessories &amp; Peripherals"/>
    <s v="Cables &amp; Accessories"/>
    <s v="Cables"/>
    <n v="199"/>
    <n v="299"/>
    <n v="0.33"/>
    <n v="0"/>
    <x v="1"/>
    <n v="43994"/>
    <n v="0"/>
    <n v="13154206"/>
    <x v="1"/>
    <n v="175976"/>
    <x v="1"/>
  </r>
  <r>
    <s v="B08CF3D7QR"/>
    <s v="Portronics Konnect L POR-1081 Fast Charging 3A Type-C Cable 1.2Meter with Charge &amp; Sync Function for All Type-C Devices (Grey)"/>
    <s v="Portronics Konnect L"/>
    <x v="4"/>
    <x v="0"/>
    <s v="Accessories &amp; Peripherals"/>
    <s v="Cables &amp; Accessories"/>
    <s v="Cables"/>
    <n v="154"/>
    <n v="339"/>
    <n v="0.55000000000000004"/>
    <n v="1"/>
    <x v="4"/>
    <n v="13391"/>
    <n v="0"/>
    <n v="4539549"/>
    <x v="1"/>
    <n v="57581.299999999996"/>
    <x v="0"/>
  </r>
  <r>
    <s v="B0789LZTCJ"/>
    <s v="boAt Rugged v3 Extra Tough Unbreakable Braided Micro USB Cable 1.5 Meter (Black)"/>
    <s v="boAt Rugged v3"/>
    <x v="9"/>
    <x v="0"/>
    <s v="Accessories &amp; Peripherals"/>
    <s v="Cables &amp; Accessories"/>
    <s v="Cables"/>
    <n v="299"/>
    <n v="799"/>
    <n v="0.63"/>
    <n v="1"/>
    <x v="0"/>
    <n v="94363"/>
    <n v="0"/>
    <n v="75396037"/>
    <x v="0"/>
    <n v="396324.60000000003"/>
    <x v="0"/>
  </r>
  <r>
    <s v="B07KSMBL2H"/>
    <s v="AmazonBasics Flexible Premium HDMI Cable (Black, 4K@60Hz, 18Gbps), 3-Foot"/>
    <s v="AmazonBasics Flexible Premium"/>
    <x v="10"/>
    <x v="1"/>
    <s v="Home Theater, TV &amp; Video"/>
    <s v="Accessories"/>
    <s v="Cables"/>
    <n v="219"/>
    <n v="700"/>
    <n v="0.69"/>
    <n v="1"/>
    <x v="5"/>
    <n v="426973"/>
    <n v="0"/>
    <n v="298881100"/>
    <x v="0"/>
    <n v="1878681.2000000002"/>
    <x v="0"/>
  </r>
  <r>
    <s v="B085DTN6R2"/>
    <s v="Portronics Konnect CL 20W POR-1067 Type-C to 8 Pin USB 1.2M Cable with Power Delivery &amp; 3A Quick Charge Support, Nylon Braided for All Type-C and 8 Pin Devices, Green"/>
    <s v="Portronics Konnect CL"/>
    <x v="11"/>
    <x v="0"/>
    <s v="Accessories &amp; Peripherals"/>
    <s v="Cables &amp; Accessories"/>
    <s v="Cables"/>
    <n v="350"/>
    <n v="899"/>
    <n v="0.61"/>
    <n v="1"/>
    <x v="0"/>
    <n v="2262"/>
    <n v="0"/>
    <n v="2033538"/>
    <x v="0"/>
    <n v="9500.4"/>
    <x v="0"/>
  </r>
  <r>
    <s v="B09KLVMZ3B"/>
    <s v="Portronics Konnect L 1.2M POR-1401 Fast Charging 3A 8 Pin USB Cable with Charge &amp; Sync Function (White)"/>
    <s v="Portronics Konnect L"/>
    <x v="4"/>
    <x v="0"/>
    <s v="Accessories &amp; Peripherals"/>
    <s v="Cables &amp; Accessories"/>
    <s v="Cables"/>
    <n v="159"/>
    <n v="399"/>
    <n v="0.6"/>
    <n v="1"/>
    <x v="3"/>
    <n v="4768"/>
    <n v="0"/>
    <n v="1902432"/>
    <x v="1"/>
    <n v="19548.8"/>
    <x v="0"/>
  </r>
  <r>
    <s v="B083342NKJ"/>
    <s v="MI Braided USB Type-C Cable for Charging Adapter (Red)"/>
    <s v="MI Braided USB"/>
    <x v="12"/>
    <x v="0"/>
    <s v="Accessories &amp; Peripherals"/>
    <s v="Cables &amp; Accessories"/>
    <s v="Cables"/>
    <n v="349"/>
    <n v="399"/>
    <n v="0.13"/>
    <n v="0"/>
    <x v="5"/>
    <n v="18757"/>
    <n v="0"/>
    <n v="7484043"/>
    <x v="0"/>
    <n v="82530.8"/>
    <x v="2"/>
  </r>
  <r>
    <s v="B0B6F7LX4C"/>
    <s v="MI 80 cm (32 inches) 5A Series HD Ready Smart Android LED TV L32M7-5AIN (Black)"/>
    <s v="MI 80 cm"/>
    <x v="13"/>
    <x v="1"/>
    <s v="Home Theater, TV &amp; Video"/>
    <s v="Televisions"/>
    <s v="SmartTelevisions"/>
    <n v="13999"/>
    <n v="24999"/>
    <n v="0.44"/>
    <n v="0"/>
    <x v="0"/>
    <n v="32840"/>
    <n v="0"/>
    <n v="820967160"/>
    <x v="2"/>
    <n v="137928"/>
    <x v="1"/>
  </r>
  <r>
    <s v="B082LSVT4B"/>
    <s v="Ambrane Unbreakable 60W / 3A Fast Charging 1.5m Braided Type C to Type C Cable for Smartphones, Tablets, Laptops &amp; Other Type C Devices, PD Technology, 480Mbps Data Sync (RCTT15, Black)"/>
    <s v="Ambrane Unbreakable 60W"/>
    <x v="1"/>
    <x v="0"/>
    <s v="Accessories &amp; Peripherals"/>
    <s v="Cables &amp; Accessories"/>
    <s v="Cables"/>
    <n v="249"/>
    <n v="399"/>
    <n v="0.38"/>
    <n v="0"/>
    <x v="1"/>
    <n v="43994"/>
    <n v="0"/>
    <n v="17553606"/>
    <x v="0"/>
    <n v="175976"/>
    <x v="1"/>
  </r>
  <r>
    <s v="B08WRBG3XW"/>
    <s v="boAt Type C A325 Tangle-free, Sturdy Type C Cable with 3A Rapid Charging &amp; 480mbps Data Transmission(Black)"/>
    <s v="boAt Type C"/>
    <x v="14"/>
    <x v="0"/>
    <s v="Accessories &amp; Peripherals"/>
    <s v="Cables &amp; Accessories"/>
    <s v="Cables"/>
    <n v="199"/>
    <n v="499"/>
    <n v="0.6"/>
    <n v="1"/>
    <x v="3"/>
    <n v="13045"/>
    <n v="0"/>
    <n v="6509455"/>
    <x v="1"/>
    <n v="53484.499999999993"/>
    <x v="0"/>
  </r>
  <r>
    <s v="B08DPLCM6T"/>
    <s v="LG 80 cm (32 inches) HD Ready Smart LED TV 32LM563BPTC (Dark Iron Gray)"/>
    <s v="LG 80 cm"/>
    <x v="15"/>
    <x v="1"/>
    <s v="Home Theater, TV &amp; Video"/>
    <s v="Televisions"/>
    <s v="SmartTelevisions"/>
    <n v="13490"/>
    <n v="21990"/>
    <n v="0.39"/>
    <n v="0"/>
    <x v="4"/>
    <n v="11976"/>
    <n v="0"/>
    <n v="263352240"/>
    <x v="2"/>
    <n v="51496.799999999996"/>
    <x v="1"/>
  </r>
  <r>
    <s v="B09C6HXFC1"/>
    <s v="Duracell USB Lightning Apple Certified (Mfi) Braided Sync &amp; Charge Cable For Iphone, Ipad And Ipod. Fast Charging Lightning Cable, 3.9 Feet (1.2M) - Black"/>
    <s v="Duracell USB Lightning"/>
    <x v="16"/>
    <x v="0"/>
    <s v="Accessories &amp; Peripherals"/>
    <s v="Cables &amp; Accessories"/>
    <s v="Cables"/>
    <n v="970"/>
    <n v="1799"/>
    <n v="0.46"/>
    <n v="0"/>
    <x v="6"/>
    <n v="815"/>
    <n v="1"/>
    <n v="1466185"/>
    <x v="2"/>
    <n v="3667.5"/>
    <x v="1"/>
  </r>
  <r>
    <s v="B085194JFL"/>
    <s v="tizum HDMI to VGA Adapter Cable 1080P for Projector, Computer, Laptop, TV, Projectors &amp; TV"/>
    <s v="tizum HDMI to"/>
    <x v="17"/>
    <x v="1"/>
    <s v="Home Theater, TV &amp; Video"/>
    <s v="Accessories"/>
    <s v="Cables"/>
    <n v="279"/>
    <n v="499"/>
    <n v="0.44"/>
    <n v="0"/>
    <x v="7"/>
    <n v="10962"/>
    <n v="0"/>
    <n v="5470038"/>
    <x v="0"/>
    <n v="40559.4"/>
    <x v="1"/>
  </r>
  <r>
    <s v="B09F6S8BT6"/>
    <s v="Samsung 80 cm (32 Inches) Wondertainment Series HD Ready LED Smart TV UA32T4340BKXXL (Glossy Black)"/>
    <s v="Samsung 80 cm"/>
    <x v="18"/>
    <x v="1"/>
    <s v="Home Theater, TV &amp; Video"/>
    <s v="Televisions"/>
    <s v="SmartTelevisions"/>
    <n v="13490"/>
    <n v="22900"/>
    <n v="0.41"/>
    <n v="0"/>
    <x v="4"/>
    <n v="16299"/>
    <n v="0"/>
    <n v="373247100"/>
    <x v="2"/>
    <n v="70085.7"/>
    <x v="1"/>
  </r>
  <r>
    <s v="B09NHVCHS9"/>
    <s v="Flix Micro Usb Cable For Smartphone (Black)"/>
    <s v="Flix Micro Usb"/>
    <x v="19"/>
    <x v="0"/>
    <s v="Accessories &amp; Peripherals"/>
    <s v="Cables &amp; Accessories"/>
    <s v="Cables"/>
    <n v="59"/>
    <n v="199"/>
    <n v="0.7"/>
    <n v="1"/>
    <x v="1"/>
    <n v="9378"/>
    <n v="0"/>
    <n v="1866222"/>
    <x v="1"/>
    <n v="37512"/>
    <x v="0"/>
  </r>
  <r>
    <s v="B0B1YVCJ2Y"/>
    <s v="Acer 80 cm (32 inches) I Series HD Ready Android Smart LED TV AR32AR2841HDFL (Black)"/>
    <s v="Acer 80 cm"/>
    <x v="20"/>
    <x v="1"/>
    <s v="Home Theater, TV &amp; Video"/>
    <s v="Televisions"/>
    <s v="SmartTelevisions"/>
    <n v="11499"/>
    <n v="19990"/>
    <n v="0.42"/>
    <n v="0"/>
    <x v="4"/>
    <n v="4703"/>
    <n v="0"/>
    <n v="94012970"/>
    <x v="2"/>
    <n v="20222.899999999998"/>
    <x v="1"/>
  </r>
  <r>
    <s v="B01M4GGIVU"/>
    <s v="Tizum High Speed HDMI Cable with Ethernet | Supports 3D 4K | for All HDMI Devices Laptop Computer Gaming Console TV Set Top Box (1.5 Meter/ 5 Feet)"/>
    <s v="Tizum High Speed"/>
    <x v="21"/>
    <x v="1"/>
    <s v="Home Theater, TV &amp; Video"/>
    <s v="Accessories"/>
    <s v="Cables"/>
    <n v="199"/>
    <n v="699"/>
    <n v="0.72"/>
    <n v="1"/>
    <x v="0"/>
    <n v="12153"/>
    <n v="0"/>
    <n v="8494947"/>
    <x v="1"/>
    <n v="51042.6"/>
    <x v="0"/>
  </r>
  <r>
    <s v="B08B42LWKN"/>
    <s v="OnePlus 80 cm (32 inches) Y Series HD Ready LED Smart Android TV 32Y1 (Black)"/>
    <s v="OnePlus 80 cm"/>
    <x v="22"/>
    <x v="1"/>
    <s v="Home Theater, TV &amp; Video"/>
    <s v="Televisions"/>
    <s v="SmartTelevisions"/>
    <n v="14999"/>
    <n v="19999"/>
    <n v="0.25"/>
    <n v="0"/>
    <x v="0"/>
    <n v="34899"/>
    <n v="0"/>
    <n v="697945101"/>
    <x v="2"/>
    <n v="146575.80000000002"/>
    <x v="1"/>
  </r>
  <r>
    <s v="B094JNXNPV"/>
    <s v="Ambrane Unbreakable 3 in 1 Fast Charging Braided Multipurpose Cable for Speaker with 2.1 A Speed - 1.25 meter, Black"/>
    <s v="Ambrane Unbreakable 3"/>
    <x v="23"/>
    <x v="0"/>
    <s v="Accessories &amp; Peripherals"/>
    <s v="Cables &amp; Accessories"/>
    <s v="Cables"/>
    <n v="299"/>
    <n v="399"/>
    <n v="0.25"/>
    <n v="0"/>
    <x v="1"/>
    <n v="2766"/>
    <n v="0"/>
    <n v="1103634"/>
    <x v="0"/>
    <n v="11064"/>
    <x v="1"/>
  </r>
  <r>
    <s v="B09W5XR9RT"/>
    <s v="Duracell USB C To Lightning Apple Certified (Mfi) Braided Sync &amp; Charge Cable For Iphone, Ipad And Ipod. Fast Charging Lightning Cable, 3.9 Feet (1.2M) - Black"/>
    <s v="Duracell USB C"/>
    <x v="24"/>
    <x v="0"/>
    <s v="Accessories &amp; Peripherals"/>
    <s v="Cables &amp; Accessories"/>
    <s v="Cables"/>
    <n v="970"/>
    <n v="1999"/>
    <n v="0.51"/>
    <n v="1"/>
    <x v="5"/>
    <n v="184"/>
    <n v="1"/>
    <n v="367816"/>
    <x v="2"/>
    <n v="809.6"/>
    <x v="0"/>
  </r>
  <r>
    <s v="B077Z65HSD"/>
    <s v="boAt A400 USB Type-C to USB-A 2.0 Male Data Cable, 2 Meter (Black)"/>
    <s v="boAt A400 USB"/>
    <x v="25"/>
    <x v="0"/>
    <s v="Accessories &amp; Peripherals"/>
    <s v="Cables &amp; Accessories"/>
    <s v="Cables"/>
    <n v="299"/>
    <n v="999"/>
    <n v="0.7"/>
    <n v="1"/>
    <x v="4"/>
    <n v="20850"/>
    <n v="0"/>
    <n v="20829150"/>
    <x v="0"/>
    <n v="89655"/>
    <x v="0"/>
  </r>
  <r>
    <s v="B00NH11PEY"/>
    <s v="AmazonBasics USB 2.0 - A-Male to A-Female Extension Cable for Personal Computer, Printer (Black, 9.8 Feet/3 Meters)"/>
    <s v="AmazonBasics USB 2.0"/>
    <x v="26"/>
    <x v="0"/>
    <s v="Accessories &amp; Peripherals"/>
    <s v="Cables &amp; Accessories"/>
    <s v="Cables"/>
    <n v="199"/>
    <n v="750"/>
    <n v="0.73"/>
    <n v="1"/>
    <x v="6"/>
    <n v="74976"/>
    <n v="0"/>
    <n v="56232000"/>
    <x v="1"/>
    <n v="337392"/>
    <x v="0"/>
  </r>
  <r>
    <s v="B09CMM3VGK"/>
    <s v="Ambrane 60W / 3A Type C Fast Charging Unbreakable 1.5m L Shaped Braided Cable, PD Technology, 480Mbps Data Transfer for Smartphones, Tablet, Laptops &amp; other type c devices (ABLC10, Black)"/>
    <s v="Ambrane 60W /"/>
    <x v="27"/>
    <x v="0"/>
    <s v="Accessories &amp; Peripherals"/>
    <s v="Cables &amp; Accessories"/>
    <s v="Cables"/>
    <n v="179"/>
    <n v="499"/>
    <n v="0.64"/>
    <n v="1"/>
    <x v="1"/>
    <n v="1934"/>
    <n v="0"/>
    <n v="965066"/>
    <x v="1"/>
    <n v="7736"/>
    <x v="0"/>
  </r>
  <r>
    <s v="B08QSC1XY8"/>
    <s v="Zoul USB C 60W Fast Charging 3A 6ft/2M Long Type C Nylon Braided Data Cable Quick Charger Cable QC 3.0 for Samsung Galaxy M31S M30 S10 S9 S20 Plus, Note 10 9 8, A20e A40 A50 A70 (2M, Grey)"/>
    <s v="Zoul USB C"/>
    <x v="28"/>
    <x v="0"/>
    <s v="Accessories &amp; Peripherals"/>
    <s v="Cables &amp; Accessories"/>
    <s v="Cables"/>
    <n v="389"/>
    <n v="1099"/>
    <n v="0.65"/>
    <n v="1"/>
    <x v="4"/>
    <n v="974"/>
    <n v="1"/>
    <n v="1070426"/>
    <x v="0"/>
    <n v="4188.2"/>
    <x v="0"/>
  </r>
  <r>
    <s v="B008FWZGSG"/>
    <s v="Samsung Original Type C to C Cable - 3.28 Feet (1 Meter), White"/>
    <s v="Samsung Original Type"/>
    <x v="29"/>
    <x v="0"/>
    <s v="Accessories &amp; Peripherals"/>
    <s v="Cables &amp; Accessories"/>
    <s v="Cables"/>
    <n v="599"/>
    <n v="599"/>
    <n v="0"/>
    <n v="0"/>
    <x v="4"/>
    <n v="355"/>
    <n v="1"/>
    <n v="212645"/>
    <x v="2"/>
    <n v="1526.5"/>
    <x v="2"/>
  </r>
  <r>
    <s v="B0B4HJNPV4"/>
    <s v="pTron Solero T351 3.5Amps Fast Charging Type-C to Type-C PD Data &amp; Charging USB Cable, Made in India, 480Mbps Data Sync, Durable 1 Meter Long Cable for Type-C Smartphones, Tablets &amp; Laptops (Black)"/>
    <s v="pTron Solero T351"/>
    <x v="30"/>
    <x v="0"/>
    <s v="Accessories &amp; Peripherals"/>
    <s v="Cables &amp; Accessories"/>
    <s v="Cables"/>
    <n v="199"/>
    <n v="999"/>
    <n v="0.8"/>
    <n v="1"/>
    <x v="2"/>
    <n v="1075"/>
    <n v="0"/>
    <n v="1073925"/>
    <x v="1"/>
    <n v="4192.5"/>
    <x v="0"/>
  </r>
  <r>
    <s v="B08Y1SJVV5"/>
    <s v="pTron Solero MB301 3A Micro USB Data &amp; Charging Cable, Made in India, 480Mbps Data Sync, Strong &amp; Durable 1.5-Meter Nylon Braided USB Cable for Micro USB Devices - (Black)"/>
    <s v="pTron Solero MB301"/>
    <x v="31"/>
    <x v="0"/>
    <s v="Accessories &amp; Peripherals"/>
    <s v="Cables &amp; Accessories"/>
    <s v="Cables"/>
    <n v="99"/>
    <n v="666.66"/>
    <n v="0.85"/>
    <n v="1"/>
    <x v="2"/>
    <n v="24871"/>
    <n v="0"/>
    <n v="16580500.859999999"/>
    <x v="1"/>
    <n v="96996.9"/>
    <x v="0"/>
  </r>
  <r>
    <s v="B07XLCFSSN"/>
    <s v="Amazonbasics Nylon Braided Usb-C To Lightning Cable, Fast Charging Mfi Certified Smartphone, Iphone Charger (6-Foot, Dark Grey)"/>
    <s v="Amazonbasics Nylon Braided"/>
    <x v="32"/>
    <x v="0"/>
    <s v="Accessories &amp; Peripherals"/>
    <s v="Cables &amp; Accessories"/>
    <s v="Cables"/>
    <n v="899"/>
    <n v="1900"/>
    <n v="0.53"/>
    <n v="1"/>
    <x v="5"/>
    <n v="13552"/>
    <n v="0"/>
    <n v="25748800"/>
    <x v="2"/>
    <n v="59628.800000000003"/>
    <x v="0"/>
  </r>
  <r>
    <s v="B09RZS1NQT"/>
    <s v="Sounce 65W OnePlus Dash Warp Charge Cable, 6.5A Type-C to USB C PD Data Sync Fast Charging Cable Compatible with One Plus 8T/ 9/ 9R/ 9 pro/ 9RT/ 10R/ Nord &amp; for All Type C Devices ‚Äì Red, 1 Meter"/>
    <s v="Sounce 65W OnePlus"/>
    <x v="33"/>
    <x v="0"/>
    <s v="Accessories &amp; Peripherals"/>
    <s v="Cables &amp; Accessories"/>
    <s v="Cables"/>
    <n v="199"/>
    <n v="999"/>
    <n v="0.8"/>
    <n v="1"/>
    <x v="1"/>
    <n v="576"/>
    <n v="1"/>
    <n v="575424"/>
    <x v="1"/>
    <n v="2304"/>
    <x v="0"/>
  </r>
  <r>
    <s v="B0B3MMYHYW"/>
    <s v="OnePlus 126 cm (50 inches) Y Series 4K Ultra HD Smart Android LED TV 50Y1S Pro (Black)"/>
    <s v="OnePlus 126 cm"/>
    <x v="34"/>
    <x v="1"/>
    <s v="Home Theater, TV &amp; Video"/>
    <s v="Televisions"/>
    <s v="SmartTelevisions"/>
    <n v="32999"/>
    <n v="45999"/>
    <n v="0.28000000000000003"/>
    <n v="0"/>
    <x v="0"/>
    <n v="7298"/>
    <n v="0"/>
    <n v="335700702"/>
    <x v="2"/>
    <n v="30651.600000000002"/>
    <x v="1"/>
  </r>
  <r>
    <s v="B09C6HWG18"/>
    <s v="Duracell Type C To Type C 5A (100W) Braided Sync &amp; Fast Charging Cable, 3.9 Feet (1.2M). USB C to C Cable, Supports PD &amp; QC 3.0 Charging, 5 GBPS Data Transmission ‚Äì Black"/>
    <s v="Duracell Type C"/>
    <x v="35"/>
    <x v="0"/>
    <s v="Accessories &amp; Peripherals"/>
    <s v="Cables &amp; Accessories"/>
    <s v="Cables"/>
    <n v="970"/>
    <n v="1999"/>
    <n v="0.51"/>
    <n v="1"/>
    <x v="0"/>
    <n v="462"/>
    <n v="1"/>
    <n v="923538"/>
    <x v="2"/>
    <n v="1940.4"/>
    <x v="0"/>
  </r>
  <r>
    <s v="B00NH11KIK"/>
    <s v="AmazonBasics USB 2.0 Cable - A-Male to B-Male - for Personal Computer, Printer- 6 Feet (1.8 Meters), Black"/>
    <s v="AmazonBasics USB 2.0"/>
    <x v="26"/>
    <x v="0"/>
    <s v="Accessories &amp; Peripherals"/>
    <s v="Cables &amp; Accessories"/>
    <s v="Cables"/>
    <n v="209"/>
    <n v="695"/>
    <n v="0.7"/>
    <n v="1"/>
    <x v="6"/>
    <n v="107687"/>
    <n v="0"/>
    <n v="74842465"/>
    <x v="0"/>
    <n v="484591.5"/>
    <x v="0"/>
  </r>
  <r>
    <s v="B09JPC82QC"/>
    <s v="Mi 108 cm (43 inches) Full HD Android LED TV 4C | L43M6-INC (Black)"/>
    <s v="Mi 108 cm"/>
    <x v="36"/>
    <x v="1"/>
    <s v="Home Theater, TV &amp; Video"/>
    <s v="Televisions"/>
    <s v="SmartTelevisions"/>
    <n v="19999"/>
    <n v="34999"/>
    <n v="0.43"/>
    <n v="0"/>
    <x v="4"/>
    <n v="27151"/>
    <n v="0"/>
    <n v="950257849"/>
    <x v="2"/>
    <n v="116749.29999999999"/>
    <x v="1"/>
  </r>
  <r>
    <s v="B07JW1Y6XV"/>
    <s v="Wayona Nylon Braided 3A Lightning to USB A Syncing and Fast Charging Data Cable for iPhone, Ipad (3 FT Pack of 1, Black)"/>
    <s v="Wayona Nylon Braided"/>
    <x v="0"/>
    <x v="0"/>
    <s v="Accessories &amp; Peripherals"/>
    <s v="Cables &amp; Accessories"/>
    <s v="Cables"/>
    <n v="399"/>
    <n v="1099"/>
    <n v="0.64"/>
    <n v="1"/>
    <x v="0"/>
    <n v="24269"/>
    <n v="0"/>
    <n v="26671631"/>
    <x v="0"/>
    <n v="101929.8"/>
    <x v="0"/>
  </r>
  <r>
    <s v="B07KRCW6LZ"/>
    <s v="TP-Link Nano AC600 USB Wi-Fi Adapter(Archer T2U Nano)- 2.4G/5G Dual Band Wireless Network Adapter for PC Desktop Laptop, Mini Travel Size, Supports Windows 11,10, 8.1, 8, 7, XP/Mac OS 10.9-10.15"/>
    <s v="TP-Link Nano AC600"/>
    <x v="37"/>
    <x v="0"/>
    <s v="Networking Devices"/>
    <s v="Network Adapters"/>
    <s v="Wireless USB Adapters"/>
    <n v="999"/>
    <n v="1599"/>
    <n v="0.38"/>
    <n v="0"/>
    <x v="4"/>
    <n v="12093"/>
    <n v="0"/>
    <n v="19336707"/>
    <x v="2"/>
    <n v="51999.9"/>
    <x v="1"/>
  </r>
  <r>
    <s v="B09NJN8L25"/>
    <s v="FLiX (Beetel USB to Micro USB PVC Data Sync &amp; 2A Fast Charging Cable, Made in India, 480Mbps Data Sync, Solid Cable, 1 Meter Long USB Cable for Micro USB Devices (White)(XCD-M11)"/>
    <s v="FLiX (Beetel USB"/>
    <x v="38"/>
    <x v="0"/>
    <s v="Accessories &amp; Peripherals"/>
    <s v="Cables &amp; Accessories"/>
    <s v="Cables"/>
    <n v="59"/>
    <n v="199"/>
    <n v="0.7"/>
    <n v="1"/>
    <x v="1"/>
    <n v="9378"/>
    <n v="0"/>
    <n v="1866222"/>
    <x v="1"/>
    <n v="37512"/>
    <x v="0"/>
  </r>
  <r>
    <s v="B07XJYYH7L"/>
    <s v="Wecool Nylon Braided Multifunction Fast Charging Cable For Android Smartphone, Ios And Type C Usb Devices, 3 In 1 Charging Cable, 3A, (3 Feet) (Black)"/>
    <s v="Wecool Nylon Braided"/>
    <x v="39"/>
    <x v="0"/>
    <s v="Accessories &amp; Peripherals"/>
    <s v="Cables &amp; Accessories"/>
    <s v="Cables"/>
    <n v="333"/>
    <n v="999"/>
    <n v="0.67"/>
    <n v="1"/>
    <x v="8"/>
    <n v="9792"/>
    <n v="0"/>
    <n v="9782208"/>
    <x v="0"/>
    <n v="32313.599999999999"/>
    <x v="0"/>
  </r>
  <r>
    <s v="B002PD61Y4"/>
    <s v="D-Link DWA-131 300 Mbps Wireless Nano USB Adapter (Black)"/>
    <s v="D-Link DWA-131 300"/>
    <x v="40"/>
    <x v="0"/>
    <s v="Networking Devices"/>
    <s v="Network Adapters"/>
    <s v="Wireless USB Adapters"/>
    <n v="507"/>
    <n v="1208"/>
    <n v="0.57999999999999996"/>
    <n v="1"/>
    <x v="3"/>
    <n v="8131"/>
    <n v="0"/>
    <n v="9822248"/>
    <x v="2"/>
    <n v="33337.1"/>
    <x v="0"/>
  </r>
  <r>
    <s v="B014I8SSD0"/>
    <s v="Amazon Basics High-Speed HDMI Cable, 6 Feet - Supports Ethernet, 3D, 4K video,Black"/>
    <s v="Amazon Basics High-Speed"/>
    <x v="41"/>
    <x v="1"/>
    <s v="Home Theater, TV &amp; Video"/>
    <s v="Accessories"/>
    <s v="Cables"/>
    <n v="309"/>
    <n v="475"/>
    <n v="0.35"/>
    <n v="0"/>
    <x v="5"/>
    <n v="426973"/>
    <n v="0"/>
    <n v="202812175"/>
    <x v="0"/>
    <n v="1878681.2000000002"/>
    <x v="1"/>
  </r>
  <r>
    <s v="B09L8DSSFH"/>
    <s v="7SEVEN¬Æ Compatible for Samsung Smart 4K Ultra HD TV Monitor Remote Control Replacement of Original Samsung TV Remote for LED OLED UHD QLED and Suitable for 6 7 8 Series Samsung TV with Hot Keys BN59-01259E"/>
    <s v="7SEVEN¬Æ Compatible for"/>
    <x v="42"/>
    <x v="1"/>
    <s v="Home Theater, TV &amp; Video"/>
    <s v="Accessories"/>
    <s v="RemoteControls"/>
    <n v="399"/>
    <n v="999"/>
    <n v="0.6"/>
    <n v="1"/>
    <x v="9"/>
    <n v="493"/>
    <n v="1"/>
    <n v="492507"/>
    <x v="0"/>
    <n v="1774.8"/>
    <x v="0"/>
  </r>
  <r>
    <s v="B07232M876"/>
    <s v="Amazonbasics Micro Usb Fast Charging Cable For Android Smartphone,Personal Computer,Printer With Gold Plated Connectors (6 Feet, Black)"/>
    <s v="Amazonbasics Micro Usb"/>
    <x v="43"/>
    <x v="0"/>
    <s v="Accessories &amp; Peripherals"/>
    <s v="Cables &amp; Accessories"/>
    <s v="Cables"/>
    <n v="199"/>
    <n v="395"/>
    <n v="0.5"/>
    <n v="1"/>
    <x v="0"/>
    <n v="92595"/>
    <n v="0"/>
    <n v="36575025"/>
    <x v="1"/>
    <n v="388899"/>
    <x v="0"/>
  </r>
  <r>
    <s v="B07P681N66"/>
    <s v="TP-Link AC600 600 Mbps WiFi Wireless Network USB Adapter for Desktop PC with 2.4GHz/5GHz High Gain Dual Band 5dBi Antenna Wi-Fi, Supports Windows 11/10/8.1/8/7/XP, Mac OS 10.15 and earlier (Archer T2U Plus)"/>
    <s v="TP-Link AC600 600"/>
    <x v="44"/>
    <x v="0"/>
    <s v="Networking Devices"/>
    <s v="Network Adapters"/>
    <s v="Wireless USB Adapters"/>
    <n v="1199"/>
    <n v="2199"/>
    <n v="0.45"/>
    <n v="0"/>
    <x v="5"/>
    <n v="24780"/>
    <n v="0"/>
    <n v="54491220"/>
    <x v="2"/>
    <n v="109032.00000000001"/>
    <x v="1"/>
  </r>
  <r>
    <s v="B0711PVX6Z"/>
    <s v="AmazonBasics Micro USB Fast Charging Cable for Android Phones with Gold Plated Connectors (3 Feet, Black)"/>
    <s v="AmazonBasics Micro USB"/>
    <x v="43"/>
    <x v="0"/>
    <s v="Accessories &amp; Peripherals"/>
    <s v="Cables &amp; Accessories"/>
    <s v="Cables"/>
    <n v="179"/>
    <n v="500"/>
    <n v="0.64"/>
    <n v="1"/>
    <x v="0"/>
    <n v="92595"/>
    <n v="0"/>
    <n v="46297500"/>
    <x v="1"/>
    <n v="388899"/>
    <x v="0"/>
  </r>
  <r>
    <s v="B082T6V3DT"/>
    <s v="AmazonBasics New Release Nylon USB-A to Lightning Cable Cord, Fast Charging MFi Certified Charger for Apple iPhone, iPad (6-Ft, Rose Gold)"/>
    <s v="AmazonBasics New Release"/>
    <x v="45"/>
    <x v="0"/>
    <s v="Accessories &amp; Peripherals"/>
    <s v="Cables &amp; Accessories"/>
    <s v="Cables"/>
    <n v="799"/>
    <n v="2100"/>
    <n v="0.62"/>
    <n v="1"/>
    <x v="4"/>
    <n v="8188"/>
    <n v="0"/>
    <n v="17194800"/>
    <x v="2"/>
    <n v="35208.400000000001"/>
    <x v="0"/>
  </r>
  <r>
    <s v="B07MKFNHKG"/>
    <s v="VW 80 cm (32 inches) Frameless Series HD Ready LED TV VW32A (Black)"/>
    <s v="VW 80 cm"/>
    <x v="46"/>
    <x v="1"/>
    <s v="Home Theater, TV &amp; Video"/>
    <s v="Televisions"/>
    <s v="StandardTelevisions"/>
    <n v="6999"/>
    <n v="12999"/>
    <n v="0.46"/>
    <n v="0"/>
    <x v="0"/>
    <n v="4003"/>
    <n v="0"/>
    <n v="52034997"/>
    <x v="2"/>
    <n v="16812.600000000002"/>
    <x v="1"/>
  </r>
  <r>
    <s v="B0BFWGBX61"/>
    <s v="Ambrane Unbreakable 3A Fast Charging Braided Type C Cable    1.5 Meter (RCT15, Blue) Supports QC 2.0/3.0 Charging"/>
    <s v="Ambrane Unbreakable 3A"/>
    <x v="47"/>
    <x v="0"/>
    <s v="Accessories &amp; Peripherals"/>
    <s v="Cables &amp; Accessories"/>
    <s v="Cables"/>
    <n v="199"/>
    <n v="349"/>
    <n v="0.43"/>
    <n v="0"/>
    <x v="3"/>
    <n v="314"/>
    <n v="1"/>
    <n v="109586"/>
    <x v="1"/>
    <n v="1287.3999999999999"/>
    <x v="1"/>
  </r>
  <r>
    <s v="B01N90RZ4M"/>
    <s v="Tata Sky Universal Remote"/>
    <s v="Tata Sky Universal"/>
    <x v="48"/>
    <x v="1"/>
    <s v="Home Theater, TV &amp; Video"/>
    <s v="Accessories"/>
    <s v="RemoteControls"/>
    <n v="230"/>
    <n v="499"/>
    <n v="0.54"/>
    <n v="1"/>
    <x v="7"/>
    <n v="2960"/>
    <n v="0"/>
    <n v="1477040"/>
    <x v="0"/>
    <n v="10952"/>
    <x v="0"/>
  </r>
  <r>
    <s v="B0088TKTY2"/>
    <s v="TP-LINK WiFi Dongle 300 Mbps Mini Wireless Network USB Wi-Fi Adapter for PC Desktop Laptop(Supports Windows 11/10/8.1/8/7/XP, Mac OS 10.9-10.15 and Linux, WPS, Soft AP Mode, USB 2.0) (TL-WN823N),Black"/>
    <s v="TP-LINK WiFi Dongle"/>
    <x v="49"/>
    <x v="0"/>
    <s v="Networking Devices"/>
    <s v="Network Adapters"/>
    <s v="Wireless USB Adapters"/>
    <n v="649"/>
    <n v="1399"/>
    <n v="0.54"/>
    <n v="1"/>
    <x v="0"/>
    <n v="179691"/>
    <n v="0"/>
    <n v="251387709"/>
    <x v="2"/>
    <n v="754702.20000000007"/>
    <x v="0"/>
  </r>
  <r>
    <s v="B09Q5SWVBJ"/>
    <s v="OnePlus 80 cm (32 inches) Y Series HD Ready Smart Android LED TV 32 Y1S (Black)"/>
    <s v="OnePlus 80 cm"/>
    <x v="22"/>
    <x v="1"/>
    <s v="Home Theater, TV &amp; Video"/>
    <s v="Televisions"/>
    <s v="SmartTelevisions"/>
    <n v="15999"/>
    <n v="21999"/>
    <n v="0.27"/>
    <n v="0"/>
    <x v="0"/>
    <n v="34899"/>
    <n v="0"/>
    <n v="767743101"/>
    <x v="2"/>
    <n v="146575.80000000002"/>
    <x v="1"/>
  </r>
  <r>
    <s v="B0B4DT8MKT"/>
    <s v="Wecool Unbreakable 3 in 1 Charging Cable with 3A Speed, Fast Charging Multi Purpose Cable 1.25 Mtr Long, Type C cable, Micro Usb Cable and Cable for iPhone, White"/>
    <s v="Wecool Unbreakable 3"/>
    <x v="50"/>
    <x v="0"/>
    <s v="Accessories &amp; Peripherals"/>
    <s v="Cables &amp; Accessories"/>
    <s v="Cables"/>
    <n v="348"/>
    <n v="1499"/>
    <n v="0.77"/>
    <n v="1"/>
    <x v="0"/>
    <n v="656"/>
    <n v="1"/>
    <n v="983344"/>
    <x v="0"/>
    <n v="2755.2000000000003"/>
    <x v="0"/>
  </r>
  <r>
    <s v="B08CDKQ8T6"/>
    <s v="Portronics Konnect L 1.2Mtr, Fast Charging 3A Micro USB Cable with Charge &amp; Sync Function (Grey)"/>
    <s v="Portronics Konnect L"/>
    <x v="4"/>
    <x v="0"/>
    <s v="Accessories &amp; Peripherals"/>
    <s v="Cables &amp; Accessories"/>
    <s v="Cables"/>
    <n v="154"/>
    <n v="349"/>
    <n v="0.56000000000000005"/>
    <n v="1"/>
    <x v="4"/>
    <n v="7064"/>
    <n v="0"/>
    <n v="2465336"/>
    <x v="1"/>
    <n v="30375.199999999997"/>
    <x v="0"/>
  </r>
  <r>
    <s v="B07B275VN9"/>
    <s v="Airtel DigitalTV DTH Television, Setup Box Remote Compatible for SD and HD Recording (Black)"/>
    <s v="Airtel DigitalTV DTH"/>
    <x v="51"/>
    <x v="1"/>
    <s v="Home Theater, TV &amp; Video"/>
    <s v="Accessories"/>
    <s v="RemoteControls"/>
    <n v="179"/>
    <n v="799"/>
    <n v="0.78"/>
    <n v="1"/>
    <x v="7"/>
    <n v="2201"/>
    <n v="0"/>
    <n v="1758599"/>
    <x v="1"/>
    <n v="8143.7000000000007"/>
    <x v="0"/>
  </r>
  <r>
    <s v="B0B15CPR37"/>
    <s v="Samsung 108 cm (43 inches) Crystal 4K Neo Series Ultra HD Smart LED TV UA43AUE65AKXXL (Black)"/>
    <s v="Samsung 108 cm"/>
    <x v="52"/>
    <x v="1"/>
    <s v="Home Theater, TV &amp; Video"/>
    <s v="Televisions"/>
    <s v="SmartTelevisions"/>
    <n v="32990"/>
    <n v="47900"/>
    <n v="0.31"/>
    <n v="0"/>
    <x v="4"/>
    <n v="7109"/>
    <n v="0"/>
    <n v="340521100"/>
    <x v="2"/>
    <n v="30568.699999999997"/>
    <x v="1"/>
  </r>
  <r>
    <s v="B0994GFWBH"/>
    <s v="Lapster 1.5 mtr USB 2.0 Type A Male to USB A Male Cable for computer and laptop"/>
    <s v="Lapster 1.5 mtr"/>
    <x v="53"/>
    <x v="0"/>
    <s v="Accessories &amp; Peripherals"/>
    <s v="Cables &amp; Accessories"/>
    <s v="Cables"/>
    <n v="139"/>
    <n v="999"/>
    <n v="0.86"/>
    <n v="1"/>
    <x v="1"/>
    <n v="1313"/>
    <n v="0"/>
    <n v="1311687"/>
    <x v="1"/>
    <n v="5252"/>
    <x v="0"/>
  </r>
  <r>
    <s v="B01GGKZ0V6"/>
    <s v="AmazonBasics USB Type-C to USB Type-C 2.0 Cable - 3 Feet Laptop (0.9 Meters) - White"/>
    <s v="AmazonBasics USB Type-C"/>
    <x v="54"/>
    <x v="0"/>
    <s v="Accessories &amp; Peripherals"/>
    <s v="Cables &amp; Accessories"/>
    <s v="Cables"/>
    <n v="329"/>
    <n v="845"/>
    <n v="0.61"/>
    <n v="1"/>
    <x v="0"/>
    <n v="29746"/>
    <n v="0"/>
    <n v="25135370"/>
    <x v="0"/>
    <n v="124933.20000000001"/>
    <x v="0"/>
  </r>
  <r>
    <s v="B09F9YQQ7B"/>
    <s v="Redmi 80 cm (32 inches) Android 11 Series HD Ready Smart LED TV | L32M6-RA/L32M7-RA (Black)"/>
    <s v="Redmi 80 cm"/>
    <x v="55"/>
    <x v="1"/>
    <s v="Home Theater, TV &amp; Video"/>
    <s v="Televisions"/>
    <s v="SmartTelevisions"/>
    <n v="13999"/>
    <n v="24999"/>
    <n v="0.44"/>
    <n v="0"/>
    <x v="0"/>
    <n v="45238"/>
    <n v="0"/>
    <n v="1130904762"/>
    <x v="2"/>
    <n v="189999.6"/>
    <x v="1"/>
  </r>
  <r>
    <s v="B014I8SX4Y"/>
    <s v="Amazon Basics High-Speed HDMI Cable, 6 Feet (2-Pack),Black"/>
    <s v="Amazon Basics High-Speed"/>
    <x v="41"/>
    <x v="1"/>
    <s v="Home Theater, TV &amp; Video"/>
    <s v="Accessories"/>
    <s v="Cables"/>
    <n v="309"/>
    <n v="1400"/>
    <n v="0.78"/>
    <n v="1"/>
    <x v="5"/>
    <n v="426973"/>
    <n v="0"/>
    <n v="597762200"/>
    <x v="0"/>
    <n v="1878681.2000000002"/>
    <x v="0"/>
  </r>
  <r>
    <s v="B09Q8HMKZX"/>
    <s v="Portronics Konnect L 20W PD Quick Charge Type-C to 8-Pin USB Mobile Charging Cable, 1.2M, Tangle Resistant, Fast Data Sync(Grey)"/>
    <s v="Portronics Konnect L"/>
    <x v="4"/>
    <x v="0"/>
    <s v="Accessories &amp; Peripherals"/>
    <s v="Cables &amp; Accessories"/>
    <s v="Cables"/>
    <n v="263"/>
    <n v="699"/>
    <n v="0.62"/>
    <n v="1"/>
    <x v="3"/>
    <n v="450"/>
    <n v="1"/>
    <n v="314550"/>
    <x v="0"/>
    <n v="1844.9999999999998"/>
    <x v="0"/>
  </r>
  <r>
    <s v="B0B9XN9S3W"/>
    <s v="Acer 80 cm (32 inches) N Series HD Ready TV AR32NSV53HD (Black)"/>
    <s v="Acer 80 cm"/>
    <x v="20"/>
    <x v="1"/>
    <s v="Home Theater, TV &amp; Video"/>
    <s v="Televisions"/>
    <s v="StandardTelevisions"/>
    <n v="7999"/>
    <n v="14990"/>
    <n v="0.47"/>
    <n v="0"/>
    <x v="4"/>
    <n v="457"/>
    <n v="1"/>
    <n v="6850430"/>
    <x v="2"/>
    <n v="1965.1"/>
    <x v="1"/>
  </r>
  <r>
    <s v="B07966M8XH"/>
    <s v="Model-P4 6 Way Swivel Tilt Wall Mount 32-55-inch Full Motion Cantilever for LED,LCD and Plasma TV's"/>
    <s v="Model-P4 6 Way"/>
    <x v="56"/>
    <x v="1"/>
    <s v="Home Theater, TV &amp; Video"/>
    <s v="Accessories"/>
    <s v="TVMounts,Stands&amp;Turntables"/>
    <n v="1599"/>
    <n v="2999"/>
    <n v="0.47"/>
    <n v="0"/>
    <x v="0"/>
    <n v="2727"/>
    <n v="0"/>
    <n v="8178273"/>
    <x v="2"/>
    <n v="11453.4"/>
    <x v="1"/>
  </r>
  <r>
    <s v="B01GGKYKQM"/>
    <s v="Amazon Basics USB Type-C to USB-A 2.0 Male Fast Charging Cable for Laptop - 3 Feet (0.9 Meters), Black"/>
    <s v="Amazon Basics USB"/>
    <x v="57"/>
    <x v="0"/>
    <s v="Accessories &amp; Peripherals"/>
    <s v="Cables &amp; Accessories"/>
    <s v="Cables"/>
    <n v="219"/>
    <n v="700"/>
    <n v="0.69"/>
    <n v="1"/>
    <x v="4"/>
    <n v="20053"/>
    <n v="0"/>
    <n v="14037100"/>
    <x v="0"/>
    <n v="86227.9"/>
    <x v="0"/>
  </r>
  <r>
    <s v="B0B86CDHL1"/>
    <s v="oraimo 65W Type C to C Fast Charging Cable USB C to USB C Cable High Speed Syncing, Nylon Braided 1M length with LED Indicator Compatible For Laptop, Macbook, Samsung Galaxy S22 S20 S10 S20Fe S21 S21 Ultra A70 A51 A71 A50S M31 M51 M31S M53 5G"/>
    <s v="oraimo 65W Type"/>
    <x v="58"/>
    <x v="0"/>
    <s v="Accessories &amp; Peripherals"/>
    <s v="Cables &amp; Accessories"/>
    <s v="Cables"/>
    <n v="349"/>
    <n v="899"/>
    <n v="0.61"/>
    <n v="1"/>
    <x v="6"/>
    <n v="149"/>
    <n v="1"/>
    <n v="133951"/>
    <x v="0"/>
    <n v="670.5"/>
    <x v="0"/>
  </r>
  <r>
    <s v="B0B5ZF3NRK"/>
    <s v="CEDO 65W OnePlus Dash Warp Charge Cable, USB A to Type C Data Sync Fast Charging Cable Compatible with One Plus 3 /3T /5 /5T /6 /6T /7 /7T /7 pro &amp; for All Type C Devices - 1 Meter, Red"/>
    <s v="CEDO 65W OnePlus"/>
    <x v="59"/>
    <x v="0"/>
    <s v="Accessories &amp; Peripherals"/>
    <s v="Cables &amp; Accessories"/>
    <s v="Cables"/>
    <n v="349"/>
    <n v="599"/>
    <n v="0.42"/>
    <n v="0"/>
    <x v="3"/>
    <n v="210"/>
    <n v="1"/>
    <n v="125790"/>
    <x v="0"/>
    <n v="860.99999999999989"/>
    <x v="1"/>
  </r>
  <r>
    <s v="B09RFC46VP"/>
    <s v="Redmi 108 cm (43 inches) 4K Ultra HD Android Smart LED TV X43 | L43R7-7AIN (Black)"/>
    <s v="Redmi 108 cm"/>
    <x v="60"/>
    <x v="1"/>
    <s v="Home Theater, TV &amp; Video"/>
    <s v="Televisions"/>
    <s v="SmartTelevisions"/>
    <n v="26999"/>
    <n v="42999"/>
    <n v="0.37"/>
    <n v="0"/>
    <x v="0"/>
    <n v="45238"/>
    <n v="0"/>
    <n v="1945188762"/>
    <x v="2"/>
    <n v="189999.6"/>
    <x v="1"/>
  </r>
  <r>
    <s v="B08R69VDHT"/>
    <s v="Pinnaclz Original Combo of 2 Micro USB Fast Charging Cable, USB Charging Cable for Data Transfer Perfect for Android Smart Phones White 1.2 Meter Made in India (Pack of 2)"/>
    <s v="Pinnaclz Original Combo"/>
    <x v="61"/>
    <x v="0"/>
    <s v="Accessories &amp; Peripherals"/>
    <s v="Cables &amp; Accessories"/>
    <s v="Cables"/>
    <n v="115"/>
    <n v="499"/>
    <n v="0.77"/>
    <n v="1"/>
    <x v="1"/>
    <n v="7732"/>
    <n v="0"/>
    <n v="3858268"/>
    <x v="1"/>
    <n v="30928"/>
    <x v="0"/>
  </r>
  <r>
    <s v="B09RWZRCP1"/>
    <s v="boAt Type C A750 Stress Resistant, Tangle-free, Sturdy Flat Cable with 6.5A Fast Charging &amp; 480Mbps Data Transmission, 10000+ Bends Lifespan and Extended 1.5m Length(Rebellious Black)"/>
    <s v="boAt Type C"/>
    <x v="14"/>
    <x v="0"/>
    <s v="Accessories &amp; Peripherals"/>
    <s v="Cables &amp; Accessories"/>
    <s v="Cables"/>
    <n v="399"/>
    <n v="999"/>
    <n v="0.6"/>
    <n v="1"/>
    <x v="3"/>
    <n v="1780"/>
    <n v="0"/>
    <n v="1778220"/>
    <x v="0"/>
    <n v="7297.9999999999991"/>
    <x v="0"/>
  </r>
  <r>
    <s v="B09CMP1SC8"/>
    <s v="Ambrane 2 in 1 Type-C &amp; Micro USB Cable with 60W / 3A Fast Charging, 480 mbps High Data, PD Technology &amp; Quick Charge 3.0, Compatible with All Type-C &amp; Micro USB Devices (ABDC-10, Black)"/>
    <s v="Ambrane 2 in"/>
    <x v="62"/>
    <x v="0"/>
    <s v="Accessories &amp; Peripherals"/>
    <s v="Cables &amp; Accessories"/>
    <s v="Cables"/>
    <n v="199"/>
    <n v="499"/>
    <n v="0.6"/>
    <n v="1"/>
    <x v="3"/>
    <n v="602"/>
    <n v="1"/>
    <n v="300398"/>
    <x v="1"/>
    <n v="2468.1999999999998"/>
    <x v="0"/>
  </r>
  <r>
    <s v="B09YLXYP7Y"/>
    <s v="Ambrane 60W / 3A Fast Charging Output Cable with Type-C to USB for Mobile, Neckband, True Wireless Earphone Charging, 480mbps Data Sync Speed, 1m Length (ACT - AZ10, Black)"/>
    <s v="Ambrane 60W /"/>
    <x v="27"/>
    <x v="0"/>
    <s v="Accessories &amp; Peripherals"/>
    <s v="Cables &amp; Accessories"/>
    <s v="Cables"/>
    <n v="179"/>
    <n v="399"/>
    <n v="0.55000000000000004"/>
    <n v="1"/>
    <x v="1"/>
    <n v="1423"/>
    <n v="0"/>
    <n v="567777"/>
    <x v="1"/>
    <n v="5692"/>
    <x v="0"/>
  </r>
  <r>
    <s v="B09ZPM4C2C"/>
    <s v="TCL 80 cm (32 inches) HD Ready Certified Android Smart LED TV 32S5205 (Black)"/>
    <s v="TCL 80 cm"/>
    <x v="63"/>
    <x v="1"/>
    <s v="Home Theater, TV &amp; Video"/>
    <s v="Televisions"/>
    <s v="SmartTelevisions"/>
    <n v="10901"/>
    <n v="30990"/>
    <n v="0.65"/>
    <n v="1"/>
    <x v="3"/>
    <n v="398"/>
    <n v="1"/>
    <n v="12334020"/>
    <x v="2"/>
    <n v="1631.8"/>
    <x v="0"/>
  </r>
  <r>
    <s v="B0B2DJDCPX"/>
    <s v="SWAPKART Fast Charging Cable and Data Sync USB Cable Compatible for iPhone 6/6S/7/7+/8/8+/10/11, 12, 13 Pro max iPad Air/Mini, iPod and iOS Devices (White)"/>
    <s v="SWAPKART Fast Charging"/>
    <x v="64"/>
    <x v="0"/>
    <s v="Accessories &amp; Peripherals"/>
    <s v="Cables &amp; Accessories"/>
    <s v="Cables"/>
    <n v="209"/>
    <n v="499"/>
    <n v="0.57999999999999996"/>
    <n v="1"/>
    <x v="2"/>
    <n v="536"/>
    <n v="1"/>
    <n v="267464"/>
    <x v="0"/>
    <n v="2090.4"/>
    <x v="0"/>
  </r>
  <r>
    <s v="B0BCZCQTJX"/>
    <s v="Firestick Remote"/>
    <e v="#VALUE!"/>
    <x v="65"/>
    <x v="1"/>
    <s v="Home Theater, TV &amp; Video"/>
    <s v="Accessories"/>
    <s v="RemoteControls"/>
    <n v="1434"/>
    <n v="3999"/>
    <n v="0.64"/>
    <n v="1"/>
    <x v="1"/>
    <n v="32"/>
    <n v="1"/>
    <n v="127968"/>
    <x v="2"/>
    <n v="128"/>
    <x v="0"/>
  </r>
  <r>
    <s v="B07LGT55SJ"/>
    <s v="Wayona Usb Nylon Braided Data Sync And Charging Cable For Iphone, Ipad Tablet (Red, Black)"/>
    <s v="Wayona Usb Nylon"/>
    <x v="66"/>
    <x v="0"/>
    <s v="Accessories &amp; Peripherals"/>
    <s v="Cables &amp; Accessories"/>
    <s v="Cables"/>
    <n v="399"/>
    <n v="1099"/>
    <n v="0.64"/>
    <n v="1"/>
    <x v="0"/>
    <n v="24269"/>
    <n v="0"/>
    <n v="26671631"/>
    <x v="0"/>
    <n v="101929.8"/>
    <x v="0"/>
  </r>
  <r>
    <s v="B09NKZXMWJ"/>
    <s v="Flix (Beetel) Usb To Type C Pvc Data Sync And 2A 480Mbps Data Sync, Tough Fast Charging Long Cable For Usb Type C Devices, Charging Adapter (White, 1 Meter) - Xcd-C12"/>
    <s v="Flix (Beetel) Usb"/>
    <x v="67"/>
    <x v="0"/>
    <s v="Accessories &amp; Peripherals"/>
    <s v="Cables &amp; Accessories"/>
    <s v="Cables"/>
    <n v="139"/>
    <n v="249"/>
    <n v="0.44"/>
    <n v="0"/>
    <x v="1"/>
    <n v="9378"/>
    <n v="0"/>
    <n v="2335122"/>
    <x v="1"/>
    <n v="37512"/>
    <x v="1"/>
  </r>
  <r>
    <s v="B08QX1CC14"/>
    <s v="SKYWALL 81.28 cm (32 inches) HD Ready Smart LED TV 32SWELS-PRO (Black)"/>
    <s v="SKYWALL 81.28 cm"/>
    <x v="68"/>
    <x v="1"/>
    <s v="Home Theater, TV &amp; Video"/>
    <s v="Televisions"/>
    <s v="SmartTelevisions"/>
    <n v="7299"/>
    <n v="19125"/>
    <n v="0.62"/>
    <n v="1"/>
    <x v="10"/>
    <n v="902"/>
    <n v="1"/>
    <n v="17250750"/>
    <x v="2"/>
    <n v="3066.7999999999997"/>
    <x v="0"/>
  </r>
  <r>
    <s v="B0974H97TJ"/>
    <s v="boAt A 350 Type C Cable for Smartphone, Charging Adapter (1.5m, Carbon Black)"/>
    <s v="boAt A 350"/>
    <x v="69"/>
    <x v="0"/>
    <s v="Accessories &amp; Peripherals"/>
    <s v="Cables &amp; Accessories"/>
    <s v="Cables"/>
    <n v="299"/>
    <n v="799"/>
    <n v="0.63"/>
    <n v="1"/>
    <x v="5"/>
    <n v="28791"/>
    <n v="0"/>
    <n v="23004009"/>
    <x v="0"/>
    <n v="126680.40000000001"/>
    <x v="0"/>
  </r>
  <r>
    <s v="B07GVGTSLN"/>
    <s v="Wayona Usb Type C Fast Charger Cable Fast Charging Usb C Cable/Cord Compatible For Samsung Galaxy S10E S10 S9 S8 Plus S10+,Note 10 Note 9 Note 8,S20,M31S,M40,Realme X3,Pixel 2 Xl (3 Ft Pack Of 1,Grey)"/>
    <s v="Wayona Usb Type"/>
    <x v="70"/>
    <x v="0"/>
    <s v="Accessories &amp; Peripherals"/>
    <s v="Cables &amp; Accessories"/>
    <s v="Cables"/>
    <n v="325"/>
    <n v="1299"/>
    <n v="0.75"/>
    <n v="1"/>
    <x v="0"/>
    <n v="10576"/>
    <n v="0"/>
    <n v="13738224"/>
    <x v="0"/>
    <n v="44419.200000000004"/>
    <x v="0"/>
  </r>
  <r>
    <s v="B09VCHLSJF"/>
    <s v="OnePlus 108 cm (43 inches) Y Series 4K Ultra HD Smart Android LED TV 43Y1S Pro (Black)"/>
    <s v="OnePlus 108 cm"/>
    <x v="71"/>
    <x v="1"/>
    <s v="Home Theater, TV &amp; Video"/>
    <s v="Televisions"/>
    <s v="SmartTelevisions"/>
    <n v="29999"/>
    <n v="39999"/>
    <n v="0.25"/>
    <n v="0"/>
    <x v="0"/>
    <n v="7298"/>
    <n v="0"/>
    <n v="291912702"/>
    <x v="2"/>
    <n v="30651.600000000002"/>
    <x v="1"/>
  </r>
  <r>
    <s v="B0B1YZX72F"/>
    <s v="Acer 127 cm (50 inches) I Series 4K Ultra HD Android Smart LED TV AR50AR2851UDFL (Black)"/>
    <s v="Acer 127 cm"/>
    <x v="72"/>
    <x v="1"/>
    <s v="Home Theater, TV &amp; Video"/>
    <s v="Televisions"/>
    <s v="SmartTelevisions"/>
    <n v="27999"/>
    <n v="40990"/>
    <n v="0.32"/>
    <n v="0"/>
    <x v="4"/>
    <n v="4703"/>
    <n v="0"/>
    <n v="192775970"/>
    <x v="2"/>
    <n v="20222.899999999998"/>
    <x v="1"/>
  </r>
  <r>
    <s v="B092BJMT8Q"/>
    <s v="Samsung 108 cm (43 inches) Crystal 4K Series Ultra HD Smart LED TV UA43AUE60AKLXL (Black)"/>
    <s v="Samsung 108 cm"/>
    <x v="52"/>
    <x v="1"/>
    <s v="Home Theater, TV &amp; Video"/>
    <s v="Televisions"/>
    <s v="SmartTelevisions"/>
    <n v="30990"/>
    <n v="52900"/>
    <n v="0.41"/>
    <n v="0"/>
    <x v="4"/>
    <n v="7109"/>
    <n v="0"/>
    <n v="376066100"/>
    <x v="2"/>
    <n v="30568.699999999997"/>
    <x v="1"/>
  </r>
  <r>
    <s v="B0BMXMLSMM"/>
    <s v="Lapster 65W compatible for OnePlus Dash Warp Charge Cable , type c to c cable fast charging Data Sync Cable Compatible with One Plus 10R / 9RT/ 9 pro/ 9R/ 8T/ 9/ Nord &amp; for All Type C Devices ‚Äì Red, 1 Meter"/>
    <s v="Lapster 65W compatible"/>
    <x v="73"/>
    <x v="0"/>
    <s v="Accessories &amp; Peripherals"/>
    <s v="Cables &amp; Accessories"/>
    <s v="Cables"/>
    <n v="199"/>
    <n v="999"/>
    <n v="0.8"/>
    <n v="1"/>
    <x v="6"/>
    <n v="127"/>
    <n v="1"/>
    <n v="126873"/>
    <x v="1"/>
    <n v="571.5"/>
    <x v="0"/>
  </r>
  <r>
    <s v="B07JH1C41D"/>
    <s v="Wayona Nylon Braided (2 Pack) Lightning Fast Usb Data Cable Fast Charger Cord For Iphone, Ipad Tablet (3 Ft Pack Of 2, Grey)"/>
    <s v="Wayona Nylon Braided"/>
    <x v="0"/>
    <x v="0"/>
    <s v="Accessories &amp; Peripherals"/>
    <s v="Cables &amp; Accessories"/>
    <s v="Cables"/>
    <n v="649"/>
    <n v="1999"/>
    <n v="0.68"/>
    <n v="1"/>
    <x v="0"/>
    <n v="24269"/>
    <n v="0"/>
    <n v="48513731"/>
    <x v="2"/>
    <n v="101929.8"/>
    <x v="0"/>
  </r>
  <r>
    <s v="B0141EZMAI"/>
    <s v="Gizga Essentials USB WiFi Adapter for PC, 150 Mbps Wireless Network Adapter for Desktop - Nano Size WiFi Dongle Compatible with Windows, Mac OS &amp; Linux Kernel | WPA/WPA2 Encryption Standards| Black"/>
    <s v="Gizga Essentials USB"/>
    <x v="74"/>
    <x v="0"/>
    <s v="Networking Devices"/>
    <s v="Network Adapters"/>
    <s v="Wireless USB Adapters"/>
    <n v="269"/>
    <n v="800"/>
    <n v="0.66"/>
    <n v="1"/>
    <x v="9"/>
    <n v="10134"/>
    <n v="0"/>
    <n v="8107200"/>
    <x v="0"/>
    <n v="36482.400000000001"/>
    <x v="0"/>
  </r>
  <r>
    <s v="B09Q5P2MT3"/>
    <s v="OnePlus 108 cm (43 inches) Y Series Full HD Smart Android LED TV 43 Y1S (Black)"/>
    <s v="OnePlus 108 cm"/>
    <x v="71"/>
    <x v="1"/>
    <s v="Home Theater, TV &amp; Video"/>
    <s v="Televisions"/>
    <s v="SmartTelevisions"/>
    <n v="24999"/>
    <n v="31999"/>
    <n v="0.22"/>
    <n v="0"/>
    <x v="0"/>
    <n v="34899"/>
    <n v="0"/>
    <n v="1116733101"/>
    <x v="2"/>
    <n v="146575.80000000002"/>
    <x v="2"/>
  </r>
  <r>
    <s v="B08HDH26JX"/>
    <s v="boAt Deuce USB 300 2 in 1 Type-C &amp; Micro USB Stress Resistant, Sturdy Cable with 3A Fast Charging &amp; 480mbps Data Transmission, 10000+ Bends Lifespan and Extended 1.5m Length(Mercurial Black)"/>
    <s v="boAt Deuce USB"/>
    <x v="3"/>
    <x v="0"/>
    <s v="Accessories &amp; Peripherals"/>
    <s v="Cables &amp; Accessories"/>
    <s v="Cables"/>
    <n v="299"/>
    <n v="699"/>
    <n v="0.56999999999999995"/>
    <n v="1"/>
    <x v="0"/>
    <n v="94363"/>
    <n v="0"/>
    <n v="65959737"/>
    <x v="0"/>
    <n v="396324.60000000003"/>
    <x v="0"/>
  </r>
  <r>
    <s v="B09VT6JKRP"/>
    <s v="Lapster USB 3.0 A to Micro B SuperSpeed for hard disk cable - short cable"/>
    <s v="Lapster USB 3.0"/>
    <x v="75"/>
    <x v="0"/>
    <s v="Accessories &amp; Peripherals"/>
    <s v="Cables &amp; Accessories"/>
    <s v="Cables"/>
    <n v="199"/>
    <n v="999"/>
    <n v="0.8"/>
    <n v="1"/>
    <x v="3"/>
    <n v="425"/>
    <n v="1"/>
    <n v="424575"/>
    <x v="1"/>
    <n v="1742.4999999999998"/>
    <x v="0"/>
  </r>
  <r>
    <s v="B09T3KB6JZ"/>
    <s v="TCL 100 cm (40 inches) Full HD Certified Android R Smart LED TV 40S6505 (Black)"/>
    <s v="TCL 100 cm"/>
    <x v="76"/>
    <x v="1"/>
    <s v="Home Theater, TV &amp; Video"/>
    <s v="Televisions"/>
    <s v="SmartTelevisions"/>
    <n v="18990"/>
    <n v="40990"/>
    <n v="0.54"/>
    <n v="1"/>
    <x v="0"/>
    <n v="6659"/>
    <n v="0"/>
    <n v="272952410"/>
    <x v="2"/>
    <n v="27967.800000000003"/>
    <x v="0"/>
  </r>
  <r>
    <s v="B093QCY6YJ"/>
    <s v="ZEBRONICS ZEB-USB150WF1 WiFi USB Mini Adapter Supports 150 Mbps Wireless Data, Comes with Advanced Security WPA/WPA2 encryption Standards"/>
    <s v="ZEBRONICS ZEB-USB150WF1 WiFi"/>
    <x v="77"/>
    <x v="0"/>
    <s v="Networking Devices"/>
    <s v="Network Adapters"/>
    <s v="Wireless USB Adapters"/>
    <n v="290"/>
    <n v="349"/>
    <n v="0.17"/>
    <n v="0"/>
    <x v="7"/>
    <n v="1977"/>
    <n v="0"/>
    <n v="689973"/>
    <x v="0"/>
    <n v="7314.9000000000005"/>
    <x v="2"/>
  </r>
  <r>
    <s v="B093ZNQZ2Y"/>
    <s v="LOHAYA Remote Compatible for Mi Smart LED TV 4A Remote Control (32&quot;/43&quot;) [ Compatible for Mi Tv Remote Control ] [ Compatible for Mi Smart LED Tv Remote Control ]"/>
    <s v="LOHAYA Remote Compatible"/>
    <x v="78"/>
    <x v="1"/>
    <s v="Home Theater, TV &amp; Video"/>
    <s v="Accessories"/>
    <s v="RemoteControls"/>
    <n v="249"/>
    <n v="799"/>
    <n v="0.69"/>
    <n v="1"/>
    <x v="11"/>
    <n v="1079"/>
    <n v="0"/>
    <n v="862121"/>
    <x v="0"/>
    <n v="4100.2"/>
    <x v="0"/>
  </r>
  <r>
    <s v="B08LKS3LSP"/>
    <s v="Gilary Multi Charging Cable, 3 in 1 Nylon Braided Fast Charging Cable for iPhone Micro USB Type C Mobile Phone | Colour May Vary |"/>
    <s v="Gilary Multi Charging"/>
    <x v="79"/>
    <x v="0"/>
    <s v="Accessories &amp; Peripherals"/>
    <s v="Cables &amp; Accessories"/>
    <s v="Cables"/>
    <n v="345"/>
    <n v="999"/>
    <n v="0.65"/>
    <n v="1"/>
    <x v="7"/>
    <n v="1097"/>
    <n v="0"/>
    <n v="1095903"/>
    <x v="0"/>
    <n v="4058.9"/>
    <x v="0"/>
  </r>
  <r>
    <s v="B00V4BGDKU"/>
    <s v="TP-Link UE300 USB 3.0 to RJ45 Gigabit Ethernet Network Adapter - Plug and Play"/>
    <s v="TP-Link UE300 USB"/>
    <x v="80"/>
    <x v="0"/>
    <s v="Networking Devices"/>
    <s v="Network Adapters"/>
    <s v="Wireless USB Adapters"/>
    <n v="1099"/>
    <n v="1899"/>
    <n v="0.42"/>
    <n v="0"/>
    <x v="6"/>
    <n v="22420"/>
    <n v="0"/>
    <n v="42575580"/>
    <x v="2"/>
    <n v="100890"/>
    <x v="1"/>
  </r>
  <r>
    <s v="B08CHKQ8D4"/>
    <s v="Wayona Type C to Lightning MFI Certified 20W Fast charging Nylon Braided USB C Cable for iPhone 14, 14 Pro, 14 Pro Max, 14 Plus, 13, 13 Pro, 13 Pro Max, 13 Mini, 12, 12 Pro, 11, 11 Pro Max iPhone 12 Mini, X, 8 (2M, Grey)"/>
    <s v="Wayona Type C"/>
    <x v="81"/>
    <x v="0"/>
    <s v="Accessories &amp; Peripherals"/>
    <s v="Cables &amp; Accessories"/>
    <s v="Cables"/>
    <n v="719"/>
    <n v="1499"/>
    <n v="0.52"/>
    <n v="1"/>
    <x v="3"/>
    <n v="1045"/>
    <n v="0"/>
    <n v="1566455"/>
    <x v="2"/>
    <n v="4284.5"/>
    <x v="0"/>
  </r>
  <r>
    <s v="B09BW334ML"/>
    <s v="Dealfreez Case Compatible with Fire TV Stick 3rd Gen 2021 Full Wrap Silicone Remote Cover Anti-Lost with Loop (D-Black)"/>
    <s v="Dealfreez Case Compatible"/>
    <x v="82"/>
    <x v="1"/>
    <s v="Home Theater, TV &amp; Video"/>
    <s v="Accessories"/>
    <s v="RemoteControls"/>
    <n v="349"/>
    <n v="1499"/>
    <n v="0.77"/>
    <n v="1"/>
    <x v="4"/>
    <n v="4145"/>
    <n v="0"/>
    <n v="6213355"/>
    <x v="0"/>
    <n v="17823.5"/>
    <x v="0"/>
  </r>
  <r>
    <s v="B082T6GVLJ"/>
    <s v="Amazon Basics New Release Nylon USB-A to Lightning Cable Cord, Fast Charging MFi Certified Charger for Apple iPhone, iPad (3-Ft, Rose Gold)"/>
    <s v="Amazon Basics New"/>
    <x v="83"/>
    <x v="0"/>
    <s v="Accessories &amp; Peripherals"/>
    <s v="Cables &amp; Accessories"/>
    <s v="Cables"/>
    <n v="849"/>
    <n v="1809"/>
    <n v="0.53"/>
    <n v="1"/>
    <x v="4"/>
    <n v="6547"/>
    <n v="0"/>
    <n v="11843523"/>
    <x v="2"/>
    <n v="28152.1"/>
    <x v="0"/>
  </r>
  <r>
    <s v="B07DL1KC3H"/>
    <s v="Isoelite Remote Compatible for Samsung LED/LCD Remote Control Works with All Samsung LED/LCD TV Model No :- BN59-607A (Please Match The Image with Your Old Remote)"/>
    <s v="Isoelite Remote Compatible"/>
    <x v="84"/>
    <x v="1"/>
    <s v="Home Theater, TV &amp; Video"/>
    <s v="Accessories"/>
    <s v="RemoteControls"/>
    <n v="299"/>
    <n v="899"/>
    <n v="0.67"/>
    <n v="1"/>
    <x v="1"/>
    <n v="1588"/>
    <n v="0"/>
    <n v="1427612"/>
    <x v="0"/>
    <n v="6352"/>
    <x v="0"/>
  </r>
  <r>
    <s v="B0B6F98KJJ"/>
    <s v="MI 100 cm (40 inches) 5A Series Full HD Smart Android LED TV with 24W Dolby Audio &amp; Metal Bezel-Less Frame (Black) (2022 Model)"/>
    <s v="MI 100 cm"/>
    <x v="85"/>
    <x v="1"/>
    <s v="Home Theater, TV &amp; Video"/>
    <s v="Televisions"/>
    <s v="SmartTelevisions"/>
    <n v="21999"/>
    <n v="29999"/>
    <n v="0.27"/>
    <n v="0"/>
    <x v="0"/>
    <n v="32840"/>
    <n v="0"/>
    <n v="985167160"/>
    <x v="2"/>
    <n v="137928"/>
    <x v="1"/>
  </r>
  <r>
    <s v="B07JNVF678"/>
    <s v="Wayona Nylon Braided USB Data Sync and Fast Charging 3A Short Power Bank Cable For iPhones, iPad Air, iPad mini, iPod Nano and iPod Touch (Grey)"/>
    <s v="Wayona Nylon Braided"/>
    <x v="0"/>
    <x v="0"/>
    <s v="Accessories &amp; Peripherals"/>
    <s v="Cables &amp; Accessories"/>
    <s v="Cables"/>
    <n v="349"/>
    <n v="999"/>
    <n v="0.65"/>
    <n v="1"/>
    <x v="0"/>
    <n v="13120"/>
    <n v="0"/>
    <n v="13106880"/>
    <x v="0"/>
    <n v="55104"/>
    <x v="0"/>
  </r>
  <r>
    <s v="B09QGZFBPM"/>
    <s v="Wayona Type C To Type C Long Fast Charging Cable Type C Charger Cord Compatible With Samsung S22 S20 S20 Fe 2022 S22 Ultra S21 Ultra A70 A51 A53 A33 A73 M51 M31 M33 M53 (Grey, 2M, 65W, 6Ft)"/>
    <s v="Wayona Type C"/>
    <x v="81"/>
    <x v="0"/>
    <s v="Accessories &amp; Peripherals"/>
    <s v="Cables &amp; Accessories"/>
    <s v="Cables"/>
    <n v="399"/>
    <n v="999"/>
    <n v="0.6"/>
    <n v="1"/>
    <x v="4"/>
    <n v="2806"/>
    <n v="0"/>
    <n v="2803194"/>
    <x v="0"/>
    <n v="12065.8"/>
    <x v="0"/>
  </r>
  <r>
    <s v="B07JGDB5M1"/>
    <s v="Wayona Nylon Braided 2M / 6Ft Fast Charge Usb To Lightning Data Sync And Charging Cable For Iphone, Ipad Tablet (6 Ft Pack Of 1, Grey)"/>
    <s v="Wayona Nylon Braided"/>
    <x v="0"/>
    <x v="0"/>
    <s v="Accessories &amp; Peripherals"/>
    <s v="Cables &amp; Accessories"/>
    <s v="Cables"/>
    <n v="449"/>
    <n v="1299"/>
    <n v="0.65"/>
    <n v="1"/>
    <x v="0"/>
    <n v="24269"/>
    <n v="0"/>
    <n v="31525431"/>
    <x v="0"/>
    <n v="101929.8"/>
    <x v="0"/>
  </r>
  <r>
    <s v="B0981XSZJ7"/>
    <s v="CROSSVOLT Compatible Dash/Warp Data Sync Fast Charging Cable Supported for All C Type Devices (Cable)"/>
    <s v="CROSSVOLT Compatible Dash/Warp"/>
    <x v="86"/>
    <x v="0"/>
    <s v="Accessories &amp; Peripherals"/>
    <s v="Cables &amp; Accessories"/>
    <s v="Cables"/>
    <n v="299"/>
    <n v="999"/>
    <n v="0.7"/>
    <n v="1"/>
    <x v="4"/>
    <n v="766"/>
    <n v="1"/>
    <n v="765234"/>
    <x v="0"/>
    <n v="3293.7999999999997"/>
    <x v="0"/>
  </r>
  <r>
    <s v="B0B9XLX8VR"/>
    <s v="VU 139 cm (55 inches) The GloLED Series 4K Smart LED Google TV 55GloLED (Grey)"/>
    <s v="VU 139 cm"/>
    <x v="87"/>
    <x v="1"/>
    <s v="Home Theater, TV &amp; Video"/>
    <s v="Televisions"/>
    <s v="SmartTelevisions"/>
    <n v="37999"/>
    <n v="65000"/>
    <n v="0.42"/>
    <n v="0"/>
    <x v="4"/>
    <n v="3587"/>
    <n v="0"/>
    <n v="233155000"/>
    <x v="2"/>
    <n v="15424.099999999999"/>
    <x v="1"/>
  </r>
  <r>
    <s v="B08Y5KXR6Z"/>
    <s v="PTron Solero T241 2.4A Type-C Data &amp; Charging USB Cable, Made in India, 480Mbps Data Sync, Durable 1-Meter Long USB Cable for Type-C USB Devices for Charging Adapter (Black)"/>
    <s v="PTron Solero T241"/>
    <x v="88"/>
    <x v="0"/>
    <s v="Accessories &amp; Peripherals"/>
    <s v="Cables &amp; Accessories"/>
    <s v="Cables"/>
    <n v="99"/>
    <n v="800"/>
    <n v="0.88"/>
    <n v="1"/>
    <x v="2"/>
    <n v="24871"/>
    <n v="0"/>
    <n v="19896800"/>
    <x v="1"/>
    <n v="96996.9"/>
    <x v="0"/>
  </r>
  <r>
    <s v="B09F6VHQXB"/>
    <s v="Croma 80 cm (32 Inches) HD Ready LED TV (CREL7369, Black) (2021 Model)"/>
    <s v="Croma 80 cm"/>
    <x v="89"/>
    <x v="1"/>
    <s v="Home Theater, TV &amp; Video"/>
    <s v="Televisions"/>
    <s v="StandardTelevisions"/>
    <n v="7390"/>
    <n v="20000"/>
    <n v="0.63"/>
    <n v="1"/>
    <x v="3"/>
    <n v="2581"/>
    <n v="0"/>
    <n v="51620000"/>
    <x v="2"/>
    <n v="10582.099999999999"/>
    <x v="0"/>
  </r>
  <r>
    <s v="B0974G5Q2Y"/>
    <s v="boAt Laptop, Smartphone Type-c A400 Male Data Cable (Carbon Black)"/>
    <s v="boAt Laptop, Smartphone"/>
    <x v="90"/>
    <x v="0"/>
    <s v="Accessories &amp; Peripherals"/>
    <s v="Cables &amp; Accessories"/>
    <s v="Cables"/>
    <n v="273.10000000000002"/>
    <n v="999"/>
    <n v="0.73"/>
    <n v="1"/>
    <x v="4"/>
    <n v="20850"/>
    <n v="0"/>
    <n v="20829150"/>
    <x v="0"/>
    <n v="89655"/>
    <x v="0"/>
  </r>
  <r>
    <s v="B09YL9SN9B"/>
    <s v="LG 80 cm (32 inches) HD Ready Smart LED TV 32LQ576BPSA (Ceramic Black)"/>
    <s v="LG 80 cm"/>
    <x v="15"/>
    <x v="1"/>
    <s v="Home Theater, TV &amp; Video"/>
    <s v="Televisions"/>
    <s v="SmartTelevisions"/>
    <n v="15990"/>
    <n v="23990"/>
    <n v="0.33"/>
    <n v="0"/>
    <x v="4"/>
    <n v="1035"/>
    <n v="0"/>
    <n v="24829650"/>
    <x v="2"/>
    <n v="4450.5"/>
    <x v="1"/>
  </r>
  <r>
    <s v="B09RX1FK54"/>
    <s v="boAt Type C A750 Stress Resistant, Tangle-free, Sturdy Flat Cable with 6.5A Fast Charging &amp; 480Mbps Data Transmission, 10000+ Bends Lifespan and Extended 1.5m Length(Radiant Red)"/>
    <s v="boAt Type C"/>
    <x v="14"/>
    <x v="0"/>
    <s v="Accessories &amp; Peripherals"/>
    <s v="Cables &amp; Accessories"/>
    <s v="Cables"/>
    <n v="399"/>
    <n v="999"/>
    <n v="0.6"/>
    <n v="1"/>
    <x v="3"/>
    <n v="1780"/>
    <n v="0"/>
    <n v="1778220"/>
    <x v="0"/>
    <n v="7297.9999999999991"/>
    <x v="0"/>
  </r>
  <r>
    <s v="B09TT6BFDX"/>
    <s v="Cotbolt Silicone Protective Case Cover for LG an MR21GA Magic Remote Shockproof for LG Smart TV Remote 2021 Protective Skin Waterproof Anti Lost (Black) (Remote Not Included)"/>
    <s v="Cotbolt Silicone Protective"/>
    <x v="91"/>
    <x v="1"/>
    <s v="Home Theater, TV &amp; Video"/>
    <s v="Accessories"/>
    <s v="RemoteControls"/>
    <n v="399"/>
    <n v="1999"/>
    <n v="0.8"/>
    <n v="1"/>
    <x v="6"/>
    <n v="505"/>
    <n v="1"/>
    <n v="1009495"/>
    <x v="0"/>
    <n v="2272.5"/>
    <x v="0"/>
  </r>
  <r>
    <s v="B09KH58JZR"/>
    <s v="Portronics Konnect L POR-1403 Fast Charging 3A Type-C Cable 1.2 Meter with Charge &amp; Sync Function for All Type-C Devices (White)"/>
    <s v="Portronics Konnect L"/>
    <x v="4"/>
    <x v="0"/>
    <s v="Accessories &amp; Peripherals"/>
    <s v="Cables &amp; Accessories"/>
    <s v="Cables"/>
    <n v="210"/>
    <n v="399"/>
    <n v="0.47"/>
    <n v="0"/>
    <x v="3"/>
    <n v="1717"/>
    <n v="0"/>
    <n v="685083"/>
    <x v="0"/>
    <n v="7039.7"/>
    <x v="1"/>
  </r>
  <r>
    <s v="B09DDCQFMT"/>
    <s v="Electvision Remote Control Compatible with Amazon Fire tv Stick (Pairing Manual Will be Back Side Remote Control)(P)"/>
    <s v="Electvision Remote Control"/>
    <x v="92"/>
    <x v="1"/>
    <s v="Home Theater, TV &amp; Video"/>
    <s v="Accessories"/>
    <s v="RemoteControls"/>
    <n v="1299"/>
    <n v="1999"/>
    <n v="0.35"/>
    <n v="0"/>
    <x v="9"/>
    <n v="590"/>
    <n v="1"/>
    <n v="1179410"/>
    <x v="2"/>
    <n v="2124"/>
    <x v="1"/>
  </r>
  <r>
    <s v="B08RP2L2NL"/>
    <s v="King Shine Multi Retractable 3.0A Fast Charger Cord, Multiple Charging Cable 4Ft/1.2m 3-in-1 USB Charge Cord Compatible with Phone/Type C/Micro USB for All Android and iOS Smartphones (Random Colour)"/>
    <s v="King Shine Multi"/>
    <x v="93"/>
    <x v="0"/>
    <s v="Accessories &amp; Peripherals"/>
    <s v="Cables &amp; Accessories"/>
    <s v="Cables"/>
    <n v="347"/>
    <n v="999"/>
    <n v="0.65"/>
    <n v="1"/>
    <x v="12"/>
    <n v="1121"/>
    <n v="0"/>
    <n v="1119879"/>
    <x v="0"/>
    <n v="3923.5"/>
    <x v="0"/>
  </r>
  <r>
    <s v="B0B4G2MWSB"/>
    <s v="Lapster 5 pin mini usb cable, usb b cable,camera cable usb2.0 for External HDDS/Card Readers/Camera etc."/>
    <s v="Lapster 5 pin"/>
    <x v="94"/>
    <x v="0"/>
    <s v="Accessories &amp; Peripherals"/>
    <s v="Cables &amp; Accessories"/>
    <s v="Cables"/>
    <n v="149"/>
    <n v="999"/>
    <n v="0.85"/>
    <n v="1"/>
    <x v="1"/>
    <n v="1313"/>
    <n v="0"/>
    <n v="1311687"/>
    <x v="1"/>
    <n v="5252"/>
    <x v="0"/>
  </r>
  <r>
    <s v="B0B21C4BMX"/>
    <s v="Portronics Konnect Spydr 31 3-in-1 Multi Functional Cable with 3.0A Output, Tangle Resistant, 1.2M Length, Nylon Braided(Zebra)"/>
    <s v="Portronics Konnect Spydr"/>
    <x v="95"/>
    <x v="0"/>
    <s v="Accessories &amp; Peripherals"/>
    <s v="Cables &amp; Accessories"/>
    <s v="Cables"/>
    <n v="228"/>
    <n v="899"/>
    <n v="0.75"/>
    <n v="1"/>
    <x v="11"/>
    <n v="132"/>
    <n v="1"/>
    <n v="118668"/>
    <x v="0"/>
    <n v="501.59999999999997"/>
    <x v="0"/>
  </r>
  <r>
    <s v="B084MZXJNK"/>
    <s v="Belkin Apple Certified Lightning To Type C Cable, Tough Unbreakable Braided Fast Charging For Iphone, Ipad, Air Pods, 3.3 Feet (1 Meters)    White"/>
    <s v="Belkin Apple Certified"/>
    <x v="96"/>
    <x v="0"/>
    <s v="Accessories &amp; Peripherals"/>
    <s v="Cables &amp; Accessories"/>
    <s v="Cables"/>
    <n v="1599"/>
    <n v="1999"/>
    <n v="0.2"/>
    <n v="0"/>
    <x v="5"/>
    <n v="1951"/>
    <n v="0"/>
    <n v="3900049"/>
    <x v="2"/>
    <n v="8584.4000000000015"/>
    <x v="2"/>
  </r>
  <r>
    <s v="B0BHZCNC4P"/>
    <s v="Remote Control Compatible for Amazon Fire Tv Stick Remote Control [ 3rd Gen ](Not Compatible for Fire TV Edition Smart TV) from basesailor"/>
    <s v="Remote Control Compatible"/>
    <x v="97"/>
    <x v="1"/>
    <s v="Home Theater, TV &amp; Video"/>
    <s v="Accessories"/>
    <s v="RemoteControls"/>
    <n v="1499"/>
    <n v="3999"/>
    <n v="0.63"/>
    <n v="1"/>
    <x v="7"/>
    <n v="37"/>
    <n v="1"/>
    <n v="147963"/>
    <x v="2"/>
    <n v="136.9"/>
    <x v="0"/>
  </r>
  <r>
    <s v="B0B16KD737"/>
    <s v="VW 80 cm (32 inches) Playwall Frameless Series HD Ready Android Smart LED TV VW3251 (Black)"/>
    <s v="VW 80 cm"/>
    <x v="46"/>
    <x v="1"/>
    <s v="Home Theater, TV &amp; Video"/>
    <s v="Televisions"/>
    <s v="SmartTelevisions"/>
    <n v="8499"/>
    <n v="15999"/>
    <n v="0.47"/>
    <n v="0"/>
    <x v="4"/>
    <n v="592"/>
    <n v="1"/>
    <n v="9471408"/>
    <x v="2"/>
    <n v="2545.6"/>
    <x v="1"/>
  </r>
  <r>
    <s v="B099K9ZX65"/>
    <s v="Hisense 108 cm (43 inches) 4K Ultra HD Smart Certified Android LED TV 43A6GE (Black)"/>
    <s v="Hisense 108 cm"/>
    <x v="98"/>
    <x v="1"/>
    <s v="Home Theater, TV &amp; Video"/>
    <s v="Televisions"/>
    <s v="SmartTelevisions"/>
    <n v="20990"/>
    <n v="44990"/>
    <n v="0.53"/>
    <n v="1"/>
    <x v="3"/>
    <n v="1259"/>
    <n v="0"/>
    <n v="56642410"/>
    <x v="2"/>
    <n v="5161.8999999999996"/>
    <x v="0"/>
  </r>
  <r>
    <s v="B08Y55LPBF"/>
    <s v="Redmi 126 cm (50 inches) 4K Ultra HD Android Smart LED TV X50 | L50M6-RA (Black)"/>
    <s v="Redmi 126 cm"/>
    <x v="99"/>
    <x v="1"/>
    <s v="Home Theater, TV &amp; Video"/>
    <s v="Televisions"/>
    <s v="SmartTelevisions"/>
    <n v="32999"/>
    <n v="44999"/>
    <n v="0.27"/>
    <n v="0"/>
    <x v="0"/>
    <n v="45238"/>
    <n v="0"/>
    <n v="2035664762"/>
    <x v="2"/>
    <n v="189999.6"/>
    <x v="1"/>
  </r>
  <r>
    <s v="B015OW3M1W"/>
    <s v="AmazonBasics 6-Feet DisplayPort (not USB port) to HDMI Cable Black"/>
    <s v="AmazonBasics 6-Feet DisplayPort"/>
    <x v="100"/>
    <x v="1"/>
    <s v="Home Theater, TV &amp; Video"/>
    <s v="Accessories"/>
    <s v="Cables"/>
    <n v="799"/>
    <n v="1700"/>
    <n v="0.53"/>
    <n v="1"/>
    <x v="3"/>
    <n v="28638"/>
    <n v="0"/>
    <n v="48684600"/>
    <x v="2"/>
    <n v="117415.79999999999"/>
    <x v="0"/>
  </r>
  <r>
    <s v="B01D5H8ZI8"/>
    <s v="AmazonBasics 3 Feet High Speed HDMI Male to Female 2.0 Extension Cable"/>
    <s v="AmazonBasics 3 Feet"/>
    <x v="101"/>
    <x v="1"/>
    <s v="Home Theater, TV &amp; Video"/>
    <s v="Accessories"/>
    <s v="Cables"/>
    <n v="229"/>
    <n v="595"/>
    <n v="0.62"/>
    <n v="1"/>
    <x v="4"/>
    <n v="12835"/>
    <n v="0"/>
    <n v="7636825"/>
    <x v="0"/>
    <n v="55190.5"/>
    <x v="0"/>
  </r>
  <r>
    <s v="B09X1M3DHX"/>
    <s v="iFFALCON 80 cm (32 inches) HD Ready Smart LED TV¬†32F53 (Black)"/>
    <s v="iFFALCON 80 cm"/>
    <x v="102"/>
    <x v="1"/>
    <s v="Home Theater, TV &amp; Video"/>
    <s v="Televisions"/>
    <s v="SmartTelevisions"/>
    <n v="9999"/>
    <n v="27990"/>
    <n v="0.64"/>
    <n v="1"/>
    <x v="0"/>
    <n v="1269"/>
    <n v="0"/>
    <n v="35519310"/>
    <x v="2"/>
    <n v="5329.8"/>
    <x v="0"/>
  </r>
  <r>
    <s v="B09MM6P76N"/>
    <s v="7SEVEN¬Æ Compatible Lg Smart Tv Remote Suitable for Any LG LED OLED LCD UHD Plasma Android Television and AKB75095303 replacement of Original Lg Tv Remote Control"/>
    <s v="7SEVEN¬Æ Compatible Lg"/>
    <x v="103"/>
    <x v="1"/>
    <s v="Home Theater, TV &amp; Video"/>
    <s v="Accessories"/>
    <s v="RemoteControls"/>
    <n v="349"/>
    <n v="599"/>
    <n v="0.42"/>
    <n v="0"/>
    <x v="0"/>
    <n v="284"/>
    <n v="1"/>
    <n v="170116"/>
    <x v="0"/>
    <n v="1192.8"/>
    <x v="1"/>
  </r>
  <r>
    <s v="B01D5H8LDM"/>
    <s v="AmazonBasics 3.5mm to 2-Male RCA Adapter Cable For Tablet, Smartphone (Black, 15 feet)"/>
    <s v="AmazonBasics 3.5mm to"/>
    <x v="104"/>
    <x v="1"/>
    <s v="Home Theater, TV &amp; Video"/>
    <s v="Accessories"/>
    <s v="Cables"/>
    <n v="489"/>
    <n v="1200"/>
    <n v="0.59"/>
    <n v="1"/>
    <x v="5"/>
    <n v="69538"/>
    <n v="0"/>
    <n v="83445600"/>
    <x v="0"/>
    <n v="305967.2"/>
    <x v="0"/>
  </r>
  <r>
    <s v="B0B1YY6JJL"/>
    <s v="Acer 109 cm (43 inches) I Series 4K Ultra HD Android Smart LED TV AR43AR2851UDFL (Black)"/>
    <s v="Acer 109 cm"/>
    <x v="105"/>
    <x v="1"/>
    <s v="Home Theater, TV &amp; Video"/>
    <s v="Televisions"/>
    <s v="SmartTelevisions"/>
    <n v="23999"/>
    <n v="34990"/>
    <n v="0.31"/>
    <n v="0"/>
    <x v="4"/>
    <n v="4703"/>
    <n v="0"/>
    <n v="164557970"/>
    <x v="2"/>
    <n v="20222.899999999998"/>
    <x v="1"/>
  </r>
  <r>
    <s v="B09QGZM8QB"/>
    <s v="Wayona Usb Type C 65W 6Ft/2M Long Fast Charging Cable Compatible For Samsung S22 S20 Fe S21 Ultra A33 A53 A01 A73 A70 A51 M33 M53 M51 M31(2M, Black)"/>
    <s v="Wayona Usb Type"/>
    <x v="70"/>
    <x v="0"/>
    <s v="Accessories &amp; Peripherals"/>
    <s v="Cables &amp; Accessories"/>
    <s v="Cables"/>
    <n v="399"/>
    <n v="999"/>
    <n v="0.6"/>
    <n v="1"/>
    <x v="4"/>
    <n v="2806"/>
    <n v="0"/>
    <n v="2803194"/>
    <x v="0"/>
    <n v="12065.8"/>
    <x v="0"/>
  </r>
  <r>
    <s v="B08L4SBJRY"/>
    <s v="Saifsmart Outlet Wall Mount Hanger Holder for Dot 3rd Gen, Compact Bracket Case Plug and Built-in Cable Management for Kitchen Bathroom, Bedroom (Black)"/>
    <s v="Saifsmart Outlet Wall"/>
    <x v="106"/>
    <x v="1"/>
    <s v="HomeAudio"/>
    <s v="Accessories"/>
    <s v="SpeakerAccessories"/>
    <n v="349"/>
    <n v="1299"/>
    <n v="0.73"/>
    <n v="1"/>
    <x v="1"/>
    <n v="3295"/>
    <n v="0"/>
    <n v="4280205"/>
    <x v="0"/>
    <n v="13180"/>
    <x v="0"/>
  </r>
  <r>
    <s v="B09X79PP8F"/>
    <s v="MI 2-in-1 USB Type C Cable (Micro USB to Type C) 30cm for Smartphone, Headphone, Laptop (White)"/>
    <s v="MI 2-in-1 USB"/>
    <x v="107"/>
    <x v="0"/>
    <s v="Accessories &amp; Peripherals"/>
    <s v="Cables &amp; Accessories"/>
    <s v="Cables"/>
    <n v="179"/>
    <n v="299"/>
    <n v="0.4"/>
    <n v="0"/>
    <x v="2"/>
    <n v="81"/>
    <n v="1"/>
    <n v="24219"/>
    <x v="1"/>
    <n v="315.89999999999998"/>
    <x v="1"/>
  </r>
  <r>
    <s v="B082T6GVG9"/>
    <s v="AmazonBasics New Release ABS USB-A to Lightning Cable Cord, Fast Charging MFi Certified Charger for Apple iPhone, iPad Tablet (3-Ft, White)"/>
    <s v="AmazonBasics New Release"/>
    <x v="45"/>
    <x v="0"/>
    <s v="Accessories &amp; Peripherals"/>
    <s v="Cables &amp; Accessories"/>
    <s v="Cables"/>
    <n v="689"/>
    <n v="1500"/>
    <n v="0.54"/>
    <n v="1"/>
    <x v="0"/>
    <n v="42301"/>
    <n v="0"/>
    <n v="63451500"/>
    <x v="2"/>
    <n v="177664.2"/>
    <x v="0"/>
  </r>
  <r>
    <s v="B0B3XY5YT4"/>
    <s v="LG 108 cm (43 inches) 4K Ultra HD Smart LED TV 43UQ7500PSF (Ceramic Black)"/>
    <s v="LG 108 cm"/>
    <x v="108"/>
    <x v="1"/>
    <s v="Home Theater, TV &amp; Video"/>
    <s v="Televisions"/>
    <s v="SmartTelevisions"/>
    <n v="30990"/>
    <n v="49990"/>
    <n v="0.38"/>
    <n v="0"/>
    <x v="4"/>
    <n v="1376"/>
    <n v="0"/>
    <n v="68786240"/>
    <x v="2"/>
    <n v="5916.8"/>
    <x v="1"/>
  </r>
  <r>
    <s v="B0B4HKH19N"/>
    <s v="pTron Solero 331 3.4Amps Multifunction Fast Charging Cable, 3-in-1 USB Cable Micro USB/Type-C/iOS, Made in India, Durable &amp; Strong &amp; Tangle-free 118cm in Length (Black)"/>
    <s v="pTron Solero 331"/>
    <x v="109"/>
    <x v="0"/>
    <s v="Accessories &amp; Peripherals"/>
    <s v="Cables &amp; Accessories"/>
    <s v="Cables"/>
    <n v="249"/>
    <n v="931"/>
    <n v="0.73"/>
    <n v="1"/>
    <x v="2"/>
    <n v="1075"/>
    <n v="0"/>
    <n v="1000825"/>
    <x v="0"/>
    <n v="4192.5"/>
    <x v="0"/>
  </r>
  <r>
    <s v="B08TGG316Z"/>
    <s v="10k 8k 4k HDMI Cable, Certified 48Gbps 1ms Ultra High Speed HDMI 2.1 Cable 4k 120Hz 144Hz 2k 165Hz 8k 60Hz Dynamic HDR ARC eARC DTS:X Compatible for Mac Gaming PC Soundbar TV Monitor Laptop PS5 4 Xbox"/>
    <s v="10k 8k 4k"/>
    <x v="110"/>
    <x v="1"/>
    <s v="Home Theater, TV &amp; Video"/>
    <s v="Accessories"/>
    <s v="Cables"/>
    <n v="999"/>
    <n v="2399"/>
    <n v="0.57999999999999996"/>
    <n v="1"/>
    <x v="13"/>
    <n v="3664"/>
    <n v="0"/>
    <n v="8789936"/>
    <x v="2"/>
    <n v="16854.399999999998"/>
    <x v="0"/>
  </r>
  <r>
    <s v="B071VMP1Z4"/>
    <s v="LRIPL Compatible Sony Bravia LCD/led Remote Works with Almost All Sony led/LCD tv's"/>
    <s v="LRIPL Compatible Sony"/>
    <x v="111"/>
    <x v="1"/>
    <s v="Home Theater, TV &amp; Video"/>
    <s v="Accessories"/>
    <s v="RemoteControls"/>
    <n v="399"/>
    <n v="399"/>
    <n v="0"/>
    <n v="0"/>
    <x v="2"/>
    <n v="1951"/>
    <n v="0"/>
    <n v="778449"/>
    <x v="0"/>
    <n v="7608.9"/>
    <x v="2"/>
  </r>
  <r>
    <s v="B071SDRGWL"/>
    <s v="boAt Type-c A400 Type-c to USB A Cable for All Type C Phones (Lg nexus 5x), 1Mtr(Black)"/>
    <s v="boAt Type-c A400"/>
    <x v="112"/>
    <x v="0"/>
    <s v="Accessories &amp; Peripherals"/>
    <s v="Cables &amp; Accessories"/>
    <s v="Cables"/>
    <n v="349"/>
    <n v="699"/>
    <n v="0.5"/>
    <n v="1"/>
    <x v="4"/>
    <n v="20850"/>
    <n v="0"/>
    <n v="14574150"/>
    <x v="0"/>
    <n v="89655"/>
    <x v="0"/>
  </r>
  <r>
    <s v="B08PSQRW2T"/>
    <s v="Zoul Type C to Type C Fast Charging Cable 65W 2M/6ft USB C Nylon Braided Cord Compatible with MacBook Oneplus 9 9R Samsung Galaxy S21 Ultra S20+ (2M, Black)"/>
    <s v="Zoul Type C"/>
    <x v="113"/>
    <x v="0"/>
    <s v="Accessories &amp; Peripherals"/>
    <s v="Cables &amp; Accessories"/>
    <s v="Cables"/>
    <n v="399"/>
    <n v="1099"/>
    <n v="0.64"/>
    <n v="1"/>
    <x v="3"/>
    <n v="2685"/>
    <n v="0"/>
    <n v="2950815"/>
    <x v="0"/>
    <n v="11008.499999999998"/>
    <x v="0"/>
  </r>
  <r>
    <s v="B0859M539M"/>
    <s v="TP-LINK AC1300 Archer T3U Plus High Gain USB 3.0 Wi-Fi Dongle, Wireless Dual Band MU-MIMO WiFi Adapter with High Gain Antenna, Supports Windows 11/10/8.1/8/7/XP/MacOS"/>
    <s v="TP-LINK AC1300 Archer"/>
    <x v="114"/>
    <x v="0"/>
    <s v="Networking Devices"/>
    <s v="Network Adapters"/>
    <s v="Wireless USB Adapters"/>
    <n v="1699"/>
    <n v="2999"/>
    <n v="0.43"/>
    <n v="0"/>
    <x v="5"/>
    <n v="24780"/>
    <n v="0"/>
    <n v="74315220"/>
    <x v="2"/>
    <n v="109032.00000000001"/>
    <x v="1"/>
  </r>
  <r>
    <s v="B08RX8G496"/>
    <s v="LRIPL Mi Remote Control with Netflix &amp; Prime Video Button Compatible for Mi 4X LED Android Smart TV 4A Remote Control (32&quot;/43&quot;) with Voice Command (Pairing Required)"/>
    <s v="LRIPL Mi Remote"/>
    <x v="115"/>
    <x v="1"/>
    <s v="Home Theater, TV &amp; Video"/>
    <s v="Accessories"/>
    <s v="RemoteControls"/>
    <n v="655"/>
    <n v="1099"/>
    <n v="0.4"/>
    <n v="0"/>
    <x v="14"/>
    <n v="285"/>
    <n v="1"/>
    <n v="313215"/>
    <x v="2"/>
    <n v="912"/>
    <x v="1"/>
  </r>
  <r>
    <s v="B002SZEOLG"/>
    <s v="TP-Link Nano USB WiFi Dongle 150Mbps High Gain Wireless Network Wi-Fi Adapter for PC Desktop and Laptops, Supports Windows 10/8.1/8/7/XP, Linux, Mac OS X (TL-WN722N)"/>
    <s v="TP-Link Nano USB"/>
    <x v="116"/>
    <x v="0"/>
    <s v="Networking Devices"/>
    <s v="Network Adapters"/>
    <s v="Wireless USB Adapters"/>
    <n v="749"/>
    <n v="1339"/>
    <n v="0.44"/>
    <n v="0"/>
    <x v="0"/>
    <n v="179692"/>
    <n v="0"/>
    <n v="240607588"/>
    <x v="2"/>
    <n v="754706.4"/>
    <x v="1"/>
  </r>
  <r>
    <s v="B08CS3BT4L"/>
    <s v="Kodak 80 cm (32 inches) HD Ready Certified Android LED TV 32HDX7XPRO (Black)"/>
    <s v="Kodak 80 cm"/>
    <x v="117"/>
    <x v="1"/>
    <s v="Home Theater, TV &amp; Video"/>
    <s v="Televisions"/>
    <s v="SmartTelevisions"/>
    <n v="9999"/>
    <n v="12999"/>
    <n v="0.23"/>
    <n v="0"/>
    <x v="0"/>
    <n v="6088"/>
    <n v="0"/>
    <n v="79137912"/>
    <x v="2"/>
    <n v="25569.600000000002"/>
    <x v="2"/>
  </r>
  <r>
    <s v="B00RFWNJMC"/>
    <s v="Airtel DigitalTV DTH Remote SD/HD/HD Recording Compatible for Television (Shining Black )"/>
    <s v="Airtel DigitalTV DTH"/>
    <x v="51"/>
    <x v="1"/>
    <s v="Home Theater, TV &amp; Video"/>
    <s v="Accessories"/>
    <s v="RemoteControls"/>
    <n v="195"/>
    <n v="499"/>
    <n v="0.61"/>
    <n v="1"/>
    <x v="7"/>
    <n v="1383"/>
    <n v="0"/>
    <n v="690117"/>
    <x v="1"/>
    <n v="5117.1000000000004"/>
    <x v="0"/>
  </r>
  <r>
    <s v="B082T6GXS5"/>
    <s v="AmazonBasics New Release Nylon USB-A to Lightning Cable Cord, MFi Certified Charger for Apple iPhone, iPad, Silver, 6-Ft"/>
    <s v="AmazonBasics New Release"/>
    <x v="45"/>
    <x v="0"/>
    <s v="Accessories &amp; Peripherals"/>
    <s v="Cables &amp; Accessories"/>
    <s v="Cables"/>
    <n v="999"/>
    <n v="2100"/>
    <n v="0.52"/>
    <n v="1"/>
    <x v="6"/>
    <n v="5492"/>
    <n v="0"/>
    <n v="11533200"/>
    <x v="2"/>
    <n v="24714"/>
    <x v="0"/>
  </r>
  <r>
    <s v="B09CMQRQM6"/>
    <s v="Ambrane Fast 100W Output Cable with Type-C to Type-C for Mobile, Laptop, Macbook &amp; Table Charging, 480mbps Data Sync Speed, Braided Cable, 1.5m Length (ABCC-100, Black-Grey)"/>
    <s v="Ambrane Fast 100W"/>
    <x v="118"/>
    <x v="0"/>
    <s v="Accessories &amp; Peripherals"/>
    <s v="Cables &amp; Accessories"/>
    <s v="Cables"/>
    <n v="499"/>
    <n v="899"/>
    <n v="0.44"/>
    <n v="0"/>
    <x v="0"/>
    <n v="919"/>
    <n v="1"/>
    <n v="826181"/>
    <x v="0"/>
    <n v="3859.8"/>
    <x v="1"/>
  </r>
  <r>
    <s v="B005LJQMCK"/>
    <s v="BlueRigger Digital Optical Audio Toslink Cable (3.3 Feet / 1 Meter) With 8 Channel (7.1) Audio Support (for Home Theatre, Xbox, Playstation etc.)"/>
    <s v="BlueRigger Digital Optical"/>
    <x v="119"/>
    <x v="1"/>
    <s v="Home Theater, TV &amp; Video"/>
    <s v="Accessories"/>
    <s v="Cables"/>
    <n v="416"/>
    <n v="599"/>
    <n v="0.31"/>
    <n v="0"/>
    <x v="0"/>
    <n v="30023"/>
    <n v="0"/>
    <n v="17983777"/>
    <x v="0"/>
    <n v="126096.6"/>
    <x v="1"/>
  </r>
  <r>
    <s v="B09C6H53KH"/>
    <s v="Duracell Type-C To Micro 1.2M braided Sync &amp; Charge Cable, USB C to Micro Fast Charge Compatible for fast data transmission (Black)"/>
    <s v="Duracell Type-C To"/>
    <x v="120"/>
    <x v="0"/>
    <s v="Accessories &amp; Peripherals"/>
    <s v="Cables &amp; Accessories"/>
    <s v="Cables"/>
    <n v="368"/>
    <n v="699"/>
    <n v="0.47"/>
    <n v="0"/>
    <x v="0"/>
    <n v="387"/>
    <n v="1"/>
    <n v="270513"/>
    <x v="0"/>
    <n v="1625.4"/>
    <x v="1"/>
  </r>
  <r>
    <s v="B0BB3CBFBM"/>
    <s v="VU 138 cm (55 inches) Premium Series 4K Ultra HD Smart IPS LED TV 55UT (Black)"/>
    <s v="VU 138 cm"/>
    <x v="121"/>
    <x v="1"/>
    <s v="Home Theater, TV &amp; Video"/>
    <s v="Televisions"/>
    <s v="SmartTelevisions"/>
    <n v="29990"/>
    <n v="65000"/>
    <n v="0.54"/>
    <n v="1"/>
    <x v="3"/>
    <n v="211"/>
    <n v="1"/>
    <n v="13715000"/>
    <x v="2"/>
    <n v="865.09999999999991"/>
    <x v="0"/>
  </r>
  <r>
    <s v="B08QSDKFGQ"/>
    <s v="Zoul USB Type C Fast Charging 3A Nylon Braided Data Cable Quick Charger Cable QC 3.0 for Samsung Galaxy M31s M30 S10 S9 S20 Plus, Note 10 9 8, A20e A40 A50 A70 (1M, Grey)"/>
    <s v="Zoul USB Type"/>
    <x v="122"/>
    <x v="0"/>
    <s v="Accessories &amp; Peripherals"/>
    <s v="Cables &amp; Accessories"/>
    <s v="Cables"/>
    <n v="339"/>
    <n v="1099"/>
    <n v="0.69"/>
    <n v="1"/>
    <x v="4"/>
    <n v="974"/>
    <n v="1"/>
    <n v="1070426"/>
    <x v="0"/>
    <n v="4188.2"/>
    <x v="0"/>
  </r>
  <r>
    <s v="B08PV1X771"/>
    <s v="Samsung 80 cm (32 inches) Wondertainment Series HD Ready LED Smart TV UA32TE40AAKBXL (Titan Gray)"/>
    <s v="Samsung 80 cm"/>
    <x v="18"/>
    <x v="1"/>
    <s v="Home Theater, TV &amp; Video"/>
    <s v="Televisions"/>
    <s v="SmartTelevisions"/>
    <n v="15490"/>
    <n v="20900"/>
    <n v="0.26"/>
    <n v="0"/>
    <x v="4"/>
    <n v="16299"/>
    <n v="0"/>
    <n v="340649100"/>
    <x v="2"/>
    <n v="70085.7"/>
    <x v="1"/>
  </r>
  <r>
    <s v="B07YTNKVJQ"/>
    <s v="MI Xiaomi USB Type C HYperCharge Cable 6A 100cm Sturdy and Durable Black Supports 120W HyperCharging"/>
    <s v="MI Xiaomi USB"/>
    <x v="123"/>
    <x v="0"/>
    <s v="Accessories &amp; Peripherals"/>
    <s v="Cables &amp; Accessories"/>
    <s v="Cables"/>
    <n v="499"/>
    <n v="1299"/>
    <n v="0.62"/>
    <n v="1"/>
    <x v="4"/>
    <n v="30411"/>
    <n v="0"/>
    <n v="39503889"/>
    <x v="0"/>
    <n v="130767.29999999999"/>
    <x v="0"/>
  </r>
  <r>
    <s v="B0117H7GZ6"/>
    <s v="GENERIC Ultra-Mini Bluetooth CSR 4.0 USB Dongle Adapter for Windows Computer ( Black:Golden)"/>
    <s v="GENERIC Ultra-Mini Bluetooth"/>
    <x v="124"/>
    <x v="0"/>
    <s v="Networking Devices"/>
    <s v="Network Adapters"/>
    <s v="Wireless USB Adapters"/>
    <n v="249"/>
    <n v="399"/>
    <n v="0.38"/>
    <n v="0"/>
    <x v="10"/>
    <n v="4642"/>
    <n v="0"/>
    <n v="1852158"/>
    <x v="0"/>
    <n v="15782.8"/>
    <x v="1"/>
  </r>
  <r>
    <s v="B09XJ1LM7R"/>
    <s v="7SEVEN¬Æ Compatible for Tata Sky Remote Original Set Top¬†HD Box and Suitable for SD Tata Play setup Box Remote Control"/>
    <s v="7SEVEN¬Æ Compatible for"/>
    <x v="42"/>
    <x v="1"/>
    <s v="Home Theater, TV &amp; Video"/>
    <s v="Accessories"/>
    <s v="RemoteControls"/>
    <n v="399"/>
    <n v="799"/>
    <n v="0.5"/>
    <n v="1"/>
    <x v="4"/>
    <n v="12"/>
    <n v="1"/>
    <n v="9588"/>
    <x v="0"/>
    <n v="51.599999999999994"/>
    <x v="0"/>
  </r>
  <r>
    <s v="B084N133Y7"/>
    <s v="Belkin Apple Certified Lightning To Type C Cable, Fast Charging For Iphone, Ipad, Air Pods, 3.3 Feet (1 Meters)    White"/>
    <s v="Belkin Apple Certified"/>
    <x v="96"/>
    <x v="0"/>
    <s v="Accessories &amp; Peripherals"/>
    <s v="Cables &amp; Accessories"/>
    <s v="Cables"/>
    <n v="1499"/>
    <n v="1999"/>
    <n v="0.25"/>
    <n v="0"/>
    <x v="5"/>
    <n v="1951"/>
    <n v="0"/>
    <n v="3900049"/>
    <x v="2"/>
    <n v="8584.4000000000015"/>
    <x v="1"/>
  </r>
  <r>
    <s v="B088Z1YWBC"/>
    <s v="EGate i9 Pro-Max 1080p Native Full HD Projector 4k Support | 3600 L (330 ANSI ) | 150&quot; (381 cm) Large Screen | VGA, AV, HDMI, SD Card, USB, Audio Out | (E03i31 / E04i32) Black"/>
    <s v="EGate i9 Pro-Max"/>
    <x v="125"/>
    <x v="1"/>
    <s v="Home Theater, TV &amp; Video"/>
    <s v="Projectors"/>
    <m/>
    <n v="9490"/>
    <n v="15990"/>
    <n v="0.41"/>
    <n v="0"/>
    <x v="2"/>
    <n v="10480"/>
    <n v="0"/>
    <n v="167575200"/>
    <x v="2"/>
    <n v="40872"/>
    <x v="1"/>
  </r>
  <r>
    <s v="B07VSG5SXZ"/>
    <s v="ZEBRONICS HAA2021 HDMI version 2.1 cable with 8K @ 60Hz, 4K @ 120Hz, eARC &amp; CEC support, 3D compatible, 2 meters length, 48Gbps max and Gold-plated connectors"/>
    <s v="ZEBRONICS HAA2021 HDMI"/>
    <x v="126"/>
    <x v="1"/>
    <s v="Home Theater, TV &amp; Video"/>
    <s v="Accessories"/>
    <s v="Cables"/>
    <n v="637"/>
    <n v="1499"/>
    <n v="0.57999999999999996"/>
    <n v="1"/>
    <x v="3"/>
    <n v="24"/>
    <n v="1"/>
    <n v="35976"/>
    <x v="2"/>
    <n v="98.399999999999991"/>
    <x v="0"/>
  </r>
  <r>
    <s v="B08RWCZ6SY"/>
    <s v="7SEVEN¬Æ Compatible for Sony Bravia LCD LED UHD OLED QLED 4K Ultra HD TV remote control with YouTube and NETFLIX Hotkeys. Universal Replacement for Original Sony Smart Android tv Remote Control"/>
    <s v="7SEVEN¬Æ Compatible for"/>
    <x v="42"/>
    <x v="1"/>
    <s v="Home Theater, TV &amp; Video"/>
    <s v="Accessories"/>
    <s v="RemoteControls"/>
    <n v="399"/>
    <n v="899"/>
    <n v="0.56000000000000005"/>
    <n v="1"/>
    <x v="2"/>
    <n v="254"/>
    <n v="1"/>
    <n v="228346"/>
    <x v="0"/>
    <n v="990.6"/>
    <x v="0"/>
  </r>
  <r>
    <s v="B07KSB1MLX"/>
    <s v="AmazonBasics Digital Optical Coax to Analog RCA Audio Converter Adapter with Fiber Cable"/>
    <s v="AmazonBasics Digital Optical"/>
    <x v="127"/>
    <x v="1"/>
    <s v="Home Theater, TV &amp; Video"/>
    <s v="Accessories"/>
    <s v="Cables"/>
    <n v="1089"/>
    <n v="1600"/>
    <n v="0.32"/>
    <n v="0"/>
    <x v="1"/>
    <n v="3565"/>
    <n v="0"/>
    <n v="5704000"/>
    <x v="2"/>
    <n v="14260"/>
    <x v="1"/>
  </r>
  <r>
    <s v="B081FG1QYX"/>
    <s v="Wayona Type C Cable Nylon Braided USB C QC 3.0 Fast Charging Short Power Bank Cable for Samsung Galaxy S10e/S10+/S10/S9/S9+/Note 9/S8/Note 8, LG G7 G5 G6, Moto G6 G7 (0.25M, Black)"/>
    <s v="Wayona Type C"/>
    <x v="81"/>
    <x v="0"/>
    <s v="Accessories &amp; Peripherals"/>
    <s v="Cables &amp; Accessories"/>
    <s v="Cables"/>
    <n v="339"/>
    <n v="999"/>
    <n v="0.66"/>
    <n v="1"/>
    <x v="4"/>
    <n v="6255"/>
    <n v="0"/>
    <n v="6248745"/>
    <x v="0"/>
    <n v="26896.5"/>
    <x v="0"/>
  </r>
  <r>
    <s v="B08R69WBN7"/>
    <s v="Pinnaclz Original Combo of 2 USB Type C Fast Charging Cable, USB C Data Cable for Charging and Data Transfer Smart Phones White 1.2 Meter Made in India (Pack of 2)"/>
    <s v="Pinnaclz Original Combo"/>
    <x v="61"/>
    <x v="0"/>
    <s v="Accessories &amp; Peripherals"/>
    <s v="Cables &amp; Accessories"/>
    <s v="Cables"/>
    <n v="149"/>
    <n v="499"/>
    <n v="0.7"/>
    <n v="1"/>
    <x v="1"/>
    <n v="7732"/>
    <n v="0"/>
    <n v="3858268"/>
    <x v="1"/>
    <n v="30928"/>
    <x v="0"/>
  </r>
  <r>
    <s v="B0B3RHX6B6"/>
    <s v="Ambrane BCL-15 Lightning Cable for Smartphone (1.5m Black)"/>
    <s v="Ambrane BCL-15 Lightning"/>
    <x v="128"/>
    <x v="0"/>
    <s v="Accessories &amp; Peripherals"/>
    <s v="Cables &amp; Accessories"/>
    <s v="Cables"/>
    <n v="149"/>
    <n v="399"/>
    <n v="0.63"/>
    <n v="1"/>
    <x v="2"/>
    <n v="57"/>
    <n v="1"/>
    <n v="22743"/>
    <x v="1"/>
    <n v="222.29999999999998"/>
    <x v="0"/>
  </r>
  <r>
    <s v="B084N18QZY"/>
    <s v="Belkin USB C to USB-C Fast Charging Type C Cable, 60W PD, 3.3 feet (1 meter) for Laptop, Personal Computer, Tablet, Smartphone - Black, USB-IF Certified"/>
    <s v="Belkin USB C"/>
    <x v="129"/>
    <x v="0"/>
    <s v="Accessories &amp; Peripherals"/>
    <s v="Cables &amp; Accessories"/>
    <s v="Cables"/>
    <n v="599"/>
    <n v="849"/>
    <n v="0.28999999999999998"/>
    <n v="0"/>
    <x v="6"/>
    <n v="577"/>
    <n v="1"/>
    <n v="489873"/>
    <x v="2"/>
    <n v="2596.5"/>
    <x v="1"/>
  </r>
  <r>
    <s v="B081NHWT6Z"/>
    <s v="LOHAYA Television Remote Compatible with Samsung Smart LED/LCD/HD TV Remote Control [ Compatible for All Samsung Tv Remote Control ]"/>
    <s v="LOHAYA Television Remote"/>
    <x v="130"/>
    <x v="1"/>
    <s v="Home Theater, TV &amp; Video"/>
    <s v="Accessories"/>
    <s v="RemoteControls"/>
    <n v="299"/>
    <n v="1199"/>
    <n v="0.75"/>
    <n v="1"/>
    <x v="2"/>
    <n v="1193"/>
    <n v="0"/>
    <n v="1430407"/>
    <x v="0"/>
    <n v="4652.7"/>
    <x v="0"/>
  </r>
  <r>
    <s v="B07JPJJZ2H"/>
    <s v="Wayona Nylon Braided Lightning USB Data Sync &amp; 3A Charging Cable for iPhones, iPad Air, iPad Mini, iPod Nano and iPod Touch (3 FT Pack of 1, Grey)"/>
    <s v="Wayona Nylon Braided"/>
    <x v="0"/>
    <x v="0"/>
    <s v="Accessories &amp; Peripherals"/>
    <s v="Cables &amp; Accessories"/>
    <s v="Cables"/>
    <n v="399"/>
    <n v="1299"/>
    <n v="0.69"/>
    <n v="1"/>
    <x v="0"/>
    <n v="13120"/>
    <n v="0"/>
    <n v="17042880"/>
    <x v="0"/>
    <n v="55104"/>
    <x v="0"/>
  </r>
  <r>
    <s v="B09JKNF147"/>
    <s v="Electvision Remote Control Compatible with Kodak/Thomson Smart led tv (Without Voice) Before Placing Order for verification Contact Our coustmer Care 7738090464"/>
    <s v="Electvision Remote Control"/>
    <x v="92"/>
    <x v="1"/>
    <s v="Home Theater, TV &amp; Video"/>
    <s v="Accessories"/>
    <s v="RemoteControls"/>
    <n v="339"/>
    <n v="1999"/>
    <n v="0.83"/>
    <n v="1"/>
    <x v="1"/>
    <n v="343"/>
    <n v="1"/>
    <n v="685657"/>
    <x v="0"/>
    <n v="1372"/>
    <x v="0"/>
  </r>
  <r>
    <s v="B0B9959XF3"/>
    <s v="Acer 80 cm (32 inches) S Series HD Ready Android Smart LED TV AR32AR2841HDSB (Black)"/>
    <s v="Acer 80 cm"/>
    <x v="20"/>
    <x v="1"/>
    <s v="Home Theater, TV &amp; Video"/>
    <s v="Televisions"/>
    <s v="SmartTelevisions"/>
    <n v="12499"/>
    <n v="22990"/>
    <n v="0.46"/>
    <n v="0"/>
    <x v="4"/>
    <n v="1611"/>
    <n v="0"/>
    <n v="37036890"/>
    <x v="2"/>
    <n v="6927.2999999999993"/>
    <x v="1"/>
  </r>
  <r>
    <s v="B09PNR6F8Q"/>
    <s v="realme 10W Fast Charging Micro-USB Cable (Braided, Black)"/>
    <s v="realme 10W Fast"/>
    <x v="131"/>
    <x v="0"/>
    <s v="Accessories &amp; Peripherals"/>
    <s v="Cables &amp; Accessories"/>
    <s v="Cables"/>
    <n v="249"/>
    <n v="399"/>
    <n v="0.38"/>
    <n v="0"/>
    <x v="1"/>
    <n v="6558"/>
    <n v="0"/>
    <n v="2616642"/>
    <x v="0"/>
    <n v="26232"/>
    <x v="1"/>
  </r>
  <r>
    <s v="B07M69276N"/>
    <s v="TP-Link AC1300 USB WiFi Adapter (Archer T3U) - 2.4G/5G Dual Band Mini Wireless Network Adapter for PC Desktop, MU-MIMO Wi-Fi Dongle, USB 3.0, Supports Windows 11,10, 8.1, 8, 7, XP/Mac OS 10.15 and earlier"/>
    <s v="TP-Link AC1300 USB"/>
    <x v="132"/>
    <x v="0"/>
    <s v="Networking Devices"/>
    <s v="Network Adapters"/>
    <s v="Wireless USB Adapters"/>
    <n v="1399"/>
    <n v="2499"/>
    <n v="0.44"/>
    <n v="0"/>
    <x v="5"/>
    <n v="23169"/>
    <n v="0"/>
    <n v="57899331"/>
    <x v="2"/>
    <n v="101943.6"/>
    <x v="1"/>
  </r>
  <r>
    <s v="B0B1YZ9CB8"/>
    <s v="Acer 139 cm (55 inches) I Series 4K Ultra HD Android Smart LED TV AR55AR2851UDFL (Black)"/>
    <s v="Acer 139 cm"/>
    <x v="133"/>
    <x v="1"/>
    <s v="Home Theater, TV &amp; Video"/>
    <s v="Televisions"/>
    <s v="SmartTelevisions"/>
    <n v="32999"/>
    <n v="47990"/>
    <n v="0.31"/>
    <n v="0"/>
    <x v="4"/>
    <n v="4703"/>
    <n v="0"/>
    <n v="225696970"/>
    <x v="2"/>
    <n v="20222.899999999998"/>
    <x v="1"/>
  </r>
  <r>
    <s v="B09YLYB9PB"/>
    <s v="Ambrane 60W / 3A Fast Charging Output Cable with Micro to USB for Mobile, Neckband, True Wireless Earphone Charging, 480mbps Data Sync Speed, 1m Length (ACM - AZ1, Black)"/>
    <s v="Ambrane 60W /"/>
    <x v="27"/>
    <x v="0"/>
    <s v="Accessories &amp; Peripherals"/>
    <s v="Cables &amp; Accessories"/>
    <s v="Cables"/>
    <n v="149"/>
    <n v="399"/>
    <n v="0.63"/>
    <n v="1"/>
    <x v="1"/>
    <n v="1423"/>
    <n v="0"/>
    <n v="567777"/>
    <x v="1"/>
    <n v="5692"/>
    <x v="0"/>
  </r>
  <r>
    <s v="B08CTNJ985"/>
    <s v="Wayona USB Type C 65W Fast Charging 2M/6Ft Long Flash Charge Cable 3A QC 3.0 Data Cable Compatible with Samsung Galaxy S21 S10 S9 S8, iQOO Z3, Vivo, Note 10 9 8, A20e A40 A50 A70, Moto G7 G8 (2M, Grey)"/>
    <s v="Wayona USB Type"/>
    <x v="70"/>
    <x v="0"/>
    <s v="Accessories &amp; Peripherals"/>
    <s v="Cables &amp; Accessories"/>
    <s v="Cables"/>
    <n v="325"/>
    <n v="999"/>
    <n v="0.67"/>
    <n v="1"/>
    <x v="4"/>
    <n v="2651"/>
    <n v="0"/>
    <n v="2648349"/>
    <x v="0"/>
    <n v="11399.3"/>
    <x v="0"/>
  </r>
  <r>
    <s v="B0BP7XLX48"/>
    <s v="Syncwire LTG to USB Cable for Fast Charging Compatible with Phone 5/ 5C/ 5S/ 6/ 6S/ 7/8/ X/XR/XS Max/ 11/12/ 13 Series and Pad Air/Mini, Pod &amp; Other Devices (1.1 Meter, White)"/>
    <s v="Syncwire LTG to"/>
    <x v="134"/>
    <x v="0"/>
    <s v="Accessories &amp; Peripherals"/>
    <s v="Cables &amp; Accessories"/>
    <s v="Cables"/>
    <n v="399"/>
    <n v="1999"/>
    <n v="0.8"/>
    <n v="1"/>
    <x v="15"/>
    <n v="5"/>
    <n v="1"/>
    <n v="9995"/>
    <x v="0"/>
    <n v="25"/>
    <x v="0"/>
  </r>
  <r>
    <s v="B09LHXNZLR"/>
    <s v="Skadioo WiFi Adapter for pc | Car Accessories, WiFi Dongle for pc | USB WiFi Adapter for pc | Wi-Fi Receiver 2.4GHz, 802.11b/g/n UNano Size WiFi Dongle Compatible Adapter,WiFi dongle for pc"/>
    <s v="Skadioo WiFi Adapter"/>
    <x v="135"/>
    <x v="0"/>
    <s v="Networking Devices"/>
    <s v="Network Adapters"/>
    <s v="Wireless USB Adapters"/>
    <n v="199"/>
    <n v="499"/>
    <n v="0.6"/>
    <n v="1"/>
    <x v="7"/>
    <n v="612"/>
    <n v="1"/>
    <n v="305388"/>
    <x v="1"/>
    <n v="2264.4"/>
    <x v="0"/>
  </r>
  <r>
    <s v="B0B3N8VG24"/>
    <s v="FLiX (Beetel USB to Type C PVC Data Sync &amp; 15W(3A) TPE Fast Charging Cable, Made in India, 480Mbps Data Sync, 1 Meter Long cable for all Andriod &amp; all Type C Devices (Black)(XCD - FPC02)"/>
    <s v="FLiX (Beetel USB"/>
    <x v="38"/>
    <x v="0"/>
    <s v="Accessories &amp; Peripherals"/>
    <s v="Cables &amp; Accessories"/>
    <s v="Cables"/>
    <n v="88"/>
    <n v="299"/>
    <n v="0.71"/>
    <n v="1"/>
    <x v="1"/>
    <n v="9378"/>
    <n v="0"/>
    <n v="2804022"/>
    <x v="1"/>
    <n v="37512"/>
    <x v="0"/>
  </r>
  <r>
    <s v="B08PSVBB2X"/>
    <s v="Zoul USB C to USB C Fast Charging Cable 65W Type C to Type C Nylon Braided Cord Compatible with Macbook Oneplus 9 10R Samsung Galaxy S22 S21 Ultra Z Flip3 Macbook Air/Pro M1 Google Pixel 11'' iPad Pro 2020/2018 (2M, Grey)"/>
    <s v="Zoul USB C"/>
    <x v="28"/>
    <x v="0"/>
    <s v="Accessories &amp; Peripherals"/>
    <s v="Cables &amp; Accessories"/>
    <s v="Cables"/>
    <n v="399"/>
    <n v="1099"/>
    <n v="0.64"/>
    <n v="1"/>
    <x v="3"/>
    <n v="2685"/>
    <n v="0"/>
    <n v="2950815"/>
    <x v="0"/>
    <n v="11008.499999999998"/>
    <x v="0"/>
  </r>
  <r>
    <s v="B0B3MQXNFB"/>
    <s v="FLiX (Beetel Flow USB to Micro USB PVC Data Sync &amp; 12W(2.4A) Fast Charging Cable,Made in India,480Mbps Data Sync,Solid Cable,1 Meter Long cable for all Andriod &amp; Micro USB Devices (Black)(XCD-FPM01)"/>
    <s v="FLiX (Beetel Flow"/>
    <x v="136"/>
    <x v="0"/>
    <s v="Accessories &amp; Peripherals"/>
    <s v="Cables &amp; Accessories"/>
    <s v="Cables"/>
    <n v="57.89"/>
    <n v="199"/>
    <n v="0.71"/>
    <n v="1"/>
    <x v="1"/>
    <n v="9378"/>
    <n v="0"/>
    <n v="1866222"/>
    <x v="1"/>
    <n v="37512"/>
    <x v="0"/>
  </r>
  <r>
    <s v="B08XMSKKMM"/>
    <s v="7SEVEN¬Æ Bluetooth Voice Command Remote for Xiaomi Redmi Mi Smart TV with Netflix &amp; Prime Video Hot Keys XMRM-00A"/>
    <s v="7SEVEN¬Æ Bluetooth Voice"/>
    <x v="137"/>
    <x v="1"/>
    <s v="Home Theater, TV &amp; Video"/>
    <s v="Accessories"/>
    <s v="RemoteControls"/>
    <n v="799"/>
    <n v="1999"/>
    <n v="0.6"/>
    <n v="1"/>
    <x v="8"/>
    <n v="576"/>
    <n v="1"/>
    <n v="1151424"/>
    <x v="2"/>
    <n v="1900.8"/>
    <x v="0"/>
  </r>
  <r>
    <s v="B09L8DT7D6"/>
    <s v="Sony TV - Remote Compatible for Sony LED Remote Control Works with Sony LED TV by Trend Trail Speed tech &amp; Remote hi Remote &amp; REO India only"/>
    <s v="Sony TV -"/>
    <x v="138"/>
    <x v="1"/>
    <s v="Home Theater, TV &amp; Video"/>
    <s v="Accessories"/>
    <s v="RemoteControls"/>
    <n v="205"/>
    <n v="499"/>
    <n v="0.59"/>
    <n v="1"/>
    <x v="11"/>
    <n v="313"/>
    <n v="1"/>
    <n v="156187"/>
    <x v="0"/>
    <n v="1189.3999999999999"/>
    <x v="0"/>
  </r>
  <r>
    <s v="B00GE55L22"/>
    <s v="Storite USB 3.0 Cable A to Micro B high Speed Upto 5 Gbps Data Transfer Cable for Portable External Hard Drive - (20cm), Black"/>
    <s v="Storite USB 3.0"/>
    <x v="139"/>
    <x v="0"/>
    <s v="Accessories &amp; Peripherals"/>
    <s v="Cables &amp; Accessories"/>
    <s v="Cables"/>
    <n v="299"/>
    <n v="699"/>
    <n v="0.56999999999999995"/>
    <n v="1"/>
    <x v="3"/>
    <n v="2957"/>
    <n v="0"/>
    <n v="2066943"/>
    <x v="0"/>
    <n v="12123.699999999999"/>
    <x v="0"/>
  </r>
  <r>
    <s v="B0162K34H2"/>
    <s v="boAt LTG 500 Apple MFI Certified for iPhone, iPad and iPod 2Mtr Data Cable(Space Grey)"/>
    <s v="boAt LTG 500"/>
    <x v="140"/>
    <x v="0"/>
    <s v="Accessories &amp; Peripherals"/>
    <s v="Cables &amp; Accessories"/>
    <s v="Cables"/>
    <n v="849"/>
    <n v="999"/>
    <n v="0.15"/>
    <n v="0"/>
    <x v="3"/>
    <n v="6736"/>
    <n v="0"/>
    <n v="6729264"/>
    <x v="2"/>
    <n v="27617.599999999999"/>
    <x v="2"/>
  </r>
  <r>
    <s v="B0B8SRZ5SV"/>
    <s v="AmazonBasics USB C to Lightning Aluminum with Nylon Braided MFi Certified Charging Cable (Grey, 1.2 meter)"/>
    <s v="AmazonBasics USB C"/>
    <x v="141"/>
    <x v="0"/>
    <s v="Accessories &amp; Peripherals"/>
    <s v="Cables &amp; Accessories"/>
    <s v="Cables"/>
    <n v="949"/>
    <n v="1999"/>
    <n v="0.53"/>
    <n v="1"/>
    <x v="5"/>
    <n v="13552"/>
    <n v="0"/>
    <n v="27090448"/>
    <x v="2"/>
    <n v="59628.800000000003"/>
    <x v="0"/>
  </r>
  <r>
    <s v="B07CWNJLPC"/>
    <s v="AmazonBasics Double Braided Nylon USB Type-C to Type-C 2.0 Cable Smartphone (Dark Grey, 3 feet)"/>
    <s v="AmazonBasics Double Braided"/>
    <x v="142"/>
    <x v="0"/>
    <s v="Accessories &amp; Peripherals"/>
    <s v="Cables &amp; Accessories"/>
    <s v="Cables"/>
    <n v="499"/>
    <n v="1200"/>
    <n v="0.57999999999999996"/>
    <n v="1"/>
    <x v="4"/>
    <n v="5451"/>
    <n v="0"/>
    <n v="6541200"/>
    <x v="0"/>
    <n v="23439.3"/>
    <x v="0"/>
  </r>
  <r>
    <s v="B00NH12R1O"/>
    <s v="Amazon Basics USB 3.0 Cable - A Male to Micro B - 6 Feet (1.8 Meters), Black"/>
    <s v="Amazon Basics USB"/>
    <x v="57"/>
    <x v="0"/>
    <s v="Accessories &amp; Peripherals"/>
    <s v="Cables &amp; Accessories"/>
    <s v="Cables"/>
    <n v="299"/>
    <n v="485"/>
    <n v="0.38"/>
    <n v="0"/>
    <x v="4"/>
    <n v="10911"/>
    <n v="0"/>
    <n v="5291835"/>
    <x v="0"/>
    <n v="46917.299999999996"/>
    <x v="1"/>
  </r>
  <r>
    <s v="B0B8SSC5D9"/>
    <s v="AmazonBasics USB C to Lightning Aluminum with Nylon Braided MFi Certified Charging Cable (Grey, 1.8 meter)"/>
    <s v="AmazonBasics USB C"/>
    <x v="141"/>
    <x v="0"/>
    <s v="Accessories &amp; Peripherals"/>
    <s v="Cables &amp; Accessories"/>
    <s v="Cables"/>
    <n v="949"/>
    <n v="1999"/>
    <n v="0.53"/>
    <n v="1"/>
    <x v="5"/>
    <n v="13552"/>
    <n v="0"/>
    <n v="27090448"/>
    <x v="2"/>
    <n v="59628.800000000003"/>
    <x v="0"/>
  </r>
  <r>
    <s v="B08WKG2MWT"/>
    <s v="Wayona Usb C 65W Fast Charging Cable Compatible For Tablets Samsung S22 S20 S10 S20Fe S21 S21 Ultra A70 A51 A71 A50S M31 M51 M31S M53 5G (1M, Black)"/>
    <s v="Wayona Usb C"/>
    <x v="143"/>
    <x v="0"/>
    <s v="Accessories &amp; Peripherals"/>
    <s v="Cables &amp; Accessories"/>
    <s v="Cables"/>
    <n v="379"/>
    <n v="1099"/>
    <n v="0.66"/>
    <n v="1"/>
    <x v="4"/>
    <n v="2806"/>
    <n v="0"/>
    <n v="3083794"/>
    <x v="0"/>
    <n v="12065.8"/>
    <x v="0"/>
  </r>
  <r>
    <s v="B0B466C3G4"/>
    <s v="Karbonn 80 cm (32 inches) Millenium Bezel-Less Series HD Ready Smart LED TV KJW32SKHD (Phantom Black)"/>
    <s v="Karbonn 80 cm"/>
    <x v="144"/>
    <x v="1"/>
    <s v="Home Theater, TV &amp; Video"/>
    <s v="Televisions"/>
    <s v="SmartTelevisions"/>
    <n v="8990"/>
    <n v="18990"/>
    <n v="0.53"/>
    <n v="1"/>
    <x v="2"/>
    <n v="350"/>
    <n v="1"/>
    <n v="6646500"/>
    <x v="2"/>
    <n v="1365"/>
    <x v="0"/>
  </r>
  <r>
    <s v="B005LJQMZC"/>
    <s v="BlueRigger Digital Optical Audio Toslink Cable (6 Feet / 1.8 Meter) With 8 Channel (7.1) Audio Support (for Home Theatre, Xbox, Playstation etc.)"/>
    <s v="BlueRigger Digital Optical"/>
    <x v="119"/>
    <x v="1"/>
    <s v="Home Theater, TV &amp; Video"/>
    <s v="Accessories"/>
    <s v="Cables"/>
    <n v="486"/>
    <n v="1999"/>
    <n v="0.76"/>
    <n v="1"/>
    <x v="0"/>
    <n v="30023"/>
    <n v="0"/>
    <n v="60015977"/>
    <x v="0"/>
    <n v="126096.6"/>
    <x v="0"/>
  </r>
  <r>
    <s v="B07MDRGHWQ"/>
    <s v="VW 60 cm (24 inches) Premium Series HD Ready LED TV VW24A (Black)"/>
    <s v="VW 60 cm"/>
    <x v="145"/>
    <x v="1"/>
    <s v="Home Theater, TV &amp; Video"/>
    <s v="Televisions"/>
    <s v="StandardTelevisions"/>
    <n v="5699"/>
    <n v="11000"/>
    <n v="0.48"/>
    <n v="0"/>
    <x v="0"/>
    <n v="4003"/>
    <n v="0"/>
    <n v="44033000"/>
    <x v="2"/>
    <n v="16812.600000000002"/>
    <x v="1"/>
  </r>
  <r>
    <s v="B07DC4RZPY"/>
    <s v="Amazon Basics USB A to Lightning MFi Certified Charging Cable (White, 1.2 meter)"/>
    <s v="Amazon Basics USB"/>
    <x v="57"/>
    <x v="0"/>
    <s v="Accessories &amp; Peripherals"/>
    <s v="Cables &amp; Accessories"/>
    <s v="Cables"/>
    <n v="709"/>
    <n v="1999"/>
    <n v="0.65"/>
    <n v="1"/>
    <x v="3"/>
    <n v="178817"/>
    <n v="0"/>
    <n v="357455183"/>
    <x v="2"/>
    <n v="733149.7"/>
    <x v="0"/>
  </r>
  <r>
    <s v="B0B15GSPQW"/>
    <s v="Samsung 138 cm (55 inches) Crystal 4K Neo Series Ultra HD Smart LED TV UA55AUE65AKXXL (Black)"/>
    <s v="Samsung 138 cm"/>
    <x v="146"/>
    <x v="1"/>
    <s v="Home Theater, TV &amp; Video"/>
    <s v="Televisions"/>
    <s v="SmartTelevisions"/>
    <n v="47990"/>
    <n v="70900"/>
    <n v="0.32"/>
    <n v="0"/>
    <x v="4"/>
    <n v="7109"/>
    <n v="0"/>
    <n v="504028100"/>
    <x v="2"/>
    <n v="30568.699999999997"/>
    <x v="1"/>
  </r>
  <r>
    <s v="B08GJNM9N7"/>
    <s v="LOHAYA Television Remote Compatible for VU LED LCD HD Tv Remote Control Model No :- EN2B27V"/>
    <s v="LOHAYA Television Remote"/>
    <x v="130"/>
    <x v="1"/>
    <s v="Home Theater, TV &amp; Video"/>
    <s v="Accessories"/>
    <s v="RemoteControls"/>
    <n v="299"/>
    <n v="1199"/>
    <n v="0.75"/>
    <n v="1"/>
    <x v="7"/>
    <n v="490"/>
    <n v="1"/>
    <n v="587510"/>
    <x v="0"/>
    <n v="1813"/>
    <x v="0"/>
  </r>
  <r>
    <s v="B09C6FML9B"/>
    <s v="Duracell Micro USB 3A Braided Sync &amp; Fast Charging Cable, 3.9 Feet (1.2M). Supports QC 2.0/3.0 Charging, High Speed Data Transmission - Black"/>
    <s v="Duracell Micro USB"/>
    <x v="147"/>
    <x v="0"/>
    <s v="Accessories &amp; Peripherals"/>
    <s v="Cables &amp; Accessories"/>
    <s v="Cables"/>
    <n v="320"/>
    <n v="599"/>
    <n v="0.47"/>
    <n v="0"/>
    <x v="3"/>
    <n v="491"/>
    <n v="1"/>
    <n v="294109"/>
    <x v="0"/>
    <n v="2013.1"/>
    <x v="1"/>
  </r>
  <r>
    <s v="B0B65MJ45G"/>
    <s v="Zebronics CU3100V Fast charging Type C cable with QC 18W support, 3A max capacity, 1 meter braided cable, Data transfer and Superior durability (Braided Black + White)"/>
    <s v="Zebronics CU3100V Fast"/>
    <x v="148"/>
    <x v="0"/>
    <s v="Accessories &amp; Peripherals"/>
    <s v="Cables &amp; Accessories"/>
    <s v="Cables"/>
    <n v="139"/>
    <n v="549"/>
    <n v="0.75"/>
    <n v="1"/>
    <x v="2"/>
    <n v="61"/>
    <n v="1"/>
    <n v="33489"/>
    <x v="1"/>
    <n v="237.9"/>
    <x v="0"/>
  </r>
  <r>
    <s v="B08P9RYPLR"/>
    <s v="FLiX (Beetel) USB to iPhone Lightning Textured Pattern Data Sync &amp; 2A Fast Charging Cable, Made in India, 480Mbps Data Sync, Tough Cable, 1 Meter Long USB Cable for Apple Devices (Black)(XCD-L102)"/>
    <s v="FLiX (Beetel) USB"/>
    <x v="67"/>
    <x v="0"/>
    <s v="Accessories &amp; Peripherals"/>
    <s v="Cables &amp; Accessories"/>
    <s v="Cables"/>
    <n v="129"/>
    <n v="249"/>
    <n v="0.48"/>
    <n v="0"/>
    <x v="1"/>
    <n v="9378"/>
    <n v="0"/>
    <n v="2335122"/>
    <x v="1"/>
    <n v="37512"/>
    <x v="1"/>
  </r>
  <r>
    <s v="B0B6F8HHR6"/>
    <s v="MI 108 cm (43 inches) 5A Series Full HD Smart Android LED TV L43M7-EAIN (Black)"/>
    <s v="MI 108 cm"/>
    <x v="36"/>
    <x v="1"/>
    <s v="Home Theater, TV &amp; Video"/>
    <s v="Televisions"/>
    <s v="SmartTelevisions"/>
    <n v="24999"/>
    <n v="35999"/>
    <n v="0.31"/>
    <n v="0"/>
    <x v="0"/>
    <n v="32840"/>
    <n v="0"/>
    <n v="1182207160"/>
    <x v="2"/>
    <n v="137928"/>
    <x v="1"/>
  </r>
  <r>
    <s v="B084MZXJN6"/>
    <s v="Belkin Apple Certified Lightning to USB Charge and Sync Cable for iPhone, iPad, Air Pods, 39.6 inch (100cm) ‚Äì Black"/>
    <s v="Belkin Apple Certified"/>
    <x v="96"/>
    <x v="0"/>
    <s v="Accessories &amp; Peripherals"/>
    <s v="Cables &amp; Accessories"/>
    <s v="Cables"/>
    <n v="999"/>
    <n v="1699"/>
    <n v="0.41"/>
    <n v="0"/>
    <x v="5"/>
    <n v="7318"/>
    <n v="0"/>
    <n v="12433282"/>
    <x v="2"/>
    <n v="32199.200000000004"/>
    <x v="1"/>
  </r>
  <r>
    <s v="B08XMG618K"/>
    <s v="Time Office Scanner Replacement Cable for Startek FM220U (Type C) Ivory"/>
    <s v="Time Office Scanner"/>
    <x v="149"/>
    <x v="0"/>
    <s v="Accessories &amp; Peripherals"/>
    <s v="Cables &amp; Accessories"/>
    <s v="Cables"/>
    <n v="225"/>
    <n v="499"/>
    <n v="0.55000000000000004"/>
    <n v="1"/>
    <x v="3"/>
    <n v="789"/>
    <n v="1"/>
    <n v="393711"/>
    <x v="0"/>
    <n v="3234.8999999999996"/>
    <x v="0"/>
  </r>
  <r>
    <s v="B0BCKWZ884"/>
    <s v="Caldipree Silicone Case Cover Compatible for 2022 Samsung Smart TV Remote QLED TV BN68-13897A TM2280E (2022-BLACK)"/>
    <s v="Caldipree Silicone Case"/>
    <x v="150"/>
    <x v="1"/>
    <s v="Home Theater, TV &amp; Video"/>
    <s v="Accessories"/>
    <s v="RemoteControls"/>
    <n v="547"/>
    <n v="2999"/>
    <n v="0.82"/>
    <n v="1"/>
    <x v="4"/>
    <n v="407"/>
    <n v="1"/>
    <n v="1220593"/>
    <x v="2"/>
    <n v="1750.1"/>
    <x v="0"/>
  </r>
  <r>
    <s v="B00GGGOYEK"/>
    <s v="Storite USB 2.0 A to Mini 5 pin B Cable for External HDDS/Camera/Card Readers 35cm"/>
    <s v="Storite USB 2.0"/>
    <x v="151"/>
    <x v="0"/>
    <s v="Accessories &amp; Peripherals"/>
    <s v="Cables &amp; Accessories"/>
    <s v="Cables"/>
    <n v="259"/>
    <n v="699"/>
    <n v="0.63"/>
    <n v="1"/>
    <x v="11"/>
    <n v="2399"/>
    <n v="0"/>
    <n v="1676901"/>
    <x v="0"/>
    <n v="9116.1999999999989"/>
    <x v="0"/>
  </r>
  <r>
    <s v="B07ZR4S1G4"/>
    <s v="Universal Remote Control for All Sony TV for All LCD LED and Bravia TVs Remote"/>
    <s v="Universal Remote Control"/>
    <x v="152"/>
    <x v="1"/>
    <s v="Home Theater, TV &amp; Video"/>
    <s v="Accessories"/>
    <s v="RemoteControls"/>
    <n v="239"/>
    <n v="699"/>
    <n v="0.66"/>
    <n v="1"/>
    <x v="5"/>
    <n v="2640"/>
    <n v="0"/>
    <n v="1845360"/>
    <x v="0"/>
    <n v="11616.000000000002"/>
    <x v="0"/>
  </r>
  <r>
    <s v="B09C635BMM"/>
    <s v="Cotbolt Silicone Case Cover Compatible for Samsung BN59-01312A QLED 8K 4K Smart TV Remote Shockproof Protective Remote Cover (Black)"/>
    <s v="Cotbolt Silicone Case"/>
    <x v="153"/>
    <x v="1"/>
    <s v="Home Theater, TV &amp; Video"/>
    <s v="Accessories"/>
    <s v="RemoteControls"/>
    <n v="349"/>
    <n v="999"/>
    <n v="0.65"/>
    <n v="1"/>
    <x v="1"/>
    <n v="839"/>
    <n v="1"/>
    <n v="838161"/>
    <x v="0"/>
    <n v="3356"/>
    <x v="0"/>
  </r>
  <r>
    <s v="B00GG59HU2"/>
    <s v="BlueRigger High Speed HDMI Cable with Ethernet - Supports 3D, 4K 60Hz and Audio Return - Latest Version (3 Feet / 0.9 Meter)"/>
    <s v="BlueRigger High Speed"/>
    <x v="154"/>
    <x v="1"/>
    <s v="Home Theater, TV &amp; Video"/>
    <s v="Accessories"/>
    <s v="Cables"/>
    <n v="467"/>
    <n v="599"/>
    <n v="0.22"/>
    <n v="0"/>
    <x v="5"/>
    <n v="44054"/>
    <n v="0"/>
    <n v="26388346"/>
    <x v="0"/>
    <n v="193837.6"/>
    <x v="2"/>
  </r>
  <r>
    <s v="B00RGLI0ZS"/>
    <s v="Amkette 30 Pin to USB Charging &amp; Data Sync Cable for iPhone 3G/3GS/4/4s/iPad 1/2/3, iPod Nano 5th/6th Gen and iPod Touch 3rd/4th Gen -1.5m (Black)"/>
    <s v="Amkette 30 Pin"/>
    <x v="155"/>
    <x v="0"/>
    <s v="Accessories &amp; Peripherals"/>
    <s v="Cables &amp; Accessories"/>
    <s v="Cables"/>
    <n v="449"/>
    <n v="599"/>
    <n v="0.25"/>
    <n v="0"/>
    <x v="1"/>
    <n v="3231"/>
    <n v="0"/>
    <n v="1935369"/>
    <x v="0"/>
    <n v="12924"/>
    <x v="1"/>
  </r>
  <r>
    <s v="B09ZPJT8B2"/>
    <s v="TCL 80 cm (32 inches) HD Ready Certified Android Smart LED TV 32S615 (Black)"/>
    <s v="TCL 80 cm"/>
    <x v="63"/>
    <x v="1"/>
    <s v="Home Theater, TV &amp; Video"/>
    <s v="Televisions"/>
    <s v="SmartTelevisions"/>
    <n v="11990"/>
    <n v="31990"/>
    <n v="0.63"/>
    <n v="1"/>
    <x v="0"/>
    <n v="64"/>
    <n v="1"/>
    <n v="2047360"/>
    <x v="2"/>
    <n v="268.8"/>
    <x v="0"/>
  </r>
  <r>
    <s v="B07HZ2QCGR"/>
    <s v="POPIO Type C Dash Charging USB Data Cable for OnePlus Devices"/>
    <s v="POPIO Type C"/>
    <x v="156"/>
    <x v="0"/>
    <s v="Accessories &amp; Peripherals"/>
    <s v="Cables &amp; Accessories"/>
    <s v="Cables"/>
    <n v="350"/>
    <n v="599"/>
    <n v="0.42"/>
    <n v="0"/>
    <x v="2"/>
    <n v="8314"/>
    <n v="0"/>
    <n v="4980086"/>
    <x v="0"/>
    <n v="32424.6"/>
    <x v="1"/>
  </r>
  <r>
    <s v="B095244Q22"/>
    <s v="MYVN LTG to USB for¬†Fast Charging &amp; Data Sync USB Cable Compatible for iPhone 5/5s/6/6S/7/7+/8/8+/10/11, iPad Air/Mini, iPod and iOS Devices (1 M)"/>
    <s v="MYVN LTG to"/>
    <x v="157"/>
    <x v="0"/>
    <s v="Accessories &amp; Peripherals"/>
    <s v="Cables &amp; Accessories"/>
    <s v="Cables"/>
    <n v="252"/>
    <n v="999"/>
    <n v="0.75"/>
    <n v="1"/>
    <x v="7"/>
    <n v="2249"/>
    <n v="0"/>
    <n v="2246751"/>
    <x v="0"/>
    <n v="8321.3000000000011"/>
    <x v="0"/>
  </r>
  <r>
    <s v="B08CKW1KH9"/>
    <s v="Tata Sky Universal Remote Compatible for SD/HD"/>
    <s v="Tata Sky Universal"/>
    <x v="48"/>
    <x v="1"/>
    <s v="Home Theater, TV &amp; Video"/>
    <s v="Accessories"/>
    <s v="RemoteControls"/>
    <n v="204"/>
    <n v="599"/>
    <n v="0.66"/>
    <n v="1"/>
    <x v="9"/>
    <n v="339"/>
    <n v="1"/>
    <n v="203061"/>
    <x v="0"/>
    <n v="1220.4000000000001"/>
    <x v="0"/>
  </r>
  <r>
    <s v="B0BLV1GNLN"/>
    <s v="WZATCO Pixel | Portable LED Projector | Native 720p with Full HD 1080P Support | 2000 Lumens (200 ANSI) | 176&quot; Large Screen | Projector for Home and Outdoor | Compatible with TV Stick, PC, PS4"/>
    <s v="WZATCO Pixel |"/>
    <x v="158"/>
    <x v="1"/>
    <s v="Home Theater, TV &amp; Video"/>
    <s v="Projectors"/>
    <m/>
    <n v="6490"/>
    <n v="9990"/>
    <n v="0.35"/>
    <n v="0"/>
    <x v="1"/>
    <n v="27"/>
    <n v="1"/>
    <n v="269730"/>
    <x v="2"/>
    <n v="108"/>
    <x v="1"/>
  </r>
  <r>
    <s v="B08RHPDNVV"/>
    <s v="7SEVEN¬Æ Compatible Tata Sky Remote Control Replacement of Original dth SD HD tata Play Set top Box Remote - IR Learning Universal Remote for Any Brand TV - Pairing Must"/>
    <s v="7SEVEN¬Æ Compatible Tata"/>
    <x v="159"/>
    <x v="1"/>
    <s v="Home Theater, TV &amp; Video"/>
    <s v="Accessories"/>
    <s v="RemoteControls"/>
    <n v="235"/>
    <n v="599"/>
    <n v="0.61"/>
    <n v="1"/>
    <x v="12"/>
    <n v="197"/>
    <n v="1"/>
    <n v="118003"/>
    <x v="0"/>
    <n v="689.5"/>
    <x v="0"/>
  </r>
  <r>
    <s v="B00NH13Q8W"/>
    <s v="AmazonBasics USB 2.0 Extension Cable for Personal Computer, Printer, 2-Pack - A-Male to A-Female - 3.3 Feet (1 Meter, Black)"/>
    <s v="AmazonBasics USB 2.0"/>
    <x v="26"/>
    <x v="0"/>
    <s v="Accessories &amp; Peripherals"/>
    <s v="Cables &amp; Accessories"/>
    <s v="Cables"/>
    <n v="299"/>
    <n v="800"/>
    <n v="0.63"/>
    <n v="1"/>
    <x v="6"/>
    <n v="74977"/>
    <n v="0"/>
    <n v="59981600"/>
    <x v="0"/>
    <n v="337396.5"/>
    <x v="0"/>
  </r>
  <r>
    <s v="B0B8SSZ76F"/>
    <s v="Amazon Basics USB C to Lightning TPE MFi Certified Charging Cable (White, 1.2 meter)"/>
    <s v="Amazon Basics USB"/>
    <x v="57"/>
    <x v="0"/>
    <s v="Accessories &amp; Peripherals"/>
    <s v="Cables &amp; Accessories"/>
    <s v="Cables"/>
    <n v="799"/>
    <n v="1999"/>
    <n v="0.6"/>
    <n v="1"/>
    <x v="0"/>
    <n v="8583"/>
    <n v="0"/>
    <n v="17157417"/>
    <x v="2"/>
    <n v="36048.6"/>
    <x v="0"/>
  </r>
  <r>
    <s v="B0841KQR1Z"/>
    <s v="Crypo‚Ñ¢ Universal Remote Compatible with Tata Sky Universal HD &amp; SD Set top Box (Also Works with All TV)"/>
    <s v="Crypo‚Ñ¢ Universal Remote"/>
    <x v="160"/>
    <x v="1"/>
    <s v="Home Theater, TV &amp; Video"/>
    <s v="Accessories"/>
    <s v="RemoteControls"/>
    <n v="299"/>
    <n v="999"/>
    <n v="0.7"/>
    <n v="1"/>
    <x v="11"/>
    <n v="928"/>
    <n v="1"/>
    <n v="927072"/>
    <x v="0"/>
    <n v="3526.3999999999996"/>
    <x v="0"/>
  </r>
  <r>
    <s v="B0B467CCB9"/>
    <s v="Karbonn 80 cm (32 Inches) Millennium Series HD Ready LED TV KJW32NSHDF (Phantom Black) with Bezel-Less Design"/>
    <s v="Karbonn 80 cm"/>
    <x v="144"/>
    <x v="1"/>
    <s v="Home Theater, TV &amp; Video"/>
    <s v="Televisions"/>
    <s v="StandardTelevisions"/>
    <n v="6999"/>
    <n v="16990"/>
    <n v="0.59"/>
    <n v="1"/>
    <x v="11"/>
    <n v="110"/>
    <n v="1"/>
    <n v="1868900"/>
    <x v="2"/>
    <n v="418"/>
    <x v="0"/>
  </r>
  <r>
    <s v="B095JQVC7N"/>
    <s v="OnePlus 138.7 cm (55 inches) U Series 4K LED Smart Android TV 55U1S (Black)"/>
    <s v="OnePlus 138.7 cm"/>
    <x v="161"/>
    <x v="1"/>
    <s v="Home Theater, TV &amp; Video"/>
    <s v="Televisions"/>
    <s v="SmartTelevisions"/>
    <n v="42999"/>
    <n v="59999"/>
    <n v="0.28000000000000003"/>
    <n v="0"/>
    <x v="3"/>
    <n v="6753"/>
    <n v="0"/>
    <n v="405173247"/>
    <x v="2"/>
    <n v="27687.3"/>
    <x v="1"/>
  </r>
  <r>
    <s v="B08PPHFXG3"/>
    <s v="Posh 1.5 Meter High Speed Gold Plated HDMI Male to Female Extension Cable (Black)"/>
    <s v="Posh 1.5 Meter"/>
    <x v="162"/>
    <x v="1"/>
    <s v="Home Theater, TV &amp; Video"/>
    <s v="Accessories"/>
    <s v="Cables"/>
    <n v="173"/>
    <n v="999"/>
    <n v="0.83"/>
    <n v="1"/>
    <x v="4"/>
    <n v="1237"/>
    <n v="0"/>
    <n v="1235763"/>
    <x v="1"/>
    <n v="5319.0999999999995"/>
    <x v="0"/>
  </r>
  <r>
    <s v="B06XR9PR5X"/>
    <s v="Amazon Basics HDMI Coupler,Black"/>
    <s v="Amazon Basics HDMI"/>
    <x v="163"/>
    <x v="1"/>
    <s v="HomeAudio"/>
    <s v="Accessories"/>
    <s v="Adapters"/>
    <n v="209"/>
    <n v="600"/>
    <n v="0.65"/>
    <n v="1"/>
    <x v="5"/>
    <n v="18872"/>
    <n v="0"/>
    <n v="11323200"/>
    <x v="0"/>
    <n v="83036.800000000003"/>
    <x v="0"/>
  </r>
  <r>
    <s v="B09JSW16QD"/>
    <s v="boAt LTG 550v3 Lightning Apple MFi Certified Cable with Spaceship Grade Aluminium Housing,Stress Resistance, Rapid 2.4A Charging &amp; 480mbps Data Sync, 1m Length &amp; 10000+ Bends Lifespan(Mercurial Black)"/>
    <s v="boAt LTG 550v3"/>
    <x v="164"/>
    <x v="0"/>
    <s v="Accessories &amp; Peripherals"/>
    <s v="Cables &amp; Accessories"/>
    <s v="Cables"/>
    <n v="848.99"/>
    <n v="1490"/>
    <n v="0.43"/>
    <n v="0"/>
    <x v="2"/>
    <n v="356"/>
    <n v="1"/>
    <n v="530440"/>
    <x v="2"/>
    <n v="1388.3999999999999"/>
    <x v="1"/>
  </r>
  <r>
    <s v="B07JH1CBGW"/>
    <s v="Wayona Nylon Braided Usb Syncing And Charging Cable Sync And Charging Cable For Iphone, Ipad (3 Ft, Black) - Pack Of 2"/>
    <s v="Wayona Nylon Braided"/>
    <x v="0"/>
    <x v="0"/>
    <s v="Accessories &amp; Peripherals"/>
    <s v="Cables &amp; Accessories"/>
    <s v="Cables"/>
    <n v="649"/>
    <n v="1999"/>
    <n v="0.68"/>
    <n v="1"/>
    <x v="0"/>
    <n v="24269"/>
    <n v="0"/>
    <n v="48513731"/>
    <x v="2"/>
    <n v="101929.8"/>
    <x v="0"/>
  </r>
  <r>
    <s v="B09127FZCK"/>
    <s v="Astigo Compatible Remote for Airtel Digital Set Top Box (Pairing Required with TV Remote)"/>
    <s v="Astigo Compatible Remote"/>
    <x v="165"/>
    <x v="1"/>
    <s v="Home Theater, TV &amp; Video"/>
    <s v="Accessories"/>
    <s v="RemoteControls"/>
    <n v="299"/>
    <n v="899"/>
    <n v="0.67"/>
    <n v="1"/>
    <x v="11"/>
    <n v="425"/>
    <n v="1"/>
    <n v="382075"/>
    <x v="0"/>
    <n v="1615"/>
    <x v="0"/>
  </r>
  <r>
    <s v="B083GQGT3Z"/>
    <s v="Caprigo Heavy Duty TV Wall Mount Stand for 12 to 27 inches LED/LCD/Monitor Screen's, Full Motion Rotatable Universal TV &amp; Monitor Wall Mount Bracket with Swivel &amp; Tilt Adjustments (Single Arm - M416)"/>
    <s v="Caprigo Heavy Duty"/>
    <x v="166"/>
    <x v="1"/>
    <s v="Home Theater, TV &amp; Video"/>
    <s v="Accessories"/>
    <s v="TVMounts,Stands&amp;Turntables"/>
    <n v="399"/>
    <n v="799"/>
    <n v="0.5"/>
    <n v="1"/>
    <x v="3"/>
    <n v="1161"/>
    <n v="0"/>
    <n v="927639"/>
    <x v="0"/>
    <n v="4760.0999999999995"/>
    <x v="0"/>
  </r>
  <r>
    <s v="B09Q8WQ5QJ"/>
    <s v="Portronics Konnect L 60W PD Type C to Type C Mobile Charging Cable, 1.2M, Fast Data Sync, Tangle Resistant, TPE+Nylon Braided(Grey)"/>
    <s v="Portronics Konnect L"/>
    <x v="4"/>
    <x v="0"/>
    <s v="Accessories &amp; Peripherals"/>
    <s v="Cables &amp; Accessories"/>
    <s v="Cables"/>
    <n v="249"/>
    <n v="499"/>
    <n v="0.5"/>
    <n v="1"/>
    <x v="3"/>
    <n v="1508"/>
    <n v="0"/>
    <n v="752492"/>
    <x v="0"/>
    <n v="6182.7999999999993"/>
    <x v="0"/>
  </r>
  <r>
    <s v="B07YZG8PPY"/>
    <s v="TATA SKY HD Connection with 1 month basic package and free installation"/>
    <s v="TATA SKY HD"/>
    <x v="167"/>
    <x v="1"/>
    <s v="Home Theater, TV &amp; Video"/>
    <s v="SatelliteEquipment"/>
    <s v="SatelliteReceivers"/>
    <n v="1249"/>
    <n v="2299"/>
    <n v="0.46"/>
    <n v="0"/>
    <x v="4"/>
    <n v="7636"/>
    <n v="0"/>
    <n v="17555164"/>
    <x v="2"/>
    <n v="32834.799999999996"/>
    <x v="1"/>
  </r>
  <r>
    <s v="B09H39KTTB"/>
    <s v="Remote Compatible for Samsung LED/LCD Remote Control Works with Samsung LED/LCD TV by Trend Trail"/>
    <s v="Remote Compatible for"/>
    <x v="168"/>
    <x v="1"/>
    <s v="Home Theater, TV &amp; Video"/>
    <s v="Accessories"/>
    <s v="RemoteControls"/>
    <n v="213"/>
    <n v="499"/>
    <n v="0.56999999999999995"/>
    <n v="1"/>
    <x v="7"/>
    <n v="246"/>
    <n v="1"/>
    <n v="122754"/>
    <x v="0"/>
    <n v="910.2"/>
    <x v="0"/>
  </r>
  <r>
    <s v="B08DCVRW98"/>
    <s v="SoniVision SA-D10 SA-D100 SA-D40 Home Theater Systems Remote Compatible with Sony RM-ANU156"/>
    <s v="SoniVision SA-D10 SA-D100"/>
    <x v="169"/>
    <x v="1"/>
    <s v="Home Theater, TV &amp; Video"/>
    <s v="Accessories"/>
    <s v="RemoteControls"/>
    <n v="209"/>
    <n v="499"/>
    <n v="0.57999999999999996"/>
    <n v="1"/>
    <x v="1"/>
    <n v="479"/>
    <n v="1"/>
    <n v="239021"/>
    <x v="0"/>
    <n v="1916"/>
    <x v="0"/>
  </r>
  <r>
    <s v="B0718ZN31Q"/>
    <s v="Rts‚Ñ¢ High Speed 3D Full HD 1080p Support (10 Meters) HDMI Male to HDMI Male Cable TV Lead 1.4V for All Hdmi Devices- Black (10M - 30 FEET)"/>
    <s v="Rts‚Ñ¢ High Speed"/>
    <x v="170"/>
    <x v="1"/>
    <s v="Home Theater, TV &amp; Video"/>
    <s v="Accessories"/>
    <s v="Cables"/>
    <n v="598"/>
    <n v="4999"/>
    <n v="0.88"/>
    <n v="1"/>
    <x v="0"/>
    <n v="910"/>
    <n v="1"/>
    <n v="4549090"/>
    <x v="2"/>
    <n v="3822"/>
    <x v="0"/>
  </r>
  <r>
    <s v="B0162LYSFS"/>
    <s v="boAt LTG 500 Apple MFI Certified for iPhone, iPad and iPod 2Mtr Data Cable(Metallic Silver)"/>
    <s v="boAt LTG 500"/>
    <x v="140"/>
    <x v="0"/>
    <s v="Accessories &amp; Peripherals"/>
    <s v="Cables &amp; Accessories"/>
    <s v="Cables"/>
    <n v="799"/>
    <n v="1749"/>
    <n v="0.54"/>
    <n v="1"/>
    <x v="3"/>
    <n v="5626"/>
    <n v="0"/>
    <n v="9839874"/>
    <x v="2"/>
    <n v="23066.6"/>
    <x v="0"/>
  </r>
  <r>
    <s v="B07PFJ5VQD"/>
    <s v="Agaro Blaze USBA to micro +Type C 2in1 Braided 1.2M Cable"/>
    <s v="Agaro Blaze USBA"/>
    <x v="171"/>
    <x v="0"/>
    <s v="Accessories &amp; Peripherals"/>
    <s v="Cables &amp; Accessories"/>
    <s v="Cables"/>
    <n v="159"/>
    <n v="595"/>
    <n v="0.73"/>
    <n v="1"/>
    <x v="4"/>
    <n v="14184"/>
    <n v="0"/>
    <n v="8439480"/>
    <x v="1"/>
    <n v="60991.199999999997"/>
    <x v="0"/>
  </r>
  <r>
    <s v="B01J8S6X2I"/>
    <s v="AmazonBasics 6 Feet DisplayPort to DisplayPort Cable - (Not HDMI Cable) (Gold)"/>
    <s v="AmazonBasics 6 Feet"/>
    <x v="172"/>
    <x v="0"/>
    <s v="Accessories &amp; Peripherals"/>
    <s v="Cables &amp; Accessories"/>
    <s v="Cables"/>
    <n v="499"/>
    <n v="1100"/>
    <n v="0.55000000000000004"/>
    <n v="1"/>
    <x v="5"/>
    <n v="25177"/>
    <n v="0"/>
    <n v="27694700"/>
    <x v="0"/>
    <n v="110778.8"/>
    <x v="0"/>
  </r>
  <r>
    <s v="B09MJ77786"/>
    <s v="MI 108 cm (43 inches) 5X Series 4K Ultra HD LED Smart Android TV L43M6-ES (Grey)"/>
    <s v="MI 108 cm"/>
    <x v="36"/>
    <x v="1"/>
    <s v="Home Theater, TV &amp; Video"/>
    <s v="Televisions"/>
    <s v="SmartTelevisions"/>
    <n v="31999"/>
    <n v="49999"/>
    <n v="0.36"/>
    <n v="0"/>
    <x v="4"/>
    <n v="21252"/>
    <n v="0"/>
    <n v="1062578748"/>
    <x v="2"/>
    <n v="91383.599999999991"/>
    <x v="1"/>
  </r>
  <r>
    <s v="B09NNGHG22"/>
    <s v="Sansui 140cm (55 inches) 4K Ultra HD Certified Android LED TV with Dolby Audio &amp; Dolby Vision JSW55ASUHD (Mystique Black)"/>
    <s v="Sansui 140cm (55"/>
    <x v="173"/>
    <x v="1"/>
    <s v="Home Theater, TV &amp; Video"/>
    <s v="Televisions"/>
    <s v="SmartTelevisions"/>
    <n v="32990"/>
    <n v="56790"/>
    <n v="0.42"/>
    <n v="0"/>
    <x v="4"/>
    <n v="567"/>
    <n v="1"/>
    <n v="32199930"/>
    <x v="2"/>
    <n v="2438.1"/>
    <x v="1"/>
  </r>
  <r>
    <s v="B07V5YF4ND"/>
    <s v="LOHAYA LCD/LED Remote Compatible for Sony Bravia Smart LCD LED UHD OLED QLED 4K Ultra HD TV Remote Control with YouTube &amp; Netflix Function [ Compatible for Sony Tv Remote Control ]"/>
    <s v="LOHAYA LCD/LED Remote"/>
    <x v="174"/>
    <x v="1"/>
    <s v="Home Theater, TV &amp; Video"/>
    <s v="Accessories"/>
    <s v="RemoteControls"/>
    <n v="299"/>
    <n v="1199"/>
    <n v="0.75"/>
    <n v="1"/>
    <x v="12"/>
    <n v="466"/>
    <n v="1"/>
    <n v="558734"/>
    <x v="0"/>
    <n v="1631"/>
    <x v="0"/>
  </r>
  <r>
    <s v="B0B65P827P"/>
    <s v="Zebronics CU3100V Fast charging Type C cable with QC 18W support, 3A max capacity, 1 meter braided cable, Data transfer and Superior durability (Braided Black )"/>
    <s v="Zebronics CU3100V Fast"/>
    <x v="148"/>
    <x v="0"/>
    <s v="Accessories &amp; Peripherals"/>
    <s v="Cables &amp; Accessories"/>
    <s v="Cables"/>
    <n v="128.31"/>
    <n v="549"/>
    <n v="0.77"/>
    <n v="1"/>
    <x v="2"/>
    <n v="61"/>
    <n v="1"/>
    <n v="33489"/>
    <x v="1"/>
    <n v="237.9"/>
    <x v="0"/>
  </r>
  <r>
    <s v="B084MZYBTV"/>
    <s v="Belkin USB C to USB-C Fast Charging Type C Cable, 60W PD, 3.3 feet (1 meter) for Laptop, Personal Computer, Tablet, Smartphone - White, USB-IF Certified"/>
    <s v="Belkin USB C"/>
    <x v="129"/>
    <x v="0"/>
    <s v="Accessories &amp; Peripherals"/>
    <s v="Cables &amp; Accessories"/>
    <s v="Cables"/>
    <n v="599"/>
    <n v="849"/>
    <n v="0.28999999999999998"/>
    <n v="0"/>
    <x v="6"/>
    <n v="474"/>
    <n v="1"/>
    <n v="402426"/>
    <x v="2"/>
    <n v="2133"/>
    <x v="1"/>
  </r>
  <r>
    <s v="B097ZQTDVZ"/>
    <s v="7SEVEN¬Æ TCL Remote Control Smart TV RC802V Remote Compatible for TCL TV Remote Original 55EP680 40A325 49S6500 55P8S 55P8 50P8 65P8 40S6500 43S6500FS 49S6800FS 49S6800 49S6510FS(Without Voice Function/Google Assistant and Non-Bluetooth remote)"/>
    <s v="7SEVEN¬Æ TCL Remote"/>
    <x v="175"/>
    <x v="1"/>
    <s v="Home Theater, TV &amp; Video"/>
    <s v="Accessories"/>
    <s v="RemoteControls"/>
    <n v="399"/>
    <n v="899"/>
    <n v="0.56000000000000005"/>
    <n v="1"/>
    <x v="10"/>
    <n v="431"/>
    <n v="1"/>
    <n v="387469"/>
    <x v="0"/>
    <n v="1465.3999999999999"/>
    <x v="0"/>
  </r>
  <r>
    <s v="B0B5F3YZY4"/>
    <s v="Wayona 3in1 Nylon Braided 66W USB Fast Charging Cable with Type C, Lightening and Micro USB Port, Compatible with iPhone, iPad, Samsung Galaxy, OnePlus, Mi, Oppo, Vivo, iQOO, Xiaomi (1M, Black)"/>
    <s v="Wayona 3in1 Nylon"/>
    <x v="176"/>
    <x v="0"/>
    <s v="Accessories &amp; Peripherals"/>
    <s v="Cables &amp; Accessories"/>
    <s v="Cables"/>
    <n v="449"/>
    <n v="1099"/>
    <n v="0.59"/>
    <n v="1"/>
    <x v="1"/>
    <n v="242"/>
    <n v="1"/>
    <n v="265958"/>
    <x v="0"/>
    <n v="968"/>
    <x v="0"/>
  </r>
  <r>
    <s v="B09G5TSGXV"/>
    <s v="Hi-Mobiler iPhone Charger Lightning Cable,2 Pack Apple MFi Certified USB iPhone Fast Chargering Cord,Data Sync Transfer for 13/12/11 Pro Max Xs X XR 8 7 6 5 5s iPad iPod More Model Cell Phone Cables"/>
    <s v="Hi-Mobiler iPhone Charger"/>
    <x v="177"/>
    <x v="0"/>
    <s v="Accessories &amp; Peripherals"/>
    <s v="Cables &amp; Accessories"/>
    <s v="Cables"/>
    <n v="254"/>
    <n v="799"/>
    <n v="0.68"/>
    <n v="1"/>
    <x v="1"/>
    <n v="2905"/>
    <n v="0"/>
    <n v="2321095"/>
    <x v="0"/>
    <n v="11620"/>
    <x v="0"/>
  </r>
  <r>
    <s v="B006LW0WDQ"/>
    <s v="Amazon Basics 16-Gauge Speaker Wire - 50 Feet"/>
    <s v="Amazon Basics 16-Gauge"/>
    <x v="178"/>
    <x v="1"/>
    <s v="Home Theater, TV &amp; Video"/>
    <s v="Accessories"/>
    <s v="Cables"/>
    <n v="399"/>
    <n v="795"/>
    <n v="0.5"/>
    <n v="1"/>
    <x v="5"/>
    <n v="12091"/>
    <n v="0"/>
    <n v="9612345"/>
    <x v="0"/>
    <n v="53200.4"/>
    <x v="0"/>
  </r>
  <r>
    <s v="B09YLX91QR"/>
    <s v="Ambrane 60W / 3A Fast Charging Output Cable with Type-C to USB for Mobile, Neckband, True Wireless Earphone Charging, 480mbps Data Sync Speed, 1m Length (ACT - AZ10, White)"/>
    <s v="Ambrane 60W /"/>
    <x v="27"/>
    <x v="0"/>
    <s v="Accessories &amp; Peripherals"/>
    <s v="Cables &amp; Accessories"/>
    <s v="Cables"/>
    <n v="179"/>
    <n v="399"/>
    <n v="0.55000000000000004"/>
    <n v="1"/>
    <x v="1"/>
    <n v="1423"/>
    <n v="0"/>
    <n v="567777"/>
    <x v="1"/>
    <n v="5692"/>
    <x v="0"/>
  </r>
  <r>
    <s v="B081FJWN52"/>
    <s v="Wayona Usb Type C To Usb Nylon Braided Quick Charger Fast Charging Short Cable For Smartphone (Samsung Galaxy S21/S20/S10/S9/S9+/Note 9/S8/Note 8, Lg G7 G5 G6, Moto G6 G7) (0.25M,Grey)"/>
    <s v="Wayona Usb Type"/>
    <x v="70"/>
    <x v="0"/>
    <s v="Accessories &amp; Peripherals"/>
    <s v="Cables &amp; Accessories"/>
    <s v="Cables"/>
    <n v="339"/>
    <n v="999"/>
    <n v="0.66"/>
    <n v="1"/>
    <x v="4"/>
    <n v="6255"/>
    <n v="0"/>
    <n v="6248745"/>
    <x v="0"/>
    <n v="26896.5"/>
    <x v="0"/>
  </r>
  <r>
    <s v="B0758F7KK7"/>
    <s v="Caprigo Heavy Duty TV Wall Mount Bracket for 14 to 32 Inch LED/HD/Smart TV‚Äôs, Universal Fixed TV Wall Mount Stand (M452)"/>
    <s v="Caprigo Heavy Duty"/>
    <x v="166"/>
    <x v="1"/>
    <s v="Home Theater, TV &amp; Video"/>
    <s v="Accessories"/>
    <s v="TVMounts,Stands&amp;Turntables"/>
    <n v="399"/>
    <n v="999"/>
    <n v="0.6"/>
    <n v="1"/>
    <x v="1"/>
    <n v="1236"/>
    <n v="0"/>
    <n v="1234764"/>
    <x v="0"/>
    <n v="4944"/>
    <x v="0"/>
  </r>
  <r>
    <s v="B09L835C3V"/>
    <s v="Smashtronics¬Æ - Case for Firetv Remote, Fire Stick Remote Cover Case, Silicone Cover for TV Firestick 4K/TV 2nd Gen(3rd Gen) Remote Control - Light Weight/Anti Slip/Shockproof (Black)"/>
    <s v="Smashtronics¬Æ - Case"/>
    <x v="179"/>
    <x v="1"/>
    <s v="Home Theater, TV &amp; Video"/>
    <s v="Accessories"/>
    <s v="RemoteControls"/>
    <n v="199"/>
    <n v="399"/>
    <n v="0.5"/>
    <n v="1"/>
    <x v="0"/>
    <n v="1335"/>
    <n v="0"/>
    <n v="532665"/>
    <x v="1"/>
    <n v="5607"/>
    <x v="0"/>
  </r>
  <r>
    <s v="B098TV3L96"/>
    <s v="Electvision Remote Control for led Smart tv Compatible with VU Smart Led (Without Voice)"/>
    <s v="Electvision Remote Control"/>
    <x v="92"/>
    <x v="1"/>
    <s v="Home Theater, TV &amp; Video"/>
    <s v="Accessories"/>
    <s v="RemoteControls"/>
    <n v="349"/>
    <n v="1999"/>
    <n v="0.83"/>
    <n v="1"/>
    <x v="11"/>
    <n v="197"/>
    <n v="1"/>
    <n v="393803"/>
    <x v="0"/>
    <n v="748.59999999999991"/>
    <x v="0"/>
  </r>
  <r>
    <s v="B08NCKT9FG"/>
    <s v="Boat A 350 Type C Cable 1.5m(Jet Black)"/>
    <s v="Boat A 350"/>
    <x v="69"/>
    <x v="0"/>
    <s v="Accessories &amp; Peripherals"/>
    <s v="Cables &amp; Accessories"/>
    <s v="Cables"/>
    <n v="299"/>
    <n v="798"/>
    <n v="0.63"/>
    <n v="1"/>
    <x v="5"/>
    <n v="28791"/>
    <n v="0"/>
    <n v="22975218"/>
    <x v="0"/>
    <n v="126680.40000000001"/>
    <x v="0"/>
  </r>
  <r>
    <s v="B0B4T6MR8N"/>
    <s v="pTron Solero M241 2.4A Micro USB Data &amp; Charging Cable, Made in India, 480Mbps Data Sync, Durable 1-Meter Long USB Cable for Micro USB Devices (White)"/>
    <s v="pTron Solero M241"/>
    <x v="180"/>
    <x v="0"/>
    <s v="Accessories &amp; Peripherals"/>
    <s v="Cables &amp; Accessories"/>
    <s v="Cables"/>
    <n v="89"/>
    <n v="800"/>
    <n v="0.89"/>
    <n v="1"/>
    <x v="2"/>
    <n v="1075"/>
    <n v="0"/>
    <n v="860000"/>
    <x v="1"/>
    <n v="4192.5"/>
    <x v="0"/>
  </r>
  <r>
    <s v="B01GGKZ4NU"/>
    <s v="AmazonBasics USB Type-C to USB Type-C 2.0 Cable for Charging Adapter, Smartphone - 9 Feet (2.7 Meters) - White"/>
    <s v="AmazonBasics USB Type-C"/>
    <x v="54"/>
    <x v="0"/>
    <s v="Accessories &amp; Peripherals"/>
    <s v="Cables &amp; Accessories"/>
    <s v="Cables"/>
    <n v="549"/>
    <n v="995"/>
    <n v="0.45"/>
    <n v="0"/>
    <x v="0"/>
    <n v="29746"/>
    <n v="0"/>
    <n v="29597270"/>
    <x v="2"/>
    <n v="124933.20000000001"/>
    <x v="1"/>
  </r>
  <r>
    <s v="B09BW2GP18"/>
    <s v="Croma 3A Fast charge 1m Type-C to All Type-C Phones sync and charge cable, Made in India, 480Mbps Data transfer rate, Tested Durability with 8000+ bends (12 months warranty) - CRCMA0106sTC10, Black"/>
    <s v="Croma 3A Fast"/>
    <x v="181"/>
    <x v="0"/>
    <s v="Accessories &amp; Peripherals"/>
    <s v="Cables &amp; Accessories"/>
    <s v="Cables"/>
    <n v="129"/>
    <n v="1000"/>
    <n v="0.87"/>
    <n v="1"/>
    <x v="2"/>
    <n v="295"/>
    <n v="1"/>
    <n v="295000"/>
    <x v="1"/>
    <n v="1150.5"/>
    <x v="0"/>
  </r>
  <r>
    <s v="B09WN3SRC7"/>
    <s v="Sony Bravia 164 cm (65 inches) 4K Ultra HD Smart LED Google TV KD-65X74K (Black)"/>
    <s v="Sony Bravia 164"/>
    <x v="182"/>
    <x v="1"/>
    <s v="Home Theater, TV &amp; Video"/>
    <s v="Televisions"/>
    <s v="SmartTelevisions"/>
    <n v="77990"/>
    <n v="139900"/>
    <n v="0.44"/>
    <n v="0"/>
    <x v="16"/>
    <n v="5935"/>
    <n v="0"/>
    <n v="830306500"/>
    <x v="2"/>
    <n v="27894.5"/>
    <x v="1"/>
  </r>
  <r>
    <s v="B09B125CFJ"/>
    <s v="7SEVEN¬Æ Compatible for Mi tv Remote Control Original Suitable with Smart Android 4K LED Non Voice Command Xiaomi Redmi Remote of 4A Model 32 43 55 65 inches"/>
    <s v="7SEVEN¬Æ Compatible for"/>
    <x v="42"/>
    <x v="1"/>
    <s v="Home Theater, TV &amp; Video"/>
    <s v="Accessories"/>
    <s v="RemoteControls"/>
    <n v="349"/>
    <n v="799"/>
    <n v="0.56000000000000005"/>
    <n v="1"/>
    <x v="9"/>
    <n v="323"/>
    <n v="1"/>
    <n v="258077"/>
    <x v="0"/>
    <n v="1162.8"/>
    <x v="0"/>
  </r>
  <r>
    <s v="B09RQRZW2X"/>
    <s v="7SEVEN¬Æ Compatible Vu Smart Tv Remote Control Suitable for Original 4K Android LED Ultra HD UHD Vu Tv Remote with Non Voice Feature without google assistant"/>
    <s v="7SEVEN¬Æ Compatible Vu"/>
    <x v="183"/>
    <x v="1"/>
    <s v="Home Theater, TV &amp; Video"/>
    <s v="Accessories"/>
    <s v="RemoteControls"/>
    <n v="499"/>
    <n v="899"/>
    <n v="0.44"/>
    <n v="0"/>
    <x v="7"/>
    <n v="185"/>
    <n v="1"/>
    <n v="166315"/>
    <x v="0"/>
    <n v="684.5"/>
    <x v="1"/>
  </r>
  <r>
    <s v="B07924P3C5"/>
    <s v="Storite High Speed Micro USB 3.0 Cable A to Micro B for External &amp; Desktop Hard Drives 45cm"/>
    <s v="Storite High Speed"/>
    <x v="184"/>
    <x v="0"/>
    <s v="Accessories &amp; Peripherals"/>
    <s v="Cables &amp; Accessories"/>
    <s v="Cables"/>
    <n v="299"/>
    <n v="799"/>
    <n v="0.63"/>
    <n v="1"/>
    <x v="0"/>
    <n v="2117"/>
    <n v="0"/>
    <n v="1691483"/>
    <x v="0"/>
    <n v="8891.4"/>
    <x v="0"/>
  </r>
  <r>
    <s v="B08N1WL9XW"/>
    <s v="FLiX (Beetel) 3in1 (Type C|Micro|Iphone Lightening) Textured Pattern 3A Fast Charging Cable with QC &amp; PD Support for Type C,Micro USB &amp; Lightning Iphone Cable,Made in India,1.5 Meter Long Cable(T101)"/>
    <s v="FLiX (Beetel) 3in1"/>
    <x v="185"/>
    <x v="0"/>
    <s v="Accessories &amp; Peripherals"/>
    <s v="Cables &amp; Accessories"/>
    <s v="Cables"/>
    <n v="182"/>
    <n v="599"/>
    <n v="0.7"/>
    <n v="1"/>
    <x v="1"/>
    <n v="9378"/>
    <n v="0"/>
    <n v="5617422"/>
    <x v="1"/>
    <n v="37512"/>
    <x v="0"/>
  </r>
  <r>
    <s v="B07VVXJ2P5"/>
    <s v="SVM Products Unbreakable Set Top Box Stand with Dual Remote Holder (Black)"/>
    <s v="SVM Products Unbreakable"/>
    <x v="186"/>
    <x v="1"/>
    <s v="Home Theater, TV &amp; Video"/>
    <s v="Accessories"/>
    <s v="TVMounts,Stands&amp;Turntables"/>
    <n v="96"/>
    <n v="399"/>
    <n v="0.76"/>
    <n v="1"/>
    <x v="9"/>
    <n v="1796"/>
    <n v="0"/>
    <n v="716604"/>
    <x v="1"/>
    <n v="6465.6"/>
    <x v="0"/>
  </r>
  <r>
    <s v="B0BC8BQ432"/>
    <s v="VU 164 cm (65 inches) The GloLED Series 4K Smart LED Google TV 65GloLED (Grey)"/>
    <s v="VU 164 cm"/>
    <x v="187"/>
    <x v="1"/>
    <s v="Home Theater, TV &amp; Video"/>
    <s v="Televisions"/>
    <s v="SmartTelevisions"/>
    <n v="54990"/>
    <n v="85000"/>
    <n v="0.35"/>
    <n v="0"/>
    <x v="4"/>
    <n v="3587"/>
    <n v="0"/>
    <n v="304895000"/>
    <x v="2"/>
    <n v="15424.099999999999"/>
    <x v="1"/>
  </r>
  <r>
    <s v="B06XFTHCNY"/>
    <s v="CableCreation RCA to 3.5mm Male Audio Cable, 3.5mm to 2RCA Cable Male RCA Cable,Y Splitter Stereo Jack Cable for Home Theater,Subwoofer, Receiver, Speakers and More (3Feet/0.9Meter,Black)"/>
    <s v="CableCreation RCA to"/>
    <x v="188"/>
    <x v="1"/>
    <s v="Home Theater, TV &amp; Video"/>
    <s v="Accessories"/>
    <s v="Cables"/>
    <n v="439"/>
    <n v="758"/>
    <n v="0.42"/>
    <n v="0"/>
    <x v="0"/>
    <n v="4296"/>
    <n v="0"/>
    <n v="3256368"/>
    <x v="0"/>
    <n v="18043.2"/>
    <x v="1"/>
  </r>
  <r>
    <s v="B08CT62BM1"/>
    <s v="Wayona USB Type C Fast Charging Cable Charger Cord 3A QC 3.0 Data Cable Compatible with Samsung Galaxy S10e S10 S9 S8 S20 Plus, Note 10 9 8, M51 A40 A50 A70, Moto G7 G8 (1M, Grey)"/>
    <s v="Wayona USB Type"/>
    <x v="70"/>
    <x v="0"/>
    <s v="Accessories &amp; Peripherals"/>
    <s v="Cables &amp; Accessories"/>
    <s v="Cables"/>
    <n v="299"/>
    <n v="999"/>
    <n v="0.7"/>
    <n v="1"/>
    <x v="4"/>
    <n v="2651"/>
    <n v="0"/>
    <n v="2648349"/>
    <x v="0"/>
    <n v="11399.3"/>
    <x v="0"/>
  </r>
  <r>
    <s v="B07CRL2GY6"/>
    <s v="boAt Rugged V3 Braided Micro USB Cable (Pearl White)"/>
    <s v="boAt Rugged V3"/>
    <x v="9"/>
    <x v="0"/>
    <s v="Accessories &amp; Peripherals"/>
    <s v="Cables &amp; Accessories"/>
    <s v="Cables"/>
    <n v="299"/>
    <n v="799"/>
    <n v="0.63"/>
    <n v="1"/>
    <x v="0"/>
    <n v="94363"/>
    <n v="0"/>
    <n v="75396037"/>
    <x v="0"/>
    <n v="396324.60000000003"/>
    <x v="0"/>
  </r>
  <r>
    <s v="B07DWFX9YS"/>
    <s v="Amazon Basics USB A to Lightning PVC Molded Nylon MFi Certified Charging Cable (Black, 1.2 meter)"/>
    <s v="Amazon Basics USB"/>
    <x v="57"/>
    <x v="0"/>
    <s v="Accessories &amp; Peripherals"/>
    <s v="Cables &amp; Accessories"/>
    <s v="Cables"/>
    <n v="789"/>
    <n v="1999"/>
    <n v="0.61"/>
    <n v="1"/>
    <x v="0"/>
    <n v="34540"/>
    <n v="0"/>
    <n v="69045460"/>
    <x v="2"/>
    <n v="145068"/>
    <x v="0"/>
  </r>
  <r>
    <s v="B01D5H90L4"/>
    <s v="AmazonBasics - High-Speed Male to Female HDMI Extension Cable - 6 Feet"/>
    <s v="AmazonBasics - High-Speed"/>
    <x v="189"/>
    <x v="1"/>
    <s v="Home Theater, TV &amp; Video"/>
    <s v="Accessories"/>
    <s v="Cables"/>
    <n v="299"/>
    <n v="700"/>
    <n v="0.56999999999999995"/>
    <n v="1"/>
    <x v="5"/>
    <n v="8714"/>
    <n v="0"/>
    <n v="6099800"/>
    <x v="0"/>
    <n v="38341.600000000006"/>
    <x v="0"/>
  </r>
  <r>
    <s v="B07F1P8KNV"/>
    <s v="Wayona Nylon Braided Usb Type C 3Ft 1M 3A Fast Charger Cable For Samsung Galaxy S9 S8 (Wc3Cb1, Black)"/>
    <s v="Wayona Nylon Braided"/>
    <x v="0"/>
    <x v="0"/>
    <s v="Accessories &amp; Peripherals"/>
    <s v="Cables &amp; Accessories"/>
    <s v="Cables"/>
    <n v="325"/>
    <n v="1099"/>
    <n v="0.7"/>
    <n v="1"/>
    <x v="0"/>
    <n v="10576"/>
    <n v="0"/>
    <n v="11623024"/>
    <x v="0"/>
    <n v="44419.200000000004"/>
    <x v="0"/>
  </r>
  <r>
    <s v="B084N1BM9L"/>
    <s v="Belkin Apple Certified Lightning to USB Charge and Sync Tough Braided Cable for iPhone, iPad, Air Pods, 3.3 feet (1 meters) ‚Äì Black"/>
    <s v="Belkin Apple Certified"/>
    <x v="96"/>
    <x v="0"/>
    <s v="Accessories &amp; Peripherals"/>
    <s v="Cables &amp; Accessories"/>
    <s v="Cables"/>
    <n v="1299"/>
    <n v="1999"/>
    <n v="0.35"/>
    <n v="0"/>
    <x v="5"/>
    <n v="7318"/>
    <n v="0"/>
    <n v="14628682"/>
    <x v="2"/>
    <n v="32199.200000000004"/>
    <x v="1"/>
  </r>
  <r>
    <s v="B09F6D21BY"/>
    <s v="7SEVEN Compatible LG TV Remote Suitable for LG Non Magic Smart tv Remote Control (Mouse &amp; Voice Non-Support) MR20GA Prime Video and Netflix Hotkeys"/>
    <s v="7SEVEN Compatible LG"/>
    <x v="190"/>
    <x v="1"/>
    <s v="Home Theater, TV &amp; Video"/>
    <s v="Accessories"/>
    <s v="RemoteControls"/>
    <n v="790"/>
    <n v="1999"/>
    <n v="0.6"/>
    <n v="1"/>
    <x v="17"/>
    <n v="103"/>
    <n v="1"/>
    <n v="205897"/>
    <x v="2"/>
    <n v="309"/>
    <x v="0"/>
  </r>
  <r>
    <s v="B09LQQYNZQ"/>
    <s v="Realme Smart TV Stick 4K"/>
    <s v="Realme Smart TV"/>
    <x v="191"/>
    <x v="1"/>
    <s v="HomeAudio"/>
    <s v="MediaStreamingDevices"/>
    <s v="StreamingClients"/>
    <n v="4699"/>
    <n v="4699"/>
    <n v="0"/>
    <n v="0"/>
    <x v="6"/>
    <n v="224"/>
    <n v="1"/>
    <n v="1052576"/>
    <x v="2"/>
    <n v="1008"/>
    <x v="2"/>
  </r>
  <r>
    <s v="B0BC9BW512"/>
    <s v="Acer 100 cm (40 inches) P Series Full HD Android Smart LED TV AR40AR2841FDFL (Black)"/>
    <s v="Acer 100 cm"/>
    <x v="192"/>
    <x v="1"/>
    <s v="Home Theater, TV &amp; Video"/>
    <s v="Televisions"/>
    <s v="SmartTelevisions"/>
    <n v="18999"/>
    <n v="24990"/>
    <n v="0.24"/>
    <n v="0"/>
    <x v="4"/>
    <n v="4702"/>
    <n v="0"/>
    <n v="117502980"/>
    <x v="2"/>
    <n v="20218.599999999999"/>
    <x v="2"/>
  </r>
  <r>
    <s v="B0B61HYR92"/>
    <s v="Lapster usb 2.0 mantra cable, mantra mfs 100 data cable (black)"/>
    <s v="Lapster usb 2.0"/>
    <x v="193"/>
    <x v="0"/>
    <s v="Accessories &amp; Peripherals"/>
    <s v="Cables &amp; Accessories"/>
    <s v="Cables"/>
    <n v="199"/>
    <n v="999"/>
    <n v="0.8"/>
    <n v="1"/>
    <x v="0"/>
    <n v="85"/>
    <n v="1"/>
    <n v="84915"/>
    <x v="1"/>
    <n v="357"/>
    <x v="0"/>
  </r>
  <r>
    <s v="B075ZTJ9XR"/>
    <s v="AmazonBasics High-Speed Braided HDMI Cable - 3 Feet - Supports Ethernet, 3D, 4K and Audio Return (Black)"/>
    <s v="AmazonBasics High-Speed Braided"/>
    <x v="194"/>
    <x v="1"/>
    <s v="Home Theater, TV &amp; Video"/>
    <s v="Accessories"/>
    <s v="Cables"/>
    <n v="269"/>
    <n v="650"/>
    <n v="0.59"/>
    <n v="1"/>
    <x v="5"/>
    <n v="35877"/>
    <n v="0"/>
    <n v="23320050"/>
    <x v="0"/>
    <n v="157858.80000000002"/>
    <x v="0"/>
  </r>
  <r>
    <s v="B0978V2CP6"/>
    <s v="Cubetek 3 in 1 LCD Display V5.0 Bluetooth Transmitter Receiver, Bypass Audio Adapter with Aux, Optical, Dual Link Support for TV, Home Stereo, PC, Headphones, Speakers, Model: CB-BT27"/>
    <s v="Cubetek 3 in"/>
    <x v="195"/>
    <x v="1"/>
    <s v="Home Theater, TV &amp; Video"/>
    <s v="AVReceivers&amp;Amplifiers"/>
    <m/>
    <n v="1990"/>
    <n v="3100"/>
    <n v="0.36"/>
    <n v="0"/>
    <x v="1"/>
    <n v="897"/>
    <n v="1"/>
    <n v="2780700"/>
    <x v="2"/>
    <n v="3588"/>
    <x v="1"/>
  </r>
  <r>
    <s v="B09LRZYBH1"/>
    <s v="KRISONS Thunder Speaker, Multimedia Home Theatre, Floor Standing Speaker, LED Display with Bluetooth, FM, USB, Micro SD Card, AUX Connectivity"/>
    <s v="KRISONS Thunder Speaker,"/>
    <x v="196"/>
    <x v="1"/>
    <s v="HomeAudio"/>
    <s v="Speakers"/>
    <s v="TowerSpeakers"/>
    <n v="2299"/>
    <n v="3999"/>
    <n v="0.43"/>
    <n v="0"/>
    <x v="11"/>
    <n v="282"/>
    <n v="1"/>
    <n v="1127718"/>
    <x v="2"/>
    <n v="1071.5999999999999"/>
    <x v="1"/>
  </r>
  <r>
    <s v="B0B997FBZT"/>
    <s v="Acer 139 cm (55 inches) H Series 4K Ultra HD Android Smart LED TV AR55AR2851UDPRO (Black)"/>
    <s v="Acer 139 cm"/>
    <x v="133"/>
    <x v="1"/>
    <s v="Home Theater, TV &amp; Video"/>
    <s v="Televisions"/>
    <s v="SmartTelevisions"/>
    <n v="35999"/>
    <n v="49990"/>
    <n v="0.28000000000000003"/>
    <n v="0"/>
    <x v="4"/>
    <n v="1611"/>
    <n v="0"/>
    <n v="80533890"/>
    <x v="2"/>
    <n v="6927.2999999999993"/>
    <x v="1"/>
  </r>
  <r>
    <s v="B098LCVYPW"/>
    <s v="Dealfreez Case Compatible for Fire TV Stick 4K All Alexa Voice Remote Shockproof Silicone Anti-Lost Cover with Loop (C-Black)"/>
    <s v="Dealfreez Case Compatible"/>
    <x v="82"/>
    <x v="1"/>
    <s v="Home Theater, TV &amp; Video"/>
    <s v="Accessories"/>
    <s v="RemoteControls"/>
    <n v="349"/>
    <n v="999"/>
    <n v="0.65"/>
    <n v="1"/>
    <x v="0"/>
    <n v="513"/>
    <n v="1"/>
    <n v="512487"/>
    <x v="0"/>
    <n v="2154.6"/>
    <x v="0"/>
  </r>
  <r>
    <s v="B09HV71RL1"/>
    <s v="Wayona Type C to Lightning MFI Certified 20W Fast charging Nylon Braided USB C Cable for iPhone 14 Pro, 14 Pro Max, 14, 14 Plus, 13, 13 Pro, 13 Pro Max, 13 Mini, 12, 12 Pro, 11, 11 Pro Max, iPhone 12 Mini (2M, Black)"/>
    <s v="Wayona Type C"/>
    <x v="81"/>
    <x v="0"/>
    <s v="Accessories &amp; Peripherals"/>
    <s v="Cables &amp; Accessories"/>
    <s v="Cables"/>
    <n v="719"/>
    <n v="1499"/>
    <n v="0.52"/>
    <n v="1"/>
    <x v="3"/>
    <n v="1045"/>
    <n v="0"/>
    <n v="1566455"/>
    <x v="2"/>
    <n v="4284.5"/>
    <x v="0"/>
  </r>
  <r>
    <s v="B08PZ6HZLT"/>
    <s v="VW 80 cm (32 inches) HD Ready Android Smart LED TV VW32PRO (Black)"/>
    <s v="VW 80 cm"/>
    <x v="46"/>
    <x v="1"/>
    <s v="Home Theater, TV &amp; Video"/>
    <s v="Televisions"/>
    <s v="SmartTelevisions"/>
    <n v="8999"/>
    <n v="18999"/>
    <n v="0.53"/>
    <n v="1"/>
    <x v="1"/>
    <n v="6347"/>
    <n v="0"/>
    <n v="120586653"/>
    <x v="2"/>
    <n v="25388"/>
    <x v="0"/>
  </r>
  <r>
    <s v="B075TJHWVC"/>
    <s v="Airtel Digital TV HD Set Top Box with 1 Month Basic Pack with Recording + Free Standard Installation"/>
    <s v="Airtel Digital TV"/>
    <x v="197"/>
    <x v="1"/>
    <s v="Home Theater, TV &amp; Video"/>
    <s v="SatelliteEquipment"/>
    <s v="SatelliteReceivers"/>
    <n v="917"/>
    <n v="2299"/>
    <n v="0.6"/>
    <n v="1"/>
    <x v="0"/>
    <n v="3300"/>
    <n v="0"/>
    <n v="7586700"/>
    <x v="2"/>
    <n v="13860"/>
    <x v="0"/>
  </r>
  <r>
    <s v="B09LV13JFB"/>
    <s v="LOHAYA Voice Assistant Remote Compatible for Airtel Xstream Set-Top Box Remote Control with Netflix Function (Black) (Non - Voice)"/>
    <s v="LOHAYA Voice Assistant"/>
    <x v="198"/>
    <x v="1"/>
    <s v="Home Theater, TV &amp; Video"/>
    <s v="Accessories"/>
    <s v="RemoteControls"/>
    <n v="399"/>
    <n v="999"/>
    <n v="0.6"/>
    <n v="1"/>
    <x v="8"/>
    <n v="23"/>
    <n v="1"/>
    <n v="22977"/>
    <x v="0"/>
    <n v="75.899999999999991"/>
    <x v="0"/>
  </r>
  <r>
    <s v="B092BL5DCX"/>
    <s v="Samsung 138 cm (55 inches) Crystal 4K Series Ultra HD Smart LED TV UA55AUE60AKLXL (Black)"/>
    <s v="Samsung 138 cm"/>
    <x v="146"/>
    <x v="1"/>
    <s v="Home Theater, TV &amp; Video"/>
    <s v="Televisions"/>
    <s v="SmartTelevisions"/>
    <n v="45999"/>
    <n v="69900"/>
    <n v="0.34"/>
    <n v="0"/>
    <x v="4"/>
    <n v="7109"/>
    <n v="0"/>
    <n v="496919100"/>
    <x v="2"/>
    <n v="30568.699999999997"/>
    <x v="1"/>
  </r>
  <r>
    <s v="B09VH568H7"/>
    <s v="Amazon Brand - Solimo 3A Fast Charging Tough Type C USB Data Cable¬† ‚Äì 1 Meter"/>
    <s v="Amazon Brand -"/>
    <x v="199"/>
    <x v="0"/>
    <s v="Accessories &amp; Peripherals"/>
    <s v="Cables &amp; Accessories"/>
    <s v="Cables"/>
    <n v="119"/>
    <n v="299"/>
    <n v="0.6"/>
    <n v="1"/>
    <x v="11"/>
    <n v="51"/>
    <n v="1"/>
    <n v="15249"/>
    <x v="1"/>
    <n v="193.79999999999998"/>
    <x v="0"/>
  </r>
  <r>
    <s v="B09HQSV46W"/>
    <s v="Mi 100 cm (40 inches) Horizon Edition Full HD Android LED TV 4A | L40M6-EI (Black)"/>
    <s v="Mi 100 cm"/>
    <x v="85"/>
    <x v="1"/>
    <s v="Home Theater, TV &amp; Video"/>
    <s v="Televisions"/>
    <s v="SmartTelevisions"/>
    <n v="21999"/>
    <n v="29999"/>
    <n v="0.27"/>
    <n v="0"/>
    <x v="0"/>
    <n v="32840"/>
    <n v="0"/>
    <n v="985167160"/>
    <x v="2"/>
    <n v="137928"/>
    <x v="1"/>
  </r>
  <r>
    <s v="B08TZD7FQN"/>
    <s v="Astigo Compatible Remote Control for Mi Smart LED 4A (43&quot;/32&quot;)"/>
    <s v="Astigo Compatible Remote"/>
    <x v="165"/>
    <x v="1"/>
    <s v="Home Theater, TV &amp; Video"/>
    <s v="Accessories"/>
    <s v="RemoteControls"/>
    <n v="299"/>
    <n v="599"/>
    <n v="0.5"/>
    <n v="1"/>
    <x v="7"/>
    <n v="708"/>
    <n v="1"/>
    <n v="424092"/>
    <x v="0"/>
    <n v="2619.6"/>
    <x v="0"/>
  </r>
  <r>
    <s v="B0B21XL94T"/>
    <s v="Toshiba 108 cm (43 inches) V Series Full HD Smart Android LED TV 43V35KP (Silver)"/>
    <s v="Toshiba 108 cm"/>
    <x v="200"/>
    <x v="1"/>
    <s v="Home Theater, TV &amp; Video"/>
    <s v="Televisions"/>
    <s v="SmartTelevisions"/>
    <n v="21990"/>
    <n v="34990"/>
    <n v="0.37"/>
    <n v="0"/>
    <x v="4"/>
    <n v="1657"/>
    <n v="0"/>
    <n v="57978430"/>
    <x v="2"/>
    <n v="7125.0999999999995"/>
    <x v="1"/>
  </r>
  <r>
    <s v="B09PTT8DZF"/>
    <s v="Lenovo USB A to Type-C Tangle-free¬†¬†Aramid fiber braided¬†1.2m cable with 4A Fast charging &amp; 480 MBPS data transmission, certified 10000+ bend lifespan, Metallic Grey"/>
    <s v="Lenovo USB A"/>
    <x v="201"/>
    <x v="0"/>
    <s v="Accessories &amp; Peripherals"/>
    <s v="Cables &amp; Accessories"/>
    <s v="Cables"/>
    <n v="417.44"/>
    <n v="670"/>
    <n v="0.38"/>
    <n v="0"/>
    <x v="2"/>
    <n v="523"/>
    <n v="1"/>
    <n v="350410"/>
    <x v="0"/>
    <n v="2039.7"/>
    <x v="1"/>
  </r>
  <r>
    <s v="B0B94JPY2N"/>
    <s v="Amazon Brand - Solimo 65W Fast Charging Braided Type C to C Data Cable | Suitable For All Supported Mobile Phones (1 Meter, Black)"/>
    <s v="Amazon Brand -"/>
    <x v="199"/>
    <x v="0"/>
    <s v="Accessories &amp; Peripherals"/>
    <s v="Cables &amp; Accessories"/>
    <s v="Cables"/>
    <n v="199"/>
    <n v="999"/>
    <n v="0.8"/>
    <n v="1"/>
    <x v="17"/>
    <m/>
    <n v="1"/>
    <n v="0"/>
    <x v="1"/>
    <n v="0"/>
    <x v="0"/>
  </r>
  <r>
    <s v="B0B3XXSB1K"/>
    <s v="LG 139 cm (55 inches) 4K Ultra HD Smart LED TV 55UQ7500PSF (Ceramic Black)"/>
    <s v="LG 139 cm"/>
    <x v="202"/>
    <x v="1"/>
    <s v="Home Theater, TV &amp; Video"/>
    <s v="Televisions"/>
    <s v="SmartTelevisions"/>
    <n v="47990"/>
    <n v="79990"/>
    <n v="0.4"/>
    <n v="0"/>
    <x v="4"/>
    <n v="1376"/>
    <n v="0"/>
    <n v="110066240"/>
    <x v="2"/>
    <n v="5916.8"/>
    <x v="1"/>
  </r>
  <r>
    <s v="B08RZ12GKR"/>
    <s v="Tata Sky Digital TV HD Setup Box Remote"/>
    <s v="Tata Sky Digital"/>
    <x v="203"/>
    <x v="1"/>
    <s v="Home Theater, TV &amp; Video"/>
    <s v="Accessories"/>
    <s v="RemoteControls"/>
    <n v="215"/>
    <n v="499"/>
    <n v="0.56999999999999995"/>
    <n v="1"/>
    <x v="12"/>
    <n v="121"/>
    <n v="1"/>
    <n v="60379"/>
    <x v="0"/>
    <n v="423.5"/>
    <x v="0"/>
  </r>
  <r>
    <s v="B0B4T8RSJ1"/>
    <s v="pTron Solero T241 2.4A Type-C Data &amp; Charging USB Cable, Made in India, 480Mbps Data Sync, Durable 1-Meter Long USB Cable for Smartphone, Type-C USB Devices (White)"/>
    <s v="pTron Solero T241"/>
    <x v="88"/>
    <x v="0"/>
    <s v="Accessories &amp; Peripherals"/>
    <s v="Cables &amp; Accessories"/>
    <s v="Cables"/>
    <n v="99"/>
    <n v="800"/>
    <n v="0.88"/>
    <n v="1"/>
    <x v="2"/>
    <n v="1075"/>
    <n v="0"/>
    <n v="860000"/>
    <x v="1"/>
    <n v="4192.5"/>
    <x v="0"/>
  </r>
  <r>
    <s v="B0B7B9V9QP"/>
    <s v="VU 108 cm (43 inches) Premium Series Full HD Smart LED TV 43GA (Black)"/>
    <s v="VU 108 cm"/>
    <x v="204"/>
    <x v="1"/>
    <s v="Home Theater, TV &amp; Video"/>
    <s v="Televisions"/>
    <s v="SmartTelevisions"/>
    <n v="18999"/>
    <n v="35000"/>
    <n v="0.46"/>
    <n v="0"/>
    <x v="1"/>
    <n v="1001"/>
    <n v="0"/>
    <n v="35035000"/>
    <x v="2"/>
    <n v="4004"/>
    <x v="1"/>
  </r>
  <r>
    <s v="B08XXVXP3J"/>
    <s v="Storite Super Speed USB 3.0 Male to Male Cable for Hard Drive Enclosures, Laptop Cooling Pad, DVD Players(60cm,Black)"/>
    <s v="Storite Super Speed"/>
    <x v="205"/>
    <x v="0"/>
    <s v="Accessories &amp; Peripherals"/>
    <s v="Cables &amp; Accessories"/>
    <s v="Cables"/>
    <n v="249"/>
    <n v="999"/>
    <n v="0.75"/>
    <n v="1"/>
    <x v="4"/>
    <n v="112"/>
    <n v="1"/>
    <n v="111888"/>
    <x v="0"/>
    <n v="481.59999999999997"/>
    <x v="0"/>
  </r>
  <r>
    <s v="B06XGWRKYT"/>
    <s v="Kodak 80 cm (32 Inches) HD Ready LED TV Kodak 32HDX900S (Black)"/>
    <s v="Kodak 80 cm"/>
    <x v="117"/>
    <x v="1"/>
    <s v="Home Theater, TV &amp; Video"/>
    <s v="Televisions"/>
    <s v="StandardTelevisions"/>
    <n v="7999"/>
    <n v="15999"/>
    <n v="0.5"/>
    <n v="1"/>
    <x v="11"/>
    <n v="3022"/>
    <n v="0"/>
    <n v="48348978"/>
    <x v="2"/>
    <n v="11483.6"/>
    <x v="0"/>
  </r>
  <r>
    <s v="B07CWDX49D"/>
    <s v="AmazonBasics Double Braided Nylon USB Type-C to Type-C 2.0 Cable, Charging Adapter, Smartphone 6 feet, Dark Grey"/>
    <s v="AmazonBasics Double Braided"/>
    <x v="142"/>
    <x v="0"/>
    <s v="Accessories &amp; Peripherals"/>
    <s v="Cables &amp; Accessories"/>
    <s v="Cables"/>
    <n v="649"/>
    <n v="1600"/>
    <n v="0.59"/>
    <n v="1"/>
    <x v="4"/>
    <n v="5451"/>
    <n v="0"/>
    <n v="8721600"/>
    <x v="2"/>
    <n v="23439.3"/>
    <x v="0"/>
  </r>
  <r>
    <s v="B09TY4MSH3"/>
    <s v="Firestick Remote"/>
    <e v="#VALUE!"/>
    <x v="65"/>
    <x v="1"/>
    <s v="Home Theater, TV &amp; Video"/>
    <s v="Accessories"/>
    <s v="RemoteControls"/>
    <n v="1289"/>
    <n v="2499"/>
    <n v="0.48"/>
    <n v="0"/>
    <x v="8"/>
    <n v="73"/>
    <n v="1"/>
    <n v="182427"/>
    <x v="2"/>
    <n v="240.89999999999998"/>
    <x v="1"/>
  </r>
  <r>
    <s v="B07RY2X9MP"/>
    <s v="AmazonBasics 10.2 Gbps High-Speed 4K HDMI Cable with Braided Cord (10-Foot, Dark Grey)"/>
    <s v="AmazonBasics 10.2 Gbps"/>
    <x v="206"/>
    <x v="1"/>
    <s v="Home Theater, TV &amp; Video"/>
    <s v="Accessories"/>
    <s v="Cables"/>
    <n v="609"/>
    <n v="1500"/>
    <n v="0.59"/>
    <n v="1"/>
    <x v="6"/>
    <n v="1029"/>
    <n v="0"/>
    <n v="1543500"/>
    <x v="2"/>
    <n v="4630.5"/>
    <x v="0"/>
  </r>
  <r>
    <s v="B0B2C5MJN6"/>
    <s v="Hisense 126 cm (50 inches) Bezelless Series 4K Ultra HD Smart LED Google TV 50A6H (Black)"/>
    <s v="Hisense 126 cm"/>
    <x v="207"/>
    <x v="1"/>
    <s v="Home Theater, TV &amp; Video"/>
    <s v="Televisions"/>
    <s v="SmartTelevisions"/>
    <n v="32990"/>
    <n v="54990"/>
    <n v="0.4"/>
    <n v="0"/>
    <x v="3"/>
    <n v="1555"/>
    <n v="0"/>
    <n v="85509450"/>
    <x v="2"/>
    <n v="6375.4999999999991"/>
    <x v="1"/>
  </r>
  <r>
    <s v="B0BBMGLQDW"/>
    <s v="Tuarso 8K HDMI 2.1 Cable 48Gbps , 1.5 Meter High-Speed Braided HDMI Cable ( 8K@60HZ„ÄÅ4K@120HZ„ÄÅ2K@240HZ ) HDMI 2.1 Cable Compatible with Monitors , Television , Laptops , Projectors , Game Consoles and more with HDMI Ports Device"/>
    <s v="Tuarso 8K HDMI"/>
    <x v="208"/>
    <x v="1"/>
    <s v="Home Theater, TV &amp; Video"/>
    <s v="Accessories"/>
    <s v="Cables"/>
    <n v="599"/>
    <n v="1999"/>
    <n v="0.7"/>
    <n v="1"/>
    <x v="0"/>
    <n v="47"/>
    <n v="1"/>
    <n v="93953"/>
    <x v="2"/>
    <n v="197.4"/>
    <x v="0"/>
  </r>
  <r>
    <s v="B01LONQBDG"/>
    <s v="AmazonBasics USB Type-C to Micro-B 2.0 Cable - 6 Inches (15.2 Centimeters) - White"/>
    <s v="AmazonBasics USB Type-C"/>
    <x v="54"/>
    <x v="0"/>
    <s v="Accessories &amp; Peripherals"/>
    <s v="Cables &amp; Accessories"/>
    <s v="Cables"/>
    <n v="349"/>
    <n v="899"/>
    <n v="0.61"/>
    <n v="1"/>
    <x v="3"/>
    <n v="14896"/>
    <n v="0"/>
    <n v="13391504"/>
    <x v="0"/>
    <n v="61073.599999999991"/>
    <x v="0"/>
  </r>
  <r>
    <s v="B08XXF5V6G"/>
    <s v="Kodak 139 cm (55 inches) 4K Ultra HD Smart LED TV 55CA0909 (Black)"/>
    <s v="Kodak 139 cm"/>
    <x v="209"/>
    <x v="1"/>
    <s v="Home Theater, TV &amp; Video"/>
    <s v="Televisions"/>
    <s v="SmartTelevisions"/>
    <n v="29999"/>
    <n v="50999"/>
    <n v="0.41"/>
    <n v="0"/>
    <x v="5"/>
    <n v="1712"/>
    <n v="0"/>
    <n v="87310288"/>
    <x v="2"/>
    <n v="7532.8"/>
    <x v="1"/>
  </r>
  <r>
    <s v="B09HK9JH4F"/>
    <s v="Smashtronics¬Æ - Case for Firetv Remote, Fire Stick Remote Cover Case, Silicone Cover for TV Firestick 4K/TV 2nd Gen(3rd Gen) Remote Control - Light Weight/Anti Slip/Shockproof (Black)"/>
    <s v="Smashtronics¬Æ - Case"/>
    <x v="179"/>
    <x v="1"/>
    <s v="Home Theater, TV &amp; Video"/>
    <s v="Accessories"/>
    <s v="RemoteControls"/>
    <n v="199"/>
    <n v="399"/>
    <n v="0.5"/>
    <n v="1"/>
    <x v="0"/>
    <n v="1335"/>
    <n v="0"/>
    <n v="532665"/>
    <x v="1"/>
    <n v="5607"/>
    <x v="0"/>
  </r>
  <r>
    <s v="B09MMD1FDN"/>
    <s v="7SEVEN¬Æ Suitable Sony Tv Remote Original Bravia for Smart Android Television Compatible for Any Model of LCD LED OLED UHD 4K Universal Sony Remote Control"/>
    <s v="7SEVEN¬Æ Suitable Sony"/>
    <x v="210"/>
    <x v="1"/>
    <s v="Home Theater, TV &amp; Video"/>
    <s v="Accessories"/>
    <s v="RemoteControls"/>
    <n v="349"/>
    <n v="699"/>
    <n v="0.5"/>
    <n v="1"/>
    <x v="2"/>
    <n v="214"/>
    <n v="1"/>
    <n v="149586"/>
    <x v="0"/>
    <n v="834.6"/>
    <x v="0"/>
  </r>
  <r>
    <s v="B09HN7LD5L"/>
    <s v="PROLEGEND¬Æ PL-T002 Universal TV Stand Table Top for Most 22 to 65 inch LCD Flat Screen TV, VESA up to 800 by 400mm"/>
    <s v="PROLEGEND¬Æ PL-T002 Universal"/>
    <x v="211"/>
    <x v="1"/>
    <s v="Home Theater, TV &amp; Video"/>
    <s v="Accessories"/>
    <s v="TVMounts,Stands&amp;Turntables"/>
    <n v="1850"/>
    <n v="4500"/>
    <n v="0.59"/>
    <n v="1"/>
    <x v="1"/>
    <n v="184"/>
    <n v="1"/>
    <n v="828000"/>
    <x v="2"/>
    <n v="736"/>
    <x v="0"/>
  </r>
  <r>
    <s v="B0BNDD9TN6"/>
    <s v="WANBO X1 Pro (Upgraded) | Native 1080P Full HD | Android 9 | Projector for Home | LED Cinema | 350ANSI | 3900 lumens | WiFi Bluetooth | HDMI ARC | Dolby DTS | 4D Keystone Correction (Global Version)"/>
    <s v="WANBO X1 Pro"/>
    <x v="212"/>
    <x v="1"/>
    <s v="Home Theater, TV &amp; Video"/>
    <s v="Projectors"/>
    <m/>
    <n v="13990"/>
    <n v="28900"/>
    <n v="0.52"/>
    <n v="1"/>
    <x v="6"/>
    <n v="7"/>
    <n v="1"/>
    <n v="202300"/>
    <x v="2"/>
    <n v="31.5"/>
    <x v="0"/>
  </r>
  <r>
    <s v="B0941392C8"/>
    <s v="Lava Charging Adapter Elements D3 2A Fast Charging Speed Usb Type C Data Cable, White"/>
    <s v="Lava Charging Adapter"/>
    <x v="213"/>
    <x v="0"/>
    <s v="Accessories &amp; Peripherals"/>
    <s v="Cables &amp; Accessories"/>
    <s v="Cables"/>
    <n v="129"/>
    <n v="449"/>
    <n v="0.71"/>
    <n v="1"/>
    <x v="7"/>
    <n v="41"/>
    <n v="1"/>
    <n v="18409"/>
    <x v="1"/>
    <n v="151.70000000000002"/>
    <x v="0"/>
  </r>
  <r>
    <s v="B01M5967SY"/>
    <s v="TIZUM High Speed HDMI Cable Aura -Gold Plated-High Speed Data 10.2Gbps, 3D, 4K, HD 1080P (10 Ft/ 3 M)"/>
    <s v="TIZUM High Speed"/>
    <x v="21"/>
    <x v="1"/>
    <s v="Home Theater, TV &amp; Video"/>
    <s v="Accessories"/>
    <s v="Cables"/>
    <n v="379"/>
    <n v="999"/>
    <n v="0.62"/>
    <n v="1"/>
    <x v="0"/>
    <n v="12153"/>
    <n v="0"/>
    <n v="12140847"/>
    <x v="0"/>
    <n v="51042.6"/>
    <x v="0"/>
  </r>
  <r>
    <s v="B016MDK4F4"/>
    <s v="Technotech High Speed HDMI Cable 5 Meter V1.4 - Supports Full HD 1080p (Color May Vary)"/>
    <s v="Technotech High Speed"/>
    <x v="214"/>
    <x v="1"/>
    <s v="Home Theater, TV &amp; Video"/>
    <s v="Accessories"/>
    <s v="Cables"/>
    <n v="185"/>
    <n v="499"/>
    <n v="0.63"/>
    <n v="1"/>
    <x v="0"/>
    <n v="25"/>
    <n v="1"/>
    <n v="12475"/>
    <x v="1"/>
    <n v="105"/>
    <x v="0"/>
  </r>
  <r>
    <s v="B08G43CCLC"/>
    <s v="NK STAR 950 Mbps USB WiFi Adapter Wireless Network Receiver Dongle for Desktop Laptop, (Support- Windows XP/7/8/10 &amp; MAC OS) NOt Support to DVR and HDTV"/>
    <s v="NK STAR 950"/>
    <x v="215"/>
    <x v="0"/>
    <s v="Networking Devices"/>
    <s v="Network Adapters"/>
    <s v="Wireless USB Adapters"/>
    <n v="218"/>
    <n v="999"/>
    <n v="0.78"/>
    <n v="1"/>
    <x v="0"/>
    <n v="163"/>
    <n v="1"/>
    <n v="162837"/>
    <x v="0"/>
    <n v="684.6"/>
    <x v="0"/>
  </r>
  <r>
    <s v="B0B61GCHC1"/>
    <s v="LS LAPSTER Quality Assured USB 2.0 morpho cable, morpho device cable for Mso 1300 E3/E2/E Biometric Finger Print Scanner morpho USB cable (Black)"/>
    <s v="LS LAPSTER Quality"/>
    <x v="216"/>
    <x v="0"/>
    <s v="Accessories &amp; Peripherals"/>
    <s v="Cables &amp; Accessories"/>
    <s v="Cables"/>
    <n v="199"/>
    <n v="999"/>
    <n v="0.8"/>
    <n v="1"/>
    <x v="4"/>
    <n v="87"/>
    <n v="1"/>
    <n v="86913"/>
    <x v="1"/>
    <n v="374.09999999999997"/>
    <x v="0"/>
  </r>
  <r>
    <s v="B07RX14W1Q"/>
    <s v="Amazon Basics 10.2 Gbps High-Speed 4K HDMI Cable with Braided Cord, 1.8 Meter, Dark Grey"/>
    <s v="Amazon Basics 10.2"/>
    <x v="217"/>
    <x v="1"/>
    <s v="Home Theater, TV &amp; Video"/>
    <s v="Accessories"/>
    <s v="Cables"/>
    <n v="499"/>
    <n v="900"/>
    <n v="0.45"/>
    <n v="0"/>
    <x v="5"/>
    <n v="2165"/>
    <n v="0"/>
    <n v="1948500"/>
    <x v="0"/>
    <n v="9526"/>
    <x v="1"/>
  </r>
  <r>
    <s v="B09PLD9TCD"/>
    <s v="Kodak 126 cm (50 inches) Bezel-Less Design Series 4K Ultra HD Smart Android LED TV 50UHDX7XPROBL (Black)"/>
    <s v="Kodak 126 cm"/>
    <x v="218"/>
    <x v="1"/>
    <s v="Home Theater, TV &amp; Video"/>
    <s v="Televisions"/>
    <s v="SmartTelevisions"/>
    <n v="26999"/>
    <n v="42999"/>
    <n v="0.37"/>
    <n v="0"/>
    <x v="0"/>
    <n v="1510"/>
    <n v="0"/>
    <n v="64928490"/>
    <x v="2"/>
    <n v="6342"/>
    <x v="1"/>
  </r>
  <r>
    <s v="B0B8ZKWGKD"/>
    <s v="ZORBES¬Æ Wall Adapter Holder for Alexa Echo Dot 4th Generation,A Space-Saving Solution with Cord Management for Your Smart Home Speakers -White (Holder Only)"/>
    <s v="ZORBES¬Æ Wall Adapter"/>
    <x v="219"/>
    <x v="1"/>
    <s v="Home Theater, TV &amp; Video"/>
    <s v="Accessories"/>
    <s v="TVMounts,Stands&amp;Turntables"/>
    <n v="893"/>
    <n v="1052"/>
    <n v="0.15"/>
    <n v="0"/>
    <x v="4"/>
    <n v="106"/>
    <n v="1"/>
    <n v="111512"/>
    <x v="2"/>
    <n v="455.79999999999995"/>
    <x v="2"/>
  </r>
  <r>
    <s v="B09NNJ9WYM"/>
    <s v="Sansui 80cm (32 inches) HD Ready Smart LED TV JSY32SKHD (BLACK) With Bezel-less Design"/>
    <s v="Sansui 80cm (32"/>
    <x v="220"/>
    <x v="1"/>
    <s v="Home Theater, TV &amp; Video"/>
    <s v="Televisions"/>
    <s v="SmartTelevisions"/>
    <n v="10990"/>
    <n v="19990"/>
    <n v="0.45"/>
    <n v="0"/>
    <x v="7"/>
    <n v="129"/>
    <n v="1"/>
    <n v="2578710"/>
    <x v="2"/>
    <n v="477.3"/>
    <x v="1"/>
  </r>
  <r>
    <s v="B08H5L8V1L"/>
    <s v="Synqe USB Type C Fast Charging Cable 2M Charger Cord Data Cable Compatible with Samsung Galaxy M51,Galaxy M31S, S10e S10 S9 S20 Plus, Note10 9 8,M40 A50 A70, Redmi Note 9, Moto G7, Poco F1 (2M, Grey)"/>
    <s v="Synqe USB Type"/>
    <x v="221"/>
    <x v="0"/>
    <s v="Accessories &amp; Peripherals"/>
    <s v="Cables &amp; Accessories"/>
    <s v="Cables"/>
    <n v="379"/>
    <n v="1099"/>
    <n v="0.66"/>
    <n v="1"/>
    <x v="4"/>
    <n v="3049"/>
    <n v="0"/>
    <n v="3350851"/>
    <x v="0"/>
    <n v="13110.699999999999"/>
    <x v="0"/>
  </r>
  <r>
    <s v="B0B8CXTTG3"/>
    <s v="MI 80 cm (32 inches) HD Ready Smart Android LED TV 5A Pro | L32M7-EAIN (Black)"/>
    <s v="MI 80 cm"/>
    <x v="13"/>
    <x v="1"/>
    <s v="Home Theater, TV &amp; Video"/>
    <s v="Televisions"/>
    <s v="SmartTelevisions"/>
    <n v="16999"/>
    <n v="25999"/>
    <n v="0.35"/>
    <n v="0"/>
    <x v="0"/>
    <n v="32840"/>
    <n v="0"/>
    <n v="853807160"/>
    <x v="2"/>
    <n v="137928"/>
    <x v="1"/>
  </r>
  <r>
    <s v="B09HCH3JZG"/>
    <s v="Bestor ¬Æ 8K Hdmi 2.1 Cable 48Gbps 9.80Ft/Ultra High Speed Hdmi Braided Cord For Roku Tv/Ps5/Hdtv/Blu-Ray Projector, Laptop, Television, Personal Computer, Xbox, Ps4, Ps5, Ps4 Pro (1 M, Grey)"/>
    <s v="Bestor ¬Æ 8K"/>
    <x v="222"/>
    <x v="1"/>
    <s v="Home Theater, TV &amp; Video"/>
    <s v="Accessories"/>
    <s v="Cables"/>
    <n v="699"/>
    <n v="1899"/>
    <n v="0.63"/>
    <n v="1"/>
    <x v="5"/>
    <n v="390"/>
    <n v="1"/>
    <n v="740610"/>
    <x v="2"/>
    <n v="1716.0000000000002"/>
    <x v="0"/>
  </r>
  <r>
    <s v="B097JVLW3L"/>
    <s v="Irusu Play VR Plus Virtual Reality Headset with Headphones for Gaming (Black)"/>
    <s v="Irusu Play VR"/>
    <x v="223"/>
    <x v="1"/>
    <s v="Home Theater, TV &amp; Video"/>
    <s v="Accessories"/>
    <s v="3DGlasses"/>
    <n v="2699"/>
    <n v="3500"/>
    <n v="0.23"/>
    <n v="0"/>
    <x v="12"/>
    <n v="621"/>
    <n v="1"/>
    <n v="2173500"/>
    <x v="2"/>
    <n v="2173.5"/>
    <x v="2"/>
  </r>
  <r>
    <s v="B09SB6SJB4"/>
    <s v="Amazon Brand - Solimo Fast Charging Braided Type C Data Cable Seam, Suitable For All Supported Mobile Phones (1 Meter, Black)"/>
    <s v="Amazon Brand -"/>
    <x v="199"/>
    <x v="0"/>
    <s v="Accessories &amp; Peripherals"/>
    <s v="Cables &amp; Accessories"/>
    <s v="Cables"/>
    <n v="129"/>
    <n v="599"/>
    <n v="0.78"/>
    <n v="1"/>
    <x v="3"/>
    <n v="265"/>
    <n v="1"/>
    <n v="158735"/>
    <x v="1"/>
    <n v="1086.5"/>
    <x v="0"/>
  </r>
  <r>
    <s v="B08NW8GHCJ"/>
    <s v="Synqe USB C to USB C 60W Nylon Braided Fast Charging Type C to Type C Cable Compatible with Samsung Galaxy Note 20/Ultra, S20 S22 S21 S20 FE A73 A53 A33 (2M, Black)"/>
    <s v="Synqe USB C"/>
    <x v="224"/>
    <x v="0"/>
    <s v="Accessories &amp; Peripherals"/>
    <s v="Cables &amp; Accessories"/>
    <s v="Cables"/>
    <n v="389"/>
    <n v="999"/>
    <n v="0.61"/>
    <n v="1"/>
    <x v="4"/>
    <n v="838"/>
    <n v="1"/>
    <n v="837162"/>
    <x v="0"/>
    <n v="3603.3999999999996"/>
    <x v="0"/>
  </r>
  <r>
    <s v="B09YHLPQYT"/>
    <s v="Shopoflux Silicone Remote Cover for Mi Smart TV and Mi TV Stick/MI Box S / 3S / MI 4X / 4A Smart LED TV (Black)"/>
    <s v="Shopoflux Silicone Remote"/>
    <x v="225"/>
    <x v="1"/>
    <s v="Home Theater, TV &amp; Video"/>
    <s v="Accessories"/>
    <s v="RemoteControls"/>
    <n v="246"/>
    <n v="600"/>
    <n v="0.59"/>
    <n v="1"/>
    <x v="0"/>
    <n v="143"/>
    <n v="1"/>
    <n v="85800"/>
    <x v="0"/>
    <n v="600.6"/>
    <x v="0"/>
  </r>
  <r>
    <s v="B08G1RW2Q3"/>
    <s v="EYNK Extra Long Micro USB Fast Charging USB Cable | Micro USB Data Cable | Quick Fast Charging Cable | Charger Sync Cable | High Speed Transfer Android Smartphones V8 Cable (2.4 Amp, 3m,) (White)"/>
    <s v="EYNK Extra Long"/>
    <x v="226"/>
    <x v="0"/>
    <s v="Accessories &amp; Peripherals"/>
    <s v="Cables &amp; Accessories"/>
    <s v="Cables"/>
    <n v="299"/>
    <n v="799"/>
    <n v="0.63"/>
    <n v="1"/>
    <x v="1"/>
    <n v="151"/>
    <n v="1"/>
    <n v="120649"/>
    <x v="0"/>
    <n v="604"/>
    <x v="0"/>
  </r>
  <r>
    <s v="B08YXJJW8H"/>
    <s v="LUNAGARIYA¬Æ, Protective Case Compatible with JIO Settop Box Remote Control,PU Leather Cover Holder (Before Placing Order,Please Compare The Dimensions of The Product with Your Remote)"/>
    <s v="LUNAGARIYA¬Æ, Protective Case"/>
    <x v="227"/>
    <x v="1"/>
    <s v="Home Theater, TV &amp; Video"/>
    <s v="Accessories"/>
    <s v="RemoteControls"/>
    <n v="247"/>
    <n v="399"/>
    <n v="0.38"/>
    <n v="0"/>
    <x v="2"/>
    <n v="200"/>
    <n v="1"/>
    <n v="79800"/>
    <x v="0"/>
    <n v="780"/>
    <x v="1"/>
  </r>
  <r>
    <s v="B09P8M18QM"/>
    <s v="7SEVEN¬Æ Compatible with Fire Tv Stick Remote with Voice Command Feature Suitable for Second Generation Amazon Fire Tv Stick Remote Only - Pairing Must"/>
    <s v="7SEVEN¬Æ Compatible with"/>
    <x v="228"/>
    <x v="1"/>
    <s v="Home Theater, TV &amp; Video"/>
    <s v="Accessories"/>
    <s v="RemoteControls"/>
    <n v="1369"/>
    <n v="2999"/>
    <n v="0.54"/>
    <n v="1"/>
    <x v="8"/>
    <n v="227"/>
    <n v="1"/>
    <n v="680773"/>
    <x v="2"/>
    <n v="749.09999999999991"/>
    <x v="0"/>
  </r>
  <r>
    <s v="B08BG4M4N7"/>
    <s v="PRUSHTI COVER AND BAGS, Protective Case for Airtel Xstream settop Box Remote Remote Control Pouch Cover Holder PU Leather Cover Holder(only Cover for Selling Purpose)"/>
    <s v="PRUSHTI COVER AND"/>
    <x v="229"/>
    <x v="1"/>
    <s v="Home Theater, TV &amp; Video"/>
    <s v="Accessories"/>
    <s v="RemoteControls"/>
    <n v="199"/>
    <n v="499"/>
    <n v="0.6"/>
    <n v="1"/>
    <x v="11"/>
    <n v="538"/>
    <n v="1"/>
    <n v="268462"/>
    <x v="1"/>
    <n v="2044.3999999999999"/>
    <x v="0"/>
  </r>
  <r>
    <s v="B07VJ9ZTXS"/>
    <s v="Aine HDMI Male to VGA Female Video Converter Adapter Cable (Black)"/>
    <s v="Aine HDMI Male"/>
    <x v="230"/>
    <x v="1"/>
    <s v="Home Theater, TV &amp; Video"/>
    <s v="Accessories"/>
    <s v="Cables"/>
    <n v="299"/>
    <n v="599"/>
    <n v="0.5"/>
    <n v="1"/>
    <x v="1"/>
    <n v="171"/>
    <n v="1"/>
    <n v="102429"/>
    <x v="0"/>
    <n v="684"/>
    <x v="0"/>
  </r>
  <r>
    <s v="B084872DQY"/>
    <s v="Mi 80 cm (32 inches) HD Ready Android Smart LED TV 4A PRO | L32M5-AL (Black)"/>
    <s v="Mi 80 cm"/>
    <x v="13"/>
    <x v="1"/>
    <s v="Home Theater, TV &amp; Video"/>
    <s v="Televisions"/>
    <s v="SmartTelevisions"/>
    <n v="14999"/>
    <n v="14999"/>
    <n v="0"/>
    <n v="0"/>
    <x v="4"/>
    <n v="27508"/>
    <n v="0"/>
    <n v="412592492"/>
    <x v="2"/>
    <n v="118284.4"/>
    <x v="2"/>
  </r>
  <r>
    <s v="B00GGGOYEU"/>
    <s v="Storite USB 2.0 A to Mini 5 pin B Cable for External HDDS/Camera/Card Readers (150cm - 1.5M)"/>
    <s v="Storite USB 2.0"/>
    <x v="151"/>
    <x v="0"/>
    <s v="Accessories &amp; Peripherals"/>
    <s v="Cables &amp; Accessories"/>
    <s v="Cables"/>
    <n v="299"/>
    <n v="699"/>
    <n v="0.56999999999999995"/>
    <n v="1"/>
    <x v="2"/>
    <n v="1454"/>
    <n v="0"/>
    <n v="1016346"/>
    <x v="0"/>
    <n v="5670.5999999999995"/>
    <x v="0"/>
  </r>
  <r>
    <s v="B08FD2VSD9"/>
    <s v="TCL 108 cm (43 inches) 4K Ultra HD Certified Android Smart LED TV 43P615 (Black)"/>
    <s v="TCL 108 cm"/>
    <x v="231"/>
    <x v="1"/>
    <s v="Home Theater, TV &amp; Video"/>
    <s v="Televisions"/>
    <s v="SmartTelevisions"/>
    <n v="24990"/>
    <n v="51990"/>
    <n v="0.52"/>
    <n v="1"/>
    <x v="0"/>
    <n v="2951"/>
    <n v="0"/>
    <n v="153422490"/>
    <x v="2"/>
    <n v="12394.2"/>
    <x v="0"/>
  </r>
  <r>
    <s v="B0BQRJ3C47"/>
    <s v="REDTECH USB-C to Lightning Cable 3.3FT, [Apple MFi Certified] Lightning to Type C Fast Charging Cord Compatible with iPhone 14/13/13 pro/Max/12/11/X/XS/XR/8, Supports Power Delivery - White"/>
    <s v="REDTECH USB-C to"/>
    <x v="232"/>
    <x v="0"/>
    <s v="Accessories &amp; Peripherals"/>
    <s v="Cables &amp; Accessories"/>
    <s v="Cables"/>
    <n v="249"/>
    <n v="999"/>
    <n v="0.75"/>
    <n v="1"/>
    <x v="15"/>
    <m/>
    <n v="1"/>
    <n v="0"/>
    <x v="0"/>
    <n v="0"/>
    <x v="0"/>
  </r>
  <r>
    <s v="B095JPKPH3"/>
    <s v="OnePlus 163.8 cm (65 inches) U Series 4K LED Smart Android TV 65U1S (Black)"/>
    <s v="OnePlus 163.8 cm"/>
    <x v="233"/>
    <x v="1"/>
    <s v="Home Theater, TV &amp; Video"/>
    <s v="Televisions"/>
    <s v="SmartTelevisions"/>
    <n v="61999"/>
    <n v="69999"/>
    <n v="0.11"/>
    <n v="0"/>
    <x v="3"/>
    <n v="6753"/>
    <n v="0"/>
    <n v="472703247"/>
    <x v="2"/>
    <n v="27687.3"/>
    <x v="2"/>
  </r>
  <r>
    <s v="B087JWLZ2K"/>
    <s v="AmazonBasics 108 cm (43 inches) 4K Ultra HD Smart LED Fire TV AB43U20PS (Black)"/>
    <s v="AmazonBasics 108 cm"/>
    <x v="234"/>
    <x v="1"/>
    <s v="Home Theater, TV &amp; Video"/>
    <s v="Televisions"/>
    <s v="SmartTelevisions"/>
    <n v="24499"/>
    <n v="50000"/>
    <n v="0.51"/>
    <n v="1"/>
    <x v="2"/>
    <n v="3518"/>
    <n v="0"/>
    <n v="175900000"/>
    <x v="2"/>
    <n v="13720.199999999999"/>
    <x v="0"/>
  </r>
  <r>
    <s v="B09DSXK8JX"/>
    <s v="Kodak 80 cm (32 inches) HD Ready Certified Android Smart LED TV 32HDX7XPROBL (Black)"/>
    <s v="Kodak 80 cm"/>
    <x v="117"/>
    <x v="1"/>
    <s v="Home Theater, TV &amp; Video"/>
    <s v="Televisions"/>
    <s v="SmartTelevisions"/>
    <n v="10499"/>
    <n v="19499"/>
    <n v="0.46"/>
    <n v="0"/>
    <x v="0"/>
    <n v="1510"/>
    <n v="0"/>
    <n v="29443490"/>
    <x v="2"/>
    <n v="6342"/>
    <x v="1"/>
  </r>
  <r>
    <s v="B08V9C4B1J"/>
    <s v="Synqe Type C to Type C Short Fast Charging 60W Cable Compatible with Samsung Galaxy Z Fold3 5G, Z Flip3 5G, S22 5G, S22 Ultra, S21, S20, S20FE, A52, A73, A53 (0.25M, Black)"/>
    <s v="Synqe Type C"/>
    <x v="235"/>
    <x v="0"/>
    <s v="Accessories &amp; Peripherals"/>
    <s v="Cables &amp; Accessories"/>
    <s v="Cables"/>
    <n v="349"/>
    <n v="999"/>
    <n v="0.65"/>
    <n v="1"/>
    <x v="4"/>
    <n v="838"/>
    <n v="1"/>
    <n v="837162"/>
    <x v="0"/>
    <n v="3603.3999999999996"/>
    <x v="0"/>
  </r>
  <r>
    <s v="B08PKBMJKS"/>
    <s v="Airtel DigitalTV HD Setup Box Remote"/>
    <s v="Airtel DigitalTV HD"/>
    <x v="236"/>
    <x v="1"/>
    <s v="Home Theater, TV &amp; Video"/>
    <s v="Accessories"/>
    <s v="RemoteControls"/>
    <n v="197"/>
    <n v="499"/>
    <n v="0.61"/>
    <n v="1"/>
    <x v="11"/>
    <n v="136"/>
    <n v="1"/>
    <n v="67864"/>
    <x v="1"/>
    <n v="516.79999999999995"/>
    <x v="0"/>
  </r>
  <r>
    <s v="B0B8VQ7KDS"/>
    <s v="Airtel Digital TV HD Set Top Box with FTA Pack | Unlimited Entertainment + Recording Feature + Free Standard Installation (6 Months Pack)"/>
    <s v="Airtel Digital TV"/>
    <x v="197"/>
    <x v="1"/>
    <s v="Home Theater, TV &amp; Video"/>
    <s v="SatelliteEquipment"/>
    <s v="SatelliteReceivers"/>
    <n v="1299"/>
    <n v="2499"/>
    <n v="0.48"/>
    <n v="0"/>
    <x v="4"/>
    <n v="301"/>
    <n v="1"/>
    <n v="752199"/>
    <x v="2"/>
    <n v="1294.3"/>
    <x v="1"/>
  </r>
  <r>
    <s v="B086JTMRYL"/>
    <s v="ESR USB C to Lightning Cable, 10 ft (3 m), MFi-Certified, Braided Nylon Power Delivery Fast Charging for iPhone 14/14 Plus/14 Pro/14 Pro Max, iPhone 13/12/11/X/8 Series, Use with Type-C Chargers, Black"/>
    <s v="ESR USB C"/>
    <x v="237"/>
    <x v="0"/>
    <s v="Accessories &amp; Peripherals"/>
    <s v="Cables &amp; Accessories"/>
    <s v="Cables"/>
    <n v="1519"/>
    <n v="1899"/>
    <n v="0.2"/>
    <n v="0"/>
    <x v="5"/>
    <n v="19763"/>
    <n v="0"/>
    <n v="37529937"/>
    <x v="2"/>
    <n v="86957.200000000012"/>
    <x v="2"/>
  </r>
  <r>
    <s v="B09RWQ7YR6"/>
    <s v="MI 138.8 cm (55 inches) 5X Series 4K Ultra HD LED Smart Android TV L55M6-ES (Grey)"/>
    <s v="MI 138.8 cm"/>
    <x v="238"/>
    <x v="1"/>
    <s v="Home Theater, TV &amp; Video"/>
    <s v="Televisions"/>
    <s v="SmartTelevisions"/>
    <n v="46999"/>
    <n v="69999"/>
    <n v="0.33"/>
    <n v="0"/>
    <x v="4"/>
    <n v="21252"/>
    <n v="0"/>
    <n v="1487618748"/>
    <x v="2"/>
    <n v="91383.599999999991"/>
    <x v="1"/>
  </r>
  <r>
    <s v="B00OFM6PEO"/>
    <s v="Storite USB Extension Cable USB 3.0 Male to Female Extension Cable High Speed 5GBps Extension Cable Data Transfer for Keyboard, Mouse, Flash Drive, Hard Drive, Printer and More- 1.5M - Blue"/>
    <s v="Storite USB Extension"/>
    <x v="239"/>
    <x v="0"/>
    <s v="Accessories &amp; Peripherals"/>
    <s v="Cables &amp; Accessories"/>
    <s v="Cables"/>
    <n v="299"/>
    <n v="799"/>
    <n v="0.63"/>
    <n v="1"/>
    <x v="4"/>
    <n v="1902"/>
    <n v="0"/>
    <n v="1519698"/>
    <x v="0"/>
    <n v="8178.5999999999995"/>
    <x v="0"/>
  </r>
  <r>
    <s v="B0BF57RN3K"/>
    <s v="Fire-Boltt Ninja Call Pro Plus 1.83&quot; Smart Watch with Bluetooth Calling, AI Voice Assistance, 100 Sports Modes IP67 Rating, 240*280 Pixel High Resolution"/>
    <s v="Fire-Boltt Ninja Call"/>
    <x v="240"/>
    <x v="1"/>
    <s v="WearableTechnology"/>
    <s v="SmartWatches"/>
    <m/>
    <n v="1799"/>
    <n v="19999"/>
    <n v="0.91"/>
    <n v="1"/>
    <x v="0"/>
    <n v="13937"/>
    <n v="0"/>
    <n v="278726063"/>
    <x v="2"/>
    <n v="58535.4"/>
    <x v="0"/>
  </r>
  <r>
    <s v="B0B3RRWSF6"/>
    <s v="Fire-Boltt Phoenix Smart Watch with Bluetooth Calling 1.3&quot;,120+ Sports Modes, 240*240 PX High Res with SpO2, Heart Rate Monitoring &amp; IP67 Rating"/>
    <s v="Fire-Boltt Phoenix Smart"/>
    <x v="241"/>
    <x v="1"/>
    <s v="WearableTechnology"/>
    <s v="SmartWatches"/>
    <m/>
    <n v="1998"/>
    <n v="9999"/>
    <n v="0.8"/>
    <n v="1"/>
    <x v="4"/>
    <n v="27696"/>
    <n v="0"/>
    <n v="276932304"/>
    <x v="2"/>
    <n v="119092.79999999999"/>
    <x v="0"/>
  </r>
  <r>
    <s v="B0B5B6PQCT"/>
    <s v="boAt Wave Call Smart Watch, Smart Talk with Advanced Dedicated Bluetooth Calling Chip, 1.69‚Äù HD Display with 550 NITS &amp; 70% Color Gamut, 150+ Watch Faces, Multi-Sport Modes,HR,SpO2, IP68(Active Black)"/>
    <s v="boAt Wave Call"/>
    <x v="242"/>
    <x v="1"/>
    <s v="WearableTechnology"/>
    <s v="SmartWatches"/>
    <m/>
    <n v="1999"/>
    <n v="7990"/>
    <n v="0.75"/>
    <n v="1"/>
    <x v="11"/>
    <n v="17831"/>
    <n v="0"/>
    <n v="142469690"/>
    <x v="2"/>
    <n v="67757.8"/>
    <x v="0"/>
  </r>
  <r>
    <s v="B08HV83HL3"/>
    <s v="MI Power Bank 3i 20000mAh Lithium Polymer 18W Fast Power Delivery Charging | Input- Type C | Micro USB| Triple Output | Sandstone Black"/>
    <s v="MI Power Bank"/>
    <x v="243"/>
    <x v="1"/>
    <s v="Mobiles&amp;Accessories"/>
    <s v="MobileAccessories"/>
    <s v="Chargers"/>
    <n v="2049"/>
    <n v="2199"/>
    <n v="7.0000000000000007E-2"/>
    <n v="0"/>
    <x v="4"/>
    <n v="178912"/>
    <n v="0"/>
    <n v="393427488"/>
    <x v="2"/>
    <n v="769321.6"/>
    <x v="2"/>
  </r>
  <r>
    <s v="B0BBN4DZBD"/>
    <s v="Redmi A1 (Light Blue, 2GB RAM, 32GB Storage) | Segment Best AI Dual Cam | 5000mAh Battery | Leather Texture Design | Android 12"/>
    <s v="Redmi A1 (Light"/>
    <x v="244"/>
    <x v="1"/>
    <s v="Mobiles&amp;Accessories"/>
    <s v="Smartphones&amp;BasicMobiles"/>
    <s v="Smartphones"/>
    <n v="6499"/>
    <n v="8999"/>
    <n v="0.28000000000000003"/>
    <n v="0"/>
    <x v="1"/>
    <n v="7807"/>
    <n v="0"/>
    <n v="70255193"/>
    <x v="2"/>
    <n v="31228"/>
    <x v="1"/>
  </r>
  <r>
    <s v="B0B3CPQ5PF"/>
    <s v="OnePlus Nord 2T 5G (Jade Fog, 8GB RAM, 128GB Storage)"/>
    <s v="OnePlus Nord 2T"/>
    <x v="245"/>
    <x v="1"/>
    <s v="Mobiles&amp;Accessories"/>
    <s v="Smartphones&amp;BasicMobiles"/>
    <s v="Smartphones"/>
    <n v="28999"/>
    <n v="28999"/>
    <n v="0"/>
    <n v="0"/>
    <x v="4"/>
    <n v="17415"/>
    <n v="0"/>
    <n v="505017585"/>
    <x v="2"/>
    <n v="74884.5"/>
    <x v="2"/>
  </r>
  <r>
    <s v="B0B3CQBRB4"/>
    <s v="OnePlus Nord 2T 5G (Gray Shadow, 8GB RAM, 128GB Storage)"/>
    <s v="OnePlus Nord 2T"/>
    <x v="245"/>
    <x v="1"/>
    <s v="Mobiles&amp;Accessories"/>
    <s v="Smartphones&amp;BasicMobiles"/>
    <s v="Smartphones"/>
    <n v="28999"/>
    <n v="28999"/>
    <n v="0"/>
    <n v="0"/>
    <x v="4"/>
    <n v="17415"/>
    <n v="0"/>
    <n v="505017585"/>
    <x v="2"/>
    <n v="74884.5"/>
    <x v="2"/>
  </r>
  <r>
    <s v="B0BBN56J5H"/>
    <s v="Redmi A1 (Black, 2GB RAM, 32GB Storage) | Segment Best AI Dual Cam | 5000mAh Battery | Leather Texture Design | Android 12"/>
    <s v="Redmi A1 (Black,"/>
    <x v="246"/>
    <x v="1"/>
    <s v="Mobiles&amp;Accessories"/>
    <s v="Smartphones&amp;BasicMobiles"/>
    <s v="Smartphones"/>
    <n v="6499"/>
    <n v="8999"/>
    <n v="0.28000000000000003"/>
    <n v="0"/>
    <x v="1"/>
    <n v="7807"/>
    <n v="0"/>
    <n v="70255193"/>
    <x v="2"/>
    <n v="31228"/>
    <x v="1"/>
  </r>
  <r>
    <s v="B0BBN3WF7V"/>
    <s v="Redmi A1 (Light Green, 2GB RAM 32GB ROM) | Segment Best AI Dual Cam | 5000mAh Battery | Leather Texture Design | Android 12"/>
    <s v="Redmi A1 (Light"/>
    <x v="244"/>
    <x v="1"/>
    <s v="Mobiles&amp;Accessories"/>
    <s v="Smartphones&amp;BasicMobiles"/>
    <s v="Smartphones"/>
    <n v="6499"/>
    <n v="8999"/>
    <n v="0.28000000000000003"/>
    <n v="0"/>
    <x v="1"/>
    <n v="7807"/>
    <n v="0"/>
    <n v="70255193"/>
    <x v="2"/>
    <n v="31228"/>
    <x v="1"/>
  </r>
  <r>
    <s v="B0BDRVFDKP"/>
    <s v="SanDisk Ultra¬Æ microSDXC‚Ñ¢ UHS-I Card, 64GB, 140MB/s R, 10 Y Warranty, for Smartphones"/>
    <s v="SanDisk Ultra¬Æ microSDXC‚Ñ¢"/>
    <x v="247"/>
    <x v="1"/>
    <s v="Accessories"/>
    <s v="MemoryCards"/>
    <s v="MicroSD"/>
    <n v="569"/>
    <n v="1000"/>
    <n v="0.43"/>
    <n v="0"/>
    <x v="5"/>
    <n v="67259"/>
    <n v="0"/>
    <n v="67259000"/>
    <x v="2"/>
    <n v="295939.60000000003"/>
    <x v="1"/>
  </r>
  <r>
    <s v="B0B5LVS732"/>
    <s v="Noise Pulse Go Buzz Smart Watch Bluetooth Calling with 1.69&quot; Display, 550 NITS, 150+ Cloud Watch Face, SPo2, Heart Rate Tracking, 100 Sports Mode with Auto Detection, Longer Battery (Jet Black)"/>
    <s v="Noise Pulse Go"/>
    <x v="248"/>
    <x v="1"/>
    <s v="WearableTechnology"/>
    <s v="SmartWatches"/>
    <m/>
    <n v="1898"/>
    <n v="4999"/>
    <n v="0.62"/>
    <n v="1"/>
    <x v="3"/>
    <n v="10689"/>
    <n v="0"/>
    <n v="53434311"/>
    <x v="2"/>
    <n v="43824.899999999994"/>
    <x v="0"/>
  </r>
  <r>
    <s v="B09V2Q4QVQ"/>
    <s v="Nokia 105 Single SIM, Keypad Mobile Phone with Wireless FM Radio | Charcoal"/>
    <s v="Nokia 105 Single"/>
    <x v="249"/>
    <x v="1"/>
    <s v="Mobiles&amp;Accessories"/>
    <s v="Smartphones&amp;BasicMobiles"/>
    <s v="BasicMobiles"/>
    <n v="1299"/>
    <n v="1599"/>
    <n v="0.19"/>
    <n v="0"/>
    <x v="1"/>
    <n v="128311"/>
    <n v="0"/>
    <n v="205169289"/>
    <x v="2"/>
    <n v="513244"/>
    <x v="2"/>
  </r>
  <r>
    <s v="B09V12K8NT"/>
    <s v="boAt Wave Lite Smartwatch with 1.69&quot; HD Display, Sleek Metal Body, HR &amp; SpO2 Level Monitor, 140+ Watch Faces, Activity Tracker, Multiple Sports Modes, IP68 &amp; 7 Days Battery Life(Active Black)"/>
    <s v="boAt Wave Lite"/>
    <x v="250"/>
    <x v="1"/>
    <s v="WearableTechnology"/>
    <s v="SmartWatches"/>
    <m/>
    <n v="1499"/>
    <n v="6990"/>
    <n v="0.79"/>
    <n v="1"/>
    <x v="2"/>
    <n v="21796"/>
    <n v="0"/>
    <n v="152354040"/>
    <x v="2"/>
    <n v="85004.4"/>
    <x v="0"/>
  </r>
  <r>
    <s v="B01DEWVZ2C"/>
    <s v="JBL C100SI Wired In Ear Headphones with Mic, JBL Pure Bass Sound, One Button Multi-function Remote, Angled Buds for Comfort fit (Black)"/>
    <s v="JBL C100SI Wired"/>
    <x v="251"/>
    <x v="1"/>
    <s v="Headphones,Earbuds&amp;Accessories"/>
    <s v="Headphones"/>
    <s v="In-Ear"/>
    <n v="599"/>
    <n v="999"/>
    <n v="0.4"/>
    <n v="0"/>
    <x v="3"/>
    <n v="192590"/>
    <n v="0"/>
    <n v="192397410"/>
    <x v="2"/>
    <n v="789618.99999999988"/>
    <x v="1"/>
  </r>
  <r>
    <s v="B0BMGB3CH9"/>
    <s v="Samsung Galaxy M04 Dark Blue, 4GB RAM, 64GB Storage | Upto 8GB RAM with RAM Plus | MediaTek Helio P35 | 5000 mAh Battery"/>
    <s v="Samsung Galaxy M04"/>
    <x v="252"/>
    <x v="1"/>
    <s v="Mobiles&amp;Accessories"/>
    <s v="Smartphones&amp;BasicMobiles"/>
    <s v="Smartphones"/>
    <n v="9499"/>
    <n v="11999"/>
    <n v="0.21"/>
    <n v="0"/>
    <x v="0"/>
    <n v="284"/>
    <n v="1"/>
    <n v="3407716"/>
    <x v="2"/>
    <n v="1192.8"/>
    <x v="2"/>
  </r>
  <r>
    <s v="B08D77XZX5"/>
    <s v="PTron Tangentbeat in-Ear Bluetooth 5.0 Wireless Headphones with Mic, Enhanced Bass, 10mm Drivers, Clear Calls, Snug-Fit, Fast Charging, Magnetic Buds, Voice Assistant &amp; IPX4 Wireless Neckband (Black)"/>
    <s v="PTron Tangentbeat in-Ear"/>
    <x v="253"/>
    <x v="1"/>
    <s v="Headphones,Earbuds&amp;Accessories"/>
    <s v="Headphones"/>
    <s v="In-Ear"/>
    <n v="599"/>
    <n v="2499"/>
    <n v="0.76"/>
    <n v="1"/>
    <x v="2"/>
    <n v="58162"/>
    <n v="0"/>
    <n v="145346838"/>
    <x v="2"/>
    <n v="226831.8"/>
    <x v="0"/>
  </r>
  <r>
    <s v="B09XB8GFBQ"/>
    <s v="Redmi 10A (Charcoal Black, 4GB RAM, 64GB Storage) | 2 Ghz Octa Core Helio G25 | 5000 mAh Battery | Finger Print Sensor | Upto 5GB RAM with RAM Booster"/>
    <s v="Redmi 10A (Charcoal"/>
    <x v="254"/>
    <x v="1"/>
    <s v="Mobiles&amp;Accessories"/>
    <s v="Smartphones&amp;BasicMobiles"/>
    <s v="Smartphones"/>
    <n v="8999"/>
    <n v="11999"/>
    <n v="0.25"/>
    <n v="0"/>
    <x v="1"/>
    <n v="12796"/>
    <n v="0"/>
    <n v="153539204"/>
    <x v="2"/>
    <n v="51184"/>
    <x v="1"/>
  </r>
  <r>
    <s v="B07WG8PDCW"/>
    <s v="pTron Bullet Pro 36W PD Quick Charger, 3 Port Fast Car Charger Adapter - Compatible with All Smartphones &amp; Tablets (Black)"/>
    <s v="pTron Bullet Pro"/>
    <x v="255"/>
    <x v="1"/>
    <s v="Mobiles&amp;Accessories"/>
    <s v="MobileAccessories"/>
    <s v="Chargers"/>
    <n v="349"/>
    <n v="1299"/>
    <n v="0.73"/>
    <n v="1"/>
    <x v="1"/>
    <n v="14282"/>
    <n v="0"/>
    <n v="18552318"/>
    <x v="0"/>
    <n v="57128"/>
    <x v="0"/>
  </r>
  <r>
    <s v="B07GPXXNNG"/>
    <s v="boAt Bassheads 100 in Ear Wired Earphones with Mic(Taffy Pink)"/>
    <s v="boAt Bassheads 100"/>
    <x v="256"/>
    <x v="1"/>
    <s v="Headphones,Earbuds&amp;Accessories"/>
    <s v="Headphones"/>
    <s v="In-Ear"/>
    <n v="349"/>
    <n v="999"/>
    <n v="0.65"/>
    <n v="1"/>
    <x v="3"/>
    <n v="363713"/>
    <n v="0"/>
    <n v="363349287"/>
    <x v="0"/>
    <n v="1491223.2999999998"/>
    <x v="0"/>
  </r>
  <r>
    <s v="B0BDYVC5TD"/>
    <s v="SanDisk Ultra¬Æ microSDXC‚Ñ¢ UHS-I Card, 128GB, 140MB/s R, 10 Y Warranty, for Smartphones"/>
    <s v="SanDisk Ultra¬Æ microSDXC‚Ñ¢"/>
    <x v="247"/>
    <x v="1"/>
    <s v="Accessories"/>
    <s v="MemoryCards"/>
    <s v="MicroSD"/>
    <n v="959"/>
    <n v="1800"/>
    <n v="0.47"/>
    <n v="0"/>
    <x v="5"/>
    <n v="67259"/>
    <n v="0"/>
    <n v="121066200"/>
    <x v="2"/>
    <n v="295939.60000000003"/>
    <x v="1"/>
  </r>
  <r>
    <s v="B0BMGB2TPR"/>
    <s v="Samsung Galaxy M04 Light Green, 4GB RAM, 64GB Storage | Upto 8GB RAM with RAM Plus | MediaTek Helio P35 | 5000 mAh Battery"/>
    <s v="Samsung Galaxy M04"/>
    <x v="252"/>
    <x v="1"/>
    <s v="Mobiles&amp;Accessories"/>
    <s v="Smartphones&amp;BasicMobiles"/>
    <s v="Smartphones"/>
    <n v="9499"/>
    <n v="11999"/>
    <n v="0.21"/>
    <n v="0"/>
    <x v="0"/>
    <n v="284"/>
    <n v="1"/>
    <n v="3407716"/>
    <x v="2"/>
    <n v="1192.8"/>
    <x v="2"/>
  </r>
  <r>
    <s v="B08MC57J31"/>
    <s v="MI 10000mAh Lithium Ion, Lithium Polymer Power Bank Pocket Pro with 22.5 Watt Fast Charging, Dual Input Ports(Micro-USB and Type C), Triple Output Ports, (Black)"/>
    <s v="MI 10000mAh Lithium"/>
    <x v="257"/>
    <x v="1"/>
    <s v="Mobiles&amp;Accessories"/>
    <s v="MobileAccessories"/>
    <s v="Chargers"/>
    <n v="1499"/>
    <n v="2499"/>
    <n v="0.4"/>
    <n v="0"/>
    <x v="4"/>
    <n v="15970"/>
    <n v="0"/>
    <n v="39909030"/>
    <x v="2"/>
    <n v="68671"/>
    <x v="1"/>
  </r>
  <r>
    <s v="B08HVL8QN3"/>
    <s v="Mi 10000mAH Li-Polymer, Micro-USB and Type C Input Port, Power Bank 3i with 18W Fast Charging (Midnight Black)"/>
    <s v="Mi 10000mAH Li-Polymer,"/>
    <x v="258"/>
    <x v="1"/>
    <s v="Mobiles&amp;Accessories"/>
    <s v="MobileAccessories"/>
    <s v="Chargers"/>
    <n v="1149"/>
    <n v="2199"/>
    <n v="0.48"/>
    <n v="0"/>
    <x v="4"/>
    <n v="178912"/>
    <n v="0"/>
    <n v="393427488"/>
    <x v="2"/>
    <n v="769321.6"/>
    <x v="1"/>
  </r>
  <r>
    <s v="B0746JGVDS"/>
    <s v="ELV Car Mount Adjustable Car Phone Holder Universal Long Arm, Windshield for Smartphones - Black"/>
    <s v="ELV Car Mount"/>
    <x v="259"/>
    <x v="1"/>
    <s v="Mobiles&amp;Accessories"/>
    <s v="MobileAccessories"/>
    <s v="AutomobileAccessories"/>
    <n v="349"/>
    <n v="999"/>
    <n v="0.65"/>
    <n v="1"/>
    <x v="2"/>
    <n v="46399"/>
    <n v="0"/>
    <n v="46352601"/>
    <x v="0"/>
    <n v="180956.1"/>
    <x v="0"/>
  </r>
  <r>
    <s v="B08VFF6JQ8"/>
    <s v="Samsung 25W USB Travel Adapter for Cellular Phones - White"/>
    <s v="Samsung 25W USB"/>
    <x v="260"/>
    <x v="1"/>
    <s v="Mobiles&amp;Accessories"/>
    <s v="MobileAccessories"/>
    <s v="Chargers"/>
    <n v="1219"/>
    <n v="1699"/>
    <n v="0.28000000000000003"/>
    <n v="0"/>
    <x v="5"/>
    <n v="8891"/>
    <n v="0"/>
    <n v="15105809"/>
    <x v="2"/>
    <n v="39120.400000000001"/>
    <x v="1"/>
  </r>
  <r>
    <s v="B09NVPSCQT"/>
    <s v="Noise ColorFit Pulse Grand Smart Watch with 1.69&quot;(4.29cm) HD Display, 60 Sports Modes, 150 Watch Faces, Fast Charge, Spo2, Stress, Sleep, Heart Rate Monitoring &amp; IP68 Waterproof (Jet Black)"/>
    <s v="Noise ColorFit Pulse"/>
    <x v="261"/>
    <x v="1"/>
    <s v="WearableTechnology"/>
    <s v="SmartWatches"/>
    <m/>
    <n v="1599"/>
    <n v="3999"/>
    <n v="0.6"/>
    <n v="1"/>
    <x v="1"/>
    <n v="30254"/>
    <n v="0"/>
    <n v="120985746"/>
    <x v="2"/>
    <n v="121016"/>
    <x v="0"/>
  </r>
  <r>
    <s v="B09YV4RG4D"/>
    <s v="Fire-Boltt Ninja 3 Smartwatch Full Touch 1.69 &amp; 60 Sports Modes with IP68, Sp02 Tracking, Over 100 Cloud based watch faces - Black"/>
    <s v="Fire-Boltt Ninja 3"/>
    <x v="262"/>
    <x v="1"/>
    <s v="WearableTechnology"/>
    <s v="SmartWatches"/>
    <m/>
    <n v="1499"/>
    <n v="7999"/>
    <n v="0.81"/>
    <n v="1"/>
    <x v="0"/>
    <n v="22636"/>
    <n v="0"/>
    <n v="181065364"/>
    <x v="2"/>
    <n v="95071.2"/>
    <x v="0"/>
  </r>
  <r>
    <s v="B09TWHTBKQ"/>
    <s v="Samsung Galaxy M33 5G (Mystique Green, 8GB, 128GB Storage) | 6000mAh Battery | Upto 16GB RAM with RAM Plus | Travel Adapter to be Purchased Separately"/>
    <s v="Samsung Galaxy M33"/>
    <x v="263"/>
    <x v="1"/>
    <s v="Mobiles&amp;Accessories"/>
    <s v="Smartphones&amp;BasicMobiles"/>
    <s v="Smartphones"/>
    <n v="18499"/>
    <n v="25999"/>
    <n v="0.28999999999999998"/>
    <n v="0"/>
    <x v="3"/>
    <n v="22318"/>
    <n v="0"/>
    <n v="580245682"/>
    <x v="2"/>
    <n v="91503.799999999988"/>
    <x v="1"/>
  </r>
  <r>
    <s v="B08L5HMJVW"/>
    <s v="SanDisk Ultra microSD UHS-I Card 32GB, 120MB/s R"/>
    <s v="SanDisk Ultra microSD"/>
    <x v="264"/>
    <x v="1"/>
    <s v="Accessories"/>
    <s v="MemoryCards"/>
    <s v="MicroSD"/>
    <n v="369"/>
    <n v="700"/>
    <n v="0.47"/>
    <n v="0"/>
    <x v="5"/>
    <n v="67259"/>
    <n v="0"/>
    <n v="47081300"/>
    <x v="0"/>
    <n v="295939.60000000003"/>
    <x v="1"/>
  </r>
  <r>
    <s v="B0B4F2XCK3"/>
    <s v="Samsung Galaxy M13 (Aqua Green, 6GB, 128GB Storage) | 6000mAh Battery | Upto 12GB RAM with RAM Plus"/>
    <s v="Samsung Galaxy M13"/>
    <x v="265"/>
    <x v="1"/>
    <s v="Mobiles&amp;Accessories"/>
    <s v="Smartphones&amp;BasicMobiles"/>
    <s v="Smartphones"/>
    <n v="12999"/>
    <n v="17999"/>
    <n v="0.28000000000000003"/>
    <n v="0"/>
    <x v="3"/>
    <n v="18998"/>
    <n v="0"/>
    <n v="341945002"/>
    <x v="2"/>
    <n v="77891.799999999988"/>
    <x v="1"/>
  </r>
  <r>
    <s v="B0BF54972T"/>
    <s v="Fire-Boltt Ninja Call Pro Plus 1.83&quot; Smart Watch with Bluetooth Calling, AI Voice Assistance, 100 Sports Modes IP67 Rating, 240*280 Pixel High Resolution"/>
    <s v="Fire-Boltt Ninja Call"/>
    <x v="240"/>
    <x v="1"/>
    <s v="WearableTechnology"/>
    <s v="SmartWatches"/>
    <m/>
    <n v="1799"/>
    <n v="19999"/>
    <n v="0.91"/>
    <n v="1"/>
    <x v="0"/>
    <n v="13937"/>
    <n v="0"/>
    <n v="278726063"/>
    <x v="2"/>
    <n v="58535.4"/>
    <x v="0"/>
  </r>
  <r>
    <s v="B09YV4MW2T"/>
    <s v="Fire-Boltt India's No 1 Smartwatch Brand Talk 2 Bluetooth Calling Smartwatch with Dual Button, Hands On Voice Assistance, 60 Sports Modes, in Built Mic &amp; Speaker with IP68 Rating"/>
    <s v="Fire-Boltt India's No"/>
    <x v="266"/>
    <x v="1"/>
    <s v="WearableTechnology"/>
    <s v="SmartWatches"/>
    <m/>
    <n v="2199"/>
    <n v="9999"/>
    <n v="0.78"/>
    <n v="1"/>
    <x v="0"/>
    <n v="29471"/>
    <n v="0"/>
    <n v="294680529"/>
    <x v="2"/>
    <n v="123778.20000000001"/>
    <x v="0"/>
  </r>
  <r>
    <s v="B09TWH8YHM"/>
    <s v="Samsung Galaxy M33 5G (Emerald Brown, 6GB, 128GB Storage) | 6000mAh Battery | Upto 12GB RAM with RAM Plus | Travel Adapter to be Purchased Separately"/>
    <s v="Samsung Galaxy M33"/>
    <x v="263"/>
    <x v="1"/>
    <s v="Mobiles&amp;Accessories"/>
    <s v="Smartphones&amp;BasicMobiles"/>
    <s v="Smartphones"/>
    <n v="16999"/>
    <n v="24999"/>
    <n v="0.32"/>
    <n v="0"/>
    <x v="3"/>
    <n v="22318"/>
    <n v="0"/>
    <n v="557927682"/>
    <x v="2"/>
    <n v="91503.799999999988"/>
    <x v="1"/>
  </r>
  <r>
    <s v="B07WGMMQGP"/>
    <s v="iQOO vivo Z6 5G (Chromatic Blue, 6GB RAM, 128GB Storage) | Snapdragon 695-6nm Processor | 120Hz FHD+ Display | 5000mAh Battery"/>
    <s v="iQOO vivo Z6"/>
    <x v="267"/>
    <x v="1"/>
    <s v="Mobiles&amp;Accessories"/>
    <s v="Smartphones&amp;BasicMobiles"/>
    <s v="Smartphones"/>
    <n v="16499"/>
    <n v="20999"/>
    <n v="0.21"/>
    <n v="0"/>
    <x v="1"/>
    <n v="21350"/>
    <n v="0"/>
    <n v="448328650"/>
    <x v="2"/>
    <n v="85400"/>
    <x v="2"/>
  </r>
  <r>
    <s v="B0BF563HB4"/>
    <s v="Fire-Boltt Ninja Call Pro Plus 1.83&quot; Smart Watch with Bluetooth Calling, AI Voice Assistance, 100 Sports Modes IP67 Rating, 240*280 Pixel High Resolution"/>
    <s v="Fire-Boltt Ninja Call"/>
    <x v="240"/>
    <x v="1"/>
    <s v="WearableTechnology"/>
    <s v="SmartWatches"/>
    <m/>
    <n v="1799"/>
    <n v="19999"/>
    <n v="0.91"/>
    <n v="1"/>
    <x v="0"/>
    <n v="13937"/>
    <n v="0"/>
    <n v="278726063"/>
    <x v="2"/>
    <n v="58535.4"/>
    <x v="0"/>
  </r>
  <r>
    <s v="B09GFPVD9Y"/>
    <s v="Redmi 9 Activ (Carbon Black, 4GB RAM, 64GB Storage) | Octa-core Helio G35 | 5000 mAh Battery"/>
    <s v="Redmi 9 Activ"/>
    <x v="268"/>
    <x v="0"/>
    <s v="Accessories &amp; Peripherals"/>
    <s v="Cables &amp; Accessories"/>
    <s v="Cables"/>
    <n v="399"/>
    <n v="10999"/>
    <n v="0.23"/>
    <n v="0"/>
    <x v="3"/>
    <n v="313836"/>
    <n v="0"/>
    <n v="3451882164"/>
    <x v="0"/>
    <n v="1286727.5999999999"/>
    <x v="2"/>
  </r>
  <r>
    <s v="B09GFLXVH9"/>
    <s v="Redmi 9A Sport (Coral Green, 2GB RAM, 32GB Storage) | 2GHz Octa-core Helio G25 Processor | 5000 mAh Battery"/>
    <s v="Redmi 9A Sport"/>
    <x v="269"/>
    <x v="1"/>
    <s v="Mobiles&amp;Accessories"/>
    <s v="Smartphones&amp;BasicMobiles"/>
    <s v="Smartphones"/>
    <n v="8499"/>
    <n v="8499"/>
    <n v="0.24"/>
    <n v="0"/>
    <x v="3"/>
    <n v="313836"/>
    <n v="0"/>
    <n v="2667292164"/>
    <x v="2"/>
    <n v="1286727.5999999999"/>
    <x v="2"/>
  </r>
  <r>
    <s v="B0BF4YBLPX"/>
    <s v="Fire-Boltt Ninja Call Pro Plus 1.83&quot; Smart Watch with Bluetooth Calling, AI Voice Assistance, 100 Sports Modes IP67 Rating, 240*280 Pixel High Resolution"/>
    <s v="Fire-Boltt Ninja Call"/>
    <x v="240"/>
    <x v="1"/>
    <s v="Mobiles&amp;Accessories"/>
    <s v="Smartphones&amp;BasicMobiles"/>
    <s v="Smartphones"/>
    <n v="6499"/>
    <n v="19999"/>
    <n v="0.91"/>
    <n v="1"/>
    <x v="0"/>
    <n v="13937"/>
    <n v="0"/>
    <n v="278726063"/>
    <x v="2"/>
    <n v="58535.4"/>
    <x v="0"/>
  </r>
  <r>
    <s v="B09XB7DPW1"/>
    <s v="Redmi 10A (Sea Blue, 4GB RAM, 64GB Storage) | 2 Ghz Octa Core Helio G25 | 5000 mAh Battery | Finger Print Sensor | Upto 5GB RAM with RAM Booster"/>
    <s v="Redmi 10A (Sea"/>
    <x v="270"/>
    <x v="1"/>
    <s v="WearableTechnology"/>
    <s v="SmartWatches"/>
    <m/>
    <n v="1799"/>
    <n v="11999"/>
    <n v="0.25"/>
    <n v="0"/>
    <x v="1"/>
    <n v="12796"/>
    <n v="0"/>
    <n v="153539204"/>
    <x v="2"/>
    <n v="51184"/>
    <x v="1"/>
  </r>
  <r>
    <s v="B07PFJ5W31"/>
    <s v="AGARO Blaze USB 3.0 to USB Type C OTG Adapter"/>
    <s v="AGARO Blaze USB"/>
    <x v="271"/>
    <x v="1"/>
    <s v="Mobiles&amp;Accessories"/>
    <s v="Smartphones&amp;BasicMobiles"/>
    <s v="Smartphones"/>
    <n v="8999"/>
    <n v="495"/>
    <n v="0.72"/>
    <n v="1"/>
    <x v="4"/>
    <n v="14185"/>
    <n v="0"/>
    <n v="7021575"/>
    <x v="2"/>
    <n v="60995.5"/>
    <x v="0"/>
  </r>
  <r>
    <s v="B0B3N7LR6K"/>
    <s v="Fire-Boltt Visionary 1.78&quot; AMOLED Bluetooth Calling Smartwatch with 368*448 Pixel Resolution 100+ Sports Mode, TWS Connection, Voice Assistance, SPO2 &amp; Heart Rate Monitoring"/>
    <s v="Fire-Boltt Visionary 1.78&quot;"/>
    <x v="272"/>
    <x v="1"/>
    <s v="Mobiles&amp;Accessories"/>
    <s v="MobileAccessories"/>
    <s v="Cables&amp;Adapters"/>
    <n v="139"/>
    <n v="16999"/>
    <n v="0.76"/>
    <n v="1"/>
    <x v="4"/>
    <n v="17159"/>
    <n v="0"/>
    <n v="291685841"/>
    <x v="1"/>
    <n v="73783.7"/>
    <x v="0"/>
  </r>
  <r>
    <s v="B09ZQK9X8G"/>
    <s v="Noise ColorFit Pro 4 Advanced Bluetooth Calling Smart Watch with 1.72&quot; TruView Display, Fully-Functional Digital Crown, 311 PPI, 60Hz Refresh Rate, 500 NITS Brightness (Charcoal Black)"/>
    <s v="Noise ColorFit Pro"/>
    <x v="273"/>
    <x v="1"/>
    <s v="WearableTechnology"/>
    <s v="SmartWatches"/>
    <m/>
    <n v="3999"/>
    <n v="5999"/>
    <n v="0.5"/>
    <n v="1"/>
    <x v="3"/>
    <n v="5179"/>
    <n v="0"/>
    <n v="31068821"/>
    <x v="2"/>
    <n v="21233.899999999998"/>
    <x v="0"/>
  </r>
  <r>
    <s v="B07WJV6P1R"/>
    <s v="iQOO Z6 Lite 5G by vivo (Stellar Green, 6GB RAM, 128GB Storage) | World's First Snapdragon 4 Gen 1 | 120Hz Refresh Rate | 5000mAh Battery | Travel Adapter to be Purchased Separately"/>
    <s v="iQOO Z6 Lite"/>
    <x v="274"/>
    <x v="1"/>
    <s v="WearableTechnology"/>
    <s v="SmartWatches"/>
    <m/>
    <n v="2998"/>
    <n v="18999"/>
    <n v="0.18"/>
    <n v="0"/>
    <x v="3"/>
    <n v="19252"/>
    <n v="0"/>
    <n v="365768748"/>
    <x v="2"/>
    <n v="78933.2"/>
    <x v="2"/>
  </r>
  <r>
    <s v="B0BF54LXW6"/>
    <s v="Fire-Boltt Ninja Call Pro Plus 1.83&quot; Smart Watch with Bluetooth Calling, AI Voice Assistance, 100 Sports Modes IP67 Rating, 240*280 Pixel High Resolution"/>
    <s v="Fire-Boltt Ninja Call"/>
    <x v="240"/>
    <x v="0"/>
    <s v="Accessories &amp; Peripherals"/>
    <s v="Cables &amp; Accessories"/>
    <s v="Cables"/>
    <n v="199"/>
    <n v="19999"/>
    <n v="0.91"/>
    <n v="1"/>
    <x v="0"/>
    <n v="13937"/>
    <n v="0"/>
    <n v="278726063"/>
    <x v="1"/>
    <n v="58535.4"/>
    <x v="0"/>
  </r>
  <r>
    <s v="B09XB7SRQ5"/>
    <s v="Redmi 10A (Slate Grey, 4GB RAM, 64GB Storage) | 2 Ghz Octa Core Helio G25 | 5000 mAh Battery | Finger Print Sensor | Upto 5GB RAM with RAM Booster"/>
    <s v="Redmi 10A (Slate"/>
    <x v="275"/>
    <x v="1"/>
    <s v="Mobiles&amp;Accessories"/>
    <s v="Smartphones&amp;BasicMobiles"/>
    <s v="Smartphones"/>
    <n v="15499"/>
    <n v="11999"/>
    <n v="0.25"/>
    <n v="0"/>
    <x v="1"/>
    <n v="12796"/>
    <n v="0"/>
    <n v="153539204"/>
    <x v="2"/>
    <n v="51184"/>
    <x v="1"/>
  </r>
  <r>
    <s v="B09FFK1PQG"/>
    <s v="Duracell 38W Fast Car Charger Adapter with Dual Output. Quick Charge, Type C PD 20W &amp; Qualcomm Certified 3.0 Compatible for iPhone, All Smartphones, Tablets &amp; More (Copper &amp; Black)"/>
    <s v="Duracell 38W Fast"/>
    <x v="276"/>
    <x v="0"/>
    <s v="Accessories &amp; Peripherals"/>
    <s v="Cables &amp; Accessories"/>
    <s v="Cables"/>
    <n v="199"/>
    <n v="1699"/>
    <n v="0.49"/>
    <n v="0"/>
    <x v="5"/>
    <n v="1680"/>
    <n v="0"/>
    <n v="2854320"/>
    <x v="1"/>
    <n v="7392.0000000000009"/>
    <x v="1"/>
  </r>
  <r>
    <s v="B09RMQYHLH"/>
    <s v="realme narzo 50 (Speed Blue, 4GB RAM+64GB Storage) Helio G96 Processor | 50MP AI Triple Camera | 120Hz Ultra Smooth Display"/>
    <s v="realme narzo 50"/>
    <x v="277"/>
    <x v="1"/>
    <s v="WearableTechnology"/>
    <s v="SmartWatches"/>
    <m/>
    <n v="1799"/>
    <n v="15999"/>
    <n v="0.19"/>
    <n v="0"/>
    <x v="0"/>
    <n v="13246"/>
    <n v="0"/>
    <n v="211922754"/>
    <x v="2"/>
    <n v="55633.200000000004"/>
    <x v="2"/>
  </r>
  <r>
    <s v="B08ZN4B121"/>
    <s v="WeCool Bluetooth Extendable Selfie Sticks with Wireless Remote and Tripod Stand, 3-in-1 Multifunctional Selfie Stick with Tripod Stand Compatible with iPhone/OnePlus/Samsung/Oppo/Vivo and All Phones"/>
    <s v="WeCool Bluetooth Extendable"/>
    <x v="278"/>
    <x v="1"/>
    <s v="Mobiles&amp;Accessories"/>
    <s v="Smartphones&amp;BasicMobiles"/>
    <s v="Smartphones"/>
    <n v="8999"/>
    <n v="1599"/>
    <n v="0.66"/>
    <n v="1"/>
    <x v="11"/>
    <n v="14648"/>
    <n v="0"/>
    <n v="23422152"/>
    <x v="2"/>
    <n v="55662.399999999994"/>
    <x v="0"/>
  </r>
  <r>
    <s v="B0B3RSDSZ3"/>
    <s v="Fire-Boltt Phoenix Smart Watch with Bluetooth Calling 1.3&quot;,120+ Sports Modes, 240*240 PX High Res with SpO2, Heart Rate Monitoring &amp; IP67 Rating"/>
    <s v="Fire-Boltt Phoenix Smart"/>
    <x v="241"/>
    <x v="1"/>
    <s v="Mobiles&amp;Accessories"/>
    <s v="MobileAccessories"/>
    <s v="Chargers"/>
    <n v="873"/>
    <n v="9999"/>
    <n v="0.8"/>
    <n v="1"/>
    <x v="4"/>
    <n v="27696"/>
    <n v="0"/>
    <n v="276932304"/>
    <x v="2"/>
    <n v="119092.79999999999"/>
    <x v="0"/>
  </r>
  <r>
    <s v="B08VB34KJ1"/>
    <s v="OPPO A74 5G (Fantastic Purple,6GB RAM,128GB Storage) with No Cost EMI/Additional Exchange Offers"/>
    <s v="OPPO A74 5G"/>
    <x v="279"/>
    <x v="1"/>
    <s v="Mobiles&amp;Accessories"/>
    <s v="Smartphones&amp;BasicMobiles"/>
    <s v="Smartphones"/>
    <n v="12999"/>
    <n v="20990"/>
    <n v="0.26"/>
    <n v="0"/>
    <x v="0"/>
    <n v="32916"/>
    <n v="0"/>
    <n v="690906840"/>
    <x v="2"/>
    <n v="138247.20000000001"/>
    <x v="1"/>
  </r>
  <r>
    <s v="B09T39K9YL"/>
    <s v="Redmi Note 11 Pro + 5G (Stealth Black, 6GB RAM, 128GB Storage) | 67W Turbo Charge | 120Hz Super AMOLED Display | Additional Exchange Offers | Charger Included"/>
    <s v="Redmi Note 11"/>
    <x v="280"/>
    <x v="1"/>
    <s v="Mobiles&amp;Accessories"/>
    <s v="MobileAccessories"/>
    <s v="Photo&amp;VideoAccessories"/>
    <n v="539"/>
    <n v="24999"/>
    <n v="0.2"/>
    <n v="0"/>
    <x v="2"/>
    <n v="25824"/>
    <n v="0"/>
    <n v="645574176"/>
    <x v="2"/>
    <n v="100713.59999999999"/>
    <x v="2"/>
  </r>
  <r>
    <s v="B08VF8V79P"/>
    <s v="Samsung Original 25W USB Travel Lightning Adapter for Cellular Phones, Black"/>
    <s v="Samsung Original 25W"/>
    <x v="281"/>
    <x v="1"/>
    <s v="WearableTechnology"/>
    <s v="SmartWatches"/>
    <m/>
    <n v="1999"/>
    <n v="1699"/>
    <n v="0.37"/>
    <n v="0"/>
    <x v="5"/>
    <n v="7462"/>
    <n v="0"/>
    <n v="12677938"/>
    <x v="2"/>
    <n v="32832.800000000003"/>
    <x v="1"/>
  </r>
  <r>
    <s v="B08G28Z33M"/>
    <s v="realme Buds Classic Wired in Ear Earphones with Mic (Black)"/>
    <s v="realme Buds Classic"/>
    <x v="282"/>
    <x v="1"/>
    <s v="Mobiles&amp;Accessories"/>
    <s v="Smartphones&amp;BasicMobiles"/>
    <s v="Smartphones"/>
    <n v="15490"/>
    <n v="699"/>
    <n v="0.43"/>
    <n v="0"/>
    <x v="1"/>
    <n v="37817"/>
    <n v="0"/>
    <n v="26434083"/>
    <x v="2"/>
    <n v="151268"/>
    <x v="1"/>
  </r>
  <r>
    <s v="B09PNKXSKF"/>
    <s v="Noise ColorFit Pulse Grand Smart Watch with 1.69&quot; HD Display, 60 Sports Modes, 150 Watch Faces, Spo2 Monitoring, Call Notification, Quick Replies to Text &amp; Calls (Rose Pink)"/>
    <s v="Noise ColorFit Pulse"/>
    <x v="261"/>
    <x v="1"/>
    <s v="Mobiles&amp;Accessories"/>
    <s v="Smartphones&amp;BasicMobiles"/>
    <s v="Smartphones"/>
    <n v="19999"/>
    <n v="3990"/>
    <n v="0.5"/>
    <n v="1"/>
    <x v="1"/>
    <n v="30254"/>
    <n v="0"/>
    <n v="120713460"/>
    <x v="2"/>
    <n v="121016"/>
    <x v="0"/>
  </r>
  <r>
    <s v="B0B5DDJNH4"/>
    <s v="boAt Wave Call Smart Watch, Smart Talk with Advanced Dedicated Bluetooth Calling Chip, 1.69‚Äù HD Display with 550 NITS &amp; 70% Color Gamut, 150+ Watch Faces, Multi-Sport Modes, HR, SpO2, IP68(Mauve)"/>
    <s v="boAt Wave Call"/>
    <x v="242"/>
    <x v="1"/>
    <s v="Mobiles&amp;Accessories"/>
    <s v="MobileAccessories"/>
    <s v="Chargers"/>
    <n v="1075"/>
    <n v="7990"/>
    <n v="0.75"/>
    <n v="1"/>
    <x v="11"/>
    <n v="17831"/>
    <n v="0"/>
    <n v="142469690"/>
    <x v="2"/>
    <n v="67757.8"/>
    <x v="0"/>
  </r>
  <r>
    <s v="B07WDKLDRX"/>
    <s v="iQOO Neo 6 5G (Dark Nova, 8GB RAM, 128GB Storage) | Snapdragon¬Æ 870 5G | 80W FlashCharge"/>
    <s v="iQOO Neo 6"/>
    <x v="283"/>
    <x v="1"/>
    <s v="Headphones,Earbuds&amp;Accessories"/>
    <s v="Headphones"/>
    <s v="In-Ear"/>
    <n v="399"/>
    <n v="34999"/>
    <n v="0.17"/>
    <n v="0"/>
    <x v="5"/>
    <n v="20311"/>
    <n v="0"/>
    <n v="710864689"/>
    <x v="0"/>
    <n v="89368.400000000009"/>
    <x v="2"/>
  </r>
  <r>
    <s v="B09MQSCJQ1"/>
    <s v="boAt Xtend Smartwatch with Alexa Built-in, 1.69‚Äù HD Display, Multiple Watch Faces, Stress Monitor, Heart &amp; SpO2 Monitoring, 14 Sports Modes, Sleep Monitor, 5 ATM &amp; 7 Days Battery(Charcoal Black)"/>
    <s v="boAt Xtend Smartwatch"/>
    <x v="284"/>
    <x v="1"/>
    <s v="WearableTechnology"/>
    <s v="SmartWatches"/>
    <m/>
    <n v="1999"/>
    <n v="7990"/>
    <n v="0.71"/>
    <n v="1"/>
    <x v="0"/>
    <n v="69622"/>
    <n v="0"/>
    <n v="556279780"/>
    <x v="2"/>
    <n v="292412.40000000002"/>
    <x v="0"/>
  </r>
  <r>
    <s v="B094YFFSMY"/>
    <s v="Tygot Bluetooth Extendable Selfie Sticks with Wireless Remote and Tripod Stand, 3-in-1 Multifunctional Selfie Stick with Tripod Stand Compatible with iPhone/OnePlus/Samsung/Oppo/Vivo and All Phones"/>
    <s v="Tygot Bluetooth Extendable"/>
    <x v="285"/>
    <x v="1"/>
    <s v="WearableTechnology"/>
    <s v="SmartWatches"/>
    <m/>
    <n v="1999"/>
    <n v="1999"/>
    <n v="0.8"/>
    <n v="1"/>
    <x v="1"/>
    <n v="3382"/>
    <n v="0"/>
    <n v="6760618"/>
    <x v="2"/>
    <n v="13528"/>
    <x v="0"/>
  </r>
  <r>
    <s v="B09MT84WV5"/>
    <s v="Samsung EVO Plus 128GB microSDXC UHS-I U3 130MB/s Full HD &amp; 4K UHD Memory Card with Adapter (MB-MC128KA), Blue"/>
    <s v="Samsung EVO Plus"/>
    <x v="286"/>
    <x v="0"/>
    <s v="Accessories &amp; Peripherals"/>
    <s v="Cables &amp; Accessories"/>
    <s v="Cables"/>
    <n v="329"/>
    <n v="3999"/>
    <n v="0.71"/>
    <n v="1"/>
    <x v="4"/>
    <n v="140036"/>
    <n v="0"/>
    <n v="560003964"/>
    <x v="0"/>
    <n v="602154.79999999993"/>
    <x v="0"/>
  </r>
  <r>
    <s v="B08VS3YLRK"/>
    <s v="Portronics Adapto 20 Type C 20W Fast PD/Type C Adapter Charger with Fast Charging for iPhone 12/12 Pro/12 Mini/12 Pro Max/11/XS/XR/X/8/Plus, iPad Pro/Air/Mini, Galaxy 10/9/8 (Adapter Only) White"/>
    <s v="Portronics Adapto 20"/>
    <x v="287"/>
    <x v="0"/>
    <s v="Accessories &amp; Peripherals"/>
    <s v="Cables &amp; Accessories"/>
    <s v="Cables"/>
    <n v="154"/>
    <n v="1499"/>
    <n v="0.65"/>
    <n v="1"/>
    <x v="3"/>
    <n v="8599"/>
    <n v="0"/>
    <n v="12889901"/>
    <x v="1"/>
    <n v="35255.899999999994"/>
    <x v="0"/>
  </r>
  <r>
    <s v="B0B4F3QNDM"/>
    <s v="Samsung Galaxy M13 5G (Aqua Green, 6GB, 128GB Storage) | 5000mAh Battery | Upto 12GB RAM with RAM Plus"/>
    <s v="Samsung Galaxy M13"/>
    <x v="265"/>
    <x v="1"/>
    <s v="Mobiles&amp;Accessories"/>
    <s v="Smartphones&amp;BasicMobiles"/>
    <s v="Smartphones"/>
    <n v="28999"/>
    <n v="19499"/>
    <n v="0.28000000000000003"/>
    <n v="0"/>
    <x v="3"/>
    <n v="18998"/>
    <n v="0"/>
    <n v="370442002"/>
    <x v="2"/>
    <n v="77891.799999999988"/>
    <x v="1"/>
  </r>
  <r>
    <s v="B07GQD4K6L"/>
    <s v="boAt Bassheads 100 in Ear Wired Earphones with Mic(Furious Red)"/>
    <s v="boAt Bassheads 100"/>
    <x v="256"/>
    <x v="1"/>
    <s v="WearableTechnology"/>
    <s v="SmartWatches"/>
    <m/>
    <n v="2299"/>
    <n v="999"/>
    <n v="0.62"/>
    <n v="1"/>
    <x v="3"/>
    <n v="363713"/>
    <n v="0"/>
    <n v="363349287"/>
    <x v="2"/>
    <n v="1491223.2999999998"/>
    <x v="0"/>
  </r>
  <r>
    <s v="B07WDKLRM4"/>
    <s v="iQOO Z6 44W by vivo (Lumina Blue, 4GB RAM, 128GB Storage) | 6.44&quot; FHD+ AMOLED Display | 50% Charge in just 27 mins | in-Display Fingerprint Scanning"/>
    <s v="iQOO Z6 44W"/>
    <x v="288"/>
    <x v="1"/>
    <s v="Mobiles&amp;Accessories"/>
    <s v="MobileAccessories"/>
    <s v="Photo&amp;VideoAccessories"/>
    <n v="399"/>
    <n v="19999"/>
    <n v="0.3"/>
    <n v="0"/>
    <x v="3"/>
    <n v="19252"/>
    <n v="0"/>
    <n v="385020748"/>
    <x v="0"/>
    <n v="78933.2"/>
    <x v="1"/>
  </r>
  <r>
    <s v="B0BP18W8TM"/>
    <s v="Fire-Boltt Gladiator 1.96&quot; Biggest Display Smart Watch with Bluetooth Calling, Voice Assistant &amp;123 Sports Modes, 8 Unique UI Interactions, SpO2, 24/7 Heart Rate Tracking"/>
    <s v="Fire-Boltt Gladiator 1.96&quot;"/>
    <x v="289"/>
    <x v="1"/>
    <s v="Accessories"/>
    <s v="MemoryCards"/>
    <s v="MicroSD"/>
    <n v="1149"/>
    <n v="9999"/>
    <n v="0.6"/>
    <n v="1"/>
    <x v="5"/>
    <n v="73"/>
    <n v="1"/>
    <n v="729927"/>
    <x v="2"/>
    <n v="321.20000000000005"/>
    <x v="0"/>
  </r>
  <r>
    <s v="B07GXHC691"/>
    <s v="STRIFF PS2_01 Multi Angle Mobile/Tablet Tabletop Stand. Phone Holder for iPhone, Android, Samsung, OnePlus, Xiaomi. Portable, Foldable Cell Phone Stand. Perfect for Bed, Office, Home &amp; Desktop (Black)"/>
    <s v="STRIFF PS2_01 Multi"/>
    <x v="290"/>
    <x v="1"/>
    <s v="Mobiles&amp;Accessories"/>
    <s v="MobileAccessories"/>
    <s v="Chargers"/>
    <n v="529"/>
    <n v="499"/>
    <n v="0.8"/>
    <n v="1"/>
    <x v="4"/>
    <n v="42641"/>
    <n v="0"/>
    <n v="21277859"/>
    <x v="2"/>
    <n v="183356.3"/>
    <x v="0"/>
  </r>
  <r>
    <s v="B08FN6WGDQ"/>
    <s v="Samsung Galaxy Buds Live Bluetooth Truly Wireless in Ear Earbuds with Mic, Upto 21 Hours Playtime, Mystic Black"/>
    <s v="Samsung Galaxy Buds"/>
    <x v="291"/>
    <x v="1"/>
    <s v="Mobiles&amp;Accessories"/>
    <s v="Smartphones&amp;BasicMobiles"/>
    <s v="Smartphones"/>
    <n v="13999"/>
    <n v="15990"/>
    <n v="0.7"/>
    <n v="1"/>
    <x v="1"/>
    <n v="4390"/>
    <n v="0"/>
    <n v="70196100"/>
    <x v="2"/>
    <n v="17560"/>
    <x v="0"/>
  </r>
  <r>
    <s v="B0B3D39RKV"/>
    <s v="OnePlus Nord 2T 5G (Jade Fog, 12GB RAM, 256GB Storage)"/>
    <s v="OnePlus Nord 2T"/>
    <x v="245"/>
    <x v="1"/>
    <s v="Headphones,Earbuds&amp;Accessories"/>
    <s v="Headphones"/>
    <s v="In-Ear"/>
    <n v="379"/>
    <n v="33999"/>
    <n v="0"/>
    <n v="0"/>
    <x v="4"/>
    <n v="17415"/>
    <n v="0"/>
    <n v="592092585"/>
    <x v="0"/>
    <n v="74884.5"/>
    <x v="2"/>
  </r>
  <r>
    <s v="B085HY1DGR"/>
    <s v="Sounce Spiral Charger Cable Protector Data Cable Saver Charging Cord Protective Cable Cover Headphone MacBook Laptop Earphone Cell Phone Set of 3 (Cable Protector (12 Units))"/>
    <s v="Sounce Spiral Charger"/>
    <x v="292"/>
    <x v="1"/>
    <s v="Mobiles&amp;Accessories"/>
    <s v="Smartphones&amp;BasicMobiles"/>
    <s v="Smartphones"/>
    <n v="13999"/>
    <n v="999"/>
    <n v="0.9"/>
    <n v="1"/>
    <x v="1"/>
    <n v="1396"/>
    <n v="0"/>
    <n v="1394604"/>
    <x v="2"/>
    <n v="5584"/>
    <x v="0"/>
  </r>
  <r>
    <s v="B08D75R3Z1"/>
    <s v="PTron Boom Ultima 4D Dual Driver, in-Ear Gaming Wired Headphones with in-line Mic, Volume Control &amp; Passive Noise Cancelling Boom 3 Earphones - (Dark Blue)"/>
    <s v="PTron Boom Ultima"/>
    <x v="293"/>
    <x v="1"/>
    <s v="WearableTechnology"/>
    <s v="SmartWatches"/>
    <m/>
    <n v="3999"/>
    <n v="1900"/>
    <n v="0.84"/>
    <n v="1"/>
    <x v="9"/>
    <n v="18202"/>
    <n v="0"/>
    <n v="34583800"/>
    <x v="2"/>
    <n v="65527.200000000004"/>
    <x v="0"/>
  </r>
  <r>
    <s v="B0B4F2TTTS"/>
    <s v="Samsung Galaxy M13 (Aqua Green, 4GB, 64GB Storage) | 6000mAh Battery | Upto 8GB RAM with RAM Plus"/>
    <s v="Samsung Galaxy M13"/>
    <x v="265"/>
    <x v="0"/>
    <s v="Accessories &amp; Peripherals"/>
    <s v="Cables &amp; Accessories"/>
    <s v="Cables"/>
    <n v="149"/>
    <n v="14999"/>
    <n v="0.27"/>
    <n v="0"/>
    <x v="3"/>
    <n v="18998"/>
    <n v="0"/>
    <n v="284951002"/>
    <x v="1"/>
    <n v="77891.799999999988"/>
    <x v="1"/>
  </r>
  <r>
    <s v="B09WRMNJ9G"/>
    <s v="OnePlus 10R 5G (Forest Green, 8GB RAM, 128GB Storage, 80W SuperVOOC)"/>
    <s v="OnePlus 10R 5G"/>
    <x v="294"/>
    <x v="1"/>
    <s v="Mobiles&amp;Accessories"/>
    <s v="MobileAccessories"/>
    <s v="Stands"/>
    <n v="99"/>
    <n v="38999"/>
    <n v="0.1"/>
    <n v="0"/>
    <x v="0"/>
    <n v="11029"/>
    <n v="0"/>
    <n v="430119971"/>
    <x v="1"/>
    <n v="46321.8"/>
    <x v="2"/>
  </r>
  <r>
    <s v="B0B14MR9L1"/>
    <s v="Samsung Galaxy M33 5G (Emerald Brown, 6GB, 128GB Storage) | 6000mAh Battery | Upto 12GB RAM with RAM Plus | Travel Adapter to be Purchased Separately"/>
    <s v="Samsung Galaxy M33"/>
    <x v="263"/>
    <x v="1"/>
    <s v="Headphones,Earbuds&amp;Accessories"/>
    <s v="Headphones"/>
    <s v="In-Ear"/>
    <n v="4790"/>
    <n v="24999"/>
    <n v="0.32"/>
    <n v="0"/>
    <x v="3"/>
    <n v="22318"/>
    <n v="0"/>
    <n v="557927682"/>
    <x v="2"/>
    <n v="91503.799999999988"/>
    <x v="1"/>
  </r>
  <r>
    <s v="B09ZPL5VYM"/>
    <s v="Ambrane Mobile Holding Stand, 180¬∞ Perfect View, Height Adjustment, Wide Compatibility, Multipurpose, Anti-Skid Design (Twistand, Black)"/>
    <s v="Ambrane Mobile Holding"/>
    <x v="295"/>
    <x v="1"/>
    <s v="Mobiles&amp;Accessories"/>
    <s v="Smartphones&amp;BasicMobiles"/>
    <s v="Smartphones"/>
    <n v="33999"/>
    <n v="499"/>
    <n v="0.6"/>
    <n v="1"/>
    <x v="3"/>
    <n v="1786"/>
    <n v="0"/>
    <n v="891214"/>
    <x v="2"/>
    <n v="7322.5999999999995"/>
    <x v="0"/>
  </r>
  <r>
    <s v="B0993BB11X"/>
    <s v="Ambrane 10000mAh Slim Power Bank, 20W Fast Charging, Dual Output, Type C PD (Input &amp; Output), Quick Charge, Li-Polymer, Multi-Layer Protection for iPhone, Anrdoid &amp; Other Devices (Stylo 10K, Black)"/>
    <s v="Ambrane 10000mAh Slim"/>
    <x v="296"/>
    <x v="0"/>
    <s v="Accessories &amp; Peripherals"/>
    <s v="Cables &amp; Accessories"/>
    <s v="CableConnectionProtectors"/>
    <n v="99"/>
    <n v="1599"/>
    <n v="0.38"/>
    <n v="0"/>
    <x v="1"/>
    <n v="7222"/>
    <n v="0"/>
    <n v="11547978"/>
    <x v="1"/>
    <n v="28888"/>
    <x v="1"/>
  </r>
  <r>
    <s v="B09V2PZDX8"/>
    <s v="Nokia 105 Single SIM, Keypad Mobile Phone with Wireless FM Radio | Blue"/>
    <s v="Nokia 105 Single"/>
    <x v="249"/>
    <x v="1"/>
    <s v="Headphones,Earbuds&amp;Accessories"/>
    <s v="Headphones"/>
    <s v="In-Ear"/>
    <n v="299"/>
    <n v="1599"/>
    <n v="0.19"/>
    <n v="0"/>
    <x v="1"/>
    <n v="128311"/>
    <n v="0"/>
    <n v="205169289"/>
    <x v="0"/>
    <n v="513244"/>
    <x v="2"/>
  </r>
  <r>
    <s v="B085W8CFLH"/>
    <s v="PTron Tangent Lite Bluetooth 5.0 Earphones with Mic, Hi-Fi Stereo Sound Neckband, 8Hrs Playtime, Lightweight Snug-fit in-Ear Headphones, IPX4 Water Resistant, Fast Charge &amp; Voice Assistant (Black)"/>
    <s v="PTron Tangent Lite"/>
    <x v="297"/>
    <x v="1"/>
    <s v="Mobiles&amp;Accessories"/>
    <s v="Smartphones&amp;BasicMobiles"/>
    <s v="Smartphones"/>
    <n v="10999"/>
    <n v="1800"/>
    <n v="0.67"/>
    <n v="1"/>
    <x v="12"/>
    <n v="83996"/>
    <n v="0"/>
    <n v="151192800"/>
    <x v="2"/>
    <n v="293986"/>
    <x v="0"/>
  </r>
  <r>
    <s v="B09MT6XSFW"/>
    <s v="Samsung EVO Plus 64GB microSDXC UHS-I U1 130MB/s Full HD &amp; 4K UHD Memory Card with Adapter (MB-MC64KA), Blue"/>
    <s v="Samsung EVO Plus"/>
    <x v="286"/>
    <x v="1"/>
    <s v="Mobiles&amp;Accessories"/>
    <s v="Smartphones&amp;BasicMobiles"/>
    <s v="Smartphones"/>
    <n v="34999"/>
    <n v="1899"/>
    <n v="0.68"/>
    <n v="1"/>
    <x v="4"/>
    <n v="140036"/>
    <n v="0"/>
    <n v="265928364"/>
    <x v="2"/>
    <n v="602154.79999999993"/>
    <x v="0"/>
  </r>
  <r>
    <s v="B07RD611Z8"/>
    <s v="Ambrane 20000mAh Power Bank with 20W Fast Charging, Triple Output, Power Delivery, Type C Input, Made in India, Multi-Layer Protection, Li-Polymer + Type C Cable (Stylo-20k, Black)"/>
    <s v="Ambrane 20000mAh Power"/>
    <x v="298"/>
    <x v="1"/>
    <s v="Mobiles&amp;Accessories"/>
    <s v="Smartphones&amp;BasicMobiles"/>
    <s v="Smartphones"/>
    <n v="16999"/>
    <n v="2499"/>
    <n v="0.28000000000000003"/>
    <n v="0"/>
    <x v="3"/>
    <n v="18678"/>
    <n v="0"/>
    <n v="46676322"/>
    <x v="2"/>
    <n v="76579.799999999988"/>
    <x v="1"/>
  </r>
  <r>
    <s v="B0B4F52B5X"/>
    <s v="Samsung Galaxy M13 (Midnight Blue, 4GB, 64GB Storage) | 6000mAh Battery | Upto 8GB RAM with RAM Plus"/>
    <s v="Samsung Galaxy M13"/>
    <x v="265"/>
    <x v="1"/>
    <s v="Mobiles&amp;Accessories"/>
    <s v="MobileAccessories"/>
    <s v="Stands"/>
    <n v="199"/>
    <n v="14999"/>
    <n v="0.27"/>
    <n v="0"/>
    <x v="3"/>
    <n v="18998"/>
    <n v="0"/>
    <n v="284951002"/>
    <x v="1"/>
    <n v="77891.799999999988"/>
    <x v="1"/>
  </r>
  <r>
    <s v="B096VF5YYF"/>
    <s v="boAt Xtend Smartwatch with Alexa Built-in, 1.69‚Äù HD Display, Multiple Watch Faces, Stress Monitor, Heart &amp; SpO2 Monitoring, 14 Sports Modes, Sleep Monitor, 5 ATM &amp; 7 Days Battery(Pitch Black)"/>
    <s v="boAt Xtend Smartwatch"/>
    <x v="284"/>
    <x v="1"/>
    <s v="Mobiles&amp;Accessories"/>
    <s v="MobileAccessories"/>
    <s v="Chargers"/>
    <n v="999"/>
    <n v="7990"/>
    <n v="0.62"/>
    <n v="1"/>
    <x v="3"/>
    <n v="48449"/>
    <n v="0"/>
    <n v="387107510"/>
    <x v="2"/>
    <n v="198640.9"/>
    <x v="0"/>
  </r>
  <r>
    <s v="B0B5D39BCD"/>
    <s v="boAt Wave Call Smart Watch, Smart Talk with Advanced Dedicated Bluetooth Calling Chip, 1.69‚Äù HD Display with 550 NITS &amp; 70% Color Gamut, 150+ Watch Faces, Multi-Sport Modes, HR, SpO2, IP68(Deep Blue)"/>
    <s v="boAt Wave Call"/>
    <x v="242"/>
    <x v="1"/>
    <s v="Mobiles&amp;Accessories"/>
    <s v="Smartphones&amp;BasicMobiles"/>
    <s v="BasicMobiles"/>
    <n v="1299"/>
    <n v="7990"/>
    <n v="0.75"/>
    <n v="1"/>
    <x v="11"/>
    <n v="17831"/>
    <n v="0"/>
    <n v="142469690"/>
    <x v="2"/>
    <n v="67757.8"/>
    <x v="0"/>
  </r>
  <r>
    <s v="B09XBJ1CTN"/>
    <s v="MI Xiaomi 22.5W Fast USB Type C Charger Combo for Tablets - White"/>
    <s v="MI Xiaomi 22.5W"/>
    <x v="299"/>
    <x v="1"/>
    <s v="Headphones,Earbuds&amp;Accessories"/>
    <s v="Headphones"/>
    <s v="In-Ear"/>
    <n v="599"/>
    <n v="999"/>
    <n v="0.35"/>
    <n v="0"/>
    <x v="0"/>
    <n v="1315"/>
    <n v="0"/>
    <n v="1313685"/>
    <x v="2"/>
    <n v="5523"/>
    <x v="1"/>
  </r>
  <r>
    <s v="B0B4F5L738"/>
    <s v="Samsung Galaxy M13 5G (Aqua Green, 6GB, 128GB Storage) | 5000mAh Battery | Upto 12GB RAM with RAM Plus"/>
    <s v="Samsung Galaxy M13"/>
    <x v="265"/>
    <x v="1"/>
    <s v="Accessories"/>
    <s v="MemoryCards"/>
    <s v="MicroSD"/>
    <n v="599"/>
    <n v="19499"/>
    <n v="0.28000000000000003"/>
    <n v="0"/>
    <x v="3"/>
    <n v="18998"/>
    <n v="0"/>
    <n v="370442002"/>
    <x v="2"/>
    <n v="77891.799999999988"/>
    <x v="1"/>
  </r>
  <r>
    <s v="B08MTCKDYN"/>
    <s v="Gizga Essentials Spiral Cable Protector Cord Saver for Mac Charger, iPhone Charger, Wire Protector, Lightweight Durable Flexible Wire Winder for Charging Cables, Data Cables, Earphones, Pack of 10"/>
    <s v="Gizga Essentials Spiral"/>
    <x v="300"/>
    <x v="1"/>
    <s v="Mobiles&amp;Accessories"/>
    <s v="MobileAccessories"/>
    <s v="Chargers"/>
    <n v="1799"/>
    <n v="299"/>
    <n v="0.6"/>
    <n v="1"/>
    <x v="3"/>
    <n v="5999"/>
    <n v="0"/>
    <n v="1793701"/>
    <x v="2"/>
    <n v="24595.899999999998"/>
    <x v="0"/>
  </r>
  <r>
    <s v="B09QS8V5N8"/>
    <s v="Redmi Note 11 (Space Black, 4GB RAM, 64GB Storage)|90Hz FHD+ AMOLED Display | Qualcomm¬Æ Snapdragon‚Ñ¢ 680-6nm | 33W Charger Included"/>
    <s v="Redmi Note 11"/>
    <x v="280"/>
    <x v="0"/>
    <s v="Accessories &amp; Peripherals"/>
    <s v="Cables &amp; Accessories"/>
    <s v="Cables"/>
    <n v="176.63"/>
    <n v="17999"/>
    <n v="0.28000000000000003"/>
    <n v="0"/>
    <x v="3"/>
    <n v="50772"/>
    <n v="0"/>
    <n v="913845228"/>
    <x v="1"/>
    <n v="208165.19999999998"/>
    <x v="1"/>
  </r>
  <r>
    <s v="B09T2WRLJJ"/>
    <s v="Redmi Note 11 Pro + 5G (Phantom White, 8GB RAM, 128GB Storage) | 67W Turbo Charge | 120Hz Super AMOLED Display | Additional Exchange Offers | Charger Included"/>
    <s v="Redmi Note 11"/>
    <x v="280"/>
    <x v="1"/>
    <s v="Mobiles&amp;Accessories"/>
    <s v="Smartphones&amp;BasicMobiles"/>
    <s v="Smartphones"/>
    <n v="10999"/>
    <n v="26999"/>
    <n v="0.22"/>
    <n v="0"/>
    <x v="2"/>
    <n v="25824"/>
    <n v="0"/>
    <n v="697222176"/>
    <x v="2"/>
    <n v="100713.59999999999"/>
    <x v="2"/>
  </r>
  <r>
    <s v="B089WB69Y1"/>
    <s v="USB Charger, Oraimo Elite Dual Port 5V/2.4A Wall Charger, USB Wall Charger Adapter for iPhone 11/Xs/XS Max/XR/X/8/7/6/Plus, iPad Pro/Air 2/Mini 3/Mini 4, Samsung S4/S5, and More"/>
    <s v="USB Charger, Oraimo"/>
    <x v="301"/>
    <x v="1"/>
    <s v="WearableTechnology"/>
    <s v="SmartWatches"/>
    <m/>
    <n v="2999"/>
    <n v="649"/>
    <n v="0.62"/>
    <n v="1"/>
    <x v="1"/>
    <n v="14404"/>
    <n v="0"/>
    <n v="9348196"/>
    <x v="2"/>
    <n v="57616"/>
    <x v="0"/>
  </r>
  <r>
    <s v="B0116MIKKC"/>
    <s v="Goldmedal Curve Plus 202042 Plastic Spice 3-Pin 240V Universal Travel Adaptor (White)"/>
    <s v="Goldmedal Curve Plus"/>
    <x v="302"/>
    <x v="1"/>
    <s v="WearableTechnology"/>
    <s v="SmartWatches"/>
    <m/>
    <n v="1999"/>
    <n v="171"/>
    <n v="0.42"/>
    <n v="0"/>
    <x v="6"/>
    <n v="11339"/>
    <n v="0"/>
    <n v="1938969"/>
    <x v="2"/>
    <n v="51025.5"/>
    <x v="1"/>
  </r>
  <r>
    <s v="B09P858DK8"/>
    <s v="WeCool C1 Car Mobile Holder with One Click Technology,360¬∞ Rotational, Strong Suction Cup,Compatible with 4 to 6 Inch Devices, Wildshield and Dashboard Mobile Holder for Car, and Use"/>
    <s v="WeCool C1 Car"/>
    <x v="303"/>
    <x v="0"/>
    <s v="Accessories &amp; Peripherals"/>
    <s v="Cables &amp; Accessories"/>
    <s v="Cables"/>
    <n v="229"/>
    <n v="1999"/>
    <n v="0.76"/>
    <n v="1"/>
    <x v="1"/>
    <n v="3626"/>
    <n v="0"/>
    <n v="7248374"/>
    <x v="0"/>
    <n v="14504"/>
    <x v="0"/>
  </r>
  <r>
    <s v="B07DJLFMPS"/>
    <s v="HP 32GB Class 10 MicroSD Memory Card (U1 TF Card¬†32GB)"/>
    <s v="HP 32GB Class"/>
    <x v="304"/>
    <x v="0"/>
    <s v="Accessories &amp; Peripherals"/>
    <s v="Cables &amp; Accessories"/>
    <s v="Cables"/>
    <n v="199"/>
    <n v="1600"/>
    <n v="0.77"/>
    <n v="1"/>
    <x v="1"/>
    <n v="32625"/>
    <n v="0"/>
    <n v="52200000"/>
    <x v="1"/>
    <n v="130500"/>
    <x v="0"/>
  </r>
  <r>
    <s v="B07WHQWXL7"/>
    <s v="iQOO Z6 44W by vivo (Lumina Blue, 6GB RAM, 128GB Storage) | 6.44&quot; FHD+ AMOLED Display | 50% Charge in just 27 mins | in-Display Fingerprint Scanning"/>
    <s v="iQOO Z6 44W"/>
    <x v="288"/>
    <x v="1"/>
    <s v="Mobiles&amp;Accessories"/>
    <s v="MobileAccessories"/>
    <s v="Chargers"/>
    <n v="649"/>
    <n v="20999"/>
    <n v="0.26"/>
    <n v="0"/>
    <x v="3"/>
    <n v="19252"/>
    <n v="0"/>
    <n v="404272748"/>
    <x v="2"/>
    <n v="78933.2"/>
    <x v="1"/>
  </r>
  <r>
    <s v="B07WDK3ZS6"/>
    <s v="iQOO Z6 Lite 5G by vivo (Mystic Night, 6GB RAM, 128GB Storage) | World's First Snapdragon 4 Gen 1 | 120Hz Refresh Rate | 5000mAh Battery | Travel Adapter to be Purchased Separately"/>
    <s v="iQOO Z6 Lite"/>
    <x v="274"/>
    <x v="1"/>
    <s v="Mobiles&amp;Accessories"/>
    <s v="Smartphones&amp;BasicMobiles"/>
    <s v="Smartphones"/>
    <n v="13999"/>
    <n v="18999"/>
    <n v="0.18"/>
    <n v="0"/>
    <x v="3"/>
    <n v="19252"/>
    <n v="0"/>
    <n v="365768748"/>
    <x v="2"/>
    <n v="78933.2"/>
    <x v="2"/>
  </r>
  <r>
    <s v="B09T2S8X9C"/>
    <s v="Redmi Note 11 Pro + 5G (Stealth Black, 8GB RAM, 256GB Storage) | 67W Turbo Charge | 120Hz Super AMOLED Display | Additional Exchange Offers | Charger Included"/>
    <s v="Redmi Note 11"/>
    <x v="280"/>
    <x v="1"/>
    <s v="Mobiles&amp;Accessories"/>
    <s v="MobileAccessories"/>
    <s v="D√©cor"/>
    <n v="119"/>
    <n v="28999"/>
    <n v="0.21"/>
    <n v="0"/>
    <x v="2"/>
    <n v="25824"/>
    <n v="0"/>
    <n v="748870176"/>
    <x v="1"/>
    <n v="100713.59999999999"/>
    <x v="2"/>
  </r>
  <r>
    <s v="B07S9S86BF"/>
    <s v="boAt Bassheads 242 in Ear Wired Earphones with Mic(Active Black)"/>
    <s v="boAt Bassheads 242"/>
    <x v="305"/>
    <x v="1"/>
    <s v="Mobiles&amp;Accessories"/>
    <s v="Smartphones&amp;BasicMobiles"/>
    <s v="Smartphones"/>
    <n v="12999"/>
    <n v="1490"/>
    <n v="0.6"/>
    <n v="1"/>
    <x v="3"/>
    <n v="161679"/>
    <n v="0"/>
    <n v="240901710"/>
    <x v="2"/>
    <n v="662883.89999999991"/>
    <x v="0"/>
  </r>
  <r>
    <s v="B07N8RQ6W7"/>
    <s v="Portronics MODESK POR-122 Universal Mobile Tabletop Holder (Black)"/>
    <s v="Portronics MODESK POR-122"/>
    <x v="306"/>
    <x v="0"/>
    <s v="Accessories &amp; Peripherals"/>
    <s v="Cables &amp; Accessories"/>
    <s v="Cables"/>
    <n v="154"/>
    <n v="699"/>
    <n v="0.81"/>
    <n v="1"/>
    <x v="3"/>
    <n v="16685"/>
    <n v="0"/>
    <n v="11662815"/>
    <x v="1"/>
    <n v="68408.5"/>
    <x v="0"/>
  </r>
  <r>
    <s v="B09FKDH6FS"/>
    <s v="realme narzo 50i (Mint Green, 2GB RAM+32GB Storage) Octa Core Processor | 6.5&quot; inch Large Display"/>
    <s v="realme narzo 50i"/>
    <x v="307"/>
    <x v="1"/>
    <s v="Mobiles&amp;Accessories"/>
    <s v="Smartphones&amp;BasicMobiles"/>
    <s v="Smartphones"/>
    <n v="20999"/>
    <n v="7999"/>
    <n v="0.06"/>
    <n v="0"/>
    <x v="1"/>
    <n v="30907"/>
    <n v="0"/>
    <n v="247225093"/>
    <x v="2"/>
    <n v="123628"/>
    <x v="2"/>
  </r>
  <r>
    <s v="B08HVJCW95"/>
    <s v="MI 10000mAh 3i Lithium Polymer Power Bank Dual Input(Micro-USB and Type C) and Output Ports 18W Fast Charging (Metallic Blue)"/>
    <s v="MI 10000mAh 3i"/>
    <x v="308"/>
    <x v="1"/>
    <s v="Mobiles&amp;Accessories"/>
    <s v="MobileAccessories"/>
    <s v="Chargers"/>
    <n v="249"/>
    <n v="2199"/>
    <n v="0.48"/>
    <n v="0"/>
    <x v="4"/>
    <n v="178912"/>
    <n v="0"/>
    <n v="393427488"/>
    <x v="0"/>
    <n v="769321.6"/>
    <x v="1"/>
  </r>
  <r>
    <s v="B09YDFDVNS"/>
    <s v="Nokia 105 Plus Single SIM, Keypad Mobile Phone with Wireless FM Radio, Memory Card Slot and MP3 Player | Red"/>
    <s v="Nokia 105 Plus"/>
    <x v="309"/>
    <x v="1"/>
    <s v="Mobiles&amp;Accessories"/>
    <s v="MobileAccessories"/>
    <s v="Chargers"/>
    <n v="99"/>
    <n v="1699"/>
    <n v="0.22"/>
    <n v="0"/>
    <x v="1"/>
    <n v="128311"/>
    <n v="0"/>
    <n v="218000389"/>
    <x v="1"/>
    <n v="513244"/>
    <x v="2"/>
  </r>
  <r>
    <s v="B07WGPKTS4"/>
    <s v="iQOO Z6 44W by vivo (Raven Black, 4GB RAM, 128GB Storage) | 6.44&quot; FHD+ AMOLED Display | 50% Charge in just 27 mins | in-Display Fingerprint Scanning"/>
    <s v="iQOO Z6 44W"/>
    <x v="288"/>
    <x v="1"/>
    <s v="Mobiles&amp;Accessories"/>
    <s v="MobileAccessories"/>
    <s v="AutomobileAccessories"/>
    <n v="489"/>
    <n v="19999"/>
    <n v="0.3"/>
    <n v="0"/>
    <x v="3"/>
    <n v="19252"/>
    <n v="0"/>
    <n v="385020748"/>
    <x v="0"/>
    <n v="78933.2"/>
    <x v="1"/>
  </r>
  <r>
    <s v="B09MZCQYHZ"/>
    <s v="Ambrane 10000mAh Slim Power Bank, 20W Fast Charging, Dual Output, Type C PD (Input &amp; Output), Quick Charge, Li-Polymer, Multi-Layer Protection for iPhone, Anrdoid &amp; Other Devices (Stylo 10K, Green)"/>
    <s v="Ambrane 10000mAh Slim"/>
    <x v="296"/>
    <x v="1"/>
    <s v="Accessories"/>
    <s v="MemoryCards"/>
    <s v="MicroSD"/>
    <n v="369"/>
    <n v="1599"/>
    <n v="0.38"/>
    <n v="0"/>
    <x v="1"/>
    <n v="7222"/>
    <n v="0"/>
    <n v="11547978"/>
    <x v="0"/>
    <n v="28888"/>
    <x v="1"/>
  </r>
  <r>
    <s v="B0B4F2ZWL3"/>
    <s v="Samsung Galaxy M13 (Stardust Brown, 6GB, 128GB Storage) | 6000mAh Battery | Upto 12GB RAM with RAM Plus"/>
    <s v="Samsung Galaxy M13"/>
    <x v="265"/>
    <x v="1"/>
    <s v="Mobiles&amp;Accessories"/>
    <s v="Smartphones&amp;BasicMobiles"/>
    <s v="Smartphones"/>
    <n v="15499"/>
    <n v="17999"/>
    <n v="0.28000000000000003"/>
    <n v="0"/>
    <x v="3"/>
    <n v="18998"/>
    <n v="0"/>
    <n v="341945002"/>
    <x v="2"/>
    <n v="77891.799999999988"/>
    <x v="1"/>
  </r>
  <r>
    <s v="B08VB2CMR3"/>
    <s v="OPPO A74 5G (Fluid Black, 6GB RAM, 128GB Storage) with No Cost EMI/Additional Exchange Offers"/>
    <s v="OPPO A74 5G"/>
    <x v="279"/>
    <x v="1"/>
    <s v="Mobiles&amp;Accessories"/>
    <s v="Smartphones&amp;BasicMobiles"/>
    <s v="Smartphones"/>
    <n v="15499"/>
    <n v="20990"/>
    <n v="0.26"/>
    <n v="0"/>
    <x v="0"/>
    <n v="32916"/>
    <n v="0"/>
    <n v="690906840"/>
    <x v="2"/>
    <n v="138247.20000000001"/>
    <x v="1"/>
  </r>
  <r>
    <s v="B095RTJH1M"/>
    <s v="Spigen EZ Fit Tempered Glass Screen Protector Guard for iPhone 14/13/13 Pro - 2 Pack"/>
    <s v="Spigen EZ Fit"/>
    <x v="310"/>
    <x v="1"/>
    <s v="Mobiles&amp;Accessories"/>
    <s v="Smartphones&amp;BasicMobiles"/>
    <s v="Smartphones"/>
    <n v="22999"/>
    <n v="2899"/>
    <n v="0.66"/>
    <n v="1"/>
    <x v="13"/>
    <n v="26603"/>
    <n v="0"/>
    <n v="77122097"/>
    <x v="2"/>
    <n v="122373.79999999999"/>
    <x v="0"/>
  </r>
  <r>
    <s v="B097R25DP7"/>
    <s v="Noise ColorFit Pulse Smartwatch with 3.56 cm (1.4&quot;) Full Touch HD Display, SpO2, Heart Rate, Sleep Monitors &amp; 10-Day Battery - Jet Black"/>
    <s v="Noise ColorFit Pulse"/>
    <x v="261"/>
    <x v="1"/>
    <s v="Headphones,Earbuds&amp;Accessories"/>
    <s v="Headphones"/>
    <s v="In-Ear"/>
    <n v="599"/>
    <n v="4999"/>
    <n v="0.68"/>
    <n v="1"/>
    <x v="1"/>
    <n v="67950"/>
    <n v="0"/>
    <n v="339682050"/>
    <x v="2"/>
    <n v="271800"/>
    <x v="0"/>
  </r>
  <r>
    <s v="B09YDFKJF8"/>
    <s v="Nokia 105 Plus Single SIM, Keypad Mobile Phone with Wireless FM Radio, Memory Card Slot and MP3 Player | Charcoal"/>
    <s v="Nokia 105 Plus"/>
    <x v="309"/>
    <x v="1"/>
    <s v="Mobiles&amp;Accessories"/>
    <s v="MobileAccessories"/>
    <s v="Stands"/>
    <n v="134"/>
    <n v="1699"/>
    <n v="0.22"/>
    <n v="0"/>
    <x v="1"/>
    <n v="128311"/>
    <n v="0"/>
    <n v="218000389"/>
    <x v="1"/>
    <n v="513244"/>
    <x v="2"/>
  </r>
  <r>
    <s v="B07WDK3ZS2"/>
    <s v="iQOO Z6 Pro 5G by vivo (Legion Sky, 8GB RAM, 128GB Storage) | Snapdragon 778G 5G | 66W FlashCharge | 1300 nits Peak Brightness | HDR10+"/>
    <s v="iQOO Z6 Pro"/>
    <x v="311"/>
    <x v="1"/>
    <s v="Mobiles&amp;Accessories"/>
    <s v="Smartphones&amp;BasicMobiles"/>
    <s v="Smartphones"/>
    <n v="7499"/>
    <n v="29990"/>
    <n v="0.3"/>
    <n v="0"/>
    <x v="4"/>
    <n v="9499"/>
    <n v="0"/>
    <n v="284875010"/>
    <x v="2"/>
    <n v="40845.699999999997"/>
    <x v="1"/>
  </r>
  <r>
    <s v="B08RZ5K9YH"/>
    <s v="MI 33W SonicCharge 2.0 USB Charger for Cellular Phones - White"/>
    <s v="MI 33W SonicCharge"/>
    <x v="312"/>
    <x v="1"/>
    <s v="Mobiles&amp;Accessories"/>
    <s v="MobileAccessories"/>
    <s v="Chargers"/>
    <n v="1149"/>
    <n v="1999"/>
    <n v="0.5"/>
    <n v="1"/>
    <x v="4"/>
    <n v="1777"/>
    <n v="0"/>
    <n v="3552223"/>
    <x v="2"/>
    <n v="7641.0999999999995"/>
    <x v="0"/>
  </r>
  <r>
    <s v="B08444S68L"/>
    <s v="OPPO A31 (Mystery Black, 6GB RAM, 128GB Storage) with No Cost EMI/Additional Exchange Offers"/>
    <s v="OPPO A31 (Mystery"/>
    <x v="313"/>
    <x v="1"/>
    <s v="Mobiles&amp;Accessories"/>
    <s v="Smartphones&amp;BasicMobiles"/>
    <s v="BasicMobiles"/>
    <n v="1324"/>
    <n v="15990"/>
    <n v="0.22"/>
    <n v="0"/>
    <x v="0"/>
    <n v="58506"/>
    <n v="0"/>
    <n v="935510940"/>
    <x v="2"/>
    <n v="245725.2"/>
    <x v="2"/>
  </r>
  <r>
    <s v="B07WHQBZLS"/>
    <s v="iQOO vivo Z6 5G (Chromatic Blue, 8GB RAM, 128GB Storage) | Snapdragon 695-6nm Processor | 120Hz FHD+ Display | 5000mAh Battery"/>
    <s v="iQOO vivo Z6"/>
    <x v="267"/>
    <x v="1"/>
    <s v="Mobiles&amp;Accessories"/>
    <s v="Smartphones&amp;BasicMobiles"/>
    <s v="Smartphones"/>
    <n v="13999"/>
    <n v="21990"/>
    <n v="0.18"/>
    <n v="0"/>
    <x v="1"/>
    <n v="21350"/>
    <n v="0"/>
    <n v="469486500"/>
    <x v="2"/>
    <n v="85400"/>
    <x v="2"/>
  </r>
  <r>
    <s v="B09JS562TP"/>
    <s v="Motorola a10 Dual Sim keypad Mobile with 1750 mAh Battery, Expandable Storage Upto 32GB, Wireless FM with Recording - Rose Gold"/>
    <s v="Motorola a10 Dual"/>
    <x v="314"/>
    <x v="0"/>
    <s v="Accessories &amp; Peripherals"/>
    <s v="Cables &amp; Accessories"/>
    <s v="Cables"/>
    <n v="299"/>
    <n v="1630"/>
    <n v="0.14000000000000001"/>
    <n v="0"/>
    <x v="1"/>
    <n v="9378"/>
    <n v="0"/>
    <n v="15286140"/>
    <x v="0"/>
    <n v="37512"/>
    <x v="2"/>
  </r>
  <r>
    <s v="B09V17S2BG"/>
    <s v="boAt Wave Lite Smartwatch with 1.69&quot; HD Display, Heart Rate &amp; SpO2 Level Monitor, Multiple Watch Faces, Activity Tracker, Multiple Sports Modes &amp; IP68 (Deep Blue)"/>
    <s v="boAt Wave Lite"/>
    <x v="250"/>
    <x v="1"/>
    <s v="Mobiles&amp;Accessories"/>
    <s v="MobileAccessories"/>
    <s v="Chargers"/>
    <n v="999"/>
    <n v="6990"/>
    <n v="0.79"/>
    <n v="1"/>
    <x v="2"/>
    <n v="21796"/>
    <n v="0"/>
    <n v="152354040"/>
    <x v="2"/>
    <n v="85004.4"/>
    <x v="0"/>
  </r>
  <r>
    <s v="B0B5CGTBKV"/>
    <s v="boAt Wave Call Smart Watch, Smart Talk with Advanced Dedicated Bluetooth Calling Chip, 1.69‚Äù HD Display with 550 NITS &amp; 70% Color Gamut, 150+ Watch Faces, Multi-Sport Modes,HR,SpO2(Caribbean Green)"/>
    <s v="boAt Wave Call"/>
    <x v="242"/>
    <x v="1"/>
    <s v="Mobiles&amp;Accessories"/>
    <s v="Smartphones&amp;BasicMobiles"/>
    <s v="Smartphones"/>
    <n v="12999"/>
    <n v="7990"/>
    <n v="0.75"/>
    <n v="1"/>
    <x v="11"/>
    <n v="17833"/>
    <n v="0"/>
    <n v="142485670"/>
    <x v="2"/>
    <n v="67765.399999999994"/>
    <x v="0"/>
  </r>
  <r>
    <s v="B0B23LW7NV"/>
    <s v="Spigen EZ Fit Tempered Glass Screen Protector for iPhone 14 Pro Max - 2 Pack (Sensor Protection)"/>
    <s v="Spigen EZ Fit"/>
    <x v="310"/>
    <x v="1"/>
    <s v="Mobiles&amp;Accessories"/>
    <s v="Smartphones&amp;BasicMobiles"/>
    <s v="Smartphones"/>
    <n v="15490"/>
    <n v="2899"/>
    <n v="0.66"/>
    <n v="1"/>
    <x v="16"/>
    <n v="7779"/>
    <n v="0"/>
    <n v="22551321"/>
    <x v="2"/>
    <n v="36561.300000000003"/>
    <x v="0"/>
  </r>
  <r>
    <s v="B09KGV7WSV"/>
    <s v="KINGONE Upgraded Stylus Pen, iPad Pencil, Ultra High Precision &amp; Sensitivity, Palm Rejection, Prevents False ON/Off Touch, Power Display, Tilt Sensitivity, Magnetic Adsorption for iPad 2018 and Later"/>
    <s v="KINGONE Upgraded Stylus"/>
    <x v="315"/>
    <x v="1"/>
    <s v="Mobiles&amp;Accessories"/>
    <s v="MobileAccessories"/>
    <s v="Maintenance,Upkeep&amp;Repairs"/>
    <n v="999"/>
    <n v="5999"/>
    <n v="0.65"/>
    <n v="1"/>
    <x v="4"/>
    <n v="17129"/>
    <n v="0"/>
    <n v="102756871"/>
    <x v="2"/>
    <n v="73654.7"/>
    <x v="0"/>
  </r>
  <r>
    <s v="B0971DWFDT"/>
    <s v="Portronics CarPower Mini Car Charger with Dual Output, Fast Charging (Type C PD 18W + QC 3.0A) Compatible with All Smartphones(Black)"/>
    <s v="Portronics CarPower Mini"/>
    <x v="316"/>
    <x v="1"/>
    <s v="WearableTechnology"/>
    <s v="SmartWatches"/>
    <m/>
    <n v="1599"/>
    <n v="699"/>
    <n v="0.52"/>
    <n v="1"/>
    <x v="0"/>
    <n v="4969"/>
    <n v="0"/>
    <n v="3473331"/>
    <x v="2"/>
    <n v="20869.8"/>
    <x v="0"/>
  </r>
  <r>
    <s v="B0BNV7JM5Y"/>
    <s v="boAt Newly Launched Wave Electra with 1.81&quot; HD Display, Smart Calling with Ultra-Seamless BT Calling Chip,20 Built-In Watch Faces,100 + Sports Modes,Menu Personalization,In-Built Games(Charcoal Black)"/>
    <s v="boAt Newly Launched"/>
    <x v="317"/>
    <x v="1"/>
    <s v="Mobiles&amp;Accessories"/>
    <s v="Smartphones&amp;BasicMobiles"/>
    <s v="BasicMobiles"/>
    <n v="1324"/>
    <n v="7990"/>
    <n v="0.62"/>
    <n v="1"/>
    <x v="3"/>
    <n v="154"/>
    <n v="1"/>
    <n v="1230460"/>
    <x v="2"/>
    <n v="631.4"/>
    <x v="0"/>
  </r>
  <r>
    <s v="B0B53QFZPY"/>
    <s v="PTron Newly Launched Force X10 Bluetooth Calling Smartwatch with 1.7&quot; Full Touch Color Display, Real Heart Rate Monitor, SpO2, Watch Faces, 5 Days Runtime, Fitness Trackers &amp; IP68 Waterproof (Pink)"/>
    <s v="PTron Newly Launched"/>
    <x v="318"/>
    <x v="1"/>
    <s v="Mobiles&amp;Accessories"/>
    <s v="Smartphones&amp;BasicMobiles"/>
    <s v="Smartphones"/>
    <n v="20999"/>
    <n v="5999"/>
    <n v="0.78"/>
    <n v="1"/>
    <x v="8"/>
    <n v="4415"/>
    <n v="0"/>
    <n v="26485585"/>
    <x v="2"/>
    <n v="14569.5"/>
    <x v="0"/>
  </r>
  <r>
    <s v="B07WJWRNVK"/>
    <s v="iQOO vivo Z6 5G (Dynamo Black, 6GB RAM, 128GB Storage) | Snapdragon 695-6nm Processor | 120Hz FHD+ Display | 5000mAh Battery"/>
    <s v="iQOO vivo Z6"/>
    <x v="267"/>
    <x v="1"/>
    <s v="Mobiles&amp;Accessories"/>
    <s v="MobileAccessories"/>
    <s v="Chargers"/>
    <n v="999"/>
    <n v="20990"/>
    <n v="0.21"/>
    <n v="0"/>
    <x v="1"/>
    <n v="21350"/>
    <n v="0"/>
    <n v="448136500"/>
    <x v="2"/>
    <n v="85400"/>
    <x v="2"/>
  </r>
  <r>
    <s v="B01F25X6RQ"/>
    <s v="Samsung Ehs64 Ehs64Avfwecinu Hands-Free Wired In Ear Earphones With Mic With Remote Note (White)"/>
    <s v="Samsung Ehs64 Ehs64Avfwecinu"/>
    <x v="319"/>
    <x v="1"/>
    <s v="Mobiles&amp;Accessories"/>
    <s v="Smartphones&amp;BasicMobiles"/>
    <s v="Smartphones"/>
    <n v="12490"/>
    <n v="499"/>
    <n v="0"/>
    <n v="0"/>
    <x v="0"/>
    <n v="31539"/>
    <n v="0"/>
    <n v="15737961"/>
    <x v="2"/>
    <n v="132463.80000000002"/>
    <x v="2"/>
  </r>
  <r>
    <s v="B0B244R4KB"/>
    <s v="Spigen EZ Fit Tempered Glass Screen Protector for iPhone 14 Pro - 2 Pack (Sensor Protection)"/>
    <s v="Spigen EZ Fit"/>
    <x v="310"/>
    <x v="1"/>
    <s v="Mobiles&amp;Accessories"/>
    <s v="Smartphones&amp;BasicMobiles"/>
    <s v="Smartphones"/>
    <n v="17999"/>
    <n v="2899"/>
    <n v="0.66"/>
    <n v="1"/>
    <x v="13"/>
    <n v="6129"/>
    <n v="0"/>
    <n v="17767971"/>
    <x v="2"/>
    <n v="28193.399999999998"/>
    <x v="0"/>
  </r>
  <r>
    <s v="B0BMGG6NKT"/>
    <s v="Samsung Galaxy M04 Dark Blue, 4GB RAM, 128GB Storage | Upto 8GB RAM with RAM Plus | MediaTek Helio P35 | 5000 mAh Battery"/>
    <s v="Samsung Galaxy M04"/>
    <x v="252"/>
    <x v="0"/>
    <s v="Accessories &amp; Peripherals"/>
    <s v="Cables &amp; Accessories"/>
    <s v="Cables"/>
    <n v="350"/>
    <n v="13499"/>
    <n v="0.22"/>
    <n v="0"/>
    <x v="0"/>
    <n v="284"/>
    <n v="1"/>
    <n v="3833716"/>
    <x v="0"/>
    <n v="1192.8"/>
    <x v="2"/>
  </r>
  <r>
    <s v="B092JHPL72"/>
    <s v="SWAPKART Flexible Mobile Tabletop Stand, Metal Built, Heavy Duty Foldable Lazy Bracket Clip Mount Multi Angle Clamp for All Smartphones (Pack of 1), Multi Color"/>
    <s v="SWAPKART Flexible Mobile"/>
    <x v="320"/>
    <x v="1"/>
    <s v="Mobiles&amp;Accessories"/>
    <s v="Smartphones&amp;BasicMobiles"/>
    <s v="BasicMobiles"/>
    <n v="1399"/>
    <n v="999"/>
    <n v="0.75"/>
    <n v="1"/>
    <x v="7"/>
    <n v="3234"/>
    <n v="0"/>
    <n v="3230766"/>
    <x v="2"/>
    <n v="11965.800000000001"/>
    <x v="0"/>
  </r>
  <r>
    <s v="B09GFM8CGS"/>
    <s v="Redmi 9A Sport (Carbon Black, 2GB RAM, 32GB Storage) | 2GHz Octa-core Helio G25 Processor | 5000 mAh Battery"/>
    <s v="Redmi 9A Sport"/>
    <x v="269"/>
    <x v="0"/>
    <s v="Accessories &amp; Peripherals"/>
    <s v="Cables &amp; Accessories"/>
    <s v="Cables"/>
    <n v="159"/>
    <n v="7999"/>
    <n v="0.19"/>
    <n v="0"/>
    <x v="3"/>
    <n v="313832"/>
    <n v="0"/>
    <n v="2510342168"/>
    <x v="1"/>
    <n v="1286711.2"/>
    <x v="2"/>
  </r>
  <r>
    <s v="B0B3MWYCHQ"/>
    <s v="Fire-Boltt Ring 3 Smart Watch 1.8 Biggest Display with Advanced Bluetooth Calling Chip, Voice Assistance,118 Sports Modes, in Built Calculator &amp; Games, SpO2, Heart Rate Monitoring"/>
    <s v="Fire-Boltt Ring 3"/>
    <x v="321"/>
    <x v="1"/>
    <s v="WearableTechnology"/>
    <s v="SmartWatches"/>
    <m/>
    <n v="1499"/>
    <n v="9999"/>
    <n v="0.7"/>
    <n v="1"/>
    <x v="0"/>
    <n v="20879"/>
    <n v="0"/>
    <n v="208769121"/>
    <x v="2"/>
    <n v="87691.8"/>
    <x v="0"/>
  </r>
  <r>
    <s v="B09J2MM5C6"/>
    <s v="Amozo Ultra Hybrid Camera and Drop Protection Back Cover Case for iPhone 13 (TPU + Polycarbonate | Crystal Transparent)"/>
    <s v="Amozo Ultra Hybrid"/>
    <x v="322"/>
    <x v="1"/>
    <s v="WearableTechnology"/>
    <s v="SmartWatches"/>
    <m/>
    <n v="1999"/>
    <n v="1499"/>
    <n v="0.81"/>
    <n v="1"/>
    <x v="0"/>
    <n v="2646"/>
    <n v="0"/>
    <n v="3966354"/>
    <x v="2"/>
    <n v="11113.2"/>
    <x v="0"/>
  </r>
  <r>
    <s v="B07Q4QV1DL"/>
    <s v="ELV Aluminum Adjustable Mobile Phone Foldable Tabletop Stand Dock Mount for All Smartphones, Tabs, Kindle, iPad (Black)"/>
    <s v="ELV Aluminum Adjustable"/>
    <x v="323"/>
    <x v="1"/>
    <s v="Mobiles&amp;Accessories"/>
    <s v="MobileAccessories"/>
    <s v="Maintenance,Upkeep&amp;Repairs"/>
    <n v="999"/>
    <n v="1499"/>
    <n v="0.82"/>
    <n v="1"/>
    <x v="6"/>
    <n v="28978"/>
    <n v="0"/>
    <n v="43438022"/>
    <x v="2"/>
    <n v="130401"/>
    <x v="0"/>
  </r>
  <r>
    <s v="B0B56YRBNT"/>
    <s v="Tecno Spark 9 (Sky Mirror, 6GB RAM,128GB Storage) | 11GB Expandable RAM | Helio G37 Gaming Processor"/>
    <s v="Tecno Spark 9"/>
    <x v="324"/>
    <x v="1"/>
    <s v="Mobiles&amp;Accessories"/>
    <s v="MobileAccessories"/>
    <s v="StylusPens"/>
    <n v="2099"/>
    <n v="13499"/>
    <n v="0.33"/>
    <n v="0"/>
    <x v="11"/>
    <n v="3145"/>
    <n v="0"/>
    <n v="42454355"/>
    <x v="2"/>
    <n v="11951"/>
    <x v="1"/>
  </r>
  <r>
    <s v="B01DF26V7A"/>
    <s v="JBL C100SI Wired In Ear Headphones with Mic, JBL Pure Bass Sound, One Button Multi-function Remote, Premium Metallic Finish, Angled Buds for Comfort fit (Red)"/>
    <s v="JBL C100SI Wired"/>
    <x v="251"/>
    <x v="1"/>
    <s v="Mobiles&amp;Accessories"/>
    <s v="MobileAccessories"/>
    <s v="Chargers"/>
    <n v="337"/>
    <n v="1299"/>
    <n v="0.54"/>
    <n v="1"/>
    <x v="3"/>
    <n v="192589"/>
    <n v="0"/>
    <n v="250173111"/>
    <x v="0"/>
    <n v="789614.89999999991"/>
    <x v="0"/>
  </r>
  <r>
    <s v="B08K4PSZ3V"/>
    <s v="Tukzer Capacitive Stylus Pen for Touch Screens Devices, Fine Point, Lightweight Metal Body with Magnetism Cover Cap for Smartphones/Tablets/iPad/iPad Pro/iPhone (Grey)"/>
    <s v="Tukzer Capacitive Stylus"/>
    <x v="325"/>
    <x v="1"/>
    <s v="WearableTechnology"/>
    <s v="SmartWatches"/>
    <m/>
    <n v="2999"/>
    <n v="999"/>
    <n v="0.65"/>
    <n v="1"/>
    <x v="11"/>
    <n v="16557"/>
    <n v="0"/>
    <n v="16540443"/>
    <x v="2"/>
    <n v="62916.6"/>
    <x v="0"/>
  </r>
  <r>
    <s v="B0B4F1YC3J"/>
    <s v="Samsung Galaxy M13 5G (Aqua Green, 6GB, 128GB Storage) | 5000mAh Battery | Upto 12GB RAM with RAM Plus"/>
    <s v="Samsung Galaxy M13"/>
    <x v="265"/>
    <x v="1"/>
    <s v="WearableTechnology"/>
    <s v="SmartWatches"/>
    <m/>
    <n v="1299"/>
    <n v="19499"/>
    <n v="0.28000000000000003"/>
    <n v="0"/>
    <x v="3"/>
    <n v="18998"/>
    <n v="0"/>
    <n v="370442002"/>
    <x v="2"/>
    <n v="77891.799999999988"/>
    <x v="1"/>
  </r>
  <r>
    <s v="B08K4RDQ71"/>
    <s v="Tukzer Capacitive Stylus Pen for Touch Screens Devices, Fine Point, Lightweight Metal Body with Magnetism Cover Cap for Smartphones/Tablets/iPad/iPad Pro/iPhone (White)"/>
    <s v="Tukzer Capacitive Stylus"/>
    <x v="325"/>
    <x v="0"/>
    <s v="Accessories &amp; Peripherals"/>
    <s v="Cables &amp; Accessories"/>
    <s v="Cables"/>
    <n v="349"/>
    <n v="999"/>
    <n v="0.65"/>
    <n v="1"/>
    <x v="11"/>
    <n v="16557"/>
    <n v="0"/>
    <n v="16540443"/>
    <x v="0"/>
    <n v="62916.6"/>
    <x v="0"/>
  </r>
  <r>
    <s v="B085CZ3SR1"/>
    <s v="Mi 10W Wall Charger for Mobile Phones with Micro USB Cable (Black)"/>
    <s v="Mi 10W Wall"/>
    <x v="326"/>
    <x v="1"/>
    <s v="Mobiles&amp;Accessories"/>
    <s v="Smartphones&amp;BasicMobiles"/>
    <s v="Smartphones"/>
    <n v="16499"/>
    <n v="599"/>
    <n v="0.17"/>
    <n v="0"/>
    <x v="0"/>
    <n v="21916"/>
    <n v="0"/>
    <n v="13127684"/>
    <x v="2"/>
    <n v="92047.2"/>
    <x v="2"/>
  </r>
  <r>
    <s v="B09YV3K34W"/>
    <s v="Fire-Boltt India's No 1 Smartwatch Brand Talk 2 Bluetooth Calling Smartwatch with Dual Button, Hands On Voice Assistance, 60 Sports Modes, in Built Mic &amp; Speaker with IP68 Rating"/>
    <s v="Fire-Boltt India's No"/>
    <x v="266"/>
    <x v="1"/>
    <s v="Headphones,Earbuds&amp;Accessories"/>
    <s v="Headphones"/>
    <s v="In-Ear"/>
    <n v="499"/>
    <n v="9999"/>
    <n v="0.78"/>
    <n v="1"/>
    <x v="0"/>
    <n v="29472"/>
    <n v="0"/>
    <n v="294690528"/>
    <x v="0"/>
    <n v="123782.40000000001"/>
    <x v="0"/>
  </r>
  <r>
    <s v="B09Z6WH2N1"/>
    <s v="STRIFF 12 Pieces Highly Flexible Silicone Micro USB Protector, Mouse Cable Protector, Suit for All Cell Phones, Computers and Chargers (White)"/>
    <s v="STRIFF 12 Pieces"/>
    <x v="327"/>
    <x v="0"/>
    <s v="Accessories &amp; Peripherals"/>
    <s v="Cables &amp; Accessories"/>
    <s v="Cables"/>
    <n v="970"/>
    <n v="499"/>
    <n v="0.81"/>
    <n v="1"/>
    <x v="0"/>
    <n v="1949"/>
    <n v="0"/>
    <n v="972551"/>
    <x v="2"/>
    <n v="8185.8"/>
    <x v="0"/>
  </r>
  <r>
    <s v="B09NL4DJ2Z"/>
    <s v="FLiX (Beetel) USB to Type C PVC Data Sync &amp; 2A Smartphone Fast Charging Cable, Made in India, 480Mbps Data Sync, Tough Cable, 1 Meter Long USB Cable for USB Type C Devices Black XCD-C12"/>
    <s v="FLiX (Beetel) USB"/>
    <x v="67"/>
    <x v="1"/>
    <s v="Mobiles&amp;Accessories"/>
    <s v="MobileAccessories"/>
    <s v="Maintenance,Upkeep&amp;Repairs"/>
    <n v="999"/>
    <n v="249"/>
    <n v="0.44"/>
    <n v="0"/>
    <x v="1"/>
    <n v="9377"/>
    <n v="0"/>
    <n v="2334873"/>
    <x v="2"/>
    <n v="37508"/>
    <x v="1"/>
  </r>
  <r>
    <s v="B0BGSV43WY"/>
    <s v="Noise ColorFit Pro 4 Alpha Bluetooth Calling Smart Watch with 1.78 AMOLED Display, Tru Sync, 60hz Refresh Rate, instacharge, Gesture Control, Functional 360 Digital Crown (Jet Black)"/>
    <s v="Noise ColorFit Pro"/>
    <x v="273"/>
    <x v="1"/>
    <s v="Mobiles&amp;Accessories"/>
    <s v="Smartphones&amp;BasicMobiles"/>
    <s v="Smartphones"/>
    <n v="10499"/>
    <n v="7999"/>
    <n v="0.44"/>
    <n v="0"/>
    <x v="12"/>
    <n v="37"/>
    <n v="1"/>
    <n v="295963"/>
    <x v="2"/>
    <n v="129.5"/>
    <x v="1"/>
  </r>
  <r>
    <s v="B0926V9CTV"/>
    <s v="Elv Mobile Phone Mount Tabletop Holder for Phones and Tablets - Black"/>
    <s v="Elv Mobile Phone"/>
    <x v="328"/>
    <x v="0"/>
    <s v="Accessories &amp; Peripherals"/>
    <s v="Cables &amp; Accessories"/>
    <s v="Cables"/>
    <n v="249"/>
    <n v="599"/>
    <n v="0.85"/>
    <n v="1"/>
    <x v="4"/>
    <n v="2351"/>
    <n v="0"/>
    <n v="1408249"/>
    <x v="0"/>
    <n v="10109.299999999999"/>
    <x v="0"/>
  </r>
  <r>
    <s v="B07WGPKMP5"/>
    <s v="iQOO Z6 44W by vivo (Raven Black, 6GB RAM, 128GB Storage) | 6.44&quot; FHD+ AMOLED Display | 50% Charge in just 27 mins | in-Display Fingerprint Scanning"/>
    <s v="iQOO Z6 44W"/>
    <x v="288"/>
    <x v="1"/>
    <s v="Mobiles&amp;Accessories"/>
    <s v="MobileAccessories"/>
    <s v="Mounts"/>
    <n v="251"/>
    <n v="20999"/>
    <n v="0.26"/>
    <n v="0"/>
    <x v="3"/>
    <n v="19253"/>
    <n v="0"/>
    <n v="404293747"/>
    <x v="0"/>
    <n v="78937.299999999988"/>
    <x v="1"/>
  </r>
  <r>
    <s v="B0BBFJ9M3X"/>
    <s v="Redmi 11 Prime 5G (Meadow Green, 4GB RAM 64GB ROM) | Prime Design | MTK Dimensity 700 | 50 MP Dual Cam | 5000mAh | 7 Band 5G"/>
    <s v="Redmi 11 Prime"/>
    <x v="329"/>
    <x v="0"/>
    <s v="Accessories &amp; Peripherals"/>
    <s v="Cables &amp; Accessories"/>
    <s v="Cables"/>
    <n v="199"/>
    <n v="15999"/>
    <n v="0.13"/>
    <n v="0"/>
    <x v="2"/>
    <n v="2180"/>
    <n v="0"/>
    <n v="34877820"/>
    <x v="1"/>
    <n v="8502"/>
    <x v="2"/>
  </r>
  <r>
    <s v="B09PLFJ7ZW"/>
    <s v="Noise Pulse Buzz 1.69&quot; Bluetooth Calling Smart Watch with Call Function, 150 Watch Faces, 60 Sports Modes, Spo2 &amp; Heart Rate Monitoring, Calling Smart Watch for Men &amp; Women - Rose Pink"/>
    <s v="Noise Pulse Buzz"/>
    <x v="330"/>
    <x v="1"/>
    <s v="Mobiles&amp;Accessories"/>
    <s v="Smartphones&amp;BasicMobiles"/>
    <s v="Smartphones"/>
    <n v="6499"/>
    <n v="4999"/>
    <n v="0.6"/>
    <n v="1"/>
    <x v="2"/>
    <n v="7571"/>
    <n v="0"/>
    <n v="37847429"/>
    <x v="2"/>
    <n v="29526.899999999998"/>
    <x v="0"/>
  </r>
  <r>
    <s v="B0B53NXFFR"/>
    <s v="PTron Newly Launched Force X10 Bluetooth Calling Smartwatch with 1.7&quot; Full Touch Display, Real Heart Rate Monitor, SpO2, Watch Faces, 5 Days Runtime, Health/Fitness Trackers &amp; IP68 Waterproof (Black)"/>
    <s v="PTron Newly Launched"/>
    <x v="318"/>
    <x v="1"/>
    <s v="WearableTechnology"/>
    <s v="SmartWatches"/>
    <m/>
    <n v="2999"/>
    <n v="5999"/>
    <n v="0.77"/>
    <n v="1"/>
    <x v="8"/>
    <n v="4415"/>
    <n v="0"/>
    <n v="26485585"/>
    <x v="2"/>
    <n v="14569.5"/>
    <x v="0"/>
  </r>
  <r>
    <s v="B07GNC2592"/>
    <s v="Portronics CLAMP X Car-Vent Mobile Holder 360 Degree Rotational(Black)"/>
    <s v="Portronics CLAMP X"/>
    <x v="331"/>
    <x v="1"/>
    <s v="Mobiles&amp;Accessories"/>
    <s v="MobileAccessories"/>
    <s v="Cases&amp;Covers"/>
    <n v="279"/>
    <n v="999"/>
    <n v="0.4"/>
    <n v="0"/>
    <x v="1"/>
    <n v="18654"/>
    <n v="0"/>
    <n v="18635346"/>
    <x v="0"/>
    <n v="74616"/>
    <x v="1"/>
  </r>
  <r>
    <s v="B09TP5KBN7"/>
    <s v="pTron Volta Dual Port 12W Smart USB Charger Adapter, Multi-Layer Protection, Made in India, BIS Certified, Fast Charging Power Adaptor Without Cable for All iOS &amp; Android Devices (Black)"/>
    <s v="pTron Volta Dual"/>
    <x v="332"/>
    <x v="1"/>
    <s v="Mobiles&amp;Accessories"/>
    <s v="MobileAccessories"/>
    <s v="Stands"/>
    <n v="269"/>
    <n v="1099"/>
    <n v="0.82"/>
    <n v="1"/>
    <x v="1"/>
    <n v="3197"/>
    <n v="0"/>
    <n v="3513503"/>
    <x v="0"/>
    <n v="12788"/>
    <x v="0"/>
  </r>
  <r>
    <s v="B0949SBKMP"/>
    <s v="boAt Flash Edition Smart Watch with Activity Tracker, Multiple Sports Modes, 1.3&quot; Screen, 170+ Watch Faces, Sleep Monitor, Gesture, Camera &amp; Music Control, IP68 &amp; 7 Days Battery Life(Lightning Black)"/>
    <s v="boAt Flash Edition"/>
    <x v="333"/>
    <x v="1"/>
    <s v="Mobiles&amp;Accessories"/>
    <s v="Smartphones&amp;BasicMobiles"/>
    <s v="Smartphones"/>
    <n v="8999"/>
    <n v="6990"/>
    <n v="0.74"/>
    <n v="1"/>
    <x v="1"/>
    <n v="26880"/>
    <n v="0"/>
    <n v="187891200"/>
    <x v="2"/>
    <n v="107520"/>
    <x v="0"/>
  </r>
  <r>
    <s v="B09V175NP7"/>
    <s v="boAt Wave Lite Smartwatch with 1.69 Inches(4.29cm) HD Display, Heart Rate &amp; SpO2 Level Monitor, Multiple Watch Faces, Activity Tracker, Multiple Sports Modes &amp; IP68 (Scarlet Red)"/>
    <s v="boAt Wave Lite"/>
    <x v="250"/>
    <x v="0"/>
    <s v="Accessories &amp; Peripherals"/>
    <s v="Cables &amp; Accessories"/>
    <s v="Cables"/>
    <n v="59"/>
    <n v="6990"/>
    <n v="0.79"/>
    <n v="1"/>
    <x v="2"/>
    <n v="21796"/>
    <n v="0"/>
    <n v="152354040"/>
    <x v="1"/>
    <n v="85004.4"/>
    <x v="0"/>
  </r>
  <r>
    <s v="B07WHSJXLF"/>
    <s v="iQOO Z6 Pro 5G by vivo (Phantom Dusk, 8GB RAM, 128GB Storage) | Snapdragon 778G 5G | 66W FlashCharge | 1300 nits Peak Brightness | HDR10+"/>
    <s v="iQOO Z6 Pro"/>
    <x v="311"/>
    <x v="1"/>
    <s v="Headphones,Earbuds&amp;Accessories"/>
    <s v="Headphones"/>
    <s v="In-Ear"/>
    <n v="599"/>
    <n v="29990"/>
    <n v="0.3"/>
    <n v="0"/>
    <x v="4"/>
    <n v="9499"/>
    <n v="0"/>
    <n v="284875010"/>
    <x v="2"/>
    <n v="40845.699999999997"/>
    <x v="1"/>
  </r>
  <r>
    <s v="B0BD3T6Z1D"/>
    <s v="Samsung Galaxy M32 Prime Edition (Light Blue, 4GB RAM, 64GB)"/>
    <s v="Samsung Galaxy M32"/>
    <x v="334"/>
    <x v="1"/>
    <s v="Mobiles&amp;Accessories"/>
    <s v="MobileAccessories"/>
    <s v="StylusPens"/>
    <n v="349"/>
    <n v="13499"/>
    <n v="0.04"/>
    <n v="0"/>
    <x v="3"/>
    <n v="56098"/>
    <n v="0"/>
    <n v="757266902"/>
    <x v="0"/>
    <n v="230001.8"/>
    <x v="2"/>
  </r>
  <r>
    <s v="B09LHYZ3GJ"/>
    <s v="Redmi Note 11T 5G (Matte Black, 6GB RAM, 128GB ROM)| Dimensity 810 5G | 33W Pro Fast Charging | Charger Included | Additional Exchange Offers|Get 2 Months of YouTube Premium Free!"/>
    <s v="Redmi Note 11T"/>
    <x v="335"/>
    <x v="1"/>
    <s v="Mobiles&amp;Accessories"/>
    <s v="Smartphones&amp;BasicMobiles"/>
    <s v="Smartphones"/>
    <n v="13999"/>
    <n v="20999"/>
    <n v="0.19"/>
    <n v="0"/>
    <x v="3"/>
    <n v="31822"/>
    <n v="0"/>
    <n v="668230178"/>
    <x v="2"/>
    <n v="130470.19999999998"/>
    <x v="2"/>
  </r>
  <r>
    <s v="B07WFPMGQQ"/>
    <s v="iQOO Z6 Pro 5G by vivo (Legion Sky, 6GB RAM, 128GB Storage) | Snapdragon 778G 5G | 66W FlashCharge | 1300 nits Peak Brightness | HDR10+"/>
    <s v="iQOO Z6 Pro"/>
    <x v="311"/>
    <x v="1"/>
    <s v="Mobiles&amp;Accessories"/>
    <s v="MobileAccessories"/>
    <s v="StylusPens"/>
    <n v="349"/>
    <n v="27990"/>
    <n v="0.28999999999999998"/>
    <n v="0"/>
    <x v="4"/>
    <n v="9499"/>
    <n v="0"/>
    <n v="265877010"/>
    <x v="0"/>
    <n v="40845.699999999997"/>
    <x v="1"/>
  </r>
  <r>
    <s v="B09QS9X9L8"/>
    <s v="Redmi Note 11 (Horizon Blue, 6GB RAM, 64GB Storage)|90Hz FHD+ AMOLED Display | Qualcomm¬Æ Snapdragon‚Ñ¢ 680-6nm | 33W Charger Included"/>
    <s v="Redmi Note 11"/>
    <x v="280"/>
    <x v="1"/>
    <s v="Mobiles&amp;Accessories"/>
    <s v="MobileAccessories"/>
    <s v="Chargers"/>
    <n v="499"/>
    <n v="18999"/>
    <n v="0.32"/>
    <n v="0"/>
    <x v="3"/>
    <n v="50772"/>
    <n v="0"/>
    <n v="964617228"/>
    <x v="0"/>
    <n v="208165.19999999998"/>
    <x v="1"/>
  </r>
  <r>
    <s v="B0B6BLTGTT"/>
    <s v="Noise Pulse 2 Max Advanced Bluetooth Calling Smart Watch with 1.85'' TFT and 550 Nits Brightness, Smart DND, 10 Days Battery, 100 Sports Mode, Smartwatch for Men and Women - (Jet Black)"/>
    <s v="Noise Pulse 2"/>
    <x v="336"/>
    <x v="1"/>
    <s v="WearableTechnology"/>
    <s v="SmartWatches"/>
    <m/>
    <n v="2199"/>
    <n v="5999"/>
    <n v="0.5"/>
    <n v="1"/>
    <x v="3"/>
    <n v="7148"/>
    <n v="0"/>
    <n v="42880852"/>
    <x v="2"/>
    <n v="29306.799999999999"/>
    <x v="0"/>
  </r>
  <r>
    <s v="B084DTMYWK"/>
    <s v="Myvn 30W Warp/20W Dash Charging Usb Type C Charger Cable Compatible For Cellular Phones Oneplus 8T 8 8Pro 7 Pro / 7T / 7T Pro Nord And Oneplus 3 / 3T / 5 / 5T / 6 / 6T / 7"/>
    <s v="Myvn 30W Warp/20W"/>
    <x v="337"/>
    <x v="1"/>
    <s v="Mobiles&amp;Accessories"/>
    <s v="MobileAccessories"/>
    <s v="D√©cor"/>
    <n v="95"/>
    <n v="999"/>
    <n v="0.67"/>
    <n v="1"/>
    <x v="0"/>
    <n v="3492"/>
    <n v="0"/>
    <n v="3488508"/>
    <x v="1"/>
    <n v="14666.400000000001"/>
    <x v="0"/>
  </r>
  <r>
    <s v="B0B53QLB9H"/>
    <s v="PTron Newly Launched Force X10 Bluetooth Calling Smartwatch with 1.7&quot; Full Touch Color Display, Real Heart Rate Monitor, SpO2, Watch Faces, 5 Days Runtime, Fitness Trackers &amp; IP68 Waterproof (Blue)"/>
    <s v="PTron Newly Launched"/>
    <x v="318"/>
    <x v="0"/>
    <s v="Accessories &amp; Peripherals"/>
    <s v="Cables &amp; Accessories"/>
    <s v="Cables"/>
    <n v="139"/>
    <n v="5999"/>
    <n v="0.78"/>
    <n v="1"/>
    <x v="8"/>
    <n v="4415"/>
    <n v="0"/>
    <n v="26485585"/>
    <x v="1"/>
    <n v="14569.5"/>
    <x v="0"/>
  </r>
  <r>
    <s v="B0BDYW3RN3"/>
    <s v="SanDisk Ultra¬Æ microSDXC‚Ñ¢ UHS-I Card, 256GB, 150MB/s R, 10 Y Warranty, for Smartphones"/>
    <s v="SanDisk Ultra¬Æ microSDXC‚Ñ¢"/>
    <x v="247"/>
    <x v="1"/>
    <s v="WearableTechnology"/>
    <s v="SmartWatches"/>
    <m/>
    <n v="4499"/>
    <n v="3500"/>
    <n v="0.43"/>
    <n v="0"/>
    <x v="5"/>
    <n v="67260"/>
    <n v="0"/>
    <n v="235410000"/>
    <x v="2"/>
    <n v="295944"/>
    <x v="1"/>
  </r>
  <r>
    <s v="B0B3RS9DNF"/>
    <s v="Fire-Boltt Phoenix Smart Watch with Bluetooth Calling 1.3&quot;,120+ Sports Modes, 240*240 PX High Res with SpO2, Heart Rate Monitoring &amp; IP67 Rating"/>
    <s v="Fire-Boltt Phoenix Smart"/>
    <x v="241"/>
    <x v="1"/>
    <s v="Mobiles&amp;Accessories"/>
    <s v="MobileAccessories"/>
    <s v="Stands"/>
    <n v="89"/>
    <n v="9999"/>
    <n v="0.8"/>
    <n v="1"/>
    <x v="4"/>
    <n v="27704"/>
    <n v="0"/>
    <n v="277012296"/>
    <x v="1"/>
    <n v="119127.2"/>
    <x v="0"/>
  </r>
  <r>
    <s v="B09QS9X16F"/>
    <s v="Redmi Note 11 (Space Black, 6GB RAM, 64GB Storage) | 90Hz FHD+ AMOLED Display | Qualcomm¬Æ Snapdragon‚Ñ¢ 680-6nm | 33W Charger Included"/>
    <s v="Redmi Note 11"/>
    <x v="280"/>
    <x v="1"/>
    <s v="Mobiles&amp;Accessories"/>
    <s v="Smartphones&amp;BasicMobiles"/>
    <s v="Smartphones"/>
    <n v="15499"/>
    <n v="18999"/>
    <n v="0.32"/>
    <n v="0"/>
    <x v="3"/>
    <n v="50772"/>
    <n v="0"/>
    <n v="964617228"/>
    <x v="2"/>
    <n v="208165.19999999998"/>
    <x v="1"/>
  </r>
  <r>
    <s v="B08HV25BBQ"/>
    <s v="Noise ColorFit Pro 2 Full Touch Control Smart Watch with 35g Weight &amp; Upgraded LCD Display (Deep Wine)"/>
    <s v="Noise ColorFit Pro"/>
    <x v="273"/>
    <x v="1"/>
    <s v="Mobiles&amp;Accessories"/>
    <s v="Smartphones&amp;BasicMobiles"/>
    <s v="Smartphones"/>
    <n v="13999"/>
    <n v="4999"/>
    <n v="0.7"/>
    <n v="1"/>
    <x v="1"/>
    <n v="92588"/>
    <n v="0"/>
    <n v="462847412"/>
    <x v="2"/>
    <n v="370352"/>
    <x v="0"/>
  </r>
  <r>
    <s v="B09LJ116B5"/>
    <s v="Redmi Note 11T 5G (Aquamarine Blue, 6GB RAM, 128GB ROM)| Dimensity 810 5G | 33W Pro Fast Charging | Charger Included | Additional Exchange Offers| Get 2 Months of YouTube Premium Free!"/>
    <s v="Redmi Note 11T"/>
    <x v="335"/>
    <x v="1"/>
    <s v="WearableTechnology"/>
    <s v="SmartWatches"/>
    <m/>
    <n v="1999"/>
    <n v="20999"/>
    <n v="0.19"/>
    <n v="0"/>
    <x v="3"/>
    <n v="31822"/>
    <n v="0"/>
    <n v="668230178"/>
    <x v="2"/>
    <n v="130470.19999999998"/>
    <x v="2"/>
  </r>
  <r>
    <s v="B0BMVWKZ8G"/>
    <s v="Newly Launched Boult Dive+ with 1.85&quot; HD Display, Bluetooth Calling Smartwatch, 500 Nits Brightness, 7 Days Battery Life, 150+ Watch Faces, 100+ Sport Modes, IP68 Waterproof Smart Watch (Jet Black)"/>
    <s v="Newly Launched Boult"/>
    <x v="338"/>
    <x v="1"/>
    <s v="WearableTechnology"/>
    <s v="SmartWatches"/>
    <m/>
    <n v="1399"/>
    <n v="8499"/>
    <n v="0.76"/>
    <n v="1"/>
    <x v="4"/>
    <n v="240"/>
    <n v="1"/>
    <n v="2039760"/>
    <x v="2"/>
    <n v="1032"/>
    <x v="0"/>
  </r>
  <r>
    <s v="B0BD92GDQH"/>
    <s v="OnePlus Nord Watch with 1.78‚Äù AMOLED Display, 60 Hz Refresh Rate, 105 Fitness Modes, 10 Days Battery, SPO2, Heart Rate, Stress Monitor, Women Health Tracker &amp; Multiple Watch Face [Midnight Black]"/>
    <s v="OnePlus Nord Watch"/>
    <x v="339"/>
    <x v="1"/>
    <s v="Mobiles&amp;Accessories"/>
    <s v="MobileAccessories"/>
    <s v="AutomobileAccessories"/>
    <n v="599"/>
    <n v="6999"/>
    <n v="0.28999999999999998"/>
    <n v="0"/>
    <x v="11"/>
    <n v="758"/>
    <n v="1"/>
    <n v="5305242"/>
    <x v="2"/>
    <n v="2880.4"/>
    <x v="1"/>
  </r>
  <r>
    <s v="B0B5GF6DQD"/>
    <s v="Noise Agile 2 Buzz Bluetooth Calling Smart Watch with 1.28&quot; TFT Display,Dual Button,in-Built Mic &amp; Speaker,AI Voice Assistant, Health Suite,in-Built Games, 100 Watch Faces-(Jet Black)"/>
    <s v="Noise Agile 2"/>
    <x v="340"/>
    <x v="1"/>
    <s v="Mobiles&amp;Accessories"/>
    <s v="MobileAccessories"/>
    <s v="Chargers"/>
    <n v="199"/>
    <n v="5999"/>
    <n v="0.57999999999999996"/>
    <n v="1"/>
    <x v="7"/>
    <n v="828"/>
    <n v="1"/>
    <n v="4967172"/>
    <x v="1"/>
    <n v="3063.6000000000004"/>
    <x v="0"/>
  </r>
  <r>
    <s v="B09JS94MBV"/>
    <s v="Motorola a10 Dual Sim keypad Mobile with 1750 mAh Battery, Expandable Storage Upto 32GB, Wireless FM with Recording - Dark Blue"/>
    <s v="Motorola a10 Dual"/>
    <x v="314"/>
    <x v="1"/>
    <s v="WearableTechnology"/>
    <s v="SmartWatches"/>
    <m/>
    <n v="1799"/>
    <n v="1630"/>
    <n v="0.14000000000000001"/>
    <n v="0"/>
    <x v="1"/>
    <n v="9378"/>
    <n v="0"/>
    <n v="15286140"/>
    <x v="2"/>
    <n v="37512"/>
    <x v="2"/>
  </r>
  <r>
    <s v="B09YV463SW"/>
    <s v="Fire-Boltt Ninja 3 Smartwatch Full Touch 1.69 &quot; &amp; 60 Sports Modes with IP68, Sp02 Tracking, Over 100 Cloud based watch faces ( Silver )"/>
    <s v="Fire-Boltt Ninja 3"/>
    <x v="262"/>
    <x v="1"/>
    <s v="WearableTechnology"/>
    <s v="SmartWatches"/>
    <m/>
    <n v="1499"/>
    <n v="9999"/>
    <n v="0.85"/>
    <n v="1"/>
    <x v="0"/>
    <n v="22638"/>
    <n v="0"/>
    <n v="226357362"/>
    <x v="2"/>
    <n v="95079.6"/>
    <x v="0"/>
  </r>
  <r>
    <s v="B09NL4DCXK"/>
    <s v="Flix (Beetel) Bolt 2.4 12W Dual USB Smart Charger, Made in India, Bis Certified, Fast Charging Power Adaptor with 1 Meter USB to Type C Cable for Cellular Phones (White)(Xwc-64D)"/>
    <s v="Flix (Beetel) Bolt"/>
    <x v="341"/>
    <x v="1"/>
    <s v="Mobiles&amp;Accessories"/>
    <s v="Smartphones&amp;BasicMobiles"/>
    <s v="Smartphones"/>
    <n v="20999"/>
    <n v="599"/>
    <n v="0.57999999999999996"/>
    <n v="1"/>
    <x v="2"/>
    <n v="2147"/>
    <n v="0"/>
    <n v="1286053"/>
    <x v="2"/>
    <n v="8373.2999999999993"/>
    <x v="0"/>
  </r>
  <r>
    <s v="B0B8CHJLWJ"/>
    <s v="Kyosei Advanced Tempered Glass Compatible with Google Pixel 6a with Military-Grade Anti-Explosion Edge-to-Edge Coverage Screen Protector Guard"/>
    <s v="Kyosei Advanced Tempered"/>
    <x v="342"/>
    <x v="1"/>
    <s v="Mobiles&amp;Accessories"/>
    <s v="Smartphones&amp;BasicMobiles"/>
    <s v="Smartphones"/>
    <n v="12999"/>
    <n v="1199"/>
    <n v="0.75"/>
    <n v="1"/>
    <x v="6"/>
    <n v="596"/>
    <n v="1"/>
    <n v="714604"/>
    <x v="2"/>
    <n v="2682"/>
    <x v="0"/>
  </r>
  <r>
    <s v="B0B8ZWNR5T"/>
    <s v="STRIFF 12 Pieces Highly Flexible Silicone Micro USB Protector, Mouse Cable Protector, Suit for All Cell Phones, Computers and Chargers (Black)"/>
    <s v="STRIFF 12 Pieces"/>
    <x v="327"/>
    <x v="1"/>
    <s v="Mobiles&amp;Accessories"/>
    <s v="Smartphones&amp;BasicMobiles"/>
    <s v="Smartphones"/>
    <n v="16999"/>
    <n v="499"/>
    <n v="0.84"/>
    <n v="1"/>
    <x v="0"/>
    <n v="1949"/>
    <n v="0"/>
    <n v="972551"/>
    <x v="2"/>
    <n v="8185.8"/>
    <x v="0"/>
  </r>
  <r>
    <s v="B0BBFJLP21"/>
    <s v="Redmi 11 Prime 5G (Thunder Black, 4GB RAM, 64GB Storage) | Prime Design | MTK Dimensity 700 | 50 MP Dual Cam | 5000mAh | 7 Band 5G"/>
    <s v="Redmi 11 Prime"/>
    <x v="329"/>
    <x v="1"/>
    <s v="Mobiles&amp;Accessories"/>
    <s v="Smartphones&amp;BasicMobiles"/>
    <s v="Smartphones"/>
    <n v="19999"/>
    <n v="15999"/>
    <n v="0.13"/>
    <n v="0"/>
    <x v="2"/>
    <n v="2180"/>
    <n v="0"/>
    <n v="34877820"/>
    <x v="2"/>
    <n v="8502"/>
    <x v="2"/>
  </r>
  <r>
    <s v="B01F262EUU"/>
    <s v="Samsung Original EHS64 Wired in Ear Earphones with Mic, Black"/>
    <s v="Samsung Original EHS64"/>
    <x v="343"/>
    <x v="1"/>
    <s v="Mobiles&amp;Accessories"/>
    <s v="Smartphones&amp;BasicMobiles"/>
    <s v="Smartphones"/>
    <n v="12999"/>
    <n v="999"/>
    <n v="0.05"/>
    <n v="0"/>
    <x v="0"/>
    <n v="31539"/>
    <n v="0"/>
    <n v="31507461"/>
    <x v="2"/>
    <n v="132463.80000000002"/>
    <x v="2"/>
  </r>
  <r>
    <s v="B09VZBGL1N"/>
    <s v="STRIFF Multi Angle Tablet/Mobile Stand. Holder for iPhone, Android, Samsung, OnePlus, Xiaomi. Portable,Foldable Stand.Perfect for Bed,Office, Home,Gift and Desktop (Black)"/>
    <s v="STRIFF Multi Angle"/>
    <x v="344"/>
    <x v="1"/>
    <s v="WearableTechnology"/>
    <s v="SmartWatches"/>
    <m/>
    <n v="2999"/>
    <n v="499"/>
    <n v="0.8"/>
    <n v="1"/>
    <x v="3"/>
    <n v="2451"/>
    <n v="0"/>
    <n v="1223049"/>
    <x v="2"/>
    <n v="10049.099999999999"/>
    <x v="0"/>
  </r>
  <r>
    <s v="B0BNVBJW2S"/>
    <s v="boAt Newly Launched Wave Electra with 1.81&quot; HD Display, Smart Calling Ultra-Seamless BT Calling Chip, 20 Built-in Watch Faces, 100 + Sports Modes, Menu Personalization, in-Built Games(Cherry Blossom)"/>
    <s v="boAt Newly Launched"/>
    <x v="317"/>
    <x v="0"/>
    <s v="Accessories &amp; Peripherals"/>
    <s v="Cables &amp; Accessories"/>
    <s v="Cables"/>
    <n v="299"/>
    <n v="7990"/>
    <n v="0.69"/>
    <n v="1"/>
    <x v="3"/>
    <n v="154"/>
    <n v="1"/>
    <n v="1230460"/>
    <x v="0"/>
    <n v="631.4"/>
    <x v="0"/>
  </r>
  <r>
    <s v="B0B2DJ5RVQ"/>
    <s v="WeCool B1 Mobile Holder for Bikes or Bike Mobile Holder for Maps and GPS Navigation, one Click Locking, Firm Gripping, Anti Shake and Stable Cradle Clamp with 360¬∞ Rotation Bicycle Phone Mount"/>
    <s v="WeCool B1 Mobile"/>
    <x v="345"/>
    <x v="0"/>
    <s v="Accessories &amp; Peripherals"/>
    <s v="Cables &amp; Accessories"/>
    <s v="Cables"/>
    <n v="970"/>
    <n v="1999"/>
    <n v="0.66"/>
    <n v="1"/>
    <x v="4"/>
    <n v="1193"/>
    <n v="0"/>
    <n v="2384807"/>
    <x v="2"/>
    <n v="5129.8999999999996"/>
    <x v="0"/>
  </r>
  <r>
    <s v="B096TWZRJC"/>
    <s v="Sounce 360 Adjustable Mobile Phone Holder, Universal Phone Holder Clip Lazy Bracket Flexible Gooseneck Clamp Long Arms Mount for Mobile Tabletop Stand for Bedroom, Office, Bathroom, White"/>
    <s v="Sounce 360 Adjustable"/>
    <x v="346"/>
    <x v="1"/>
    <s v="Mobiles&amp;Accessories"/>
    <s v="MobileAccessories"/>
    <s v="Chargers"/>
    <n v="329"/>
    <n v="1899"/>
    <n v="0.74"/>
    <n v="1"/>
    <x v="3"/>
    <n v="1475"/>
    <n v="0"/>
    <n v="2801025"/>
    <x v="0"/>
    <n v="6047.4999999999991"/>
    <x v="0"/>
  </r>
  <r>
    <s v="B09GP6FBZT"/>
    <s v="OpenTech¬Æ Military-Grade Tempered Glass Screen Protector Compatible for iPhone 13/13 Pro / 14 with Edge to Edge Coverage and Easy Installation kit (6.1 Inches)"/>
    <s v="OpenTech¬Æ Military-Grade Tempered"/>
    <x v="347"/>
    <x v="1"/>
    <s v="WearableTechnology"/>
    <s v="SmartWatches"/>
    <m/>
    <n v="1299"/>
    <n v="999"/>
    <n v="0.7"/>
    <n v="1"/>
    <x v="4"/>
    <n v="8891"/>
    <n v="0"/>
    <n v="8882109"/>
    <x v="2"/>
    <n v="38231.299999999996"/>
    <x v="0"/>
  </r>
  <r>
    <s v="B0B3DV7S9B"/>
    <s v="EN LIGNE Adjustable Cell Phone Stand, Foldable Portable Phone Stand Phone Holder for Desk, Desktop Tablet Stand Compatible with Mobile Phone/iPad/Tablet (Black)"/>
    <s v="EN LIGNE Adjustable"/>
    <x v="348"/>
    <x v="1"/>
    <s v="Accessories"/>
    <s v="MemoryCards"/>
    <s v="MicroSD"/>
    <n v="1989"/>
    <n v="499"/>
    <n v="0.57999999999999996"/>
    <n v="1"/>
    <x v="9"/>
    <n v="104"/>
    <n v="1"/>
    <n v="51896"/>
    <x v="2"/>
    <n v="374.40000000000003"/>
    <x v="0"/>
  </r>
  <r>
    <s v="B09MKP344P"/>
    <s v="Tecno Spark 8T (Turquoise Cyan, 4GB RAM,64GB Storage) | 50MP AI Camera | 7GB Expandable RAM"/>
    <s v="Tecno Spark 8T"/>
    <x v="349"/>
    <x v="1"/>
    <s v="WearableTechnology"/>
    <s v="SmartWatches"/>
    <m/>
    <n v="1999"/>
    <n v="12999"/>
    <n v="0.35"/>
    <n v="0"/>
    <x v="3"/>
    <n v="6662"/>
    <n v="0"/>
    <n v="86599338"/>
    <x v="2"/>
    <n v="27314.199999999997"/>
    <x v="1"/>
  </r>
  <r>
    <s v="B08JW1GVS7"/>
    <s v="URBN 20000 mAh Lithium_Polymer 22.5W Super Fast Charging Ultra Compact Power Bank with Quick Charge &amp; Power Delivery, Type C Input/Output, Made in India, Type C Cable Included (Camo)"/>
    <s v="URBN 20000 mAh"/>
    <x v="350"/>
    <x v="1"/>
    <s v="Mobiles&amp;Accessories"/>
    <s v="Smartphones&amp;BasicMobiles"/>
    <s v="Smartphones"/>
    <n v="12999"/>
    <n v="3999"/>
    <n v="0.46"/>
    <n v="0"/>
    <x v="1"/>
    <n v="8380"/>
    <n v="0"/>
    <n v="33511620"/>
    <x v="2"/>
    <n v="33520"/>
    <x v="1"/>
  </r>
  <r>
    <s v="B09LHZSMRR"/>
    <s v="Redmi Note 11T 5G (Stardust White, 6GB RAM, 128GB ROM)| Dimensity 810 5G | 33W Pro Fast Charging | Charger Included | Additional Exchange Offers|Get 2 Months of YouTube Premium Free!"/>
    <s v="Redmi Note 11T"/>
    <x v="335"/>
    <x v="1"/>
    <s v="WearableTechnology"/>
    <s v="SmartWatches"/>
    <m/>
    <n v="1499"/>
    <n v="20999"/>
    <n v="0.19"/>
    <n v="0"/>
    <x v="3"/>
    <n v="31822"/>
    <n v="0"/>
    <n v="668230178"/>
    <x v="2"/>
    <n v="130470.19999999998"/>
    <x v="2"/>
  </r>
  <r>
    <s v="B0B5V47VK4"/>
    <s v="OnePlus 10T 5G (Moonstone Black, 8GB RAM, 128GB Storage)"/>
    <s v="OnePlus 10T 5G"/>
    <x v="351"/>
    <x v="1"/>
    <s v="Mobiles&amp;Accessories"/>
    <s v="Smartphones&amp;BasicMobiles"/>
    <s v="Smartphones"/>
    <n v="16999"/>
    <n v="49999"/>
    <n v="0.1"/>
    <n v="0"/>
    <x v="4"/>
    <n v="3075"/>
    <n v="0"/>
    <n v="153746925"/>
    <x v="2"/>
    <n v="13222.5"/>
    <x v="2"/>
  </r>
  <r>
    <s v="B08H21B6V7"/>
    <s v="Nokia 150 (2020) (Cyan)"/>
    <s v="Nokia 150 (2020)"/>
    <x v="352"/>
    <x v="1"/>
    <s v="WearableTechnology"/>
    <s v="SmartWatches"/>
    <m/>
    <n v="1999"/>
    <n v="2999"/>
    <n v="0.13"/>
    <n v="0"/>
    <x v="2"/>
    <n v="14266"/>
    <n v="0"/>
    <n v="42783734"/>
    <x v="2"/>
    <n v="55637.4"/>
    <x v="2"/>
  </r>
  <r>
    <s v="B09BNXQ6BR"/>
    <s v="Noise ColorFit Ultra SE Smart Watch with 1.75&quot;(4.3cm) HD Display, Aluminium Alloy Body, 60 Sports Modes, Spo2, Lightweight, Stock Market Info, Calls &amp; SMS Reply (Vintage Brown)"/>
    <s v="Noise ColorFit Ultra"/>
    <x v="353"/>
    <x v="1"/>
    <s v="WearableTechnology"/>
    <s v="SmartWatches"/>
    <m/>
    <n v="4999"/>
    <n v="6499"/>
    <n v="0.56999999999999995"/>
    <n v="1"/>
    <x v="3"/>
    <n v="38879"/>
    <n v="0"/>
    <n v="252674621"/>
    <x v="2"/>
    <n v="159403.9"/>
    <x v="0"/>
  </r>
  <r>
    <s v="B01FSYQ2A4"/>
    <s v="boAt Rockerz 400 Bluetooth On Ear Headphones With Mic With Upto 8 Hours Playback &amp; Soft Padded Ear Cushions(Grey/Green)"/>
    <s v="boAt Rockerz 400"/>
    <x v="354"/>
    <x v="0"/>
    <s v="Accessories &amp; Peripherals"/>
    <s v="Cables &amp; Accessories"/>
    <s v="Cables"/>
    <n v="99"/>
    <n v="2990"/>
    <n v="0.53"/>
    <n v="1"/>
    <x v="3"/>
    <n v="97175"/>
    <n v="0"/>
    <n v="290553250"/>
    <x v="1"/>
    <n v="398417.49999999994"/>
    <x v="0"/>
  </r>
  <r>
    <s v="B08L5FM4JC"/>
    <s v="SanDisk Ultra microSD UHS-I Card 64GB, 120MB/s R"/>
    <s v="SanDisk Ultra microSD"/>
    <x v="264"/>
    <x v="1"/>
    <s v="WearableTechnology"/>
    <s v="SmartWatches"/>
    <m/>
    <n v="2499"/>
    <n v="2400"/>
    <n v="0.73"/>
    <n v="1"/>
    <x v="5"/>
    <n v="67260"/>
    <n v="0"/>
    <n v="161424000"/>
    <x v="2"/>
    <n v="295944"/>
    <x v="0"/>
  </r>
  <r>
    <s v="B0B54Y2SNX"/>
    <s v="iPhone Original 20W C Type Fast PD Charger Compatible with I-Phone13/13 mini/13pro/13 pro Max I-Phone 12/12 Pro/12mini/12 Pro Max, I-Phone11/11 Pro/11 Pro Max 2020 (Only Adapter)"/>
    <s v="iPhone Original 20W"/>
    <x v="355"/>
    <x v="1"/>
    <s v="Mobiles&amp;Accessories"/>
    <s v="Smartphones&amp;BasicMobiles"/>
    <s v="BasicMobiles"/>
    <n v="1399"/>
    <n v="3990"/>
    <n v="0.8"/>
    <n v="1"/>
    <x v="11"/>
    <n v="119"/>
    <n v="1"/>
    <n v="474810"/>
    <x v="2"/>
    <n v="452.2"/>
    <x v="0"/>
  </r>
  <r>
    <s v="B08BQ947H3"/>
    <s v="LIRAMARK Webcam Cover Slide, Ultra Thin Laptop Camera Cover Slide Blocker for Computer MacBook Pro iMac PC Tablet (Pack of 3)"/>
    <s v="LIRAMARK Webcam Cover"/>
    <x v="356"/>
    <x v="1"/>
    <s v="WearableTechnology"/>
    <s v="SmartWatches"/>
    <m/>
    <n v="1499"/>
    <n v="149"/>
    <n v="0"/>
    <n v="0"/>
    <x v="4"/>
    <n v="10833"/>
    <n v="0"/>
    <n v="1614117"/>
    <x v="2"/>
    <n v="46581.9"/>
    <x v="2"/>
  </r>
  <r>
    <s v="B0B7DHSKS7"/>
    <s v="Nokia 8210 4G Volte keypad Phone with Dual SIM, Big Display, inbuilt MP3 Player &amp; Wireless FM Radio | Blue"/>
    <s v="Nokia 8210 4G"/>
    <x v="357"/>
    <x v="0"/>
    <s v="Accessories &amp; Peripherals"/>
    <s v="Cables &amp; Accessories"/>
    <s v="Cables"/>
    <n v="899"/>
    <n v="5299"/>
    <n v="0.28000000000000003"/>
    <n v="0"/>
    <x v="12"/>
    <n v="1641"/>
    <n v="0"/>
    <n v="8695659"/>
    <x v="2"/>
    <n v="5743.5"/>
    <x v="1"/>
  </r>
  <r>
    <s v="B09SJ1FTYV"/>
    <s v="Sounce Protective Case Cover Compatible Boat Xtend Overall Protective Case TPU HD Clear Ultra-Thin Cover with Unbreakable Screen Guard"/>
    <s v="Sounce Protective Case"/>
    <x v="358"/>
    <x v="1"/>
    <s v="Mobiles&amp;Accessories"/>
    <s v="MobileAccessories"/>
    <s v="Chargers"/>
    <n v="249"/>
    <n v="1899"/>
    <n v="0.9"/>
    <n v="1"/>
    <x v="1"/>
    <n v="4740"/>
    <n v="0"/>
    <n v="9001260"/>
    <x v="0"/>
    <n v="18960"/>
    <x v="0"/>
  </r>
  <r>
    <s v="B09XJ5LD6L"/>
    <s v="Samsung Galaxy M53 5G (Deep Ocean Blue, 6GB, 128GB Storage) | 108MP | sAmoled+ 120Hz | 12GB RAM with RAM Plus | Travel Adapter to be Purchased Separately"/>
    <s v="Samsung Galaxy M53"/>
    <x v="359"/>
    <x v="1"/>
    <s v="Mobiles&amp;Accessories"/>
    <s v="MobileAccessories"/>
    <s v="Maintenance,Upkeep&amp;Repairs"/>
    <n v="299"/>
    <n v="32999"/>
    <n v="0.27"/>
    <n v="0"/>
    <x v="2"/>
    <n v="8866"/>
    <n v="0"/>
    <n v="292569134"/>
    <x v="0"/>
    <n v="34577.4"/>
    <x v="1"/>
  </r>
  <r>
    <s v="B07WHS7MZ1"/>
    <s v="iQOO 9 SE 5G (Sunset Sierra, 8GB RAM, 128GB Storage) | Qualcomm Snapdragon 888 | 66W Flash Charge"/>
    <s v="iQOO 9 SE"/>
    <x v="360"/>
    <x v="1"/>
    <s v="Mobiles&amp;Accessories"/>
    <s v="MobileAccessories"/>
    <s v="D√©cor"/>
    <n v="79"/>
    <n v="39990"/>
    <n v="0.25"/>
    <n v="0"/>
    <x v="4"/>
    <n v="8399"/>
    <n v="0"/>
    <n v="335876010"/>
    <x v="1"/>
    <n v="36115.699999999997"/>
    <x v="1"/>
  </r>
  <r>
    <s v="B0BBVKRP7B"/>
    <s v="SHREENOVA ID116 Plus Bluetooth Fitness Smart Watch for Men Women and Kids Activity Tracker (Black)"/>
    <s v="SHREENOVA ID116 Plus"/>
    <x v="361"/>
    <x v="1"/>
    <s v="Mobiles&amp;Accessories"/>
    <s v="Smartphones&amp;BasicMobiles"/>
    <s v="Smartphones"/>
    <n v="13999"/>
    <n v="1999"/>
    <n v="0.86"/>
    <n v="1"/>
    <x v="18"/>
    <n v="87"/>
    <n v="1"/>
    <n v="173913"/>
    <x v="2"/>
    <n v="243.6"/>
    <x v="0"/>
  </r>
  <r>
    <s v="B09NY7W8YD"/>
    <s v="POCO C31 (Shadow Gray, 64 GB) (4 GB RAM)"/>
    <s v="POCO C31 (Shadow"/>
    <x v="362"/>
    <x v="1"/>
    <s v="Headphones,Earbuds&amp;Accessories"/>
    <s v="Headphones"/>
    <s v="In-Ear"/>
    <n v="949"/>
    <n v="11999"/>
    <n v="0.33"/>
    <n v="0"/>
    <x v="11"/>
    <n v="125"/>
    <n v="1"/>
    <n v="1499875"/>
    <x v="2"/>
    <n v="475"/>
    <x v="1"/>
  </r>
  <r>
    <s v="B0BMM7R92G"/>
    <s v="Noise_Colorfit Smart Watch Charger 2 Pin USB Fast Charger Magnetic Charging Cable Adapter (Smart Watch Charger 2 pin)"/>
    <s v="Noise_Colorfit Smart Watch"/>
    <x v="363"/>
    <x v="1"/>
    <s v="Mobiles&amp;Accessories"/>
    <s v="MobileAccessories"/>
    <s v="Stands"/>
    <n v="99"/>
    <n v="999"/>
    <n v="0.75"/>
    <n v="1"/>
    <x v="6"/>
    <n v="38"/>
    <n v="1"/>
    <n v="37962"/>
    <x v="1"/>
    <n v="171"/>
    <x v="0"/>
  </r>
  <r>
    <s v="B08M66K48D"/>
    <s v="POPIO Tempered Glass Screen Protector Compatible for iPhone 12 / iPhone 12 Pro with Case Friendly Edge to Edge Coverage and Easy Installation kit, Pack of 1"/>
    <s v="POPIO Tempered Glass"/>
    <x v="364"/>
    <x v="1"/>
    <s v="WearableTechnology"/>
    <s v="SmartWatches"/>
    <m/>
    <n v="2499"/>
    <n v="599"/>
    <n v="0.5"/>
    <n v="1"/>
    <x v="4"/>
    <n v="4674"/>
    <n v="0"/>
    <n v="2799726"/>
    <x v="2"/>
    <n v="20098.2"/>
    <x v="0"/>
  </r>
  <r>
    <s v="B09RFB2SJQ"/>
    <s v="10WeRun Id-116 Bluetooth Smartwatch Wireless Fitness Band for Boys, Girls, Men, Women &amp; Kids | Sports Gym Watch for All Smart Phones I Heart Rate and spo2 Monitor"/>
    <s v="10WeRun Id-116 Bluetooth"/>
    <x v="365"/>
    <x v="1"/>
    <s v="Mobiles&amp;Accessories"/>
    <s v="MobileAccessories"/>
    <s v="Mounts"/>
    <n v="689"/>
    <n v="1899"/>
    <n v="0.74"/>
    <n v="1"/>
    <x v="3"/>
    <n v="412"/>
    <n v="1"/>
    <n v="782388"/>
    <x v="2"/>
    <n v="1689.1999999999998"/>
    <x v="0"/>
  </r>
  <r>
    <s v="B0B82YGCF6"/>
    <s v="Tokdis MX-1 Pro Bluetooth Calling Smartwatch - 1.69‚Äù LCD Display, Multiple Watch Faces, Sleep Monitor, Heart &amp; SpO2 Monitoring, Multiple Sports Modes, Water Resistant"/>
    <s v="Tokdis MX-1 Pro"/>
    <x v="366"/>
    <x v="1"/>
    <s v="Mobiles&amp;Accessories"/>
    <s v="MobileAccessories"/>
    <s v="Mounts"/>
    <n v="499"/>
    <n v="3499"/>
    <n v="0.74"/>
    <n v="1"/>
    <x v="17"/>
    <n v="681"/>
    <n v="1"/>
    <n v="2382819"/>
    <x v="0"/>
    <n v="2043"/>
    <x v="0"/>
  </r>
  <r>
    <s v="B08HF4W2CT"/>
    <s v="URBN 20000 mAh lithium_polymer Power Bank with 12 Watt Fast Charging, Camo"/>
    <s v="URBN 20000 mAh"/>
    <x v="350"/>
    <x v="1"/>
    <s v="Mobiles&amp;Accessories"/>
    <s v="MobileAccessories"/>
    <s v="Maintenance,Upkeep&amp;Repairs"/>
    <n v="299"/>
    <n v="3499"/>
    <n v="0.54"/>
    <n v="1"/>
    <x v="1"/>
    <n v="36384"/>
    <n v="0"/>
    <n v="127307616"/>
    <x v="0"/>
    <n v="145536"/>
    <x v="0"/>
  </r>
  <r>
    <s v="B08BCKN299"/>
    <s v="Sounce Gold Plated 3.5 mm Headphone Splitter for Computer 2 Male to 1 Female 3.5mm Headphone Mic Audio Y Splitter Cable Smartphone Headset to PC Adapter ‚Äì (Black,20cm)"/>
    <s v="Sounce Gold Plated"/>
    <x v="367"/>
    <x v="1"/>
    <s v="Mobiles&amp;Accessories"/>
    <s v="MobileAccessories"/>
    <s v="Stands"/>
    <n v="209"/>
    <n v="999"/>
    <n v="0.88"/>
    <n v="1"/>
    <x v="2"/>
    <n v="6491"/>
    <n v="0"/>
    <n v="6484509"/>
    <x v="0"/>
    <n v="25314.899999999998"/>
    <x v="0"/>
  </r>
  <r>
    <s v="B0B2X35B1K"/>
    <s v="Noise ColorFit Ultra 2 Buzz 1.78&quot; AMOLED Bluetooth Calling Watch with 368*448px Always On Display, Premium Metallic Finish, 100+ Watch Faces, 100+ Sports Modes, Health Suite (Jet Black)"/>
    <s v="Noise ColorFit Ultra"/>
    <x v="353"/>
    <x v="1"/>
    <s v="Mobiles&amp;Accessories"/>
    <s v="Smartphones&amp;BasicMobiles"/>
    <s v="Smartphones"/>
    <n v="8499"/>
    <n v="6999"/>
    <n v="0.43"/>
    <n v="0"/>
    <x v="3"/>
    <n v="10229"/>
    <n v="0"/>
    <n v="71592771"/>
    <x v="2"/>
    <n v="41938.899999999994"/>
    <x v="1"/>
  </r>
  <r>
    <s v="B09QS9CWLV"/>
    <s v="Redmi Note 11 (Horizon Blue, 6GB RAM, 64GB Storage)|90Hz FHD+ AMOLED Display | Qualcomm¬Æ Snapdragon‚Ñ¢ 680-6nm | 33W Charger Included"/>
    <s v="Redmi Note 11"/>
    <x v="280"/>
    <x v="1"/>
    <s v="Mobiles&amp;Accessories"/>
    <s v="MobileAccessories"/>
    <s v="Chargers"/>
    <n v="2179"/>
    <n v="18999"/>
    <n v="0.32"/>
    <n v="0"/>
    <x v="3"/>
    <n v="50772"/>
    <n v="0"/>
    <n v="964617228"/>
    <x v="2"/>
    <n v="208165.19999999998"/>
    <x v="1"/>
  </r>
  <r>
    <s v="B0B1NX6JTN"/>
    <s v="Spigen Ultra Hybrid Back Cover Case Compatible with iPhone 14 Pro max (TPU + Poly Carbonate | Crystal Clear)"/>
    <s v="Spigen Ultra Hybrid"/>
    <x v="368"/>
    <x v="1"/>
    <s v="Mobiles&amp;Accessories"/>
    <s v="Smartphones&amp;BasicMobiles"/>
    <s v="Smartphones"/>
    <n v="16999"/>
    <n v="2599"/>
    <n v="0.38"/>
    <n v="0"/>
    <x v="4"/>
    <n v="1801"/>
    <n v="0"/>
    <n v="4680799"/>
    <x v="2"/>
    <n v="7744.2999999999993"/>
    <x v="1"/>
  </r>
  <r>
    <s v="B078G6ZF5Z"/>
    <s v="Oraimo 18W USB &amp; Type-C Dual Output Super Fast Charger Wall Adapter PE2.0&amp;Quick Charge 3.0 &amp; Power Delivery 3.0 Compatible for iPhone 13/13 Mini/13 Pro Max/12/12 Pro Max, iPad Mini/Pro, Pixel, Galaxy, Airpods Pro"/>
    <s v="Oraimo 18W USB"/>
    <x v="369"/>
    <x v="1"/>
    <s v="Mobiles&amp;Accessories"/>
    <s v="Smartphones&amp;BasicMobiles"/>
    <s v="Smartphones"/>
    <n v="44999"/>
    <n v="1199"/>
    <n v="0.42"/>
    <n v="0"/>
    <x v="1"/>
    <n v="14404"/>
    <n v="0"/>
    <n v="17270396"/>
    <x v="2"/>
    <n v="57616"/>
    <x v="1"/>
  </r>
  <r>
    <s v="B0BBW521YC"/>
    <s v="LAPSTER 12pcs Spiral Cable Protectors for Charger, Wires, Data Charger Cable Protector for Computers, Cell Phones etc.(Grey)"/>
    <s v="LAPSTER 12pcs Spiral"/>
    <x v="370"/>
    <x v="1"/>
    <s v="Mobiles&amp;Accessories"/>
    <s v="Smartphones&amp;BasicMobiles"/>
    <s v="BasicMobiles"/>
    <n v="2599"/>
    <n v="999"/>
    <n v="0.9"/>
    <n v="1"/>
    <x v="5"/>
    <n v="305"/>
    <n v="1"/>
    <n v="304695"/>
    <x v="2"/>
    <n v="1342"/>
    <x v="0"/>
  </r>
  <r>
    <s v="B09HSKYMB3"/>
    <s v="MI REDMI 9i Sport (Carbon Black, 64 GB) (4 GB RAM)"/>
    <s v="MI REDMI 9i"/>
    <x v="371"/>
    <x v="1"/>
    <s v="WearableTechnology"/>
    <s v="SmartWatches"/>
    <m/>
    <n v="2799"/>
    <n v="9999"/>
    <n v="0.21"/>
    <n v="0"/>
    <x v="4"/>
    <n v="1376"/>
    <n v="0"/>
    <n v="13758624"/>
    <x v="2"/>
    <n v="5916.8"/>
    <x v="2"/>
  </r>
  <r>
    <s v="B09YV42QHZ"/>
    <s v="Fire-Boltt Ninja 3 Smartwatch Full Touch 1.69 &quot; &amp; 60 Sports Modes with IP68, Sp02 Tracking, Over 100 Cloud based watch faces ( Green )"/>
    <s v="Fire-Boltt Ninja 3"/>
    <x v="262"/>
    <x v="1"/>
    <s v="Headphones,Earbuds&amp;Accessories"/>
    <s v="Headphones"/>
    <s v="On-Ear"/>
    <n v="1399"/>
    <n v="7999"/>
    <n v="0.81"/>
    <n v="1"/>
    <x v="0"/>
    <n v="22638"/>
    <n v="0"/>
    <n v="181081362"/>
    <x v="2"/>
    <n v="95079.6"/>
    <x v="0"/>
  </r>
  <r>
    <s v="B09BF8JBWX"/>
    <s v="Lava A1 Josh 21(Blue Silver) -Dual Sim,Call Blink Notification,Military Grade Certified with 4 Day Battery Backup, Keypad Mobile"/>
    <s v="Lava A1 Josh"/>
    <x v="372"/>
    <x v="1"/>
    <s v="Accessories"/>
    <s v="MemoryCards"/>
    <s v="MicroSD"/>
    <n v="649"/>
    <n v="1249"/>
    <n v="0.16"/>
    <n v="0"/>
    <x v="11"/>
    <n v="2352"/>
    <n v="0"/>
    <n v="2937648"/>
    <x v="2"/>
    <n v="8937.6"/>
    <x v="2"/>
  </r>
  <r>
    <s v="B0B5YBGCKD"/>
    <s v="POPIO Tempered Glass Compatible for iPhone 13 / iPhone 13 Pro/iPhone 14 (Transparent) Edge to Edge Full Screen Coverage with Installation Kit, Pack of 2"/>
    <s v="POPIO Tempered Glass"/>
    <x v="364"/>
    <x v="1"/>
    <s v="Mobiles&amp;Accessories"/>
    <s v="MobileAccessories"/>
    <s v="Chargers"/>
    <n v="799"/>
    <n v="599"/>
    <n v="0.75"/>
    <n v="1"/>
    <x v="4"/>
    <n v="714"/>
    <n v="1"/>
    <n v="427686"/>
    <x v="2"/>
    <n v="3070.2"/>
    <x v="0"/>
  </r>
  <r>
    <s v="B09MY4W73Q"/>
    <s v="Amozo Ultra Hybrid Camera and Drop Protection Back Cover Case for iPhone 13 (Polycarbonate| Back Transparent - Sides Black)"/>
    <s v="Amozo Ultra Hybrid"/>
    <x v="322"/>
    <x v="0"/>
    <s v="Accessories &amp; Peripherals"/>
    <s v="LaptopAccessories"/>
    <s v="CameraPrivacyCovers"/>
    <n v="149"/>
    <n v="1799"/>
    <n v="0.74"/>
    <n v="1"/>
    <x v="4"/>
    <n v="1454"/>
    <n v="0"/>
    <n v="2615746"/>
    <x v="1"/>
    <n v="6252.2"/>
    <x v="0"/>
  </r>
  <r>
    <s v="B09T37CKQ5"/>
    <s v="FLiX Usb Charger,Flix (Beetel) Bolt 2.4 Dual Poart,5V/2.4A/12W Usb Wall Charger Fast Charging,Adapter For Android/Iphone 11/Xs/Xs Max/Xr/X/8/7/6/Plus,Ipad Pro/Air 2/Mini 3/4,Samsung S4/S5 &amp; More-Black"/>
    <s v="FLiX Usb Charger,Flix"/>
    <x v="373"/>
    <x v="0"/>
    <s v="Accessories &amp; Peripherals"/>
    <s v="Cables &amp; Accessories"/>
    <s v="Cables"/>
    <n v="799"/>
    <n v="599"/>
    <n v="0.6"/>
    <n v="1"/>
    <x v="2"/>
    <n v="2147"/>
    <n v="0"/>
    <n v="1286053"/>
    <x v="2"/>
    <n v="8373.2999999999993"/>
    <x v="0"/>
  </r>
  <r>
    <s v="B09GFPN6TP"/>
    <s v="Redmi 9A Sport (Coral Green, 3GB RAM, 32GB Storage) | 2GHz Octa-core Helio G25 Processor | 5000 mAh Battery"/>
    <s v="Redmi 9A Sport"/>
    <x v="269"/>
    <x v="1"/>
    <s v="Mobiles&amp;Accessories"/>
    <s v="Smartphones&amp;BasicMobiles"/>
    <s v="BasicMobiles"/>
    <n v="3799"/>
    <n v="9499"/>
    <n v="0.21"/>
    <n v="0"/>
    <x v="3"/>
    <n v="313832"/>
    <n v="0"/>
    <n v="2981090168"/>
    <x v="2"/>
    <n v="1286711.2"/>
    <x v="2"/>
  </r>
  <r>
    <s v="B0B298D54H"/>
    <s v="Prolet Classic Bumper Case Cover for Samsung Galaxy Watch 4 44mm TPU Plated Full Screen Protector (Black)"/>
    <s v="Prolet Classic Bumper"/>
    <x v="374"/>
    <x v="1"/>
    <s v="Mobiles&amp;Accessories"/>
    <s v="MobileAccessories"/>
    <s v="Cases&amp;Covers"/>
    <n v="199"/>
    <n v="999"/>
    <n v="0.73"/>
    <n v="1"/>
    <x v="7"/>
    <n v="465"/>
    <n v="1"/>
    <n v="464535"/>
    <x v="1"/>
    <n v="1720.5"/>
    <x v="0"/>
  </r>
  <r>
    <s v="B08VB57558"/>
    <s v="Samsung Galaxy S20 FE 5G (Cloud Navy, 8GB RAM, 128GB Storage) with No Cost EMI &amp; Additional Exchange Offers"/>
    <s v="Samsung Galaxy S20"/>
    <x v="375"/>
    <x v="1"/>
    <s v="Mobiles&amp;Accessories"/>
    <s v="Smartphones&amp;BasicMobiles"/>
    <s v="Smartphones"/>
    <n v="23999"/>
    <n v="74999"/>
    <n v="0.49"/>
    <n v="0"/>
    <x v="0"/>
    <n v="27790"/>
    <n v="0"/>
    <n v="2084222210"/>
    <x v="2"/>
    <n v="116718"/>
    <x v="1"/>
  </r>
  <r>
    <s v="B0B9BXKBC7"/>
    <s v="WeCool S5 Long Selfie Stick, with Large Reinforced Tripod Stand up to 61 Inch / 156 Cms, Ultra Long Multi Function Bluetooth Selfie Stick with 1/4 Screw Compatible with Gopro, Camera, and Ring Light"/>
    <s v="WeCool S5 Long"/>
    <x v="376"/>
    <x v="1"/>
    <s v="Mobiles&amp;Accessories"/>
    <s v="Smartphones&amp;BasicMobiles"/>
    <s v="Smartphones"/>
    <n v="29990"/>
    <n v="3999"/>
    <n v="0.55000000000000004"/>
    <n v="1"/>
    <x v="13"/>
    <n v="245"/>
    <n v="1"/>
    <n v="979755"/>
    <x v="2"/>
    <n v="1127"/>
    <x v="0"/>
  </r>
  <r>
    <s v="B09NY6TRXG"/>
    <s v="POCO C31 (Royal Blue, 64 GB) (4 GB RAM)"/>
    <s v="POCO C31 (Royal"/>
    <x v="377"/>
    <x v="1"/>
    <s v="WearableTechnology"/>
    <s v="SmartWatches"/>
    <m/>
    <n v="281"/>
    <n v="11999"/>
    <n v="0.28999999999999998"/>
    <n v="0"/>
    <x v="2"/>
    <n v="276"/>
    <n v="1"/>
    <n v="3311724"/>
    <x v="0"/>
    <n v="1076.3999999999999"/>
    <x v="1"/>
  </r>
  <r>
    <s v="B09NVPJ3P4"/>
    <s v="Noise ColorFit Pulse Grand Smart Watch with 1.69&quot;(4.29cm) HD Display, 60 Sports Modes, 150 Watch Faces, Fast Charge, Spo2, Stress, Sleep, Heart Rate Monitoring &amp; IP68 Waterproof (Electric Blue)"/>
    <s v="Noise ColorFit Pulse"/>
    <x v="261"/>
    <x v="1"/>
    <s v="Mobiles&amp;Accessories"/>
    <s v="Smartphones&amp;BasicMobiles"/>
    <s v="Smartphones"/>
    <n v="7998"/>
    <n v="3999"/>
    <n v="0.5"/>
    <n v="1"/>
    <x v="1"/>
    <n v="30254"/>
    <n v="0"/>
    <n v="120985746"/>
    <x v="2"/>
    <n v="121016"/>
    <x v="0"/>
  </r>
  <r>
    <s v="B0B3NDPCS9"/>
    <s v="Fire-Boltt Visionary 1.78&quot; AMOLED Bluetooth Calling Smartwatch with 368*448 Pixel Resolution 100+ Sports Mode, TWS Connection, Voice Assistance, SPO2 &amp; Heart Rate Monitoring"/>
    <s v="Fire-Boltt Visionary 1.78&quot;"/>
    <x v="272"/>
    <x v="1"/>
    <s v="WearableTechnology"/>
    <s v="SmartWatches"/>
    <m/>
    <n v="249"/>
    <n v="17999"/>
    <n v="0.78"/>
    <n v="1"/>
    <x v="4"/>
    <n v="17161"/>
    <n v="0"/>
    <n v="308880839"/>
    <x v="0"/>
    <n v="73792.3"/>
    <x v="0"/>
  </r>
  <r>
    <s v="B09VGKFM7Y"/>
    <s v="Amazon Basics 2 Amp USB Wall Charger &amp; Micro USB Cable (White)"/>
    <s v="Amazon Basics 2"/>
    <x v="378"/>
    <x v="1"/>
    <s v="Mobiles&amp;Accessories"/>
    <s v="MobileAccessories"/>
    <s v="Maintenance,Upkeep&amp;Repairs"/>
    <n v="299"/>
    <n v="499"/>
    <n v="0.56000000000000005"/>
    <n v="1"/>
    <x v="5"/>
    <n v="14"/>
    <n v="1"/>
    <n v="6986"/>
    <x v="0"/>
    <n v="61.600000000000009"/>
    <x v="0"/>
  </r>
  <r>
    <s v="B07QCWY5XV"/>
    <s v="Mobilife Bluetooth Extendable Selfie Stick with Tripod Stand and Wireless Remote,3-in-1 Multifunctional Selfie Stick Tripod for iPhone Samsung Mi Realme Oppo Vivo Google More,Black"/>
    <s v="Mobilife Bluetooth Extendable"/>
    <x v="379"/>
    <x v="1"/>
    <s v="WearableTechnology"/>
    <s v="SmartWatches"/>
    <m/>
    <n v="499"/>
    <n v="1399"/>
    <n v="0.56999999999999995"/>
    <n v="1"/>
    <x v="3"/>
    <n v="14560"/>
    <n v="0"/>
    <n v="20369440"/>
    <x v="0"/>
    <n v="59695.999999999993"/>
    <x v="0"/>
  </r>
  <r>
    <s v="B098QXR9X2"/>
    <s v="Ambrane 27000mAh Power Bank, 20W Fast Charging, Triple Output, Type C PD (Input &amp; Output), Quick Charge, Li-Polymer, Multi-Layer Protection for iPhone, Smartphones &amp; Other Devices (Stylo Pro, Black)"/>
    <s v="Ambrane 27000mAh Power"/>
    <x v="380"/>
    <x v="1"/>
    <s v="WearableTechnology"/>
    <s v="SmartWatches"/>
    <m/>
    <n v="899"/>
    <n v="2999"/>
    <n v="0.17"/>
    <n v="0"/>
    <x v="3"/>
    <n v="3156"/>
    <n v="0"/>
    <n v="9464844"/>
    <x v="2"/>
    <n v="12939.599999999999"/>
    <x v="2"/>
  </r>
  <r>
    <s v="B07H1S7XW8"/>
    <s v="STRIFF Wall Mount Phone Holder Wall Mount with Adhesive Strips, Charging Holder Compatible with iPhone, Smartphone and Mini Tablet (Pack of 1) (White)"/>
    <s v="STRIFF Wall Mount"/>
    <x v="381"/>
    <x v="1"/>
    <s v="Mobiles&amp;Accessories"/>
    <s v="MobileAccessories"/>
    <s v="Chargers"/>
    <n v="1599"/>
    <n v="499"/>
    <n v="0.82"/>
    <n v="1"/>
    <x v="3"/>
    <n v="9340"/>
    <n v="0"/>
    <n v="4660660"/>
    <x v="2"/>
    <n v="38294"/>
    <x v="0"/>
  </r>
  <r>
    <s v="B0BNXFDTZ2"/>
    <s v="Fire-Boltt Tank 1.85&quot; Bluetooth Calling Smart Watch, 123 Sports Mode, 8 UI Interactions, Built in Speaker &amp; Mic, 7 Days Battery &amp; Fire-Boltt Health Suite"/>
    <s v="Fire-Boltt Tank 1.85&quot;"/>
    <x v="382"/>
    <x v="1"/>
    <s v="Headphones,Earbuds&amp;Accessories"/>
    <s v="Adapters"/>
    <m/>
    <n v="120"/>
    <n v="11999"/>
    <n v="0.75"/>
    <n v="1"/>
    <x v="5"/>
    <n v="768"/>
    <n v="1"/>
    <n v="9215232"/>
    <x v="1"/>
    <n v="3379.2000000000003"/>
    <x v="0"/>
  </r>
  <r>
    <s v="B088ZFJY82"/>
    <s v="Elv Aluminium Adjustable Mobile Phone Foldable Holder Tabletop Stand Dock Mount for All Smartphones, Tabs, Kindle, iPad (Moonlight Silver)"/>
    <s v="Elv Aluminium Adjustable"/>
    <x v="383"/>
    <x v="1"/>
    <s v="WearableTechnology"/>
    <s v="SmartWatches"/>
    <m/>
    <n v="3999"/>
    <n v="1499"/>
    <n v="0.79"/>
    <n v="1"/>
    <x v="6"/>
    <n v="28978"/>
    <n v="0"/>
    <n v="43438022"/>
    <x v="2"/>
    <n v="130401"/>
    <x v="0"/>
  </r>
  <r>
    <s v="B0B4F4QZ1H"/>
    <s v="Samsung Galaxy M13 5G (Stardust Brown, 6GB, 128GB Storage) | 5000mAh Battery | Upto 12GB RAM with RAM Plus"/>
    <s v="Samsung Galaxy M13"/>
    <x v="265"/>
    <x v="1"/>
    <s v="Mobiles&amp;Accessories"/>
    <s v="Smartphones&amp;BasicMobiles"/>
    <s v="Smartphones"/>
    <n v="12999"/>
    <n v="19499"/>
    <n v="0.28000000000000003"/>
    <n v="0"/>
    <x v="3"/>
    <n v="18998"/>
    <n v="0"/>
    <n v="370442002"/>
    <x v="2"/>
    <n v="77891.799999999988"/>
    <x v="1"/>
  </r>
  <r>
    <s v="B09BCNQ9R2"/>
    <s v="DYAZO USB 3.0 Type C Female to USB A Male Connector/Converter/Adapter Compatible for Samsung Galaxy Note s 20 10 Plus Ultra,Google Pixel 4 5 3 2 &amp; Other Type-c Devices"/>
    <s v="DYAZO USB 3.0"/>
    <x v="384"/>
    <x v="1"/>
    <s v="Mobiles&amp;Accessories"/>
    <s v="MobileAccessories"/>
    <s v="Cases&amp;Covers"/>
    <n v="1599"/>
    <n v="499"/>
    <n v="0.72"/>
    <n v="1"/>
    <x v="0"/>
    <n v="4971"/>
    <n v="0"/>
    <n v="2480529"/>
    <x v="2"/>
    <n v="20878.2"/>
    <x v="0"/>
  </r>
  <r>
    <s v="B0B9BD2YL4"/>
    <s v="KINGONE Wireless Charging Pencil (2nd Generation) for iPad with Magnetic and Tilt Sensitive, Palm Rejection, Compatible with Apple iPad Pro 11 inch 1/2/3/4, iPad Pro 12.9 Inch 3/4/5/6, iPad Air 4/5, mini6"/>
    <s v="KINGONE Wireless Charging"/>
    <x v="385"/>
    <x v="1"/>
    <s v="Mobiles&amp;Accessories"/>
    <s v="MobileAccessories"/>
    <s v="Chargers"/>
    <n v="699"/>
    <n v="6999"/>
    <n v="0.63"/>
    <n v="1"/>
    <x v="6"/>
    <n v="1526"/>
    <n v="0"/>
    <n v="10680474"/>
    <x v="2"/>
    <n v="6867"/>
    <x v="0"/>
  </r>
  <r>
    <s v="B071Z8M4KX"/>
    <s v="boAt BassHeads 100 in-Ear Wired Headphones with Mic (Black)"/>
    <s v="boAt BassHeads 100"/>
    <x v="256"/>
    <x v="1"/>
    <s v="Mobiles&amp;Accessories"/>
    <s v="MobileAccessories"/>
    <s v="D√©cor"/>
    <n v="99"/>
    <n v="999"/>
    <n v="0.63"/>
    <n v="1"/>
    <x v="3"/>
    <n v="363711"/>
    <n v="0"/>
    <n v="363347289"/>
    <x v="1"/>
    <n v="1491215.0999999999"/>
    <x v="0"/>
  </r>
  <r>
    <s v="B09N3ZNHTY"/>
    <s v="boAt Airdopes 141 Bluetooth Truly Wireless in Ear Earbuds with mic, 42H Playtime, Beast Mode(Low Latency Upto 80ms) for Gaming, ENx Tech, ASAP Charge, IWP, IPX4 Water Resistance (Bold Black)"/>
    <s v="boAt Airdopes 141"/>
    <x v="386"/>
    <x v="1"/>
    <s v="Mobiles&amp;Accessories"/>
    <s v="Smartphones&amp;BasicMobiles"/>
    <s v="Smartphones"/>
    <n v="7915"/>
    <n v="4490"/>
    <n v="0.67"/>
    <n v="1"/>
    <x v="2"/>
    <n v="136954"/>
    <n v="0"/>
    <n v="614923460"/>
    <x v="2"/>
    <n v="534120.6"/>
    <x v="0"/>
  </r>
  <r>
    <s v="B005FYNT3G"/>
    <s v="SanDisk Cruzer Blade 32GB USB Flash Drive"/>
    <s v="SanDisk Cruzer Blade"/>
    <x v="387"/>
    <x v="1"/>
    <s v="WearableTechnology"/>
    <s v="SmartWatches"/>
    <m/>
    <n v="1499"/>
    <n v="650"/>
    <n v="0.56000000000000005"/>
    <n v="1"/>
    <x v="4"/>
    <n v="253105"/>
    <n v="0"/>
    <n v="164518250"/>
    <x v="2"/>
    <n v="1088351.5"/>
    <x v="0"/>
  </r>
  <r>
    <s v="B01J0XWYKQ"/>
    <s v="Logitech B170 Wireless Mouse, 2.4 GHz with USB Nano Receiver, Optical Tracking, 12-Months Battery Life, Ambidextrous, PC/Mac/Laptop - Black"/>
    <s v="Logitech B170 Wireless"/>
    <x v="388"/>
    <x v="1"/>
    <s v="Mobiles&amp;Accessories"/>
    <s v="Smartphones&amp;BasicMobiles"/>
    <s v="BasicMobiles"/>
    <n v="1055"/>
    <n v="895"/>
    <n v="0.33"/>
    <n v="0"/>
    <x v="5"/>
    <n v="61314"/>
    <n v="0"/>
    <n v="54876030"/>
    <x v="2"/>
    <n v="269781.60000000003"/>
    <x v="1"/>
  </r>
  <r>
    <s v="B09CTRPSJR"/>
    <s v="Storio Kids Toys LCD Writing Tablet 8.5Inch E-Note Pad Best Birthday Gift for Girls Boys, Multicolor (SC1667)"/>
    <s v="Storio Kids Toys"/>
    <x v="389"/>
    <x v="1"/>
    <s v="Mobiles&amp;Accessories"/>
    <s v="MobileAccessories"/>
    <s v="Maintenance,Upkeep&amp;Repairs"/>
    <n v="150"/>
    <n v="237"/>
    <n v="0.08"/>
    <n v="0"/>
    <x v="11"/>
    <n v="7354"/>
    <n v="0"/>
    <n v="1742898"/>
    <x v="1"/>
    <n v="27945.199999999997"/>
    <x v="2"/>
  </r>
  <r>
    <s v="B08JQN8DGZ"/>
    <s v="boAt Airdopes 121v2 in-Ear True Wireless Earbuds with Upto 14 Hours Playback, 8MM Drivers, Battery Indicators, Lightweight Earbuds &amp; Multifunction Controls (Active Black, with Mic)"/>
    <s v="boAt Airdopes 121v2"/>
    <x v="390"/>
    <x v="0"/>
    <s v="Accessories &amp; Peripherals"/>
    <s v="Cables &amp; Accessories"/>
    <s v="Cables"/>
    <n v="219"/>
    <n v="2990"/>
    <n v="0.56999999999999995"/>
    <n v="1"/>
    <x v="11"/>
    <n v="180998"/>
    <n v="0"/>
    <n v="541184020"/>
    <x v="0"/>
    <n v="687792.4"/>
    <x v="0"/>
  </r>
  <r>
    <s v="B0B72BSW7K"/>
    <s v="SKE Bed Study Table Portable Wood Multifunction Laptop-Table Lapdesk for Children Bed Foldabe Table Work with Tablet Slot &amp; Cup Holder Brown Black"/>
    <s v="SKE Bed Study"/>
    <x v="391"/>
    <x v="1"/>
    <s v="Mobiles&amp;Accessories"/>
    <s v="MobileAccessories"/>
    <s v="Cases&amp;Covers"/>
    <n v="474"/>
    <n v="699"/>
    <n v="0.62"/>
    <n v="1"/>
    <x v="12"/>
    <n v="690"/>
    <n v="1"/>
    <n v="482310"/>
    <x v="0"/>
    <n v="2415"/>
    <x v="0"/>
  </r>
  <r>
    <s v="B08TV2P1N8"/>
    <s v="boAt Rockerz 255 Pro+ in-Ear Bluetooth Neckband with Upto 40 Hours Playback, ASAP  Charge, IPX7, Dual Pairing, BT v5.0, with Mic (Active Black)"/>
    <s v="boAt Rockerz 255"/>
    <x v="392"/>
    <x v="0"/>
    <s v="Accessories &amp; Peripherals"/>
    <s v="Cables &amp; Accessories"/>
    <s v="Cables"/>
    <n v="115"/>
    <n v="3990"/>
    <n v="0.65"/>
    <n v="1"/>
    <x v="3"/>
    <n v="141841"/>
    <n v="0"/>
    <n v="565945590"/>
    <x v="1"/>
    <n v="581548.1"/>
    <x v="0"/>
  </r>
  <r>
    <s v="B07XCM6T4N"/>
    <s v="STRIFF Adjustable Laptop Tabletop Stand Patented Riser Ventilated Portable Foldable Compatible with MacBook Notebook Tablet Tray Desk Table Book with Free Phone Stand (Black)"/>
    <s v="STRIFF Adjustable Laptop"/>
    <x v="393"/>
    <x v="1"/>
    <s v="Mobiles&amp;Accessories"/>
    <s v="MobileAccessories"/>
    <s v="Chargers"/>
    <n v="239"/>
    <n v="1499"/>
    <n v="0.77"/>
    <n v="1"/>
    <x v="4"/>
    <n v="24791"/>
    <n v="0"/>
    <n v="37161709"/>
    <x v="0"/>
    <n v="106601.29999999999"/>
    <x v="0"/>
  </r>
  <r>
    <s v="B07T5DKR5D"/>
    <s v="ZEBRONICS Zeb-Bro in Ear Wired Earphones with Mic, 3.5mm Audio Jack, 10mm Drivers, Phone/Tablet Compatible(Black)"/>
    <s v="ZEBRONICS Zeb-Bro in"/>
    <x v="394"/>
    <x v="1"/>
    <s v="Mobiles&amp;Accessories"/>
    <s v="Smartphones&amp;BasicMobiles"/>
    <s v="Smartphones"/>
    <n v="7499"/>
    <n v="399"/>
    <n v="0.63"/>
    <n v="1"/>
    <x v="12"/>
    <n v="21764"/>
    <n v="0"/>
    <n v="8683836"/>
    <x v="2"/>
    <n v="76174"/>
    <x v="0"/>
  </r>
  <r>
    <s v="B07PR1CL3S"/>
    <s v="boAt Rockerz 450 Bluetooth On Ear Headphones with Mic, Upto 15 Hours Playback, 40MM Drivers, Padded Ear Cushions, Integrated Controls and Dual Modes(Luscious Black)"/>
    <s v="boAt Rockerz 450"/>
    <x v="395"/>
    <x v="1"/>
    <s v="WearableTechnology"/>
    <s v="SmartWatches"/>
    <m/>
    <n v="265"/>
    <n v="3990"/>
    <n v="0.69"/>
    <n v="1"/>
    <x v="3"/>
    <n v="107151"/>
    <n v="0"/>
    <n v="427532490"/>
    <x v="0"/>
    <n v="439319.1"/>
    <x v="0"/>
  </r>
  <r>
    <s v="B07JQKQ91F"/>
    <s v="JBL C50HI, Wired in Ear Headphones with Mic, One Button Multi-Function Remote, Lightweight &amp; Comfortable fit (Black)"/>
    <s v="JBL C50HI, Wired"/>
    <x v="396"/>
    <x v="1"/>
    <s v="Mobiles&amp;Accessories"/>
    <s v="Smartphones&amp;BasicMobiles"/>
    <s v="Smartphones"/>
    <n v="37990"/>
    <n v="999"/>
    <n v="0.5"/>
    <n v="1"/>
    <x v="2"/>
    <n v="92995"/>
    <n v="0"/>
    <n v="92902005"/>
    <x v="2"/>
    <n v="362680.5"/>
    <x v="0"/>
  </r>
  <r>
    <s v="B08W56G1K9"/>
    <s v="LAPSTER Spiral Charger Spiral Charger Cable Protectors for Wires Data Cable Saver Charging Cord Protective Cable Cover Set of 3 (12 Pieces)"/>
    <s v="LAPSTER Spiral Charger"/>
    <x v="397"/>
    <x v="0"/>
    <s v="Accessories &amp; Peripherals"/>
    <s v="Cables &amp; Accessories"/>
    <s v="Cables"/>
    <n v="199"/>
    <n v="999"/>
    <n v="0.9"/>
    <n v="1"/>
    <x v="3"/>
    <n v="8751"/>
    <n v="0"/>
    <n v="8742249"/>
    <x v="1"/>
    <n v="35879.1"/>
    <x v="0"/>
  </r>
  <r>
    <s v="B01L8ZNWN2"/>
    <s v="HP v236w USB 2.0 64GB Pen Drive, Metal"/>
    <s v="HP v236w USB"/>
    <x v="398"/>
    <x v="0"/>
    <s v="Accessories &amp; Peripherals"/>
    <s v="Cables &amp; Accessories"/>
    <s v="Cables"/>
    <n v="179"/>
    <n v="1500"/>
    <n v="0.68"/>
    <n v="1"/>
    <x v="0"/>
    <n v="64273"/>
    <n v="0"/>
    <n v="96409500"/>
    <x v="1"/>
    <n v="269946.60000000003"/>
    <x v="0"/>
  </r>
  <r>
    <s v="B009VCGPSY"/>
    <s v="HP X1000 Wired USB Mouse with 3 Handy Buttons, Fast-Moving Scroll Wheel and Optical Sensor works on most Surfaces (H2C21AA, Black/Grey)"/>
    <s v="HP X1000 Wired"/>
    <x v="399"/>
    <x v="1"/>
    <s v="Mobiles&amp;Accessories"/>
    <s v="MobileAccessories"/>
    <s v="Photo&amp;VideoAccessories"/>
    <n v="1799"/>
    <n v="649"/>
    <n v="0.59"/>
    <n v="1"/>
    <x v="4"/>
    <n v="54315"/>
    <n v="0"/>
    <n v="35250435"/>
    <x v="2"/>
    <n v="233554.5"/>
    <x v="0"/>
  </r>
  <r>
    <s v="B0B296NTFV"/>
    <s v="Portronics Toad 23 Wireless Optical Mouse with 2.4GHz, USB Nano Dongle, Optical Orientation, Click Wheel, Adjustable DPI(Black)"/>
    <s v="Portronics Toad 23"/>
    <x v="400"/>
    <x v="1"/>
    <s v="Mobiles&amp;Accessories"/>
    <s v="Smartphones&amp;BasicMobiles"/>
    <s v="Smartphones"/>
    <n v="8499"/>
    <n v="599"/>
    <n v="0.5"/>
    <n v="1"/>
    <x v="3"/>
    <n v="1597"/>
    <n v="0"/>
    <n v="956603"/>
    <x v="2"/>
    <n v="6547.7"/>
    <x v="0"/>
  </r>
  <r>
    <s v="B07TCN5VR9"/>
    <s v="Boult Audio BassBuds X1 in-Ear Wired Earphones with 10mm Extra Bass Driver and HD Sound with mic(Black)"/>
    <s v="Boult Audio BassBuds"/>
    <x v="401"/>
    <x v="1"/>
    <s v="WearableTechnology"/>
    <s v="SmartWatches"/>
    <m/>
    <n v="1999"/>
    <n v="999"/>
    <n v="0.67"/>
    <n v="1"/>
    <x v="2"/>
    <n v="77027"/>
    <n v="0"/>
    <n v="76949973"/>
    <x v="2"/>
    <n v="300405.3"/>
    <x v="0"/>
  </r>
  <r>
    <s v="B00ZYLMQH0"/>
    <s v="Dell KB216 Wired Multimedia USB Keyboard with Super Quite Plunger Keys with Spill-Resistant ‚Äì Black"/>
    <s v="Dell KB216 Wired"/>
    <x v="402"/>
    <x v="1"/>
    <s v="WearableTechnology"/>
    <s v="SmartWatches"/>
    <m/>
    <n v="3999"/>
    <n v="1799"/>
    <n v="0.69"/>
    <n v="1"/>
    <x v="4"/>
    <n v="28829"/>
    <n v="0"/>
    <n v="51863371"/>
    <x v="2"/>
    <n v="123964.7"/>
    <x v="0"/>
  </r>
  <r>
    <s v="B01HJI0FS2"/>
    <s v="Dell MS116 1000Dpi USB Wired Optical Mouse, Led Tracking, Scrolling Wheel, Plug and Play."/>
    <s v="Dell MS116 1000Dpi"/>
    <x v="403"/>
    <x v="1"/>
    <s v="Mobiles&amp;Accessories"/>
    <s v="MobileAccessories"/>
    <s v="Chargers"/>
    <n v="219"/>
    <n v="650"/>
    <n v="0.54"/>
    <n v="1"/>
    <x v="6"/>
    <n v="33176"/>
    <n v="0"/>
    <n v="21564400"/>
    <x v="0"/>
    <n v="149292"/>
    <x v="0"/>
  </r>
  <r>
    <s v="B076B8G5D8"/>
    <s v="Boya ByM1 Auxiliary Omnidirectional Lavalier Condenser Microphone with 20ft Audio Cable (Black)"/>
    <s v="Boya ByM1 Auxiliary"/>
    <x v="404"/>
    <x v="1"/>
    <s v="Mobiles&amp;Accessories"/>
    <s v="MobileAccessories"/>
    <s v="Photo&amp;VideoAccessories"/>
    <n v="599"/>
    <n v="1995"/>
    <n v="0.6"/>
    <n v="1"/>
    <x v="1"/>
    <n v="68664"/>
    <n v="0"/>
    <n v="136984680"/>
    <x v="2"/>
    <n v="274656"/>
    <x v="0"/>
  </r>
  <r>
    <s v="B014SZO90Y"/>
    <s v="Duracell Ultra Alkaline AA Battery, 8 Pcs"/>
    <s v="Duracell Ultra Alkaline"/>
    <x v="405"/>
    <x v="1"/>
    <s v="Mobiles&amp;Accessories"/>
    <s v="MobileAccessories"/>
    <s v="Chargers"/>
    <n v="2499"/>
    <n v="315"/>
    <n v="0.16"/>
    <n v="0"/>
    <x v="6"/>
    <n v="28030"/>
    <n v="0"/>
    <n v="8829450"/>
    <x v="2"/>
    <n v="126135"/>
    <x v="2"/>
  </r>
  <r>
    <s v="B07KCMR8D6"/>
    <s v="Classmate Octane Neon- Blue Gel Pens(Pack of 5)|Smooth Writing Pen|Attractive body colour for Boys &amp; Girls|Waterproof ink for smudge free writing|Preferred by Students for Exam|Study at home essential"/>
    <s v="Classmate Octane Neon-"/>
    <x v="406"/>
    <x v="1"/>
    <s v="Mobiles&amp;Accessories"/>
    <s v="MobileAccessories"/>
    <s v="Mounts"/>
    <n v="89"/>
    <n v="50"/>
    <n v="0"/>
    <n v="0"/>
    <x v="4"/>
    <n v="5792"/>
    <n v="0"/>
    <n v="289600"/>
    <x v="1"/>
    <n v="24905.599999999999"/>
    <x v="2"/>
  </r>
  <r>
    <s v="B00N1U9AJS"/>
    <s v="3M Scotch Double Sided Heavy Duty Tape(1m holds 4.5Kgs) for indoor hanging applications (Photo frames, Mirrors, Key Holders, Car Interiors, Extension Boards, Wall decoration, etc)(L: 3m, W: 24mm)"/>
    <s v="3M Scotch Double"/>
    <x v="407"/>
    <x v="1"/>
    <s v="WearableTechnology"/>
    <s v="SmartWatches"/>
    <m/>
    <n v="2999"/>
    <n v="165"/>
    <n v="0.21"/>
    <n v="0"/>
    <x v="2"/>
    <n v="14778"/>
    <n v="0"/>
    <n v="2438370"/>
    <x v="2"/>
    <n v="57634.2"/>
    <x v="2"/>
  </r>
  <r>
    <s v="B07KY3FNQP"/>
    <s v="boAt Bassheads 152 in Ear Wired Earphones with Mic(Active Black)"/>
    <s v="boAt Bassheads 152"/>
    <x v="408"/>
    <x v="1"/>
    <s v="Mobiles&amp;Accessories"/>
    <s v="MobileAccessories"/>
    <s v="Stands"/>
    <n v="314"/>
    <n v="1290"/>
    <n v="0.65"/>
    <n v="1"/>
    <x v="3"/>
    <n v="91770"/>
    <n v="0"/>
    <n v="118383300"/>
    <x v="0"/>
    <n v="376256.99999999994"/>
    <x v="0"/>
  </r>
  <r>
    <s v="B07QZ3CZ48"/>
    <s v="boAt BassHeads 122 Wired Earphones with Heavy Bass, Integrated Controls and Mic (Gun Metal)"/>
    <s v="boAt BassHeads 122"/>
    <x v="409"/>
    <x v="1"/>
    <s v="Mobiles&amp;Accessories"/>
    <s v="Smartphones&amp;BasicMobiles"/>
    <s v="Smartphones"/>
    <n v="13999"/>
    <n v="1290"/>
    <n v="0.69"/>
    <n v="1"/>
    <x v="0"/>
    <n v="206"/>
    <n v="1"/>
    <n v="265740"/>
    <x v="2"/>
    <n v="865.2"/>
    <x v="0"/>
  </r>
  <r>
    <s v="B09T3H12GV"/>
    <s v="Dell USB Wireless Keyboard and Mouse Set- KM3322W, Anti-Fade &amp; Spill-Resistant Keys, up to 36 Month Battery Life, 3Y Advance Exchange Warranty, Black"/>
    <s v="Dell USB Wireless"/>
    <x v="410"/>
    <x v="1"/>
    <s v="Mobiles&amp;Accessories"/>
    <s v="MobileAccessories"/>
    <s v="Cables&amp;Adapters"/>
    <n v="139"/>
    <n v="2498"/>
    <n v="0.44"/>
    <n v="0"/>
    <x v="0"/>
    <n v="33717"/>
    <n v="0"/>
    <n v="84225066"/>
    <x v="1"/>
    <n v="141611.4"/>
    <x v="1"/>
  </r>
  <r>
    <s v="B08ZJDWTJ1"/>
    <s v="Seagate Expansion 1TB External HDD - USB 3.0 for Windows and Mac with 3 yr Data Recovery Services, Portable Hard Drive (STKM1000400)"/>
    <s v="Seagate Expansion 1TB"/>
    <x v="411"/>
    <x v="1"/>
    <s v="Mobiles&amp;Accessories"/>
    <s v="MobileAccessories"/>
    <s v="StylusPens"/>
    <n v="2599"/>
    <n v="4999"/>
    <n v="0.18"/>
    <n v="0"/>
    <x v="6"/>
    <n v="50810"/>
    <n v="0"/>
    <n v="253999190"/>
    <x v="2"/>
    <n v="228645"/>
    <x v="2"/>
  </r>
  <r>
    <s v="B08FTFXNNB"/>
    <s v="HP w100 480P 30 FPS Digital Webcam with Built-in Mic, Plug and Play Setup, Wide-Angle View for Video Calling on Skype, Zoom, Microsoft Teams and Other Apps (Black)"/>
    <s v="HP w100 480P"/>
    <x v="412"/>
    <x v="1"/>
    <s v="Headphones,Earbuds&amp;Accessories"/>
    <s v="Headphones"/>
    <s v="In-Ear"/>
    <n v="365"/>
    <n v="1999"/>
    <n v="0.75"/>
    <n v="1"/>
    <x v="7"/>
    <n v="3369"/>
    <n v="0"/>
    <n v="6734631"/>
    <x v="0"/>
    <n v="12465.300000000001"/>
    <x v="0"/>
  </r>
  <r>
    <s v="B08YDFX7Y1"/>
    <s v="ZEBRONICS Zeb-Dash Plus 2.4GHz High Precision Wireless Mouse with up to 1600 DPI, Power Saving Mode, Nano Receiver and Plug &amp; Play Usage - USB"/>
    <s v="ZEBRONICS Zeb-Dash Plus"/>
    <x v="413"/>
    <x v="1"/>
    <s v="Headphones,Earbuds&amp;Accessories"/>
    <s v="Headphones"/>
    <s v="In-Ear"/>
    <n v="1499"/>
    <n v="449"/>
    <n v="0.33"/>
    <n v="0"/>
    <x v="12"/>
    <n v="11827"/>
    <n v="0"/>
    <n v="5310323"/>
    <x v="2"/>
    <n v="41394.5"/>
    <x v="1"/>
  </r>
  <r>
    <s v="B087FXHB6J"/>
    <s v="Zebronics Zeb-Companion 107 USB Wireless Keyboard and Mouse Set with Nano Receiver (Black)"/>
    <s v="Zebronics Zeb-Companion 107"/>
    <x v="414"/>
    <x v="1"/>
    <s v="WearableTechnology"/>
    <s v="SmartWatches"/>
    <m/>
    <n v="1998"/>
    <n v="999"/>
    <n v="0.3"/>
    <n v="0"/>
    <x v="12"/>
    <n v="15295"/>
    <n v="0"/>
    <n v="15279705"/>
    <x v="2"/>
    <n v="53532.5"/>
    <x v="1"/>
  </r>
  <r>
    <s v="B07N42JB4S"/>
    <s v="SYVO WT 3130 Aluminum Tripod (133CM), Universal Lightweight Tripod with Mobile Phone Holder Mount &amp; Carry Bag for All Smart Phones, Gopro, Cameras - Brown"/>
    <s v="SYVO WT 3130"/>
    <x v="415"/>
    <x v="1"/>
    <s v="WearableTechnology"/>
    <s v="SmartWatches"/>
    <m/>
    <n v="1799"/>
    <n v="3990"/>
    <n v="0.8"/>
    <n v="1"/>
    <x v="4"/>
    <n v="27139"/>
    <n v="0"/>
    <n v="108284610"/>
    <x v="2"/>
    <n v="116697.7"/>
    <x v="0"/>
  </r>
  <r>
    <s v="B0B31BYXQQ"/>
    <s v="Boult Audio Airbass Z20 True Wireless, 40H Battery Life, Zen ENC Mic, Type-C Lightning Boult Fast Charging (10Mins=100Mins), BoomX Tech Bass, ENC, IPX5 in Ear Earbuds with mic (Green)"/>
    <s v="Boult Audio Airbass"/>
    <x v="416"/>
    <x v="0"/>
    <s v="ExternalDevices&amp;DataStorage"/>
    <s v="PenDrives"/>
    <m/>
    <n v="289"/>
    <n v="5499"/>
    <n v="0.75"/>
    <n v="1"/>
    <x v="2"/>
    <n v="9504"/>
    <n v="0"/>
    <n v="52262496"/>
    <x v="0"/>
    <n v="37065.599999999999"/>
    <x v="0"/>
  </r>
  <r>
    <s v="B07SLMR1K6"/>
    <s v="SanDisk Ultra Flair 64GB USB 3.0 Pen Drive, Multicolor"/>
    <s v="SanDisk Ultra Flair"/>
    <x v="417"/>
    <x v="0"/>
    <s v="Accessories &amp; Peripherals"/>
    <s v="Keyboards,Mice&amp;InputDevices"/>
    <s v="Mice"/>
    <n v="599"/>
    <n v="1350"/>
    <n v="0.62"/>
    <n v="1"/>
    <x v="4"/>
    <n v="30058"/>
    <n v="0"/>
    <n v="40578300"/>
    <x v="2"/>
    <n v="129249.4"/>
    <x v="0"/>
  </r>
  <r>
    <s v="B092X94QNQ"/>
    <s v="boAt Rockerz 330 in-Ear Bluetooth Neckband with Upto 30 Hours Playtime, ASAP  Charge, Signature Sound, Dual Pairing &amp; IPX5 with Mic (Active Black)"/>
    <s v="boAt Rockerz 330"/>
    <x v="418"/>
    <x v="0"/>
    <s v="Accessories &amp; Peripherals"/>
    <s v="Keyboards,Mice&amp;InputDevices"/>
    <s v="GraphicTablets"/>
    <n v="217"/>
    <n v="3990"/>
    <n v="0.62"/>
    <n v="1"/>
    <x v="3"/>
    <n v="109864"/>
    <n v="0"/>
    <n v="438357360"/>
    <x v="0"/>
    <n v="450442.39999999997"/>
    <x v="0"/>
  </r>
  <r>
    <s v="B0846D5CBP"/>
    <s v="Casio FX-991ES Plus-2nd Edition Scientific Calculator, Black"/>
    <s v="Casio FX-991ES Plus-2nd"/>
    <x v="419"/>
    <x v="1"/>
    <s v="Headphones,Earbuds&amp;Accessories"/>
    <s v="Headphones"/>
    <s v="In-Ear"/>
    <n v="1299"/>
    <n v="1295"/>
    <n v="0"/>
    <n v="0"/>
    <x v="6"/>
    <n v="5760"/>
    <n v="0"/>
    <n v="7459200"/>
    <x v="2"/>
    <n v="25920"/>
    <x v="2"/>
  </r>
  <r>
    <s v="B00KXULGJQ"/>
    <s v="TP-Link AC750 Wifi Range Extender | Up to 750Mbps | Dual Band WiFi Extender, Repeater, Wifi Signal Booster, Access Point| Easy Set-Up | Extends Wifi to Smart Home &amp; Alexa Devices (RE200)"/>
    <s v="TP-Link AC750 Wifi"/>
    <x v="420"/>
    <x v="0"/>
    <s v="Accessories &amp; Peripherals"/>
    <s v="LaptopAccessories"/>
    <s v="Lapdesks"/>
    <n v="263"/>
    <n v="5499"/>
    <n v="0.66"/>
    <n v="1"/>
    <x v="0"/>
    <n v="49551"/>
    <n v="0"/>
    <n v="272480949"/>
    <x v="0"/>
    <n v="208114.2"/>
    <x v="0"/>
  </r>
  <r>
    <s v="B08H9Z3XQW"/>
    <s v="boAt Bassheads 242 in Ear Wired Earphones with Mic(Blue)"/>
    <s v="boAt Bassheads 242"/>
    <x v="305"/>
    <x v="1"/>
    <s v="Accessories"/>
    <s v="MemoryCards"/>
    <s v="MicroSD"/>
    <n v="569"/>
    <n v="1490"/>
    <n v="0.69"/>
    <n v="1"/>
    <x v="3"/>
    <n v="161677"/>
    <n v="0"/>
    <n v="240898730"/>
    <x v="2"/>
    <n v="662875.69999999995"/>
    <x v="0"/>
  </r>
  <r>
    <s v="B08LPJZSSW"/>
    <s v="DIGITEK¬Æ (DTR 260 GT) Gorilla Tripod/Mini 33 cm (13 Inch) Tripod for Mobile Phone with Phone Mount &amp; Remote, Flexible Gorilla Stand for DSLR &amp; Action Cameras"/>
    <s v="DIGITEK¬Æ (DTR 260"/>
    <x v="421"/>
    <x v="1"/>
    <s v="WearableTechnology"/>
    <s v="SmartWatches"/>
    <m/>
    <n v="1999"/>
    <n v="995"/>
    <n v="0.6"/>
    <n v="1"/>
    <x v="2"/>
    <n v="21372"/>
    <n v="0"/>
    <n v="21265140"/>
    <x v="2"/>
    <n v="83350.8"/>
    <x v="0"/>
  </r>
  <r>
    <s v="B08CYPB15D"/>
    <s v="HP 805 Black Original Ink Cartridge"/>
    <s v="HP 805 Black"/>
    <x v="422"/>
    <x v="1"/>
    <s v="Headphones,Earbuds&amp;Accessories"/>
    <s v="Headphones"/>
    <s v="In-Ear"/>
    <n v="1399"/>
    <n v="761"/>
    <n v="0.06"/>
    <n v="0"/>
    <x v="1"/>
    <n v="7199"/>
    <n v="0"/>
    <n v="5478439"/>
    <x v="2"/>
    <n v="28796"/>
    <x v="2"/>
  </r>
  <r>
    <s v="B00MFPCY5C"/>
    <s v="GIZGA essentials Universal Silicone Keyboard Protector Skin for 15.6-inches Laptop (5 x 6 x 3 inches)"/>
    <s v="GIZGA essentials Universal"/>
    <x v="423"/>
    <x v="0"/>
    <s v="Accessories &amp; Peripherals"/>
    <s v="LaptopAccessories"/>
    <s v="NotebookComputerStands"/>
    <n v="349"/>
    <n v="299"/>
    <n v="0.87"/>
    <n v="1"/>
    <x v="12"/>
    <n v="15233"/>
    <n v="0"/>
    <n v="4554667"/>
    <x v="0"/>
    <n v="53315.5"/>
    <x v="0"/>
  </r>
  <r>
    <s v="B07JJFSG2B"/>
    <s v="SanDisk Ultra 128 GB USB 3.0 Pen Drive (Black)"/>
    <s v="SanDisk Ultra 128"/>
    <x v="424"/>
    <x v="1"/>
    <s v="Headphones,Earbuds&amp;Accessories"/>
    <s v="Headphones"/>
    <s v="In-Ear"/>
    <n v="149"/>
    <n v="2500"/>
    <n v="0.64"/>
    <n v="1"/>
    <x v="4"/>
    <n v="55747"/>
    <n v="0"/>
    <n v="139367500"/>
    <x v="1"/>
    <n v="239712.09999999998"/>
    <x v="0"/>
  </r>
  <r>
    <s v="B09NR6G588"/>
    <s v="Boult Audio ZCharge Bluetooth Wireless in Ear Earphones with Mic, 40H Playtime and Super Fast Charging, Environmental Noise Cancellation for Pro+ Calling and IPX5 Water Resistant (Black)"/>
    <s v="Boult Audio ZCharge"/>
    <x v="425"/>
    <x v="1"/>
    <s v="Headphones,Earbuds&amp;Accessories"/>
    <s v="Headphones"/>
    <s v="In-Ear"/>
    <n v="599"/>
    <n v="4999"/>
    <n v="0.76"/>
    <n v="1"/>
    <x v="11"/>
    <n v="14961"/>
    <n v="0"/>
    <n v="74790039"/>
    <x v="2"/>
    <n v="56851.799999999996"/>
    <x v="0"/>
  </r>
  <r>
    <s v="B07JPX9CR7"/>
    <s v="Dell WM118 Wireless Mouse, 2.4 Ghz with USB Nano Receiver, Optical Tracking, 12-Months Battery Life, Ambidextrous, Pc/Mac/Laptop - Black."/>
    <s v="Dell WM118 Wireless"/>
    <x v="426"/>
    <x v="1"/>
    <s v="Headphones,Earbuds&amp;Accessories"/>
    <s v="Headphones"/>
    <s v="On-Ear"/>
    <n v="1220"/>
    <n v="1299"/>
    <n v="0.56000000000000005"/>
    <n v="1"/>
    <x v="5"/>
    <n v="9275"/>
    <n v="0"/>
    <n v="12048225"/>
    <x v="2"/>
    <n v="40810"/>
    <x v="0"/>
  </r>
  <r>
    <s v="B08D11DZ2W"/>
    <s v="Boult Audio AirBass PowerBuds with Inbuilt Powerbank, 120H Total Playtime, IPX7 Fully Waterproof, Lightning Boult Type-C Fast Charging, Low Latency Gaming, TWS Earbuds with Pro+ Calling Mic (Black)"/>
    <s v="Boult Audio AirBass"/>
    <x v="416"/>
    <x v="1"/>
    <s v="WearableTechnology"/>
    <s v="SmartWatches"/>
    <m/>
    <n v="1499"/>
    <n v="8999"/>
    <n v="0.83"/>
    <n v="1"/>
    <x v="7"/>
    <n v="28324"/>
    <n v="0"/>
    <n v="254887676"/>
    <x v="2"/>
    <n v="104798.8"/>
    <x v="0"/>
  </r>
  <r>
    <s v="B07Q7561HD"/>
    <s v="Eveready 1015 Carbon Zinc AA Battery - 10 Pieces"/>
    <s v="Eveready 1015 Carbon"/>
    <x v="427"/>
    <x v="1"/>
    <s v="Headphones,Earbuds&amp;Accessories"/>
    <s v="Headphones"/>
    <s v="In-Ear"/>
    <n v="499"/>
    <n v="180"/>
    <n v="0.17"/>
    <n v="0"/>
    <x v="5"/>
    <n v="644"/>
    <n v="1"/>
    <n v="115920"/>
    <x v="0"/>
    <n v="2833.6000000000004"/>
    <x v="2"/>
  </r>
  <r>
    <s v="B0819HZPXL"/>
    <s v="Zebronics Zeb-Transformer-M Optical USB Gaming Mouse with LED Effect(Black)"/>
    <s v="Zebronics Zeb-Transformer-M Optical"/>
    <x v="428"/>
    <x v="0"/>
    <s v="Accessories &amp; Peripherals"/>
    <s v="Cables &amp; Accessories"/>
    <s v="CableConnectionProtectors"/>
    <n v="99"/>
    <n v="549"/>
    <n v="0.27"/>
    <n v="0"/>
    <x v="5"/>
    <n v="18139"/>
    <n v="0"/>
    <n v="9958311"/>
    <x v="1"/>
    <n v="79811.600000000006"/>
    <x v="1"/>
  </r>
  <r>
    <s v="B00LXTFMRS"/>
    <s v="PIDILITE Fevicryl Acrylic Colours Sunflower Kit (10 Colors x 15 ml) DIY Paint, Rich Pigment, Non-Craking Paint for Canvas, Wood, Leather, Earthenware, Metal, Diwali Gifts for Diwali"/>
    <s v="PIDILITE Fevicryl Acrylic"/>
    <x v="429"/>
    <x v="1"/>
    <s v="Mobiles&amp;Accessories"/>
    <s v="MobileAccessories"/>
    <s v="Chargers"/>
    <n v="349"/>
    <n v="225"/>
    <n v="0.15"/>
    <n v="0"/>
    <x v="5"/>
    <n v="7203"/>
    <n v="0"/>
    <n v="1620675"/>
    <x v="0"/>
    <n v="31693.200000000004"/>
    <x v="2"/>
  </r>
  <r>
    <s v="B0B9LDCX89"/>
    <s v="STRIFF Mpad Mouse Mat 230X190X3mm Gaming Mouse Pad, Non-Slip Rubber Base, Waterproof Surface, Premium-Textured, Compatible with Laser and Optical Mice(Universe Black)"/>
    <s v="STRIFF Mpad Mouse"/>
    <x v="430"/>
    <x v="0"/>
    <s v="ExternalDevices&amp;DataStorage"/>
    <s v="PenDrives"/>
    <m/>
    <n v="475"/>
    <n v="999"/>
    <n v="0.87"/>
    <n v="1"/>
    <x v="0"/>
    <n v="491"/>
    <n v="1"/>
    <n v="490509"/>
    <x v="0"/>
    <n v="2062.2000000000003"/>
    <x v="0"/>
  </r>
  <r>
    <s v="B0765B3TH7"/>
    <s v="Gizga Essentials Hard Drive Case Shell, 6.35cm/2.5-inch, Portable Storage Organizer Bag for Earphone USB Cable Power Bank Mobile Charger Digital Gadget Hard Disk, Water Resistance Material, Black"/>
    <s v="Gizga Essentials Hard"/>
    <x v="431"/>
    <x v="0"/>
    <s v="Accessories &amp; Peripherals"/>
    <s v="Keyboards,Mice&amp;InputDevices"/>
    <s v="Mice"/>
    <n v="269"/>
    <n v="599"/>
    <n v="0.67"/>
    <n v="1"/>
    <x v="6"/>
    <n v="13568"/>
    <n v="0"/>
    <n v="8127232"/>
    <x v="0"/>
    <n v="61056"/>
    <x v="0"/>
  </r>
  <r>
    <s v="B0B1F6GQPS"/>
    <s v="Boult Audio FXCharge with ENC, 32H Playtime, 5min=7H Type C Fast Charging, Zen ENC, 14.2 mm BoomX Rich Bass, IPX5, Bluetooth Wireless in Ear Earphones Neckband with mic (Black)"/>
    <s v="Boult Audio FXCharge"/>
    <x v="432"/>
    <x v="0"/>
    <s v="Accessories &amp; Peripherals"/>
    <s v="Keyboards,Mice&amp;InputDevices"/>
    <s v="Mice"/>
    <n v="299"/>
    <n v="4499"/>
    <n v="0.78"/>
    <n v="1"/>
    <x v="11"/>
    <n v="3390"/>
    <n v="0"/>
    <n v="15251610"/>
    <x v="0"/>
    <n v="12882"/>
    <x v="0"/>
  </r>
  <r>
    <s v="B07LG59NPV"/>
    <s v="Boult Audio Probass Curve Bluetooth Wireless in Ear Earphones with Mic with Ipx5 Water Resistant, 12H Battery Life &amp; Extra Bass (Black)"/>
    <s v="Boult Audio Probass"/>
    <x v="433"/>
    <x v="1"/>
    <s v="WearableTechnology"/>
    <s v="SmartWatches"/>
    <m/>
    <n v="1599"/>
    <n v="4499"/>
    <n v="0.8"/>
    <n v="1"/>
    <x v="11"/>
    <n v="103052"/>
    <n v="0"/>
    <n v="463630948"/>
    <x v="2"/>
    <n v="391597.6"/>
    <x v="0"/>
  </r>
  <r>
    <s v="B00AXHBBXU"/>
    <s v="Casio FX-82MS 2nd Gen Non-Programmable Scientific Calculator, 240 Functions and 2-line Display, Black"/>
    <s v="Casio FX-82MS 2nd"/>
    <x v="434"/>
    <x v="1"/>
    <s v="WearableTechnology"/>
    <s v="SmartWatches"/>
    <m/>
    <n v="1499"/>
    <n v="550"/>
    <n v="0.05"/>
    <n v="0"/>
    <x v="5"/>
    <n v="12179"/>
    <n v="0"/>
    <n v="6698450"/>
    <x v="2"/>
    <n v="53587.600000000006"/>
    <x v="2"/>
  </r>
  <r>
    <s v="B08MCD9JFY"/>
    <s v="Tygot 10 Inches Big LED Ring Light for Camera, Phone tiktok YouTube Video Shooting and Makeup, 10&quot; inch Ring Light with 7 Feet Long Foldable and Lightweight Tripod Stand"/>
    <s v="Tygot 10 Inches"/>
    <x v="435"/>
    <x v="1"/>
    <s v="Headphones,Earbuds&amp;Accessories"/>
    <s v="Headphones"/>
    <s v="In-Ear"/>
    <n v="329"/>
    <n v="1999"/>
    <n v="0.6"/>
    <n v="1"/>
    <x v="11"/>
    <n v="12958"/>
    <n v="0"/>
    <n v="25903042"/>
    <x v="0"/>
    <n v="49240.399999999994"/>
    <x v="0"/>
  </r>
  <r>
    <s v="B083RCTXLL"/>
    <s v="HP X200 Wireless Mouse with 2.4 GHz Wireless connectivity, Adjustable DPI up to 1600, ambidextrous Design, and 18-Month Long Battery Life. 3-Years Warranty (6VY95AA)"/>
    <s v="HP X200 Wireless"/>
    <x v="436"/>
    <x v="0"/>
    <s v="Accessories &amp; Peripherals"/>
    <s v="Keyboards,Mice&amp;InputDevices"/>
    <s v="Keyboards"/>
    <n v="549"/>
    <n v="1199"/>
    <n v="0.43"/>
    <n v="0"/>
    <x v="0"/>
    <n v="8258"/>
    <n v="0"/>
    <n v="9901342"/>
    <x v="2"/>
    <n v="34683.599999999999"/>
    <x v="1"/>
  </r>
  <r>
    <s v="B08HLZ28QC"/>
    <s v="Oakter Mini UPS for 12V WiFi Router Broadband Modem | Backup Upto 4 Hours | WiFi Router UPS Power Backup During Power Cuts | UPS for 12V Router Broadband Modem | Current Surge &amp; Deep Discharge Protection"/>
    <s v="Oakter Mini UPS"/>
    <x v="437"/>
    <x v="1"/>
    <s v="WearableTechnology"/>
    <s v="SmartWatches"/>
    <m/>
    <n v="2199"/>
    <n v="3490"/>
    <n v="0.66"/>
    <n v="1"/>
    <x v="3"/>
    <n v="11716"/>
    <n v="0"/>
    <n v="40888840"/>
    <x v="2"/>
    <n v="48035.6"/>
    <x v="0"/>
  </r>
  <r>
    <s v="B07GVR9TG7"/>
    <s v="TP-Link Archer AC1200 Archer C6 Wi-Fi Speed Up to 867 Mbps/5 GHz + 400 Mbps/2.4 GHz, 5 Gigabit Ports, 4 External Antennas, MU-MIMO, Dual Band, WiFi Coverage with Access Point Mode, Black"/>
    <s v="TP-Link Archer AC1200"/>
    <x v="438"/>
    <x v="0"/>
    <s v="Accessories &amp; Peripherals"/>
    <s v="Keyboards,Mice&amp;InputDevices"/>
    <s v="Mice"/>
    <n v="299"/>
    <n v="4999"/>
    <n v="0.5"/>
    <n v="1"/>
    <x v="5"/>
    <n v="35024"/>
    <n v="0"/>
    <n v="175084976"/>
    <x v="0"/>
    <n v="154105.60000000001"/>
    <x v="0"/>
  </r>
  <r>
    <s v="B0856HY85J"/>
    <s v="boAt Rockerz 550 Over Ear Bluetooth Headphones with Upto 20 Hours Playback, 50MM Drivers, Soft Padded Ear Cushions and Physical Noise Isolation, Without Mic (Black)"/>
    <s v="boAt Rockerz 550"/>
    <x v="439"/>
    <x v="2"/>
    <s v="Microphones"/>
    <s v="Condenser"/>
    <m/>
    <n v="798"/>
    <n v="4999"/>
    <n v="0.64"/>
    <n v="1"/>
    <x v="3"/>
    <n v="55192"/>
    <n v="0"/>
    <n v="275904808"/>
    <x v="2"/>
    <n v="226287.19999999998"/>
    <x v="0"/>
  </r>
  <r>
    <s v="B07CD2BN46"/>
    <s v="Xiaomi Mi Wired in Ear Earphones with Mic Basic with Ultra Deep Bass &amp; Aluminum Alloy Sound Chamber (Black)"/>
    <s v="Xiaomi Mi Wired"/>
    <x v="440"/>
    <x v="0"/>
    <s v="Accessories &amp; Peripherals"/>
    <s v="Cables &amp; Accessories"/>
    <s v="Cables"/>
    <n v="399"/>
    <n v="599"/>
    <n v="0.28000000000000003"/>
    <n v="0"/>
    <x v="3"/>
    <n v="119466"/>
    <n v="0"/>
    <n v="71560134"/>
    <x v="0"/>
    <n v="489810.6"/>
    <x v="1"/>
  </r>
  <r>
    <s v="B07PLHTTB4"/>
    <s v="Zodo 8. 5 inch LCD E-Writer Electronic Writing Pad/Tablet Drawing Board (Paperless Memo Digital Tablet)"/>
    <s v="Zodo 8. 5"/>
    <x v="441"/>
    <x v="1"/>
    <s v="GeneralPurposeBatteries&amp;BatteryChargers"/>
    <s v="DisposableBatteries"/>
    <m/>
    <n v="266"/>
    <n v="499"/>
    <n v="0.8"/>
    <n v="1"/>
    <x v="12"/>
    <n v="9638"/>
    <n v="0"/>
    <n v="4809362"/>
    <x v="0"/>
    <n v="33733"/>
    <x v="0"/>
  </r>
  <r>
    <s v="B077T3BG5L"/>
    <s v="Zebronics ZEB-KM2100 Multimedia USB Keyboard Comes with 114 Keys Including 12 Dedicated Multimedia Keys &amp; with Rupee Key"/>
    <s v="Zebronics ZEB-KM2100 Multimedia"/>
    <x v="442"/>
    <x v="3"/>
    <s v="Office Paper Products"/>
    <s v="Paper"/>
    <s v="Stationery"/>
    <n v="50"/>
    <n v="399"/>
    <n v="0.18"/>
    <n v="0"/>
    <x v="9"/>
    <n v="33735"/>
    <n v="0"/>
    <n v="13460265"/>
    <x v="1"/>
    <n v="121446"/>
    <x v="2"/>
  </r>
  <r>
    <s v="B079Y6JZC8"/>
    <s v="ZEBRONICS Zeb-Comfort Wired USB Mouse, 3-Button, 1000 DPI Optical Sensor, Plug &amp; Play, for Windows/Mac, Black"/>
    <s v="ZEBRONICS Zeb-Comfort Wired"/>
    <x v="443"/>
    <x v="4"/>
    <s v="Craft Materials"/>
    <s v="Scrapbooking"/>
    <s v="Tape"/>
    <n v="130"/>
    <n v="299"/>
    <n v="0.54"/>
    <n v="1"/>
    <x v="11"/>
    <n v="3044"/>
    <n v="0"/>
    <n v="910156"/>
    <x v="1"/>
    <n v="11567.199999999999"/>
    <x v="0"/>
  </r>
  <r>
    <s v="B0856HNMR7"/>
    <s v="boAt Rockerz 370 On Ear Bluetooth Headphones with Upto 12 Hours Playtime, Cozy Padded Earcups and Bluetooth v5.0, with Mic (Buoyant Black)"/>
    <s v="boAt Rockerz 370"/>
    <x v="444"/>
    <x v="1"/>
    <s v="Headphones,Earbuds&amp;Accessories"/>
    <s v="Headphones"/>
    <s v="In-Ear"/>
    <n v="449"/>
    <n v="2499"/>
    <n v="0.52"/>
    <n v="1"/>
    <x v="1"/>
    <n v="33584"/>
    <n v="0"/>
    <n v="83926416"/>
    <x v="0"/>
    <n v="134336"/>
    <x v="0"/>
  </r>
  <r>
    <s v="B0B12K5BPM"/>
    <s v="ZEBRONICS Zeb-Astra 20 Wireless BT v5.0 Portable Speaker with 10W RMS Output, TWS, 10H Backup Approx, Built in Rechargeable Battery FM Radio, AUX, mSD, USB, Call Function and Dual 52mm Drivers Multi"/>
    <s v="ZEBRONICS Zeb-Astra 20"/>
    <x v="445"/>
    <x v="1"/>
    <s v="WearableTechnology"/>
    <s v="SmartWatches"/>
    <m/>
    <n v="3999"/>
    <n v="2299"/>
    <n v="0.54"/>
    <n v="1"/>
    <x v="2"/>
    <n v="1779"/>
    <n v="0"/>
    <n v="4089921"/>
    <x v="2"/>
    <n v="6938.0999999999995"/>
    <x v="0"/>
  </r>
  <r>
    <s v="B00LVMTA2A"/>
    <s v="Panasonic CR-2032/5BE Lithium Coin Battery - Pack of 5"/>
    <s v="Panasonic CR-2032/5BE Lithium"/>
    <x v="446"/>
    <x v="1"/>
    <s v="Headphones,Earbuds&amp;Accessories"/>
    <s v="Headphones"/>
    <s v="In-Ear"/>
    <n v="399"/>
    <n v="250"/>
    <n v="0.1"/>
    <n v="0"/>
    <x v="5"/>
    <n v="26556"/>
    <n v="0"/>
    <n v="6639000"/>
    <x v="0"/>
    <n v="116846.40000000001"/>
    <x v="2"/>
  </r>
  <r>
    <s v="B07TR5HSR9"/>
    <s v="MemeHo¬Æ Smart Standard Multi-Purpose Laptop Table with Dock Stand/Study Table/Bed Table/Foldable and Portable/Ergonomic &amp; Rounded Edges/Non-Slip Legs/Engineered Wood with Cup Holder (Black)"/>
    <s v="MemeHo¬Æ Smart Standard"/>
    <x v="447"/>
    <x v="0"/>
    <s v="Accessories &amp; Peripherals"/>
    <s v="Keyboards,Mice&amp;InputDevices"/>
    <s v="Keyboard&amp;MouseSets"/>
    <n v="1399"/>
    <n v="1499"/>
    <n v="0.56000000000000005"/>
    <n v="1"/>
    <x v="4"/>
    <n v="25903"/>
    <n v="0"/>
    <n v="38828597"/>
    <x v="2"/>
    <n v="111382.9"/>
    <x v="0"/>
  </r>
  <r>
    <s v="B0819ZZK5K"/>
    <s v="SanDisk Ultra Dual Drive Go USB Type C Pendrive for Mobile (Black, 128 GB, 5Y - SDDDC3-128G-I35)"/>
    <s v="SanDisk Ultra Dual"/>
    <x v="448"/>
    <x v="0"/>
    <s v="Accessories &amp; Peripherals"/>
    <s v="Cables &amp; Accessories"/>
    <s v="Cables"/>
    <n v="199"/>
    <n v="2800"/>
    <n v="0.6"/>
    <n v="1"/>
    <x v="4"/>
    <n v="53464"/>
    <n v="0"/>
    <n v="149699200"/>
    <x v="1"/>
    <n v="229895.19999999998"/>
    <x v="0"/>
  </r>
  <r>
    <s v="B08QJJCY2Q"/>
    <s v="Tizum Mouse Pad/ Computer Mouse Mat with Anti-Slip Rubber Base | Smooth Mouse Control | Spill-Resistant Surface for Laptop, Notebook, MacBook, Gaming, Laser/ Optical Mouse, 9.4‚Äùx 7.9‚Äù, Multicolored"/>
    <s v="Tizum Mouse Pad/"/>
    <x v="449"/>
    <x v="0"/>
    <s v="Accessories &amp; Peripherals"/>
    <s v="Cables &amp; Accessories"/>
    <s v="Cables"/>
    <n v="199"/>
    <n v="299"/>
    <n v="0.43"/>
    <n v="0"/>
    <x v="5"/>
    <n v="5176"/>
    <n v="0"/>
    <n v="1547624"/>
    <x v="1"/>
    <n v="22774.400000000001"/>
    <x v="1"/>
  </r>
  <r>
    <s v="B07L5L4GTB"/>
    <s v="Epson 003 65 ml for EcoTank L1110/L3100/L3101/L3110/L3115/L3116/L3150/L3151/L3152/L3156/L5190 Black Ink Bottle"/>
    <s v="Epson 003 65"/>
    <x v="450"/>
    <x v="1"/>
    <s v="WearableTechnology"/>
    <s v="SmartWatches"/>
    <m/>
    <n v="2998"/>
    <n v="404"/>
    <n v="0.24"/>
    <n v="0"/>
    <x v="5"/>
    <n v="8614"/>
    <n v="0"/>
    <n v="3480056"/>
    <x v="2"/>
    <n v="37901.600000000006"/>
    <x v="2"/>
  </r>
  <r>
    <s v="B07L8KNP5F"/>
    <s v="ZEBRONICS Zeb-Thunder Bluetooth Wireless Over Ear Headphone FM, mSD, 9 hrs Playback with Mic (Black)"/>
    <s v="ZEBRONICS Zeb-Thunder Bluetooth"/>
    <x v="451"/>
    <x v="0"/>
    <s v="ExternalDevices&amp;DataStorage"/>
    <s v="ExternalHardDisks"/>
    <m/>
    <n v="4098"/>
    <n v="1399"/>
    <n v="0.56999999999999995"/>
    <n v="1"/>
    <x v="11"/>
    <n v="60026"/>
    <n v="0"/>
    <n v="83976374"/>
    <x v="2"/>
    <n v="228098.8"/>
    <x v="0"/>
  </r>
  <r>
    <s v="B08CF4SCNP"/>
    <s v="Quantum QHM-7406 Full-Sized Keyboard with () Rupee Symbol, Hotkeys and 3-pieces LED function for Desktop/Laptop/Smart TV Spill-Resistant Wired USB Keyboard with 10 million keystrokes lifespan (Black)"/>
    <s v="Quantum QHM-7406 Full-Sized"/>
    <x v="452"/>
    <x v="1"/>
    <s v="Cameras&amp;Photography"/>
    <s v="VideoCameras"/>
    <m/>
    <n v="499"/>
    <n v="599"/>
    <n v="0.5"/>
    <n v="1"/>
    <x v="11"/>
    <n v="3066"/>
    <n v="0"/>
    <n v="1836534"/>
    <x v="0"/>
    <n v="11650.8"/>
    <x v="0"/>
  </r>
  <r>
    <s v="B09XX51X2G"/>
    <s v="STRIFF Laptop Tabletop Stand, Fold-Up, Adjustable, Ventilated, Portable Holder for Desk, Aluminum Foldable Laptop Ergonomic Compatibility with up to 15.6-inch Laptop, All Mac, Tab, and Mobile (Silver)"/>
    <s v="STRIFF Laptop Tabletop"/>
    <x v="453"/>
    <x v="0"/>
    <s v="Accessories &amp; Peripherals"/>
    <s v="Keyboards,Mice&amp;InputDevices"/>
    <s v="Mice"/>
    <n v="299"/>
    <n v="999"/>
    <n v="0.55000000000000004"/>
    <n v="1"/>
    <x v="1"/>
    <n v="2102"/>
    <n v="0"/>
    <n v="2099898"/>
    <x v="0"/>
    <n v="8408"/>
    <x v="0"/>
  </r>
  <r>
    <s v="B01M72LILF"/>
    <s v="Logitech M221 Wireless Mouse, Silent Buttons, 2.4 GHz with USB Mini Receiver, 1000 DPI Optical Tracking, 18-Month Battery Life, Ambidextrous PC / Mac / Laptop - Charcoal Grey"/>
    <s v="Logitech M221 Wireless"/>
    <x v="454"/>
    <x v="0"/>
    <s v="Accessories &amp; Peripherals"/>
    <s v="Cables &amp; Accessories"/>
    <s v="Cables"/>
    <n v="329"/>
    <n v="1295"/>
    <n v="0.38"/>
    <n v="0"/>
    <x v="5"/>
    <n v="34852"/>
    <n v="0"/>
    <n v="45133340"/>
    <x v="0"/>
    <n v="153348.80000000002"/>
    <x v="1"/>
  </r>
  <r>
    <s v="B00LZLQ624"/>
    <s v="Classmate Soft Cover 6 Subject Spiral Binding Notebook, Single Line, 300 Pages"/>
    <s v="Classmate Soft Cover"/>
    <x v="455"/>
    <x v="0"/>
    <s v="Accessories &amp; Peripherals"/>
    <s v="Keyboards,Mice&amp;InputDevices"/>
    <s v="Keyboard&amp;MouseSets"/>
    <n v="699"/>
    <n v="160"/>
    <n v="0.02"/>
    <n v="0"/>
    <x v="6"/>
    <n v="8618"/>
    <n v="0"/>
    <n v="1378880"/>
    <x v="2"/>
    <n v="38781"/>
    <x v="2"/>
  </r>
  <r>
    <s v="B09GB5B4BK"/>
    <s v="HP 150 Wireless USB Mouse with Ergonomic and ambidextrous Design, 1600 DPI Optical Tracking, 2.4 GHz Wireless connectivity, Dual-Function Scroll Wheel and 12 Month Long Battery Life. 3-Years Warranty."/>
    <s v="HP 150 Wireless"/>
    <x v="456"/>
    <x v="1"/>
    <s v="Cameras&amp;Photography"/>
    <s v="Accessories"/>
    <s v="Tripods&amp;Monopods"/>
    <n v="799"/>
    <n v="899"/>
    <n v="0.33"/>
    <n v="0"/>
    <x v="1"/>
    <n v="4018"/>
    <n v="0"/>
    <n v="3612182"/>
    <x v="2"/>
    <n v="16072"/>
    <x v="1"/>
  </r>
  <r>
    <s v="B015ZXUDD0"/>
    <s v="Duracell Rechargeable AA 1300mAh Batteries, 4Pcs"/>
    <s v="Duracell Rechargeable AA"/>
    <x v="457"/>
    <x v="1"/>
    <s v="Headphones,Earbuds&amp;Accessories"/>
    <s v="Headphones"/>
    <s v="In-Ear"/>
    <n v="1399"/>
    <n v="599"/>
    <n v="0.2"/>
    <n v="0"/>
    <x v="4"/>
    <n v="11687"/>
    <n v="0"/>
    <n v="7000513"/>
    <x v="2"/>
    <n v="50254.1"/>
    <x v="2"/>
  </r>
  <r>
    <s v="B09PL79D2X"/>
    <s v="boAt Airdopes 181 in-Ear True Wireless Earbuds with ENx  Tech, Beast  Mode(Low Latency Upto 60ms) for Gaming, with Mic, ASAP  Charge, 20H Playtime, Bluetooth v5.2, IPX4 &amp; IWP (Cool Grey)"/>
    <s v="boAt Airdopes 181"/>
    <x v="458"/>
    <x v="0"/>
    <s v="Accessories &amp; Peripherals"/>
    <s v="Cables &amp; Accessories"/>
    <s v="Cables"/>
    <n v="154"/>
    <n v="2990"/>
    <n v="0.47"/>
    <n v="0"/>
    <x v="11"/>
    <n v="11015"/>
    <n v="0"/>
    <n v="32934850"/>
    <x v="1"/>
    <n v="41857"/>
    <x v="1"/>
  </r>
  <r>
    <s v="B098K3H92Z"/>
    <s v="TP-Link USB Bluetooth Adapter for PC, 5.0 Bluetooth Dongle Receiver (UB500) Supports Windows 11/10/8.1/7 for Desktop, Laptop, Mouse, Keyboard, Printers, Headsets, Speakers, PS4/ Xbox Controllers"/>
    <s v="TP-Link USB Bluetooth"/>
    <x v="459"/>
    <x v="0"/>
    <s v="ExternalDevices&amp;DataStorage"/>
    <s v="PenDrives"/>
    <m/>
    <n v="519"/>
    <n v="899"/>
    <n v="0.33"/>
    <n v="0"/>
    <x v="4"/>
    <n v="95116"/>
    <n v="0"/>
    <n v="85509284"/>
    <x v="2"/>
    <n v="408998.8"/>
    <x v="1"/>
  </r>
  <r>
    <s v="B084PJSSQ1"/>
    <s v="SanDisk Ultra Dual Drive Luxe USB Type C Flash Drive (Silver, 128 GB, 5Y - SDDDC4-128G-I35)"/>
    <s v="SanDisk Ultra Dual"/>
    <x v="448"/>
    <x v="1"/>
    <s v="WearableTechnology"/>
    <s v="SmartWatches"/>
    <m/>
    <n v="2299"/>
    <n v="3000"/>
    <n v="0.56999999999999995"/>
    <n v="1"/>
    <x v="4"/>
    <n v="23022"/>
    <n v="0"/>
    <n v="69066000"/>
    <x v="2"/>
    <n v="98994.599999999991"/>
    <x v="0"/>
  </r>
  <r>
    <s v="B097C564GC"/>
    <s v="rts [2 Pack] Mini USB C Type C Adapter Plug, Type C Female to USB A Male Charger Charging Cable Adapter Converter compatible for iPhone, Samsung S20 ultra/S21/S10/S8/S9/MacBook Pro iPad Silver"/>
    <s v="rts [2 Pack]"/>
    <x v="460"/>
    <x v="1"/>
    <s v="Mobiles&amp;Accessories"/>
    <s v="MobileAccessories"/>
    <s v="Photo&amp;VideoAccessories"/>
    <n v="399"/>
    <n v="4999"/>
    <n v="0.94"/>
    <n v="1"/>
    <x v="4"/>
    <n v="4426"/>
    <n v="0"/>
    <n v="22125574"/>
    <x v="0"/>
    <n v="19031.8"/>
    <x v="0"/>
  </r>
  <r>
    <s v="B08CYNJ5KY"/>
    <s v="HP 682 Black Original Ink Cartridge"/>
    <s v="HP 682 Black"/>
    <x v="461"/>
    <x v="1"/>
    <s v="Headphones,Earbuds&amp;Accessories"/>
    <s v="Headphones"/>
    <s v="In-Ear"/>
    <n v="1499"/>
    <n v="861"/>
    <n v="0.04"/>
    <n v="0"/>
    <x v="0"/>
    <n v="4567"/>
    <n v="0"/>
    <n v="3932187"/>
    <x v="2"/>
    <n v="19181.400000000001"/>
    <x v="2"/>
  </r>
  <r>
    <s v="B00Y4ORQ46"/>
    <s v="Logitech H111 Wired On Ear Headphones With Mic Black"/>
    <s v="Logitech H111 Wired"/>
    <x v="462"/>
    <x v="3"/>
    <s v="Office Electronics"/>
    <s v="Calculators"/>
    <s v="Scientific"/>
    <n v="1295"/>
    <n v="795"/>
    <n v="0.06"/>
    <n v="0"/>
    <x v="1"/>
    <n v="13797"/>
    <n v="0"/>
    <n v="10968615"/>
    <x v="2"/>
    <n v="55188"/>
    <x v="2"/>
  </r>
  <r>
    <s v="B074CWD7MS"/>
    <s v="Digitek DTR 550 LW (67 Inch) Tripod For DSLR, Camera |Operating Height: 5.57 Feet | Maximum Load Capacity up to 4.5kg | Portable Lightweight Aluminum Tripod with 360 Degree Ball Head | Carry Bag Included (Black) (DTR 550LW)"/>
    <s v="Digitek DTR 550"/>
    <x v="463"/>
    <x v="0"/>
    <s v="Networking Devices"/>
    <s v="Repeaters&amp;Extenders"/>
    <m/>
    <n v="1889"/>
    <n v="2495"/>
    <n v="0.38"/>
    <n v="0"/>
    <x v="5"/>
    <n v="15137"/>
    <n v="0"/>
    <n v="37766815"/>
    <x v="2"/>
    <n v="66602.8"/>
    <x v="1"/>
  </r>
  <r>
    <s v="B00A0VCJPI"/>
    <s v="TP-Link TL-WA850RE Single_Band 300Mbps RJ45 Wireless Range Extender, Broadband/Wi-Fi Extender, Wi-Fi Booster/Hotspot with 1 Ethernet Port, Plug and Play, Built-in Access Point Mode, White"/>
    <s v="TP-Link TL-WA850RE Single_Band"/>
    <x v="464"/>
    <x v="1"/>
    <s v="Headphones,Earbuds&amp;Accessories"/>
    <s v="Headphones"/>
    <s v="In-Ear"/>
    <n v="455"/>
    <n v="2499"/>
    <n v="0.41"/>
    <n v="0"/>
    <x v="0"/>
    <n v="156638"/>
    <n v="0"/>
    <n v="391438362"/>
    <x v="0"/>
    <n v="657879.6"/>
    <x v="1"/>
  </r>
  <r>
    <s v="B00UGZWM2I"/>
    <s v="COI Note Pad/Memo Book with Sticky Notes &amp; Clip Holder with Pen for Gifting"/>
    <s v="COI Note Pad/Memo"/>
    <x v="465"/>
    <x v="1"/>
    <s v="Cameras&amp;Photography"/>
    <s v="Accessories"/>
    <s v="Tripods&amp;Monopods"/>
    <n v="399"/>
    <n v="800"/>
    <n v="0.75"/>
    <n v="1"/>
    <x v="3"/>
    <n v="9344"/>
    <n v="0"/>
    <n v="7475200"/>
    <x v="0"/>
    <n v="38310.399999999994"/>
    <x v="0"/>
  </r>
  <r>
    <s v="B00R1P3B4O"/>
    <s v="Fujifilm Instax Mini Single Pack 10 Sheets Instant Film for Fuji Instant Cameras"/>
    <s v="Fujifilm Instax Mini"/>
    <x v="466"/>
    <x v="1"/>
    <s v="Accessories"/>
    <s v="MemoryCards"/>
    <s v="MicroSD"/>
    <n v="1059"/>
    <n v="549"/>
    <n v="0"/>
    <n v="0"/>
    <x v="6"/>
    <n v="4875"/>
    <n v="0"/>
    <n v="2676375"/>
    <x v="2"/>
    <n v="21937.5"/>
    <x v="2"/>
  </r>
  <r>
    <s v="B09DG9VNWB"/>
    <s v="Samsung Galaxy Watch4 Bluetooth(4.4 cm, Black, Compatible with Android only)"/>
    <s v="Samsung Galaxy Watch4"/>
    <x v="467"/>
    <x v="0"/>
    <s v="Accessories &amp; Peripherals"/>
    <s v="Cables &amp; Accessories"/>
    <s v="Cables"/>
    <n v="149"/>
    <n v="29999"/>
    <n v="0.6"/>
    <n v="1"/>
    <x v="4"/>
    <n v="4744"/>
    <n v="0"/>
    <n v="142315256"/>
    <x v="1"/>
    <n v="20399.2"/>
    <x v="0"/>
  </r>
  <r>
    <s v="B09Y5MP7C4"/>
    <s v="Noise Buds Vs104 Bluetooth Truly Wireless in Ear Earbuds with Mic, 30-Hours of Playtime, Instacharge, 13Mm Driver and Hyper Sync (Charcoal Black)"/>
    <s v="Noise Buds Vs104"/>
    <x v="468"/>
    <x v="0"/>
    <s v="Printers,Inks&amp;Accessories"/>
    <s v="Inks,Toners&amp;Cartridges"/>
    <s v="InkjetInkCartridges"/>
    <n v="717"/>
    <n v="3499"/>
    <n v="0.63"/>
    <n v="1"/>
    <x v="2"/>
    <n v="12452"/>
    <n v="0"/>
    <n v="43569548"/>
    <x v="2"/>
    <n v="48562.799999999996"/>
    <x v="0"/>
  </r>
  <r>
    <s v="B01DJJVFPC"/>
    <s v="Duracell Ultra Alkaline AAA Battery, 8 Pcs"/>
    <s v="Duracell Ultra Alkaline"/>
    <x v="405"/>
    <x v="0"/>
    <s v="Accessories &amp; Peripherals"/>
    <s v="Cables &amp; Accessories"/>
    <s v="CableConnectionProtectors"/>
    <n v="99"/>
    <n v="315"/>
    <n v="0.15"/>
    <n v="0"/>
    <x v="6"/>
    <n v="17810"/>
    <n v="0"/>
    <n v="5610150"/>
    <x v="1"/>
    <n v="80145"/>
    <x v="2"/>
  </r>
  <r>
    <s v="B07DFYJRQV"/>
    <s v="JBL C200SI, Premium in Ear Wired Earphones with Mic, Signature Sound, One Button Multi-Function Remote, Angled Earbuds for Comfort fit (Blue)"/>
    <s v="JBL C200SI, Premium"/>
    <x v="469"/>
    <x v="0"/>
    <s v="Accessories &amp; Peripherals"/>
    <s v="Keyboards,Mice&amp;InputDevices"/>
    <s v="Keyboard&amp;MiceAccessories"/>
    <n v="39"/>
    <n v="1499"/>
    <n v="0.47"/>
    <n v="0"/>
    <x v="3"/>
    <n v="53648"/>
    <n v="0"/>
    <n v="80418352"/>
    <x v="1"/>
    <n v="219956.8"/>
    <x v="1"/>
  </r>
  <r>
    <s v="B08L879JSN"/>
    <s v="Acer EK220Q 21.5 Inch (54.61 cm) Full HD (1920x1080) VA Panel LCD Monitor with LED Back Light I 250 Nits I HDMI, VGA Ports I Eye Care Features Like Bluelight Shield, Flickerless &amp; Comfy View (Black)"/>
    <s v="Acer EK220Q 21.5"/>
    <x v="470"/>
    <x v="0"/>
    <s v="ExternalDevices&amp;DataStorage"/>
    <s v="PenDrives"/>
    <m/>
    <n v="889"/>
    <n v="13750"/>
    <n v="0.54"/>
    <n v="1"/>
    <x v="0"/>
    <n v="2014"/>
    <n v="0"/>
    <n v="27692500"/>
    <x v="2"/>
    <n v="8458.8000000000011"/>
    <x v="0"/>
  </r>
  <r>
    <s v="B08TDJNM3G"/>
    <s v="E-COSMOS 5V 1.2W Portable Flexible USB LED Light (Colors May Vary, Small) - Set of 2 Pieces"/>
    <s v="E-COSMOS 5V 1.2W"/>
    <x v="471"/>
    <x v="1"/>
    <s v="Headphones,Earbuds&amp;Accessories"/>
    <s v="Headphones"/>
    <s v="In-Ear"/>
    <n v="1199"/>
    <n v="59"/>
    <n v="0"/>
    <n v="0"/>
    <x v="11"/>
    <n v="5958"/>
    <n v="0"/>
    <n v="351522"/>
    <x v="2"/>
    <n v="22640.399999999998"/>
    <x v="2"/>
  </r>
  <r>
    <s v="B06XSK3XL6"/>
    <s v="boAt Dual Port Rapid Car Charger (Qualcomm Certified) with Quick Charge 3.0 + Free Micro USB Cable - (Black)"/>
    <s v="boAt Dual Port"/>
    <x v="472"/>
    <x v="0"/>
    <s v="Accessories &amp; Peripherals"/>
    <s v="Keyboards,Mice&amp;InputDevices"/>
    <s v="Mice"/>
    <n v="569"/>
    <n v="999"/>
    <n v="0.43"/>
    <n v="0"/>
    <x v="4"/>
    <n v="38221"/>
    <n v="0"/>
    <n v="38182779"/>
    <x v="2"/>
    <n v="164350.29999999999"/>
    <x v="1"/>
  </r>
  <r>
    <s v="B07YNTJ8ZM"/>
    <s v="Zebronics ZEB-COUNTY 3W Wireless Bluetooth Portable Speaker With Supporting Carry Handle, USB, SD Card, AUX, FM &amp; Call Function. (Green)"/>
    <s v="Zebronics ZEB-COUNTY 3W"/>
    <x v="473"/>
    <x v="1"/>
    <s v="Headphones,Earbuds&amp;Accessories"/>
    <s v="Headphones"/>
    <s v="In-Ear"/>
    <n v="1499"/>
    <n v="999"/>
    <n v="0.45"/>
    <n v="0"/>
    <x v="2"/>
    <n v="64705"/>
    <n v="0"/>
    <n v="64640295"/>
    <x v="2"/>
    <n v="252349.5"/>
    <x v="1"/>
  </r>
  <r>
    <s v="B07KR5P3YD"/>
    <s v="Zebronics Wired Keyboard and Mouse Combo with 104 Keys and a USB Mouse with 1200 DPI - JUDWAA 750"/>
    <s v="Zebronics Wired Keyboard"/>
    <x v="474"/>
    <x v="1"/>
    <s v="GeneralPurposeBatteries&amp;BatteryChargers"/>
    <s v="DisposableBatteries"/>
    <m/>
    <n v="149"/>
    <n v="699"/>
    <n v="0.36"/>
    <n v="0"/>
    <x v="2"/>
    <n v="17348"/>
    <n v="0"/>
    <n v="12126252"/>
    <x v="1"/>
    <n v="67657.2"/>
    <x v="1"/>
  </r>
  <r>
    <s v="B08FB2LNSZ"/>
    <s v="JBL Tune 215BT, 16 Hrs Playtime with Quick Charge, in Ear Bluetooth Wireless Earphones with Mic, 12.5mm Premium Earbuds with Pure Bass, BT 5.0, Dual Pairing, Type C &amp; Voice Assistant Support (Black)"/>
    <s v="JBL Tune 215BT,"/>
    <x v="475"/>
    <x v="0"/>
    <s v="Accessories &amp; Peripherals"/>
    <s v="PCGamingPeripherals"/>
    <s v="GamingMice"/>
    <n v="399"/>
    <n v="2999"/>
    <n v="0.5"/>
    <n v="1"/>
    <x v="7"/>
    <n v="87798"/>
    <n v="0"/>
    <n v="263306202"/>
    <x v="0"/>
    <n v="324852.60000000003"/>
    <x v="0"/>
  </r>
  <r>
    <s v="B01IBRHE3E"/>
    <s v="Gizga Essentials Professional 3-in-1 Cleaning Kit for Camera, Lens, Binocular, Laptop, TV, Monitor, Smartphone, Tablet (Includes: Cleaning Liquid 100ml, Plush Microfiber Cloth, Dust Removal Brush)"/>
    <s v="Gizga Essentials Professional"/>
    <x v="476"/>
    <x v="4"/>
    <s v="Craft Materials"/>
    <s v="PaintingMaterials"/>
    <s v="Paints"/>
    <n v="191"/>
    <n v="499"/>
    <n v="0.4"/>
    <n v="0"/>
    <x v="0"/>
    <n v="24432"/>
    <n v="0"/>
    <n v="12191568"/>
    <x v="1"/>
    <n v="102614.40000000001"/>
    <x v="1"/>
  </r>
  <r>
    <s v="B01N6LU1VF"/>
    <s v="SanDisk Ultra Dual 64 GB USB 3.0 OTG Pen Drive (Black)"/>
    <s v="SanDisk Ultra Dual"/>
    <x v="448"/>
    <x v="0"/>
    <s v="Accessories &amp; Peripherals"/>
    <s v="Keyboards,Mice&amp;InputDevices"/>
    <s v="Keyboard&amp;MiceAccessories"/>
    <n v="129"/>
    <n v="1400"/>
    <n v="0.59"/>
    <n v="1"/>
    <x v="4"/>
    <n v="189104"/>
    <n v="0"/>
    <n v="264745600"/>
    <x v="1"/>
    <n v="813147.2"/>
    <x v="0"/>
  </r>
  <r>
    <s v="B07XLML2YS"/>
    <s v="TP-Link Tapo 360¬∞ 2MP 1080p Full HD Pan/Tilt Home Security Wi-Fi Smart Camera| Alexa Enabled| 2-Way Audio| Night Vision| Motion Detection| Sound and Light Alarm| Indoor CCTV (Tapo C200) White"/>
    <s v="TP-Link Tapo 360¬∞"/>
    <x v="477"/>
    <x v="0"/>
    <s v="Accessories &amp; Peripherals"/>
    <s v="HardDiskBags"/>
    <m/>
    <n v="199"/>
    <n v="3299"/>
    <n v="0.24"/>
    <n v="0"/>
    <x v="0"/>
    <n v="93112"/>
    <n v="0"/>
    <n v="307176488"/>
    <x v="1"/>
    <n v="391070.4"/>
    <x v="2"/>
  </r>
  <r>
    <s v="B086WMSCN3"/>
    <s v="boAt Airdopes 171 in Ear Bluetooth True Wireless Earbuds with Upto 13 Hours Battery, IPX4, Bluetooth v5.0, Dual Tone Finish with Mic (Mysterious Blue)"/>
    <s v="boAt Airdopes 171"/>
    <x v="478"/>
    <x v="1"/>
    <s v="Headphones,Earbuds&amp;Accessories"/>
    <s v="Headphones"/>
    <s v="In-Ear"/>
    <n v="999"/>
    <n v="5999"/>
    <n v="0.8"/>
    <n v="1"/>
    <x v="2"/>
    <n v="47521"/>
    <n v="0"/>
    <n v="285078479"/>
    <x v="2"/>
    <n v="185331.9"/>
    <x v="0"/>
  </r>
  <r>
    <s v="B003B00484"/>
    <s v="Duracell Plus AAA Rechargeable Batteries (750 mAh) Pack of 4"/>
    <s v="Duracell Plus AAA"/>
    <x v="479"/>
    <x v="1"/>
    <s v="Headphones,Earbuds&amp;Accessories"/>
    <s v="Headphones"/>
    <s v="In-Ear"/>
    <n v="899"/>
    <n v="499"/>
    <n v="0.2"/>
    <n v="0"/>
    <x v="4"/>
    <n v="27201"/>
    <n v="0"/>
    <n v="13573299"/>
    <x v="2"/>
    <n v="116964.29999999999"/>
    <x v="2"/>
  </r>
  <r>
    <s v="B003L62T7W"/>
    <s v="Logitech B100 Wired USB Mouse, 3 yr Warranty, 800 DPI Optical Tracking, Ambidextrous PC/Mac/Laptop - Black"/>
    <s v="Logitech B100 Wired"/>
    <x v="480"/>
    <x v="1"/>
    <s v="Mobiles&amp;Accessories"/>
    <s v="MobileAccessories"/>
    <s v="Chargers"/>
    <n v="1799"/>
    <n v="375"/>
    <n v="0.26"/>
    <n v="0"/>
    <x v="4"/>
    <n v="31534"/>
    <n v="0"/>
    <n v="11825250"/>
    <x v="2"/>
    <n v="135596.19999999998"/>
    <x v="1"/>
  </r>
  <r>
    <s v="B09P18XVW6"/>
    <s v="Noise Pulse Buzz 1.69&quot; Bluetooth Calling Smart Watch with Call Function, 150 Watch Faces, 60 Sports Modes, Spo2 &amp; Heart Rate Monitoring, Calling Smart Watch for Men &amp; Women - Jet Black"/>
    <s v="Noise Pulse Buzz"/>
    <x v="330"/>
    <x v="0"/>
    <s v="Accessories &amp; Peripherals"/>
    <s v="Cables &amp; Accessories"/>
    <s v="Cables"/>
    <n v="176.63"/>
    <n v="4999"/>
    <n v="0.5"/>
    <n v="1"/>
    <x v="2"/>
    <n v="7571"/>
    <n v="0"/>
    <n v="37847429"/>
    <x v="1"/>
    <n v="29526.899999999998"/>
    <x v="0"/>
  </r>
  <r>
    <s v="B00LZLPYHW"/>
    <s v="Classmate 2100117 Soft Cover 6 Subject Spiral Binding Notebook, Single Line, 300 Pages"/>
    <s v="Classmate 2100117 Soft"/>
    <x v="481"/>
    <x v="3"/>
    <s v="Office Electronics"/>
    <s v="Calculators"/>
    <s v="Scientific"/>
    <n v="522"/>
    <n v="160"/>
    <n v="0.14000000000000001"/>
    <n v="0"/>
    <x v="5"/>
    <n v="6537"/>
    <n v="0"/>
    <n v="1045920"/>
    <x v="2"/>
    <n v="28762.800000000003"/>
    <x v="2"/>
  </r>
  <r>
    <s v="B00NNQMYNE"/>
    <s v="AirCase Rugged Hard Drive Case for 2.5-inch Western Digital, Seagate, Toshiba, Portable Storage Shell for Gadget Hard Disk USB Cable Power Bank Mobile Charger Earphone, Waterproof (Black)"/>
    <s v="AirCase Rugged Hard"/>
    <x v="482"/>
    <x v="1"/>
    <s v="Cameras&amp;Photography"/>
    <s v="Flashes"/>
    <s v="Macro&amp;RinglightFlashes"/>
    <n v="799"/>
    <n v="499"/>
    <n v="0.4"/>
    <n v="0"/>
    <x v="6"/>
    <n v="21010"/>
    <n v="0"/>
    <n v="10483990"/>
    <x v="2"/>
    <n v="94545"/>
    <x v="1"/>
  </r>
  <r>
    <s v="B0B217Z5VK"/>
    <s v="Noise Buds VS402 Truly Wireless in Ear Earbuds, 35-Hours of Playtime, Instacharge, Quad Mic with ENC, Hyper Sync, Low Latency, 10mm Driver, Bluetooth v5.3 and Breathing LED Lights (Neon Black)"/>
    <s v="Noise Buds VS402"/>
    <x v="483"/>
    <x v="0"/>
    <s v="Accessories &amp; Peripherals"/>
    <s v="Keyboards,Mice&amp;InputDevices"/>
    <s v="Mice"/>
    <n v="681"/>
    <n v="3999"/>
    <n v="0.55000000000000004"/>
    <n v="1"/>
    <x v="2"/>
    <n v="3517"/>
    <n v="0"/>
    <n v="14064483"/>
    <x v="2"/>
    <n v="13716.3"/>
    <x v="0"/>
  </r>
  <r>
    <s v="B07B88KQZ8"/>
    <s v="JBL Go 2, Wireless Portable Bluetooth Speaker with Mic, JBL Signature Sound, Vibrant Color Options with IPX7 Waterproof &amp; AUX (Blue)"/>
    <s v="JBL Go 2,"/>
    <x v="484"/>
    <x v="0"/>
    <s v="Networking Devices"/>
    <m/>
    <m/>
    <n v="1199"/>
    <n v="2999"/>
    <n v="0.33"/>
    <n v="0"/>
    <x v="4"/>
    <n v="63899"/>
    <n v="0"/>
    <n v="191633101"/>
    <x v="2"/>
    <n v="274765.7"/>
    <x v="1"/>
  </r>
  <r>
    <s v="B07Z3K96FR"/>
    <s v="Robustrion Tempered Glass Screen Protector for iPad 10.2 inch 9th Gen Generation 2021 8th Gen 2020 7th Gen 2019"/>
    <s v="Robustrion Tempered Glass"/>
    <x v="485"/>
    <x v="0"/>
    <s v="Networking Devices"/>
    <s v="Routers"/>
    <m/>
    <n v="2499"/>
    <n v="1499"/>
    <n v="0.73"/>
    <n v="1"/>
    <x v="3"/>
    <n v="5730"/>
    <n v="0"/>
    <n v="8589270"/>
    <x v="2"/>
    <n v="23492.999999999996"/>
    <x v="0"/>
  </r>
  <r>
    <s v="B0756CLQWL"/>
    <s v="Redgear Pro Wireless Gamepad with 2.4GHz Wireless Technology, Integrated Dual Intensity Motor, Illuminated Keys for PC(Compatible with Windows 7/8/8.1/10 only)"/>
    <s v="Redgear Pro Wireless"/>
    <x v="486"/>
    <x v="1"/>
    <s v="Headphones,Earbuds&amp;Accessories"/>
    <s v="Headphones"/>
    <s v="Over-Ear"/>
    <n v="1799"/>
    <n v="3999"/>
    <n v="0.57999999999999996"/>
    <n v="1"/>
    <x v="0"/>
    <n v="25488"/>
    <n v="0"/>
    <n v="101926512"/>
    <x v="2"/>
    <n v="107049.60000000001"/>
    <x v="0"/>
  </r>
  <r>
    <s v="B004IO5BMQ"/>
    <s v="Logitech M235 Wireless Mouse, 1000 DPI Optical Tracking, 12 Month Life Battery, Compatible with Windows, Mac, Chromebook/PC/Laptop"/>
    <s v="Logitech M235 Wireless"/>
    <x v="487"/>
    <x v="1"/>
    <s v="Headphones,Earbuds&amp;Accessories"/>
    <s v="Headphones"/>
    <s v="In-Ear"/>
    <n v="429"/>
    <n v="995"/>
    <n v="0.3"/>
    <n v="0"/>
    <x v="6"/>
    <n v="54405"/>
    <n v="0"/>
    <n v="54132975"/>
    <x v="0"/>
    <n v="244822.5"/>
    <x v="1"/>
  </r>
  <r>
    <s v="B01HGCLUH6"/>
    <s v="TP-link N300 WiFi Wireless Router TL-WR845N | 300Mbps Wi-Fi Speed | Three 5dBi high gain Antennas | IPv6 Compatible | AP/RE/WISP Mode | Parental Control | Guest Network"/>
    <s v="TP-link N300 WiFi"/>
    <x v="488"/>
    <x v="0"/>
    <s v="Accessories &amp; Peripherals"/>
    <s v="Keyboards,Mice&amp;InputDevices"/>
    <s v="GraphicTablets"/>
    <n v="100"/>
    <n v="1699"/>
    <n v="0.32"/>
    <n v="0"/>
    <x v="0"/>
    <n v="122478"/>
    <n v="0"/>
    <n v="208090122"/>
    <x v="1"/>
    <n v="514407.60000000003"/>
    <x v="1"/>
  </r>
  <r>
    <s v="B01N4EV2TL"/>
    <s v="Logitech MK240 Nano Wireless USB Keyboard and Mouse Set, 12 Function Keys 2.4GHz Wireless, 1000DPI, Spill-Resistant Design, PC/Mac, Black/Chartreuse Yellow"/>
    <s v="Logitech MK240 Nano"/>
    <x v="489"/>
    <x v="0"/>
    <s v="Accessories &amp; Peripherals"/>
    <s v="Keyboards,Mice&amp;InputDevices"/>
    <s v="Keyboards"/>
    <n v="329"/>
    <n v="1995"/>
    <n v="0.25"/>
    <n v="0"/>
    <x v="4"/>
    <n v="7241"/>
    <n v="0"/>
    <n v="14445795"/>
    <x v="0"/>
    <n v="31136.3"/>
    <x v="1"/>
  </r>
  <r>
    <s v="B08MZQBFLN"/>
    <s v="Callas Multipurpose Foldable Laptop Table with Cup Holder | Drawer | Mac Holder | Table Holder Study Table, Breakfast Table, Foldable and Portable/Ergonomic &amp; Rounded Edges/Non-Slip Legs (WA-27-Black)"/>
    <s v="Callas Multipurpose Foldable"/>
    <x v="490"/>
    <x v="0"/>
    <s v="Accessories &amp; Peripherals"/>
    <s v="Cables &amp; Accessories"/>
    <s v="Cables"/>
    <n v="229"/>
    <n v="4999"/>
    <n v="0.83"/>
    <n v="1"/>
    <x v="1"/>
    <n v="20457"/>
    <n v="0"/>
    <n v="102264543"/>
    <x v="0"/>
    <n v="81828"/>
    <x v="0"/>
  </r>
  <r>
    <s v="B0752LL57V"/>
    <s v="Casio MJ-12D 150 Steps Check and Correct Desktop Calculator"/>
    <s v="Casio MJ-12D 150"/>
    <x v="491"/>
    <x v="0"/>
    <s v="Accessories &amp; Peripherals"/>
    <s v="Keyboards,Mice&amp;InputDevices"/>
    <s v="Mice"/>
    <n v="139"/>
    <n v="440"/>
    <n v="0"/>
    <n v="0"/>
    <x v="6"/>
    <n v="8610"/>
    <n v="0"/>
    <n v="3788400"/>
    <x v="1"/>
    <n v="38745"/>
    <x v="2"/>
  </r>
  <r>
    <s v="B09Z28BQZT"/>
    <s v="Amazon Basics Multipurpose Foldable Laptop Table with Cup Holder, Brown"/>
    <s v="Amazon Basics Multipurpose"/>
    <x v="492"/>
    <x v="1"/>
    <s v="Headphones,Earbuds&amp;Accessories"/>
    <s v="Headphones"/>
    <s v="On-Ear"/>
    <n v="1199"/>
    <n v="3999"/>
    <n v="0.85"/>
    <n v="1"/>
    <x v="2"/>
    <n v="1087"/>
    <n v="0"/>
    <n v="4346913"/>
    <x v="2"/>
    <n v="4239.3"/>
    <x v="0"/>
  </r>
  <r>
    <s v="B094DQWV9B"/>
    <s v="Kanget [2 Pack] Type C Female to USB A Male Charger | Charging Cable Adapter Converter compatible for iPhone 14, 13, 12,11 Pro Max/Mini/XR/XS/X/SE, Samsung S20 ultra/S21/S10/S8/S9/MacBook Pro iPad (Grey)"/>
    <s v="Kanget [2 Pack]"/>
    <x v="493"/>
    <x v="1"/>
    <s v="HomeAudio"/>
    <s v="Speakers"/>
    <s v="BluetoothSpeakers"/>
    <n v="1049"/>
    <n v="399"/>
    <n v="0.63"/>
    <n v="1"/>
    <x v="1"/>
    <n v="1540"/>
    <n v="0"/>
    <n v="614460"/>
    <x v="2"/>
    <n v="6160"/>
    <x v="0"/>
  </r>
  <r>
    <s v="B0BBMPH39N"/>
    <s v="Amazon Basics Magic Slate 8.5-inch LCD Writing Tablet with Stylus Pen, for Drawing, Playing, Noting by Kids &amp; Adults, Black"/>
    <s v="Amazon Basics Magic"/>
    <x v="494"/>
    <x v="1"/>
    <s v="Mobiles&amp;Accessories"/>
    <s v="MobileAccessories"/>
    <s v="D√©cor"/>
    <n v="119"/>
    <n v="999"/>
    <n v="0.71"/>
    <n v="1"/>
    <x v="3"/>
    <n v="401"/>
    <n v="1"/>
    <n v="400599"/>
    <x v="1"/>
    <n v="1644.1"/>
    <x v="0"/>
  </r>
  <r>
    <s v="B097JQ1J5G"/>
    <s v="Zebronics ZEB-90HB USB Hub, 4 Ports, Pocket Sized, Plug &amp; Play, for Laptop &amp; Computers"/>
    <s v="Zebronics ZEB-90HB USB"/>
    <x v="495"/>
    <x v="0"/>
    <s v="Accessories &amp; Peripherals"/>
    <s v="Cables &amp; Accessories"/>
    <s v="Cables"/>
    <n v="154"/>
    <n v="499"/>
    <n v="0.64"/>
    <n v="1"/>
    <x v="10"/>
    <n v="9385"/>
    <n v="0"/>
    <n v="4683115"/>
    <x v="1"/>
    <n v="31909"/>
    <x v="0"/>
  </r>
  <r>
    <s v="B07YY1BY5B"/>
    <s v="Noise ColorFit Pro 2 Full Touch Control Smart Watch with 35g Weight &amp; Upgraded LCD Display,IP68 Waterproof,Heart Rate Monitor,Sleep &amp; Step Tracker,Call &amp; Message Alerts &amp; Long Battery Life (Jet Black)"/>
    <s v="Noise ColorFit Pro"/>
    <x v="273"/>
    <x v="1"/>
    <s v="GeneralPurposeBatteries&amp;BatteryChargers"/>
    <m/>
    <m/>
    <n v="225"/>
    <n v="4999"/>
    <n v="0.7"/>
    <n v="1"/>
    <x v="1"/>
    <n v="92588"/>
    <n v="0"/>
    <n v="462847412"/>
    <x v="0"/>
    <n v="370352"/>
    <x v="0"/>
  </r>
  <r>
    <s v="B08VRMK55F"/>
    <s v="Zebronics Zeb Buds C2 in Ear Type C Wired Earphones with Mic, Braided 1.2 Metre Cable, Metallic Design, 10mm Drivers, in Line Mic &amp; Volume Controller (Blue)"/>
    <s v="Zebronics Zeb Buds"/>
    <x v="496"/>
    <x v="0"/>
    <s v="Accessories &amp; Peripherals"/>
    <s v="LaptopAccessories"/>
    <s v="Lapdesks"/>
    <n v="656"/>
    <n v="699"/>
    <n v="0.43"/>
    <n v="0"/>
    <x v="10"/>
    <n v="3454"/>
    <n v="0"/>
    <n v="2414346"/>
    <x v="2"/>
    <n v="11743.6"/>
    <x v="1"/>
  </r>
  <r>
    <s v="B08CHZ3ZQ7"/>
    <s v="Redgear A-15 Wired Gaming Mouse with Upto 6400 DPI, RGB &amp; Driver Customization for PC(Black)"/>
    <s v="Redgear A-15 Wired"/>
    <x v="497"/>
    <x v="0"/>
    <s v="ExternalDevices&amp;DataStorage"/>
    <s v="PenDrives"/>
    <m/>
    <n v="1109"/>
    <n v="799"/>
    <n v="0.25"/>
    <n v="0"/>
    <x v="4"/>
    <n v="15790"/>
    <n v="0"/>
    <n v="12616210"/>
    <x v="2"/>
    <n v="67897"/>
    <x v="1"/>
  </r>
  <r>
    <s v="B08SCCG9D4"/>
    <s v="JBL Commercial CSLM20B Auxiliary Omnidirectional Lavalier Microphone with Battery for Content Creation, Voiceover/Dubbing, Recording (Black,Small)"/>
    <s v="JBL Commercial CSLM20B"/>
    <x v="498"/>
    <x v="1"/>
    <s v="WearableTechnology"/>
    <s v="SmartWatches"/>
    <m/>
    <n v="2999"/>
    <n v="2000"/>
    <n v="0.53"/>
    <n v="1"/>
    <x v="2"/>
    <n v="14969"/>
    <n v="0"/>
    <n v="29938000"/>
    <x v="2"/>
    <n v="58379.1"/>
    <x v="0"/>
  </r>
  <r>
    <s v="B0972BQ2RS"/>
    <s v="Fire-Boltt India's No 1 Smartwatch Brand Ring Bluetooth Calling with SpO2 &amp; 1.7‚Äù Metal Body with Blood Oxygen Monitoring, Continuous Heart Rate, Full Touch &amp; Multiple Watch Faces"/>
    <s v="Fire-Boltt India's No"/>
    <x v="266"/>
    <x v="0"/>
    <s v="Accessories &amp; Peripherals"/>
    <s v="Keyboards,Mice&amp;InputDevices"/>
    <s v="Keyboard&amp;MiceAccessories"/>
    <n v="169"/>
    <n v="9999"/>
    <n v="0.75"/>
    <n v="1"/>
    <x v="3"/>
    <n v="42139"/>
    <n v="0"/>
    <n v="421347861"/>
    <x v="1"/>
    <n v="172769.9"/>
    <x v="0"/>
  </r>
  <r>
    <s v="B00ZRBWPA0"/>
    <s v="Eveready Red 1012 AAA Batteries - Pack of 10"/>
    <s v="Eveready Red 1012"/>
    <x v="499"/>
    <x v="0"/>
    <s v="Printers,Inks&amp;Accessories"/>
    <s v="Inks,Toners&amp;Cartridges"/>
    <s v="InkjetInkCartridges"/>
    <n v="309"/>
    <n v="180"/>
    <n v="0.12"/>
    <n v="0"/>
    <x v="4"/>
    <n v="989"/>
    <n v="1"/>
    <n v="178020"/>
    <x v="0"/>
    <n v="4252.7"/>
    <x v="2"/>
  </r>
  <r>
    <s v="B0B2DD66GS"/>
    <s v="SanDisk Extreme microSD UHS I Card 128GB for 4K Video on Smartphones,Action Cams 190MB/s Read,90MB/s Write"/>
    <s v="SanDisk Extreme microSD"/>
    <x v="500"/>
    <x v="1"/>
    <s v="Headphones,Earbuds&amp;Accessories"/>
    <s v="Headphones"/>
    <s v="On-Ear"/>
    <n v="599"/>
    <n v="2900"/>
    <n v="0.54"/>
    <n v="1"/>
    <x v="6"/>
    <n v="19624"/>
    <n v="0"/>
    <n v="56909600"/>
    <x v="2"/>
    <n v="88308"/>
    <x v="0"/>
  </r>
  <r>
    <s v="B09M869Z5V"/>
    <s v="Portronics MPORT 31C 4-in-1 USB Hub (Type C to 4 USB-A Ports) with Fast Data Transfer"/>
    <s v="Portronics MPORT 31C"/>
    <x v="501"/>
    <x v="0"/>
    <s v="Accessories &amp; Peripherals"/>
    <s v="Keyboards,Mice&amp;InputDevices"/>
    <s v="Keyboards"/>
    <n v="299"/>
    <n v="999"/>
    <n v="0.43"/>
    <n v="0"/>
    <x v="0"/>
    <n v="3201"/>
    <n v="0"/>
    <n v="3197799"/>
    <x v="0"/>
    <n v="13444.2"/>
    <x v="1"/>
  </r>
  <r>
    <s v="B07W6VWZ8C"/>
    <s v="Infinity (JBL Fuze Pint, Wireless Ultra Portable Mini Speaker with Mic, Deep Bass, Dual Equalizer, Bluetooth 5.0 with Voice Assistant Support for Mobiles (Black)"/>
    <s v="Infinity (JBL Fuze"/>
    <x v="502"/>
    <x v="0"/>
    <s v="Accessories &amp; Peripherals"/>
    <s v="LaptopAccessories"/>
    <s v="Lapdesks"/>
    <n v="449"/>
    <n v="1999"/>
    <n v="0.55000000000000004"/>
    <n v="1"/>
    <x v="3"/>
    <n v="30469"/>
    <n v="0"/>
    <n v="60907531"/>
    <x v="0"/>
    <n v="124922.9"/>
    <x v="0"/>
  </r>
  <r>
    <s v="B07Z1X6VFC"/>
    <s v="AirCase Protective Laptop Bag Sleeve fits Upto 13.3&quot; Laptop/ MacBook, Wrinkle Free, Padded, Waterproof Light Neoprene case Cover Pouch, for Men &amp; Women, Black- 6 Months Warranty"/>
    <s v="AirCase Protective Laptop"/>
    <x v="503"/>
    <x v="0"/>
    <s v="Accessories &amp; Peripherals"/>
    <s v="Keyboards,Mice&amp;InputDevices"/>
    <s v="Mice"/>
    <n v="799"/>
    <n v="999"/>
    <n v="0.55000000000000004"/>
    <n v="1"/>
    <x v="5"/>
    <n v="9940"/>
    <n v="0"/>
    <n v="9930060"/>
    <x v="2"/>
    <n v="43736"/>
    <x v="0"/>
  </r>
  <r>
    <s v="B07YL54NVJ"/>
    <s v="Brand Conquer 6 in 1 with OTG, SD Card Reader, USB Type C, USB 3.0 and Micro USB, for Memory Card | Portable Card Reader | Compatible with TF, SD, Micro SD, SDHC, SDXC, MMC, RS-MMC, Micro SDXC"/>
    <s v="Brand Conquer 6"/>
    <x v="504"/>
    <x v="1"/>
    <s v="Home Theater, TV &amp; Video"/>
    <s v="Accessories"/>
    <s v="Cables"/>
    <n v="219"/>
    <n v="999"/>
    <n v="0.45"/>
    <n v="0"/>
    <x v="4"/>
    <n v="7758"/>
    <n v="0"/>
    <n v="7750242"/>
    <x v="0"/>
    <n v="33359.4"/>
    <x v="1"/>
  </r>
  <r>
    <s v="B0759QMF85"/>
    <s v="TP-Link AC750 Dual Band Wireless Cable Router, 4 10/100 LAN + 10/100 WAN Ports, Support Guest Network and Parental Control, 750Mbps Speed Wi-Fi, 3 Antennas (Archer C20) Blue, 2.4 GHz"/>
    <s v="TP-Link AC750 Dual"/>
    <x v="505"/>
    <x v="3"/>
    <s v="Office Paper Products"/>
    <s v="Paper"/>
    <s v="Stationery"/>
    <n v="157"/>
    <n v="2399"/>
    <n v="0.36"/>
    <n v="0"/>
    <x v="4"/>
    <n v="68409"/>
    <n v="0"/>
    <n v="164113191"/>
    <x v="1"/>
    <n v="294158.7"/>
    <x v="1"/>
  </r>
  <r>
    <s v="B00LM4X0KU"/>
    <s v="Parker Quink Ink Bottle, Blue"/>
    <s v="Parker Quink Ink"/>
    <x v="506"/>
    <x v="1"/>
    <s v="Accessories"/>
    <s v="MemoryCards"/>
    <s v="MicroSD"/>
    <n v="369"/>
    <n v="100"/>
    <n v="0"/>
    <n v="0"/>
    <x v="4"/>
    <n v="3095"/>
    <n v="0"/>
    <n v="309500"/>
    <x v="0"/>
    <n v="13308.5"/>
    <x v="2"/>
  </r>
  <r>
    <s v="B08PFSZ7FH"/>
    <s v="STRIFF Laptop Stand Adjustable Laptop Computer Stand Multi-Angle Stand Phone Stand Portable Foldable Laptop Riser Notebook Holder Stand Compatible for 9 to 15.6‚Äù Laptops Black(Black)"/>
    <s v="STRIFF Laptop Stand"/>
    <x v="507"/>
    <x v="0"/>
    <s v="Accessories &amp; Peripherals"/>
    <s v="Keyboards,Mice&amp;InputDevices"/>
    <s v="Mice"/>
    <n v="599"/>
    <n v="1499"/>
    <n v="0.8"/>
    <n v="1"/>
    <x v="0"/>
    <n v="903"/>
    <n v="1"/>
    <n v="1353597"/>
    <x v="2"/>
    <n v="3792.6000000000004"/>
    <x v="0"/>
  </r>
  <r>
    <s v="B012MQS060"/>
    <s v="Logitech MK215 Wireless Keyboard and Mouse Combo for Windows, 2.4 GHz Wireless, Compact Design, 2-Year Battery Life(Keyboard),5 Month Battery Life(Mouse) PC/Laptop- Black"/>
    <s v="Logitech MK215 Wireless"/>
    <x v="508"/>
    <x v="1"/>
    <s v="GeneralPurposeBatteries&amp;BatteryChargers"/>
    <s v="RechargeableBatteries"/>
    <m/>
    <n v="479"/>
    <n v="1795"/>
    <n v="0.28000000000000003"/>
    <n v="0"/>
    <x v="3"/>
    <n v="25771"/>
    <n v="0"/>
    <n v="46258945"/>
    <x v="0"/>
    <n v="105661.09999999999"/>
    <x v="1"/>
  </r>
  <r>
    <s v="B01MF8MB65"/>
    <s v="boAt Bassheads 225 in Ear Wired Earphones with Mic(Blue)"/>
    <s v="boAt Bassheads 225"/>
    <x v="509"/>
    <x v="0"/>
    <s v="Accessories &amp; Peripherals"/>
    <s v="Cables &amp; Accessories"/>
    <s v="Cables"/>
    <n v="350"/>
    <n v="999"/>
    <n v="0.3"/>
    <n v="0"/>
    <x v="3"/>
    <n v="273189"/>
    <n v="0"/>
    <n v="272915811"/>
    <x v="0"/>
    <n v="1120074.8999999999"/>
    <x v="1"/>
  </r>
  <r>
    <s v="B00LHZWD0C"/>
    <s v="Luxor 5 Subject Single Ruled Notebook - A4, 70 GSM, 300 pages"/>
    <s v="Luxor 5 Subject"/>
    <x v="510"/>
    <x v="1"/>
    <s v="Headphones,Earbuds&amp;Accessories"/>
    <s v="Headphones"/>
    <s v="In-Ear"/>
    <n v="1598"/>
    <n v="315"/>
    <n v="0.2"/>
    <n v="0"/>
    <x v="6"/>
    <n v="3785"/>
    <n v="0"/>
    <n v="1192275"/>
    <x v="2"/>
    <n v="17032.5"/>
    <x v="2"/>
  </r>
  <r>
    <s v="B08QDPB1SL"/>
    <s v="Duracell Chhota Power AA Battery Set of 10 Pcs"/>
    <s v="Duracell Chhota Power"/>
    <x v="511"/>
    <x v="0"/>
    <s v="Networking Devices"/>
    <s v="Network Adapters"/>
    <s v="BluetoothAdapters"/>
    <n v="599"/>
    <n v="220"/>
    <n v="0.14000000000000001"/>
    <n v="0"/>
    <x v="5"/>
    <n v="2866"/>
    <n v="0"/>
    <n v="630520"/>
    <x v="2"/>
    <n v="12610.400000000001"/>
    <x v="2"/>
  </r>
  <r>
    <s v="B07BRKK9JQ"/>
    <s v="Zebronics Zeb-Transformer Gaming Keyboard and Mouse Combo (USB, Braided Cable)"/>
    <s v="Zebronics Zeb-Transformer Gaming"/>
    <x v="512"/>
    <x v="0"/>
    <s v="Accessories &amp; Peripherals"/>
    <s v="Cables &amp; Accessories"/>
    <s v="Cables"/>
    <n v="159"/>
    <n v="1599"/>
    <n v="0.19"/>
    <n v="0"/>
    <x v="4"/>
    <n v="27223"/>
    <n v="0"/>
    <n v="43529577"/>
    <x v="1"/>
    <n v="117058.9"/>
    <x v="2"/>
  </r>
  <r>
    <s v="B01EZ0X3L8"/>
    <s v="SanDisk Ultra 64 GB USB Pen Drives (SDDDC2-064G-I35, Black, Silver)"/>
    <s v="SanDisk Ultra 64"/>
    <x v="513"/>
    <x v="0"/>
    <s v="ExternalDevices&amp;DataStorage"/>
    <s v="PenDrives"/>
    <m/>
    <n v="1299"/>
    <n v="1650"/>
    <n v="0.56000000000000005"/>
    <n v="1"/>
    <x v="4"/>
    <n v="82356"/>
    <n v="0"/>
    <n v="135887400"/>
    <x v="2"/>
    <n v="354130.8"/>
    <x v="0"/>
  </r>
  <r>
    <s v="B00LM4W1N2"/>
    <s v="Parker Classic Gold Gold Trim Ball Pen"/>
    <s v="Parker Classic Gold"/>
    <x v="514"/>
    <x v="1"/>
    <s v="WearableTechnology"/>
    <s v="SmartWatches"/>
    <m/>
    <n v="1599"/>
    <n v="600"/>
    <n v="0.2"/>
    <n v="0"/>
    <x v="4"/>
    <n v="5719"/>
    <n v="0"/>
    <n v="3431400"/>
    <x v="2"/>
    <n v="24591.7"/>
    <x v="2"/>
  </r>
  <r>
    <s v="B08YD264ZS"/>
    <s v="Tarkan Portable Folding Laptop Desk for Bed, Lapdesk with Handle, Drawer, Cup &amp; Mobile/Tablet Holder for Study, Eating, Work (Black)"/>
    <s v="Tarkan Portable Folding"/>
    <x v="515"/>
    <x v="0"/>
    <s v="Accessories &amp; Peripherals"/>
    <s v="Adapters"/>
    <s v="USBtoUSBAdapters"/>
    <n v="294"/>
    <n v="2499"/>
    <n v="0.6"/>
    <n v="1"/>
    <x v="4"/>
    <n v="1690"/>
    <n v="0"/>
    <n v="4223310"/>
    <x v="0"/>
    <n v="7267"/>
    <x v="0"/>
  </r>
  <r>
    <s v="B00GZLB57U"/>
    <s v="Quantum RJ45 Ethernet Patch Cable/LAN Router Cable with Heavy Duty Gold Plated Connectors Supports Hi-Speed Gigabit Upto 1000Mbps, Waterproof and Durable,1-Year Warranty-32.8 Feet (10 Meters)(White)"/>
    <s v="Quantum RJ45 Ethernet"/>
    <x v="516"/>
    <x v="0"/>
    <s v="Printers,Inks&amp;Accessories"/>
    <s v="Inks,Toners&amp;Cartridges"/>
    <s v="InkjetInkCartridges"/>
    <n v="828"/>
    <n v="699"/>
    <n v="0.66"/>
    <n v="1"/>
    <x v="5"/>
    <n v="8372"/>
    <n v="0"/>
    <n v="5852028"/>
    <x v="2"/>
    <n v="36836.800000000003"/>
    <x v="0"/>
  </r>
  <r>
    <s v="B07V82W5CN"/>
    <s v="HP USB Wireless Spill Resistance Keyboard and Mouse Set with 10m Working Range 2.4G Wireless Technology / 3 Years Warranty (4SC12PA), Black"/>
    <s v="HP USB Wireless"/>
    <x v="517"/>
    <x v="1"/>
    <s v="Headphones,Earbuds&amp;Accessories"/>
    <s v="Headphones"/>
    <s v="On-Ear"/>
    <n v="745"/>
    <n v="2198"/>
    <n v="0.39"/>
    <n v="0"/>
    <x v="1"/>
    <n v="7113"/>
    <n v="0"/>
    <n v="15634374"/>
    <x v="2"/>
    <n v="28452"/>
    <x v="1"/>
  </r>
  <r>
    <s v="B08HD7JQHX"/>
    <s v="HUMBLE Dynamic Lapel Collar Mic Voice Recording Filter Microphone for Singing Youtube SmartPhones, Black"/>
    <s v="HUMBLE Dynamic Lapel"/>
    <x v="518"/>
    <x v="1"/>
    <s v="Cameras&amp;Photography"/>
    <s v="Accessories"/>
    <s v="Tripods&amp;Monopods"/>
    <n v="1549"/>
    <n v="499"/>
    <n v="0.6"/>
    <n v="1"/>
    <x v="8"/>
    <n v="2804"/>
    <n v="0"/>
    <n v="1399196"/>
    <x v="2"/>
    <n v="9253.1999999999989"/>
    <x v="0"/>
  </r>
  <r>
    <s v="B0B31FR4Y2"/>
    <s v="Boult Audio Omega with 30dB ANC+ ENC, 32H Playtime, 45ms Latency Gaming Mode, Quad Mic Zen ENC, 3 Equalizer Modes, ANC, Type-C Fast Charging, IPX5 True Wireless in Ear Bluetooth Earbuds (Black)"/>
    <s v="Boult Audio Omega"/>
    <x v="519"/>
    <x v="0"/>
    <s v="Accessories &amp; Peripherals"/>
    <s v="Cables &amp; Accessories"/>
    <s v="Cables"/>
    <n v="349"/>
    <n v="9999"/>
    <n v="0.8"/>
    <n v="1"/>
    <x v="7"/>
    <n v="1986"/>
    <n v="0"/>
    <n v="19858014"/>
    <x v="0"/>
    <n v="7348.2000000000007"/>
    <x v="0"/>
  </r>
  <r>
    <s v="B09Y14JLP3"/>
    <s v="STRIFF UPH2W Multi Angle Tablet/Mobile Stand. Holder for iPhone, Android, Samsung, OnePlus, Xiaomi. Portable,Foldable Stand.Perfect for Bed,Office, Home,Gift and Desktop (White)"/>
    <s v="STRIFF UPH2W Multi"/>
    <x v="520"/>
    <x v="0"/>
    <s v="Accessories &amp; Peripherals"/>
    <s v="Cables &amp; Accessories"/>
    <s v="Cables"/>
    <n v="970"/>
    <n v="499"/>
    <n v="0.8"/>
    <n v="1"/>
    <x v="3"/>
    <n v="2451"/>
    <n v="0"/>
    <n v="1223049"/>
    <x v="2"/>
    <n v="10049.099999999999"/>
    <x v="0"/>
  </r>
  <r>
    <s v="B09ZHCJDP1"/>
    <s v="Amazon Basics Wireless Mouse | 2.4 GHz Connection, 1600 DPI | Type - C Adapter | Upto 12 Months of Battery Life | Ambidextrous Design | Suitable for PC/Mac/Laptop"/>
    <s v="Amazon Basics Wireless"/>
    <x v="521"/>
    <x v="0"/>
    <s v="Networking Devices"/>
    <s v="Repeaters&amp;Extenders"/>
    <m/>
    <n v="1469"/>
    <n v="1000"/>
    <n v="0.5"/>
    <n v="1"/>
    <x v="15"/>
    <n v="23"/>
    <n v="1"/>
    <n v="23000"/>
    <x v="2"/>
    <n v="115"/>
    <x v="0"/>
  </r>
  <r>
    <s v="B08C4Z69LN"/>
    <s v="Crucial RAM 8GB DDR4 3200MHz CL22 (or 2933MHz or 2666MHz) Laptop Memory CT8G4SFRA32A"/>
    <s v="Crucial RAM 8GB"/>
    <x v="522"/>
    <x v="3"/>
    <s v="Office Paper Products"/>
    <s v="Paper"/>
    <s v="Stationery"/>
    <n v="198"/>
    <n v="3500"/>
    <n v="0.49"/>
    <n v="0"/>
    <x v="6"/>
    <n v="26194"/>
    <n v="0"/>
    <n v="91679000"/>
    <x v="1"/>
    <n v="117873"/>
    <x v="1"/>
  </r>
  <r>
    <s v="B016XVRKZM"/>
    <s v="APC Back-UPS BX600C-IN 600VA / 360W, 230V, UPS System, an Ideal Power Backup &amp; Protection for Home Office, Desktop PC &amp; Home Electronics"/>
    <s v="APC Back-UPS BX600C-IN"/>
    <x v="523"/>
    <x v="1"/>
    <s v="Cameras&amp;Photography"/>
    <s v="Accessories"/>
    <s v="Film"/>
    <n v="549"/>
    <n v="4100"/>
    <n v="0.2"/>
    <n v="0"/>
    <x v="2"/>
    <n v="15783"/>
    <n v="0"/>
    <n v="64710300"/>
    <x v="2"/>
    <n v="61553.7"/>
    <x v="2"/>
  </r>
  <r>
    <s v="B00LHZW3XY"/>
    <s v="Luxor 5 Subject Single Ruled Notebook - A5 Size, 70 GSM, 300 Pages"/>
    <s v="Luxor 5 Subject"/>
    <x v="510"/>
    <x v="1"/>
    <s v="WearableTechnology"/>
    <s v="SmartWatches"/>
    <m/>
    <n v="2999"/>
    <n v="180"/>
    <n v="0.31"/>
    <n v="0"/>
    <x v="5"/>
    <n v="8053"/>
    <n v="0"/>
    <n v="1449540"/>
    <x v="2"/>
    <n v="35433.200000000004"/>
    <x v="1"/>
  </r>
  <r>
    <s v="B098JYT4SY"/>
    <s v="Zebronics Zeb-Jaguar Wireless Mouse, 2.4GHz with USB Nano Receiver, High Precision Optical Tracking, 4 Buttons, Plug &amp; Play, Ambidextrous, for PC/Mac/Laptop (Black+Grey)"/>
    <s v="Zebronics Zeb-Jaguar Wireless"/>
    <x v="524"/>
    <x v="1"/>
    <s v="WearableTechnology"/>
    <s v="SmartWatches"/>
    <m/>
    <n v="12000"/>
    <n v="1190"/>
    <n v="0.66"/>
    <n v="1"/>
    <x v="3"/>
    <n v="2809"/>
    <n v="0"/>
    <n v="3342710"/>
    <x v="2"/>
    <n v="11516.9"/>
    <x v="0"/>
  </r>
  <r>
    <s v="B08CFCK6CW"/>
    <s v="Boult Audio Truebuds with 30H Playtime, IPX7 Waterproof, Lightning Boult‚Ñ¢ Type C Fast Charging (10 Min=100Mins), BoomX‚Ñ¢ Tech Rich Bass, Pro+ Calling HD Mic, Touch Controls in Ear Earbuds TWS (Grey)"/>
    <s v="Boult Audio Truebuds"/>
    <x v="525"/>
    <x v="1"/>
    <s v="Headphones,Earbuds&amp;Accessories"/>
    <s v="Headphones"/>
    <s v="In-Ear"/>
    <n v="1299"/>
    <n v="7999"/>
    <n v="0.85"/>
    <n v="1"/>
    <x v="9"/>
    <n v="25910"/>
    <n v="0"/>
    <n v="207254090"/>
    <x v="2"/>
    <n v="93276"/>
    <x v="0"/>
  </r>
  <r>
    <s v="B09P564ZTJ"/>
    <s v="Wembley LCD Writing Pad/Tab | Writing, Drawing, Reusable, Portable Pad with Colorful Letters | 9 Inch Graphic Tablet (Assorted)"/>
    <s v="Wembley LCD Writing"/>
    <x v="526"/>
    <x v="1"/>
    <s v="GeneralPurposeBatteries&amp;BatteryChargers"/>
    <s v="DisposableBatteries"/>
    <m/>
    <n v="269"/>
    <n v="1599"/>
    <n v="0.85"/>
    <n v="1"/>
    <x v="11"/>
    <n v="1173"/>
    <n v="0"/>
    <n v="1875627"/>
    <x v="0"/>
    <n v="4457.3999999999996"/>
    <x v="0"/>
  </r>
  <r>
    <s v="B07MSLTW8Z"/>
    <s v="Gizga Essentials Multi-Purpose Portable &amp; Foldable Wooden Desk for Bed Tray, Laptop Table, Study Table (Black)"/>
    <s v="Gizga Essentials Multi-Purpose"/>
    <x v="527"/>
    <x v="1"/>
    <s v="Headphones,Earbuds&amp;Accessories"/>
    <s v="Headphones"/>
    <s v="In-Ear"/>
    <n v="799"/>
    <n v="1999"/>
    <n v="0.73"/>
    <n v="1"/>
    <x v="9"/>
    <n v="6422"/>
    <n v="0"/>
    <n v="12837578"/>
    <x v="2"/>
    <n v="23119.200000000001"/>
    <x v="0"/>
  </r>
  <r>
    <s v="B09N6TTHT6"/>
    <s v="E-COSMOS Plug in LED Night Light Mini USB LED Light Flexible USB LED Ambient Light Mini USB LED Light, LED Portable car Bulb, Indoor, Outdoor, Reading, Sleep (4 pcs)"/>
    <s v="E-COSMOS Plug in"/>
    <x v="528"/>
    <x v="0"/>
    <s v="Monitors"/>
    <m/>
    <m/>
    <n v="6299"/>
    <n v="99"/>
    <n v="0.1"/>
    <n v="0"/>
    <x v="0"/>
    <n v="241"/>
    <n v="1"/>
    <n v="23859"/>
    <x v="2"/>
    <n v="1012.2"/>
    <x v="2"/>
  </r>
  <r>
    <s v="B098R25TGC"/>
    <s v="Noise Buds VS201 V2 in-Ear Truly Wireless Earbuds with Dual Equalizer | with Mic | Total 14-Hour Playtime | Full Touch Control | IPX5 Water Resistance and Bluetooth v5.1 (Olive Green)"/>
    <s v="Noise Buds VS201"/>
    <x v="529"/>
    <x v="0"/>
    <s v="Accessories &amp; Peripherals"/>
    <s v="USBGadgets"/>
    <s v="Lamps"/>
    <n v="59"/>
    <n v="2999"/>
    <n v="0.56999999999999995"/>
    <n v="1"/>
    <x v="11"/>
    <n v="14629"/>
    <n v="0"/>
    <n v="43872371"/>
    <x v="1"/>
    <n v="55590.2"/>
    <x v="0"/>
  </r>
  <r>
    <s v="B0B2PQL5N3"/>
    <s v="Lapster Gel Mouse pad with Wrist Rest , Gaming Mouse Pad with Lycra Cloth Nonslip for Laptop , Computer, , Home &amp; Office (Black)"/>
    <s v="Lapster Gel Mouse"/>
    <x v="530"/>
    <x v="1"/>
    <s v="Mobiles&amp;Accessories"/>
    <s v="MobileAccessories"/>
    <s v="Chargers"/>
    <n v="571"/>
    <n v="999"/>
    <n v="0.77"/>
    <n v="1"/>
    <x v="0"/>
    <n v="1528"/>
    <n v="0"/>
    <n v="1526472"/>
    <x v="2"/>
    <n v="6417.6"/>
    <x v="0"/>
  </r>
  <r>
    <s v="B07DKZCZ89"/>
    <s v="Gizga Essentials Earphone Carrying Case, Multi-Purpose Pocket Storage Travel Organizer for Earphones, Headset, Pen Drives, SD Cards, Shock-Proof Ballistic Nylon, Soft Fabric, Mesh Pocket, Green"/>
    <s v="Gizga Essentials Earphone"/>
    <x v="531"/>
    <x v="1"/>
    <s v="HomeAudio"/>
    <s v="Speakers"/>
    <s v="BluetoothSpeakers"/>
    <n v="549"/>
    <n v="499"/>
    <n v="0.76"/>
    <n v="1"/>
    <x v="4"/>
    <n v="15032"/>
    <n v="0"/>
    <n v="7500968"/>
    <x v="2"/>
    <n v="64637.599999999999"/>
    <x v="0"/>
  </r>
  <r>
    <s v="B08GYG6T12"/>
    <s v="SanDisk Ultra SDHC UHS-I Card 32GB 120MB/s R for DSLR Cameras, for Full HD Recording, 10Y Warranty"/>
    <s v="SanDisk Ultra SDHC"/>
    <x v="532"/>
    <x v="1"/>
    <s v="Mobiles&amp;Accessories"/>
    <s v="MobileAccessories"/>
    <s v="StylusPens"/>
    <n v="2099"/>
    <n v="800"/>
    <n v="0.44"/>
    <n v="0"/>
    <x v="5"/>
    <n v="69585"/>
    <n v="0"/>
    <n v="55668000"/>
    <x v="2"/>
    <n v="306174"/>
    <x v="1"/>
  </r>
  <r>
    <s v="B09BN2NPBD"/>
    <s v="DIGITEK¬Æ (DRL-14C) Professional (31cm) Dual Temperature LED Ring Light with Tripod Stand &amp; Mini Tripod for YouTube, Photo-Shoot, Video Shoot, Live Stream, Makeup, Vlogging &amp; More"/>
    <s v="DIGITEK¬Æ (DRL-14C) Professional"/>
    <x v="533"/>
    <x v="1"/>
    <s v="Home Theater, TV &amp; Video"/>
    <s v="Televisions"/>
    <s v="SmartTelevisions"/>
    <n v="13490"/>
    <n v="3495"/>
    <n v="0.51"/>
    <n v="1"/>
    <x v="3"/>
    <n v="14371"/>
    <n v="0"/>
    <n v="50226645"/>
    <x v="2"/>
    <n v="58921.099999999991"/>
    <x v="0"/>
  </r>
  <r>
    <s v="B00J4YG0PC"/>
    <s v="Classmate Long Notebook - 140 Pages, Single Line, 297mm x 210mm (Pack of 12)"/>
    <s v="Classmate Long Notebook"/>
    <x v="534"/>
    <x v="0"/>
    <s v="Accessories &amp; Peripherals"/>
    <s v="Keyboards,Mice&amp;InputDevices"/>
    <s v="Keyboard&amp;MouseSets"/>
    <n v="448"/>
    <n v="720"/>
    <n v="0.22"/>
    <n v="0"/>
    <x v="5"/>
    <n v="3182"/>
    <n v="0"/>
    <n v="2291040"/>
    <x v="0"/>
    <n v="14000.800000000001"/>
    <x v="2"/>
  </r>
  <r>
    <s v="B073BRXPZX"/>
    <s v="Lenovo 300 Wired Plug &amp; Play USB Mouse, High Resolution 1600 DPI Optical Sensor, 3-Button Design with clickable Scroll Wheel, Ambidextrous, Ergonomic Mouse for Comfortable All-Day Grip (GX30M39704)"/>
    <s v="Lenovo 300 Wired"/>
    <x v="535"/>
    <x v="1"/>
    <s v="Headphones,Earbuds&amp;Accessories"/>
    <s v="Headphones"/>
    <s v="In-Ear"/>
    <n v="1499"/>
    <n v="590"/>
    <n v="0.51"/>
    <n v="1"/>
    <x v="5"/>
    <n v="25886"/>
    <n v="0"/>
    <n v="15272740"/>
    <x v="2"/>
    <n v="113898.40000000001"/>
    <x v="0"/>
  </r>
  <r>
    <s v="B08LHTJTBB"/>
    <s v="Dyazo 6 Angles Adjustable Aluminum Ergonomic Foldable Portable Tabletop Laptop/Desktop Riser Stand Holder Compatible for MacBook, HP, Dell, Lenovo &amp; All Other Notebook (Silver)"/>
    <s v="Dyazo 6 Angles"/>
    <x v="536"/>
    <x v="1"/>
    <s v="Cameras&amp;Photography"/>
    <s v="Accessories"/>
    <s v="Cleaners"/>
    <n v="299"/>
    <n v="1999"/>
    <n v="0.7"/>
    <n v="1"/>
    <x v="5"/>
    <n v="4736"/>
    <n v="0"/>
    <n v="9467264"/>
    <x v="0"/>
    <n v="20838.400000000001"/>
    <x v="0"/>
  </r>
  <r>
    <s v="B07VTFN6HM"/>
    <s v="Western Digital WD 2TB My Passport Portable Hard Disk Drive, USB 3.0 with¬† Automatic Backup, 256 Bit AES Hardware Encryption,Password Protection,Compatible with Windows and Mac, External HDD-Black"/>
    <s v="Western Digital WD"/>
    <x v="537"/>
    <x v="0"/>
    <s v="ExternalDevices&amp;DataStorage"/>
    <s v="PenDrives"/>
    <m/>
    <n v="579"/>
    <n v="7350"/>
    <n v="0.24"/>
    <n v="0"/>
    <x v="5"/>
    <n v="73005"/>
    <n v="0"/>
    <n v="536586750"/>
    <x v="2"/>
    <n v="321222"/>
    <x v="2"/>
  </r>
  <r>
    <s v="B008QS9J6Y"/>
    <s v="Logitech C270 Digital HD Webcam with Widescreen HD Video Calling, HD Light Correction, Noise-Reducing Mic, for Skype, FaceTime, Hangouts, WebEx, PC/Mac/Laptop/MacBook/Tablet - (Black, HD 720p/30fps)"/>
    <s v="Logitech C270 Digital"/>
    <x v="538"/>
    <x v="1"/>
    <s v="Cameras&amp;Photography"/>
    <s v="SecurityCameras"/>
    <s v="DomeCameras"/>
    <n v="2499"/>
    <n v="2595"/>
    <n v="0.23"/>
    <n v="0"/>
    <x v="4"/>
    <n v="20398"/>
    <n v="0"/>
    <n v="52932810"/>
    <x v="2"/>
    <n v="87711.4"/>
    <x v="2"/>
  </r>
  <r>
    <s v="B09M8888DM"/>
    <s v="Portronics MPORT 31 4 Ports USB Hub (USB A to 4 USB-A Ports 4 in 1 Connector USB HUB(Grey)"/>
    <s v="Portronics MPORT 31"/>
    <x v="539"/>
    <x v="1"/>
    <s v="Headphones,Earbuds&amp;Accessories"/>
    <s v="Headphones"/>
    <s v="In-Ear"/>
    <n v="1199"/>
    <n v="799"/>
    <n v="0.38"/>
    <n v="0"/>
    <x v="4"/>
    <n v="2125"/>
    <n v="0"/>
    <n v="1697875"/>
    <x v="2"/>
    <n v="9137.5"/>
    <x v="1"/>
  </r>
  <r>
    <s v="B07Z1YVP72"/>
    <s v="AirCase Protective Laptop Bag Sleeve fits Upto 15.6&quot; Laptop/ MacBook, Wrinkle Free, Padded, Waterproof Light Neoprene case Cover Pouch, for Men &amp; Women, Black- 6 Months Warranty"/>
    <s v="AirCase Protective Laptop"/>
    <x v="503"/>
    <x v="1"/>
    <s v="GeneralPurposeBatteries&amp;BatteryChargers"/>
    <s v="RechargeableBatteries"/>
    <m/>
    <n v="399"/>
    <n v="999"/>
    <n v="0.55000000000000004"/>
    <n v="1"/>
    <x v="4"/>
    <n v="11330"/>
    <n v="0"/>
    <n v="11318670"/>
    <x v="0"/>
    <n v="48719"/>
    <x v="0"/>
  </r>
  <r>
    <s v="B082FTPRSK"/>
    <s v="Zinq Five Fan Cooling Pad and Laptop Stand with Dual Height Adjustment and Dual USB Port Extension (Black)"/>
    <s v="Zinq Five Fan"/>
    <x v="540"/>
    <x v="1"/>
    <s v="Home Theater, TV &amp; Video"/>
    <s v="Accessories"/>
    <s v="Cables"/>
    <n v="279"/>
    <n v="1999"/>
    <n v="0.5"/>
    <n v="1"/>
    <x v="0"/>
    <n v="27441"/>
    <n v="0"/>
    <n v="54854559"/>
    <x v="0"/>
    <n v="115252.20000000001"/>
    <x v="0"/>
  </r>
  <r>
    <s v="B09RF2QXGX"/>
    <s v="Gizga Essentials Webcam Cover, Privacy Protector Webcam Cover Slide, Compatible with Laptop, Desktop, PC, Smartphone, Protect Your Privacy and Security, Strong Adhesive, Set of 3, Black"/>
    <s v="Gizga Essentials Webcam"/>
    <x v="541"/>
    <x v="1"/>
    <s v="Home Theater, TV &amp; Video"/>
    <s v="Televisions"/>
    <s v="SmartTelevisions"/>
    <n v="13490"/>
    <n v="299"/>
    <n v="0.77"/>
    <n v="1"/>
    <x v="4"/>
    <n v="255"/>
    <n v="1"/>
    <n v="76245"/>
    <x v="2"/>
    <n v="1096.5"/>
    <x v="0"/>
  </r>
  <r>
    <s v="B01KK0HU3Y"/>
    <s v="HP Z3700 Wireless Optical Mouse with USB Receiver and 2.4GHz Wireless Connection/ 1200DPI / 16 Months Long Battery Life /Ambidextrous and Slim Design (Modern Gold)"/>
    <s v="HP Z3700 Wireless"/>
    <x v="542"/>
    <x v="0"/>
    <s v="Accessories &amp; Peripherals"/>
    <s v="Keyboards,Mice&amp;InputDevices"/>
    <s v="Mice"/>
    <n v="279"/>
    <n v="1499"/>
    <n v="0.4"/>
    <n v="0"/>
    <x v="0"/>
    <n v="23174"/>
    <n v="0"/>
    <n v="34737826"/>
    <x v="0"/>
    <n v="97330.8"/>
    <x v="1"/>
  </r>
  <r>
    <s v="B07JF9B592"/>
    <s v="MAONO AU-400 Lavalier Auxiliary Omnidirectional Microphone (Black)"/>
    <s v="MAONO AU-400 Lavalier"/>
    <x v="543"/>
    <x v="1"/>
    <s v="WearableTechnology"/>
    <s v="SmartWatches"/>
    <m/>
    <n v="2499"/>
    <n v="699"/>
    <n v="0.32"/>
    <n v="0"/>
    <x v="11"/>
    <n v="20218"/>
    <n v="0"/>
    <n v="14132382"/>
    <x v="2"/>
    <n v="76828.399999999994"/>
    <x v="1"/>
  </r>
  <r>
    <s v="B086394NY5"/>
    <s v="TABLE MAGIC Multipurpose Laptop Table Mat Finish Top Work at Home Study Table (TM Regular- Black) (Alloy Steel)"/>
    <s v="TABLE MAGIC Multipurpose"/>
    <x v="544"/>
    <x v="3"/>
    <s v="Office Paper Products"/>
    <s v="Paper"/>
    <s v="Stationery"/>
    <n v="137"/>
    <n v="2490"/>
    <n v="0.44"/>
    <n v="0"/>
    <x v="4"/>
    <n v="11074"/>
    <n v="0"/>
    <n v="27574260"/>
    <x v="1"/>
    <n v="47618.2"/>
    <x v="1"/>
  </r>
  <r>
    <s v="B017PDR9N0"/>
    <s v="GIZGA Essentials Portable Tabletop Tablet Stand Mobile Holder, Desktop Stand, Cradle, Dock for iPad, Smartphone, Kindle, E-Reader, Fully Foldable, Adjustable Angle, Anti-Slip Pads, Black"/>
    <s v="GIZGA Essentials Portable"/>
    <x v="545"/>
    <x v="0"/>
    <s v="Accessories &amp; Peripherals"/>
    <s v="Cables &amp; Accessories"/>
    <s v="Cables"/>
    <n v="59"/>
    <n v="499"/>
    <n v="0.7"/>
    <n v="1"/>
    <x v="3"/>
    <n v="25607"/>
    <n v="0"/>
    <n v="12777893"/>
    <x v="1"/>
    <n v="104988.7"/>
    <x v="0"/>
  </r>
  <r>
    <s v="B07NC12T2R"/>
    <s v="boAt Stone 650 10W Bluetooth Speaker with Upto 7 Hours Playback, IPX5 and Integrated Controls (Blue)"/>
    <s v="boAt Stone 650"/>
    <x v="546"/>
    <x v="0"/>
    <s v="Accessories &amp; Peripherals"/>
    <s v="HardDiskBags"/>
    <m/>
    <n v="299"/>
    <n v="4990"/>
    <n v="0.64"/>
    <n v="1"/>
    <x v="0"/>
    <n v="41226"/>
    <n v="0"/>
    <n v="205717740"/>
    <x v="0"/>
    <n v="173149.2"/>
    <x v="0"/>
  </r>
  <r>
    <s v="B07WKBD37W"/>
    <s v="ESnipe Mart Worldwide Travel Adapter with Build in Dual USB Charger Ports with 125V 6A, 250V Protected Electrical Plug for Laptops, Cameras (White)"/>
    <s v="ESnipe Mart Worldwide"/>
    <x v="547"/>
    <x v="1"/>
    <s v="Headphones,Earbuds&amp;Accessories"/>
    <s v="Headphones"/>
    <s v="In-Ear"/>
    <n v="1799"/>
    <n v="999"/>
    <n v="0.56999999999999995"/>
    <n v="1"/>
    <x v="1"/>
    <n v="2581"/>
    <n v="0"/>
    <n v="2578419"/>
    <x v="2"/>
    <n v="10324"/>
    <x v="0"/>
  </r>
  <r>
    <s v="B08JMC1988"/>
    <s v="boAt Stone 180 5W Bluetooth Speaker with Upto 10 Hours Playback, 1.75&quot; Driver, IPX7 &amp; TWS Feature(Black)"/>
    <s v="boAt Stone 180"/>
    <x v="548"/>
    <x v="1"/>
    <s v="HomeAudio"/>
    <s v="Speakers"/>
    <s v="BluetoothSpeakers"/>
    <n v="1999"/>
    <n v="2490"/>
    <n v="0.6"/>
    <n v="1"/>
    <x v="3"/>
    <n v="18331"/>
    <n v="0"/>
    <n v="45644190"/>
    <x v="2"/>
    <n v="75157.099999999991"/>
    <x v="0"/>
  </r>
  <r>
    <s v="B09GFN8WZL"/>
    <s v="Portronics Ruffpad 8.5M Multicolor LCD Writing Pad with Screen 21.5cm (8.5-inch) for Drawing, Playing, Handwriting Gifts for Kids &amp; Adults, India's first notepad to save and share your child's first creatives via Ruffpad app on your Smartphone(Black)"/>
    <s v="Portronics Ruffpad 8.5M"/>
    <x v="549"/>
    <x v="1"/>
    <s v="Home Theater, TV &amp; Video"/>
    <s v="Accessories"/>
    <s v="Cables"/>
    <n v="199"/>
    <n v="999"/>
    <n v="0.62"/>
    <n v="1"/>
    <x v="3"/>
    <n v="1779"/>
    <n v="0"/>
    <n v="1777221"/>
    <x v="1"/>
    <n v="7293.9"/>
    <x v="0"/>
  </r>
  <r>
    <s v="B095X38CJS"/>
    <s v="BRUSTRO Copytinta Coloured Craft Paper A4 Size 80 GSM Mixed Bright Colour 40 Sheets Pack (10 cols X 4 Sheets) Double Side Color for Office Printing, Art and Craft."/>
    <s v="BRUSTRO Copytinta Coloured"/>
    <x v="550"/>
    <x v="0"/>
    <s v="Accessories &amp; Peripherals"/>
    <s v="TabletAccessories"/>
    <s v="ScreenProtectors"/>
    <n v="399"/>
    <n v="99"/>
    <n v="0"/>
    <n v="0"/>
    <x v="4"/>
    <n v="388"/>
    <n v="1"/>
    <n v="38412"/>
    <x v="0"/>
    <n v="1668.3999999999999"/>
    <x v="2"/>
  </r>
  <r>
    <s v="B07ZKD8T1Q"/>
    <s v="Cuzor 12V Mini ups for WiFi Router | Power Backup up to 4 Hours | Replaceable Battery | Ups for Wi-Fi Router and Modem | Ups for Router up to 2A | ups for uninterrupted wi-fi"/>
    <s v="Cuzor 12V Mini"/>
    <x v="551"/>
    <x v="0"/>
    <s v="Accessories &amp; Peripherals"/>
    <s v="PCGamingPeripherals"/>
    <s v="Gamepads"/>
    <n v="1699"/>
    <n v="2999"/>
    <n v="0.5"/>
    <n v="1"/>
    <x v="6"/>
    <n v="8656"/>
    <n v="0"/>
    <n v="25959344"/>
    <x v="2"/>
    <n v="38952"/>
    <x v="0"/>
  </r>
  <r>
    <s v="B07G3YNLJB"/>
    <s v="Crucial BX500 240GB 3D NAND SATA 6.35 cm (2.5-inch) SSD (CT240BX500SSD1)"/>
    <s v="Crucial BX500 240GB"/>
    <x v="552"/>
    <x v="0"/>
    <s v="Accessories &amp; Peripherals"/>
    <s v="Keyboards,Mice&amp;InputDevices"/>
    <s v="Mice"/>
    <n v="699"/>
    <n v="3100"/>
    <n v="0.41"/>
    <n v="0"/>
    <x v="6"/>
    <n v="92925"/>
    <n v="0"/>
    <n v="288067500"/>
    <x v="2"/>
    <n v="418162.5"/>
    <x v="1"/>
  </r>
  <r>
    <s v="B00P93X2H6"/>
    <s v="Classmate Pulse Spiral Notebook - 240 mm x 180 mm, Soft Cover, 200 Pages, Unruled"/>
    <s v="Classmate Pulse Spiral"/>
    <x v="553"/>
    <x v="1"/>
    <s v="Mobiles&amp;Accessories"/>
    <s v="MobileAccessories"/>
    <s v="D√©cor"/>
    <n v="95"/>
    <n v="75"/>
    <n v="0.11"/>
    <n v="0"/>
    <x v="3"/>
    <n v="1269"/>
    <n v="0"/>
    <n v="95175"/>
    <x v="1"/>
    <n v="5202.8999999999996"/>
    <x v="2"/>
  </r>
  <r>
    <s v="B0798PJPCL"/>
    <s v="Portronics My buddy plus Adjustable Laptop cooling Table (Brown)"/>
    <s v="Portronics My buddy"/>
    <x v="554"/>
    <x v="0"/>
    <s v="Networking Devices"/>
    <s v="Routers"/>
    <m/>
    <n v="1149"/>
    <n v="2699"/>
    <n v="0.3"/>
    <n v="0"/>
    <x v="4"/>
    <n v="17394"/>
    <n v="0"/>
    <n v="46946406"/>
    <x v="2"/>
    <n v="74794.2"/>
    <x v="1"/>
  </r>
  <r>
    <s v="B09GFWJDY1"/>
    <s v="ZEBRONICS Zeb-Evolve Wireless in Ear Neckband Earphone with Supporting Bluetooth v5.0, Voice Assistant, Rapid Charge, Call Function &amp; Magnetic Earpiece, with mic (Metallic Blue)"/>
    <s v="ZEBRONICS Zeb-Evolve Wireless"/>
    <x v="555"/>
    <x v="0"/>
    <s v="Accessories &amp; Peripherals"/>
    <s v="Keyboards,Mice&amp;InputDevices"/>
    <s v="Keyboard&amp;MouseSets"/>
    <n v="1495"/>
    <n v="1499"/>
    <n v="0.67"/>
    <n v="1"/>
    <x v="9"/>
    <n v="9169"/>
    <n v="0"/>
    <n v="13744331"/>
    <x v="2"/>
    <n v="33008.400000000001"/>
    <x v="0"/>
  </r>
  <r>
    <s v="B09MZ6WZ6V"/>
    <s v="INOVERA World Map Extended Anti Slip Rubber Gaming Stitched Mouse Pad Desk Mat for Computer Laptop (Black, 900L x 400B x 2H mm)"/>
    <s v="INOVERA World Map"/>
    <x v="556"/>
    <x v="0"/>
    <s v="Accessories &amp; Peripherals"/>
    <s v="LaptopAccessories"/>
    <s v="Lapdesks"/>
    <n v="849"/>
    <n v="999"/>
    <n v="0.5"/>
    <n v="1"/>
    <x v="5"/>
    <n v="1030"/>
    <n v="0"/>
    <n v="1028970"/>
    <x v="2"/>
    <n v="4532"/>
    <x v="0"/>
  </r>
  <r>
    <s v="B094QZLJQ6"/>
    <s v="Seagate One Touch 2TB External HDD with Password Protection ‚Äì Black, for Windows and Mac, with 3 yr Data Recovery Services, and 4 Months Adobe CC Photography (STKY2000400)"/>
    <s v="Seagate One Touch"/>
    <x v="557"/>
    <x v="3"/>
    <s v="Office Electronics"/>
    <s v="Calculators"/>
    <s v="Basic"/>
    <n v="440"/>
    <n v="7999"/>
    <n v="0.28000000000000003"/>
    <n v="0"/>
    <x v="6"/>
    <n v="50273"/>
    <n v="0"/>
    <n v="402133727"/>
    <x v="0"/>
    <n v="226228.5"/>
    <x v="1"/>
  </r>
  <r>
    <s v="B07L3NDN24"/>
    <s v="ZEBRONICS Zeb-Fame 5watts 2.0 Multi Media Speakers with AUX, USB and Volume Control (Black)"/>
    <s v="ZEBRONICS Zeb-Fame 5watts"/>
    <x v="558"/>
    <x v="1"/>
    <s v="Mobiles&amp;Accessories"/>
    <s v="MobileAccessories"/>
    <s v="StylusPens"/>
    <n v="349"/>
    <n v="799"/>
    <n v="0.38"/>
    <n v="0"/>
    <x v="2"/>
    <n v="6742"/>
    <n v="0"/>
    <n v="5386858"/>
    <x v="0"/>
    <n v="26293.8"/>
    <x v="1"/>
  </r>
  <r>
    <s v="B08WD18LJZ"/>
    <s v="TVARA LCD Writing Tablet 8.5 Inch E-Note Pad LCD Writing Tablet, Kids Drawing Pad 8.5 Inch Doodle Board, Toddler Boy and Girl Learning Gift for 3 4 5 6 Years Old, Black"/>
    <s v="TVARA LCD Writing"/>
    <x v="559"/>
    <x v="0"/>
    <s v="Accessories &amp; Peripherals"/>
    <s v="LaptopAccessories"/>
    <s v="Lapdesks"/>
    <n v="599"/>
    <n v="600"/>
    <n v="0.59"/>
    <n v="1"/>
    <x v="1"/>
    <n v="1208"/>
    <n v="0"/>
    <n v="724800"/>
    <x v="2"/>
    <n v="4832"/>
    <x v="0"/>
  </r>
  <r>
    <s v="B06XDKWLJH"/>
    <s v="Western Digital WD 1.5TB Elements Portable Hard Disk Drive, USB 3.0, Compatible with PC, PS4 and Xbox, External HDD (WDBU6Y0015BBK-WESN)"/>
    <s v="Western Digital WD"/>
    <x v="537"/>
    <x v="0"/>
    <s v="Accessories &amp; Peripherals"/>
    <s v="Adapters"/>
    <s v="USBtoUSBAdapters"/>
    <n v="149"/>
    <n v="5734"/>
    <n v="0.22"/>
    <n v="0"/>
    <x v="5"/>
    <n v="25006"/>
    <n v="0"/>
    <n v="143384404"/>
    <x v="1"/>
    <n v="110026.40000000001"/>
    <x v="2"/>
  </r>
  <r>
    <s v="B01J1CFO5I"/>
    <s v="Redgear MP35 Speed-Type Gaming Mousepad (Black/Red)"/>
    <s v="Redgear MP35 Speed-Type"/>
    <x v="560"/>
    <x v="0"/>
    <s v="Accessories &amp; Peripherals"/>
    <s v="Keyboards,Mice&amp;InputDevices"/>
    <s v="GraphicTablets"/>
    <n v="289"/>
    <n v="550"/>
    <n v="0.46"/>
    <n v="0"/>
    <x v="13"/>
    <n v="33434"/>
    <n v="0"/>
    <n v="18388700"/>
    <x v="0"/>
    <n v="153796.4"/>
    <x v="1"/>
  </r>
  <r>
    <s v="B07J2NGB69"/>
    <s v="Lenovo 400 Wireless Mouse, 1200DPI Optical Sensor, 2.4GHz Wireless Nano USB, 3-Button (Left,Right,Scroll) Upto 8M Left/Right &amp; 100K Scroll clicks &amp; 1yr Battery, Ambidextrous, Ergonomic GY50R91293"/>
    <s v="Lenovo 400 Wireless"/>
    <x v="561"/>
    <x v="0"/>
    <s v="Accessories &amp; Peripherals"/>
    <s v="USBHubs"/>
    <m/>
    <n v="179"/>
    <n v="1390"/>
    <n v="0.55000000000000004"/>
    <n v="1"/>
    <x v="5"/>
    <n v="6301"/>
    <n v="0"/>
    <n v="8758390"/>
    <x v="1"/>
    <n v="27724.400000000001"/>
    <x v="0"/>
  </r>
  <r>
    <s v="B00MUTWLW4"/>
    <s v="Logitech K480 Wireless Multi-Device Keyboard for Windows, macOS, iPadOS, Android or Chrome OS, Bluetooth, Compact, Compatible with PC, Mac, Laptop, Smartphone, Tablet - Black"/>
    <s v="Logitech K480 Wireless"/>
    <x v="562"/>
    <x v="1"/>
    <s v="WearableTechnology"/>
    <s v="SmartWatches"/>
    <m/>
    <n v="1499"/>
    <n v="3295"/>
    <n v="0.21"/>
    <n v="0"/>
    <x v="5"/>
    <n v="22618"/>
    <n v="0"/>
    <n v="74526310"/>
    <x v="2"/>
    <n v="99519.200000000012"/>
    <x v="2"/>
  </r>
  <r>
    <s v="B017NC2IPM"/>
    <s v="RESONATE RouterUPS CRU12V2A | Zero Drop | UPS for WiFi Router | Mini UPS | Up to 4 Hours PowerBackup | Battery Replacement Program | Router UPS Compatible with 12V &lt;2A Routers, FTTH, Modem, Set Top Box, Alexa, Mini Camera"/>
    <s v="RESONATE RouterUPS CRU12V2A"/>
    <x v="563"/>
    <x v="1"/>
    <s v="Headphones,Earbuds&amp;Accessories"/>
    <s v="Headphones"/>
    <s v="In-Ear"/>
    <n v="399"/>
    <n v="2911"/>
    <n v="0.38"/>
    <n v="0"/>
    <x v="4"/>
    <n v="20342"/>
    <n v="0"/>
    <n v="59215562"/>
    <x v="0"/>
    <n v="87470.599999999991"/>
    <x v="1"/>
  </r>
  <r>
    <s v="B00N1U7JXM"/>
    <s v="3M Post-it Sticky Note Cube, 200 Sheets (4 Colors x 50 Sheets) | 3&quot; x 3&quot; Size | For notes, reminders, study, school and organizing"/>
    <s v="3M Post-it Sticky"/>
    <x v="564"/>
    <x v="0"/>
    <s v="Accessories &amp; Peripherals"/>
    <s v="PCGamingPeripherals"/>
    <s v="GamingMice"/>
    <n v="599"/>
    <n v="175"/>
    <n v="0.49"/>
    <n v="0"/>
    <x v="5"/>
    <n v="7429"/>
    <n v="0"/>
    <n v="1300075"/>
    <x v="2"/>
    <n v="32687.600000000002"/>
    <x v="1"/>
  </r>
  <r>
    <s v="B08HQL67D6"/>
    <s v="OFIXO Multi-Purpose Laptop Table/Study Table/Bed Table/Foldable and Portable Wooden/Writing Desk (Wooden)"/>
    <s v="OFIXO Multi-Purpose Laptop"/>
    <x v="565"/>
    <x v="0"/>
    <s v="Accessories &amp; Peripherals"/>
    <s v="Audio&amp;VideoAccessories"/>
    <s v="PCMicrophones"/>
    <n v="949"/>
    <n v="599"/>
    <n v="0"/>
    <n v="0"/>
    <x v="1"/>
    <n v="26423"/>
    <n v="0"/>
    <n v="15827377"/>
    <x v="2"/>
    <n v="105692"/>
    <x v="2"/>
  </r>
  <r>
    <s v="B09RKFBCV7"/>
    <s v="Fire-Boltt Ninja Calling 1.69&quot; Bluetooth Calling Smart Watch, Dial Pad, Speaker, AI Voice Assistant with 450 NITS Peak Brightness, Wrist Gaming &amp; 100+ Watch Faces with SpO2, HR, Multiple Sports Mode"/>
    <s v="Fire-Boltt Ninja Calling"/>
    <x v="566"/>
    <x v="1"/>
    <s v="WearableTechnology"/>
    <s v="SmartWatches"/>
    <m/>
    <n v="2499"/>
    <n v="7999"/>
    <n v="0.75"/>
    <n v="1"/>
    <x v="0"/>
    <n v="31305"/>
    <n v="0"/>
    <n v="250408695"/>
    <x v="2"/>
    <n v="131481"/>
    <x v="0"/>
  </r>
  <r>
    <s v="B08KHM9VBJ"/>
    <s v="Airtel AMF-311WW Data Card (Black), 4g Hotspot Support with 2300 Mah Battery"/>
    <s v="Airtel AMF-311WW Data"/>
    <x v="567"/>
    <x v="1"/>
    <s v="GeneralPurposeBatteries&amp;BatteryChargers"/>
    <s v="DisposableBatteries"/>
    <m/>
    <n v="159"/>
    <n v="3250"/>
    <n v="0.35"/>
    <n v="0"/>
    <x v="11"/>
    <n v="11213"/>
    <n v="0"/>
    <n v="36442250"/>
    <x v="1"/>
    <n v="42609.4"/>
    <x v="1"/>
  </r>
  <r>
    <s v="B01IOZUHRS"/>
    <s v="Gizga Essentials Laptop Power Cable Cord- 3 Pin Adapter Isi Certified(1 Meter/3.3 Feet)"/>
    <s v="Gizga Essentials Laptop"/>
    <x v="568"/>
    <x v="1"/>
    <s v="Accessories"/>
    <s v="MemoryCards"/>
    <s v="MicroSD"/>
    <n v="1329"/>
    <n v="499"/>
    <n v="0.64"/>
    <n v="1"/>
    <x v="3"/>
    <n v="10174"/>
    <n v="0"/>
    <n v="5076826"/>
    <x v="2"/>
    <n v="41713.399999999994"/>
    <x v="0"/>
  </r>
  <r>
    <s v="B00CEQEGPI"/>
    <s v="Logitech MK270r USB Wireless Keyboard and Mouse Set for Windows, 2.4 GHz Wireless, Spill-resistant Design, 8 Multimedia &amp; Shortcut Keys, 2-Year Battery Life, PC/Laptop- Black"/>
    <s v="Logitech MK270r USB"/>
    <x v="569"/>
    <x v="0"/>
    <s v="Accessories &amp; Peripherals"/>
    <s v="USBHubs"/>
    <m/>
    <n v="570"/>
    <n v="2295"/>
    <n v="0.41"/>
    <n v="0"/>
    <x v="0"/>
    <n v="17413"/>
    <n v="0"/>
    <n v="39962835"/>
    <x v="2"/>
    <n v="73134.600000000006"/>
    <x v="1"/>
  </r>
  <r>
    <s v="B08B6XWQ1C"/>
    <s v="DIGITEK¬Æ (DTR-200MT) (18 CM) Portable &amp; Flexible Mini Tripod with Mobile Holder &amp; 360 Degree Ball Head, For Smart Phones, Compact Cameras, GoPro, Maximum Operating Height: 7.87 Inch, Maximum Load Upto: 1 kgs"/>
    <s v="DIGITEK¬Æ (DTR-200MT) (18"/>
    <x v="570"/>
    <x v="1"/>
    <s v="HomeAudio"/>
    <s v="Speakers"/>
    <s v="OutdoorSpeakers"/>
    <n v="899"/>
    <n v="995"/>
    <n v="0.65"/>
    <n v="1"/>
    <x v="0"/>
    <n v="6676"/>
    <n v="0"/>
    <n v="6642620"/>
    <x v="2"/>
    <n v="28039.200000000001"/>
    <x v="0"/>
  </r>
  <r>
    <s v="B01DGVKBC6"/>
    <s v="FEDUS Cat6 Ethernet Cable, 10 Meter High Speed 550MHZ / 10 Gigabit Speed UTP LAN Cable, Network Cable Internet Cable RJ45 Cable LAN Wire, Patch Computer Cord Gigabit Category 6 Wires for Modem, Router"/>
    <s v="FEDUS Cat6 Ethernet"/>
    <x v="571"/>
    <x v="0"/>
    <s v="Accessories &amp; Peripherals"/>
    <s v="LaptopAccessories"/>
    <s v="Bags&amp;Sleeves"/>
    <n v="449"/>
    <n v="499"/>
    <n v="0.42"/>
    <n v="0"/>
    <x v="5"/>
    <n v="8076"/>
    <n v="0"/>
    <n v="4029924"/>
    <x v="0"/>
    <n v="35534.400000000001"/>
    <x v="1"/>
  </r>
  <r>
    <s v="B08JD36C6H"/>
    <s v="Kingston DataTraveler Exodia DTX/32 GB Pen Drive USB 3.2 Gen 1 (Multicolor)"/>
    <s v="Kingston DataTraveler Exodia"/>
    <x v="572"/>
    <x v="0"/>
    <s v="ExternalDevices&amp;DataStorage"/>
    <s v="ExternalMemoryCardReaders"/>
    <m/>
    <n v="549"/>
    <n v="450"/>
    <n v="0.22"/>
    <n v="0"/>
    <x v="3"/>
    <n v="18656"/>
    <n v="0"/>
    <n v="8395200"/>
    <x v="2"/>
    <n v="76489.599999999991"/>
    <x v="2"/>
  </r>
  <r>
    <s v="B00E3DVQFS"/>
    <s v="Duracell Rechargeable AA 2500mAh Batteries, 4 Pcs"/>
    <s v="Duracell Rechargeable AA"/>
    <x v="457"/>
    <x v="0"/>
    <s v="Networking Devices"/>
    <s v="Routers"/>
    <m/>
    <n v="1529"/>
    <n v="1109"/>
    <n v="0.21"/>
    <n v="0"/>
    <x v="5"/>
    <n v="31599"/>
    <n v="0"/>
    <n v="35043291"/>
    <x v="2"/>
    <n v="139035.6"/>
    <x v="2"/>
  </r>
  <r>
    <s v="B00BN5SNF0"/>
    <s v="ENVIE¬Æ (AA10004PLNi-CD) AA Rechargeable Batteries, Low Self Discharge, AA 1000mAh Ni-CD (Pack of 4)"/>
    <s v="ENVIE¬Æ (AA10004PLNi-CD) AA"/>
    <x v="573"/>
    <x v="3"/>
    <s v="Office Paper Products"/>
    <s v="Paper"/>
    <s v="Stationery"/>
    <n v="100"/>
    <n v="250"/>
    <n v="0"/>
    <n v="0"/>
    <x v="2"/>
    <n v="13971"/>
    <n v="0"/>
    <n v="3492750"/>
    <x v="1"/>
    <n v="54486.9"/>
    <x v="2"/>
  </r>
  <r>
    <s v="B09SGGRKV8"/>
    <s v="ZEBRONICS Zeb-Buds 30 3.5Mm Stereo Wired in Ear Earphones with Mic for Calling, Volume Control, Multifunction Button, 14Mm Drivers, Stylish Eartip,1.2 Meter Durable Cable and Lightweight Design(Red)"/>
    <s v="ZEBRONICS Zeb-Buds 30"/>
    <x v="574"/>
    <x v="0"/>
    <s v="Accessories &amp; Peripherals"/>
    <s v="LaptopAccessories"/>
    <s v="NotebookComputerStands"/>
    <n v="299"/>
    <n v="499"/>
    <n v="0.6"/>
    <n v="1"/>
    <x v="9"/>
    <n v="2492"/>
    <n v="0"/>
    <n v="1243508"/>
    <x v="0"/>
    <n v="8971.2000000000007"/>
    <x v="0"/>
  </r>
  <r>
    <s v="B084BR3QX8"/>
    <s v="LAPSTER Accessories Power Cable Cord 2 Pin Laptop Adapter and Tape Recorder 1.5M"/>
    <s v="LAPSTER Accessories Power"/>
    <x v="575"/>
    <x v="0"/>
    <s v="Accessories &amp; Peripherals"/>
    <s v="Keyboards,Mice&amp;InputDevices"/>
    <s v="Keyboard&amp;MouseSets"/>
    <n v="1295"/>
    <n v="999"/>
    <n v="0.85"/>
    <n v="1"/>
    <x v="12"/>
    <n v="2523"/>
    <n v="0"/>
    <n v="2520477"/>
    <x v="2"/>
    <n v="8830.5"/>
    <x v="0"/>
  </r>
  <r>
    <s v="B09VC2D2WG"/>
    <s v="Portronics Ruffpad 12E Re-Writable LCD Writing Pad with 30.4cm (12 inch) Writing Area, Single Tap Erase, Smart Lock, Long Battery Life, India's first notepad to save and share your child's first creatives via Ruffpad app on your Smartphone(Black)"/>
    <s v="Portronics Ruffpad 12E"/>
    <x v="576"/>
    <x v="1"/>
    <s v="Headphones,Earbuds&amp;Accessories"/>
    <s v="Headphones"/>
    <s v="In-Ear"/>
    <n v="699"/>
    <n v="1499"/>
    <n v="0.69"/>
    <n v="1"/>
    <x v="3"/>
    <n v="352"/>
    <n v="1"/>
    <n v="527648"/>
    <x v="2"/>
    <n v="1443.1999999999998"/>
    <x v="0"/>
  </r>
  <r>
    <s v="B09163Q5CD"/>
    <s v="Verilux¬Æ USB C Hub Multiport Adapter- 6 in 1 Portable Aluminum Type C Hub with 4K HDMI Output, USB 2.0/3.0 Ports, SD/Micro SD Card Reader Compatible for MacBook Pro 2016-2020, MacBook Air 2018-2020, Type-C Devices"/>
    <s v="Verilux¬Æ USB C"/>
    <x v="577"/>
    <x v="3"/>
    <s v="Office Paper Products"/>
    <s v="Paper"/>
    <s v="Stationery"/>
    <n v="252"/>
    <n v="1929"/>
    <n v="0.38"/>
    <n v="0"/>
    <x v="3"/>
    <n v="1662"/>
    <n v="0"/>
    <n v="3205998"/>
    <x v="0"/>
    <n v="6814.2"/>
    <x v="1"/>
  </r>
  <r>
    <s v="B08K9PX15C"/>
    <s v="Zebronics Zeb Wonderbar 10 USB Powered 2.0 Computer Speaker with RGB Lights"/>
    <s v="Zebronics Zeb Wonderbar"/>
    <x v="578"/>
    <x v="1"/>
    <s v="GeneralPurposeBatteries&amp;BatteryChargers"/>
    <s v="DisposableBatteries"/>
    <m/>
    <n v="190"/>
    <n v="1499"/>
    <n v="0.43"/>
    <n v="0"/>
    <x v="1"/>
    <n v="7352"/>
    <n v="0"/>
    <n v="11020648"/>
    <x v="1"/>
    <n v="29408"/>
    <x v="1"/>
  </r>
  <r>
    <s v="B083RD1J99"/>
    <s v="HP Wired Mouse 100 with 1600 DPI Optical Sensor, USB Plug-and -Play,ambidextrous Design, Built-in Scrolling and 3 Handy Buttons. 3-Years Warranty (6VY96AA)"/>
    <s v="HP Wired Mouse"/>
    <x v="579"/>
    <x v="0"/>
    <s v="Accessories &amp; Peripherals"/>
    <s v="Keyboards,Mice&amp;InputDevices"/>
    <s v="Keyboard&amp;MouseSets"/>
    <n v="1299"/>
    <n v="399"/>
    <n v="0.18"/>
    <n v="0"/>
    <x v="3"/>
    <n v="3441"/>
    <n v="0"/>
    <n v="1372959"/>
    <x v="2"/>
    <n v="14108.099999999999"/>
    <x v="2"/>
  </r>
  <r>
    <s v="B09Z7YGV3R"/>
    <s v="Anjaney Enterprise Smart Multipurpose Foldable Laptop Table with Cup Holder, Study Table, Bed Table, Breakfast Table, Foldable and Portable/Ergonomic &amp; Rounded Edges/Non-Slip (Black)"/>
    <s v="Anjaney Enterprise Smart"/>
    <x v="580"/>
    <x v="0"/>
    <s v="ExternalDevices&amp;DataStorage"/>
    <s v="PenDrives"/>
    <m/>
    <n v="729"/>
    <n v="699"/>
    <n v="0.62"/>
    <n v="1"/>
    <x v="1"/>
    <n v="93"/>
    <n v="1"/>
    <n v="65007"/>
    <x v="2"/>
    <n v="372"/>
    <x v="0"/>
  </r>
  <r>
    <s v="B00N3XLDW0"/>
    <s v="ENVIE ECR-20 Charger for AA &amp; AAA Rechargeable Batteries"/>
    <s v="ENVIE ECR-20 Charger"/>
    <x v="581"/>
    <x v="3"/>
    <s v="Office Paper Products"/>
    <s v="Paper"/>
    <s v="Stationery"/>
    <n v="480"/>
    <n v="400"/>
    <n v="0.25"/>
    <n v="0"/>
    <x v="11"/>
    <n v="40895"/>
    <n v="0"/>
    <n v="16358000"/>
    <x v="0"/>
    <n v="155401"/>
    <x v="1"/>
  </r>
  <r>
    <s v="B07Z53L5QL"/>
    <s v="ProElite Faux Leather Smart Flip Case Cover for Apple iPad 10.2&quot; 9th Gen (2021) / 8th Gen / 7th Gen with Stylus Pen, Black"/>
    <s v="ProElite Faux Leather"/>
    <x v="582"/>
    <x v="1"/>
    <s v="WearableTechnology"/>
    <s v="SmartWatches"/>
    <m/>
    <n v="1799"/>
    <n v="1499"/>
    <n v="0.63"/>
    <n v="1"/>
    <x v="4"/>
    <n v="11006"/>
    <n v="0"/>
    <n v="16497994"/>
    <x v="2"/>
    <n v="47325.799999999996"/>
    <x v="0"/>
  </r>
  <r>
    <s v="B00P93X0VO"/>
    <s v="Classmate Pulse 6 Subject Notebook - Unruled, 300 Pages, Spiral Binding, 240mm*180mm"/>
    <s v="Classmate Pulse 6"/>
    <x v="583"/>
    <x v="0"/>
    <s v="Accessories &amp; Peripherals"/>
    <s v="LaptopAccessories"/>
    <s v="Lapdesks"/>
    <n v="999"/>
    <n v="120"/>
    <n v="0.05"/>
    <n v="0"/>
    <x v="0"/>
    <n v="8938"/>
    <n v="0"/>
    <n v="1072560"/>
    <x v="2"/>
    <n v="37539.599999999999"/>
    <x v="2"/>
  </r>
  <r>
    <s v="B07SBGFDX9"/>
    <s v="Pentonic Multicolor Ball Point Pen, Pack of 10"/>
    <s v="Pentonic Multicolor Ball"/>
    <x v="584"/>
    <x v="0"/>
    <s v="Accessories &amp; Peripherals"/>
    <s v="Cables &amp; Accessories"/>
    <s v="Cables"/>
    <n v="299"/>
    <n v="120"/>
    <n v="0"/>
    <n v="0"/>
    <x v="3"/>
    <n v="4308"/>
    <n v="0"/>
    <n v="516960"/>
    <x v="0"/>
    <n v="17662.8"/>
    <x v="2"/>
  </r>
  <r>
    <s v="B07X2L5Z8C"/>
    <s v="Logitech Pebble M350 Wireless Mouse with Bluetooth or USB - Silent, Slim Computer Mouse with Quiet Click for Laptop, Notebook, PC and Mac - Graphite"/>
    <s v="Logitech Pebble M350"/>
    <x v="585"/>
    <x v="0"/>
    <s v="Accessories &amp; Peripherals"/>
    <s v="Cables &amp; Accessories"/>
    <s v="Cables"/>
    <n v="238"/>
    <n v="2295"/>
    <n v="0.35"/>
    <n v="0"/>
    <x v="13"/>
    <n v="10652"/>
    <n v="0"/>
    <n v="24446340"/>
    <x v="0"/>
    <n v="48999.199999999997"/>
    <x v="1"/>
  </r>
  <r>
    <s v="B00VA7YYUO"/>
    <s v="Apsara Platinum Pencils Value Pack - Pack of 20"/>
    <s v="Apsara Platinum Pencils"/>
    <x v="586"/>
    <x v="0"/>
    <s v="Accessories &amp; Peripherals"/>
    <s v="Keyboards,Mice&amp;InputDevices"/>
    <s v="Keyboard&amp;MouseSets"/>
    <n v="1349"/>
    <n v="99"/>
    <n v="0"/>
    <n v="0"/>
    <x v="4"/>
    <n v="5036"/>
    <n v="0"/>
    <n v="498564"/>
    <x v="2"/>
    <n v="21654.799999999999"/>
    <x v="2"/>
  </r>
  <r>
    <s v="B07L9FW9GF"/>
    <s v="Zebronics Zeb-Power Wired USB Mouse, 3-Button, 1200 DPI Optical Sensor, Plug &amp; Play, for Windows/Mac"/>
    <s v="Zebronics Zeb-Power Wired"/>
    <x v="587"/>
    <x v="0"/>
    <s v="Accessories &amp; Peripherals"/>
    <s v="Cables &amp; Accessories"/>
    <s v="Cables"/>
    <n v="299"/>
    <n v="249"/>
    <n v="0.4"/>
    <n v="0"/>
    <x v="1"/>
    <n v="5057"/>
    <n v="0"/>
    <n v="1259193"/>
    <x v="0"/>
    <n v="20228"/>
    <x v="1"/>
  </r>
  <r>
    <s v="B08D64C9FN"/>
    <s v="Ant Esports GM320 RGB Optical Wired Gaming Mouse | 8 Programmable Buttons | 12800 DPI"/>
    <s v="Ant Esports GM320"/>
    <x v="588"/>
    <x v="0"/>
    <s v="Accessories &amp; Peripherals"/>
    <s v="Audio&amp;VideoAccessories"/>
    <s v="PCMicrophones"/>
    <n v="199"/>
    <n v="2799"/>
    <n v="0.79"/>
    <n v="1"/>
    <x v="0"/>
    <n v="8537"/>
    <n v="0"/>
    <n v="23895063"/>
    <x v="1"/>
    <n v="35855.4"/>
    <x v="0"/>
  </r>
  <r>
    <s v="B00LOD70SC"/>
    <s v="Pilot V7 Liquid Ink Roller Ball Pen (2 Blue + 1 Black)"/>
    <s v="Pilot V7 Liquid"/>
    <x v="589"/>
    <x v="1"/>
    <s v="Headphones,Earbuds&amp;Accessories"/>
    <s v="Headphones"/>
    <s v="In-Ear"/>
    <n v="1999"/>
    <n v="210"/>
    <n v="0.15"/>
    <n v="0"/>
    <x v="4"/>
    <n v="2450"/>
    <n v="0"/>
    <n v="514500"/>
    <x v="2"/>
    <n v="10535"/>
    <x v="2"/>
  </r>
  <r>
    <s v="B09X76VL5L"/>
    <s v="boAt Airdopes 191G True Wireless Earbuds with ENx‚Ñ¢ Tech Equipped Quad Mics, Beast‚Ñ¢ Mode(Low Latency- 65ms) for Gaming, 2x6mm Dual Drivers, 30H Playtime, IPX5, IWP‚Ñ¢, Appealing Case LEDs(Sport Blue)"/>
    <s v="boAt Airdopes 191G"/>
    <x v="590"/>
    <x v="1"/>
    <s v="Mobiles&amp;Accessories"/>
    <s v="MobileAccessories"/>
    <s v="Stands"/>
    <n v="99"/>
    <n v="3490"/>
    <n v="0.54"/>
    <n v="1"/>
    <x v="7"/>
    <n v="676"/>
    <n v="1"/>
    <n v="2359240"/>
    <x v="1"/>
    <n v="2501.2000000000003"/>
    <x v="0"/>
  </r>
  <r>
    <s v="B091JF2TFD"/>
    <s v="Boult Audio BassBuds Oak in-Ear Wired Earphones with 10mm Extra Bass Driver and HD Sound with mic(Brown)"/>
    <s v="Boult Audio BassBuds"/>
    <x v="401"/>
    <x v="0"/>
    <s v="Accessories &amp; Peripherals"/>
    <s v="Keyboards,Mice&amp;InputDevices"/>
    <s v="Mice"/>
    <n v="499"/>
    <n v="1299"/>
    <n v="0.62"/>
    <n v="1"/>
    <x v="2"/>
    <n v="1173"/>
    <n v="0"/>
    <n v="1523727"/>
    <x v="0"/>
    <n v="4574.7"/>
    <x v="0"/>
  </r>
  <r>
    <s v="B07S7DCJKS"/>
    <s v="IT2M Designer Mouse Pad for Laptop/Computer (9.2 X 7.6 Inches, 12788)"/>
    <s v="IT2M Designer Mouse"/>
    <x v="591"/>
    <x v="0"/>
    <s v="Components"/>
    <s v="Memory"/>
    <m/>
    <n v="1792"/>
    <n v="499"/>
    <n v="0.6"/>
    <n v="1"/>
    <x v="4"/>
    <n v="9998"/>
    <n v="0"/>
    <n v="4989002"/>
    <x v="2"/>
    <n v="42991.4"/>
    <x v="0"/>
  </r>
  <r>
    <s v="B09NC2TY11"/>
    <s v="Noise ColorFit Ultra Buzz Bluetooth Calling Smart Watch with 1.75&quot; HD Display, 320x385 px Resolution, 100 Sports Modes, Stock Market Info Smartwatch for Men &amp; Women (Olive Green)"/>
    <s v="Noise ColorFit Ultra"/>
    <x v="353"/>
    <x v="0"/>
    <s v="Accessories &amp; Peripherals"/>
    <s v="UninterruptedPowerSupplies"/>
    <m/>
    <n v="3299"/>
    <n v="5999"/>
    <n v="0.57999999999999996"/>
    <n v="1"/>
    <x v="3"/>
    <n v="5852"/>
    <n v="0"/>
    <n v="35106148"/>
    <x v="2"/>
    <n v="23993.199999999997"/>
    <x v="0"/>
  </r>
  <r>
    <s v="B0BDS8MY8J"/>
    <s v="Lapster Caddy for ssd and HDD, Optical Bay 2nd Hard Drive Caddy, Caddy 9.5mm for Laptop"/>
    <s v="Lapster Caddy for"/>
    <x v="592"/>
    <x v="3"/>
    <s v="Office Paper Products"/>
    <s v="Paper"/>
    <s v="Stationery"/>
    <n v="125"/>
    <n v="999"/>
    <n v="0.8"/>
    <n v="1"/>
    <x v="0"/>
    <n v="362"/>
    <n v="1"/>
    <n v="361638"/>
    <x v="1"/>
    <n v="1520.4"/>
    <x v="0"/>
  </r>
  <r>
    <s v="B09X7DY7Q4"/>
    <s v="SanDisk Extreme SD UHS I 64GB Card for 4K Video for DSLR and Mirrorless Cameras 170MB/s Read &amp; 80MB/s Write"/>
    <s v="SanDisk Extreme SD"/>
    <x v="593"/>
    <x v="0"/>
    <s v="Accessories &amp; Peripherals"/>
    <s v="Keyboards,Mice&amp;InputDevices"/>
    <s v="Mice"/>
    <n v="399"/>
    <n v="1800"/>
    <n v="0.48"/>
    <n v="0"/>
    <x v="6"/>
    <n v="205052"/>
    <n v="0"/>
    <n v="369093600"/>
    <x v="0"/>
    <n v="922734"/>
    <x v="1"/>
  </r>
  <r>
    <s v="B09YV575RK"/>
    <s v="Fire-Boltt Ring Pro Bluetooth Calling, 1.75‚Äù 320*385px High Res, IP68 &amp; SpO2 Monitoring, Pin Code Locking Functionality &amp; Split Screen Access, Built in Mic &amp; Speaker for HD Calls, Black, Free Size"/>
    <s v="Fire-Boltt Ring Pro"/>
    <x v="594"/>
    <x v="1"/>
    <s v="Headphones,Earbuds&amp;Accessories"/>
    <s v="Headphones"/>
    <s v="In-Ear"/>
    <n v="1199"/>
    <n v="9999"/>
    <n v="0.75"/>
    <n v="1"/>
    <x v="1"/>
    <n v="9090"/>
    <n v="0"/>
    <n v="90890910"/>
    <x v="2"/>
    <n v="36360"/>
    <x v="0"/>
  </r>
  <r>
    <s v="B08LW31NQ6"/>
    <s v="Lenovo 600 Bluetooth 5.0 Silent Mouse: Compact, Portable, Dongle-Free Multi-Device connectivity with Microsoft Swift Pair | 3-Level Adjustable DPI up to 2400 | Battery Life: up to 1 yr"/>
    <s v="Lenovo 600 Bluetooth"/>
    <x v="595"/>
    <x v="0"/>
    <s v="Accessories &amp; Peripherals"/>
    <s v="Keyboards,Mice&amp;InputDevices"/>
    <s v="GraphicTablets"/>
    <n v="235"/>
    <n v="2890"/>
    <n v="0.5"/>
    <n v="1"/>
    <x v="6"/>
    <n v="4099"/>
    <n v="0"/>
    <n v="11846110"/>
    <x v="0"/>
    <n v="18445.5"/>
    <x v="0"/>
  </r>
  <r>
    <s v="B09ND94ZRG"/>
    <s v="Boult Audio Airbass Propods X TWS Bluetooth Truly Wireless in Ear Earbuds with Mic, 32H Playtime, Fast Charging Type-C, Ipx5 Water Resistant, Touch Controls and Voice Assistant (Red)"/>
    <s v="Boult Audio Airbass"/>
    <x v="416"/>
    <x v="0"/>
    <s v="Accessories &amp; Peripherals"/>
    <s v="LaptopAccessories"/>
    <s v="Lapdesks"/>
    <n v="549"/>
    <n v="5999"/>
    <n v="0.82"/>
    <n v="1"/>
    <x v="12"/>
    <n v="12966"/>
    <n v="0"/>
    <n v="77783034"/>
    <x v="2"/>
    <n v="45381"/>
    <x v="0"/>
  </r>
  <r>
    <s v="B00P93X6EK"/>
    <s v="Classmate Soft Cover 6 Subject Spiral Binding Notebook, Unruled, 300 Pages"/>
    <s v="Classmate Soft Cover"/>
    <x v="455"/>
    <x v="0"/>
    <s v="Accessories &amp; Peripherals"/>
    <s v="USBGadgets"/>
    <s v="Lamps"/>
    <n v="89"/>
    <n v="160"/>
    <n v="0.02"/>
    <n v="0"/>
    <x v="6"/>
    <n v="4428"/>
    <n v="0"/>
    <n v="708480"/>
    <x v="1"/>
    <n v="19926"/>
    <x v="2"/>
  </r>
  <r>
    <s v="B0994GP1CX"/>
    <s v="LS LAPSTER Quality Assured Universal Silicone 15.6&quot; Keyboard Protector Skin|| Keyboard Dust Cover|| Keyboard Skin for 15.6&quot; Laptop| 15.6&quot; Keyguard| (3.93 x 11.81 x 0.39 inches)"/>
    <s v="LS LAPSTER Quality"/>
    <x v="216"/>
    <x v="0"/>
    <s v="Accessories &amp; Peripherals"/>
    <s v="Cables &amp; Accessories"/>
    <s v="Cables"/>
    <n v="970"/>
    <n v="999"/>
    <n v="0.88"/>
    <n v="1"/>
    <x v="8"/>
    <n v="5692"/>
    <n v="0"/>
    <n v="5686308"/>
    <x v="2"/>
    <n v="18783.599999999999"/>
    <x v="0"/>
  </r>
  <r>
    <s v="B07H8W9PB6"/>
    <s v="KLAM LCD Writing Tablet Screenwriting Toys Board Smart Digital E-Note Pad 8.5 Inch Light Weight Magic Slate for Drawing Playing Noting by Kids and Adults Best Birthday Gift Girls Boys, Multicolor"/>
    <s v="KLAM LCD Writing"/>
    <x v="596"/>
    <x v="1"/>
    <s v="Headphones,Earbuds&amp;Accessories"/>
    <s v="Headphones"/>
    <s v="In-Ear"/>
    <n v="1299"/>
    <n v="499"/>
    <n v="0.65"/>
    <n v="1"/>
    <x v="3"/>
    <n v="21"/>
    <n v="1"/>
    <n v="10479"/>
    <x v="2"/>
    <n v="86.1"/>
    <x v="0"/>
  </r>
  <r>
    <s v="B09NNHFSSF"/>
    <s v="CP PLUS 2MP Full HD Smart Wi-fi CCTV Security Camera | 360¬∞ with Pan Tilt | Two Way Talk | Cloud Monitor | Motion Detect | Night Vision | Supports SD Card (Up to 128 GB) | Alexa &amp; Ok Google | CP-E21A"/>
    <s v="CP PLUS 2MP"/>
    <x v="597"/>
    <x v="0"/>
    <s v="Accessories &amp; Peripherals"/>
    <s v="Keyboards,Mice&amp;InputDevices"/>
    <s v="Keyboard&amp;MiceAccessories"/>
    <n v="230"/>
    <n v="4700"/>
    <n v="0.56999999999999995"/>
    <n v="1"/>
    <x v="11"/>
    <n v="1880"/>
    <n v="0"/>
    <n v="8836000"/>
    <x v="0"/>
    <n v="7144"/>
    <x v="0"/>
  </r>
  <r>
    <s v="B08D9NDZ1Y"/>
    <s v="HP Deskjet 2331 Colour Printer, Scanner and Copier for Home/Small Office, Compact Size, Reliable, Easy Set-Up Through Smart App On Your Pc Connected Through USB, Ideal for Home."/>
    <s v="HP Deskjet 2331"/>
    <x v="598"/>
    <x v="1"/>
    <s v="Headphones,Earbuds&amp;Accessories"/>
    <s v="Cases"/>
    <m/>
    <n v="119"/>
    <n v="4332.96"/>
    <n v="0.08"/>
    <n v="0"/>
    <x v="12"/>
    <n v="21762"/>
    <n v="0"/>
    <n v="94293875.519999996"/>
    <x v="1"/>
    <n v="76167"/>
    <x v="2"/>
  </r>
  <r>
    <s v="B0085IATT6"/>
    <s v="D-Link DIR-615 Wi-fi Ethernet-N300 Single_band 300Mbps Router, Mobile App Support, Router | AP | Repeater | Client Modes(Black)"/>
    <s v="D-Link DIR-615 Wi-fi"/>
    <x v="599"/>
    <x v="1"/>
    <s v="Accessories"/>
    <s v="MemoryCards"/>
    <s v="SecureDigitalCards"/>
    <n v="449"/>
    <n v="1800"/>
    <n v="0.5"/>
    <n v="1"/>
    <x v="3"/>
    <n v="22375"/>
    <n v="0"/>
    <n v="40275000"/>
    <x v="0"/>
    <n v="91737.499999999985"/>
    <x v="0"/>
  </r>
  <r>
    <s v="B08WJ86PV2"/>
    <s v="RPM Euro Games Gaming Mousepad Speed Type Extended Large (Size - 800 mm x 300 mm x 3 mm)"/>
    <s v="RPM Euro Games"/>
    <x v="600"/>
    <x v="1"/>
    <s v="Mobiles&amp;Accessories"/>
    <s v="MobileAccessories"/>
    <s v="Photo&amp;VideoAccessories"/>
    <n v="1699"/>
    <n v="990"/>
    <n v="0.7"/>
    <n v="1"/>
    <x v="6"/>
    <n v="2453"/>
    <n v="0"/>
    <n v="2428470"/>
    <x v="2"/>
    <n v="11038.5"/>
    <x v="0"/>
  </r>
  <r>
    <s v="B078HRR1XV"/>
    <s v="Wacom One by CTL-472/K0-CX Digital Drawing Graphics Pen Tablet (Red &amp; Black) Small (6-inch x 3.5-inch)(15x8cm) | Battery Free Cordless Pen with 2048 Pressure Level"/>
    <s v="Wacom One by"/>
    <x v="601"/>
    <x v="3"/>
    <s v="Office Paper Products"/>
    <s v="Paper"/>
    <s v="Stationery"/>
    <n v="561"/>
    <n v="4699"/>
    <n v="0.3"/>
    <n v="0"/>
    <x v="5"/>
    <n v="13544"/>
    <n v="0"/>
    <n v="63643256"/>
    <x v="2"/>
    <n v="59593.600000000006"/>
    <x v="1"/>
  </r>
  <r>
    <s v="B09P22HXH6"/>
    <s v="Lenovo 300 FHD Webcam with Full Stereo Dual Built-in mics | FHD 1080P 2.1 Megapixel CMOS Camera |Privacy Shutter | Ultra-Wide 95 Lens | 360 Rotation | Flexible Mount, Plug-n-Play | Cloud Grey"/>
    <s v="Lenovo 300 FHD"/>
    <x v="602"/>
    <x v="0"/>
    <s v="Accessories &amp; Peripherals"/>
    <s v="Keyboards,Mice&amp;InputDevices"/>
    <s v="Mice"/>
    <n v="289"/>
    <n v="5490"/>
    <n v="0.66"/>
    <n v="1"/>
    <x v="3"/>
    <n v="10976"/>
    <n v="0"/>
    <n v="60258240"/>
    <x v="0"/>
    <n v="45001.599999999999"/>
    <x v="0"/>
  </r>
  <r>
    <s v="B00LM4X3XE"/>
    <s v="Parker Quink Ink Bottle (Black)"/>
    <s v="Parker Quink Ink"/>
    <x v="506"/>
    <x v="0"/>
    <s v="Accessories &amp; Peripherals"/>
    <s v="LaptopAccessories"/>
    <s v="NotebookComputerStands"/>
    <n v="599"/>
    <n v="100"/>
    <n v="0.1"/>
    <n v="0"/>
    <x v="4"/>
    <n v="3061"/>
    <n v="0"/>
    <n v="306100"/>
    <x v="2"/>
    <n v="13162.3"/>
    <x v="2"/>
  </r>
  <r>
    <s v="B09YLFHFDW"/>
    <s v="Sony WI-C100 Wireless Headphones with Customizable Equalizer for Deep Bass &amp; 25 Hrs Battery, DSEE-Upscale, Splash Proof, 360RA, Fast Pair, in-Ear Bluetooth Headset with mic for Phone Calls (Black)"/>
    <s v="Sony WI-C100 Wireless"/>
    <x v="603"/>
    <x v="0"/>
    <s v="ExternalDevices&amp;DataStorage"/>
    <s v="ExternalHardDisks"/>
    <m/>
    <n v="5599"/>
    <n v="2790"/>
    <n v="0.43"/>
    <n v="0"/>
    <x v="9"/>
    <n v="2272"/>
    <n v="0"/>
    <n v="6338880"/>
    <x v="2"/>
    <n v="8179.2"/>
    <x v="1"/>
  </r>
  <r>
    <s v="B07YWS9SP9"/>
    <s v="Zebronics, ZEB-NC3300 USB Powered Laptop Cooling Pad with Dual Fan, Dual USB Port and Blue LED Lights"/>
    <s v="Zebronics, ZEB-NC3300 USB"/>
    <x v="604"/>
    <x v="0"/>
    <s v="Accessories &amp; Peripherals"/>
    <s v="Audio&amp;VideoAccessories"/>
    <s v="Webcams&amp;VoIPEquipment"/>
    <n v="1990"/>
    <n v="999"/>
    <n v="0.4"/>
    <n v="0"/>
    <x v="1"/>
    <n v="7601"/>
    <n v="0"/>
    <n v="7593399"/>
    <x v="2"/>
    <n v="30404"/>
    <x v="1"/>
  </r>
  <r>
    <s v="B08WLY8V9S"/>
    <s v="Tukzer Gel Mouse Pad Wrist Rest Memory-Foam Ergonomic Mousepad| Cushion Wrist Support &amp; Pain Relief| Suitable for Gaming, Computer, Laptop, Home &amp; Office Non-Slip Rubber Base (Blue)"/>
    <s v="Tukzer Gel Mouse"/>
    <x v="605"/>
    <x v="0"/>
    <s v="Accessories &amp; Peripherals"/>
    <s v="USBHubs"/>
    <m/>
    <n v="499"/>
    <n v="899"/>
    <n v="0.53"/>
    <n v="1"/>
    <x v="6"/>
    <n v="4219"/>
    <n v="0"/>
    <n v="3792881"/>
    <x v="0"/>
    <n v="18985.5"/>
    <x v="0"/>
  </r>
  <r>
    <s v="B0873L7J6X"/>
    <s v="Infinity (JBL Glide 510, 72 Hrs Playtime with Quick Charge, Wireless On Ear Headphone with Mic, Deep Bass, Dual Equalizer, Bluetooth 5.0 with Voice Assistant Support (Black)"/>
    <s v="Infinity (JBL Glide"/>
    <x v="606"/>
    <x v="0"/>
    <s v="Accessories &amp; Peripherals"/>
    <s v="LaptopAccessories"/>
    <s v="Bags&amp;Sleeves"/>
    <n v="449"/>
    <n v="3999"/>
    <n v="0.63"/>
    <n v="1"/>
    <x v="0"/>
    <n v="42775"/>
    <n v="0"/>
    <n v="171057225"/>
    <x v="0"/>
    <n v="179655"/>
    <x v="0"/>
  </r>
  <r>
    <s v="B07YNHCW6N"/>
    <s v="Robustrion Smart Trifold Hard Back Flip Stand Case Cover for Apple iPad 10.2 Cover iPad 9th Generation Cover 2021 8th Gen 2020 7th Gen 2019 Generation Case - Black"/>
    <s v="Robustrion Smart Trifold"/>
    <x v="607"/>
    <x v="0"/>
    <s v="Accessories &amp; Peripherals"/>
    <s v="LaptopAccessories"/>
    <s v="CoolingPads"/>
    <n v="999"/>
    <n v="2499"/>
    <n v="0.78"/>
    <n v="1"/>
    <x v="4"/>
    <n v="5556"/>
    <n v="0"/>
    <n v="13884444"/>
    <x v="2"/>
    <n v="23890.799999999999"/>
    <x v="0"/>
  </r>
  <r>
    <s v="B01MQ2A86A"/>
    <s v="Logitech M331 Silent Plus Wireless Mouse, 2.4GHz with USB Nano Receiver, 1000 DPI Optical Tracking, 3 Buttons, 24 Month Life Battery, PC/Mac/Laptop - Black"/>
    <s v="Logitech M331 Silent"/>
    <x v="608"/>
    <x v="0"/>
    <s v="Accessories &amp; Peripherals"/>
    <s v="LaptopAccessories"/>
    <s v="CameraPrivacyCovers"/>
    <n v="69"/>
    <n v="1645"/>
    <n v="0.21"/>
    <n v="0"/>
    <x v="13"/>
    <n v="12375"/>
    <n v="0"/>
    <n v="20356875"/>
    <x v="1"/>
    <n v="56924.999999999993"/>
    <x v="2"/>
  </r>
  <r>
    <s v="B00KIE28X0"/>
    <s v="Camel Artist Acrylic Color Box - 9ml Tubes, 12 Shades"/>
    <s v="Camel Artist Acrylic"/>
    <x v="609"/>
    <x v="0"/>
    <s v="Accessories &amp; Peripherals"/>
    <s v="Keyboards,Mice&amp;InputDevices"/>
    <s v="Mice"/>
    <n v="899"/>
    <n v="310"/>
    <n v="0"/>
    <n v="0"/>
    <x v="6"/>
    <n v="5882"/>
    <n v="0"/>
    <n v="1823420"/>
    <x v="2"/>
    <n v="26469"/>
    <x v="2"/>
  </r>
  <r>
    <s v="B0BHYJ8CVF"/>
    <s v="Portronics Key2 Combo Multimedia USB Wireless Keyboard and Mouse Set with 2.4 GHz Wireless Technology, Soft &amp; Silent Button, Compact Size (Grey)"/>
    <s v="Portronics Key2 Combo"/>
    <x v="610"/>
    <x v="2"/>
    <s v="Microphones"/>
    <s v="Condenser"/>
    <m/>
    <n v="478"/>
    <n v="1499"/>
    <n v="0.23"/>
    <n v="0"/>
    <x v="3"/>
    <n v="10443"/>
    <n v="0"/>
    <n v="15654057"/>
    <x v="0"/>
    <n v="42816.299999999996"/>
    <x v="2"/>
  </r>
  <r>
    <s v="B0BCVJ3PVP"/>
    <s v="SupCares Laptop Stand 7 Height Adjustable, Aluminium, Ventilated, Foldable, Portable Laptop Holder for Desk &amp; Table Mount Upto 15.6 inch Laptop with Carry Pouch (Silver)"/>
    <s v="SupCares Laptop Stand"/>
    <x v="611"/>
    <x v="0"/>
    <s v="Accessories &amp; Peripherals"/>
    <s v="LaptopAccessories"/>
    <m/>
    <n v="1399"/>
    <n v="1299"/>
    <n v="0.62"/>
    <n v="1"/>
    <x v="6"/>
    <n v="434"/>
    <n v="1"/>
    <n v="563766"/>
    <x v="2"/>
    <n v="1953"/>
    <x v="0"/>
  </r>
  <r>
    <s v="B0B2931FCV"/>
    <s v="ZEBRONICS Zeb-Sound Bomb N1 True Wireless in Ear Earbuds with Mic ENC, Gaming Mode (up to 50ms), up to 18H Playback, BT V5.2, Fidget Case, Voice Assistant, Splash Proof, Type C (Midnight Black)"/>
    <s v="ZEBRONICS Zeb-Sound Bomb"/>
    <x v="612"/>
    <x v="0"/>
    <s v="Accessories &amp; Peripherals"/>
    <s v="Cables &amp; Accessories"/>
    <s v="Cables"/>
    <n v="199"/>
    <n v="4199"/>
    <n v="0.76"/>
    <n v="1"/>
    <x v="12"/>
    <n v="1913"/>
    <n v="0"/>
    <n v="8032687"/>
    <x v="1"/>
    <n v="6695.5"/>
    <x v="0"/>
  </r>
  <r>
    <s v="B09TMZ1MF8"/>
    <s v="Western Digital WD Green SATA 240GB Internal SSD Solid State Drive - SATA 6Gb/s 2.5 inches - WDS240G3G0A"/>
    <s v="Western Digital WD"/>
    <x v="537"/>
    <x v="0"/>
    <s v="Accessories &amp; Peripherals"/>
    <s v="TabletAccessories"/>
    <s v="Stands"/>
    <n v="149"/>
    <n v="4000"/>
    <n v="0.56999999999999995"/>
    <n v="1"/>
    <x v="5"/>
    <n v="3029"/>
    <n v="0"/>
    <n v="12116000"/>
    <x v="1"/>
    <n v="13327.6"/>
    <x v="0"/>
  </r>
  <r>
    <s v="B07VV37FT4"/>
    <s v="Classmate Octane Neon- 25 Blue Gel Pens | Smooth Writing Pens| Water-proof Ink For Smudge-free Writing| Preferred By Students For Exam &amp; Class Notes| Study At Home Essential"/>
    <s v="Classmate Octane Neon-"/>
    <x v="406"/>
    <x v="1"/>
    <s v="HomeAudio"/>
    <s v="Speakers"/>
    <s v="BluetoothSpeakers"/>
    <n v="1799"/>
    <n v="250"/>
    <n v="0"/>
    <n v="0"/>
    <x v="0"/>
    <n v="2628"/>
    <n v="0"/>
    <n v="657000"/>
    <x v="2"/>
    <n v="11037.6"/>
    <x v="2"/>
  </r>
  <r>
    <s v="B07JB2Y4SR"/>
    <s v="Classmate Octane Colour Burst-Multicolour Gel Pens (Pack of 10) | Gold &amp; Silver Glitter Sparkle Pens|10 colour ink shades for art lovers and kids|Fun at home essentials"/>
    <s v="Classmate Octane Colour"/>
    <x v="613"/>
    <x v="5"/>
    <s v="Electrical"/>
    <s v="Adapters&amp;Multi-Outlets"/>
    <m/>
    <n v="425"/>
    <n v="100"/>
    <n v="0.1"/>
    <n v="0"/>
    <x v="5"/>
    <n v="10718"/>
    <n v="0"/>
    <n v="1071800"/>
    <x v="0"/>
    <n v="47159.200000000004"/>
    <x v="2"/>
  </r>
  <r>
    <s v="B08KRMK9LZ"/>
    <s v="Tukzer Stylus Pen, iPad Pencil with Palm Rejection Tilt Sensor| 2nd Gen for 2018-2022 iPad 6/7/8/9th Gen; iPad 10.2&quot;, Pro 12.9/11&quot;, Mini 6/5th, Air 5/4/3rd, Precise for Writing/Drawing (3 Spare Tips)"/>
    <s v="Tukzer Stylus Pen,"/>
    <x v="614"/>
    <x v="1"/>
    <s v="HomeAudio"/>
    <s v="Speakers"/>
    <s v="OutdoorSpeakers"/>
    <n v="999"/>
    <n v="5999"/>
    <n v="0.66"/>
    <n v="1"/>
    <x v="0"/>
    <n v="6233"/>
    <n v="0"/>
    <n v="37391767"/>
    <x v="2"/>
    <n v="26178.600000000002"/>
    <x v="0"/>
  </r>
  <r>
    <s v="B08LT9BMPP"/>
    <s v="Logitech G102 USB Light Sync Gaming Mouse with Customizable RGB Lighting, 6 Programmable Buttons, Gaming Grade Sensor, 8K DPI Tracking, 16.8mn Color, Light Weight - Black"/>
    <s v="Logitech G102 USB"/>
    <x v="615"/>
    <x v="0"/>
    <s v="Accessories &amp; Peripherals"/>
    <s v="Keyboards,Mice&amp;InputDevices"/>
    <s v="GraphicTablets"/>
    <n v="378"/>
    <n v="1995"/>
    <n v="0.25"/>
    <n v="0"/>
    <x v="6"/>
    <n v="10541"/>
    <n v="0"/>
    <n v="21029295"/>
    <x v="0"/>
    <n v="47434.5"/>
    <x v="1"/>
  </r>
  <r>
    <s v="B0814ZY6FP"/>
    <s v="Zebronics ZEB-VITA Wireless Bluetooth 10W Portable Bar Speaker With Supporting USB, SD Card, AUX, FM, TWS &amp; Call Function"/>
    <s v="Zebronics ZEB-VITA Wireless"/>
    <x v="616"/>
    <x v="3"/>
    <s v="Office Paper Products"/>
    <s v="Paper"/>
    <s v="Copy &amp; PrintingPaper"/>
    <n v="99"/>
    <n v="1199"/>
    <n v="0.25"/>
    <n v="0"/>
    <x v="11"/>
    <n v="10751"/>
    <n v="0"/>
    <n v="12890449"/>
    <x v="1"/>
    <n v="40853.799999999996"/>
    <x v="1"/>
  </r>
  <r>
    <s v="B09F3PDDRF"/>
    <s v="Lapster USB 3.0 sata Cable for 2.5 inch SSD and HDD , USB 3.0 to SATA III Hard Driver Adapter , sata to USB Cable-(Blue)"/>
    <s v="Lapster USB 3.0"/>
    <x v="75"/>
    <x v="0"/>
    <s v="Networking Devices"/>
    <s v="Routers"/>
    <m/>
    <n v="1499"/>
    <n v="999"/>
    <n v="0.65"/>
    <n v="1"/>
    <x v="2"/>
    <n v="817"/>
    <n v="1"/>
    <n v="816183"/>
    <x v="2"/>
    <n v="3186.2999999999997"/>
    <x v="0"/>
  </r>
  <r>
    <s v="B07X963JNS"/>
    <s v="URBN 10000 mAh Lithium Power Bank UPR10K with 12 Watt Fast Charging, Blue"/>
    <s v="URBN 10000 mAh"/>
    <x v="617"/>
    <x v="0"/>
    <s v="Components"/>
    <s v="InternalSolidStateDrives"/>
    <m/>
    <n v="1815"/>
    <n v="2499"/>
    <n v="0.64"/>
    <n v="1"/>
    <x v="1"/>
    <n v="36384"/>
    <n v="0"/>
    <n v="90923616"/>
    <x v="2"/>
    <n v="145536"/>
    <x v="0"/>
  </r>
  <r>
    <s v="B09LD3116F"/>
    <s v="Qubo Smart Cam 360 from Hero Group | Made in India | 2MP 1080p Full HD | CCTV Wi-Fi Camera | 360 Degree Coverage| Two Way Talk | Mobile App Connectivity | Night Vision | Cloud &amp; SD Card Recording"/>
    <s v="Qubo Smart Cam"/>
    <x v="618"/>
    <x v="3"/>
    <s v="Office Paper Products"/>
    <s v="Paper"/>
    <s v="Stationery"/>
    <n v="67"/>
    <n v="3990"/>
    <n v="0.38"/>
    <n v="0"/>
    <x v="3"/>
    <n v="3606"/>
    <n v="0"/>
    <n v="14387940"/>
    <x v="1"/>
    <n v="14784.599999999999"/>
    <x v="1"/>
  </r>
  <r>
    <s v="B08Y5QJTVK"/>
    <s v="Duracell CR2025 3V Lithium Coin Battery, 5 pcs, 2025 Coin Button Cell Battery, DL2025"/>
    <s v="Duracell CR2025 3V"/>
    <x v="619"/>
    <x v="0"/>
    <s v="Accessories &amp; Peripherals"/>
    <s v="LaptopAccessories"/>
    <s v="Lapdesks"/>
    <n v="1889"/>
    <n v="200"/>
    <n v="0.42"/>
    <n v="0"/>
    <x v="5"/>
    <n v="357"/>
    <n v="1"/>
    <n v="71400"/>
    <x v="2"/>
    <n v="1570.8000000000002"/>
    <x v="1"/>
  </r>
  <r>
    <s v="B00LY1FN1K"/>
    <s v="Camel Fabrica Acrylic Ultra Color - 15ml each, 10 Shades"/>
    <s v="Camel Fabrica Acrylic"/>
    <x v="620"/>
    <x v="1"/>
    <s v="Headphones,Earbuds&amp;Accessories"/>
    <s v="Headphones"/>
    <s v="In-Ear"/>
    <n v="499"/>
    <n v="230"/>
    <n v="0.13"/>
    <n v="0"/>
    <x v="5"/>
    <n v="10170"/>
    <n v="0"/>
    <n v="2339100"/>
    <x v="0"/>
    <n v="44748"/>
    <x v="2"/>
  </r>
  <r>
    <s v="B07DJ5KYDZ"/>
    <s v="Lenovo GX20L29764 65W Laptop Adapter/Charger with Power Cord for Select Models of Lenovo (Round pin) (Black)"/>
    <s v="Lenovo GX20L29764 65W"/>
    <x v="621"/>
    <x v="0"/>
    <s v="Accessories &amp; Peripherals"/>
    <s v="Keyboards,Mice&amp;InputDevices"/>
    <s v="Keyboard&amp;MiceAccessories"/>
    <n v="499"/>
    <n v="2796"/>
    <n v="0.55000000000000004"/>
    <n v="1"/>
    <x v="5"/>
    <n v="4598"/>
    <n v="0"/>
    <n v="12856008"/>
    <x v="0"/>
    <n v="20231.2"/>
    <x v="0"/>
  </r>
  <r>
    <s v="B009LJ2BXA"/>
    <s v="Hp Wired On Ear Headphones With Mic With 3.5 Mm Drivers, In-Built Noise Cancelling, Foldable And Adjustable For Laptop/Pc/Office/Home/ 1 Year Warranty (B4B09Pa)"/>
    <s v="Hp Wired On"/>
    <x v="622"/>
    <x v="0"/>
    <s v="ExternalDevices&amp;DataStorage"/>
    <s v="ExternalHardDisks"/>
    <m/>
    <n v="5799"/>
    <n v="999"/>
    <n v="0.35"/>
    <n v="0"/>
    <x v="12"/>
    <n v="7222"/>
    <n v="0"/>
    <n v="7214778"/>
    <x v="2"/>
    <n v="25277"/>
    <x v="1"/>
  </r>
  <r>
    <s v="B09BVCVTBC"/>
    <s v="Redragon K617 Fizz 60% Wired RGB Gaming Keyboard, 61 Keys Compact Mechanical Keyboard w/White and Grey Color Keycaps, Linear Red Switch, Pro Driver/Software Supported"/>
    <s v="Redragon K617 Fizz"/>
    <x v="623"/>
    <x v="1"/>
    <s v="HomeAudio"/>
    <s v="Speakers"/>
    <s v="MultimediaSpeakerSystems"/>
    <n v="499"/>
    <n v="3499"/>
    <n v="0.24"/>
    <n v="0"/>
    <x v="6"/>
    <n v="1271"/>
    <n v="0"/>
    <n v="4447229"/>
    <x v="0"/>
    <n v="5719.5"/>
    <x v="2"/>
  </r>
  <r>
    <s v="B07SY4C3TD"/>
    <s v="HP GT 53 XL Cartridge Ink"/>
    <s v="HP GT 53"/>
    <x v="624"/>
    <x v="0"/>
    <s v="Accessories &amp; Peripherals"/>
    <s v="Keyboards,Mice&amp;InputDevices"/>
    <s v="GraphicTablets"/>
    <n v="249"/>
    <n v="723"/>
    <n v="0.18"/>
    <n v="0"/>
    <x v="5"/>
    <n v="3219"/>
    <n v="0"/>
    <n v="2327337"/>
    <x v="0"/>
    <n v="14163.6"/>
    <x v="2"/>
  </r>
  <r>
    <s v="B094JB13XL"/>
    <s v="Noise ColorFit Ultra Smart Watch with 1.75&quot; HD Display, Aluminium Alloy Body, 60 Sports Modes, Spo2, Lightweight, Stock Market Info, Calls &amp; SMS Reply (Space Blue)"/>
    <s v="Noise ColorFit Ultra"/>
    <x v="353"/>
    <x v="0"/>
    <s v="Accessories &amp; Peripherals"/>
    <s v="Cables &amp; Accessories"/>
    <s v="Cables"/>
    <n v="179"/>
    <n v="5999"/>
    <n v="0.57999999999999996"/>
    <n v="1"/>
    <x v="3"/>
    <n v="38879"/>
    <n v="0"/>
    <n v="233235121"/>
    <x v="1"/>
    <n v="159403.9"/>
    <x v="0"/>
  </r>
  <r>
    <s v="B08CRRQK6Z"/>
    <s v="Zebronics Zeb-JUKEBAR 3900, 80W Multimedia soundbar with subwoofer Supporting Bluetooth, HDMI(ARC), Coaxial Input, AUX, USB &amp; Remote Control (Black)"/>
    <s v="Zebronics Zeb-JUKEBAR 3900,"/>
    <x v="625"/>
    <x v="0"/>
    <s v="ExternalDevices&amp;DataStorage"/>
    <s v="ExternalHardDisks"/>
    <m/>
    <n v="4449"/>
    <n v="12499"/>
    <n v="0.6"/>
    <n v="1"/>
    <x v="0"/>
    <n v="4541"/>
    <n v="0"/>
    <n v="56757959"/>
    <x v="2"/>
    <n v="19072.2"/>
    <x v="0"/>
  </r>
  <r>
    <s v="B08MTLLSL8"/>
    <s v="boAt Bassheads 102 Wired in Ear Earphones with Mic (Mint Green)"/>
    <s v="boAt Bassheads 102"/>
    <x v="626"/>
    <x v="0"/>
    <s v="Accessories &amp; Peripherals"/>
    <s v="PCGamingPeripherals"/>
    <s v="Gamepads"/>
    <n v="299"/>
    <n v="1290"/>
    <n v="0.69"/>
    <n v="1"/>
    <x v="0"/>
    <n v="76042"/>
    <n v="0"/>
    <n v="98094180"/>
    <x v="0"/>
    <n v="319376.40000000002"/>
    <x v="0"/>
  </r>
  <r>
    <s v="B08Y57TPDM"/>
    <s v="Duracell CR2016 3V Lithium Coin Battery, 5 pcs, 2016 Coin Button Cell Battery, DL2016"/>
    <s v="Duracell CR2016 3V"/>
    <x v="627"/>
    <x v="0"/>
    <s v="Accessories &amp; Peripherals"/>
    <s v="Keyboards,Mice&amp;InputDevices"/>
    <s v="Mice"/>
    <n v="629"/>
    <n v="200"/>
    <n v="0.42"/>
    <n v="0"/>
    <x v="4"/>
    <n v="485"/>
    <n v="1"/>
    <n v="97000"/>
    <x v="2"/>
    <n v="2085.5"/>
    <x v="1"/>
  </r>
  <r>
    <s v="B09CYTJV3N"/>
    <s v="MI 360¬∞ Home Security Wireless Camera 2K Pro with Bluetooth Gateway BLE 4.2 l Dual Band Wi-fi Connection l 3 Million 1296p| Full Color in Low-Light | AI Human Detection, White"/>
    <s v="MI 360¬∞ Home"/>
    <x v="628"/>
    <x v="0"/>
    <s v="Accessories &amp; Peripherals"/>
    <s v="Keyboards,Mice&amp;InputDevices"/>
    <s v="Keyboards"/>
    <n v="2595"/>
    <n v="5999"/>
    <n v="0.25"/>
    <n v="0"/>
    <x v="4"/>
    <n v="44696"/>
    <n v="0"/>
    <n v="268131304"/>
    <x v="2"/>
    <n v="192192.8"/>
    <x v="1"/>
  </r>
  <r>
    <s v="B07GLNJC25"/>
    <s v="ZEBRONICS Zeb-100HB 4 Ports USB Hub for Laptop, PC Computers, Plug &amp; Play, Backward Compatible - Black"/>
    <s v="ZEBRONICS Zeb-100HB 4"/>
    <x v="629"/>
    <x v="0"/>
    <s v="Accessories &amp; Peripherals"/>
    <s v="Cables &amp; Accessories"/>
    <s v="Cables"/>
    <n v="389"/>
    <n v="499"/>
    <n v="0.34"/>
    <n v="0"/>
    <x v="7"/>
    <n v="8566"/>
    <n v="0"/>
    <n v="4274434"/>
    <x v="0"/>
    <n v="31694.2"/>
    <x v="1"/>
  </r>
  <r>
    <s v="B08FY4FG5X"/>
    <s v="Boult Audio Bass Buds Q2 Lightweight Stereo Wired Over Ear Headphones Set with Mic with Deep Bass, Comfortable Ear Cushions, &amp; Long Cord (Black)"/>
    <s v="Boult Audio Bass"/>
    <x v="630"/>
    <x v="0"/>
    <s v="Networking Devices"/>
    <s v="Routers"/>
    <m/>
    <n v="1799"/>
    <n v="2499"/>
    <n v="0.74"/>
    <n v="1"/>
    <x v="2"/>
    <n v="13049"/>
    <n v="0"/>
    <n v="32609451"/>
    <x v="2"/>
    <n v="50891.1"/>
    <x v="0"/>
  </r>
  <r>
    <s v="B07TMCXRFV"/>
    <s v="ESR Screen Protector Compatible with iPad Pro 11 Inch (2022/2021/2020/2018) and iPad Air 5/4 (2022/2020, 10.9 Inch), Tempered-Glass Film with Alignment Frame, Scratch Resistant, HD Clarity, 2 Pack"/>
    <s v="ESR Screen Protector"/>
    <x v="631"/>
    <x v="3"/>
    <s v="Office Paper Products"/>
    <s v="Paper"/>
    <s v="Stationery"/>
    <n v="90"/>
    <n v="1599"/>
    <n v="0.23"/>
    <n v="0"/>
    <x v="6"/>
    <n v="16680"/>
    <n v="0"/>
    <n v="26671320"/>
    <x v="1"/>
    <n v="75060"/>
    <x v="2"/>
  </r>
  <r>
    <s v="B00LZPQVMK"/>
    <s v="Parker Vector Standard Chrome Trim Ball Pen (Ink - Black)"/>
    <s v="Parker Vector Standard"/>
    <x v="632"/>
    <x v="0"/>
    <s v="Accessories &amp; Peripherals"/>
    <s v="LaptopAccessories"/>
    <s v="Lapdesks"/>
    <n v="599"/>
    <n v="320"/>
    <n v="0.15"/>
    <n v="0"/>
    <x v="1"/>
    <n v="3686"/>
    <n v="0"/>
    <n v="1179520"/>
    <x v="2"/>
    <n v="14744"/>
    <x v="2"/>
  </r>
  <r>
    <s v="B08X77LM8C"/>
    <s v="Silicone Rubber Earbuds Tips, Eartips, Earpads, Earplugs, for Replacement in Earphones and Bluetooth Medium Size (10 Pcs Black)"/>
    <s v="Silicone Rubber Earbuds"/>
    <x v="633"/>
    <x v="1"/>
    <s v="WearableTechnology"/>
    <s v="SmartWatches"/>
    <m/>
    <n v="1999"/>
    <n v="999"/>
    <n v="0.9"/>
    <n v="1"/>
    <x v="11"/>
    <n v="594"/>
    <n v="1"/>
    <n v="593406"/>
    <x v="2"/>
    <n v="2257.1999999999998"/>
    <x v="0"/>
  </r>
  <r>
    <s v="B01EJ5MM5M"/>
    <s v="Canon PIXMA MG2577s All-in-One Inkjet Colour Printer with 1 Additional Colour Cartridge"/>
    <s v="Canon PIXMA MG2577s"/>
    <x v="634"/>
    <x v="0"/>
    <s v="Networking Devices"/>
    <s v="DataCards&amp;Dongles"/>
    <m/>
    <n v="2099"/>
    <n v="3875"/>
    <n v="0.1"/>
    <n v="0"/>
    <x v="10"/>
    <n v="12185"/>
    <n v="0"/>
    <n v="47216875"/>
    <x v="2"/>
    <n v="41429"/>
    <x v="2"/>
  </r>
  <r>
    <s v="B08J82K4GX"/>
    <s v="Samsung 24-inch(60.46cm) FHD Monitor, IPS, 75 Hz, Bezel Less Design, AMD FreeSync, Flicker Free, HDMI, D-sub, (LF24T350FHWXXL, Dark Blue Gray)"/>
    <s v="Samsung 24-inch(60.46cm) FHD"/>
    <x v="635"/>
    <x v="0"/>
    <s v="Accessories &amp; Peripherals"/>
    <s v="LaptopAccessories"/>
    <s v="LaptopChargers&amp;PowerSupplies"/>
    <n v="179"/>
    <n v="19110"/>
    <n v="0.47"/>
    <n v="0"/>
    <x v="4"/>
    <n v="2623"/>
    <n v="0"/>
    <n v="50125530"/>
    <x v="1"/>
    <n v="11278.9"/>
    <x v="1"/>
  </r>
  <r>
    <s v="B07Z1Z77ZZ"/>
    <s v="AirCase Protective Laptop Bag Sleeve fits Upto 14.1&quot; Laptop/ MacBook, Wrinkle Free, Padded, Waterproof Light Neoprene case Cover Pouch, for Men &amp; Women, Black- 6 Months Warranty"/>
    <s v="AirCase Protective Laptop"/>
    <x v="503"/>
    <x v="0"/>
    <s v="Accessories &amp; Peripherals"/>
    <s v="Keyboards,Mice&amp;InputDevices"/>
    <s v="Keyboard&amp;MouseSets"/>
    <n v="1345"/>
    <n v="999"/>
    <n v="0.55000000000000004"/>
    <n v="1"/>
    <x v="4"/>
    <n v="9701"/>
    <n v="0"/>
    <n v="9691299"/>
    <x v="2"/>
    <n v="41714.299999999996"/>
    <x v="0"/>
  </r>
  <r>
    <s v="B00DJ5N9VK"/>
    <s v="Faber-Castell Connector Pen Set - Pack of 25 (Assorted)"/>
    <s v="Faber-Castell Connector Pen"/>
    <x v="636"/>
    <x v="1"/>
    <s v="Cameras&amp;Photography"/>
    <s v="Accessories"/>
    <s v="Tripods&amp;Monopods"/>
    <n v="349"/>
    <n v="150"/>
    <n v="0"/>
    <n v="0"/>
    <x v="4"/>
    <n v="15867"/>
    <n v="0"/>
    <n v="2380050"/>
    <x v="0"/>
    <n v="68228.099999999991"/>
    <x v="2"/>
  </r>
  <r>
    <s v="B08FGNPQ9X"/>
    <s v="Zinq UPS for Router, Mini UPS for 12V WiFi Router Broadband Modem with Upto 4 Hours Power Backup, Upto 2Amp, Works with Existing Adapter, Also Works with Set-top Box, Smart Camera, CCTV (Black)"/>
    <s v="Zinq UPS for"/>
    <x v="637"/>
    <x v="0"/>
    <s v="Accessories &amp; Peripherals"/>
    <s v="Cables &amp; Accessories"/>
    <s v="Cables"/>
    <n v="287"/>
    <n v="2999"/>
    <n v="0.6"/>
    <n v="1"/>
    <x v="3"/>
    <n v="10725"/>
    <n v="0"/>
    <n v="32164275"/>
    <x v="0"/>
    <n v="43972.499999999993"/>
    <x v="0"/>
  </r>
  <r>
    <s v="B07NTKGW45"/>
    <s v="SaleOn‚Ñ¢ Portable Storage Organizer Bag for Earphone USB Cable Power Bank Mobile Charger Digital Gadget Hard Disk, Water Resistance Material - Dark Grey"/>
    <s v="SaleOn‚Ñ¢ Portable Storage"/>
    <x v="638"/>
    <x v="0"/>
    <s v="Accessories &amp; Peripherals"/>
    <s v="Cables &amp; Accessories"/>
    <s v="Cables"/>
    <n v="599"/>
    <n v="899"/>
    <n v="0.56000000000000005"/>
    <n v="1"/>
    <x v="1"/>
    <n v="3025"/>
    <n v="0"/>
    <n v="2719475"/>
    <x v="2"/>
    <n v="12100"/>
    <x v="0"/>
  </r>
  <r>
    <s v="B08J4PL1Z3"/>
    <s v="RPM Euro Games Laptop/PC Controller Wired for Windows - 7, 8, 8.1, 10 and XP, Ps3(Upgraded with XYAB Buttons)"/>
    <s v="RPM Euro Games"/>
    <x v="600"/>
    <x v="0"/>
    <s v="ExternalDevices&amp;DataStorage"/>
    <s v="PenDrives"/>
    <m/>
    <n v="349"/>
    <n v="1490"/>
    <n v="0.53"/>
    <n v="1"/>
    <x v="1"/>
    <n v="5736"/>
    <n v="0"/>
    <n v="8546640"/>
    <x v="0"/>
    <n v="22944"/>
    <x v="0"/>
  </r>
  <r>
    <s v="B07XJWTYM2"/>
    <s v="realme Buds Wireless in Ear Bluetooth Earphones with mic, 11.2mm Bass Boost Driver, Magnetic Fast Pair, Fast Charging and 12 Hrs Playtime (Yellow)"/>
    <s v="realme Buds Wireless"/>
    <x v="639"/>
    <x v="1"/>
    <s v="GeneralPurposeBatteries&amp;BatteryChargers"/>
    <s v="DisposableBatteries"/>
    <m/>
    <n v="879"/>
    <n v="1999"/>
    <n v="0.16"/>
    <n v="0"/>
    <x v="3"/>
    <n v="72563"/>
    <n v="0"/>
    <n v="145053437"/>
    <x v="2"/>
    <n v="297508.3"/>
    <x v="2"/>
  </r>
  <r>
    <s v="B09939XJX8"/>
    <s v="TVARA LCD Writing Tablet, 8.5&quot; Inch Colorful Toddler Doodle Board Drawing Tablet, Erasable Reusable Electronic Drawing Pads, Educational and Learning Tool for 3-6 Years Old Boy and Girls Mix Colors"/>
    <s v="TVARA LCD Writing"/>
    <x v="559"/>
    <x v="0"/>
    <s v="Accessories &amp; Peripherals"/>
    <s v="Cables &amp; Accessories"/>
    <s v="Cables"/>
    <n v="199"/>
    <n v="1500"/>
    <n v="0.76"/>
    <n v="1"/>
    <x v="1"/>
    <n v="1026"/>
    <n v="0"/>
    <n v="1539000"/>
    <x v="1"/>
    <n v="4104"/>
    <x v="0"/>
  </r>
  <r>
    <s v="B09MDCZJXS"/>
    <s v="Wings Phantom Pro Earphones Gaming Earbuds with LED Battery Indicator, 50ms Low Latency, Bluetooth 5.3, 40 Hours Playtime, MEMs Mic, IPX4 Resist, 12mm Driver, 500mah case, Headphones, (Black TWS)"/>
    <s v="Wings Phantom Pro"/>
    <x v="640"/>
    <x v="1"/>
    <s v="GeneralPurposeBatteries&amp;BatteryChargers"/>
    <s v="RechargeableBatteries"/>
    <m/>
    <n v="250"/>
    <n v="5499"/>
    <n v="0.78"/>
    <n v="1"/>
    <x v="11"/>
    <n v="2043"/>
    <n v="0"/>
    <n v="11234457"/>
    <x v="0"/>
    <n v="7763.4"/>
    <x v="0"/>
  </r>
  <r>
    <s v="B08CTQP51L"/>
    <s v="Robustrion [Anti-Scratch] &amp; [Smudge Proof] [S Pen Compatible] Premium Tempered Glass Screen Protector for Samsung Tab S6 Lite 10.4 inch SM-P610/615 [Bubble Free]"/>
    <s v="Robustrion [Anti-Scratch] &amp;"/>
    <x v="641"/>
    <x v="1"/>
    <s v="Headphones,Earbuds&amp;Accessories"/>
    <s v="Headphones"/>
    <s v="In-Ear"/>
    <n v="199"/>
    <n v="1499"/>
    <n v="0.75"/>
    <n v="1"/>
    <x v="0"/>
    <n v="4149"/>
    <n v="0"/>
    <n v="6219351"/>
    <x v="1"/>
    <n v="17425.8"/>
    <x v="0"/>
  </r>
  <r>
    <s v="B0BG62HMDJ"/>
    <s v="Cablet 2.5 Inch SATA USB 3.0 HDD/SSD Portable External Enclosure for 7mm and 9.5mm, Tool-Free Design, Supports UASP Max 6TB"/>
    <s v="Cablet 2.5 Inch"/>
    <x v="642"/>
    <x v="0"/>
    <s v="Accessories &amp; Peripherals"/>
    <s v="Cables &amp; Accessories"/>
    <s v="Cables"/>
    <n v="899"/>
    <n v="775"/>
    <n v="0.36"/>
    <n v="0"/>
    <x v="4"/>
    <n v="74"/>
    <n v="1"/>
    <n v="57350"/>
    <x v="2"/>
    <n v="318.2"/>
    <x v="1"/>
  </r>
  <r>
    <s v="B08GTYFC37"/>
    <s v="SanDisk 1TB Extreme Portable SSD 1050MB/s R, 1000MB/s W,Upto 2 Meter Drop Protection with IP55 Water/dust Resistance, HW Encryption, PC,MAC &amp; TypeC Smartphone Compatible, 5Y Warranty, External SSD"/>
    <s v="SanDisk 1TB Extreme"/>
    <x v="643"/>
    <x v="0"/>
    <s v="Accessories &amp; Peripherals"/>
    <s v="Cables &amp; Accessories"/>
    <s v="Cables"/>
    <n v="199"/>
    <n v="32000"/>
    <n v="0.68"/>
    <n v="1"/>
    <x v="5"/>
    <n v="41398"/>
    <n v="0"/>
    <n v="1324736000"/>
    <x v="1"/>
    <n v="182151.2"/>
    <x v="0"/>
  </r>
  <r>
    <s v="B08SBH499M"/>
    <s v="ZEBRONICS Zeb-Warrior II 10 watts 2.0 Multimedia Speaker with RGB Lights, USB Powered, AUX Input, Volume Control Pod for PC, Laptops, Desktop"/>
    <s v="ZEBRONICS Zeb-Warrior II"/>
    <x v="644"/>
    <x v="0"/>
    <s v="Accessories &amp; Peripherals"/>
    <s v="LaptopAccessories"/>
    <s v="LaptopChargers&amp;PowerSupplies"/>
    <n v="149"/>
    <n v="1300"/>
    <n v="0.5"/>
    <n v="1"/>
    <x v="3"/>
    <n v="5195"/>
    <n v="0"/>
    <n v="6753500"/>
    <x v="1"/>
    <n v="21299.499999999996"/>
    <x v="0"/>
  </r>
  <r>
    <s v="B08FYB5HHK"/>
    <s v="TP-Link UE300C USB Type-C to RJ45 Gigabit Ethernet Network Adapter/RJ45 LAN Wired Adapter for Ultrabook, Chromebook, Laptop, Desktop, Plug &amp; Play, USB 3.0, Foldable and Portable Design"/>
    <s v="TP-Link UE300C USB"/>
    <x v="645"/>
    <x v="0"/>
    <s v="Accessories &amp; Peripherals"/>
    <s v="Keyboards,Mice&amp;InputDevices"/>
    <s v="GraphicTablets"/>
    <n v="469"/>
    <n v="1999"/>
    <n v="0.4"/>
    <n v="0"/>
    <x v="6"/>
    <n v="22420"/>
    <n v="0"/>
    <n v="44817580"/>
    <x v="0"/>
    <n v="100890"/>
    <x v="1"/>
  </r>
  <r>
    <s v="B0B5GJRTHB"/>
    <s v="Wecool Moonwalk M1 ENC True Wireless in Ear Earbuds with Mic, Titanium Drivers for Rich Bass Experience, 40+ Hours Play Time, Type C Fast Charging, Low Latency, BT 5.3, IPX5, Deep Bass (Black)"/>
    <s v="Wecool Moonwalk M1"/>
    <x v="646"/>
    <x v="0"/>
    <s v="Accessories &amp; Peripherals"/>
    <s v="USBHubs"/>
    <m/>
    <n v="1187"/>
    <n v="1999"/>
    <n v="0.56000000000000005"/>
    <n v="1"/>
    <x v="0"/>
    <n v="2284"/>
    <n v="0"/>
    <n v="4565716"/>
    <x v="2"/>
    <n v="9592.8000000000011"/>
    <x v="0"/>
  </r>
  <r>
    <s v="B09GBBJV72"/>
    <s v="HP 330 Wireless Black Keyboard and Mouse Set with Numeric Keypad, 2.4GHz Wireless Connection and 1600 DPI, USB Receiver, LED Indicators , Black(2V9E6AA)"/>
    <s v="HP 330 Wireless"/>
    <x v="647"/>
    <x v="0"/>
    <s v="Accessories &amp; Peripherals"/>
    <s v="Audio&amp;VideoAccessories"/>
    <s v="PCSpeakers"/>
    <n v="849"/>
    <n v="2199"/>
    <n v="0.36"/>
    <n v="0"/>
    <x v="2"/>
    <n v="427"/>
    <n v="1"/>
    <n v="938973"/>
    <x v="2"/>
    <n v="1665.3"/>
    <x v="1"/>
  </r>
  <r>
    <s v="B07P434WJY"/>
    <s v="RC PRINT GI 790 Ink Refill for Canon G1000, G1010, G1100, G2000, G2002, G2010, G2012, G2100, G3000, G3010, G3012, G3100, G4000, G4010"/>
    <s v="RC PRINT GI"/>
    <x v="648"/>
    <x v="0"/>
    <s v="Accessories &amp; Peripherals"/>
    <s v="Keyboards,Mice&amp;InputDevices"/>
    <s v="Mice"/>
    <n v="328"/>
    <n v="1999"/>
    <n v="0.73"/>
    <n v="1"/>
    <x v="4"/>
    <n v="1367"/>
    <n v="0"/>
    <n v="2732633"/>
    <x v="0"/>
    <n v="5878.0999999999995"/>
    <x v="0"/>
  </r>
  <r>
    <s v="B07T9FV9YP"/>
    <s v="Redgear Cloak Wired RGB Wired Over Ear Gaming Headphones with Mic for PC"/>
    <s v="Redgear Cloak Wired"/>
    <x v="649"/>
    <x v="0"/>
    <s v="Accessories &amp; Peripherals"/>
    <s v="LaptopAccessories"/>
    <s v="Lapdesks"/>
    <n v="269"/>
    <n v="1799"/>
    <n v="0.57999999999999996"/>
    <n v="1"/>
    <x v="1"/>
    <n v="13199"/>
    <n v="0"/>
    <n v="23745001"/>
    <x v="0"/>
    <n v="52796"/>
    <x v="0"/>
  </r>
  <r>
    <s v="B08WKFSN84"/>
    <s v="Wayona Type C To Type C 65W/3.25A Nylon Braided Fast Charging Cable Compatible For Laptop, Macbook, Samsung Galaxy M33 M53 M51 S20 Ultra, A71, A53, A51, Ipad Pro 2018 (1M, Grey)"/>
    <s v="Wayona Type C"/>
    <x v="81"/>
    <x v="1"/>
    <s v="Cameras&amp;Photography"/>
    <s v="Accessories"/>
    <s v="Batteries&amp;Chargers"/>
    <n v="299"/>
    <n v="1099"/>
    <n v="0.66"/>
    <n v="1"/>
    <x v="4"/>
    <n v="2806"/>
    <n v="0"/>
    <n v="3083794"/>
    <x v="0"/>
    <n v="12065.8"/>
    <x v="0"/>
  </r>
  <r>
    <s v="B09TBCVJS3"/>
    <s v="Amazfit GTS2 Mini (New Version) Smart Watch with Always-on AMOLED Display, Alexa Built-in, SpO2, 14 Days' Battery Life, 68 Sports Modes, GPS, HR, Sleep &amp; Stress Monitoring (Meteor Black)"/>
    <s v="Amazfit GTS2 Mini"/>
    <x v="650"/>
    <x v="0"/>
    <s v="Accessories &amp; Peripherals"/>
    <s v="TabletAccessories"/>
    <s v="Bags,Cases&amp;Sleeves"/>
    <n v="549"/>
    <n v="7999"/>
    <n v="0.25"/>
    <n v="0"/>
    <x v="0"/>
    <n v="30355"/>
    <n v="0"/>
    <n v="242809645"/>
    <x v="2"/>
    <n v="127491"/>
    <x v="1"/>
  </r>
  <r>
    <s v="B08TR61BVK"/>
    <s v="Tabelito¬Æ Polyester Foam, Nylon Hybrid laptopss Bag Sleeve Case Cover Pouch for laptopss Apple/Dell/Lenovo/ Asus/ Hp/Samsung/Mi/MacBook/Ultrabook/Thinkpad/Ideapad/Surfacepro (15.6 inches /39.6cm, Blue) laptopsss"/>
    <s v="Tabelito¬Æ Polyester Foam,"/>
    <x v="651"/>
    <x v="3"/>
    <s v="Office Paper Products"/>
    <s v="Paper"/>
    <s v="Stationery"/>
    <n v="114"/>
    <n v="1499"/>
    <n v="0.8"/>
    <n v="1"/>
    <x v="0"/>
    <n v="2868"/>
    <n v="0"/>
    <n v="4299132"/>
    <x v="1"/>
    <n v="12045.6"/>
    <x v="0"/>
  </r>
  <r>
    <s v="B0B2CPVXHX"/>
    <s v="Robustrion Anti-Scratch &amp; Smudge Proof Tempered Glass Screen Protector for Xiaomi Mi Pad 5 11 inch"/>
    <s v="Robustrion Anti-Scratch &amp;"/>
    <x v="652"/>
    <x v="3"/>
    <s v="Office Paper Products"/>
    <s v="Paper"/>
    <s v="Stationery"/>
    <n v="120"/>
    <n v="1499"/>
    <n v="0.75"/>
    <n v="1"/>
    <x v="3"/>
    <n v="670"/>
    <n v="1"/>
    <n v="1004330"/>
    <x v="1"/>
    <n v="2746.9999999999995"/>
    <x v="0"/>
  </r>
  <r>
    <s v="B08XNL93PL"/>
    <s v="Portronics Ruffpad 15 Re-Writable LCD Screen 38.1cm (15-inch) Writing Pad for Drawing, Playing, Handwriting Gifts for Kids &amp; Adults (Grey)"/>
    <s v="Portronics Ruffpad 15"/>
    <x v="653"/>
    <x v="0"/>
    <s v="Accessories &amp; Peripherals"/>
    <s v="Cables &amp; Accessories"/>
    <s v="Cables"/>
    <n v="970"/>
    <n v="2999"/>
    <n v="0.53"/>
    <n v="1"/>
    <x v="4"/>
    <n v="3530"/>
    <n v="0"/>
    <n v="10586470"/>
    <x v="2"/>
    <n v="15179"/>
    <x v="0"/>
  </r>
  <r>
    <s v="B088GXTJM3"/>
    <s v="DIGITEK¬Æ (DLS-9FT) Lightweight &amp; Portable Aluminum Alloy Light Stand for Ring Light, Reflector, Flash Units, Diffuser, Portrait, Softbox, Studio Lighting &amp; More Ideal for Outdoor &amp; Indoor Shoots"/>
    <s v="DIGITEK¬Æ (DLS-9FT) Lightweight"/>
    <x v="654"/>
    <x v="0"/>
    <s v="Accessories &amp; Peripherals"/>
    <s v="Cables &amp; Accessories"/>
    <s v="Cables"/>
    <n v="209"/>
    <n v="1299"/>
    <n v="0.46"/>
    <n v="0"/>
    <x v="4"/>
    <n v="6183"/>
    <n v="0"/>
    <n v="8031717"/>
    <x v="0"/>
    <n v="26586.899999999998"/>
    <x v="1"/>
  </r>
  <r>
    <s v="B099S26HWG"/>
    <s v="Classmate Pulse 1 Subject Notebook - 240mm x 180mm , Soft Cover, 180 Pages, Single Line, Pack of 4"/>
    <s v="Classmate Pulse 1"/>
    <x v="655"/>
    <x v="0"/>
    <s v="Accessories &amp; Peripherals"/>
    <s v="Keyboards,Mice&amp;InputDevices"/>
    <s v="Mice"/>
    <n v="1490"/>
    <n v="300"/>
    <n v="0"/>
    <n v="0"/>
    <x v="0"/>
    <n v="419"/>
    <n v="1"/>
    <n v="125700"/>
    <x v="2"/>
    <n v="1759.8000000000002"/>
    <x v="2"/>
  </r>
  <r>
    <s v="B08461VC1Z"/>
    <s v="Scarters Mouse Pad, Desk Mat Extended for Work from Home/Office/Gaming | Vegan PU Leather | Anti-Skid, Anti-Slip, Reversible Splash-Proof ‚Äì Deskspread ~ Navy Blue &amp; Yellow"/>
    <s v="Scarters Mouse Pad,"/>
    <x v="656"/>
    <x v="4"/>
    <s v="Craft Materials"/>
    <s v="DrawingMaterials"/>
    <s v="DrawingMedia"/>
    <n v="99"/>
    <n v="1995"/>
    <n v="0.5"/>
    <n v="1"/>
    <x v="6"/>
    <n v="7317"/>
    <n v="0"/>
    <n v="14597415"/>
    <x v="1"/>
    <n v="32926.5"/>
    <x v="0"/>
  </r>
  <r>
    <s v="B00K32PEW4"/>
    <s v="Casio MJ-120D 150 Steps Check and Correct Desktop Calculator with Tax Keys, Black"/>
    <s v="Casio MJ-120D 150"/>
    <x v="657"/>
    <x v="0"/>
    <s v="Accessories &amp; Peripherals"/>
    <s v="Keyboards,Mice&amp;InputDevices"/>
    <s v="Mice"/>
    <n v="149"/>
    <n v="535"/>
    <n v="0"/>
    <n v="0"/>
    <x v="5"/>
    <n v="4426"/>
    <n v="0"/>
    <n v="2367910"/>
    <x v="1"/>
    <n v="19474.400000000001"/>
    <x v="2"/>
  </r>
  <r>
    <s v="B07LFWP97N"/>
    <s v="Gizga Essentials Laptop Bag Sleeve Case Cover Pouch with Handle for 14.1 Inch Laptop for Men &amp; Women, Padded Laptop Compartment, Premium Zipper Closure, Water Repellent Nylon Fabric, Grey"/>
    <s v="Gizga Essentials Laptop"/>
    <x v="568"/>
    <x v="0"/>
    <s v="Accessories &amp; Peripherals"/>
    <s v="PCGamingPeripherals"/>
    <s v="GamingMice"/>
    <n v="575"/>
    <n v="1099"/>
    <n v="0.76"/>
    <n v="1"/>
    <x v="3"/>
    <n v="1092"/>
    <n v="0"/>
    <n v="1200108"/>
    <x v="2"/>
    <n v="4477.2"/>
    <x v="0"/>
  </r>
  <r>
    <s v="B0746N6WML"/>
    <s v="Parker Vector Camouflage Gift Set - Roller Ball Pen &amp; Parker Logo Keychain (Black Body, Blue Ink), 2 Piece Set"/>
    <s v="Parker Vector Camouflage"/>
    <x v="658"/>
    <x v="0"/>
    <s v="Accessories &amp; Peripherals"/>
    <s v="Cables &amp; Accessories"/>
    <s v="Cables"/>
    <n v="333"/>
    <n v="450"/>
    <n v="0.24"/>
    <n v="0"/>
    <x v="4"/>
    <n v="2493"/>
    <n v="0"/>
    <n v="1121850"/>
    <x v="0"/>
    <n v="10719.9"/>
    <x v="2"/>
  </r>
  <r>
    <s v="B07W9KYT62"/>
    <s v="TP-Link AC1200 Archer A6 Smart WiFi, 5GHz Gigabit Dual Band MU-MIMO Wireless Internet Router, Long Range Coverage by 4 Antennas, Qualcomm Chipset"/>
    <s v="TP-Link AC1200 Archer"/>
    <x v="659"/>
    <x v="3"/>
    <s v="Office Paper Products"/>
    <s v="Paper"/>
    <s v="Stationery"/>
    <n v="178"/>
    <n v="3999"/>
    <n v="0.38"/>
    <n v="0"/>
    <x v="5"/>
    <n v="12679"/>
    <n v="0"/>
    <n v="50703321"/>
    <x v="1"/>
    <n v="55787.600000000006"/>
    <x v="1"/>
  </r>
  <r>
    <s v="B08D9MNH4B"/>
    <s v="HP Deskjet 2723 AIO Printer, Copy, Scan, WiFi, Bluetooth, USB, Simple Setup Smart App, Ideal for Home."/>
    <s v="HP Deskjet 2723"/>
    <x v="660"/>
    <x v="1"/>
    <s v="Headphones,Earbuds&amp;Accessories"/>
    <s v="Headphones"/>
    <s v="In-Ear"/>
    <n v="1599"/>
    <n v="7005"/>
    <n v="0.16"/>
    <n v="0"/>
    <x v="9"/>
    <n v="4199"/>
    <n v="0"/>
    <n v="29413995"/>
    <x v="2"/>
    <n v="15116.4"/>
    <x v="2"/>
  </r>
  <r>
    <s v="B09MKG4ZCM"/>
    <s v="Xiaomi Mi 4A Dual_Band Ethernet 1200Mbps Speed Router| 2.4GHz &amp; 5GHz Frequency|128MB RAM | DualCore 4 Thread CPU|4 Omni Directional Antenna|Mi Wi-Fi app-Parental Control &amp; Anti Hacking|Repeater, White"/>
    <s v="Xiaomi Mi 4A"/>
    <x v="661"/>
    <x v="1"/>
    <s v="Headphones,Earbuds&amp;Accessories"/>
    <s v="Headphones"/>
    <s v="In-Ear"/>
    <n v="499"/>
    <n v="2999"/>
    <n v="0.48"/>
    <n v="0"/>
    <x v="1"/>
    <n v="11113"/>
    <n v="0"/>
    <n v="33327887"/>
    <x v="0"/>
    <n v="44452"/>
    <x v="1"/>
  </r>
  <r>
    <s v="B07RZZ1QSW"/>
    <s v="SLOVIC¬Æ Tripod Mount Adapter| Tripod Mobile Holder|Tripod Phone Mount(Made in India)| Smartphone Clip Clipper 360 Degree for Taking Magic Video Shots &amp; Pictures."/>
    <s v="SLOVIC¬Æ Tripod Mount"/>
    <x v="662"/>
    <x v="0"/>
    <s v="Accessories &amp; Peripherals"/>
    <s v="Keyboards,Mice&amp;InputDevices"/>
    <s v="Keyboard&amp;MiceAccessories"/>
    <n v="199"/>
    <n v="799"/>
    <n v="0.59"/>
    <n v="1"/>
    <x v="5"/>
    <n v="10773"/>
    <n v="0"/>
    <n v="8607627"/>
    <x v="1"/>
    <n v="47401.200000000004"/>
    <x v="0"/>
  </r>
  <r>
    <s v="B07222HQKP"/>
    <s v="Orico 2.5&quot;(6.3cm) USB 3.0 HDD Enclosure Case Cover for SATA SSD HDD | SATA SSD HDD Enclosure High Speed USB 3.0 | Tool Free Installation | Black"/>
    <s v="Orico 2.5&quot;(6.3cm) USB"/>
    <x v="663"/>
    <x v="1"/>
    <s v="WearableTechnology"/>
    <s v="SmartWatches"/>
    <m/>
    <n v="2499"/>
    <n v="999"/>
    <n v="0.34"/>
    <n v="0"/>
    <x v="4"/>
    <n v="13944"/>
    <n v="0"/>
    <n v="13930056"/>
    <x v="2"/>
    <n v="59959.199999999997"/>
    <x v="1"/>
  </r>
  <r>
    <s v="B00NFD0ETQ"/>
    <s v="Logitech G402 Hyperion Fury USB Wired Gaming Mouse, 4,000 DPI, Lightweight, 8 Programmable Buttons, Compatible for PC/Mac - Black"/>
    <s v="Logitech G402 Hyperion"/>
    <x v="664"/>
    <x v="0"/>
    <s v="Components"/>
    <s v="InternalHardDrives"/>
    <m/>
    <n v="199"/>
    <n v="2895"/>
    <n v="0.31"/>
    <n v="0"/>
    <x v="13"/>
    <n v="10760"/>
    <n v="0"/>
    <n v="31150200"/>
    <x v="1"/>
    <n v="49495.999999999993"/>
    <x v="1"/>
  </r>
  <r>
    <s v="B075DB1F13"/>
    <s v="Panasonic Eneloop BQ-CC55N Advanced, Smart and Quick Charger for AA &amp; AAA Rechargeable Batteries, White"/>
    <s v="Panasonic Eneloop BQ-CC55N"/>
    <x v="665"/>
    <x v="1"/>
    <s v="Accessories"/>
    <s v="MemoryCards"/>
    <s v="MicroSD"/>
    <n v="939"/>
    <n v="1500"/>
    <n v="0"/>
    <n v="0"/>
    <x v="5"/>
    <n v="25996"/>
    <n v="0"/>
    <n v="38994000"/>
    <x v="2"/>
    <n v="114382.40000000001"/>
    <x v="2"/>
  </r>
  <r>
    <s v="B0148NPH9I"/>
    <s v="Logitech K380 Wireless Multi-Device Keyboard for Windows, Apple iOS, Apple TV Android or Chrome, Bluetooth, Compact Space-Saving Design, PC/Mac/Laptop/Smartphone/Tablet (Dark Grey)"/>
    <s v="Logitech K380 Wireless"/>
    <x v="666"/>
    <x v="1"/>
    <s v="WearableTechnology"/>
    <s v="SmartWatches"/>
    <m/>
    <n v="2499"/>
    <n v="3195"/>
    <n v="0.17"/>
    <n v="0"/>
    <x v="6"/>
    <n v="16146"/>
    <n v="0"/>
    <n v="51586470"/>
    <x v="2"/>
    <n v="72657"/>
    <x v="2"/>
  </r>
  <r>
    <s v="B01JOFKL0A"/>
    <s v="Canon PIXMA E477 All-in-One Wireless Ink Efficient Colour Printer (White/Blue)"/>
    <s v="Canon PIXMA E477"/>
    <x v="667"/>
    <x v="0"/>
    <s v="Accessories &amp; Peripherals"/>
    <s v="Keyboards,Mice&amp;InputDevices"/>
    <s v="Mice"/>
    <n v="1439"/>
    <n v="6355"/>
    <n v="0.17"/>
    <n v="0"/>
    <x v="2"/>
    <n v="8280"/>
    <n v="0"/>
    <n v="52619400"/>
    <x v="2"/>
    <n v="32292"/>
    <x v="2"/>
  </r>
  <r>
    <s v="B079S811J3"/>
    <s v="Redgear Cosmo 7,1 Usb Gaming Wired Over Ear Headphones With Mic With Virtual Surround Sound,50Mm Driver, Rgb Leds &amp; Remote Control(Black)"/>
    <s v="Redgear Cosmo 7,1"/>
    <x v="668"/>
    <x v="1"/>
    <s v="Headphones,Earbuds&amp;Accessories"/>
    <s v="Headphones"/>
    <s v="In-Ear"/>
    <n v="1099"/>
    <n v="2999"/>
    <n v="0.34"/>
    <n v="0"/>
    <x v="4"/>
    <n v="14237"/>
    <n v="0"/>
    <n v="42696763"/>
    <x v="2"/>
    <n v="61219.1"/>
    <x v="1"/>
  </r>
  <r>
    <s v="B0083T231O"/>
    <s v="Belkin Essential Series 4-Socket Surge Protector Universal Socket with 5ft Heavy Duty Cable (Grey)"/>
    <s v="Belkin Essential Series"/>
    <x v="669"/>
    <x v="3"/>
    <s v="Office Paper Products"/>
    <s v="Paper"/>
    <s v="Stationery"/>
    <n v="157"/>
    <n v="1499"/>
    <n v="0.14000000000000001"/>
    <n v="0"/>
    <x v="6"/>
    <n v="20668"/>
    <n v="0"/>
    <n v="30981332"/>
    <x v="1"/>
    <n v="93006"/>
    <x v="2"/>
  </r>
  <r>
    <s v="B086PXQ2R4"/>
    <s v="Classmate Long Book - Unruled, 160 Pages, 314 mm x 194 mm - Pack Of 3"/>
    <s v="Classmate Long Book"/>
    <x v="670"/>
    <x v="0"/>
    <s v="Networking Devices"/>
    <s v="Network Adapters"/>
    <s v="Wireless USB Adapters"/>
    <n v="999"/>
    <n v="165"/>
    <n v="0"/>
    <n v="0"/>
    <x v="6"/>
    <n v="1674"/>
    <n v="0"/>
    <n v="276210"/>
    <x v="2"/>
    <n v="7533"/>
    <x v="2"/>
  </r>
  <r>
    <s v="B07L1N3TJX"/>
    <s v="Artis AR-45W-MG2 45 Watts MG2 Laptop Adapter/Charger Compatible with MB Air 13‚Äù &amp; MB Air 11‚Äù (14.5 V, 3.1 A) Connector: MG2 (T Tip Connector)"/>
    <s v="Artis AR-45W-MG2 45"/>
    <x v="671"/>
    <x v="0"/>
    <s v="Accessories &amp; Peripherals"/>
    <s v="Keyboards,Mice&amp;InputDevices"/>
    <s v="Keyboard&amp;MiceAccessories"/>
    <n v="115"/>
    <n v="3499"/>
    <n v="0.51"/>
    <n v="1"/>
    <x v="9"/>
    <n v="7689"/>
    <n v="0"/>
    <n v="26903811"/>
    <x v="1"/>
    <n v="27680.400000000001"/>
    <x v="0"/>
  </r>
  <r>
    <s v="B07YFWVRCM"/>
    <s v="Imou 360¬∞ 1080P Full HD Security Camera, Human Detection, Motion Tracking, 2-Way Audio, Night Vision, Dome Camera with WiFi &amp; Ethernet Connection, Alexa Google Assistant, Up to 256GB SD Card Support"/>
    <s v="Imou 360¬∞ 1080P"/>
    <x v="672"/>
    <x v="0"/>
    <s v="Accessories &amp; Peripherals"/>
    <s v="Keyboards,Mice&amp;InputDevices"/>
    <s v="GraphicTablets"/>
    <n v="175"/>
    <n v="7500"/>
    <n v="0.69"/>
    <n v="1"/>
    <x v="3"/>
    <n v="5554"/>
    <n v="0"/>
    <n v="41655000"/>
    <x v="1"/>
    <n v="22771.399999999998"/>
    <x v="0"/>
  </r>
  <r>
    <s v="B08TDJ5BVF"/>
    <s v="E-COSMOS 5V 1.2W Portable Flexible USB LED Light (Colours May Vary, Small, EC-POF1)"/>
    <s v="E-COSMOS 5V 1.2W"/>
    <x v="471"/>
    <x v="1"/>
    <s v="Cameras&amp;Photography"/>
    <s v="SecurityCameras"/>
    <s v="DomeCameras"/>
    <n v="1999"/>
    <n v="39"/>
    <n v="0"/>
    <n v="0"/>
    <x v="11"/>
    <n v="3344"/>
    <n v="0"/>
    <n v="130416"/>
    <x v="2"/>
    <n v="12707.199999999999"/>
    <x v="2"/>
  </r>
  <r>
    <s v="B09XXZXQC1"/>
    <s v="Xiaomi Pad 5| Qualcomm Snapdragon 860| 120Hz Refresh Rate| 6GB, 128GB| 2.5K+ Display (10.95-inch/27.81cm)|1 Billion Colours| Dolby Vision Atmos| Quad Speakers| Wi-Fi| Gray"/>
    <s v="Xiaomi Pad 5|"/>
    <x v="673"/>
    <x v="0"/>
    <s v="Printers,Inks&amp;Accessories"/>
    <s v="Printers"/>
    <m/>
    <n v="3999"/>
    <n v="37999"/>
    <n v="0.28999999999999998"/>
    <n v="0"/>
    <x v="13"/>
    <n v="2886"/>
    <n v="0"/>
    <n v="109665114"/>
    <x v="2"/>
    <n v="13275.599999999999"/>
    <x v="1"/>
  </r>
  <r>
    <s v="B083T5G5PM"/>
    <s v="Sennheiser CX 80S in-Ear Wired Headphones with in-line One-Button Smart Remote with Microphone Black"/>
    <s v="Sennheiser CX 80S"/>
    <x v="674"/>
    <x v="0"/>
    <s v="Networking Devices"/>
    <s v="Routers"/>
    <m/>
    <n v="899"/>
    <n v="1990"/>
    <n v="0.25"/>
    <n v="0"/>
    <x v="3"/>
    <n v="98250"/>
    <n v="0"/>
    <n v="195517500"/>
    <x v="2"/>
    <n v="402824.99999999994"/>
    <x v="1"/>
  </r>
  <r>
    <s v="B0BHVPTM2C"/>
    <s v="HB Plus Folding Height Adjustable Aluminum Foldable Portable Adjustment Desktop Laptop Holder Riser Stand"/>
    <s v="HB Plus Folding"/>
    <x v="675"/>
    <x v="0"/>
    <s v="Accessories &amp; Peripherals"/>
    <s v="Keyboards,Mice&amp;InputDevices"/>
    <s v="Keyboard&amp;MiceAccessories"/>
    <n v="299"/>
    <n v="1949"/>
    <n v="0.8"/>
    <n v="1"/>
    <x v="1"/>
    <n v="75"/>
    <n v="1"/>
    <n v="146175"/>
    <x v="0"/>
    <n v="300"/>
    <x v="0"/>
  </r>
  <r>
    <s v="B01NBX5RSB"/>
    <s v="HP 65W AC Laptops Charger Adapter 4.5mm for HP Pavilion Black (Without Power Cable)"/>
    <s v="HP 65W AC"/>
    <x v="676"/>
    <x v="0"/>
    <s v="Accessories &amp; Peripherals"/>
    <s v="Keyboards,Mice&amp;InputDevices"/>
    <s v="GraphicTablets"/>
    <n v="3303"/>
    <n v="1547"/>
    <n v="0.5"/>
    <n v="1"/>
    <x v="4"/>
    <n v="2585"/>
    <n v="0"/>
    <n v="3998995"/>
    <x v="2"/>
    <n v="11115.5"/>
    <x v="0"/>
  </r>
  <r>
    <s v="B08MWJTST6"/>
    <s v="Tukzer Fully Foldable Tabletop Desktop Tablet Mobile Stand Holder - Angle &amp; Height Adjustable for Desk, Cradle, Dock, Compatible with Smartphones &amp; Tablets (White)"/>
    <s v="Tukzer Fully Foldable"/>
    <x v="677"/>
    <x v="0"/>
    <s v="Accessories &amp; Peripherals"/>
    <s v="Audio&amp;VideoAccessories"/>
    <s v="Webcams&amp;VoIPEquipment"/>
    <n v="1890"/>
    <n v="1299"/>
    <n v="0.79"/>
    <n v="1"/>
    <x v="1"/>
    <n v="5072"/>
    <n v="0"/>
    <n v="6588528"/>
    <x v="2"/>
    <n v="20288"/>
    <x v="0"/>
  </r>
  <r>
    <s v="B07R99NBVB"/>
    <s v="Gizga Essentials Cable Organiser, Cord Management System for PC, TV, Home Theater, Speaker &amp; Cables, Reusable Cable Organizer for Desk, WFH Accessories, Organizer Tape Roll, Reusable Cable Ties Strap"/>
    <s v="Gizga Essentials Cable"/>
    <x v="678"/>
    <x v="3"/>
    <s v="Office Paper Products"/>
    <s v="Paper"/>
    <s v="Stationery"/>
    <n v="90"/>
    <n v="599"/>
    <n v="0.57999999999999996"/>
    <n v="1"/>
    <x v="6"/>
    <n v="5985"/>
    <n v="0"/>
    <n v="3585015"/>
    <x v="1"/>
    <n v="26932.5"/>
    <x v="0"/>
  </r>
  <r>
    <s v="B00LY12TH6"/>
    <s v="Camel Oil Pastel with Reusable Plastic Box - 50 Shades"/>
    <s v="Camel Oil Pastel"/>
    <x v="679"/>
    <x v="1"/>
    <s v="Headphones,Earbuds&amp;Accessories"/>
    <s v="Headphones"/>
    <s v="In-Ear"/>
    <n v="1599"/>
    <n v="230"/>
    <n v="0"/>
    <n v="0"/>
    <x v="6"/>
    <n v="9427"/>
    <n v="0"/>
    <n v="2168210"/>
    <x v="2"/>
    <n v="42421.5"/>
    <x v="2"/>
  </r>
  <r>
    <s v="B08497Z1MQ"/>
    <s v="HP M270 Backlit USB Wired Gaming Mouse with 6 Buttons, 4-Speed Customizable 2400 DPI, Ergonomic Design, Breathing LED Lighting, Metal Scroll Wheel, Lightweighted / 3 Years Warranty (7ZZ87AA), Black"/>
    <s v="HP M270 Backlit"/>
    <x v="680"/>
    <x v="0"/>
    <s v="Accessories &amp; Peripherals"/>
    <s v="LaptopAccessories"/>
    <s v="CoolingPads"/>
    <n v="599"/>
    <n v="700"/>
    <n v="0.14000000000000001"/>
    <n v="0"/>
    <x v="4"/>
    <n v="2301"/>
    <n v="0"/>
    <n v="1610700"/>
    <x v="2"/>
    <n v="9894.2999999999993"/>
    <x v="2"/>
  </r>
  <r>
    <s v="B07KNM95JK"/>
    <s v="Foxin FTC 12A / Q2612A Black Laser Toner Cartridge Compatible with Laserjet 1020,M1005,1018,1010,1012,1015,1020 Plus,1022,3015,3020,3030,3050, 3050Z, 3052,3055 (Black)"/>
    <s v="Foxin FTC 12A"/>
    <x v="681"/>
    <x v="0"/>
    <s v="Networking Devices"/>
    <s v="Network Adapters"/>
    <s v="Wireless USB Adapters"/>
    <n v="507"/>
    <n v="1150"/>
    <n v="0.48"/>
    <n v="0"/>
    <x v="3"/>
    <n v="2535"/>
    <n v="0"/>
    <n v="2915250"/>
    <x v="2"/>
    <n v="10393.5"/>
    <x v="1"/>
  </r>
  <r>
    <s v="B09Q3M3WLJ"/>
    <s v="Robustrion [Anti-Scratch] &amp; [Smudge Proof] [Bubble Free] Premium Tempered Glass Screen Protector Guard for Samsung Galaxy Tab A8 10.5 inch [SM-X200/X205/X207] 2022"/>
    <s v="Robustrion [Anti-Scratch] &amp;"/>
    <x v="641"/>
    <x v="0"/>
    <s v="Accessories &amp; Peripherals"/>
    <s v="Keyboards,Mice&amp;InputDevices"/>
    <s v="Keyboard&amp;MiceAccessories"/>
    <n v="425"/>
    <n v="1499"/>
    <n v="0.73"/>
    <n v="1"/>
    <x v="1"/>
    <n v="691"/>
    <n v="1"/>
    <n v="1035809"/>
    <x v="0"/>
    <n v="2764"/>
    <x v="0"/>
  </r>
  <r>
    <s v="B09B9SPC7F"/>
    <s v="PC SQUARE Laptop Tabletop Stand/ Computer Tablet Stand 6 Angles Adjustable Aluminum Ergonomic Foldable Portable Desktop Holder Compatible with MacBook, HP, Dell, Lenovo &amp; All Other Notebook (Silver)"/>
    <s v="PC SQUARE Laptop"/>
    <x v="682"/>
    <x v="1"/>
    <s v="Headphones,Earbuds&amp;Accessories"/>
    <s v="Headphones"/>
    <s v="On-Ear"/>
    <n v="1499"/>
    <n v="1299"/>
    <n v="0.62"/>
    <n v="1"/>
    <x v="3"/>
    <n v="2740"/>
    <n v="0"/>
    <n v="3559260"/>
    <x v="2"/>
    <n v="11233.999999999998"/>
    <x v="0"/>
  </r>
  <r>
    <s v="B099SD8PRP"/>
    <s v="Lenovo 130 Wireless Compact Mouse, 1K DPI Optical sensor, 2.4GHz Wireless NanoUSB, 10m range, 3button(left,right,scroll) upto 3M left/right clicks, 10 month battery, Ambidextrous, Ergonomic GY51C12380"/>
    <s v="Lenovo 130 Wireless"/>
    <x v="683"/>
    <x v="0"/>
    <s v="Accessories &amp; Peripherals"/>
    <s v="TabletAccessories"/>
    <s v="Bags,Cases&amp;Sleeves"/>
    <n v="549"/>
    <n v="1090"/>
    <n v="0.47"/>
    <n v="0"/>
    <x v="5"/>
    <n v="3482"/>
    <n v="0"/>
    <n v="3795380"/>
    <x v="2"/>
    <n v="15320.800000000001"/>
    <x v="1"/>
  </r>
  <r>
    <s v="B00S2SEV7K"/>
    <s v="Pilot Frixion Clicker Roller Pen (Blue), (9000019529)"/>
    <s v="Pilot Frixion Clicker"/>
    <x v="684"/>
    <x v="0"/>
    <s v="Accessories &amp; Peripherals"/>
    <s v="Cables &amp; Accessories"/>
    <s v="Cables"/>
    <n v="199"/>
    <n v="100"/>
    <n v="0.1"/>
    <n v="0"/>
    <x v="3"/>
    <n v="6199"/>
    <n v="0"/>
    <n v="619900"/>
    <x v="1"/>
    <n v="25415.899999999998"/>
    <x v="2"/>
  </r>
  <r>
    <s v="B08WKCTFF3"/>
    <s v="ZEBRONICS Aluminium Alloy Laptop Stand, Compatible with 9-15.6 inch Laptops, 7 Angles Adjustable, Anti Slip Silicon Rubber Pads, Foldable, Velvet Pouch Inside, Zeb-NS2000 (Dark Grey)"/>
    <s v="ZEBRONICS Aluminium Alloy"/>
    <x v="685"/>
    <x v="0"/>
    <s v="Accessories &amp; Peripherals"/>
    <s v="Keyboards,Mice&amp;InputDevices"/>
    <s v="Mice"/>
    <n v="1295"/>
    <n v="1999"/>
    <n v="0.55000000000000004"/>
    <n v="1"/>
    <x v="5"/>
    <n v="1667"/>
    <n v="0"/>
    <n v="3332333"/>
    <x v="2"/>
    <n v="7334.8"/>
    <x v="0"/>
  </r>
  <r>
    <s v="B08498D67S"/>
    <s v="HP K500F Backlit Membrane Wired Gaming Keyboard with Mixed Color Lighting, Metal Panel with Logo Lighting, 26 Anti-Ghosting Keys, and Windows Lock Key / 3 Years Warranty(7ZZ97AA)"/>
    <s v="HP K500F Backlit"/>
    <x v="686"/>
    <x v="4"/>
    <s v="Craft Materials"/>
    <s v="PaintingMaterials"/>
    <s v="Paints"/>
    <n v="310"/>
    <n v="1800"/>
    <n v="0.36"/>
    <n v="0"/>
    <x v="4"/>
    <n v="4723"/>
    <n v="0"/>
    <n v="8501400"/>
    <x v="0"/>
    <n v="20308.899999999998"/>
    <x v="1"/>
  </r>
  <r>
    <s v="B00C3GBCIS"/>
    <s v="GIZGA Club-laptop Neoprene Reversible for 15.6-inches Laptop Sleeve - Black-Red"/>
    <s v="GIZGA Club-laptop Neoprene"/>
    <x v="687"/>
    <x v="0"/>
    <s v="Accessories &amp; Peripherals"/>
    <s v="LaptopAccessories"/>
    <s v="CameraPrivacyCovers"/>
    <n v="149"/>
    <n v="499"/>
    <n v="0.5"/>
    <n v="1"/>
    <x v="0"/>
    <n v="22860"/>
    <n v="0"/>
    <n v="11407140"/>
    <x v="1"/>
    <n v="96012"/>
    <x v="0"/>
  </r>
  <r>
    <s v="B00URH5E34"/>
    <s v="Inventis 5V 1.2W Portable Flexible USB LED Light Lamp (Colors may vary)"/>
    <s v="Inventis 5V 1.2W"/>
    <x v="688"/>
    <x v="0"/>
    <s v="Accessories &amp; Peripherals"/>
    <s v="Keyboards,Mice&amp;InputDevices"/>
    <s v="Keyboard&amp;MouseSets"/>
    <n v="1149"/>
    <n v="39"/>
    <n v="0"/>
    <n v="0"/>
    <x v="9"/>
    <n v="13572"/>
    <n v="0"/>
    <n v="529308"/>
    <x v="2"/>
    <n v="48859.200000000004"/>
    <x v="2"/>
  </r>
  <r>
    <s v="B00EYW1U68"/>
    <s v="TP-Link TL-WA855RE 300 Mbps Wi-Fi Range Extender (White)"/>
    <s v="TP-Link TL-WA855RE 300"/>
    <x v="689"/>
    <x v="0"/>
    <s v="Accessories &amp; Peripherals"/>
    <s v="LaptopAccessories"/>
    <s v="Lapdesks"/>
    <n v="499"/>
    <n v="3599"/>
    <n v="0.56000000000000005"/>
    <n v="1"/>
    <x v="0"/>
    <n v="16182"/>
    <n v="0"/>
    <n v="58239018"/>
    <x v="0"/>
    <n v="67964.400000000009"/>
    <x v="0"/>
  </r>
  <r>
    <s v="B08SMJT55F"/>
    <s v="boAt Stone 250 Portable Wireless Speaker with 5W RMS Immersive Audio, RGB LEDs, Up to 8HRS Playtime, IPX7 Water Resistance, Multi-Compatibility Modes(Black)"/>
    <s v="boAt Stone 250"/>
    <x v="690"/>
    <x v="1"/>
    <s v="Headphones,Earbuds&amp;Accessories"/>
    <s v="Headphones"/>
    <s v="In-Ear"/>
    <n v="999"/>
    <n v="3990"/>
    <n v="0.7"/>
    <n v="1"/>
    <x v="0"/>
    <n v="2908"/>
    <n v="0"/>
    <n v="11602920"/>
    <x v="2"/>
    <n v="12213.6"/>
    <x v="0"/>
  </r>
  <r>
    <s v="B08Y7MXFMK"/>
    <s v="Offbeat¬Æ - DASH 2.4GHz Wireless + Bluetooth 5.1 Mouse, Multi-Device Dual Mode Slim Rechargeable Silent Click Buttons Wireless Bluetooth Mouse, 3 Adjustable DPI, Works on 2 devices at the same time with a switch button for Windows/Mac/Android/Ipad/Smart TV"/>
    <s v="Offbeat¬Æ - DASH"/>
    <x v="691"/>
    <x v="0"/>
    <s v="Components"/>
    <s v="InternalSolidStateDrives"/>
    <m/>
    <n v="1709"/>
    <n v="1499"/>
    <n v="0.27"/>
    <n v="0"/>
    <x v="0"/>
    <n v="2375"/>
    <n v="0"/>
    <n v="3560125"/>
    <x v="2"/>
    <n v="9975"/>
    <x v="1"/>
  </r>
  <r>
    <s v="B086Q3QMFS"/>
    <s v="Classmate Drawing Book - Unruled, 40 Pages, 210 mm x 297 mm - Pack Of 4"/>
    <s v="Classmate Drawing Book"/>
    <x v="692"/>
    <x v="3"/>
    <s v="Office Paper Products"/>
    <s v="Paper"/>
    <s v="Stationery"/>
    <n v="250"/>
    <n v="120"/>
    <n v="0"/>
    <n v="0"/>
    <x v="6"/>
    <n v="4951"/>
    <n v="0"/>
    <n v="594120"/>
    <x v="0"/>
    <n v="22279.5"/>
    <x v="2"/>
  </r>
  <r>
    <s v="B08498H13H"/>
    <s v="HP GK320 Wired Full Size RGB Backlight Mechanical Gaming Keyboard, 4 LED Indicators, Mechanical Switches, Double Injection Key Caps, and Windows Lock Key(4QN01AA)"/>
    <s v="HP GK320 Wired"/>
    <x v="693"/>
    <x v="0"/>
    <s v="Networking Devices"/>
    <s v="Network Adapters"/>
    <s v="Wireless USB Adapters"/>
    <n v="1199"/>
    <n v="3499"/>
    <n v="0.56999999999999995"/>
    <n v="1"/>
    <x v="4"/>
    <n v="408"/>
    <n v="1"/>
    <n v="1427592"/>
    <x v="2"/>
    <n v="1754.3999999999999"/>
    <x v="0"/>
  </r>
  <r>
    <s v="B07LFQLKFZ"/>
    <s v="Parker Moments Vector Timecheck Gold Trim Roller Ball Pen (Black)"/>
    <s v="Parker Moments Vector"/>
    <x v="694"/>
    <x v="4"/>
    <s v="Craft Materials"/>
    <s v="DrawingMaterials"/>
    <s v="DrawingMedia"/>
    <n v="90"/>
    <n v="420"/>
    <n v="0"/>
    <n v="0"/>
    <x v="0"/>
    <n v="1926"/>
    <n v="0"/>
    <n v="808920"/>
    <x v="1"/>
    <n v="8089.2000000000007"/>
    <x v="2"/>
  </r>
  <r>
    <s v="B00LY17RHI"/>
    <s v="Camlin Elegante Fountain Pen - Black/Blue/Red"/>
    <s v="Camlin Elegante Fountain"/>
    <x v="695"/>
    <x v="1"/>
    <s v="Mobiles&amp;Accessories"/>
    <s v="MobileAccessories"/>
    <s v="StylusPens"/>
    <n v="2025"/>
    <n v="225"/>
    <n v="0"/>
    <n v="0"/>
    <x v="3"/>
    <n v="4798"/>
    <n v="0"/>
    <n v="1079550"/>
    <x v="2"/>
    <n v="19671.8"/>
    <x v="2"/>
  </r>
  <r>
    <s v="B07W14CHV8"/>
    <s v="CARECASE¬Æ Optical Bay 2nd Hard Drive Caddy, 9.5 mm CD/DVD Drive Slot for SSD and HDD"/>
    <s v="CARECASE¬Æ Optical Bay"/>
    <x v="696"/>
    <x v="0"/>
    <s v="Accessories &amp; Peripherals"/>
    <s v="PCGamingPeripherals"/>
    <s v="GamingMice"/>
    <n v="1495"/>
    <n v="799"/>
    <n v="0.75"/>
    <n v="1"/>
    <x v="3"/>
    <n v="7333"/>
    <n v="0"/>
    <n v="5859067"/>
    <x v="2"/>
    <n v="30065.299999999996"/>
    <x v="0"/>
  </r>
  <r>
    <s v="B09F5Z694W"/>
    <s v="Canon E4570 All-in-One Wi-Fi Ink Efficient Colour Printer with FAX/ADF/Duplex Printing (Black)- Smart Speaker Compatible, Standard"/>
    <s v="Canon E4570 All-in-One"/>
    <x v="697"/>
    <x v="0"/>
    <s v="Accessories &amp; Peripherals"/>
    <s v="Cables &amp; Accessories"/>
    <s v="Cables"/>
    <n v="799"/>
    <n v="9625"/>
    <n v="0.13"/>
    <n v="0"/>
    <x v="11"/>
    <n v="3652"/>
    <n v="0"/>
    <n v="35150500"/>
    <x v="2"/>
    <n v="13877.599999999999"/>
    <x v="2"/>
  </r>
  <r>
    <s v="B0B25LQQPC"/>
    <s v="Crucial P3 500GB PCIe 3.0 3D NAND NVMe M.2 SSD, up to 3500MB/s - CT500P3SSD8"/>
    <s v="Crucial P3 500GB"/>
    <x v="698"/>
    <x v="1"/>
    <s v="HomeAudio"/>
    <s v="Speakers"/>
    <s v="BluetoothSpeakers"/>
    <n v="899"/>
    <n v="6100"/>
    <n v="0.46"/>
    <n v="0"/>
    <x v="4"/>
    <n v="2515"/>
    <n v="0"/>
    <n v="15341500"/>
    <x v="2"/>
    <n v="10814.5"/>
    <x v="1"/>
  </r>
  <r>
    <s v="B01LYLJ99X"/>
    <s v="HP v222w 64GB USB 2.0 Pen Drive (Silver)"/>
    <s v="HP v222w 64GB"/>
    <x v="699"/>
    <x v="0"/>
    <s v="Accessories &amp; Peripherals"/>
    <s v="Cables &amp; Accessories"/>
    <s v="Cables"/>
    <n v="349"/>
    <n v="1300"/>
    <n v="0.65"/>
    <n v="1"/>
    <x v="0"/>
    <n v="4959"/>
    <n v="0"/>
    <n v="6446700"/>
    <x v="0"/>
    <n v="20827.8"/>
    <x v="0"/>
  </r>
  <r>
    <s v="B014SZPBM4"/>
    <s v="Duracell Ultra Alkaline D Battery, 2 Pcs"/>
    <s v="Duracell Ultra Alkaline"/>
    <x v="405"/>
    <x v="1"/>
    <s v="Mobiles&amp;Accessories"/>
    <s v="MobileAccessories"/>
    <s v="Chargers"/>
    <n v="900"/>
    <n v="400"/>
    <n v="0.05"/>
    <n v="0"/>
    <x v="5"/>
    <n v="2111"/>
    <n v="0"/>
    <n v="844400"/>
    <x v="2"/>
    <n v="9288.4000000000015"/>
    <x v="2"/>
  </r>
  <r>
    <s v="B08CZHGHKH"/>
    <s v="BESTOR¬Æ LCD Writing Tablet/pad 12 inches | Electronic Writing Scribble Board for Kids | Kids Learning Toy | Portable Ruff for LCD Paperless Memo Digital Tablet Notepad E-Writer/Writing/Drawing Pad Home/School/Office (Black)"/>
    <s v="BESTOR¬Æ LCD Writing"/>
    <x v="700"/>
    <x v="1"/>
    <s v="Cameras&amp;Photography"/>
    <s v="SecurityCameras"/>
    <s v="DomeCameras"/>
    <n v="2490"/>
    <n v="1399"/>
    <n v="0.64"/>
    <n v="1"/>
    <x v="2"/>
    <n v="1462"/>
    <n v="0"/>
    <n v="2045338"/>
    <x v="2"/>
    <n v="5701.8"/>
    <x v="0"/>
  </r>
  <r>
    <s v="B0B2RBP83P"/>
    <s v="Lenovo IdeaPad 3 11th Gen Intel Core i3 15.6&quot; FHD Thin &amp; Light Laptop(8GB/512GB SSD/Windows 11/Office 2021/2Yr Warranty/3months Xbox Game Pass/Platinum Grey/1.7Kg), 81X800LGIN"/>
    <s v="Lenovo IdeaPad 3"/>
    <x v="701"/>
    <x v="1"/>
    <s v="GeneralPurposeBatteries&amp;BatteryChargers"/>
    <m/>
    <m/>
    <n v="116"/>
    <n v="59890"/>
    <n v="0.38"/>
    <n v="0"/>
    <x v="1"/>
    <n v="323"/>
    <n v="1"/>
    <n v="19344470"/>
    <x v="1"/>
    <n v="1292"/>
    <x v="1"/>
  </r>
  <r>
    <s v="B078W65FJ7"/>
    <s v="boAt BassHeads 900 On-Ear Wired Headphones with Mic (White)"/>
    <s v="boAt BassHeads 900"/>
    <x v="702"/>
    <x v="4"/>
    <s v="Craft Materials"/>
    <s v="PaintingMaterials"/>
    <s v="Paints"/>
    <n v="200"/>
    <n v="2490"/>
    <n v="0.66"/>
    <n v="1"/>
    <x v="0"/>
    <n v="91188"/>
    <n v="0"/>
    <n v="227058120"/>
    <x v="0"/>
    <n v="382989.60000000003"/>
    <x v="0"/>
  </r>
  <r>
    <s v="B08S74GTBT"/>
    <s v="Zebronics Astra 10 Portable Wireless BT v5.0 Speaker, 10W RMS Power, 15* Hours Backup, 2.25&quot; Drive Size, up to 6.4&quot; Mobile Holder Support, Carry Handle, USB, mSD, AUX Input and FM Radio with Antenna"/>
    <s v="Zebronics Astra 10"/>
    <x v="703"/>
    <x v="0"/>
    <s v="Accessories &amp; Peripherals"/>
    <s v="LaptopAccessories"/>
    <s v="LaptopChargers&amp;PowerSupplies"/>
    <n v="1249"/>
    <n v="1999"/>
    <n v="0.6"/>
    <n v="1"/>
    <x v="7"/>
    <n v="418"/>
    <n v="1"/>
    <n v="835582"/>
    <x v="2"/>
    <n v="1546.6000000000001"/>
    <x v="0"/>
  </r>
  <r>
    <s v="B07QMRHWJD"/>
    <s v="SWAPKART Portable Flexible Adjustable Eye Protection USB LED Desk Light Table Lamp for Reading, Working on PC, Laptop, Power Bank, Bedroom ( Multicolour )"/>
    <s v="SWAPKART Portable Flexible"/>
    <x v="704"/>
    <x v="0"/>
    <s v="Accessories &amp; Peripherals"/>
    <s v="Audio&amp;VideoAccessories"/>
    <s v="PCHeadsets"/>
    <n v="649"/>
    <n v="999"/>
    <n v="0.7"/>
    <n v="1"/>
    <x v="4"/>
    <n v="1552"/>
    <n v="0"/>
    <n v="1550448"/>
    <x v="2"/>
    <n v="6673.5999999999995"/>
    <x v="0"/>
  </r>
  <r>
    <s v="B07W7Z6DVL"/>
    <s v="Infinity (JBL Fuze 100, Wireless Portable Bluetooth Speaker with Mic, Deep Bass, Dual Equalizer, IPX7 Waterproof, Rugged Fabric Design (Black)"/>
    <s v="Infinity (JBL Fuze"/>
    <x v="502"/>
    <x v="0"/>
    <s v="Accessories &amp; Peripherals"/>
    <s v="PCGamingPeripherals"/>
    <s v="GamingKeyboards"/>
    <n v="2649"/>
    <n v="2999"/>
    <n v="0.5"/>
    <n v="1"/>
    <x v="3"/>
    <n v="25262"/>
    <n v="0"/>
    <n v="75760738"/>
    <x v="2"/>
    <n v="103574.2"/>
    <x v="0"/>
  </r>
  <r>
    <s v="B07WMS7TWB"/>
    <s v="Pigeon by Stovekraft Amaze Plus Electric Kettle (14289) with Stainless Steel Body, 1.5 litre, used for boiling Water, making tea and coffee, instant noodles, soup etc. 1500 Watt (Silver)"/>
    <s v="Pigeon by Stovekraft"/>
    <x v="705"/>
    <x v="0"/>
    <s v="Accessories &amp; Peripherals"/>
    <s v="Cables &amp; Accessories"/>
    <s v="Cables"/>
    <n v="199"/>
    <n v="1245"/>
    <n v="0.48"/>
    <n v="0"/>
    <x v="2"/>
    <n v="123365"/>
    <n v="0"/>
    <n v="153589425"/>
    <x v="1"/>
    <n v="481123.5"/>
    <x v="1"/>
  </r>
  <r>
    <s v="B00H47GVGY"/>
    <s v="USHA Quartz Room Heater with Overheating Protection (3002, Ivory, 800 Watts)"/>
    <s v="USHA Quartz Room"/>
    <x v="706"/>
    <x v="0"/>
    <s v="Printers,Inks&amp;Accessories"/>
    <s v="Inks,Toners&amp;Cartridges"/>
    <s v="InkjetInkCartridges"/>
    <n v="596"/>
    <n v="1695"/>
    <n v="0.28999999999999998"/>
    <n v="0"/>
    <x v="9"/>
    <n v="13300"/>
    <n v="0"/>
    <n v="22543500"/>
    <x v="2"/>
    <n v="47880"/>
    <x v="1"/>
  </r>
  <r>
    <s v="B07VX71FZP"/>
    <s v="Amazon Brand - Solimo 2000/1000 Watts Room Heater with Adjustable Thermostat (ISI certified, White colour, Ideal for small to medium room/area)"/>
    <s v="Amazon Brand -"/>
    <x v="199"/>
    <x v="1"/>
    <s v="WearableTechnology"/>
    <s v="SmartWatches"/>
    <m/>
    <n v="2499"/>
    <n v="2000"/>
    <n v="0.4"/>
    <n v="0"/>
    <x v="1"/>
    <n v="18543"/>
    <n v="0"/>
    <n v="37086000"/>
    <x v="2"/>
    <n v="74172"/>
    <x v="1"/>
  </r>
  <r>
    <s v="B07NCKMXVZ"/>
    <s v="StyleHouse Lint Remover for Woolen Clothes, Electric Lint Remover, Best Lint Shaver for Clothes"/>
    <s v="StyleHouse Lint Remover"/>
    <x v="707"/>
    <x v="1"/>
    <s v="HomeAudio"/>
    <s v="Speakers"/>
    <s v="SoundbarSpeakers"/>
    <n v="4999"/>
    <n v="999"/>
    <n v="0.54"/>
    <n v="1"/>
    <x v="3"/>
    <n v="3578"/>
    <n v="0"/>
    <n v="3574422"/>
    <x v="2"/>
    <n v="14669.8"/>
    <x v="0"/>
  </r>
  <r>
    <s v="B0B61DSF17"/>
    <s v="beatXP Kitchen Scale Multipurpose Portable Electronic Digital Weighing Scale | Weight Machine With Back light LCD Display | White |10 kg | 2 Year Warranty |"/>
    <s v="beatXP Kitchen Scale"/>
    <x v="708"/>
    <x v="1"/>
    <s v="Headphones,Earbuds&amp;Accessories"/>
    <s v="Headphones"/>
    <s v="In-Ear"/>
    <n v="399"/>
    <n v="1999"/>
    <n v="0.9"/>
    <n v="1"/>
    <x v="7"/>
    <n v="2031"/>
    <n v="0"/>
    <n v="4059969"/>
    <x v="0"/>
    <n v="7514.7000000000007"/>
    <x v="0"/>
  </r>
  <r>
    <s v="B07VQGVL68"/>
    <s v="Glun Multipurpose Portable Electronic Digital Weighing Scale Weight Machine (10 Kg - with Back Light)"/>
    <s v="Glun Multipurpose Portable"/>
    <x v="709"/>
    <x v="1"/>
    <s v="GeneralPurposeBatteries&amp;BatteryChargers"/>
    <m/>
    <m/>
    <n v="116"/>
    <n v="499"/>
    <n v="0.41"/>
    <n v="0"/>
    <x v="2"/>
    <n v="44994"/>
    <n v="0"/>
    <n v="22452006"/>
    <x v="1"/>
    <n v="175476.6"/>
    <x v="1"/>
  </r>
  <r>
    <s v="B01LWYDEQ7"/>
    <s v="Pigeon Polypropylene Mini Handy and Compact Chopper with 3 Blades for Effortlessly Chopping Vegetables and Fruits for Your Kitchen (12420, Green, 400 ml)"/>
    <s v="Pigeon Polypropylene Mini"/>
    <x v="710"/>
    <x v="1"/>
    <s v="Cameras&amp;Photography"/>
    <s v="SecurityCameras"/>
    <s v="DomeCameras"/>
    <n v="4499"/>
    <n v="495"/>
    <n v="0.6"/>
    <n v="1"/>
    <x v="3"/>
    <n v="270563"/>
    <n v="0"/>
    <n v="133928685"/>
    <x v="2"/>
    <n v="1109308.2999999998"/>
    <x v="0"/>
  </r>
  <r>
    <s v="B07VNFP3C2"/>
    <s v="Prestige 1.5 Litre Kettle 1500-watts, Red"/>
    <s v="Prestige 1.5 Litre"/>
    <x v="711"/>
    <x v="0"/>
    <s v="Accessories &amp; Peripherals"/>
    <s v="USBHubs"/>
    <m/>
    <n v="330"/>
    <n v="1245"/>
    <n v="0.4"/>
    <n v="0"/>
    <x v="2"/>
    <n v="31783"/>
    <n v="0"/>
    <n v="39569835"/>
    <x v="0"/>
    <n v="123953.7"/>
    <x v="1"/>
  </r>
  <r>
    <s v="B00LUGTJGO"/>
    <s v="Bajaj RHX-2 800-Watt Room Heater (White)"/>
    <s v="Bajaj RHX-2 800-Watt"/>
    <x v="712"/>
    <x v="1"/>
    <s v="Headphones,Earbuds&amp;Accessories"/>
    <s v="Headphones"/>
    <s v="Over-Ear"/>
    <n v="649"/>
    <n v="1549"/>
    <n v="0.1"/>
    <n v="0"/>
    <x v="2"/>
    <n v="2602"/>
    <n v="0"/>
    <n v="4030498"/>
    <x v="2"/>
    <n v="10147.799999999999"/>
    <x v="2"/>
  </r>
  <r>
    <s v="B01MQZ7J8K"/>
    <s v="Prestige Electric Kettle PKOSS - 1500watts, Steel (1.5Ltr), Black"/>
    <s v="Prestige Electric Kettle"/>
    <x v="713"/>
    <x v="0"/>
    <s v="Accessories &amp; Peripherals"/>
    <s v="TabletAccessories"/>
    <s v="ScreenProtectors"/>
    <n v="1234"/>
    <n v="1445"/>
    <n v="0.48"/>
    <n v="0"/>
    <x v="2"/>
    <n v="63350"/>
    <n v="0"/>
    <n v="91540750"/>
    <x v="2"/>
    <n v="247065"/>
    <x v="1"/>
  </r>
  <r>
    <s v="B01GFTEV5Y"/>
    <s v="Pigeon by Stovekraft Cruise 1800 watt Induction Cooktop (Black)"/>
    <s v="Pigeon by Stovekraft"/>
    <x v="705"/>
    <x v="1"/>
    <s v="Headphones,Earbuds&amp;Accessories"/>
    <s v="Headphones"/>
    <s v="On-Ear"/>
    <n v="1399"/>
    <n v="3193"/>
    <n v="0.47"/>
    <n v="0"/>
    <x v="11"/>
    <n v="54032"/>
    <n v="0"/>
    <n v="172524176"/>
    <x v="2"/>
    <n v="205321.59999999998"/>
    <x v="1"/>
  </r>
  <r>
    <s v="B00NW4UWN6"/>
    <s v="Prestige PKGSS 1.7L 1500W Electric Kettle (Stainless Steel)"/>
    <s v="Prestige PKGSS 1.7L"/>
    <x v="714"/>
    <x v="3"/>
    <s v="Office Paper Products"/>
    <s v="Paper"/>
    <s v="Stationery"/>
    <n v="272"/>
    <n v="1345"/>
    <n v="0.22"/>
    <n v="0"/>
    <x v="11"/>
    <n v="15592"/>
    <n v="0"/>
    <n v="20971240"/>
    <x v="0"/>
    <n v="59249.599999999999"/>
    <x v="2"/>
  </r>
  <r>
    <s v="B01NCVJMKX"/>
    <s v="SHOPTOSHOP Electric Lint Remover, Best Lint Shaver for Clothes,Lint Remover for Woolen Clothes ,Lint Remover for Sweaters"/>
    <s v="SHOPTOSHOP Electric Lint"/>
    <x v="715"/>
    <x v="1"/>
    <s v="Headphones,Earbuds&amp;Accessories"/>
    <s v="Earpads"/>
    <m/>
    <n v="99"/>
    <n v="999"/>
    <n v="0.5"/>
    <n v="1"/>
    <x v="3"/>
    <n v="4859"/>
    <n v="0"/>
    <n v="4854141"/>
    <x v="1"/>
    <n v="19921.899999999998"/>
    <x v="0"/>
  </r>
  <r>
    <s v="B00O24PUO6"/>
    <s v="Orpat OEH-1260 2000-Watt Fan Heater (Grey)"/>
    <s v="Orpat OEH-1260 2000-Watt"/>
    <x v="716"/>
    <x v="0"/>
    <s v="Printers,Inks&amp;Accessories"/>
    <s v="Printers"/>
    <s v="InkjetPrinters"/>
    <n v="3498"/>
    <n v="1650"/>
    <n v="0.11"/>
    <n v="0"/>
    <x v="3"/>
    <n v="14120"/>
    <n v="0"/>
    <n v="23298000"/>
    <x v="2"/>
    <n v="57891.999999999993"/>
    <x v="2"/>
  </r>
  <r>
    <s v="B07GXPDLYQ"/>
    <s v="PRO365 Indo Mocktails/Coffee Foamer/Cappuccino/Lemonade/Milk Frother (6 Months Warranty)"/>
    <s v="PRO365 Indo Mocktails/Coffee"/>
    <x v="717"/>
    <x v="0"/>
    <s v="Monitors"/>
    <m/>
    <m/>
    <n v="10099"/>
    <n v="499"/>
    <n v="0.5"/>
    <n v="1"/>
    <x v="8"/>
    <n v="8427"/>
    <n v="0"/>
    <n v="4205073"/>
    <x v="2"/>
    <n v="27809.1"/>
    <x v="0"/>
  </r>
  <r>
    <s v="B01C8P29N0"/>
    <s v="Bajaj DX-6 1000W Dry Iron with Advance Soleplate and Anti-bacterial German Coating Technology, White"/>
    <s v="Bajaj DX-6 1000W"/>
    <x v="718"/>
    <x v="0"/>
    <s v="Accessories &amp; Peripherals"/>
    <s v="LaptopAccessories"/>
    <s v="Bags&amp;Sleeves"/>
    <n v="449"/>
    <n v="1400"/>
    <n v="0.55000000000000004"/>
    <n v="1"/>
    <x v="0"/>
    <n v="23316"/>
    <n v="0"/>
    <n v="32642400"/>
    <x v="0"/>
    <n v="97927.2"/>
    <x v="0"/>
  </r>
  <r>
    <s v="B08KDBLMQP"/>
    <s v="Croma 500W Mixer Grinder with 3 Stainless Steel Leak-proof Jars, 3 speed &amp; Pulse function, 2 years warranty (CRAK4184, White &amp; Purple)"/>
    <s v="Croma 500W Mixer"/>
    <x v="719"/>
    <x v="6"/>
    <s v="Arts &amp; Crafts"/>
    <s v="Drawing &amp; PaintingSupplies"/>
    <s v="Colouring Pens &amp; Markers"/>
    <n v="150"/>
    <n v="2500"/>
    <n v="0.48"/>
    <n v="0"/>
    <x v="1"/>
    <n v="6530"/>
    <n v="0"/>
    <n v="16325000"/>
    <x v="1"/>
    <n v="26120"/>
    <x v="1"/>
  </r>
  <r>
    <s v="B078JDNZJ8"/>
    <s v="Havells Instanio 3-Litre Instant Geyser (White/Blue)"/>
    <s v="Havells Instanio 3-Litre"/>
    <x v="720"/>
    <x v="0"/>
    <s v="Accessories &amp; Peripherals"/>
    <s v="Cables &amp; Accessories"/>
    <s v="Cables"/>
    <n v="348"/>
    <n v="6190"/>
    <n v="0.42"/>
    <n v="0"/>
    <x v="4"/>
    <n v="11924"/>
    <n v="0"/>
    <n v="73809560"/>
    <x v="0"/>
    <n v="51273.2"/>
    <x v="1"/>
  </r>
  <r>
    <s v="B01M5F614J"/>
    <s v="Morphy Richards OFR Room Heater, 09 Fin 2000 Watts Oil Filled Room Heater , ISI Approved (OFR 9 Grey)"/>
    <s v="Morphy Richards OFR"/>
    <x v="721"/>
    <x v="0"/>
    <s v="Networking Devices"/>
    <s v="Routers"/>
    <m/>
    <n v="1199"/>
    <n v="13999"/>
    <n v="0.53"/>
    <n v="1"/>
    <x v="1"/>
    <n v="2961"/>
    <n v="0"/>
    <n v="41451039"/>
    <x v="2"/>
    <n v="11844"/>
    <x v="0"/>
  </r>
  <r>
    <s v="B083GKDRKR"/>
    <s v="Havells Aqua Plus 1.2 litre Double Wall Kettle / 304 Stainless Steel Inner Body / Cool touch outer body / Wider mouth/ 2 Year warranty (Black, 1500 Watt)"/>
    <s v="Havells Aqua Plus"/>
    <x v="722"/>
    <x v="0"/>
    <s v="Accessories &amp; Peripherals"/>
    <s v="HardDiskBags"/>
    <m/>
    <n v="397"/>
    <n v="2995"/>
    <n v="0.46"/>
    <n v="0"/>
    <x v="6"/>
    <n v="23484"/>
    <n v="0"/>
    <n v="70334580"/>
    <x v="0"/>
    <n v="105678"/>
    <x v="1"/>
  </r>
  <r>
    <s v="B097R2V1W8"/>
    <s v="Bajaj Splendora 3 Litre 3KW IWH Instant Water Heater (Geyser), White"/>
    <s v="Bajaj Splendora 3"/>
    <x v="723"/>
    <x v="0"/>
    <s v="Accessories &amp; Peripherals"/>
    <s v="Cables &amp; Accessories"/>
    <s v="Cables"/>
    <n v="154"/>
    <n v="5890"/>
    <n v="0.56000000000000005"/>
    <n v="1"/>
    <x v="3"/>
    <n v="21783"/>
    <n v="0"/>
    <n v="128301870"/>
    <x v="1"/>
    <n v="89310.299999999988"/>
    <x v="0"/>
  </r>
  <r>
    <s v="B07YR26BJ3"/>
    <s v="KENT 16052 Elegant Electric Glass Kettle 1.8L 2000 W | Blue LED Illumination | Borosilicate Glass Body | Boil Drying Protection | Used as Boiler | Milk | Tea | Water &amp; Soup | 1 Year Warranty"/>
    <s v="KENT 16052 Elegant"/>
    <x v="724"/>
    <x v="0"/>
    <s v="Accessories &amp; Peripherals"/>
    <s v="PCGamingPeripherals"/>
    <s v="Gamepads"/>
    <n v="699"/>
    <n v="2000"/>
    <n v="0.4"/>
    <n v="0"/>
    <x v="1"/>
    <n v="14030"/>
    <n v="0"/>
    <n v="28060000"/>
    <x v="2"/>
    <n v="56120"/>
    <x v="1"/>
  </r>
  <r>
    <s v="B097R45BH8"/>
    <s v="Bajaj New Shakti Neo 15L Vertical Storage Water Heater (Geyser 15 litres) 4 Star BEE Rated Heater For Water Heating with Titanium Armour, Swirl Flow Technology, Glasslined Tank (White), 1 Yr Warranty"/>
    <s v="Bajaj New Shakti"/>
    <x v="725"/>
    <x v="1"/>
    <s v="Headphones,Earbuds&amp;Accessories"/>
    <s v="Headphones"/>
    <s v="In-Ear"/>
    <n v="1679"/>
    <n v="13150"/>
    <n v="0.57999999999999996"/>
    <n v="1"/>
    <x v="0"/>
    <n v="6398"/>
    <n v="0"/>
    <n v="84133700"/>
    <x v="2"/>
    <n v="26871.600000000002"/>
    <x v="0"/>
  </r>
  <r>
    <s v="B09X5C9VLK"/>
    <s v="Lifelong LLMG23 Power Pro 500-Watt Mixer Grinder with 3 Jars (Liquidizing, Wet Grinding and Chutney Jar), Stainless Steel blades, 1 Year Warranty (Black)"/>
    <s v="Lifelong LLMG23 Power"/>
    <x v="726"/>
    <x v="0"/>
    <s v="Accessories &amp; Peripherals"/>
    <s v="Keyboards,Mice&amp;InputDevices"/>
    <s v="GraphicTablets"/>
    <n v="354"/>
    <n v="3500"/>
    <n v="0.63"/>
    <n v="1"/>
    <x v="11"/>
    <n v="44050"/>
    <n v="0"/>
    <n v="154175000"/>
    <x v="0"/>
    <n v="167390"/>
    <x v="0"/>
  </r>
  <r>
    <s v="B01C8P29T4"/>
    <s v="Bajaj Majesty DX-11 1000W Dry Iron with Advance Soleplate and Anti-bacterial German Coating Technology, White and Blue"/>
    <s v="Bajaj Majesty DX-11"/>
    <x v="727"/>
    <x v="0"/>
    <s v="Accessories &amp; Peripherals"/>
    <s v="PCGamingPeripherals"/>
    <s v="Headsets"/>
    <n v="1199"/>
    <n v="785"/>
    <n v="0.24"/>
    <n v="0"/>
    <x v="0"/>
    <n v="24247"/>
    <n v="0"/>
    <n v="19033895"/>
    <x v="2"/>
    <n v="101837.40000000001"/>
    <x v="2"/>
  </r>
  <r>
    <s v="B00HVXS7WC"/>
    <s v="Bajaj Rex 500W Mixer Grinder with Nutri-Pro Feature, 3 Jars, White"/>
    <s v="Bajaj Rex 500W"/>
    <x v="728"/>
    <x v="0"/>
    <s v="Accessories &amp; Peripherals"/>
    <s v="TabletAccessories"/>
    <s v="ScreenProtectors"/>
    <n v="379"/>
    <n v="3210"/>
    <n v="0.38"/>
    <n v="0"/>
    <x v="0"/>
    <n v="41349"/>
    <n v="0"/>
    <n v="132730290"/>
    <x v="0"/>
    <n v="173665.80000000002"/>
    <x v="1"/>
  </r>
  <r>
    <s v="B096YCN3SD"/>
    <s v="Lifelong LLEK15 Electric Kettle 1.5L with Stainless Steel Body, Easy and Fast Boiling of Water for Instant Noodles, Soup, Tea etc. (1 Year Warranty, Silver)"/>
    <s v="Lifelong LLEK15 Electric"/>
    <x v="729"/>
    <x v="0"/>
    <s v="ExternalDevices&amp;DataStorage"/>
    <s v="ExternalHardDisks"/>
    <m/>
    <n v="499"/>
    <n v="1000"/>
    <n v="0.45"/>
    <n v="0"/>
    <x v="9"/>
    <n v="1074"/>
    <n v="0"/>
    <n v="1074000"/>
    <x v="0"/>
    <n v="3866.4"/>
    <x v="1"/>
  </r>
  <r>
    <s v="B09LQH3SD9"/>
    <s v="Lifelong LLQH922 Regalia 800 W (ISI Certified) Quartz Room Heater with 2 Power settings, Overheating Protection, 2 Rod Heater (1 Year Warranty, White)"/>
    <s v="Lifelong LLQH922 Regalia"/>
    <x v="730"/>
    <x v="0"/>
    <s v="ExternalDevices&amp;DataStorage"/>
    <s v="ExternalSolidStateDrives"/>
    <m/>
    <n v="10389"/>
    <n v="2000"/>
    <n v="0.5"/>
    <n v="1"/>
    <x v="11"/>
    <n v="1163"/>
    <n v="0"/>
    <n v="2326000"/>
    <x v="2"/>
    <n v="4419.3999999999996"/>
    <x v="0"/>
  </r>
  <r>
    <s v="B09KNMLH4Y"/>
    <s v="R B Nova Lint/Fabric Shaver for Cloths, Lint Remover for Woolen Sweaters, Blankets, Jackets/Burr Remover Pill Remover from Carpets, Pack of 1"/>
    <s v="R B Nova"/>
    <x v="731"/>
    <x v="0"/>
    <s v="Accessories &amp; Peripherals"/>
    <s v="Audio&amp;VideoAccessories"/>
    <s v="PCSpeakers"/>
    <n v="649"/>
    <n v="1999"/>
    <n v="0.8"/>
    <n v="1"/>
    <x v="3"/>
    <n v="257"/>
    <n v="1"/>
    <n v="513743"/>
    <x v="2"/>
    <n v="1053.6999999999998"/>
    <x v="0"/>
  </r>
  <r>
    <s v="B00ABMASXG"/>
    <s v="Bajaj Immersion Rod Water Heater 1500 Watts, Silver"/>
    <s v="Bajaj Immersion Rod"/>
    <x v="732"/>
    <x v="0"/>
    <s v="Networking Devices"/>
    <s v="Network Adapters"/>
    <s v="PowerLANAdapters"/>
    <n v="1199"/>
    <n v="720"/>
    <n v="0.25"/>
    <n v="0"/>
    <x v="3"/>
    <n v="36017"/>
    <n v="0"/>
    <n v="25932240"/>
    <x v="2"/>
    <n v="147669.69999999998"/>
    <x v="1"/>
  </r>
  <r>
    <s v="B07QDSN9V6"/>
    <s v="INALSA Electric Kettle 1.5 Litre with Stainless Steel Body - Absa|Auto Shut Off &amp; Boil Dry Protection Safety Features| Cordless Base &amp; Cord Winder|Hot Water Kettle |Water Heater Jug"/>
    <s v="INALSA Electric Kettle"/>
    <x v="733"/>
    <x v="0"/>
    <s v="Accessories &amp; Peripherals"/>
    <s v="Cables &amp; Accessories"/>
    <s v="Cables"/>
    <n v="139"/>
    <n v="1595"/>
    <n v="0.56000000000000005"/>
    <n v="1"/>
    <x v="3"/>
    <n v="8090"/>
    <n v="0"/>
    <n v="12903550"/>
    <x v="1"/>
    <n v="33169"/>
    <x v="0"/>
  </r>
  <r>
    <s v="B00YMJ0OI8"/>
    <s v="Prestige PIC 20 1600 Watt Induction Cooktop with Push button (Black)"/>
    <s v="Prestige PIC 20"/>
    <x v="734"/>
    <x v="1"/>
    <s v="Headphones,Earbuds&amp;Accessories"/>
    <s v="Headphones"/>
    <s v="In-Ear"/>
    <n v="889"/>
    <n v="3645"/>
    <n v="0.41"/>
    <n v="0"/>
    <x v="3"/>
    <n v="31388"/>
    <n v="0"/>
    <n v="114409260"/>
    <x v="2"/>
    <n v="128690.79999999999"/>
    <x v="1"/>
  </r>
  <r>
    <s v="B0B8XNPQPN"/>
    <s v="Pigeon Healthifry Digital Air Fryer, 360¬∞ High Speed Air Circulation Technology 1200 W with Non-Stick 4.2 L Basket - Green"/>
    <s v="Pigeon Healthifry Digital"/>
    <x v="735"/>
    <x v="0"/>
    <s v="Accessories &amp; Peripherals"/>
    <s v="Keyboards,Mice&amp;InputDevices"/>
    <s v="Keyboard&amp;MouseSets"/>
    <n v="1409"/>
    <n v="7950"/>
    <n v="0.55000000000000004"/>
    <n v="1"/>
    <x v="0"/>
    <n v="136"/>
    <n v="1"/>
    <n v="1081200"/>
    <x v="2"/>
    <n v="571.20000000000005"/>
    <x v="0"/>
  </r>
  <r>
    <s v="B0814P4L98"/>
    <s v="PrettyKrafts Laundry Basket for clothes with Lid &amp; Handles, Toys Organiser, 75 Ltr Black &amp; Grey"/>
    <s v="PrettyKrafts Laundry Basket"/>
    <x v="736"/>
    <x v="0"/>
    <s v="Printers,Inks&amp;Accessories"/>
    <s v="Inks,Toners&amp;Cartridges"/>
    <s v="InkjetInkRefills&amp;Kits"/>
    <n v="549"/>
    <n v="999"/>
    <n v="0.65"/>
    <n v="1"/>
    <x v="1"/>
    <n v="5380"/>
    <n v="0"/>
    <n v="5374620"/>
    <x v="2"/>
    <n v="21520"/>
    <x v="0"/>
  </r>
  <r>
    <s v="B008QTK47Q"/>
    <s v="Philips GC1905 1440-Watt Steam Iron with Spray (Blue)"/>
    <s v="Philips GC1905 1440-Watt"/>
    <x v="737"/>
    <x v="0"/>
    <s v="Accessories &amp; Peripherals"/>
    <s v="PCGamingPeripherals"/>
    <s v="Headsets"/>
    <n v="749"/>
    <n v="1745"/>
    <n v="0.08"/>
    <n v="0"/>
    <x v="4"/>
    <n v="37974"/>
    <n v="0"/>
    <n v="66264630"/>
    <x v="2"/>
    <n v="163288.19999999998"/>
    <x v="2"/>
  </r>
  <r>
    <s v="B088ZTJT2R"/>
    <s v="Havells Immersion HB15 1500 Watt (White Blue)"/>
    <s v="Havells Immersion HB15"/>
    <x v="738"/>
    <x v="0"/>
    <s v="Accessories &amp; Peripherals"/>
    <s v="Cables &amp; Accessories"/>
    <s v="Cables"/>
    <n v="329"/>
    <n v="1295"/>
    <n v="0.44"/>
    <n v="0"/>
    <x v="0"/>
    <n v="17218"/>
    <n v="0"/>
    <n v="22297310"/>
    <x v="0"/>
    <n v="72315.600000000006"/>
    <x v="1"/>
  </r>
  <r>
    <s v="B0BK1K598K"/>
    <s v="AGARO LR2007 Lint Remover, Rechargeable, for Woolen Sweaters, Blankets, Jackets, Burr Remover, Pill Remover From Carpets, Curtains"/>
    <s v="AGARO LR2007 Lint"/>
    <x v="739"/>
    <x v="0"/>
    <s v="Accessories &amp; Peripherals"/>
    <s v="Cables &amp; Accessories"/>
    <s v="Cables"/>
    <n v="379"/>
    <n v="1499"/>
    <n v="0.55000000000000004"/>
    <n v="1"/>
    <x v="0"/>
    <n v="900"/>
    <n v="1"/>
    <n v="1349100"/>
    <x v="0"/>
    <n v="3780"/>
    <x v="0"/>
  </r>
  <r>
    <s v="B09Y5FZK9N"/>
    <s v="Pigeon 1.5 litre Hot Kettle and Stainless Steel Water Bottle Combo used for boiling Water, Making Tea and Coffee, Instant Noodles, Soup, 1500 Watt with Auto Shut- off Feature - (Silver)"/>
    <s v="Pigeon 1.5 litre"/>
    <x v="740"/>
    <x v="1"/>
    <s v="WearableTechnology"/>
    <s v="SmartWatches"/>
    <m/>
    <n v="5998"/>
    <n v="1545"/>
    <n v="0.48"/>
    <n v="0"/>
    <x v="7"/>
    <n v="976"/>
    <n v="1"/>
    <n v="1507920"/>
    <x v="2"/>
    <n v="3611.2000000000003"/>
    <x v="1"/>
  </r>
  <r>
    <s v="B09J2SCVQT"/>
    <s v="NutriPro Juicer Mixer Grinder - Smoothie Maker - 500 Watts (3 Jars 2 Blades)"/>
    <s v="NutriPro Juicer Mixer"/>
    <x v="741"/>
    <x v="0"/>
    <s v="Accessories &amp; Peripherals"/>
    <s v="LaptopAccessories"/>
    <s v="Bags&amp;Sleeves"/>
    <n v="299"/>
    <n v="5000"/>
    <n v="0.61"/>
    <n v="1"/>
    <x v="3"/>
    <n v="4927"/>
    <n v="0"/>
    <n v="24635000"/>
    <x v="0"/>
    <n v="20200.699999999997"/>
    <x v="0"/>
  </r>
  <r>
    <s v="B00TDD0YM4"/>
    <s v="Philips GC026/30 Fabric Shaver, Lint Remover for Woolen Sweaters, Blankets, Jackets/Burr Remover Pill Remover from Carpets, Curtains (White)"/>
    <s v="Philips GC026/30 Fabric"/>
    <x v="742"/>
    <x v="0"/>
    <s v="Accessories &amp; Peripherals"/>
    <s v="TabletAccessories"/>
    <s v="ScreenProtectors"/>
    <n v="379"/>
    <n v="1695"/>
    <n v="0.12"/>
    <n v="0"/>
    <x v="5"/>
    <n v="3543"/>
    <n v="0"/>
    <n v="6005385"/>
    <x v="0"/>
    <n v="15589.2"/>
    <x v="2"/>
  </r>
  <r>
    <s v="B078KRFWQB"/>
    <s v="Havells Cista Room Heater, White, 2000 Watts"/>
    <s v="Havells Cista Room"/>
    <x v="743"/>
    <x v="3"/>
    <s v="Office Paper Products"/>
    <s v="Paper"/>
    <s v="Stationery"/>
    <n v="1399"/>
    <n v="3945"/>
    <n v="0.37"/>
    <n v="0"/>
    <x v="11"/>
    <n v="2732"/>
    <n v="0"/>
    <n v="10777740"/>
    <x v="2"/>
    <n v="10381.6"/>
    <x v="1"/>
  </r>
  <r>
    <s v="B07SRM58TP"/>
    <s v="AGARO Regal 800 Watts Handheld Vacuum Cleaner, Lightweight &amp; Durable Body, Small/Mini Size ( Black)"/>
    <s v="AGARO Regal 800"/>
    <x v="744"/>
    <x v="1"/>
    <s v="Cameras&amp;Photography"/>
    <s v="Accessories"/>
    <s v="PhotoStudio&amp;Lighting"/>
    <n v="699"/>
    <n v="2099"/>
    <n v="0.21"/>
    <n v="0"/>
    <x v="1"/>
    <n v="14368"/>
    <n v="0"/>
    <n v="30158432"/>
    <x v="2"/>
    <n v="57472"/>
    <x v="2"/>
  </r>
  <r>
    <s v="B00EDJJ7FS"/>
    <s v="Philips Viva Collection HD4928/01 2100-Watt Induction Cooktop with Feather Touch Sensor and Crystal Glass Plate (Black)"/>
    <s v="Philips Viva Collection"/>
    <x v="745"/>
    <x v="3"/>
    <s v="Office Paper Products"/>
    <s v="Paper"/>
    <s v="Stationery"/>
    <n v="300"/>
    <n v="5295"/>
    <n v="0.39"/>
    <n v="0"/>
    <x v="0"/>
    <n v="39724"/>
    <n v="0"/>
    <n v="210338580"/>
    <x v="0"/>
    <n v="166840.80000000002"/>
    <x v="1"/>
  </r>
  <r>
    <s v="B0832W3B7Q"/>
    <s v="Pigeon By Stovekraft ABS Plastic Acer Plus Induction Cooktop 1800 Watts With Feather Touch Control - Black"/>
    <s v="Pigeon By Stovekraft"/>
    <x v="705"/>
    <x v="0"/>
    <s v="Accessories &amp; Peripherals"/>
    <s v="Keyboards,Mice&amp;InputDevices"/>
    <s v="Keyboard&amp;MiceAccessories"/>
    <n v="999"/>
    <n v="3595"/>
    <n v="0.5"/>
    <n v="1"/>
    <x v="11"/>
    <n v="9791"/>
    <n v="0"/>
    <n v="35198645"/>
    <x v="2"/>
    <n v="37205.799999999996"/>
    <x v="0"/>
  </r>
  <r>
    <s v="B07WNK1FFN"/>
    <s v="AGARO Esteem Multi Kettle 1.2 Litre, 600W with 3 Heating Modes &amp; Rapid Boil Technology"/>
    <s v="AGARO Esteem Multi"/>
    <x v="746"/>
    <x v="3"/>
    <s v="Office Electronics"/>
    <s v="Calculators"/>
    <s v="Financial &amp; Business"/>
    <n v="535"/>
    <n v="1699"/>
    <n v="0.26"/>
    <n v="0"/>
    <x v="0"/>
    <n v="2891"/>
    <n v="0"/>
    <n v="4911809"/>
    <x v="2"/>
    <n v="12142.2"/>
    <x v="1"/>
  </r>
  <r>
    <s v="B009P2LK08"/>
    <s v="Bajaj Minor 1000 Watts Radiant Room Heater (Steel, ISI Approved)"/>
    <s v="Bajaj Minor 1000"/>
    <x v="747"/>
    <x v="1"/>
    <s v="Home Theater, TV &amp; Video"/>
    <s v="Televisions"/>
    <s v="SmartTelevisions"/>
    <n v="13999"/>
    <n v="1129"/>
    <n v="0.34"/>
    <n v="0"/>
    <x v="1"/>
    <n v="2446"/>
    <n v="0"/>
    <n v="2761534"/>
    <x v="2"/>
    <n v="9784"/>
    <x v="1"/>
  </r>
  <r>
    <s v="B07DGD4Z4C"/>
    <s v="Butterfly Jet Elite Mixer Grinder, 750W, 4 Jars (Grey)"/>
    <s v="Butterfly Jet Elite"/>
    <x v="748"/>
    <x v="0"/>
    <s v="Accessories &amp; Peripherals"/>
    <s v="LaptopAccessories"/>
    <s v="Bags&amp;Sleeves"/>
    <n v="269"/>
    <n v="5795"/>
    <n v="0.4"/>
    <n v="0"/>
    <x v="2"/>
    <n v="25340"/>
    <n v="0"/>
    <n v="146845300"/>
    <x v="0"/>
    <n v="98826"/>
    <x v="1"/>
  </r>
  <r>
    <s v="B07GMFY9QM"/>
    <s v="SOFLIN Egg Boiler Electric Automatic Off 7 Egg Poacher for Steaming, Cooking, Boiling and Frying (400 Watts, Blue)"/>
    <s v="SOFLIN Egg Boiler"/>
    <x v="749"/>
    <x v="3"/>
    <s v="Office Paper Products"/>
    <s v="Paper"/>
    <s v="Stationery"/>
    <n v="341"/>
    <n v="999"/>
    <n v="0.62"/>
    <n v="1"/>
    <x v="4"/>
    <n v="3096"/>
    <n v="0"/>
    <n v="3092904"/>
    <x v="0"/>
    <n v="13312.8"/>
    <x v="0"/>
  </r>
  <r>
    <s v="B0BGPN4GGH"/>
    <s v="Lifelong LLQH925 Dyno Quartz Heater 2 Power settings Tip Over Cut-off Switch 800 Watt Silent operation Power Indicator 2 Rod Room Heater (1 Year Warranty, Grey)"/>
    <s v="Lifelong LLQH925 Dyno"/>
    <x v="750"/>
    <x v="0"/>
    <s v="Networking Devices"/>
    <s v="Routers"/>
    <m/>
    <n v="2499"/>
    <n v="2400"/>
    <n v="0.54"/>
    <n v="1"/>
    <x v="11"/>
    <n v="4"/>
    <n v="1"/>
    <n v="9600"/>
    <x v="2"/>
    <n v="15.2"/>
    <x v="0"/>
  </r>
  <r>
    <s v="B0B2DZ5S6R"/>
    <s v="Amazon Basics 1500 W Electric Kettle (Stainless Steel Body, 1.5 L)"/>
    <s v="Amazon Basics 1500"/>
    <x v="751"/>
    <x v="0"/>
    <s v="Accessories &amp; Peripherals"/>
    <s v="Cables &amp; Accessories"/>
    <s v="Cables"/>
    <n v="349"/>
    <n v="1299"/>
    <n v="0.42"/>
    <n v="0"/>
    <x v="1"/>
    <n v="119"/>
    <n v="1"/>
    <n v="154581"/>
    <x v="0"/>
    <n v="476"/>
    <x v="1"/>
  </r>
  <r>
    <s v="B07S851WX5"/>
    <s v="Prestige Sandwich Maker PGMFD 01, Black"/>
    <s v="Prestige Sandwich Maker"/>
    <x v="752"/>
    <x v="0"/>
    <s v="Printers,Inks&amp;Accessories"/>
    <s v="Printers"/>
    <m/>
    <n v="5899"/>
    <n v="1299"/>
    <n v="0"/>
    <n v="0"/>
    <x v="0"/>
    <n v="40106"/>
    <n v="0"/>
    <n v="52097694"/>
    <x v="2"/>
    <n v="168445.2"/>
    <x v="2"/>
  </r>
  <r>
    <s v="B01MY839VW"/>
    <s v="Orient Electric Fabrijoy DIFJ10BP 1000-Watt Dry Iron, Non-Stick (White and Blue)"/>
    <s v="Orient Electric Fabrijoy"/>
    <x v="753"/>
    <x v="1"/>
    <s v="Mobiles&amp;Accessories"/>
    <s v="MobileAccessories"/>
    <s v="Chargers"/>
    <n v="699"/>
    <n v="1090"/>
    <n v="0.5"/>
    <n v="1"/>
    <x v="0"/>
    <n v="13029"/>
    <n v="0"/>
    <n v="14201610"/>
    <x v="2"/>
    <n v="54721.8"/>
    <x v="0"/>
  </r>
  <r>
    <s v="B09LV1CMGH"/>
    <s v="Lifelong LLFH921 Regalia 2000 W Fan Heater, 3 Air Settings, Room Heater with Overheating Protection, 1 Year Warranty ( White, (ISI Certified, Ideal for small to medium room/area)"/>
    <s v="Lifelong LLFH921 Regalia"/>
    <x v="754"/>
    <x v="0"/>
    <s v="Networking Devices"/>
    <s v="Routers"/>
    <m/>
    <n v="1565"/>
    <n v="2000"/>
    <n v="0.55000000000000004"/>
    <n v="1"/>
    <x v="9"/>
    <n v="291"/>
    <n v="1"/>
    <n v="582000"/>
    <x v="2"/>
    <n v="1047.6000000000001"/>
    <x v="0"/>
  </r>
  <r>
    <s v="B01EY310UM"/>
    <s v="Philips GC181 Heavy Weight 1000-Watt Dry Iron, Pack of 1"/>
    <s v="Philips GC181 Heavy"/>
    <x v="755"/>
    <x v="1"/>
    <s v="Cameras&amp;Photography"/>
    <s v="Accessories"/>
    <s v="Tripods&amp;Monopods"/>
    <n v="326"/>
    <n v="1545"/>
    <n v="0.14000000000000001"/>
    <n v="0"/>
    <x v="4"/>
    <n v="15453"/>
    <n v="0"/>
    <n v="23874885"/>
    <x v="0"/>
    <n v="66447.899999999994"/>
    <x v="2"/>
  </r>
  <r>
    <s v="B09NL7LBWT"/>
    <s v="Bulfyss USB Rechargeable Lint Remover Fabric Shaver Pet Hair Remover, Effectively and Quickly Remove Fuzz for Clothes, Sweater, Couch, Sofa, Blanket, Curtain, Wool, Cashmere (Grey, 1 Year Warranty)"/>
    <s v="Bulfyss USB Rechargeable"/>
    <x v="756"/>
    <x v="1"/>
    <s v="Headphones,Earbuds&amp;Accessories"/>
    <s v="Adapters"/>
    <m/>
    <n v="120"/>
    <n v="1999"/>
    <n v="0.45"/>
    <n v="0"/>
    <x v="1"/>
    <n v="604"/>
    <n v="1"/>
    <n v="1207396"/>
    <x v="1"/>
    <n v="2416"/>
    <x v="1"/>
  </r>
  <r>
    <s v="B008YW8M0G"/>
    <s v="Bajaj DX-7 1000W Dry Iron with Advance Soleplate and Anti-bacterial German Coating Technology, White"/>
    <s v="Bajaj DX-7 1000W"/>
    <x v="757"/>
    <x v="0"/>
    <s v="ExternalDevices&amp;DataStorage"/>
    <s v="ExternalHardDisks"/>
    <m/>
    <n v="657"/>
    <n v="875"/>
    <n v="0.11"/>
    <n v="0"/>
    <x v="0"/>
    <n v="46647"/>
    <n v="0"/>
    <n v="40816125"/>
    <x v="2"/>
    <n v="195917.4"/>
    <x v="2"/>
  </r>
  <r>
    <s v="B097R3XH9R"/>
    <s v="Bajaj New Shakti Neo 25L Vertical Storage Water Heater (Geyser 25 Litres) 4 Star BEE Rated Heater For Water Heating with Titanium Armour, Swirl Flow Technology, Glasslined Tank(White), 1 Yr Warranty"/>
    <s v="Bajaj New Shakti"/>
    <x v="725"/>
    <x v="0"/>
    <s v="Accessories &amp; Peripherals"/>
    <s v="PCGamingPeripherals"/>
    <s v="GamingMice"/>
    <n v="1995"/>
    <n v="15270"/>
    <n v="0.59"/>
    <n v="1"/>
    <x v="3"/>
    <n v="3233"/>
    <n v="0"/>
    <n v="49367910"/>
    <x v="2"/>
    <n v="13255.3"/>
    <x v="0"/>
  </r>
  <r>
    <s v="B08TM71L54"/>
    <s v="PHILIPS Handheld Garment Steamer STH3000/20 - Compact &amp; Foldable, Convenient Vertical Steaming, 1000 Watt Quick Heat Up, up to 20g/min, Kills 99.9%* Bacteria (Reno Blue), Small"/>
    <s v="PHILIPS Handheld Garment"/>
    <x v="758"/>
    <x v="1"/>
    <s v="GeneralPurposeBatteries&amp;BatteryChargers"/>
    <m/>
    <m/>
    <n v="1500"/>
    <n v="4195"/>
    <n v="0.24"/>
    <n v="0"/>
    <x v="1"/>
    <n v="1282"/>
    <n v="0"/>
    <n v="5377990"/>
    <x v="2"/>
    <n v="5128"/>
    <x v="2"/>
  </r>
  <r>
    <s v="B0BPBXNQQT"/>
    <s v="Room Heater Warmer Wall-Outlet 400 Watts Electric Handy Room Heater (Room Heaters Home for Bedroom, Reading Books, Work, bathrooms, Rooms, Offices, Home Offices,2022"/>
    <s v="Room Heater Warmer"/>
    <x v="759"/>
    <x v="0"/>
    <s v="Accessories &amp; Peripherals"/>
    <s v="Keyboards,Mice&amp;InputDevices"/>
    <s v="Keyboards"/>
    <n v="2640"/>
    <n v="1989"/>
    <n v="0.6"/>
    <n v="1"/>
    <x v="4"/>
    <n v="70"/>
    <n v="1"/>
    <n v="139230"/>
    <x v="2"/>
    <n v="301"/>
    <x v="0"/>
  </r>
  <r>
    <s v="B00W56GLOQ"/>
    <s v="Wonderchef Nutri-blend Mixer, Grinder &amp; Blender | Powerful 400W 22000 RPM motor | Stainless steel Blades | 2 unbreakable jars | 2 Years warranty | Online recipe book by Chef Sanjeev Kapoor | Black"/>
    <s v="Wonderchef Nutri-blend Mixer,"/>
    <x v="760"/>
    <x v="0"/>
    <s v="Printers,Inks&amp;Accessories"/>
    <s v="Printers"/>
    <m/>
    <n v="5299"/>
    <n v="5000"/>
    <n v="0.46"/>
    <n v="0"/>
    <x v="1"/>
    <n v="26164"/>
    <n v="0"/>
    <n v="130820000"/>
    <x v="2"/>
    <n v="104656"/>
    <x v="1"/>
  </r>
  <r>
    <s v="B0883KDSXC"/>
    <s v="USHA Armor AR1100WB 1100 W Dry Iron with Black Weilburger Soleplate (Purple)"/>
    <s v="USHA Armor AR1100WB"/>
    <x v="761"/>
    <x v="0"/>
    <s v="Accessories &amp; Peripherals"/>
    <s v="Cables &amp; Accessories"/>
    <s v="Cables"/>
    <n v="263"/>
    <n v="990"/>
    <n v="0.39"/>
    <n v="0"/>
    <x v="2"/>
    <n v="16166"/>
    <n v="0"/>
    <n v="16004340"/>
    <x v="0"/>
    <n v="63047.4"/>
    <x v="1"/>
  </r>
  <r>
    <s v="B078V8R9BS"/>
    <s v="Butterfly EKN 1.5-Litre Electric Kettle (Silver with Black)"/>
    <s v="Butterfly EKN 1.5-Litre"/>
    <x v="762"/>
    <x v="0"/>
    <s v="Accessories &amp; Peripherals"/>
    <s v="PCGamingPeripherals"/>
    <s v="Headsets"/>
    <n v="1990"/>
    <n v="1111"/>
    <n v="0.33"/>
    <n v="0"/>
    <x v="0"/>
    <n v="35693"/>
    <n v="0"/>
    <n v="39654923"/>
    <x v="2"/>
    <n v="149910.6"/>
    <x v="1"/>
  </r>
  <r>
    <s v="B08GSQXLJ2"/>
    <s v="Crompton Arno Neo 15-L 5 Star Rated Storage Water Heater (Geyser) with Advanced 3 Level Safety (Grey)"/>
    <s v="Crompton Arno Neo"/>
    <x v="763"/>
    <x v="1"/>
    <s v="PowerAccessories"/>
    <s v="SurgeProtectors"/>
    <m/>
    <n v="1289"/>
    <n v="10400"/>
    <n v="0.4"/>
    <n v="0"/>
    <x v="3"/>
    <n v="14391"/>
    <n v="0"/>
    <n v="149666400"/>
    <x v="2"/>
    <n v="59003.099999999991"/>
    <x v="1"/>
  </r>
  <r>
    <s v="B01M5B0TPW"/>
    <s v="Borosil Chef Delite BCH20DBB21 300-Watt Chopper (Black)"/>
    <s v="Borosil Chef Delite"/>
    <x v="764"/>
    <x v="3"/>
    <s v="Office Paper Products"/>
    <s v="Paper"/>
    <s v="Stationery"/>
    <n v="165"/>
    <n v="2490"/>
    <n v="0.27"/>
    <n v="0"/>
    <x v="5"/>
    <n v="7946"/>
    <n v="0"/>
    <n v="19785540"/>
    <x v="1"/>
    <n v="34962.400000000001"/>
    <x v="1"/>
  </r>
  <r>
    <s v="B082KVTRW8"/>
    <s v="KENT 16055 Amaze Cool Touch Electric Kettle 1.8 L 1500 W | Plastic Outer &amp; Stainless Steel Inside body | Auto shut off Over heating protection | Multipurpose hot water Kettle | 1 Year Warranty"/>
    <s v="KENT 16055 Amaze"/>
    <x v="765"/>
    <x v="0"/>
    <s v="Accessories &amp; Peripherals"/>
    <s v="LaptopAccessories"/>
    <s v="LaptopChargers&amp;PowerSupplies"/>
    <n v="1699"/>
    <n v="1900"/>
    <n v="0.37"/>
    <n v="0"/>
    <x v="1"/>
    <n v="1765"/>
    <n v="0"/>
    <n v="3353500"/>
    <x v="2"/>
    <n v="7060"/>
    <x v="1"/>
  </r>
  <r>
    <s v="B08CFJBZRK"/>
    <s v="Prestige IRIS Plus 750 watt mixer grinder"/>
    <s v="Prestige IRIS Plus"/>
    <x v="766"/>
    <x v="1"/>
    <s v="Cameras&amp;Photography"/>
    <s v="SecurityCameras"/>
    <s v="DomeCameras"/>
    <n v="2299"/>
    <n v="6295"/>
    <n v="0.48"/>
    <n v="0"/>
    <x v="11"/>
    <n v="14062"/>
    <n v="0"/>
    <n v="88520290"/>
    <x v="2"/>
    <n v="53435.6"/>
    <x v="1"/>
  </r>
  <r>
    <s v="B07H3WDC4X"/>
    <s v="Simxen Egg Boiler Electric Automatic Off 7 Egg Poacher for Steaming, Cooking Also Boiling and Frying 400 W (Blue, Pink)"/>
    <s v="Simxen Egg Boiler"/>
    <x v="767"/>
    <x v="0"/>
    <s v="Accessories &amp; Peripherals"/>
    <s v="Cables &amp; Accessories"/>
    <s v="Cables"/>
    <n v="219"/>
    <n v="999"/>
    <n v="0.65"/>
    <n v="1"/>
    <x v="1"/>
    <n v="15646"/>
    <n v="0"/>
    <n v="15630354"/>
    <x v="0"/>
    <n v="62584"/>
    <x v="0"/>
  </r>
  <r>
    <s v="B09ZTZ9N3Q"/>
    <s v="Amazon Basics 2000/1000 Watt Room Heater with Adjustable Thermostat (ISI certified, White color, Ideal for small to medium room/area)"/>
    <s v="Amazon Basics 2000/1000"/>
    <x v="768"/>
    <x v="0"/>
    <s v="Accessories &amp; Peripherals"/>
    <s v="USBGadgets"/>
    <s v="Lamps"/>
    <n v="39"/>
    <n v="1699"/>
    <n v="0.38"/>
    <n v="0"/>
    <x v="19"/>
    <n v="111"/>
    <n v="1"/>
    <n v="188589"/>
    <x v="1"/>
    <n v="344.1"/>
    <x v="1"/>
  </r>
  <r>
    <s v="B083P71WKK"/>
    <s v="HealthSense Weight Machine for Kitchen, Kitchen Food Weighing Scale for Health, Fitness, Home Baking &amp; Cooking with Hanging Design, Touch Button, Tare Function &amp; 1 Year Warranty ‚Äì Chef-Mate KS 40"/>
    <s v="HealthSense Weight Machine"/>
    <x v="769"/>
    <x v="0"/>
    <s v="Tablets"/>
    <m/>
    <m/>
    <n v="26999"/>
    <n v="1500"/>
    <n v="0.47"/>
    <n v="0"/>
    <x v="4"/>
    <n v="9695"/>
    <n v="0"/>
    <n v="14542500"/>
    <x v="2"/>
    <n v="41688.5"/>
    <x v="1"/>
  </r>
  <r>
    <s v="B097R4D42G"/>
    <s v="Bajaj New Shakti Neo 10L Vertical Storage Water Heater (Geyser 10 Litres) 4 Star BEE Rated Heater For Water Heating with Titanium Armour, Swirl Flow Technology, Glasslined Tank(White), 1 Yr Warranty"/>
    <s v="Bajaj New Shakti"/>
    <x v="725"/>
    <x v="1"/>
    <s v="Headphones,Earbuds&amp;Accessories"/>
    <s v="Headphones"/>
    <s v="In-Ear"/>
    <n v="1490"/>
    <n v="9650"/>
    <n v="0.48"/>
    <n v="0"/>
    <x v="0"/>
    <n v="1772"/>
    <n v="0"/>
    <n v="17099800"/>
    <x v="2"/>
    <n v="7442.4000000000005"/>
    <x v="1"/>
  </r>
  <r>
    <s v="B07MKMFKPG"/>
    <s v="Bosch Pro 1000W Mixer Grinder MGM8842MIN - Black"/>
    <s v="Bosch Pro 1000W"/>
    <x v="770"/>
    <x v="0"/>
    <s v="Accessories &amp; Peripherals"/>
    <s v="LaptopAccessories"/>
    <s v="Lapdesks"/>
    <n v="398"/>
    <n v="10590"/>
    <n v="0.34"/>
    <n v="0"/>
    <x v="5"/>
    <n v="11499"/>
    <n v="0"/>
    <n v="121774410"/>
    <x v="0"/>
    <n v="50595.600000000006"/>
    <x v="1"/>
  </r>
  <r>
    <s v="B0949FPSFY"/>
    <s v="Bulfyss Stainless Steel Digital Kitchen Weighing Scale &amp; Food Weight Machine for Diet, Nutrition, Health, Fitness, Baking &amp; Cooking (5Kgs, Stainless Steel, 2 Years Warranty)"/>
    <s v="Bulfyss Stainless Steel"/>
    <x v="771"/>
    <x v="0"/>
    <s v="Accessories &amp; Peripherals"/>
    <s v="Cables &amp; Accessories"/>
    <s v="Cables"/>
    <n v="349"/>
    <n v="1999"/>
    <n v="0.6"/>
    <n v="1"/>
    <x v="3"/>
    <n v="2162"/>
    <n v="0"/>
    <n v="4321838"/>
    <x v="0"/>
    <n v="8864.1999999999989"/>
    <x v="0"/>
  </r>
  <r>
    <s v="B08F47T4X5"/>
    <s v="VR 18 Pcs - 3 Different Size Plastic Food Snack Bag Pouch Clip Sealer Large, Medium, Small Plastic Snack Seal Sealing Bag Clips Vacuum Sealer (Set of 18, Multi-Color) (Multicolor)"/>
    <s v="VR 18 Pcs"/>
    <x v="772"/>
    <x v="0"/>
    <s v="Accessories &amp; Peripherals"/>
    <s v="LaptopAccessories"/>
    <s v="LaptopChargers&amp;PowerSupplies"/>
    <n v="770"/>
    <n v="89"/>
    <n v="0"/>
    <n v="0"/>
    <x v="0"/>
    <n v="19621"/>
    <n v="0"/>
    <n v="1746269"/>
    <x v="2"/>
    <n v="82408.2"/>
    <x v="2"/>
  </r>
  <r>
    <s v="B01M0505SJ"/>
    <s v="Orient Electric Apex-FX 1200mm Ultra High Speed 400 RPM Ceiling Fan (Brown)"/>
    <s v="Orient Electric Apex-FX"/>
    <x v="773"/>
    <x v="1"/>
    <s v="Mobiles&amp;Accessories"/>
    <s v="MobileAccessories"/>
    <s v="Stands"/>
    <n v="279"/>
    <n v="2485"/>
    <n v="0.44"/>
    <n v="0"/>
    <x v="3"/>
    <n v="19998"/>
    <n v="0"/>
    <n v="49695030"/>
    <x v="0"/>
    <n v="81991.799999999988"/>
    <x v="1"/>
  </r>
  <r>
    <s v="B08D6RCM3Q"/>
    <s v="PrettyKrafts Folding Laundry Basket for Clothes with Lid &amp; Handle, Toys Organiser, 75 Litre, (Pack of 1), Mushroom Print"/>
    <s v="PrettyKrafts Folding Laundry"/>
    <x v="774"/>
    <x v="5"/>
    <s v="Electrical"/>
    <s v="Cord Management"/>
    <m/>
    <n v="249"/>
    <n v="899"/>
    <n v="0.61"/>
    <n v="1"/>
    <x v="3"/>
    <n v="1051"/>
    <n v="0"/>
    <n v="944849"/>
    <x v="0"/>
    <n v="4309.0999999999995"/>
    <x v="0"/>
  </r>
  <r>
    <s v="B009P2LITG"/>
    <s v="Bajaj Majesty RX11 2000 Watts Heat Convector Room Heater (White, ISI Approved)"/>
    <s v="Bajaj Majesty RX11"/>
    <x v="775"/>
    <x v="0"/>
    <s v="Accessories &amp; Peripherals"/>
    <s v="Cables &amp; Accessories"/>
    <s v="Cables"/>
    <n v="115"/>
    <n v="3279"/>
    <n v="0.34"/>
    <n v="0"/>
    <x v="3"/>
    <n v="1716"/>
    <n v="0"/>
    <n v="5626764"/>
    <x v="1"/>
    <n v="7035.5999999999995"/>
    <x v="1"/>
  </r>
  <r>
    <s v="B00V9NHDI4"/>
    <s v="Eureka Forbes Trendy Zip 1000 Watts powerful suction vacuum cleaner with resuable dust bag &amp; 5 accessories,1 year warrantycompact,light weight &amp; easy to use (Black)"/>
    <s v="Eureka Forbes Trendy"/>
    <x v="776"/>
    <x v="4"/>
    <s v="Craft Materials"/>
    <s v="PaintingMaterials"/>
    <m/>
    <n v="230"/>
    <n v="3799"/>
    <n v="0.26"/>
    <n v="0"/>
    <x v="2"/>
    <n v="32931"/>
    <n v="0"/>
    <n v="125104869"/>
    <x v="0"/>
    <n v="128430.9"/>
    <x v="1"/>
  </r>
  <r>
    <s v="B07WGPBXY9"/>
    <s v="Pigeon by Stovekraft Quartz Electric Kettle (14299) 1.7 Litre with Stainless Steel Body, used for boiling Water, making tea and coffee, instant noodles, soup etc. 1500 Watt (Silver)"/>
    <s v="Pigeon by Stovekraft"/>
    <x v="705"/>
    <x v="0"/>
    <s v="Accessories &amp; Peripherals"/>
    <s v="Cables &amp; Accessories"/>
    <s v="Cables"/>
    <n v="399"/>
    <n v="1249"/>
    <n v="0.28000000000000003"/>
    <n v="0"/>
    <x v="2"/>
    <n v="17424"/>
    <n v="0"/>
    <n v="21762576"/>
    <x v="0"/>
    <n v="67953.599999999991"/>
    <x v="1"/>
  </r>
  <r>
    <s v="B00KRCBA6E"/>
    <s v="Maharaja Whiteline Lava Neo 1200-Watts Halogen Heater (White and Red)"/>
    <s v="Maharaja Whiteline Lava"/>
    <x v="777"/>
    <x v="0"/>
    <s v="Accessories &amp; Peripherals"/>
    <s v="PCGamingPeripherals"/>
    <s v="GamingMice"/>
    <n v="599"/>
    <n v="5000"/>
    <n v="0.5"/>
    <n v="1"/>
    <x v="11"/>
    <n v="1889"/>
    <n v="0"/>
    <n v="9445000"/>
    <x v="2"/>
    <n v="7178.2"/>
    <x v="0"/>
  </r>
  <r>
    <s v="B0B3X2BY3M"/>
    <s v="Crompton Gracee 5-L Instant Water Heater (Geyser)"/>
    <s v="Crompton Gracee 5-L"/>
    <x v="778"/>
    <x v="0"/>
    <s v="Printers,Inks&amp;Accessories"/>
    <s v="Inks,Toners&amp;Cartridges"/>
    <s v="TonerCartridges"/>
    <n v="598"/>
    <n v="7299"/>
    <n v="0.51"/>
    <n v="1"/>
    <x v="1"/>
    <n v="10324"/>
    <n v="0"/>
    <n v="75354876"/>
    <x v="2"/>
    <n v="41296"/>
    <x v="0"/>
  </r>
  <r>
    <s v="B00F159RIK"/>
    <s v="Bajaj DX-2 600W Dry Iron with Advance Soleplate and Anti-bacterial German Coating Technology, Black"/>
    <s v="Bajaj DX-2 600W"/>
    <x v="779"/>
    <x v="0"/>
    <s v="Accessories &amp; Peripherals"/>
    <s v="TabletAccessories"/>
    <s v="ScreenProtectors"/>
    <n v="399"/>
    <n v="625"/>
    <n v="0.2"/>
    <n v="0"/>
    <x v="0"/>
    <n v="5355"/>
    <n v="0"/>
    <n v="3346875"/>
    <x v="0"/>
    <n v="22491"/>
    <x v="2"/>
  </r>
  <r>
    <s v="B08MV82R99"/>
    <s v="Bajaj Waterproof 1500 Watts Immersion Rod Heater"/>
    <s v="Bajaj Waterproof 1500"/>
    <x v="780"/>
    <x v="0"/>
    <s v="Accessories &amp; Peripherals"/>
    <s v="LaptopAccessories"/>
    <s v="Lapdesks"/>
    <n v="499"/>
    <n v="1020"/>
    <n v="0.36"/>
    <n v="0"/>
    <x v="3"/>
    <n v="3366"/>
    <n v="0"/>
    <n v="3433320"/>
    <x v="0"/>
    <n v="13800.599999999999"/>
    <x v="1"/>
  </r>
  <r>
    <s v="B09VKWGZD7"/>
    <s v="AGARO Supreme High Pressure Washer, 1800 Watts, 120 Bars, 6.5L/Min Flow Rate, 8 Meters Outlet Hose, Portable, for Car,Bike and Home Cleaning Purpose, Black and Orange"/>
    <s v="AGARO Supreme High"/>
    <x v="781"/>
    <x v="0"/>
    <s v="Accessories &amp; Peripherals"/>
    <s v="Cables &amp; Accessories"/>
    <s v="Cables"/>
    <n v="199"/>
    <n v="8990"/>
    <n v="0.47"/>
    <n v="0"/>
    <x v="4"/>
    <n v="1017"/>
    <n v="0"/>
    <n v="9142830"/>
    <x v="1"/>
    <n v="4373.0999999999995"/>
    <x v="1"/>
  </r>
  <r>
    <s v="B009P2LK80"/>
    <s v="Bajaj Deluxe 2000 Watts Halogen Room Heater (Steel, ISI Approved), Multicolor"/>
    <s v="Bajaj Deluxe 2000"/>
    <x v="782"/>
    <x v="0"/>
    <s v="Accessories &amp; Peripherals"/>
    <s v="Keyboards,Mice&amp;InputDevices"/>
    <s v="Mice"/>
    <n v="579"/>
    <n v="1639"/>
    <n v="0.14000000000000001"/>
    <n v="0"/>
    <x v="7"/>
    <n v="787"/>
    <n v="1"/>
    <n v="1289893"/>
    <x v="2"/>
    <n v="2911.9"/>
    <x v="2"/>
  </r>
  <r>
    <s v="B00A7PLVU6"/>
    <s v="Orpat HHB-100E WOB 250-Watt Hand Blender (White)"/>
    <s v="Orpat HHB-100E WOB"/>
    <x v="783"/>
    <x v="0"/>
    <s v="Accessories &amp; Peripherals"/>
    <s v="Cables &amp; Accessories"/>
    <s v="Cables"/>
    <n v="179"/>
    <n v="899"/>
    <n v="0.16"/>
    <n v="0"/>
    <x v="0"/>
    <n v="18462"/>
    <n v="0"/>
    <n v="16597338"/>
    <x v="1"/>
    <n v="77540.400000000009"/>
    <x v="2"/>
  </r>
  <r>
    <s v="B0B25DJ352"/>
    <s v="GILTON Egg Boiler Electric Automatic Off 7 Egg Poacher for Steaming, Cooking Also Boiling and Frying, Multi Color"/>
    <s v="GILTON Egg Boiler"/>
    <x v="784"/>
    <x v="3"/>
    <s v="Office Paper Products"/>
    <s v="Paper"/>
    <s v="Stationery"/>
    <n v="90"/>
    <n v="1199"/>
    <n v="0.71"/>
    <n v="1"/>
    <x v="4"/>
    <n v="629"/>
    <n v="1"/>
    <n v="754171"/>
    <x v="1"/>
    <n v="2704.7"/>
    <x v="0"/>
  </r>
  <r>
    <s v="B013B2WGT6"/>
    <s v="HealthSense Chef-Mate KS 33 Digital Kitchen Weighing Scale &amp; Food Weight Machine for Health, Fitness, Home Baking &amp; Cooking with Free Bowl, 1 Year Warranty &amp; Batteries Included"/>
    <s v="HealthSense Chef-Mate KS"/>
    <x v="785"/>
    <x v="0"/>
    <s v="Accessories &amp; Peripherals"/>
    <s v="LaptopAccessories"/>
    <s v="Lapdesks"/>
    <n v="899"/>
    <n v="1899"/>
    <n v="0.42"/>
    <n v="0"/>
    <x v="4"/>
    <n v="15276"/>
    <n v="0"/>
    <n v="29009124"/>
    <x v="2"/>
    <n v="65686.8"/>
    <x v="1"/>
  </r>
  <r>
    <s v="B097RJ867P"/>
    <s v="PHILIPS Digital Air Fryer HD9252/90 with Touch Panel, uses up to 90% less fat, 7 Pre-set Menu, 1400W, 4.1 Liter, with Rapid Air Technology (Black), Large"/>
    <s v="PHILIPS Digital Air"/>
    <x v="786"/>
    <x v="0"/>
    <s v="Accessories &amp; Peripherals"/>
    <s v="PCGamingPeripherals"/>
    <s v="GamingKeyboards"/>
    <n v="1149"/>
    <n v="11595"/>
    <n v="0.24"/>
    <n v="0"/>
    <x v="5"/>
    <n v="2981"/>
    <n v="0"/>
    <n v="34564695"/>
    <x v="2"/>
    <n v="13116.400000000001"/>
    <x v="2"/>
  </r>
  <r>
    <s v="B091V8HK8Z"/>
    <s v="Milton Go Electro 2.0 Stainless Steel Electric Kettle, 1 Piece, 2 Litres, Silver | Power Indicator | 1500 Watts | Auto Cut-off | Detachable 360 Degree Connector | Boiler for Water"/>
    <s v="Milton Go Electro"/>
    <x v="787"/>
    <x v="0"/>
    <s v="Accessories &amp; Peripherals"/>
    <s v="LaptopAccessories"/>
    <s v="Bags&amp;Sleeves"/>
    <n v="249"/>
    <n v="1750"/>
    <n v="0.23"/>
    <n v="0"/>
    <x v="11"/>
    <n v="2466"/>
    <n v="0"/>
    <n v="4315500"/>
    <x v="0"/>
    <n v="9370.7999999999993"/>
    <x v="2"/>
  </r>
  <r>
    <s v="B071VNHMX2"/>
    <s v="Philips Daily Collection HD2582/00 830-Watt 2-Slice Pop-up Toaster (White)"/>
    <s v="Philips Daily Collection"/>
    <x v="788"/>
    <x v="0"/>
    <s v="Accessories &amp; Peripherals"/>
    <s v="USBGadgets"/>
    <s v="Lamps"/>
    <n v="39"/>
    <n v="2095"/>
    <n v="0"/>
    <n v="0"/>
    <x v="6"/>
    <n v="7949"/>
    <n v="0"/>
    <n v="16653155"/>
    <x v="1"/>
    <n v="35770.5"/>
    <x v="2"/>
  </r>
  <r>
    <s v="B08MVSGXMY"/>
    <s v="Crompton Insta Comfy 800 Watt Room Heater with 2 Heat Settings(Grey Blue)"/>
    <s v="Crompton Insta Comfy"/>
    <x v="789"/>
    <x v="0"/>
    <s v="Networking Devices"/>
    <s v="Repeaters&amp;Extenders"/>
    <m/>
    <n v="1599"/>
    <n v="2300"/>
    <n v="0.35"/>
    <n v="0"/>
    <x v="11"/>
    <n v="95"/>
    <n v="1"/>
    <n v="218500"/>
    <x v="2"/>
    <n v="361"/>
    <x v="1"/>
  </r>
  <r>
    <s v="B00H0B29DI"/>
    <s v="USHA Heat Convector 812 T 2000-Watt with Instant Heating Feature (Black)"/>
    <s v="USHA Heat Convector"/>
    <x v="790"/>
    <x v="1"/>
    <s v="HomeAudio"/>
    <s v="Speakers"/>
    <s v="BluetoothSpeakers"/>
    <n v="1199"/>
    <n v="2990"/>
    <n v="0.26"/>
    <n v="0"/>
    <x v="11"/>
    <n v="1558"/>
    <n v="0"/>
    <n v="4658420"/>
    <x v="2"/>
    <n v="5920.4"/>
    <x v="1"/>
  </r>
  <r>
    <s v="B01GZSQJPA"/>
    <s v="Philips HL7756/00 Mixer Grinder, 750W, 3 Jars (Black)"/>
    <s v="Philips HL7756/00 Mixer"/>
    <x v="791"/>
    <x v="0"/>
    <s v="Accessories &amp; Peripherals"/>
    <s v="Cables &amp; Accessories"/>
    <s v="Cables"/>
    <n v="209"/>
    <n v="4295"/>
    <n v="0.14000000000000001"/>
    <n v="0"/>
    <x v="3"/>
    <n v="26543"/>
    <n v="0"/>
    <n v="114002185"/>
    <x v="0"/>
    <n v="108826.29999999999"/>
    <x v="2"/>
  </r>
  <r>
    <s v="B08VGFX2B6"/>
    <s v="Kuber Industries Waterproof Round Non Wovan Laundry Bag/Hamper|Metalic Printed With Handles|Foldable Bin &amp; 45 Liter Capicity|Size 37 x 37 x 49, Pack of 1 (Beige &amp; Brown)-KUBMART11450"/>
    <s v="Kuber Industries Waterproof"/>
    <x v="792"/>
    <x v="0"/>
    <s v="Accessories &amp; Peripherals"/>
    <s v="Keyboards,Mice&amp;InputDevices"/>
    <s v="Mice"/>
    <n v="1099"/>
    <n v="199"/>
    <n v="0.11"/>
    <n v="0"/>
    <x v="3"/>
    <n v="3688"/>
    <n v="0"/>
    <n v="733912"/>
    <x v="2"/>
    <n v="15120.8"/>
    <x v="2"/>
  </r>
  <r>
    <s v="B09GYBZPHF"/>
    <s v="Lifelong LLMG93 500 Watt Duos Mixer Grinder, 2 Stainless Steel Jar (Liquidizing and Chutney Jar)| ABS Body, Stainless Steel Blades, 3 Speed Options with Whip (1 Year Warranty, Black)"/>
    <s v="Lifelong LLMG93 500"/>
    <x v="793"/>
    <x v="3"/>
    <s v="Office Paper Products"/>
    <s v="Paper"/>
    <s v="Stationery"/>
    <n v="120"/>
    <n v="2499"/>
    <n v="0.54"/>
    <n v="1"/>
    <x v="11"/>
    <n v="4383"/>
    <n v="0"/>
    <n v="10953117"/>
    <x v="1"/>
    <n v="16655.399999999998"/>
    <x v="0"/>
  </r>
  <r>
    <s v="B0B4KPCBSH"/>
    <s v="IKEA Frother for Milk"/>
    <s v="IKEA Frother for"/>
    <x v="794"/>
    <x v="0"/>
    <s v="Accessories &amp; Peripherals"/>
    <s v="PCGamingPeripherals"/>
    <s v="GamingKeyboards"/>
    <n v="1519"/>
    <n v="499"/>
    <n v="0.51"/>
    <n v="1"/>
    <x v="8"/>
    <n v="478"/>
    <n v="1"/>
    <n v="238522"/>
    <x v="2"/>
    <n v="1577.3999999999999"/>
    <x v="0"/>
  </r>
  <r>
    <s v="B09CGLY5CX"/>
    <s v="Crompton Insta Comfort Heater 2000 Watts Heat Convector with Adjustable Thermostats, Hybrid Cyan, Standard (‚ÄéACGRH- INSTACOMFORT)"/>
    <s v="Crompton Insta Comfort"/>
    <x v="795"/>
    <x v="3"/>
    <s v="Office Paper Products"/>
    <s v="Paper"/>
    <s v="Stationery"/>
    <n v="420"/>
    <n v="2400"/>
    <n v="0.18"/>
    <n v="0"/>
    <x v="1"/>
    <n v="237"/>
    <n v="1"/>
    <n v="568800"/>
    <x v="0"/>
    <n v="948"/>
    <x v="2"/>
  </r>
  <r>
    <s v="B09JN37WBX"/>
    <s v="Lint Remover Woolen Clothes Lint Extractor Battery Lint Removing Machine Bhur Remover"/>
    <s v="Lint Remover Woolen"/>
    <x v="796"/>
    <x v="3"/>
    <s v="Office Paper Products"/>
    <s v="Paper"/>
    <s v="Stationery"/>
    <n v="225"/>
    <n v="749"/>
    <n v="0.56999999999999995"/>
    <n v="1"/>
    <x v="13"/>
    <n v="124"/>
    <n v="1"/>
    <n v="92876"/>
    <x v="0"/>
    <n v="570.4"/>
    <x v="0"/>
  </r>
  <r>
    <s v="B01I1LDZGA"/>
    <s v="Pigeon Kessel Multipurpose Kettle (12173) 1.2 litres with Stainless Steel Body, used for boiling Water and milk, Tea, Coffee, Oats, Noodles, Soup etc. 600 Watt (Black &amp; Silver)"/>
    <s v="Pigeon Kessel Multipurpose"/>
    <x v="797"/>
    <x v="0"/>
    <s v="Accessories &amp; Peripherals"/>
    <s v="HardDriveAccessories"/>
    <s v="Caddies"/>
    <n v="199"/>
    <n v="1775"/>
    <n v="0.16"/>
    <n v="0"/>
    <x v="2"/>
    <n v="14667"/>
    <n v="0"/>
    <n v="26033925"/>
    <x v="1"/>
    <n v="57201.299999999996"/>
    <x v="2"/>
  </r>
  <r>
    <s v="B0BN2576GQ"/>
    <s v="C (DEVICE) Lint Remover for Woolen Clothes, Electric Lint Remover, Best Lint Shaver for Clothes Pack of 1"/>
    <s v="C (DEVICE) Lint"/>
    <x v="798"/>
    <x v="1"/>
    <s v="Mobiles&amp;Accessories"/>
    <s v="MobileAccessories"/>
    <s v="Photo&amp;VideoAccessories"/>
    <n v="1799"/>
    <n v="1599"/>
    <n v="0.71"/>
    <n v="1"/>
    <x v="7"/>
    <n v="6"/>
    <n v="1"/>
    <n v="9594"/>
    <x v="2"/>
    <n v="22.200000000000003"/>
    <x v="0"/>
  </r>
  <r>
    <s v="B06XPYRWV5"/>
    <s v="Pigeon by Stovekraft 2 Slice Auto Pop up Toaster. A Smart Bread Toaster for Your Home (750 Watt) (black)"/>
    <s v="Pigeon by Stovekraft"/>
    <x v="705"/>
    <x v="0"/>
    <s v="Printers,Inks&amp;Accessories"/>
    <s v="Printers"/>
    <s v="InkjetPrinters"/>
    <n v="8349"/>
    <n v="1795"/>
    <n v="0.39"/>
    <n v="0"/>
    <x v="0"/>
    <n v="4244"/>
    <n v="0"/>
    <n v="7617980"/>
    <x v="2"/>
    <n v="17824.8"/>
    <x v="1"/>
  </r>
  <r>
    <s v="B01N1XVVLC"/>
    <s v="Bajaj OFR Room Heater, 13 Fin 2900 Watts Oil Filled Room Heater with 400W PTC Ceramic Fan Heater, ISI Approved (Majesty 13F Plus Black)"/>
    <s v="Bajaj OFR Room"/>
    <x v="799"/>
    <x v="0"/>
    <s v="Components"/>
    <s v="InternalSolidStateDrives"/>
    <m/>
    <n v="3307"/>
    <n v="15999"/>
    <n v="0.4"/>
    <n v="0"/>
    <x v="3"/>
    <n v="1017"/>
    <n v="0"/>
    <n v="16270983"/>
    <x v="2"/>
    <n v="4169.7"/>
    <x v="1"/>
  </r>
  <r>
    <s v="B00O2R38C4"/>
    <s v="Luminous Vento Deluxe 150 mm Exhaust Fan for Kitchen, Bathroom with Strong Air Suction, Rust Proof Body and Dust Protection Shutters (2-Year Warranty, White)"/>
    <s v="Luminous Vento Deluxe"/>
    <x v="800"/>
    <x v="0"/>
    <s v="Accessories &amp; Peripherals"/>
    <s v="Cables &amp; Accessories"/>
    <s v="Cables"/>
    <n v="325"/>
    <n v="1490"/>
    <n v="0.33"/>
    <n v="0"/>
    <x v="3"/>
    <n v="12999"/>
    <n v="0"/>
    <n v="19368510"/>
    <x v="0"/>
    <n v="53295.899999999994"/>
    <x v="1"/>
  </r>
  <r>
    <s v="B0B2CZTCL2"/>
    <s v="Wipro Vesta 1.8 litre Cool touch electric Kettle with Auto cut off | Double Layer outer body | Triple Protection - Dry Boil, Steam &amp; Over Heat |Stainless Steel Inner Body | (Black, 1500 Watt)"/>
    <s v="Wipro Vesta 1.8"/>
    <x v="801"/>
    <x v="0"/>
    <s v="ExternalDevices&amp;DataStorage"/>
    <s v="PenDrives"/>
    <m/>
    <n v="449"/>
    <n v="1999"/>
    <n v="0.35"/>
    <n v="0"/>
    <x v="11"/>
    <n v="311"/>
    <n v="1"/>
    <n v="621689"/>
    <x v="0"/>
    <n v="1181.8"/>
    <x v="1"/>
  </r>
  <r>
    <s v="B00PVT30YI"/>
    <s v="Kitchen Mart Stainless Steel South Indian Filter Coffee Drip Maker, Madras Kappi, Drip Decotion Maker160ml (2 Cup)"/>
    <s v="Kitchen Mart Stainless"/>
    <x v="802"/>
    <x v="1"/>
    <s v="GeneralPurposeBatteries&amp;BatteryChargers"/>
    <s v="DisposableBatteries"/>
    <m/>
    <n v="380"/>
    <n v="499"/>
    <n v="0.41"/>
    <n v="0"/>
    <x v="3"/>
    <n v="4238"/>
    <n v="0"/>
    <n v="2114762"/>
    <x v="0"/>
    <n v="17375.8"/>
    <x v="1"/>
  </r>
  <r>
    <s v="B00SH18114"/>
    <s v="Ikea 903.391.72 Polypropylene Plastic Solid Bevara Sealing Clip (Multicolour) - 30 Pack, Adjustable"/>
    <s v="Ikea 903.391.72 Polypropylene"/>
    <x v="803"/>
    <x v="0"/>
    <s v="Accessories &amp; Peripherals"/>
    <s v="Keyboards,Mice&amp;InputDevices"/>
    <s v="GraphicTablets"/>
    <n v="499"/>
    <n v="299"/>
    <n v="0.46"/>
    <n v="0"/>
    <x v="13"/>
    <n v="2781"/>
    <n v="0"/>
    <n v="831519"/>
    <x v="0"/>
    <n v="12792.599999999999"/>
    <x v="1"/>
  </r>
  <r>
    <s v="B00E9G8KOY"/>
    <s v="HUL Pureit Germkill kit for Classic 23 L water purifier - 1500 L Capacity"/>
    <s v="HUL Pureit Germkill"/>
    <x v="804"/>
    <x v="0"/>
    <s v="Laptops"/>
    <s v="TraditionalLaptops"/>
    <m/>
    <n v="37247"/>
    <n v="600"/>
    <n v="0"/>
    <n v="0"/>
    <x v="3"/>
    <n v="10907"/>
    <n v="0"/>
    <n v="6544200"/>
    <x v="2"/>
    <n v="44718.7"/>
    <x v="2"/>
  </r>
  <r>
    <s v="B00H3H03Q4"/>
    <s v="HUL Pureit Germkill kit for Classic 23 L water purifier - 3000 L Capacity"/>
    <s v="HUL Pureit Germkill"/>
    <x v="804"/>
    <x v="1"/>
    <s v="Headphones,Earbuds&amp;Accessories"/>
    <s v="Headphones"/>
    <s v="On-Ear"/>
    <n v="849"/>
    <n v="1130"/>
    <n v="0"/>
    <n v="0"/>
    <x v="0"/>
    <n v="13250"/>
    <n v="0"/>
    <n v="14972500"/>
    <x v="2"/>
    <n v="55650"/>
    <x v="2"/>
  </r>
  <r>
    <s v="B0756K5DYZ"/>
    <s v="Prestige Iris 750 Watt Mixer Grinder with 3 Stainless Steel Jar + 1 Juicer Jar (White and Blue)"/>
    <s v="Prestige Iris 750"/>
    <x v="805"/>
    <x v="1"/>
    <s v="HomeAudio"/>
    <s v="Speakers"/>
    <s v="OutdoorSpeakers"/>
    <n v="799"/>
    <n v="6295"/>
    <n v="0.48"/>
    <n v="0"/>
    <x v="2"/>
    <n v="43070"/>
    <n v="0"/>
    <n v="271125650"/>
    <x v="2"/>
    <n v="167973"/>
    <x v="1"/>
  </r>
  <r>
    <s v="B0188KPKB2"/>
    <s v="Preethi Blue Leaf Diamond MG-214 mixer grinder 750 watt (Blue/White), 3 jars &amp; Flexi Lid, FBT motor with 2yr Guarantee &amp; Lifelong Free Service"/>
    <s v="Preethi Blue Leaf"/>
    <x v="806"/>
    <x v="1"/>
    <s v="Mobiles&amp;Accessories"/>
    <s v="MobileAccessories"/>
    <s v="StylusPens"/>
    <n v="2599"/>
    <n v="9455"/>
    <n v="0.62"/>
    <n v="1"/>
    <x v="3"/>
    <n v="11828"/>
    <n v="0"/>
    <n v="111833740"/>
    <x v="2"/>
    <n v="48494.799999999996"/>
    <x v="0"/>
  </r>
  <r>
    <s v="B091KNVNS9"/>
    <s v="Themisto 350 Watts Egg Boiler-Blue"/>
    <s v="Themisto 350 Watts"/>
    <x v="807"/>
    <x v="0"/>
    <s v="Accessories &amp; Peripherals"/>
    <s v="Cables &amp; Accessories"/>
    <s v="Cables"/>
    <n v="199"/>
    <n v="699"/>
    <n v="0.47"/>
    <n v="0"/>
    <x v="3"/>
    <n v="1240"/>
    <n v="0"/>
    <n v="866760"/>
    <x v="1"/>
    <n v="5084"/>
    <x v="1"/>
  </r>
  <r>
    <s v="B075JJ5NQC"/>
    <s v="Butterfly Smart Mixer Grinder, 750W, 4 Jars (Grey)"/>
    <s v="Butterfly Smart Mixer"/>
    <x v="808"/>
    <x v="0"/>
    <s v="Networking Devices"/>
    <s v="Network Adapters"/>
    <s v="Wireless USB Adapters"/>
    <n v="269"/>
    <n v="4999"/>
    <n v="0.36"/>
    <n v="0"/>
    <x v="1"/>
    <n v="20869"/>
    <n v="0"/>
    <n v="104324131"/>
    <x v="0"/>
    <n v="83476"/>
    <x v="1"/>
  </r>
  <r>
    <s v="B0B5KZ3C53"/>
    <s v="KENT Smart Multi Cooker Cum Kettle 1.2 Liter 800 Watts, Electric Cooker with Steamer &amp; Boiler for Idlis, Instant Noodles, Momos, Eggs, &amp; Steam Vegetables, Inner Stainless Steel &amp; Cool Touch Outer Body"/>
    <s v="KENT Smart Multi"/>
    <x v="809"/>
    <x v="0"/>
    <s v="Accessories &amp; Peripherals"/>
    <s v="USBGadgets"/>
    <s v="Lamps"/>
    <n v="298"/>
    <n v="2900"/>
    <n v="0.45"/>
    <n v="0"/>
    <x v="7"/>
    <n v="441"/>
    <n v="1"/>
    <n v="1278900"/>
    <x v="0"/>
    <n v="1631.7"/>
    <x v="1"/>
  </r>
  <r>
    <s v="B09NTHQRW3"/>
    <s v="InstaCuppa Portable Blender for Smoothie, Milk Shakes, Crushing Ice and Juices, USB Rechargeable Personal Blender Machine for Kitchen with 2000 mAh Rechargeable Battery, 150 Watt Motor, 400 ML"/>
    <s v="InstaCuppa Portable Blender"/>
    <x v="810"/>
    <x v="1"/>
    <s v="HomeAudio"/>
    <s v="Speakers"/>
    <s v="OutdoorSpeakers"/>
    <n v="1499"/>
    <n v="2499"/>
    <n v="0.2"/>
    <n v="0"/>
    <x v="3"/>
    <n v="1034"/>
    <n v="0"/>
    <n v="2583966"/>
    <x v="2"/>
    <n v="4239.3999999999996"/>
    <x v="2"/>
  </r>
  <r>
    <s v="B008YW3CYM"/>
    <s v="USHA EI 1602 1000 W Lightweight Dry Iron with Non-Stick Soleplate (Multi-colour)"/>
    <s v="USHA EI 1602"/>
    <x v="811"/>
    <x v="4"/>
    <s v="Kitchen &amp; Home Appliances"/>
    <s v="SmallKitchenAppliances"/>
    <s v="Kettles&amp;HotWaterDispensers"/>
    <n v="649"/>
    <n v="1190"/>
    <n v="0.48"/>
    <n v="0"/>
    <x v="3"/>
    <n v="37126"/>
    <n v="0"/>
    <n v="44179940"/>
    <x v="2"/>
    <n v="152216.59999999998"/>
    <x v="1"/>
  </r>
  <r>
    <s v="B07QHHCB27"/>
    <s v="KENT 16044 Hand Blender Stainless Steel 400 W | Variable Speed Control | Easy to Clean and Store | Low Noise Operation"/>
    <s v="KENT 16044 Hand"/>
    <x v="812"/>
    <x v="4"/>
    <s v="Heating, Cooling &amp; Air Quality"/>
    <s v="RoomHeaters"/>
    <s v="ElectricHeaters"/>
    <n v="1199"/>
    <n v="2100"/>
    <n v="0.28999999999999998"/>
    <n v="0"/>
    <x v="3"/>
    <n v="6355"/>
    <n v="0"/>
    <n v="13345500"/>
    <x v="2"/>
    <n v="26055.499999999996"/>
    <x v="1"/>
  </r>
  <r>
    <s v="B0BMFD94VD"/>
    <s v="White Feather Portable Heat Sealer Mini Sealing Machine for Food Storage Vacuum Bag, Chip, Plastic, Snack Bags, Package Home Closer Storage Tool (Multicolor) Random Colour"/>
    <s v="White Feather Portable"/>
    <x v="813"/>
    <x v="4"/>
    <s v="Heating, Cooling &amp; Air Quality"/>
    <s v="RoomHeaters"/>
    <s v="FanHeaters"/>
    <n v="1199"/>
    <n v="499"/>
    <n v="0.6"/>
    <n v="1"/>
    <x v="8"/>
    <n v="12"/>
    <n v="1"/>
    <n v="5988"/>
    <x v="2"/>
    <n v="39.599999999999994"/>
    <x v="0"/>
  </r>
  <r>
    <s v="B00HZIOGXW"/>
    <s v="Crompton IHL 152 1500-Watt Immersion Water Heater with Copper Heating Element (Black)"/>
    <s v="Crompton IHL 152"/>
    <x v="814"/>
    <x v="4"/>
    <s v="Kitchen &amp; Home Appliances"/>
    <s v="Vacuum,Cleaning&amp;Ironing"/>
    <s v="Irons,Steamers&amp;Accessories"/>
    <n v="455"/>
    <n v="825"/>
    <n v="0.26"/>
    <n v="0"/>
    <x v="3"/>
    <n v="13165"/>
    <n v="0"/>
    <n v="10861125"/>
    <x v="0"/>
    <n v="53976.499999999993"/>
    <x v="1"/>
  </r>
  <r>
    <s v="B09CKSYBLR"/>
    <s v="InstaCuppa Rechargeable Mini Electric Chopper - Stainless Steel Blades, One Touch Operation, for Mincing Garlic, Ginger, Onion, Vegetable, Meat, Nuts, (White, 250 ML, Pack of 1, 45 Watts)"/>
    <s v="InstaCuppa Rechargeable Mini"/>
    <x v="815"/>
    <x v="4"/>
    <s v="Kitchen &amp; Home Appliances"/>
    <s v="SmallKitchenAppliances"/>
    <s v="DigitalKitchenScales"/>
    <n v="199"/>
    <n v="1499"/>
    <n v="0.33"/>
    <n v="0"/>
    <x v="3"/>
    <n v="1646"/>
    <n v="0"/>
    <n v="2467354"/>
    <x v="1"/>
    <n v="6748.5999999999995"/>
    <x v="1"/>
  </r>
  <r>
    <s v="B072J83V9W"/>
    <s v="Philips PowerPro FC9352/01 Compact Bagless Vacuum Cleaner (Blue)"/>
    <s v="Philips PowerPro FC9352/01"/>
    <x v="816"/>
    <x v="4"/>
    <s v="Kitchen &amp; Home Appliances"/>
    <s v="SmallKitchenAppliances"/>
    <s v="DigitalKitchenScales"/>
    <n v="293"/>
    <n v="9995"/>
    <n v="0.1"/>
    <n v="0"/>
    <x v="5"/>
    <n v="17994"/>
    <n v="0"/>
    <n v="179850030"/>
    <x v="0"/>
    <n v="79173.600000000006"/>
    <x v="2"/>
  </r>
  <r>
    <s v="B09MTLG4TP"/>
    <s v="SAIELLIN Electric Lint Remover for Clothes Fabric Shaver Lint Shaver for Woolen Clothes Blanket Jackets Stainless Steel Blades, Clothes and Furniture Lint Roller for Fabrics Portable Lint Shavers (White Orange)"/>
    <s v="SAIELLIN Electric Lint"/>
    <x v="817"/>
    <x v="4"/>
    <s v="Kitchen &amp; Dining"/>
    <s v="Kitchen Tools"/>
    <s v="Manual Choppers &amp; Chippers"/>
    <n v="199"/>
    <n v="999"/>
    <n v="0.55000000000000004"/>
    <n v="1"/>
    <x v="4"/>
    <n v="610"/>
    <n v="1"/>
    <n v="609390"/>
    <x v="1"/>
    <n v="2623"/>
    <x v="0"/>
  </r>
  <r>
    <s v="B097XJQZ8H"/>
    <s v="Cookwell Bullet Mixer Grinder (5 Jars, 3 Blades, Silver)"/>
    <s v="Cookwell Bullet Mixer"/>
    <x v="818"/>
    <x v="4"/>
    <s v="Kitchen &amp; Home Appliances"/>
    <s v="SmallKitchenAppliances"/>
    <s v="Kettles&amp;HotWaterDispensers"/>
    <n v="749"/>
    <n v="6000"/>
    <n v="0.59"/>
    <n v="1"/>
    <x v="3"/>
    <n v="8866"/>
    <n v="0"/>
    <n v="53196000"/>
    <x v="2"/>
    <n v="36350.6"/>
    <x v="0"/>
  </r>
  <r>
    <s v="B00935MD1C"/>
    <s v="Prestige PRWO 1.8-2 700-Watts Delight Electric Rice Cooker with 2 Aluminium Cooking Pans - 1.8 Liters, White"/>
    <s v="Prestige PRWO 1.8-2"/>
    <x v="819"/>
    <x v="4"/>
    <s v="Heating, Cooling &amp; Air Quality"/>
    <s v="RoomHeaters"/>
    <s v="ElectricHeaters"/>
    <n v="1399"/>
    <n v="3945"/>
    <n v="0.31"/>
    <n v="0"/>
    <x v="7"/>
    <n v="13406"/>
    <n v="0"/>
    <n v="52886670"/>
    <x v="2"/>
    <n v="49602.200000000004"/>
    <x v="1"/>
  </r>
  <r>
    <s v="B0BR4F878Q"/>
    <s v="Swiffer Instant Electric Water Heater Faucet Tap Home-Kitchen Instantaneous Water Heater Tank less for Tap, LED Electric Head Water Heaters Tail Gallon Comfort(3000W) ((Pack of 1))"/>
    <s v="Swiffer Instant Electric"/>
    <x v="820"/>
    <x v="4"/>
    <s v="Kitchen &amp; Home Appliances"/>
    <s v="SmallKitchenAppliances"/>
    <s v="Kettles&amp;HotWaterDispensers"/>
    <n v="749"/>
    <n v="1999"/>
    <n v="0.28000000000000003"/>
    <n v="0"/>
    <x v="20"/>
    <n v="53803"/>
    <n v="0"/>
    <n v="107552197"/>
    <x v="2"/>
    <n v="258254.4"/>
    <x v="1"/>
  </r>
  <r>
    <s v="B0B3G5XZN5"/>
    <s v="InstaCuppa Portable Blender for Smoothie, Milk Shakes, Crushing Ice and Juices, USB Rechargeable Personal Blender Machine for Kitchen with 4000 mAh Rechargeable Battery, 230 Watt Motor, 500 ML"/>
    <s v="InstaCuppa Portable Blender"/>
    <x v="810"/>
    <x v="4"/>
    <s v="Kitchen &amp; Home Appliances"/>
    <s v="SmallKitchenAppliances"/>
    <s v="InductionCooktop"/>
    <n v="1699"/>
    <n v="3499"/>
    <n v="0.2"/>
    <n v="0"/>
    <x v="6"/>
    <n v="546"/>
    <n v="1"/>
    <n v="1910454"/>
    <x v="2"/>
    <n v="2457"/>
    <x v="2"/>
  </r>
  <r>
    <s v="B07WKB69RS"/>
    <s v="Lifelong LLWH106 Flash 3 Litres Instant Water Heater for Home Use, 8 Bar Pressure,Power On/Off Indicator and Advanced Safety, (3000W, ISI Certified, 2 Years Warranty)"/>
    <s v="Lifelong LLWH106 Flash"/>
    <x v="821"/>
    <x v="4"/>
    <s v="Kitchen &amp; Home Appliances"/>
    <s v="SmallKitchenAppliances"/>
    <s v="Kettles&amp;HotWaterDispensers"/>
    <n v="1043"/>
    <n v="5550"/>
    <n v="0.62"/>
    <n v="1"/>
    <x v="1"/>
    <n v="5292"/>
    <n v="0"/>
    <n v="29370600"/>
    <x v="2"/>
    <n v="21168"/>
    <x v="0"/>
  </r>
  <r>
    <s v="B09DL9978Y"/>
    <s v="Hindware Atlantic Compacto 3 Litre Instant water heater with Stainless Steel Tank, Robust Construction, Pressure Relief Valve And I-thermostat Feature (White And Grey)"/>
    <s v="Hindware Atlantic Compacto"/>
    <x v="822"/>
    <x v="4"/>
    <s v="Kitchen &amp; Home Appliances"/>
    <s v="Vacuum,Cleaning&amp;Ironing"/>
    <s v="Irons,Steamers&amp;Accessories"/>
    <n v="499"/>
    <n v="4590"/>
    <n v="0.48"/>
    <n v="0"/>
    <x v="3"/>
    <n v="444"/>
    <n v="1"/>
    <n v="2037960"/>
    <x v="0"/>
    <n v="1820.3999999999999"/>
    <x v="1"/>
  </r>
  <r>
    <s v="B06XMZV7RH"/>
    <s v="ATOM Selves-MH 200 GM Digital Pocket Scale"/>
    <s v="ATOM Selves-MH 200"/>
    <x v="823"/>
    <x v="4"/>
    <s v="Heating, Cooling &amp; Air Quality"/>
    <s v="RoomHeaters"/>
    <s v="FanHeaters"/>
    <n v="1464"/>
    <n v="499"/>
    <n v="0.38"/>
    <n v="0"/>
    <x v="2"/>
    <n v="4584"/>
    <n v="0"/>
    <n v="2287416"/>
    <x v="2"/>
    <n v="17877.599999999999"/>
    <x v="1"/>
  </r>
  <r>
    <s v="B09WMTJPG7"/>
    <s v="Crompton InstaBliss 3-L Instant Water Heater (Geyser) with Advanced 4 Level Safety"/>
    <s v="Crompton InstaBliss 3-L"/>
    <x v="824"/>
    <x v="4"/>
    <s v="Kitchen &amp; Home Appliances"/>
    <s v="SmallKitchenAppliances"/>
    <s v="HandBlenders"/>
    <n v="249"/>
    <n v="4400"/>
    <n v="0.41"/>
    <n v="0"/>
    <x v="3"/>
    <n v="14947"/>
    <n v="0"/>
    <n v="65766800"/>
    <x v="0"/>
    <n v="61282.7"/>
    <x v="1"/>
  </r>
  <r>
    <s v="B09ZK6THRR"/>
    <s v="Croma 1100 W Dry Iron with Weilburger Dual Soleplate Coating (CRSHAH702SIR11, White)"/>
    <s v="Croma 1100 W"/>
    <x v="825"/>
    <x v="4"/>
    <s v="Kitchen &amp; Home Appliances"/>
    <s v="Vacuum,Cleaning&amp;Ironing"/>
    <s v="Irons,Steamers&amp;Accessories"/>
    <n v="625"/>
    <n v="1000"/>
    <n v="0.52"/>
    <n v="1"/>
    <x v="0"/>
    <n v="1559"/>
    <n v="0"/>
    <n v="1559000"/>
    <x v="2"/>
    <n v="6547.8"/>
    <x v="0"/>
  </r>
  <r>
    <s v="B07MP21WJD"/>
    <s v="Lint Roller with 40 Paper Sheets, 22 x 5 cm (Grey)"/>
    <s v="Lint Roller with"/>
    <x v="826"/>
    <x v="4"/>
    <s v="Kitchen &amp; Home Appliances"/>
    <s v="SmallKitchenAppliances"/>
    <s v="MixerGrinders"/>
    <n v="1290"/>
    <n v="299"/>
    <n v="0.18"/>
    <n v="0"/>
    <x v="3"/>
    <n v="1660"/>
    <n v="0"/>
    <n v="496340"/>
    <x v="2"/>
    <n v="6805.9999999999991"/>
    <x v="2"/>
  </r>
  <r>
    <s v="B09XB1R2F3"/>
    <s v="Portable Lint Remover Pet Fur Remover Clothes Fuzz Remover Pet Hairball Quick Epilator Shaver Removing Dust Pet Hair from Clothing Furniture Perfect for Clothing,Furniture,Couch,Carpet (Standard)"/>
    <s v="Portable Lint Remover"/>
    <x v="827"/>
    <x v="4"/>
    <s v="Heating, Cooling &amp; Air Quality"/>
    <s v="WaterHeaters&amp;Geysers"/>
    <s v="InstantWaterHeaters"/>
    <n v="3600"/>
    <n v="799"/>
    <n v="0.78"/>
    <n v="1"/>
    <x v="12"/>
    <n v="132"/>
    <n v="1"/>
    <n v="105468"/>
    <x v="2"/>
    <n v="462"/>
    <x v="0"/>
  </r>
  <r>
    <s v="B08Y5QJXSR"/>
    <s v="atomberg Renesa 1200mm BLDC Motor with Remote 3 Blade Energy Saving Ceiling Fan (Matt Black)"/>
    <s v="atomberg Renesa 1200mm"/>
    <x v="828"/>
    <x v="4"/>
    <s v="Heating, Cooling &amp; Air Quality"/>
    <s v="RoomHeaters"/>
    <m/>
    <n v="6549"/>
    <n v="5190"/>
    <n v="0.31"/>
    <n v="0"/>
    <x v="4"/>
    <n v="28629"/>
    <n v="0"/>
    <n v="148584510"/>
    <x v="2"/>
    <n v="123104.7"/>
    <x v="1"/>
  </r>
  <r>
    <s v="B07WJXCTG9"/>
    <s v="Pigeon by Stovekraft Amaze Plus Electric Kettle (14313) with Stainless Steel Body, 1.8 litre, used for boiling Water, making tea and coffee, instant noodles, soup etc. 1500 Watt (Silver)"/>
    <s v="Pigeon by Stovekraft"/>
    <x v="705"/>
    <x v="4"/>
    <s v="Kitchen &amp; Home Appliances"/>
    <s v="SmallKitchenAppliances"/>
    <s v="Kettles&amp;HotWaterDispensers"/>
    <n v="1625"/>
    <n v="1345"/>
    <n v="0.48"/>
    <n v="0"/>
    <x v="2"/>
    <n v="8446"/>
    <n v="0"/>
    <n v="11359870"/>
    <x v="2"/>
    <n v="32939.4"/>
    <x v="1"/>
  </r>
  <r>
    <s v="B09NBZ36F7"/>
    <s v="Usha CookJoy (CJ1600WPC) 1600 Watt Induction cooktop (Black)"/>
    <s v="Usha CookJoy (CJ1600WPC)"/>
    <x v="829"/>
    <x v="4"/>
    <s v="Heating, Cooling &amp; Air Quality"/>
    <s v="WaterHeaters&amp;Geysers"/>
    <s v="InstantWaterHeaters"/>
    <n v="2599"/>
    <n v="4000"/>
    <n v="0.48"/>
    <n v="0"/>
    <x v="0"/>
    <n v="11199"/>
    <n v="0"/>
    <n v="44796000"/>
    <x v="2"/>
    <n v="47035.8"/>
    <x v="1"/>
  </r>
  <r>
    <s v="B0912WJ87V"/>
    <s v="Reffair AX30 [MAX] Portable Air Purifier for Car, Home &amp; Office | Smart Ionizer Function | H13 Grade True HEPA Filter [Internationally Tested] Aromabuds Fragrance Option - Black"/>
    <s v="Reffair AX30 [MAX]"/>
    <x v="830"/>
    <x v="4"/>
    <s v="Kitchen &amp; Home Appliances"/>
    <s v="SmallKitchenAppliances"/>
    <s v="Kettles&amp;HotWaterDispensers"/>
    <n v="1199"/>
    <n v="4000"/>
    <n v="0.42"/>
    <n v="0"/>
    <x v="11"/>
    <n v="1118"/>
    <n v="0"/>
    <n v="4472000"/>
    <x v="2"/>
    <n v="4248.3999999999996"/>
    <x v="1"/>
  </r>
  <r>
    <s v="B0BMTZ4T1D"/>
    <s v="!!1000 Watt/2000-Watt Room Heater!! Fan Heater!!Pure White!!HN-2500!!Made in India!!"/>
    <s v="!!1000 Watt/2000-Watt Room"/>
    <x v="831"/>
    <x v="4"/>
    <s v="Heating, Cooling &amp; Air Quality"/>
    <s v="WaterHeaters&amp;Geysers"/>
    <s v="StorageWaterHeaters"/>
    <n v="5499"/>
    <n v="1599"/>
    <n v="0.51"/>
    <n v="1"/>
    <x v="6"/>
    <n v="11"/>
    <n v="1"/>
    <n v="17589"/>
    <x v="2"/>
    <n v="49.5"/>
    <x v="0"/>
  </r>
  <r>
    <s v="B07Z51CGGH"/>
    <s v="Eureka Forbes Wet &amp; Dry Ultimo 1400 Watts Multipurpose Vacuum Cleaner,Power Suction &amp; Blower with 20 litres Tank Capacity,6 Accessories,1 Year Warranty,Compact,Light Weight &amp; Easy to use (Red)"/>
    <s v="Eureka Forbes Wet"/>
    <x v="832"/>
    <x v="4"/>
    <s v="Kitchen &amp; Home Appliances"/>
    <s v="SmallKitchenAppliances"/>
    <s v="MixerGrinders"/>
    <n v="1299"/>
    <n v="9999"/>
    <n v="0.45"/>
    <n v="0"/>
    <x v="11"/>
    <n v="4353"/>
    <n v="0"/>
    <n v="43525647"/>
    <x v="2"/>
    <n v="16541.399999999998"/>
    <x v="1"/>
  </r>
  <r>
    <s v="B0BDG6QDYD"/>
    <s v="Activa Heat-Max 2000 Watts Room Heater (White color ) with ABS body"/>
    <s v="Activa Heat-Max 2000"/>
    <x v="833"/>
    <x v="4"/>
    <s v="Kitchen &amp; Home Appliances"/>
    <s v="Vacuum,Cleaning&amp;Ironing"/>
    <s v="Irons,Steamers&amp;Accessories"/>
    <n v="599"/>
    <n v="1990"/>
    <n v="0.55000000000000004"/>
    <n v="1"/>
    <x v="3"/>
    <n v="185"/>
    <n v="1"/>
    <n v="368150"/>
    <x v="2"/>
    <n v="758.49999999999989"/>
    <x v="0"/>
  </r>
  <r>
    <s v="B00YQLG7GK"/>
    <s v="PHILIPS HL1655/00 Hand Blender, White Jar 250W"/>
    <s v="PHILIPS HL1655/00 Hand"/>
    <x v="834"/>
    <x v="4"/>
    <s v="Kitchen &amp; Home Appliances"/>
    <s v="SmallKitchenAppliances"/>
    <s v="MixerGrinders"/>
    <n v="1999"/>
    <n v="1695"/>
    <n v="0"/>
    <n v="0"/>
    <x v="0"/>
    <n v="14290"/>
    <n v="0"/>
    <n v="24221550"/>
    <x v="2"/>
    <n v="60018"/>
    <x v="2"/>
  </r>
  <r>
    <s v="B00SMJPA9C"/>
    <s v="Bajaj DX-2 600W Dry Iron with Advance Soleplate and Anti-Bacterial German Coating Technology, Grey"/>
    <s v="Bajaj DX-2 600W"/>
    <x v="779"/>
    <x v="4"/>
    <s v="Kitchen &amp; Home Appliances"/>
    <s v="SmallKitchenAppliances"/>
    <s v="Kettles&amp;HotWaterDispensers"/>
    <n v="549"/>
    <n v="940"/>
    <n v="0.47"/>
    <n v="0"/>
    <x v="3"/>
    <n v="3036"/>
    <n v="0"/>
    <n v="2853840"/>
    <x v="2"/>
    <n v="12447.599999999999"/>
    <x v="1"/>
  </r>
  <r>
    <s v="B0B9RN5X8B"/>
    <s v="V-Guard Zio Instant Water Geyser | 3 Litre | 3000 W Heating | White-Blue | | 2 Year Warranty"/>
    <s v="V-Guard Zio Instant"/>
    <x v="835"/>
    <x v="4"/>
    <s v="Heating, Cooling &amp; Air Quality"/>
    <s v="RoomHeaters"/>
    <s v="ElectricHeaters"/>
    <n v="999"/>
    <n v="4700"/>
    <n v="0.43"/>
    <n v="0"/>
    <x v="0"/>
    <n v="1296"/>
    <n v="0"/>
    <n v="6091200"/>
    <x v="2"/>
    <n v="5443.2"/>
    <x v="1"/>
  </r>
  <r>
    <s v="B08QW937WV"/>
    <s v="Homeistic Applience‚Ñ¢ Instant Electric Water Heater Faucet Tap For Kitchen And Bathroom Sink Digital Water Heating Tap with Shower Head ABS Body- Shock Proof (Pack Of 1. White)"/>
    <s v="Homeistic Applience‚Ñ¢ Instant"/>
    <x v="836"/>
    <x v="4"/>
    <s v="Kitchen &amp; Home Appliances"/>
    <s v="Vacuum,Cleaning&amp;Ironing"/>
    <s v="Irons,Steamers&amp;Accessories"/>
    <n v="398"/>
    <n v="2999"/>
    <n v="0.52"/>
    <n v="1"/>
    <x v="6"/>
    <n v="19"/>
    <n v="1"/>
    <n v="56981"/>
    <x v="0"/>
    <n v="85.5"/>
    <x v="0"/>
  </r>
  <r>
    <s v="B0B4PPD89B"/>
    <s v="Kitchenwell 18Pc Plastic Food Snack Bag Pouch Clip Sealer for Keeping Food Fresh for Home, Kitchen, Camping Snack Seal Sealing Bag Clips (Multi-Color) | (Pack of 18)|"/>
    <s v="Kitchenwell 18Pc Plastic"/>
    <x v="837"/>
    <x v="4"/>
    <s v="Heating, Cooling &amp; Air Quality"/>
    <s v="WaterHeaters&amp;Geysers"/>
    <s v="ImmersionRods"/>
    <n v="539"/>
    <n v="79"/>
    <n v="0"/>
    <n v="0"/>
    <x v="1"/>
    <n v="97"/>
    <n v="1"/>
    <n v="7663"/>
    <x v="2"/>
    <n v="388"/>
    <x v="2"/>
  </r>
  <r>
    <s v="B08GM5S4CQ"/>
    <s v="Havells Instanio 10 Litre Storage Water Heater with Flexi Pipe and Free installation (White Blue)"/>
    <s v="Havells Instanio 10"/>
    <x v="838"/>
    <x v="4"/>
    <s v="Kitchen &amp; Home Appliances"/>
    <s v="SmallKitchenAppliances"/>
    <s v="Kettles&amp;HotWaterDispensers"/>
    <n v="699"/>
    <n v="14290"/>
    <n v="0.51"/>
    <n v="1"/>
    <x v="5"/>
    <n v="1771"/>
    <n v="0"/>
    <n v="25307590"/>
    <x v="2"/>
    <n v="7792.4000000000005"/>
    <x v="0"/>
  </r>
  <r>
    <s v="B00NM6MO26"/>
    <s v="Prestige PIC 16.0+ 1900W Induction Cooktop with Soft Touch Push Buttons (Black)"/>
    <s v="Prestige PIC 16.0+"/>
    <x v="839"/>
    <x v="4"/>
    <s v="Kitchen &amp; Home Appliances"/>
    <s v="SmallKitchenAppliances"/>
    <s v="InductionCooktop"/>
    <n v="2148"/>
    <n v="3945"/>
    <n v="0.32"/>
    <n v="0"/>
    <x v="1"/>
    <n v="15034"/>
    <n v="0"/>
    <n v="59309130"/>
    <x v="2"/>
    <n v="60136"/>
    <x v="1"/>
  </r>
  <r>
    <s v="B083M7WPZD"/>
    <s v="AGARO 33398 Rapid 1000-Watt, 10-Litre Wet &amp; Dry Vacuum Cleaner, with Blower Function (Red &amp; Black)"/>
    <s v="AGARO 33398 Rapid"/>
    <x v="840"/>
    <x v="4"/>
    <s v="Kitchen &amp; Home Appliances"/>
    <s v="SmallKitchenAppliances"/>
    <s v="DeepFatFryers"/>
    <n v="3599"/>
    <n v="5999"/>
    <n v="0.47"/>
    <n v="0"/>
    <x v="1"/>
    <n v="3242"/>
    <n v="0"/>
    <n v="19448758"/>
    <x v="2"/>
    <n v="12968"/>
    <x v="1"/>
  </r>
  <r>
    <s v="B07GLSKXS1"/>
    <s v="KENT 16026 Electric Kettle Stainless Steel 1.8 L | 1500W | Superfast Boiling | Auto Shut-Off | Boil Dry Protection | 360¬∞ Rotating Base | Water Level Indicator"/>
    <s v="KENT 16026 Electric"/>
    <x v="841"/>
    <x v="4"/>
    <s v="Home Storage &amp; Organization"/>
    <s v="Laundry Organization"/>
    <s v="Laundry Baskets"/>
    <n v="351"/>
    <n v="1950"/>
    <n v="0.39"/>
    <n v="0"/>
    <x v="2"/>
    <n v="2832"/>
    <n v="0"/>
    <n v="5522400"/>
    <x v="0"/>
    <n v="11044.8"/>
    <x v="1"/>
  </r>
  <r>
    <s v="B09F6KL23R"/>
    <s v="SKYTONE Stainless Steel Electric Meat Grinders with Bowl 700W Heavy for Kitchen Food Chopper, Meat, Vegetables, Onion , Garlic Slicer Dicer, Fruit &amp; Nuts Blender (2L, 700 Watts)"/>
    <s v="SKYTONE Stainless Steel"/>
    <x v="842"/>
    <x v="4"/>
    <s v="Kitchen &amp; Home Appliances"/>
    <s v="Vacuum,Cleaning&amp;Ironing"/>
    <s v="Irons,Steamers&amp;Accessories"/>
    <n v="1614"/>
    <n v="2799"/>
    <n v="0.49"/>
    <n v="0"/>
    <x v="1"/>
    <n v="1498"/>
    <n v="0"/>
    <n v="4192902"/>
    <x v="2"/>
    <n v="5992"/>
    <x v="1"/>
  </r>
  <r>
    <s v="B094G9L9LT"/>
    <s v="KENT 16088 Vogue Electric Kettle 1.8 Litre 1500 W | Stainless Steel body | Auto shut off over heating protection | 1 Year Warranty"/>
    <s v="KENT 16088 Vogue"/>
    <x v="843"/>
    <x v="4"/>
    <s v="Heating, Cooling &amp; Air Quality"/>
    <s v="WaterHeaters&amp;Geysers"/>
    <s v="ImmersionRods"/>
    <n v="719"/>
    <n v="1950"/>
    <n v="0.49"/>
    <n v="0"/>
    <x v="11"/>
    <n v="305"/>
    <n v="1"/>
    <n v="594750"/>
    <x v="2"/>
    <n v="1159"/>
    <x v="1"/>
  </r>
  <r>
    <s v="B09FZ89DK6"/>
    <s v="Eureka Forbes Supervac 1600 Watts Powerful Suction,bagless Vacuum Cleaner with cyclonic Technology,7 Accessories,1 Year Warranty,Compact,Lightweight &amp; Easy to use (Red)"/>
    <s v="Eureka Forbes Supervac"/>
    <x v="844"/>
    <x v="4"/>
    <s v="Kitchen &amp; Home Appliances"/>
    <s v="Vacuum,Cleaning&amp;Ironing"/>
    <s v="Irons,Steamers&amp;Accessories"/>
    <n v="678"/>
    <n v="9999"/>
    <n v="0.4"/>
    <n v="0"/>
    <x v="0"/>
    <n v="1191"/>
    <n v="0"/>
    <n v="11908809"/>
    <x v="2"/>
    <n v="5002.2"/>
    <x v="1"/>
  </r>
  <r>
    <s v="B0811VCGL5"/>
    <s v="Mi Air Purifier 3 with True HEPA Filter, removes air pollutants, smoke, odor, bacteria &amp; viruses with 99.97% efficiency, coverage area up to 484 sq. ft., Wi-Fi &amp; Voice control - Alexa/GA (white)"/>
    <s v="Mi Air Purifier"/>
    <x v="845"/>
    <x v="4"/>
    <s v="Kitchen &amp; Home Appliances"/>
    <s v="SmallKitchenAppliances"/>
    <s v="Kettles&amp;HotWaterDispensers"/>
    <n v="809"/>
    <n v="12999"/>
    <n v="0.23"/>
    <n v="0"/>
    <x v="4"/>
    <n v="4049"/>
    <n v="0"/>
    <n v="52632951"/>
    <x v="2"/>
    <n v="17410.7"/>
    <x v="2"/>
  </r>
  <r>
    <s v="B07FXLC2G2"/>
    <s v="Tata Swach Bulb 6000-Litre Cartridge, 1 Piece, White, Hollow Fiber Membrane"/>
    <s v="Tata Swach Bulb"/>
    <x v="846"/>
    <x v="4"/>
    <s v="Kitchen &amp; Home Appliances"/>
    <s v="SmallKitchenAppliances"/>
    <s v="JuicerMixerGrinders"/>
    <n v="1969"/>
    <n v="699"/>
    <n v="0"/>
    <n v="0"/>
    <x v="0"/>
    <n v="3160"/>
    <n v="0"/>
    <n v="2208840"/>
    <x v="2"/>
    <n v="13272"/>
    <x v="2"/>
  </r>
  <r>
    <s v="B01LYU3BZF"/>
    <s v="Havells Ambrose 1200mm Ceiling Fan (Gold Mist Wood)"/>
    <s v="Havells Ambrose 1200mm"/>
    <x v="847"/>
    <x v="4"/>
    <s v="Kitchen &amp; Home Appliances"/>
    <s v="Vacuum,Cleaning&amp;Ironing"/>
    <s v="Irons,Steamers&amp;Accessories"/>
    <n v="1490"/>
    <n v="3190"/>
    <n v="0.31"/>
    <n v="0"/>
    <x v="4"/>
    <n v="9650"/>
    <n v="0"/>
    <n v="30783500"/>
    <x v="2"/>
    <n v="41495"/>
    <x v="1"/>
  </r>
  <r>
    <s v="B083RC4WFJ"/>
    <s v="PrettyKrafts Laundry Bag / Basket for Dirty Clothes, Folding Round Laundry Bag,Set of 2, Black Wave"/>
    <s v="PrettyKrafts Laundry Bag"/>
    <x v="848"/>
    <x v="4"/>
    <s v="Heating, Cooling &amp; Air Quality"/>
    <s v="RoomHeaters"/>
    <s v="ElectricHeaters"/>
    <n v="2499"/>
    <n v="799"/>
    <n v="0.6"/>
    <n v="1"/>
    <x v="0"/>
    <n v="3846"/>
    <n v="0"/>
    <n v="3072954"/>
    <x v="2"/>
    <n v="16153.2"/>
    <x v="0"/>
  </r>
  <r>
    <s v="B09SFRNKSR"/>
    <s v="FABWARE Lint Remover for Clothes - Sticky Lint Roller for Clothes, Furniture, Wool, Coat, Car Seats, Carpet, Fabric, Dust Cleaner, Pet Hair Remover with 1 Handle &amp; 1 Refill Total 60 Sheets &amp; 1 Cover"/>
    <s v="FABWARE Lint Remover"/>
    <x v="849"/>
    <x v="4"/>
    <s v="Kitchen &amp; Home Appliances"/>
    <s v="Vacuum,Cleaning&amp;Ironing"/>
    <s v="Vacuums&amp;FloorCare"/>
    <n v="1665"/>
    <n v="499"/>
    <n v="0.4"/>
    <n v="0"/>
    <x v="5"/>
    <n v="290"/>
    <n v="1"/>
    <n v="144710"/>
    <x v="2"/>
    <n v="1276"/>
    <x v="1"/>
  </r>
  <r>
    <s v="B07NRTCDS5"/>
    <s v="Brayden Fito Atom Rechargeable Smoothie Blender with 2000 mAh Battery and 3.7V Motor with 400ml Tritan Jar (Blue)"/>
    <s v="Brayden Fito Atom"/>
    <x v="850"/>
    <x v="4"/>
    <s v="Kitchen &amp; Home Appliances"/>
    <s v="SmallKitchenAppliances"/>
    <s v="InductionCooktop"/>
    <n v="3229"/>
    <n v="1499"/>
    <n v="0.2"/>
    <n v="0"/>
    <x v="11"/>
    <n v="2206"/>
    <n v="0"/>
    <n v="3306794"/>
    <x v="2"/>
    <n v="8382.7999999999993"/>
    <x v="2"/>
  </r>
  <r>
    <s v="B07SPVMSC6"/>
    <s v="Bajaj Frore 1200 mm Ceiling Fan (Brown)"/>
    <s v="Bajaj Frore 1200"/>
    <x v="851"/>
    <x v="4"/>
    <s v="Kitchen &amp; Home Appliances"/>
    <s v="SmallKitchenAppliances"/>
    <s v="InductionCooktop"/>
    <n v="1799"/>
    <n v="2660"/>
    <n v="0.47"/>
    <n v="0"/>
    <x v="3"/>
    <n v="9349"/>
    <n v="0"/>
    <n v="24868340"/>
    <x v="2"/>
    <n v="38330.899999999994"/>
    <x v="1"/>
  </r>
  <r>
    <s v="B09H3BXWTK"/>
    <s v="Venus Digital Kitchen Weighing Scale &amp; Food Weight Machine for Health, Fitness, Home Baking &amp; Cooking Scale, 2 Year Warranty &amp; Battery Included (Weighing Scale Without Bowl) Capacity 10 Kg, 1 Gm"/>
    <s v="Venus Digital Kitchen"/>
    <x v="852"/>
    <x v="4"/>
    <s v="Kitchen &amp; Home Appliances"/>
    <s v="SmallKitchenAppliances"/>
    <s v="Kettles&amp;HotWaterDispensers"/>
    <n v="1260"/>
    <n v="2799"/>
    <n v="0.79"/>
    <n v="1"/>
    <x v="2"/>
    <n v="578"/>
    <n v="1"/>
    <n v="1617822"/>
    <x v="2"/>
    <n v="2254.1999999999998"/>
    <x v="0"/>
  </r>
  <r>
    <s v="B0073QGKAS"/>
    <s v="Bajaj ATX 4 750-Watt Pop-up Toaster (White)"/>
    <s v="Bajaj ATX 4"/>
    <x v="853"/>
    <x v="4"/>
    <s v="Heating, Cooling &amp; Air Quality"/>
    <s v="RoomHeaters"/>
    <s v="ElectricHeaters"/>
    <n v="749"/>
    <n v="1499"/>
    <n v="0"/>
    <n v="0"/>
    <x v="4"/>
    <n v="9331"/>
    <n v="0"/>
    <n v="13987169"/>
    <x v="2"/>
    <n v="40123.299999999996"/>
    <x v="2"/>
  </r>
  <r>
    <s v="B08GJ57MKL"/>
    <s v="Coway Professional Air Purifier for Home, Longest Filter Life 8500 Hrs, Green True HEPA Filter, Traps 99.99% Virus &amp; PM 0.1 Particles, Warranty 7 Years (AirMega 150 (AP-1019C))"/>
    <s v="Coway Professional Air"/>
    <x v="854"/>
    <x v="4"/>
    <s v="Kitchen &amp; Home Appliances"/>
    <s v="SmallKitchenAppliances"/>
    <s v="MixerGrinders"/>
    <n v="3499"/>
    <n v="59900"/>
    <n v="0.76"/>
    <n v="1"/>
    <x v="5"/>
    <n v="3837"/>
    <n v="0"/>
    <n v="229836300"/>
    <x v="2"/>
    <n v="16882.800000000003"/>
    <x v="0"/>
  </r>
  <r>
    <s v="B009DA69W6"/>
    <s v="KENT Gold Optima Gravity Water Purifier (11016) | UF Technology Based | Non-Electric &amp; Chemical Free | Counter Top | 10L Storage | White"/>
    <s v="KENT Gold Optima"/>
    <x v="855"/>
    <x v="4"/>
    <s v="Kitchen &amp; Home Appliances"/>
    <s v="SmallKitchenAppliances"/>
    <s v="EggBoilers"/>
    <n v="379"/>
    <n v="1900"/>
    <n v="0.11"/>
    <n v="0"/>
    <x v="9"/>
    <n v="11456"/>
    <n v="0"/>
    <n v="21766400"/>
    <x v="0"/>
    <n v="41241.599999999999"/>
    <x v="2"/>
  </r>
  <r>
    <s v="B099PR2GQJ"/>
    <s v="HOMEPACK 750W Radiant Room Home Office Heaters For Winter"/>
    <s v="HOMEPACK 750W Radiant"/>
    <x v="856"/>
    <x v="4"/>
    <s v="Heating, Cooling &amp; Air Quality"/>
    <s v="RoomHeaters"/>
    <s v="ElectricHeaters"/>
    <n v="1099"/>
    <n v="999"/>
    <n v="0.35"/>
    <n v="0"/>
    <x v="11"/>
    <n v="49"/>
    <n v="1"/>
    <n v="48951"/>
    <x v="2"/>
    <n v="186.2"/>
    <x v="1"/>
  </r>
  <r>
    <s v="B08G8H8DPL"/>
    <s v="Bajaj Rex 750W Mixer Grinder with Nutri Pro Feature, 4 Jars, White"/>
    <s v="Bajaj Rex 750W"/>
    <x v="857"/>
    <x v="4"/>
    <s v="Kitchen &amp; Home Appliances"/>
    <s v="SmallKitchenAppliances"/>
    <s v="Kettles&amp;HotWaterDispensers"/>
    <n v="749"/>
    <n v="6375"/>
    <n v="0.49"/>
    <n v="0"/>
    <x v="1"/>
    <n v="4978"/>
    <n v="0"/>
    <n v="31734750"/>
    <x v="2"/>
    <n v="19912"/>
    <x v="1"/>
  </r>
  <r>
    <s v="B08VGM3YMF"/>
    <s v="Heart Home Waterproof Round Non Wovan Laundry Bag/Hamper|Metalic Printed With Handles|Foldable Bin &amp; 45 Liter Capicity|Size 37 x 37 x 49, Pack of 1 (Grey &amp; Black)-HEARTXY11447"/>
    <s v="Heart Home Waterproof"/>
    <x v="858"/>
    <x v="4"/>
    <s v="Kitchen &amp; Home Appliances"/>
    <s v="SmallKitchenAppliances"/>
    <s v="SandwichMakers"/>
    <n v="1299"/>
    <n v="499"/>
    <n v="0.6"/>
    <n v="1"/>
    <x v="3"/>
    <n v="1996"/>
    <n v="0"/>
    <n v="996004"/>
    <x v="2"/>
    <n v="8183.5999999999995"/>
    <x v="0"/>
  </r>
  <r>
    <s v="B08TTRVWKY"/>
    <s v="MILTON Smart Egg Boiler 360-Watts (Transparent and Silver Grey), Boil Up to 7 Eggs"/>
    <s v="MILTON Smart Egg"/>
    <x v="859"/>
    <x v="4"/>
    <s v="Kitchen &amp; Home Appliances"/>
    <s v="Vacuum,Cleaning&amp;Ironing"/>
    <s v="Irons,Steamers&amp;Accessories"/>
    <n v="549"/>
    <n v="1899"/>
    <n v="0.42"/>
    <n v="0"/>
    <x v="4"/>
    <n v="1811"/>
    <n v="0"/>
    <n v="3439089"/>
    <x v="2"/>
    <n v="7787.2999999999993"/>
    <x v="1"/>
  </r>
  <r>
    <s v="B07T4D9FNY"/>
    <s v="iBELL SEK15L Premium 1.5 Litre Stainless Steel Electric Kettle,1500W Auto Cut-Off Feature,Silver with Black"/>
    <s v="iBELL SEK15L Premium"/>
    <x v="860"/>
    <x v="4"/>
    <s v="Heating, Cooling &amp; Air Quality"/>
    <s v="RoomHeaters"/>
    <s v="FanHeaters"/>
    <n v="899"/>
    <n v="1490"/>
    <n v="0.55000000000000004"/>
    <n v="1"/>
    <x v="1"/>
    <n v="2198"/>
    <n v="0"/>
    <n v="3275020"/>
    <x v="2"/>
    <n v="8792"/>
    <x v="0"/>
  </r>
  <r>
    <s v="B07RX42D3D"/>
    <s v="Tosaa T2STSR Sandwich Gas Toaster Regular (Black)"/>
    <s v="Tosaa T2STSR Sandwich"/>
    <x v="861"/>
    <x v="4"/>
    <s v="Kitchen &amp; Home Appliances"/>
    <s v="Vacuum,Cleaning&amp;Ironing"/>
    <s v="Irons,Steamers&amp;Accessories"/>
    <n v="1321"/>
    <n v="350"/>
    <n v="0.26"/>
    <n v="0"/>
    <x v="2"/>
    <n v="13127"/>
    <n v="0"/>
    <n v="4594450"/>
    <x v="2"/>
    <n v="51195.299999999996"/>
    <x v="1"/>
  </r>
  <r>
    <s v="B08WRKSF9D"/>
    <s v="V-Guard Divino 5 Star Rated 15 Litre Storage Water Heater (Geyser) with Advanced Safety Features, White"/>
    <s v="V-Guard Divino 5"/>
    <x v="862"/>
    <x v="4"/>
    <s v="Kitchen &amp; Home Appliances"/>
    <s v="Vacuum,Cleaning&amp;Ironing"/>
    <s v="Irons,Steamers&amp;Accessories"/>
    <n v="1099"/>
    <n v="8500"/>
    <n v="0.24"/>
    <n v="0"/>
    <x v="5"/>
    <n v="5865"/>
    <n v="0"/>
    <n v="49852500"/>
    <x v="2"/>
    <n v="25806.000000000004"/>
    <x v="2"/>
  </r>
  <r>
    <s v="B09R83SFYV"/>
    <s v="Akiara¬Æ - Makes life easy Mini Sewing Machine with Table Set | Tailoring Machine | Hand Sewing Machine with extension table, foot pedal, adapter"/>
    <s v="Akiara¬Æ - Makes"/>
    <x v="863"/>
    <x v="4"/>
    <s v="Kitchen &amp; Home Appliances"/>
    <s v="Vacuum,Cleaning&amp;Ironing"/>
    <s v="Irons,Steamers&amp;Accessories"/>
    <n v="775"/>
    <n v="2499"/>
    <n v="0.41"/>
    <n v="0"/>
    <x v="7"/>
    <n v="1067"/>
    <n v="0"/>
    <n v="2666433"/>
    <x v="2"/>
    <n v="3947.9"/>
    <x v="1"/>
  </r>
  <r>
    <s v="B07989VV5K"/>
    <s v="Usha Steam Pro SI 3713, 1300 W Steam Iron, Powerful steam Output up to 18 g/min, Non-Stick Soleplate (White &amp; Blue)"/>
    <s v="Usha Steam Pro"/>
    <x v="864"/>
    <x v="4"/>
    <s v="Heating, Cooling &amp; Air Quality"/>
    <s v="WaterHeaters&amp;Geysers"/>
    <s v="StorageWaterHeaters"/>
    <n v="6299"/>
    <n v="1560"/>
    <n v="0.36"/>
    <n v="0"/>
    <x v="9"/>
    <n v="4881"/>
    <n v="0"/>
    <n v="7614360"/>
    <x v="2"/>
    <n v="17571.600000000002"/>
    <x v="1"/>
  </r>
  <r>
    <s v="B07FL3WRX5"/>
    <s v="Wonderchef Nutri-blend Complete Kitchen Machine | 22000 RPM Mixer Grinder, Blender, Chopper, Juicer | 400W Powerful motor | SS Blades | 4 Unbreakable Jars | 2 Years Warranty | Online Recipe Book By Chef Sanjeev Kapoor | Black"/>
    <s v="Wonderchef Nutri-blend Complete"/>
    <x v="865"/>
    <x v="4"/>
    <s v="Kitchen &amp; Home Appliances"/>
    <s v="Vacuum,Cleaning&amp;Ironing"/>
    <s v="Irons,Steamers&amp;Accessories"/>
    <n v="3190"/>
    <n v="6500"/>
    <n v="0.49"/>
    <n v="0"/>
    <x v="7"/>
    <n v="11217"/>
    <n v="0"/>
    <n v="72910500"/>
    <x v="2"/>
    <n v="41502.9"/>
    <x v="1"/>
  </r>
  <r>
    <s v="B0BPCJM7TB"/>
    <s v="WIDEWINGS Electric Handheld Milk Wand Mixer Frother for Latte Coffee Hot Milk, Milk Frother for Coffee, Egg Beater, Hand Blender, Coffee Beater with Stand"/>
    <s v="WIDEWINGS Electric Handheld"/>
    <x v="866"/>
    <x v="4"/>
    <s v="Heating, Cooling &amp; Air Quality"/>
    <s v="RoomHeaters"/>
    <s v="ElectricHeaters"/>
    <n v="799"/>
    <n v="999"/>
    <n v="0.74"/>
    <n v="1"/>
    <x v="1"/>
    <n v="43"/>
    <n v="1"/>
    <n v="42957"/>
    <x v="2"/>
    <n v="172"/>
    <x v="0"/>
  </r>
  <r>
    <s v="B08H673XKN"/>
    <s v="Morphy Richards Icon Superb 750W Mixer Grinder, 4 Jars, Silver and Black"/>
    <s v="Morphy Richards Icon"/>
    <x v="867"/>
    <x v="4"/>
    <s v="Kitchen &amp; Home Appliances"/>
    <s v="SmallKitchenAppliances"/>
    <s v="JuicerMixerGrinders"/>
    <n v="2699"/>
    <n v="7795"/>
    <n v="0.57999999999999996"/>
    <n v="1"/>
    <x v="0"/>
    <n v="4664"/>
    <n v="0"/>
    <n v="36355880"/>
    <x v="2"/>
    <n v="19588.8"/>
    <x v="0"/>
  </r>
  <r>
    <s v="B07DXRGWDJ"/>
    <s v="Philips Handheld Garment Steamer GC360/30 - Vertical &amp; Horizontal Steaming, 1200 Watt, up to 22g/min"/>
    <s v="Philips Handheld Garment"/>
    <x v="758"/>
    <x v="4"/>
    <s v="Kitchen &amp; Home Appliances"/>
    <s v="Vacuum,Cleaning&amp;Ironing"/>
    <s v="Irons,Steamers&amp;Accessories"/>
    <n v="599"/>
    <n v="5995"/>
    <n v="0.28999999999999998"/>
    <n v="0"/>
    <x v="11"/>
    <n v="2112"/>
    <n v="0"/>
    <n v="12661440"/>
    <x v="2"/>
    <n v="8025.5999999999995"/>
    <x v="1"/>
  </r>
  <r>
    <s v="B08243SKCK"/>
    <s v="Vedini Transparent Empty Refillable Reusable Fine Mist Spray Bottle for Perfume, Travel with DIY Sticker Set ( 100ml, Pack of 4)"/>
    <s v="Vedini Transparent Empty"/>
    <x v="868"/>
    <x v="4"/>
    <s v="Kitchen &amp; Home Appliances"/>
    <s v="SmallKitchenAppliances"/>
    <s v="Kettles&amp;HotWaterDispensers"/>
    <n v="749"/>
    <n v="299"/>
    <n v="0.37"/>
    <n v="0"/>
    <x v="0"/>
    <n v="2737"/>
    <n v="0"/>
    <n v="818363"/>
    <x v="2"/>
    <n v="11495.4"/>
    <x v="1"/>
  </r>
  <r>
    <s v="B09SPTNG58"/>
    <s v="Crompton Sea Sapphira 1200 mm Ultra High Speed 3 Blade Ceiling Fan (Lustre Brown, Pack of 1)"/>
    <s v="Crompton Sea Sapphira"/>
    <x v="869"/>
    <x v="4"/>
    <s v="Heating, Cooling &amp; Air Quality"/>
    <s v="WaterHeaters&amp;Geysers"/>
    <s v="StorageWaterHeaters"/>
    <n v="6199"/>
    <n v="2349"/>
    <n v="0.38"/>
    <n v="0"/>
    <x v="2"/>
    <n v="9019"/>
    <n v="0"/>
    <n v="21185631"/>
    <x v="2"/>
    <n v="35174.1"/>
    <x v="1"/>
  </r>
  <r>
    <s v="B083J64CBB"/>
    <s v="Kuber Industries Waterproof Canvas Laundry Bag/Hamper|Metalic Printed With Handles|Foldable Bin &amp; 45 Liter Capicity|Size 37 x 37 x 46, Pack of 1 (Brown)"/>
    <s v="Kuber Industries Waterproof"/>
    <x v="792"/>
    <x v="4"/>
    <s v="Kitchen &amp; Home Appliances"/>
    <s v="SmallKitchenAppliances"/>
    <s v="MiniFoodProcessors&amp;Choppers"/>
    <n v="1819"/>
    <n v="499"/>
    <n v="0.6"/>
    <n v="1"/>
    <x v="1"/>
    <n v="10234"/>
    <n v="0"/>
    <n v="5106766"/>
    <x v="2"/>
    <n v="40936"/>
    <x v="0"/>
  </r>
  <r>
    <s v="B08JV91JTK"/>
    <s v="JM SELLER 180 W 2021 Edition Electric Beater High Speed Hand Mixer Egg Beater for Cake Making and Whipping Cream with 7 Speed Control (White) with Free Spatula and Oil Brush"/>
    <s v="JM SELLER 180"/>
    <x v="870"/>
    <x v="4"/>
    <s v="Kitchen &amp; Home Appliances"/>
    <s v="SmallKitchenAppliances"/>
    <s v="Kettles&amp;HotWaterDispensers"/>
    <n v="1199"/>
    <n v="1299"/>
    <n v="0.64"/>
    <n v="1"/>
    <x v="3"/>
    <n v="550"/>
    <n v="1"/>
    <n v="714450"/>
    <x v="2"/>
    <n v="2255"/>
    <x v="0"/>
  </r>
  <r>
    <s v="B0BQ3K23Y1"/>
    <s v="Oratech Coffee Frother electric, milk frother electric, coffee beater, cappuccino maker, Coffee Foamer, Mocktail Mixer, Coffee Foam Maker, coffee whisker electric, Froth Maker, coffee stirrers electric, coffee frothers, Coffee Blender, (6 Month Warranty) (Multicolour)"/>
    <s v="Oratech Coffee Frother"/>
    <x v="871"/>
    <x v="4"/>
    <s v="Kitchen &amp; Home Appliances"/>
    <s v="SmallKitchenAppliances"/>
    <s v="MixerGrinders"/>
    <n v="3249"/>
    <n v="499"/>
    <n v="0.44"/>
    <n v="0"/>
    <x v="20"/>
    <n v="28"/>
    <n v="1"/>
    <n v="13972"/>
    <x v="2"/>
    <n v="134.4"/>
    <x v="1"/>
  </r>
  <r>
    <s v="B09MT94QLL"/>
    <s v="Havells Glaze 74W Pearl Ivory Gold Ceiling Fan, Sweep: 1200 Mm"/>
    <s v="Havells Glaze 74W"/>
    <x v="872"/>
    <x v="4"/>
    <s v="Kitchen &amp; Home Appliances"/>
    <s v="SmallKitchenAppliances"/>
    <s v="EggBoilers"/>
    <n v="349"/>
    <n v="4775"/>
    <n v="0.57999999999999996"/>
    <n v="1"/>
    <x v="0"/>
    <n v="1353"/>
    <n v="0"/>
    <n v="6460575"/>
    <x v="0"/>
    <n v="5682.6"/>
    <x v="0"/>
  </r>
  <r>
    <s v="B07NKNBTT3"/>
    <s v="Pick Ur Needs¬Æ Lint Remover for Clothes High Range Rechargeable Lint Shaver for All Types of Clothes, Fabrics, Blanket with 1 Extra Blade Multicolor (Rechargeable)"/>
    <s v="Pick Ur Needs¬Æ"/>
    <x v="873"/>
    <x v="4"/>
    <s v="Heating, Cooling &amp; Air Quality"/>
    <s v="RoomHeaters"/>
    <s v="FanHeaters"/>
    <n v="1049"/>
    <n v="1230"/>
    <n v="0.35"/>
    <n v="0"/>
    <x v="3"/>
    <n v="2138"/>
    <n v="0"/>
    <n v="2629740"/>
    <x v="2"/>
    <n v="8765.7999999999993"/>
    <x v="1"/>
  </r>
  <r>
    <s v="B09KPXTZXN"/>
    <s v="Rico Japanese Technology Rechargeable Wireless Electric Chopper with Replacement Warranty - Stainless Steel Blades, One Touch Operation, 10 Seconds Chopping, Mincing Vegetable, Meat - 250 ML, 30 Watts"/>
    <s v="Rico Japanese Technology"/>
    <x v="874"/>
    <x v="4"/>
    <s v="Kitchen &amp; Home Appliances"/>
    <s v="SmallKitchenAppliances"/>
    <s v="DigitalKitchenScales"/>
    <n v="799"/>
    <n v="1999"/>
    <n v="0.53"/>
    <n v="1"/>
    <x v="1"/>
    <n v="1679"/>
    <n v="0"/>
    <n v="3356321"/>
    <x v="2"/>
    <n v="6716"/>
    <x v="0"/>
  </r>
  <r>
    <s v="B078HG2ZPS"/>
    <s v="Butterfly Smart Wet Grinder, 2L (White) with Coconut Scrapper Attachment, Output - 150 W, Input 260 W"/>
    <s v="Butterfly Smart Wet"/>
    <x v="875"/>
    <x v="4"/>
    <s v="Heating, Cooling &amp; Air Quality"/>
    <s v="WaterHeaters&amp;Geysers"/>
    <s v="StorageWaterHeaters"/>
    <n v="4999"/>
    <n v="5156"/>
    <n v="0.28999999999999998"/>
    <n v="0"/>
    <x v="2"/>
    <n v="12837"/>
    <n v="0"/>
    <n v="66187572"/>
    <x v="2"/>
    <n v="50064.299999999996"/>
    <x v="1"/>
  </r>
  <r>
    <s v="B07N2MGB3G"/>
    <s v="AGARO Marvel 9 Liters Oven Toaster Griller, Cake Baking OTG (Black)"/>
    <s v="AGARO Marvel 9"/>
    <x v="876"/>
    <x v="4"/>
    <s v="Kitchen &amp; Home Appliances"/>
    <s v="SmallKitchenAppliances"/>
    <s v="MixerGrinders"/>
    <n v="6999"/>
    <n v="1999"/>
    <n v="0.15"/>
    <n v="0"/>
    <x v="3"/>
    <n v="8873"/>
    <n v="0"/>
    <n v="17737127"/>
    <x v="2"/>
    <n v="36379.299999999996"/>
    <x v="2"/>
  </r>
  <r>
    <s v="B008LN8KDM"/>
    <s v="Philips GC1920/28 1440-Watt Non-Stick Soleplate Steam Iron"/>
    <s v="Philips GC1920/28 1440-Watt"/>
    <x v="877"/>
    <x v="4"/>
    <s v="Kitchen &amp; Home Appliances"/>
    <s v="SmallKitchenAppliances"/>
    <s v="DigitalKitchenScales"/>
    <n v="799"/>
    <n v="2095"/>
    <n v="0.12"/>
    <n v="0"/>
    <x v="4"/>
    <n v="7681"/>
    <n v="0"/>
    <n v="16091695"/>
    <x v="2"/>
    <n v="33028.299999999996"/>
    <x v="2"/>
  </r>
  <r>
    <s v="B08MZNT7GP"/>
    <s v="Havells OFR 13 Wave Fin with PTC Fan Heater 2900 Watts (Black)"/>
    <s v="Havells OFR 13"/>
    <x v="878"/>
    <x v="4"/>
    <s v="Kitchen &amp; Home Appliances"/>
    <s v="SmallKitchenAppliances"/>
    <s v="VacuumSealers"/>
    <n v="89"/>
    <n v="19825"/>
    <n v="0.37"/>
    <n v="0"/>
    <x v="3"/>
    <n v="322"/>
    <n v="1"/>
    <n v="6383650"/>
    <x v="1"/>
    <n v="1320.1999999999998"/>
    <x v="1"/>
  </r>
  <r>
    <s v="B009P2L7CO"/>
    <s v="Bajaj DHX-9 1000W Heavy Weight Dry Iron with Advance Soleplate and Anti-Bacterial German Coating Technology, Ivory"/>
    <s v="Bajaj DHX-9 1000W"/>
    <x v="879"/>
    <x v="4"/>
    <s v="Heating, Cooling &amp; Air Quality"/>
    <s v="Fans"/>
    <s v="CeilingFans"/>
    <n v="1400"/>
    <n v="1920"/>
    <n v="0.43"/>
    <n v="0"/>
    <x v="0"/>
    <n v="9772"/>
    <n v="0"/>
    <n v="18762240"/>
    <x v="2"/>
    <n v="41042.400000000001"/>
    <x v="1"/>
  </r>
  <r>
    <s v="B07YC8JHMB"/>
    <s v="Aquasure From Aquaguard Amaze RO+UV+MTDS,7L storage water purifier,suitable for borewell,tanker,municipal water (Grey) from Eureka Forbes"/>
    <s v="Aquasure From Aquaguard"/>
    <x v="880"/>
    <x v="4"/>
    <s v="Home Storage &amp; Organization"/>
    <s v="Laundry Organization"/>
    <s v="Laundry Baskets"/>
    <n v="355"/>
    <n v="16000"/>
    <n v="0.49"/>
    <n v="0"/>
    <x v="2"/>
    <n v="18497"/>
    <n v="0"/>
    <n v="295952000"/>
    <x v="0"/>
    <n v="72138.3"/>
    <x v="1"/>
  </r>
  <r>
    <s v="B0BNQMF152"/>
    <s v="ROYAL STEP Portable Electric USB Juice Maker Juicer Bottle Blender Grinder Mixer,6 Blades Rechargeable Bottle with (MULTII) (MULTI COLOUR 6 BLED JUICER MIXER)"/>
    <s v="ROYAL STEP Portable"/>
    <x v="881"/>
    <x v="4"/>
    <s v="Heating, Cooling &amp; Air Quality"/>
    <s v="RoomHeaters"/>
    <s v="ElectricHeaters"/>
    <n v="2169"/>
    <n v="2199"/>
    <n v="0.77"/>
    <n v="1"/>
    <x v="7"/>
    <n v="53"/>
    <n v="1"/>
    <n v="116547"/>
    <x v="2"/>
    <n v="196.10000000000002"/>
    <x v="0"/>
  </r>
  <r>
    <s v="B08J7VCT12"/>
    <s v="KENT 16068 Zoom Vacuum Cleaner for Home and Car 130 W | Cordless, Hoseless, Rechargeable HEPA Filters Vacuum Cleaner with Cyclonic Technology | Bagless Design and Multi Nozzle Operation | Blue"/>
    <s v="KENT 16068 Zoom"/>
    <x v="882"/>
    <x v="4"/>
    <s v="Kitchen &amp; Home Appliances"/>
    <s v="Vacuum,Cleaning&amp;Ironing"/>
    <s v="Vacuums&amp;FloorCare"/>
    <n v="2799"/>
    <n v="14999"/>
    <n v="0.53"/>
    <n v="1"/>
    <x v="3"/>
    <n v="1728"/>
    <n v="0"/>
    <n v="25918272"/>
    <x v="2"/>
    <n v="7084.7999999999993"/>
    <x v="0"/>
  </r>
  <r>
    <s v="B0989W6J2F"/>
    <s v="ENEM Sealing Machine | 12 Inch (300 mm) | 1 Year Warranty | Full Customer Support | Beep Sound Function | Plastic Packing Machine | Plastic Bag Sealing Machine | Heat Sealer Machine | Plastic Sealing Machine | Blue | Made in India"/>
    <s v="ENEM Sealing Machine"/>
    <x v="883"/>
    <x v="4"/>
    <s v="Kitchen &amp; Home Appliances"/>
    <s v="SmallKitchenAppliances"/>
    <s v="Kettles&amp;HotWaterDispensers"/>
    <n v="899"/>
    <n v="1799"/>
    <n v="0.11"/>
    <n v="0"/>
    <x v="1"/>
    <n v="2877"/>
    <n v="0"/>
    <n v="5175723"/>
    <x v="2"/>
    <n v="11508"/>
    <x v="2"/>
  </r>
  <r>
    <s v="B0B84KSH3X"/>
    <s v="Wipro Vesta 1200 Watt GD203 Heavyweight Automatic Dry Iron| Quick Heat Up| Anti bacterial German Weilburger Double Coated Black Soleplate |2 Years Warranty"/>
    <s v="Wipro Vesta 1200"/>
    <x v="884"/>
    <x v="4"/>
    <s v="Heating, Cooling &amp; Air Quality"/>
    <s v="RoomHeaters"/>
    <m/>
    <n v="2499"/>
    <n v="1950"/>
    <n v="0.46"/>
    <n v="0"/>
    <x v="11"/>
    <n v="250"/>
    <n v="1"/>
    <n v="487500"/>
    <x v="2"/>
    <n v="950"/>
    <x v="1"/>
  </r>
  <r>
    <s v="B08HLC7Z3G"/>
    <s v="Inalsa Electric Kettle Prism Inox - 1350 W with LED Illumination &amp; Boro-Silicate Body, 1.8 L Capacity along with Cordless Base, 2 Year Warranty (Black)"/>
    <s v="Inalsa Electric Kettle"/>
    <x v="733"/>
    <x v="4"/>
    <s v="Heating, Cooling &amp; Air Quality"/>
    <s v="WaterHeaters&amp;Geysers"/>
    <s v="InstantWaterHeaters"/>
    <n v="3599"/>
    <n v="2995"/>
    <n v="0.61"/>
    <n v="1"/>
    <x v="0"/>
    <n v="5178"/>
    <n v="0"/>
    <n v="15508110"/>
    <x v="2"/>
    <n v="21747.600000000002"/>
    <x v="0"/>
  </r>
  <r>
    <s v="B0BN6M3TCM"/>
    <s v="VRPRIME Lint Roller Lint Remover for Clothes, Pet | 360 Sheets Reusable Sticky Easy-Tear Sheet Brush for Clothes, Furniture, Carpet, Dog Fur, Sweater, Dust &amp; Dirt (4 Rolls - 90 Sheet Each Roll)"/>
    <s v="VRPRIME Lint Roller"/>
    <x v="885"/>
    <x v="4"/>
    <s v="Kitchen &amp; Home Appliances"/>
    <s v="Vacuum,Cleaning&amp;Ironing"/>
    <s v="Irons,Steamers&amp;Accessories"/>
    <n v="499"/>
    <n v="999"/>
    <n v="0.5"/>
    <n v="1"/>
    <x v="13"/>
    <n v="79"/>
    <n v="1"/>
    <n v="78921"/>
    <x v="0"/>
    <n v="363.4"/>
    <x v="0"/>
  </r>
  <r>
    <s v="B01L6MT7E0"/>
    <s v="Philips AC1215/20 Air purifier, removes 99.97% airborne pollutants, 4-stage filtration with True HEPA filter (white)"/>
    <s v="Philips AC1215/20 Air"/>
    <x v="886"/>
    <x v="4"/>
    <s v="Heating, Cooling &amp; Air Quality"/>
    <s v="WaterHeaters&amp;Geysers"/>
    <s v="ImmersionRods"/>
    <n v="653"/>
    <n v="11995"/>
    <n v="0.27"/>
    <n v="0"/>
    <x v="3"/>
    <n v="4157"/>
    <n v="0"/>
    <n v="49863215"/>
    <x v="2"/>
    <n v="17043.699999999997"/>
    <x v="1"/>
  </r>
  <r>
    <s v="B0B9F9PT8R"/>
    <s v="Eopora PTC Ceramic Fast Heating Room Heater for Bedroom, 1500/1000 Watts Room Heater for Home, Electric Heater, Electric Fan Heater for Home Office Bedroom (White)"/>
    <s v="Eopora PTC Ceramic"/>
    <x v="887"/>
    <x v="4"/>
    <s v="Kitchen &amp; Home Appliances"/>
    <s v="Vacuum,Cleaning&amp;Ironing"/>
    <s v="PressureWashers,Steam&amp;WindowCleaners"/>
    <n v="4789"/>
    <n v="2999"/>
    <n v="0.49"/>
    <n v="0"/>
    <x v="8"/>
    <n v="29"/>
    <n v="1"/>
    <n v="86971"/>
    <x v="2"/>
    <n v="95.699999999999989"/>
    <x v="1"/>
  </r>
  <r>
    <s v="B0883LQJ6B"/>
    <s v="Usha Goliath GO1200WG Heavy Weight 1200-Watt Dry Iron, 1.8 Kg(Red)"/>
    <s v="Usha Goliath GO1200WG"/>
    <x v="888"/>
    <x v="4"/>
    <s v="Heating, Cooling &amp; Air Quality"/>
    <s v="RoomHeaters"/>
    <s v="HalogenHeaters"/>
    <n v="1409"/>
    <n v="1690"/>
    <n v="0.28999999999999998"/>
    <n v="0"/>
    <x v="0"/>
    <n v="4580"/>
    <n v="0"/>
    <n v="7740200"/>
    <x v="2"/>
    <n v="19236"/>
    <x v="1"/>
  </r>
  <r>
    <s v="B099Z83VRC"/>
    <s v="Wipro Vesta Electric Egg Boiler, 360 Watts, 3 Boiling Modes, Stainless Steel Body and Heating Plate, Boils up to 7 Eggs at a time, Automatic Shut Down, White, Standard (VB021070)"/>
    <s v="Wipro Vesta Electric"/>
    <x v="889"/>
    <x v="4"/>
    <s v="Kitchen &amp; Home Appliances"/>
    <s v="SmallKitchenAppliances"/>
    <s v="HandBlenders"/>
    <n v="753"/>
    <n v="1790"/>
    <n v="0.41"/>
    <n v="0"/>
    <x v="4"/>
    <n v="1404"/>
    <n v="0"/>
    <n v="2513160"/>
    <x v="2"/>
    <n v="6037.2"/>
    <x v="1"/>
  </r>
  <r>
    <s v="B00S9BSJC8"/>
    <s v="Philips Viva Collection HR1832/00 1.5-Litre400-Watt Juicer (Ink Black)"/>
    <s v="Philips Viva Collection"/>
    <x v="745"/>
    <x v="4"/>
    <s v="Kitchen &amp; Home Appliances"/>
    <s v="SmallKitchenAppliances"/>
    <s v="EggBoilers"/>
    <n v="353"/>
    <n v="8995"/>
    <n v="0.28000000000000003"/>
    <n v="0"/>
    <x v="4"/>
    <n v="2810"/>
    <n v="0"/>
    <n v="25275950"/>
    <x v="0"/>
    <n v="12083"/>
    <x v="1"/>
  </r>
  <r>
    <s v="B0B4SJKRDF"/>
    <s v="Kitchenwell Multipurpose Portable Electronic Digital Weighing Scale Weight Machine | Weight Machine | 10 Kg"/>
    <s v="Kitchenwell Multipurpose Portable"/>
    <x v="890"/>
    <x v="4"/>
    <s v="Kitchen &amp; Home Appliances"/>
    <s v="SmallKitchenAppliances"/>
    <s v="DigitalKitchenScales"/>
    <n v="1099"/>
    <n v="239"/>
    <n v="0"/>
    <n v="0"/>
    <x v="4"/>
    <n v="7"/>
    <n v="1"/>
    <n v="1673"/>
    <x v="2"/>
    <n v="30.099999999999998"/>
    <x v="2"/>
  </r>
  <r>
    <s v="B0BM4KTNL1"/>
    <s v="FIGMENT Handheld Milk Frother Rechargeable, 3-Speed Electric Frother for Coffee with 2 Whisks and Coffee Decoration Tool, Coffee Frother Mixer, CRESCENT ENTERPRISES VRW0.50BK (A1)"/>
    <s v="FIGMENT Handheld Milk"/>
    <x v="891"/>
    <x v="4"/>
    <s v="Kitchen &amp; Home Appliances"/>
    <s v="SmallKitchenAppliances"/>
    <s v="DeepFatFryers"/>
    <n v="8799"/>
    <n v="1599"/>
    <n v="0.56000000000000005"/>
    <n v="1"/>
    <x v="16"/>
    <n v="1729"/>
    <n v="0"/>
    <n v="2764671"/>
    <x v="2"/>
    <n v="8126.3"/>
    <x v="0"/>
  </r>
  <r>
    <s v="B08S6RKT4L"/>
    <s v="Balzano High Speed Nutri Blender/Mixer/Smoothie Maker - 500 Watt - Silver, 2 Jar"/>
    <s v="Balzano High Speed"/>
    <x v="892"/>
    <x v="4"/>
    <s v="Kitchen &amp; Home Appliances"/>
    <s v="SmallKitchenAppliances"/>
    <s v="Kettles&amp;HotWaterDispensers"/>
    <n v="1345"/>
    <n v="4290"/>
    <n v="0.39"/>
    <n v="0"/>
    <x v="5"/>
    <n v="2116"/>
    <n v="0"/>
    <n v="9077640"/>
    <x v="2"/>
    <n v="9310.4000000000015"/>
    <x v="1"/>
  </r>
  <r>
    <s v="B09SZ5TWHW"/>
    <s v="Swiss Military VC03 Wireless Car Vacuum Cleaner | Wireless Vacuum Cleaner for Home, Car, Living Room | Wireless Vacuum Cleaner Dust Collection/Lighting Car Pet Hair Vacuum with Powerful Motor"/>
    <s v="Swiss Military VC03"/>
    <x v="893"/>
    <x v="4"/>
    <s v="Kitchen &amp; Home Appliances"/>
    <s v="SmallKitchenAppliances"/>
    <s v="Pop-upToasters"/>
    <n v="2095"/>
    <n v="2890"/>
    <n v="0.46"/>
    <n v="0"/>
    <x v="2"/>
    <n v="463"/>
    <n v="1"/>
    <n v="1338070"/>
    <x v="2"/>
    <n v="1805.7"/>
    <x v="1"/>
  </r>
  <r>
    <s v="B0BLC2BYPX"/>
    <s v="Zuvexa USB Rechargeable Electric Foam Maker - Handheld Milk Wand Mixer Frother for Hot Milk, Hand Blender Coffee, Egg Beater (Black)"/>
    <s v="Zuvexa USB Rechargeable"/>
    <x v="894"/>
    <x v="4"/>
    <s v="Heating, Cooling &amp; Air Quality"/>
    <s v="RoomHeaters"/>
    <s v="ElectricHeaters"/>
    <n v="1498"/>
    <n v="1299"/>
    <n v="0.62"/>
    <n v="1"/>
    <x v="16"/>
    <n v="54"/>
    <n v="1"/>
    <n v="70146"/>
    <x v="2"/>
    <n v="253.8"/>
    <x v="0"/>
  </r>
  <r>
    <s v="B00P0R95EA"/>
    <s v="Usha IH2415 1500-Watt Immersion Heater (Silver)"/>
    <s v="Usha IH2415 1500-Watt"/>
    <x v="895"/>
    <x v="4"/>
    <s v="Heating, Cooling &amp; Air Quality"/>
    <s v="RoomHeaters"/>
    <s v="HeatConvectors"/>
    <n v="2199"/>
    <n v="640"/>
    <n v="0.2"/>
    <n v="0"/>
    <x v="3"/>
    <n v="7229"/>
    <n v="0"/>
    <n v="4626560"/>
    <x v="2"/>
    <n v="29638.899999999998"/>
    <x v="2"/>
  </r>
  <r>
    <s v="B07W4HTS8Q"/>
    <s v="ACTIVA Instant 3 LTR 3 KVA SPECIAL Anti Rust Coated Tank Geyser with Full ABS Body with 5 Year Warranty Premium (White)"/>
    <s v="ACTIVA Instant 3"/>
    <x v="896"/>
    <x v="4"/>
    <s v="Kitchen &amp; Home Appliances"/>
    <s v="SmallKitchenAppliances"/>
    <s v="MixerGrinders"/>
    <n v="3699"/>
    <n v="3790"/>
    <n v="0.5"/>
    <n v="1"/>
    <x v="11"/>
    <n v="3842"/>
    <n v="0"/>
    <n v="14561180"/>
    <x v="2"/>
    <n v="14599.599999999999"/>
    <x v="0"/>
  </r>
  <r>
    <s v="B078JBK4GX"/>
    <s v="Havells Instanio 1-Litre 3KW Instant Water Heater (Geyser), White Blue"/>
    <s v="Havells Instanio 1-Litre"/>
    <x v="897"/>
    <x v="4"/>
    <s v="Home Storage &amp; Organization"/>
    <s v="Laundry Organization"/>
    <s v="Laundry Baskets"/>
    <n v="177"/>
    <n v="4560"/>
    <n v="0.43"/>
    <n v="0"/>
    <x v="5"/>
    <n v="646"/>
    <n v="1"/>
    <n v="2945760"/>
    <x v="1"/>
    <n v="2842.4"/>
    <x v="1"/>
  </r>
  <r>
    <s v="B08S7V8YTN"/>
    <s v="Lifelong 2-in1 Egg Boiler and Poacher 500-Watt (Transparent and Silver Grey), Boil 8 eggs, Poach 4 eggs, Easy to clean| 3 Boiling Modes, Stainless Steel Body and Heating Plate, Automatic Turn-Off"/>
    <s v="Lifelong 2-in1 Egg"/>
    <x v="898"/>
    <x v="4"/>
    <s v="Kitchen &amp; Home Appliances"/>
    <s v="SmallKitchenAppliances"/>
    <s v="MixerGrinders"/>
    <n v="1149"/>
    <n v="3500"/>
    <n v="0.66"/>
    <n v="1"/>
    <x v="4"/>
    <n v="1802"/>
    <n v="0"/>
    <n v="6307000"/>
    <x v="2"/>
    <n v="7748.5999999999995"/>
    <x v="0"/>
  </r>
  <r>
    <s v="B07H5PBN54"/>
    <s v="INDIAS¬Æ‚Ñ¢ Electro-Instant Water Geyser A.B.S. Body Shock Proof Can be Used in Bathroom, Kitchen, wash Area, Hotels, Hospital etc."/>
    <s v="INDIAS¬Æ‚Ñ¢ Electro-Instant Water"/>
    <x v="899"/>
    <x v="4"/>
    <s v="Kitchen &amp; Home Appliances"/>
    <s v="Coffee,Tea&amp;Espresso"/>
    <s v="CoffeeGrinders"/>
    <n v="244"/>
    <n v="2600"/>
    <n v="0.62"/>
    <n v="1"/>
    <x v="10"/>
    <n v="252"/>
    <n v="1"/>
    <n v="655200"/>
    <x v="0"/>
    <n v="856.8"/>
    <x v="0"/>
  </r>
  <r>
    <s v="B07YCBSCYB"/>
    <s v="AmazonBasics Induction Cooktop 1600 Watt (Black)"/>
    <s v="AmazonBasics Induction Cooktop"/>
    <x v="900"/>
    <x v="4"/>
    <s v="Heating, Cooling &amp; Air Quality"/>
    <s v="RoomHeaters"/>
    <s v="ElectricHeaters"/>
    <n v="1959"/>
    <n v="3300"/>
    <n v="0.39"/>
    <n v="0"/>
    <x v="0"/>
    <n v="780"/>
    <n v="1"/>
    <n v="2574000"/>
    <x v="2"/>
    <n v="3276"/>
    <x v="1"/>
  </r>
  <r>
    <s v="B098T9CJVQ"/>
    <s v="Sui Generis Electric Handheld Milk Wand Mixer Frother for Latte Coffee Hot Milk, Milk Frother, Electric Coffee Beater, Egg Beater, Latte Maker, Mini Hand Blender Cappuccino Maker (Multicolor)"/>
    <s v="Sui Generis Electric"/>
    <x v="901"/>
    <x v="4"/>
    <s v="Kitchen &amp; Home Appliances"/>
    <s v="Vacuum,Cleaning&amp;Ironing"/>
    <s v="Irons,Steamers&amp;Accessories"/>
    <n v="319"/>
    <n v="699"/>
    <n v="0.7"/>
    <n v="1"/>
    <x v="7"/>
    <n v="74"/>
    <n v="1"/>
    <n v="51726"/>
    <x v="0"/>
    <n v="273.8"/>
    <x v="0"/>
  </r>
  <r>
    <s v="B01KCSGBU2"/>
    <s v="Philips Air Purifier Ac2887/20,Vitashield Intelligent Purification,Long Hepa Filter Life Upto 17000 Hours,Removes 99.9% Airborne Viruses &amp; Bacteria,99.97% Airborne Pollutants,Ideal For Master Bedroom"/>
    <s v="Philips Air Purifier"/>
    <x v="902"/>
    <x v="4"/>
    <s v="Kitchen &amp; Home Appliances"/>
    <s v="SmallKitchenAppliances"/>
    <s v="Kettles&amp;HotWaterDispensers"/>
    <n v="1499"/>
    <n v="23559"/>
    <n v="0.38"/>
    <n v="0"/>
    <x v="4"/>
    <n v="2026"/>
    <n v="0"/>
    <n v="47730534"/>
    <x v="2"/>
    <n v="8711.7999999999993"/>
    <x v="1"/>
  </r>
  <r>
    <s v="B095XCRDQW"/>
    <s v="Esquire Laundry Basket Brown, 50 Ltr Capacity(Plastic)"/>
    <s v="Esquire Laundry Basket"/>
    <x v="903"/>
    <x v="4"/>
    <s v="Kitchen &amp; Home Appliances"/>
    <s v="Vacuum,Cleaning&amp;Ironing"/>
    <s v="Irons,Steamers&amp;Accessories"/>
    <n v="469"/>
    <n v="1599"/>
    <n v="0.41"/>
    <n v="0"/>
    <x v="4"/>
    <n v="5911"/>
    <n v="0"/>
    <n v="9451689"/>
    <x v="0"/>
    <n v="25417.3"/>
    <x v="1"/>
  </r>
  <r>
    <s v="B09CTWFV5W"/>
    <s v="PHILIPS Air Fryer HD9200/90, uses up to 90% less fat, 1400W, 4.1 Liter, with Rapid Air Technology (Black), Large"/>
    <s v="PHILIPS Air Fryer"/>
    <x v="904"/>
    <x v="4"/>
    <s v="Kitchen &amp; Home Appliances"/>
    <s v="SmallKitchenAppliances"/>
    <s v="Pop-upToasters"/>
    <n v="1099"/>
    <n v="9995"/>
    <n v="0.28000000000000003"/>
    <n v="0"/>
    <x v="5"/>
    <n v="1964"/>
    <n v="0"/>
    <n v="19630180"/>
    <x v="2"/>
    <n v="8641.6"/>
    <x v="1"/>
  </r>
  <r>
    <s v="B0B7NWGXS6"/>
    <s v="Havells Bero Quartz Heater Black 800w 2 Heat Settings 2 Year Product Warranty"/>
    <s v="Havells Bero Quartz"/>
    <x v="905"/>
    <x v="4"/>
    <s v="Heating, Cooling &amp; Air Quality"/>
    <s v="RoomHeaters"/>
    <s v="FanHeaters"/>
    <n v="9590"/>
    <n v="2545"/>
    <n v="0.04"/>
    <n v="0"/>
    <x v="3"/>
    <n v="25"/>
    <n v="1"/>
    <n v="63625"/>
    <x v="2"/>
    <n v="102.49999999999999"/>
    <x v="2"/>
  </r>
  <r>
    <s v="B07DZ986Q2"/>
    <s v="Philips EasyTouch Plus Standing Garment Steamer GC523/60 - 1600 Watt, 5 Steam Settings, Up to 32 g/min steam, with Double Pole"/>
    <s v="Philips EasyTouch Plus"/>
    <x v="906"/>
    <x v="4"/>
    <s v="Heating, Cooling &amp; Air Quality"/>
    <s v="Fans"/>
    <s v="ExhaustFans"/>
    <n v="999"/>
    <n v="8995"/>
    <n v="0.13"/>
    <n v="0"/>
    <x v="1"/>
    <n v="3160"/>
    <n v="0"/>
    <n v="28424200"/>
    <x v="2"/>
    <n v="12640"/>
    <x v="2"/>
  </r>
  <r>
    <s v="B07KKJPTWB"/>
    <s v="Brayden Chopro, Electric Vegetable Chopper for Kitchen with 500 ML Capacity, 400 Watts Copper Motor and 4 Bi-Level SS Blades (Black)"/>
    <s v="Brayden Chopro, Electric"/>
    <x v="907"/>
    <x v="4"/>
    <s v="Kitchen &amp; Home Appliances"/>
    <s v="SmallKitchenAppliances"/>
    <s v="Kettles&amp;HotWaterDispensers"/>
    <n v="1299"/>
    <n v="1999"/>
    <n v="0.2"/>
    <n v="0"/>
    <x v="5"/>
    <n v="1558"/>
    <n v="0"/>
    <n v="3114442"/>
    <x v="2"/>
    <n v="6855.2000000000007"/>
    <x v="2"/>
  </r>
  <r>
    <s v="B071R3LHFM"/>
    <s v="Wonderchef Nutri-blend Mixer, Grinder &amp; Blender | Powerful 400W 22000 RPM motor | Stainless steel Blades | 3 unbreakable jars | 2 Years warranty | Online recipe book by Chef Sanjeev Kapoor | Black"/>
    <s v="Wonderchef Nutri-blend Mixer,"/>
    <x v="760"/>
    <x v="4"/>
    <s v="Kitchen &amp; Home Appliances"/>
    <s v="Coffee,Tea&amp;Espresso"/>
    <s v="DripCoffeeMachines"/>
    <n v="292"/>
    <n v="5500"/>
    <n v="0.47"/>
    <n v="0"/>
    <x v="11"/>
    <n v="8958"/>
    <n v="0"/>
    <n v="49269000"/>
    <x v="0"/>
    <n v="34040.400000000001"/>
    <x v="1"/>
  </r>
  <r>
    <s v="B086X18Q71"/>
    <s v="Usha Janome Dream Stitch Automatic Zig-Zag Electric Sewing Machine with 14 Stitch Function (White and Blue) with Free Sewing KIT Worth RS 500"/>
    <s v="Usha Janome Dream"/>
    <x v="908"/>
    <x v="4"/>
    <s v="Kitchen &amp; Home Appliances"/>
    <s v="SmallKitchenAppliances"/>
    <s v="VacuumSealers"/>
    <n v="160"/>
    <n v="12150"/>
    <n v="0.19"/>
    <n v="0"/>
    <x v="4"/>
    <n v="13251"/>
    <n v="0"/>
    <n v="160999650"/>
    <x v="1"/>
    <n v="56979.299999999996"/>
    <x v="2"/>
  </r>
  <r>
    <s v="B07WVQG8WZ"/>
    <s v="Black+Decker Handheld Portable Garment Steamer 1500 Watts with Anti Calc (Violet)"/>
    <s v="Black+Decker Handheld Portable"/>
    <x v="909"/>
    <x v="4"/>
    <s v="Kitchen &amp; Home Appliances"/>
    <s v="WaterPurifiers&amp;Accessories"/>
    <s v="WaterPurifierAccessories"/>
    <n v="600"/>
    <n v="4995"/>
    <n v="0.34"/>
    <n v="0"/>
    <x v="11"/>
    <n v="1393"/>
    <n v="0"/>
    <n v="6958035"/>
    <x v="2"/>
    <n v="5293.4"/>
    <x v="1"/>
  </r>
  <r>
    <s v="B0BFBNXS94"/>
    <s v="Personal Size Blender, Portable Blender, Battery Powered USB Blender, with Four Blades, Mini Blender Travel Bottle for Juice, Shakes, and Smoothies (Pink)"/>
    <s v="Personal Size Blender,"/>
    <x v="910"/>
    <x v="4"/>
    <s v="Kitchen &amp; Home Appliances"/>
    <s v="WaterPurifiers&amp;Accessories"/>
    <s v="WaterCartridges"/>
    <n v="1130"/>
    <n v="1499"/>
    <n v="0.55000000000000004"/>
    <n v="1"/>
    <x v="21"/>
    <n v="13"/>
    <n v="1"/>
    <n v="19487"/>
    <x v="2"/>
    <n v="29.9"/>
    <x v="0"/>
  </r>
  <r>
    <s v="B071113J7M"/>
    <s v="Sujata Powermatic Plus 900 Watts Juicer Mixer Grinder"/>
    <s v="Sujata Powermatic Plus"/>
    <x v="911"/>
    <x v="4"/>
    <s v="Kitchen &amp; Home Appliances"/>
    <s v="SmallKitchenAppliances"/>
    <s v="MixerGrinders"/>
    <n v="3249"/>
    <n v="7506"/>
    <n v="0.22"/>
    <n v="0"/>
    <x v="6"/>
    <n v="7241"/>
    <n v="0"/>
    <n v="54350946"/>
    <x v="2"/>
    <n v="32584.5"/>
    <x v="2"/>
  </r>
  <r>
    <s v="B09YLWT89W"/>
    <s v="Sure From Aquaguard Delight NXT RO+UV+UF+Taste Adjuster(MTDS),6L water purifier,8 stages purification,Suitable for borewell,tanker,municipal water(Black) from Eureka Forbes"/>
    <s v="Sure From Aquaguard"/>
    <x v="912"/>
    <x v="4"/>
    <s v="Kitchen &amp; Home Appliances"/>
    <s v="SmallKitchenAppliances"/>
    <s v="MixerGrinders"/>
    <n v="3599"/>
    <n v="18000"/>
    <n v="0.49"/>
    <n v="0"/>
    <x v="1"/>
    <n v="16020"/>
    <n v="0"/>
    <n v="288360000"/>
    <x v="2"/>
    <n v="64080"/>
    <x v="1"/>
  </r>
  <r>
    <s v="B0814LP6S9"/>
    <s v="PrettyKrafts Laundry Basket for clothes with Lid &amp; Handles, Toys Organiser, 75 Ltr Grey"/>
    <s v="PrettyKrafts Laundry Basket"/>
    <x v="736"/>
    <x v="4"/>
    <s v="Kitchen &amp; Home Appliances"/>
    <s v="SmallKitchenAppliances"/>
    <s v="EggBoilers"/>
    <n v="368"/>
    <n v="1099"/>
    <n v="0.68"/>
    <n v="1"/>
    <x v="7"/>
    <n v="1470"/>
    <n v="0"/>
    <n v="1615530"/>
    <x v="0"/>
    <n v="5439"/>
    <x v="0"/>
  </r>
  <r>
    <s v="B07BKSSDR2"/>
    <s v="Dr Trust Electronic Kitchen Digital Scale Weighing Machine (Blue)"/>
    <s v="Dr Trust Electronic"/>
    <x v="913"/>
    <x v="4"/>
    <s v="Kitchen &amp; Home Appliances"/>
    <s v="SmallKitchenAppliances"/>
    <s v="MixerGrinders"/>
    <n v="3199"/>
    <n v="1900"/>
    <n v="0.53"/>
    <n v="1"/>
    <x v="1"/>
    <n v="3663"/>
    <n v="0"/>
    <n v="6959700"/>
    <x v="2"/>
    <n v="14652"/>
    <x v="0"/>
  </r>
  <r>
    <s v="B09VGS66FV"/>
    <s v="Tesora - Inspired by you Large Premium Electric Kettle 1.8L, Stainless Steel Inner Body - Auto Power Cut, Boil Dry Protection &amp; Cool Touch Double Wall, Portable | 1500 Watts |1 Year Warranty | (White)"/>
    <s v="Tesora - Inspired"/>
    <x v="914"/>
    <x v="4"/>
    <s v="Kitchen &amp; Home Appliances"/>
    <s v="SmallKitchenAppliances"/>
    <s v="Rice&amp;PastaCookers"/>
    <n v="1599"/>
    <n v="1850"/>
    <n v="0.27"/>
    <n v="0"/>
    <x v="5"/>
    <n v="638"/>
    <n v="1"/>
    <n v="1180300"/>
    <x v="2"/>
    <n v="2807.2000000000003"/>
    <x v="1"/>
  </r>
  <r>
    <s v="B07RCGTZ4M"/>
    <s v="AGARO Ace 1600 Watts, 21.5 kPa Suction Power, 21 litres Wet &amp; Dry Stainless Steel Vacuum Cleaner with Blower Function and Washable Dust Bag"/>
    <s v="AGARO Ace 1600"/>
    <x v="915"/>
    <x v="4"/>
    <s v="Kitchen &amp; Home Appliances"/>
    <s v="SmallKitchenAppliances"/>
    <s v="HandBlenders"/>
    <n v="1999"/>
    <n v="9999"/>
    <n v="0.38"/>
    <n v="0"/>
    <x v="3"/>
    <n v="3552"/>
    <n v="0"/>
    <n v="35516448"/>
    <x v="2"/>
    <n v="14563.199999999999"/>
    <x v="1"/>
  </r>
  <r>
    <s v="B0747VDH9L"/>
    <s v="INALSA Hand Blender 1000 Watt with Chopper, Whisker, 600 ml Multipurpose Jar|Variable Speed And Turbo Speed Function |100% Copper Motor |Low Noise |ANTI-SPLASH TECHNOLOGY|2 Year Warranty"/>
    <s v="INALSA Hand Blender"/>
    <x v="916"/>
    <x v="4"/>
    <s v="Kitchen &amp; Home Appliances"/>
    <s v="Vacuum,Cleaning&amp;Ironing"/>
    <s v="Irons,Steamers&amp;Accessories"/>
    <n v="616"/>
    <n v="3995"/>
    <n v="0.31"/>
    <n v="0"/>
    <x v="5"/>
    <n v="11148"/>
    <n v="0"/>
    <n v="44536260"/>
    <x v="2"/>
    <n v="49051.200000000004"/>
    <x v="1"/>
  </r>
  <r>
    <s v="B08XLR6DSB"/>
    <s v="akiara - Makes life easy Electric Handy Sewing/Stitch Handheld Cordless Portable White Sewing Machine for Home Tailoring, Hand Machine | Mini Silai | White Hand Machine with Adapter"/>
    <s v="akiara - Makes"/>
    <x v="917"/>
    <x v="4"/>
    <s v="Kitchen &amp; Home Appliances"/>
    <s v="SmallKitchenAppliances"/>
    <s v="HandBlenders"/>
    <n v="1499"/>
    <n v="1499"/>
    <n v="0.52"/>
    <n v="1"/>
    <x v="19"/>
    <n v="2449"/>
    <n v="0"/>
    <n v="3671051"/>
    <x v="2"/>
    <n v="7591.9000000000005"/>
    <x v="0"/>
  </r>
  <r>
    <s v="B08H6CZSHT"/>
    <s v="Philips EasySpeed Plus Steam Iron GC2145/20-2200W, Quick Heat Up with up to 30 g/min steam, 110 g steam Boost, Scratch Resistant Ceramic Soleplate, Vertical steam &amp; Drip-Stop"/>
    <s v="Philips EasySpeed Plus"/>
    <x v="918"/>
    <x v="4"/>
    <s v="Kitchen &amp; Home Appliances"/>
    <s v="SmallKitchenAppliances"/>
    <s v="VacuumSealers"/>
    <n v="199"/>
    <n v="3295"/>
    <n v="0.12"/>
    <n v="0"/>
    <x v="4"/>
    <n v="2299"/>
    <n v="0"/>
    <n v="7575205"/>
    <x v="1"/>
    <n v="9885.6999999999989"/>
    <x v="2"/>
  </r>
  <r>
    <s v="B07CVR2L5K"/>
    <s v="INALSA Electric Chopper Bullet- 400 Watts with 100% Pure Copper Motor| Chop, Mince, Puree, Dice | Twin Blade Technology| 900 ml Capacity| One Touch Operation, 1.30mtr Long Power Cord (Black/Silver)"/>
    <s v="INALSA Electric Chopper"/>
    <x v="919"/>
    <x v="4"/>
    <s v="Heating, Cooling &amp; Air Quality"/>
    <s v="WaterHeaters&amp;Geysers"/>
    <s v="ImmersionRods"/>
    <n v="610"/>
    <n v="2695"/>
    <n v="0.39"/>
    <n v="0"/>
    <x v="5"/>
    <n v="6027"/>
    <n v="0"/>
    <n v="16242765"/>
    <x v="2"/>
    <n v="26518.800000000003"/>
    <x v="1"/>
  </r>
  <r>
    <s v="B09J4YQYX3"/>
    <s v="Borosil Electric Egg Boiler, 8 Egg Capacity, For Hard, Soft, Medium Boiled Eggs, Steamed Vegetables, Transparent Lid, Stainless Steel Exterior (500 Watts)"/>
    <s v="Borosil Electric Egg"/>
    <x v="920"/>
    <x v="4"/>
    <s v="Kitchen &amp; Home Appliances"/>
    <s v="SmallKitchenAppliances"/>
    <s v="MiniFoodProcessors&amp;Choppers"/>
    <n v="999"/>
    <n v="2290"/>
    <n v="0.39"/>
    <n v="0"/>
    <x v="5"/>
    <n v="461"/>
    <n v="1"/>
    <n v="1055690"/>
    <x v="2"/>
    <n v="2028.4"/>
    <x v="1"/>
  </r>
  <r>
    <s v="B0B2DD8BQ8"/>
    <s v="Wipro Vesta Grill 1000 Watt Sandwich Maker |Dual function-SW Maker&amp;Griller|Non stick Coat -BPA&amp;PTFE Free |Auto Temp Cut-off| Height Control -180·∂ø&amp;105·∂ø |2 year warranty|SS Finish|Standard size"/>
    <s v="Wipro Vesta Grill"/>
    <x v="921"/>
    <x v="4"/>
    <s v="Kitchen &amp; Home Appliances"/>
    <s v="Vacuum,Cleaning&amp;Ironing"/>
    <s v="Vacuums&amp;FloorCare"/>
    <n v="8999"/>
    <n v="3099"/>
    <n v="0.33"/>
    <n v="0"/>
    <x v="3"/>
    <n v="282"/>
    <n v="1"/>
    <n v="873918"/>
    <x v="2"/>
    <n v="1156.1999999999998"/>
    <x v="1"/>
  </r>
  <r>
    <s v="B0123P3PWE"/>
    <s v="Rico IRPRO 1500 Watt Japanese Technology Electric Water Heater Immersion Rod Shockproof Protection &amp; Stainless Steel Heating Element for Instant Heating| ISI Certified 1 Year Replacement Warranty"/>
    <s v="Rico IRPRO 1500"/>
    <x v="922"/>
    <x v="4"/>
    <s v="Kitchen &amp; Home Appliances"/>
    <s v="Vacuum,Cleaning&amp;Ironing"/>
    <s v="Irons,Steamers&amp;Accessories"/>
    <n v="453"/>
    <n v="1075"/>
    <n v="7.0000000000000007E-2"/>
    <n v="0"/>
    <x v="3"/>
    <n v="9275"/>
    <n v="0"/>
    <n v="9970625"/>
    <x v="0"/>
    <n v="38027.5"/>
    <x v="2"/>
  </r>
  <r>
    <s v="B08HDCWDXD"/>
    <s v="Eureka Forbes Active Clean 700 Watts Powerful Suction &amp; Blower Vacuum Cleaner with Washable HEPA Filter &amp; 6 Accessories,1 Year Warranty,Compact,Light Weight &amp; Easy to use (Red &amp; Black)"/>
    <s v="Eureka Forbes Active"/>
    <x v="923"/>
    <x v="4"/>
    <s v="Kitchen &amp; Home Appliances"/>
    <s v="SmallKitchenAppliances"/>
    <s v="MixerGrinders"/>
    <n v="2464"/>
    <n v="6999"/>
    <n v="0.55000000000000004"/>
    <n v="1"/>
    <x v="1"/>
    <n v="743"/>
    <n v="1"/>
    <n v="5200257"/>
    <x v="2"/>
    <n v="2972"/>
    <x v="0"/>
  </r>
  <r>
    <s v="B0836JGZ74"/>
    <s v="CSI INTERNATIONAL¬Æ Instant Water Geyser, Water Heater, Portable Water Heater, Geyser Made of First Class ABS Plastic 3KW (White)"/>
    <s v="CSI INTERNATIONAL¬Æ Instant"/>
    <x v="924"/>
    <x v="4"/>
    <s v="Kitchen &amp; Home Appliances"/>
    <s v="SmallKitchenAppliances"/>
    <s v="Rice&amp;PastaCookers"/>
    <n v="2719"/>
    <n v="2499"/>
    <n v="0.57999999999999996"/>
    <n v="1"/>
    <x v="9"/>
    <n v="328"/>
    <n v="1"/>
    <n v="819672"/>
    <x v="2"/>
    <n v="1180.8"/>
    <x v="0"/>
  </r>
  <r>
    <s v="B0BCKJJN8R"/>
    <s v="Hindware Atlantic Xceed 5L 3kW Instant Water Heater with Copper Heating Element and High Grade Stainless Steel Tank"/>
    <s v="Hindware Atlantic Xceed"/>
    <x v="925"/>
    <x v="4"/>
    <s v="Heating, Cooling &amp; Air Quality"/>
    <s v="WaterHeaters&amp;Geysers"/>
    <s v="InstantWaterHeaters"/>
    <n v="1439"/>
    <n v="7290"/>
    <n v="0.51"/>
    <n v="1"/>
    <x v="2"/>
    <n v="942"/>
    <n v="1"/>
    <n v="6867180"/>
    <x v="2"/>
    <n v="3673.7999999999997"/>
    <x v="0"/>
  </r>
  <r>
    <s v="B008P7IF02"/>
    <s v="Morphy Richards New Europa 800-Watt Espresso and Cappuccino 4-Cup Coffee Maker (Black)"/>
    <s v="Morphy Richards New"/>
    <x v="926"/>
    <x v="4"/>
    <s v="Kitchen &amp; Home Appliances"/>
    <s v="SmallKitchenAppliances"/>
    <s v="HandBlenders"/>
    <n v="2799"/>
    <n v="5795"/>
    <n v="0.17"/>
    <n v="0"/>
    <x v="2"/>
    <n v="3815"/>
    <n v="0"/>
    <n v="22107925"/>
    <x v="2"/>
    <n v="14878.5"/>
    <x v="2"/>
  </r>
  <r>
    <s v="B08CNLYKW5"/>
    <s v="Lifelong Power - Pro 500 Watt 3 Jar Mixer Grinder with 3 Speed Control and 1100 Watt Dry Non-Stick soleplate Iron Super Combo (White and Grey, 1 Year Warranty)"/>
    <s v="Lifelong Power -"/>
    <x v="927"/>
    <x v="4"/>
    <s v="Heating, Cooling &amp; Air Quality"/>
    <s v="WaterHeaters&amp;Geysers"/>
    <s v="InstantWaterHeaters"/>
    <n v="2088"/>
    <n v="3398"/>
    <n v="0.5"/>
    <n v="1"/>
    <x v="11"/>
    <n v="7988"/>
    <n v="0"/>
    <n v="27143224"/>
    <x v="2"/>
    <n v="30354.399999999998"/>
    <x v="0"/>
  </r>
  <r>
    <s v="B08C7TYHPB"/>
    <s v="iBELL Castor CTEK15L Premium 1.5 Litre Stainless Steel Electric Kettle,1500W Auto Cut-Off Feature,Silver"/>
    <s v="iBELL Castor CTEK15L"/>
    <x v="928"/>
    <x v="4"/>
    <s v="Heating, Cooling &amp; Air Quality"/>
    <s v="WaterHeaters&amp;Geysers"/>
    <s v="InstantWaterHeaters"/>
    <n v="2399"/>
    <n v="1490"/>
    <n v="0.55000000000000004"/>
    <n v="1"/>
    <x v="3"/>
    <n v="925"/>
    <n v="1"/>
    <n v="1378250"/>
    <x v="2"/>
    <n v="3792.4999999999995"/>
    <x v="0"/>
  </r>
  <r>
    <s v="B08VJFYH6N"/>
    <s v="BAJAJ PYGMY MINI 110 MM 10 W HIGH SPEED OPERATION, USB CHARGING, MULTI-CLIP FUNCTION PERSONAL FAN"/>
    <s v="BAJAJ PYGMY MINI"/>
    <x v="929"/>
    <x v="4"/>
    <s v="Kitchen &amp; Home Appliances"/>
    <s v="SmallKitchenAppliances"/>
    <s v="DigitalKitchenScales"/>
    <n v="308"/>
    <n v="1620"/>
    <n v="0.41"/>
    <n v="0"/>
    <x v="3"/>
    <n v="4370"/>
    <n v="0"/>
    <n v="7079400"/>
    <x v="0"/>
    <n v="17917"/>
    <x v="1"/>
  </r>
  <r>
    <s v="B08235JZFB"/>
    <s v="Crompton InstaGlide 1000-Watts Dry Iron with American Heritage Coating, Pack of 1 Iron"/>
    <s v="Crompton InstaGlide 1000-Watts"/>
    <x v="930"/>
    <x v="4"/>
    <s v="Heating, Cooling &amp; Air Quality"/>
    <s v="WaterHeaters&amp;Geysers"/>
    <s v="InstantWaterHeaters"/>
    <n v="2599"/>
    <n v="1000"/>
    <n v="0.15"/>
    <n v="0"/>
    <x v="3"/>
    <n v="7619"/>
    <n v="0"/>
    <n v="7619000"/>
    <x v="2"/>
    <n v="31237.899999999998"/>
    <x v="2"/>
  </r>
  <r>
    <s v="B078XFKBZL"/>
    <s v="Prestige Clean Home Water Purifier Cartridge"/>
    <s v="Prestige Clean Home"/>
    <x v="931"/>
    <x v="4"/>
    <s v="Kitchen &amp; Home Appliances"/>
    <s v="Vacuum,Cleaning&amp;Ironing"/>
    <s v="Irons,Steamers&amp;Accessories"/>
    <n v="479"/>
    <n v="640"/>
    <n v="0.06"/>
    <n v="0"/>
    <x v="11"/>
    <n v="2593"/>
    <n v="0"/>
    <n v="1659520"/>
    <x v="0"/>
    <n v="9853.4"/>
    <x v="2"/>
  </r>
  <r>
    <s v="B01M265AAK"/>
    <s v="Morphy Richards Aristo 2000 Watts PTC Room Heater (White)"/>
    <s v="Morphy Richards Aristo"/>
    <x v="932"/>
    <x v="4"/>
    <s v="Kitchen &amp; Home Appliances"/>
    <s v="Vacuum,Cleaning&amp;Ironing"/>
    <s v="Irons,Steamers&amp;Accessories"/>
    <n v="245"/>
    <n v="4495"/>
    <n v="0.17"/>
    <n v="0"/>
    <x v="4"/>
    <n v="356"/>
    <n v="1"/>
    <n v="1600220"/>
    <x v="0"/>
    <n v="1530.8"/>
    <x v="2"/>
  </r>
  <r>
    <s v="B0B694PXQJ"/>
    <s v="Gadgetronics Digital Kitchen Weighing Scale &amp; Food Weight Machine for Health, Fitness, Home Baking &amp; Cooking (10 KGs,1 Year Warranty &amp; Batteries Included)"/>
    <s v="Gadgetronics Digital Kitchen"/>
    <x v="933"/>
    <x v="4"/>
    <s v="Kitchen &amp; Home Appliances"/>
    <s v="Vacuum,Cleaning&amp;Ironing"/>
    <s v="Irons,Steamers&amp;Accessories"/>
    <n v="179"/>
    <n v="2999"/>
    <n v="0.73"/>
    <n v="1"/>
    <x v="6"/>
    <n v="63"/>
    <n v="1"/>
    <n v="188937"/>
    <x v="1"/>
    <n v="283.5"/>
    <x v="0"/>
  </r>
  <r>
    <s v="B00B3VFJY2"/>
    <s v="HUL Pureit Germkill kit for Advanced 23 L water purifier - 3000 L Capacity, Sand, Multicolour"/>
    <s v="HUL Pureit Germkill"/>
    <x v="804"/>
    <x v="4"/>
    <s v="Heating, Cooling &amp; Air Quality"/>
    <s v="Fans"/>
    <s v="CeilingFans"/>
    <n v="3569"/>
    <n v="980"/>
    <n v="0"/>
    <n v="0"/>
    <x v="0"/>
    <n v="4740"/>
    <n v="0"/>
    <n v="4645200"/>
    <x v="2"/>
    <n v="19908"/>
    <x v="2"/>
  </r>
  <r>
    <s v="B08W9BK4MD"/>
    <s v="Tom &amp; Jerry Folding Laundry Basket for Clothes with Lid &amp; Handle, Toys Organiser, 75 Litre, Green"/>
    <s v="Tom &amp; Jerry"/>
    <x v="934"/>
    <x v="4"/>
    <s v="Kitchen &amp; Home Appliances"/>
    <s v="SmallKitchenAppliances"/>
    <s v="Kettles&amp;HotWaterDispensers"/>
    <n v="699"/>
    <n v="899"/>
    <n v="0.61"/>
    <n v="1"/>
    <x v="2"/>
    <n v="296"/>
    <n v="1"/>
    <n v="266104"/>
    <x v="2"/>
    <n v="1154.3999999999999"/>
    <x v="0"/>
  </r>
  <r>
    <s v="B09X5HD5T1"/>
    <s v="Ikea Little Loved Corner PRODUKT Milk-frother, Coffee/Tea Frother, Handheld Milk Wand Mixer Frother, Black"/>
    <s v="Ikea Little Loved"/>
    <x v="935"/>
    <x v="4"/>
    <s v="Kitchen &amp; Home Appliances"/>
    <s v="SmallKitchenAppliances"/>
    <s v="InductionCooktop"/>
    <n v="2089"/>
    <n v="499"/>
    <n v="0.54"/>
    <n v="1"/>
    <x v="12"/>
    <n v="185"/>
    <n v="1"/>
    <n v="92315"/>
    <x v="2"/>
    <n v="647.5"/>
    <x v="0"/>
  </r>
  <r>
    <s v="B08H6B3G96"/>
    <s v="Philips EasySpeed Plus Steam Iron GC2147/30-2400W, Quick Heat up with up to 30 g/min steam, 150g steam Boost, Scratch Resistant Ceramic Soleplate, Vertical steam, Drip-Stop"/>
    <s v="Philips EasySpeed Plus"/>
    <x v="918"/>
    <x v="7"/>
    <s v="Car Accessories"/>
    <s v="Interior Accessories"/>
    <s v="Air Purifiers &amp; Ionizers"/>
    <n v="2339"/>
    <n v="3995"/>
    <n v="0.16"/>
    <n v="0"/>
    <x v="4"/>
    <n v="1954"/>
    <n v="0"/>
    <n v="7806230"/>
    <x v="2"/>
    <n v="8402.1999999999989"/>
    <x v="2"/>
  </r>
  <r>
    <s v="B09N3BFP4M"/>
    <s v="Bajaj New Shakti Neo Plus 15 Litre 4 Star Rated Storage Water Heater (Geyser) with Multiple Safety System, White"/>
    <s v="Bajaj New Shakti"/>
    <x v="725"/>
    <x v="4"/>
    <s v="Heating, Cooling &amp; Air Quality"/>
    <s v="RoomHeaters"/>
    <s v="FanHeaters"/>
    <n v="784"/>
    <n v="11500"/>
    <n v="0.52"/>
    <n v="1"/>
    <x v="2"/>
    <n v="959"/>
    <n v="1"/>
    <n v="11028500"/>
    <x v="2"/>
    <n v="3740.1"/>
    <x v="0"/>
  </r>
  <r>
    <s v="B09DSQXCM8"/>
    <s v="House of Quirk Reusable Sticky Picker Cleaner Easy-Tear Sheets Travel Pet Hair Lint Rollers Brush (10cm Sheet, Set of 3 Rolls, 180 Sheets, 60 Sheets Each roll Lint Roller Remover, Multicolour)"/>
    <s v="House of Quirk"/>
    <x v="936"/>
    <x v="4"/>
    <s v="Kitchen &amp; Home Appliances"/>
    <s v="Vacuum,Cleaning&amp;Ironing"/>
    <s v="Vacuums&amp;FloorCare"/>
    <n v="5499"/>
    <n v="499"/>
    <n v="0.4"/>
    <n v="0"/>
    <x v="2"/>
    <n v="1015"/>
    <n v="0"/>
    <n v="506485"/>
    <x v="2"/>
    <n v="3958.5"/>
    <x v="1"/>
  </r>
  <r>
    <s v="B01M69WCZ6"/>
    <s v="Allin Exporters J66 Ultrasonic Humidifier Cool Mist Air Purifier for Dryness, Cold &amp; Cough Large Capacity for Room, Baby, Plants, Bedroom (2.4 L) (1 Year Warranty)"/>
    <s v="Allin Exporters J66"/>
    <x v="937"/>
    <x v="4"/>
    <s v="Heating, Cooling &amp; Air Quality"/>
    <s v="RoomHeaters"/>
    <s v="FanHeaters"/>
    <n v="899"/>
    <n v="3550"/>
    <n v="0.37"/>
    <n v="0"/>
    <x v="1"/>
    <n v="3973"/>
    <n v="0"/>
    <n v="14104150"/>
    <x v="2"/>
    <n v="15892"/>
    <x v="1"/>
  </r>
  <r>
    <s v="B0BM9H2NY9"/>
    <s v="Multifunctional 2 in 1 Electric Egg Boiling Steamer Egg Frying Pan Egg Boiler Electric Automatic Off with Egg Boiler Machine Non-Stick Electric Egg Frying Pan-Tiger Woods (Multy)"/>
    <s v="Multifunctional 2 in"/>
    <x v="938"/>
    <x v="4"/>
    <s v="Kitchen &amp; Home Appliances"/>
    <s v="SmallKitchenAppliances"/>
    <s v="HandBlenders"/>
    <n v="1695"/>
    <n v="1599"/>
    <n v="0.56000000000000005"/>
    <n v="1"/>
    <x v="16"/>
    <n v="2300"/>
    <n v="0"/>
    <n v="3677700"/>
    <x v="2"/>
    <n v="10810"/>
    <x v="0"/>
  </r>
  <r>
    <s v="B099FDW2ZF"/>
    <s v="Maharaja Whiteline Nano Carbon Neo, 500 Watts Room Heater (Black, White), Standard (5200100986)"/>
    <s v="Maharaja Whiteline Nano"/>
    <x v="939"/>
    <x v="4"/>
    <s v="Kitchen &amp; Home Appliances"/>
    <s v="Vacuum,Cleaning&amp;Ironing"/>
    <s v="Irons,Steamers&amp;Accessories"/>
    <n v="499"/>
    <n v="1499"/>
    <n v="0.18"/>
    <n v="0"/>
    <x v="3"/>
    <n v="203"/>
    <n v="1"/>
    <n v="304297"/>
    <x v="0"/>
    <n v="832.3"/>
    <x v="2"/>
  </r>
  <r>
    <s v="B0B935YNR7"/>
    <s v="KENT Electric Chopper-B for Kitchen 250 Watt | Chop, Mince, Puree, Whisk, 400 ml Capacity | Stainless Steel Double Chopping Blades | Transparent Chopping Bowl | Anti-Skid | One Touch Operation | Black"/>
    <s v="KENT Electric Chopper-B"/>
    <x v="940"/>
    <x v="4"/>
    <s v="Heating, Cooling &amp; Air Quality"/>
    <s v="WaterHeaters&amp;Geysers"/>
    <s v="InstantWaterHeaters"/>
    <n v="2699"/>
    <n v="2999"/>
    <n v="0.55000000000000004"/>
    <n v="1"/>
    <x v="11"/>
    <n v="441"/>
    <n v="1"/>
    <n v="1322559"/>
    <x v="2"/>
    <n v="1675.8"/>
    <x v="0"/>
  </r>
  <r>
    <s v="B07JGCGNDG"/>
    <s v="Crompton Amica 15-L 5 Star Rated Storage Water Heater (Geyser) with Free Installation (White)"/>
    <s v="Crompton Amica 15-L"/>
    <x v="941"/>
    <x v="4"/>
    <s v="Heating, Cooling &amp; Air Quality"/>
    <s v="WaterHeaters&amp;Geysers"/>
    <s v="InstantWaterHeaters"/>
    <n v="1448"/>
    <n v="11500"/>
    <n v="0.41"/>
    <n v="0"/>
    <x v="3"/>
    <n v="10308"/>
    <n v="0"/>
    <n v="118542000"/>
    <x v="2"/>
    <n v="42262.799999999996"/>
    <x v="1"/>
  </r>
  <r>
    <s v="B07GWTWFS2"/>
    <s v="KENT 16025 Sandwich Grill 700W | Non-Toxic Ceramic Coating | Automatic Temperature Cut-off with LED Indicator | Adjustable Height Control, Metallic Silver, Standard"/>
    <s v="KENT 16025 Sandwich"/>
    <x v="942"/>
    <x v="4"/>
    <s v="Kitchen &amp; Home Appliances"/>
    <s v="SmallKitchenAppliances"/>
    <s v="VacuumSealers"/>
    <n v="79"/>
    <n v="1975"/>
    <n v="0.14000000000000001"/>
    <n v="0"/>
    <x v="3"/>
    <n v="4716"/>
    <n v="0"/>
    <n v="9314100"/>
    <x v="1"/>
    <n v="19335.599999999999"/>
    <x v="2"/>
  </r>
  <r>
    <s v="B09KRHXTLN"/>
    <s v="Candes Gloster All in One Silent Blower Fan Room Heater Ideal for Small and Medium Area, 2000 Watts (White)"/>
    <s v="Candes Gloster All"/>
    <x v="943"/>
    <x v="4"/>
    <s v="Heating, Cooling &amp; Air Quality"/>
    <s v="WaterHeaters&amp;Geysers"/>
    <s v="StorageWaterHeaters"/>
    <n v="6990"/>
    <n v="1699"/>
    <n v="0.37"/>
    <n v="0"/>
    <x v="2"/>
    <n v="313"/>
    <n v="1"/>
    <n v="531787"/>
    <x v="2"/>
    <n v="1220.7"/>
    <x v="1"/>
  </r>
  <r>
    <s v="B09H34V36W"/>
    <s v="Inalsa Electric Fan Heater Hotty - 2000 Watts Variable Temperature Control Cool/Warm/Hot Air Selector | Over Heat Protection | ISI Certification, White"/>
    <s v="Inalsa Electric Fan"/>
    <x v="944"/>
    <x v="4"/>
    <s v="Kitchen &amp; Home Appliances"/>
    <s v="SmallKitchenAppliances"/>
    <s v="InductionCooktop"/>
    <n v="2698"/>
    <n v="2495"/>
    <n v="0.46"/>
    <n v="0"/>
    <x v="11"/>
    <n v="166"/>
    <n v="1"/>
    <n v="414170"/>
    <x v="2"/>
    <n v="630.79999999999995"/>
    <x v="1"/>
  </r>
  <r>
    <s v="B09J2QCKKM"/>
    <s v="Havells Zella Flap Auto Immersion Rod 1500 Watts"/>
    <s v="Havells Zella Flap"/>
    <x v="945"/>
    <x v="4"/>
    <s v="Kitchen &amp; Home Appliances"/>
    <s v="Vacuum,Cleaning&amp;Ironing"/>
    <s v="Vacuums&amp;FloorCare"/>
    <n v="3199"/>
    <n v="3500"/>
    <n v="0.56999999999999995"/>
    <n v="1"/>
    <x v="3"/>
    <n v="303"/>
    <n v="1"/>
    <n v="1060500"/>
    <x v="2"/>
    <n v="1242.3"/>
    <x v="0"/>
  </r>
  <r>
    <s v="B09XRBJ94N"/>
    <s v="iBELL SM1301 3-in-1 Sandwich Maker with Detachable Plates for Toast / Waffle / Grill , 750 Watt (Black)"/>
    <s v="iBELL SM1301 3-in-1"/>
    <x v="946"/>
    <x v="4"/>
    <s v="Kitchen &amp; Home Appliances"/>
    <s v="SmallKitchenAppliances"/>
    <s v="Kettles&amp;HotWaterDispensers"/>
    <n v="1199"/>
    <n v="4600"/>
    <n v="0.55000000000000004"/>
    <n v="1"/>
    <x v="4"/>
    <n v="562"/>
    <n v="1"/>
    <n v="2585200"/>
    <x v="2"/>
    <n v="2416.6"/>
    <x v="0"/>
  </r>
  <r>
    <s v="B07SLNG3LW"/>
    <s v="Inalsa Vacuum Cleaner Wet and Dry Micro WD10 with 3in1 Multifunction Wet/Dry/Blowing| 14KPA Suction and Impact Resistant Polymer Tank,(Yellow/Black)"/>
    <s v="Inalsa Vacuum Cleaner"/>
    <x v="947"/>
    <x v="4"/>
    <s v="Kitchen &amp; Home Appliances"/>
    <s v="SmallKitchenAppliances"/>
    <s v="MiniFoodProcessors&amp;Choppers"/>
    <n v="1414"/>
    <n v="10295"/>
    <n v="0.63"/>
    <n v="1"/>
    <x v="2"/>
    <n v="8095"/>
    <n v="0"/>
    <n v="83338025"/>
    <x v="2"/>
    <n v="31570.5"/>
    <x v="0"/>
  </r>
  <r>
    <s v="B0BNDGL26T"/>
    <s v="MR. BRAND Portable USB Juicer Electric USB Juice Maker Mixer Bottle Blender Grinder Mixer,6 Blades Rechargeable Bottle with (Multi color) (MULTI MIXER 6 BLED)"/>
    <s v="MR. BRAND Portable"/>
    <x v="948"/>
    <x v="4"/>
    <s v="Kitchen &amp; Home Appliances"/>
    <s v="SmallKitchenAppliances"/>
    <s v="Kettles&amp;HotWaterDispensers"/>
    <n v="999"/>
    <n v="2199"/>
    <n v="0.77"/>
    <n v="1"/>
    <x v="18"/>
    <n v="109"/>
    <n v="1"/>
    <n v="239691"/>
    <x v="2"/>
    <n v="305.2"/>
    <x v="0"/>
  </r>
  <r>
    <s v="B095PWLLY6"/>
    <s v="Crompton Hill Briz Deco 1200mm (48 inch) High Speed Designer Ceiling Fan (Smoked Brown)"/>
    <s v="Crompton Hill Briz"/>
    <x v="949"/>
    <x v="4"/>
    <s v="Kitchen &amp; Home Appliances"/>
    <s v="Vacuum,Cleaning&amp;Ironing"/>
    <s v="Vacuums&amp;FloorCare"/>
    <n v="5999"/>
    <n v="2380"/>
    <n v="0.24"/>
    <n v="0"/>
    <x v="1"/>
    <n v="15382"/>
    <n v="0"/>
    <n v="36609160"/>
    <x v="2"/>
    <n v="61528"/>
    <x v="2"/>
  </r>
  <r>
    <s v="B07Y9PY6Y1"/>
    <s v="Sujata Powermatic Plus, Juicer Mixer Grinder with Chutney Jar, 900 Watts, 3 Jars (White)"/>
    <s v="Sujata Powermatic Plus,"/>
    <x v="950"/>
    <x v="4"/>
    <s v="Heating, Cooling &amp; Air Quality"/>
    <s v="AirPurifiers"/>
    <s v="HEPAAirPurifiers"/>
    <n v="9970"/>
    <n v="8820"/>
    <n v="0.26"/>
    <n v="0"/>
    <x v="6"/>
    <n v="5137"/>
    <n v="0"/>
    <n v="45308340"/>
    <x v="2"/>
    <n v="23116.5"/>
    <x v="1"/>
  </r>
  <r>
    <s v="B0BJ966M5K"/>
    <s v="Aquadpure Copper + Mineral RO+UV+UF 10 to 12 Liter RO + UV + TDS ADJUSTER Water Purifier with Copper Charge Technology black &amp; copper Best For Home and Office (Made In India)"/>
    <s v="Aquadpure Copper +"/>
    <x v="951"/>
    <x v="4"/>
    <s v="Kitchen &amp; Home Appliances"/>
    <s v="WaterPurifiers&amp;Accessories"/>
    <s v="WaterFilters&amp;Purifiers"/>
    <n v="698"/>
    <n v="24999"/>
    <n v="0.8"/>
    <n v="1"/>
    <x v="13"/>
    <n v="124"/>
    <n v="1"/>
    <n v="3099876"/>
    <x v="2"/>
    <n v="570.4"/>
    <x v="0"/>
  </r>
  <r>
    <s v="B086GVRP63"/>
    <s v="Amazon Basics 650 Watt Drip Coffee Maker with Borosilicate Carafe"/>
    <s v="Amazon Basics 650"/>
    <x v="952"/>
    <x v="4"/>
    <s v="Heating, Cooling &amp; Air Quality"/>
    <s v="Fans"/>
    <s v="CeilingFans"/>
    <n v="2199"/>
    <n v="2400"/>
    <n v="0.5"/>
    <n v="1"/>
    <x v="3"/>
    <n v="618"/>
    <n v="1"/>
    <n v="1483200"/>
    <x v="2"/>
    <n v="2533.7999999999997"/>
    <x v="0"/>
  </r>
  <r>
    <s v="B08MVXPTDG"/>
    <s v="Crompton Insta Delight Fan Circulator Room Heater with 3 Heat Settings (Slate Grey &amp; Black, 2000 Watt)"/>
    <s v="Crompton Insta Delight"/>
    <x v="953"/>
    <x v="4"/>
    <s v="Home Storage &amp; Organization"/>
    <s v="Laundry Organization"/>
    <s v="Laundry Bags"/>
    <n v="320"/>
    <n v="4200"/>
    <n v="0.38"/>
    <n v="0"/>
    <x v="3"/>
    <n v="63"/>
    <n v="1"/>
    <n v="264600"/>
    <x v="0"/>
    <n v="258.29999999999995"/>
    <x v="1"/>
  </r>
  <r>
    <s v="B0BMZ6SY89"/>
    <s v="!!HANEUL!!1000 Watt/2000-Watt Room Heater!! Fan Heater!!Pure White!!HN-2500!!Made in India!!Thermoset!!"/>
    <s v="!!HANEUL!!1000 Watt/2000-Watt Room"/>
    <x v="954"/>
    <x v="4"/>
    <s v="Kitchen &amp; Home Appliances"/>
    <s v="Vacuum,Cleaning&amp;Ironing"/>
    <s v="Irons,Steamers&amp;Accessories"/>
    <n v="298"/>
    <n v="1599"/>
    <n v="0.44"/>
    <n v="0"/>
    <x v="10"/>
    <n v="15"/>
    <n v="1"/>
    <n v="23985"/>
    <x v="0"/>
    <n v="51"/>
    <x v="1"/>
  </r>
  <r>
    <s v="B09P1MFKG1"/>
    <s v="Melbon VM-905 2000-Watt Room Heater (ISI Certified, White Color) Ideal Electric Fan Heater for Small to Medium Room/Area (Plastic Body)"/>
    <s v="Melbon VM-905 2000-Watt"/>
    <x v="955"/>
    <x v="4"/>
    <s v="Kitchen &amp; Home Appliances"/>
    <s v="SmallKitchenAppliances"/>
    <s v="JuicerMixerGrinders"/>
    <n v="1199"/>
    <n v="2999"/>
    <n v="0.67"/>
    <n v="1"/>
    <x v="13"/>
    <n v="9"/>
    <n v="1"/>
    <n v="26991"/>
    <x v="2"/>
    <n v="41.4"/>
    <x v="0"/>
  </r>
  <r>
    <s v="B01LY9W8AF"/>
    <s v="Cello Eliza Plastic Laundry Bag/Basket, 50 litres, Light Grey"/>
    <s v="Cello Eliza Plastic"/>
    <x v="956"/>
    <x v="4"/>
    <s v="Heating, Cooling &amp; Air Quality"/>
    <s v="Fans"/>
    <s v="CeilingFans"/>
    <n v="1399"/>
    <n v="1282"/>
    <n v="0.22"/>
    <n v="0"/>
    <x v="0"/>
    <n v="7274"/>
    <n v="0"/>
    <n v="9325268"/>
    <x v="2"/>
    <n v="30550.800000000003"/>
    <x v="2"/>
  </r>
  <r>
    <s v="B07ZJND9B9"/>
    <s v="ACTIVA 1200 MM HIGH SPEED 390 RPM BEE APPROVED 5 STAR RATED APSRA CEILING FAN BROWN 2 Years Warranty"/>
    <s v="ACTIVA 1200 MM"/>
    <x v="957"/>
    <x v="4"/>
    <s v="Kitchen &amp; Home Appliances"/>
    <s v="SmallKitchenAppliances"/>
    <s v="DigitalKitchenScales"/>
    <n v="599"/>
    <n v="1990"/>
    <n v="0.45"/>
    <n v="0"/>
    <x v="2"/>
    <n v="5911"/>
    <n v="0"/>
    <n v="11762890"/>
    <x v="2"/>
    <n v="23052.899999999998"/>
    <x v="1"/>
  </r>
  <r>
    <s v="B0B2CWRDB1"/>
    <s v="Shakti Technology S5 High Pressure Car Washer Machine 1900 Watts and Pressure 125 Bar with 10 Meter Hose Pipe"/>
    <s v="Shakti Technology S5"/>
    <x v="958"/>
    <x v="4"/>
    <s v="Kitchen &amp; Home Appliances"/>
    <s v="SmallKitchenAppliances"/>
    <s v="Pop-upToasters"/>
    <n v="1499"/>
    <n v="9999"/>
    <n v="0.4"/>
    <n v="0"/>
    <x v="0"/>
    <n v="170"/>
    <n v="1"/>
    <n v="1699830"/>
    <x v="2"/>
    <n v="714"/>
    <x v="1"/>
  </r>
  <r>
    <s v="B072NCN9M4"/>
    <s v="AMERICAN MICRONIC- Imported Wet &amp; Dry Vacuum Cleaner, 21 Litre Stainless Steel with Blower &amp; HEPA filter, 1600 Watts 100% Copper Motor 28 KPa suction with washable reusable dust bag (Red/Black/Steel)-AMI-VCD21-1600WDx"/>
    <s v="AMERICAN MICRONIC- Imported"/>
    <x v="959"/>
    <x v="4"/>
    <s v="Heating, Cooling &amp; Air Quality"/>
    <s v="AirPurifiers"/>
    <s v="HEPAAirPurifiers"/>
    <n v="14400"/>
    <n v="11850"/>
    <n v="0.25"/>
    <n v="0"/>
    <x v="0"/>
    <n v="3065"/>
    <n v="0"/>
    <n v="36320250"/>
    <x v="2"/>
    <n v="12873"/>
    <x v="1"/>
  </r>
  <r>
    <s v="B08SKZ2RMG"/>
    <s v="Demokrazy New Nova Lint Cum Fuzz Remover for All Woolens Sweaters, Blankets, Jackets Remover Pill Remover from Carpets, Curtains (Pack of 1)"/>
    <s v="Demokrazy New Nova"/>
    <x v="960"/>
    <x v="4"/>
    <s v="Kitchen &amp; Home Appliances"/>
    <s v="WaterPurifiers&amp;Accessories"/>
    <s v="WaterFilters&amp;Purifiers"/>
    <n v="1699"/>
    <n v="999"/>
    <n v="0.52"/>
    <n v="1"/>
    <x v="3"/>
    <n v="1021"/>
    <n v="0"/>
    <n v="1019979"/>
    <x v="2"/>
    <n v="4186.0999999999995"/>
    <x v="0"/>
  </r>
  <r>
    <s v="B0B53DS4TF"/>
    <s v="Instant Pot Air Fryer, Vortex 2QT, Touch Control Panel, 360¬∞ EvenCrisp‚Ñ¢ Technology, Uses 95 % less Oil, 4-in-1 Appliance: Air Fry, Roast, Bake, Reheat (Vortex 1.97Litre, Black)"/>
    <s v="Instant Pot Air"/>
    <x v="961"/>
    <x v="4"/>
    <s v="Heating, Cooling &amp; Air Quality"/>
    <s v="RoomHeaters"/>
    <s v="ElectricHeaters"/>
    <n v="649"/>
    <n v="20049"/>
    <n v="0.75"/>
    <n v="1"/>
    <x v="20"/>
    <n v="3964"/>
    <n v="0"/>
    <n v="79474236"/>
    <x v="2"/>
    <n v="19027.2"/>
    <x v="0"/>
  </r>
  <r>
    <s v="B08BJN4MP3"/>
    <s v="HUL Pureit Eco Water Saver Mineral RO+UV+MF AS wall mounted/Counter top Black 10L Water Purifier"/>
    <s v="HUL Pureit Eco"/>
    <x v="962"/>
    <x v="4"/>
    <s v="Kitchen &amp; Home Appliances"/>
    <s v="SmallKitchenAppliances"/>
    <s v="MixerGrinders"/>
    <n v="3249"/>
    <n v="24850"/>
    <n v="0.44"/>
    <n v="0"/>
    <x v="5"/>
    <n v="8948"/>
    <n v="0"/>
    <n v="222357800"/>
    <x v="2"/>
    <n v="39371.200000000004"/>
    <x v="1"/>
  </r>
  <r>
    <s v="B0BCYQY9X5"/>
    <s v="Livpure Glo Star RO+UV+UF+Mineraliser - 7 L Storage Tank, 15 LPH Water Purifier for Home, Black"/>
    <s v="Livpure Glo Star"/>
    <x v="963"/>
    <x v="4"/>
    <s v="Home Storage &amp; Organization"/>
    <s v="Laundry Organization"/>
    <s v="Laundry Baskets"/>
    <n v="199"/>
    <n v="16490"/>
    <n v="0.48"/>
    <n v="0"/>
    <x v="4"/>
    <n v="97"/>
    <n v="1"/>
    <n v="1599530"/>
    <x v="1"/>
    <n v="417.09999999999997"/>
    <x v="1"/>
  </r>
  <r>
    <s v="B009UORDX4"/>
    <s v="Philips Hi113 1000-Watt Plastic Body Ptfe Coating Dry Iron, Pack of 1"/>
    <s v="Philips Hi113 1000-Watt"/>
    <x v="964"/>
    <x v="4"/>
    <s v="Kitchen &amp; Home Appliances"/>
    <s v="SmallKitchenAppliances"/>
    <s v="EggBoilers"/>
    <n v="1099"/>
    <n v="975"/>
    <n v="0.03"/>
    <n v="0"/>
    <x v="4"/>
    <n v="7223"/>
    <n v="0"/>
    <n v="7042425"/>
    <x v="2"/>
    <n v="31058.899999999998"/>
    <x v="2"/>
  </r>
  <r>
    <s v="B08VGDBF3B"/>
    <s v="Kuber Industries Round Non Woven Fabric Foldable Laundry Basket|Toy Storage Basket|Cloth Storage Basket With Handles| Capicity 45 Ltr (Grey &amp; Black)-KUBMART11446"/>
    <s v="Kuber Industries Round"/>
    <x v="965"/>
    <x v="4"/>
    <s v="Kitchen &amp; Home Appliances"/>
    <s v="SmallKitchenAppliances"/>
    <s v="Kettles&amp;HotWaterDispensers"/>
    <n v="664"/>
    <n v="499"/>
    <n v="0.21"/>
    <n v="0"/>
    <x v="1"/>
    <n v="330"/>
    <n v="1"/>
    <n v="164670"/>
    <x v="2"/>
    <n v="1320"/>
    <x v="2"/>
  </r>
  <r>
    <s v="B012ELCYUG"/>
    <s v="Preethi MGA-502 0.4-Litre Grind and Store Jar (White), stainless steel, Set of 1"/>
    <s v="Preethi MGA-502 0.4-Litre"/>
    <x v="966"/>
    <x v="4"/>
    <s v="Kitchen &amp; Home Appliances"/>
    <s v="SmallKitchenAppliances"/>
    <s v="SandwichMakers"/>
    <n v="260"/>
    <n v="635"/>
    <n v="0"/>
    <n v="0"/>
    <x v="4"/>
    <n v="4570"/>
    <n v="0"/>
    <n v="2901950"/>
    <x v="0"/>
    <n v="19651"/>
    <x v="2"/>
  </r>
  <r>
    <s v="B07S9M8YTY"/>
    <s v="Usha Aurora 1000 W Dry Iron with Innovative Tail Light Indicator, Weilburger Soleplate (White &amp; Grey)"/>
    <s v="Usha Aurora 1000"/>
    <x v="967"/>
    <x v="4"/>
    <s v="Heating, Cooling &amp; Air Quality"/>
    <s v="WaterHeaters&amp;Geysers"/>
    <s v="StorageWaterHeaters"/>
    <n v="6499"/>
    <n v="1390"/>
    <n v="0.48"/>
    <n v="0"/>
    <x v="1"/>
    <n v="4867"/>
    <n v="0"/>
    <n v="6765130"/>
    <x v="2"/>
    <n v="19468"/>
    <x v="1"/>
  </r>
  <r>
    <s v="B0B19VJXQZ"/>
    <s v="ECOVACS DEEBOT N8 2-in-1 Robotic Vacuum Cleaner, 2022 New Launch, Most Powerful Suction, Covers 2000+ Sq. Ft in One Charge, Advanced dToF Technology with OZMO Mopping (DEEBOT N8) - White"/>
    <s v="ECOVACS DEEBOT N8"/>
    <x v="968"/>
    <x v="4"/>
    <s v="Kitchen &amp; Home Appliances"/>
    <s v="SewingMachines&amp;Accessories"/>
    <s v="Sewing&amp;EmbroideryMachines"/>
    <n v="1484"/>
    <n v="59900"/>
    <n v="0.53"/>
    <n v="1"/>
    <x v="5"/>
    <n v="5298"/>
    <n v="0"/>
    <n v="317350200"/>
    <x v="2"/>
    <n v="23311.200000000001"/>
    <x v="0"/>
  </r>
  <r>
    <s v="B00SMFPJG0"/>
    <s v="Kent Gold, Optima, Gold+ Spare Kit"/>
    <s v="Kent Gold, Optima,"/>
    <x v="969"/>
    <x v="4"/>
    <s v="Kitchen &amp; Home Appliances"/>
    <s v="Vacuum,Cleaning&amp;Ironing"/>
    <s v="Irons,Steamers&amp;Accessories"/>
    <n v="999"/>
    <n v="670"/>
    <n v="0.03"/>
    <n v="0"/>
    <x v="3"/>
    <n v="7786"/>
    <n v="0"/>
    <n v="5216620"/>
    <x v="2"/>
    <n v="31922.6"/>
    <x v="2"/>
  </r>
  <r>
    <s v="B0BHYLCL19"/>
    <s v="AVNISH Tap Water Purifier Filter Faucet 6 Layer Carbon Activated Dust Chlorine Remover Water Softener for Drinking Cartridge Alkaline Taps for Kitchen Sink Bathroom Wash Basin (6-Layer Filtration)"/>
    <s v="AVNISH Tap Water"/>
    <x v="970"/>
    <x v="4"/>
    <s v="Kitchen &amp; Home Appliances"/>
    <s v="SmallKitchenAppliances"/>
    <s v="JuicerMixerGrinders"/>
    <n v="3299"/>
    <n v="399"/>
    <n v="0.52"/>
    <n v="1"/>
    <x v="9"/>
    <n v="37"/>
    <n v="1"/>
    <n v="14763"/>
    <x v="2"/>
    <n v="133.20000000000002"/>
    <x v="0"/>
  </r>
  <r>
    <s v="B0BPJBTB3F"/>
    <s v="Khaitan ORFin Fan heater for Home and kitchen-K0 2215"/>
    <s v="Khaitan ORFin Fan"/>
    <x v="971"/>
    <x v="4"/>
    <s v="Kitchen &amp; Home Appliances"/>
    <s v="SmallKitchenAppliances"/>
    <s v="HandBlenders"/>
    <n v="259"/>
    <n v="2495"/>
    <n v="0.48"/>
    <n v="0"/>
    <x v="22"/>
    <n v="2"/>
    <n v="1"/>
    <n v="4990"/>
    <x v="0"/>
    <n v="4"/>
    <x v="1"/>
  </r>
  <r>
    <s v="B08MXJYB2V"/>
    <s v="USHA RapidMix 500-Watt Copper Motor Mixer Grinder with 3 Jars and 5 Years Warranty(Sea Green/White)"/>
    <s v="USHA RapidMix 500-Watt"/>
    <x v="972"/>
    <x v="4"/>
    <s v="Kitchen &amp; Home Appliances"/>
    <s v="SmallKitchenAppliances"/>
    <s v="MixerGrinders"/>
    <n v="3249"/>
    <n v="3390"/>
    <n v="0.28000000000000003"/>
    <n v="0"/>
    <x v="1"/>
    <n v="5206"/>
    <n v="0"/>
    <n v="17648340"/>
    <x v="2"/>
    <n v="20824"/>
    <x v="1"/>
  </r>
  <r>
    <s v="B081B1JL35"/>
    <s v="CSI INTERNATIONAL¬Æ Instant Water Geyser, Water Heater, Portable Water Heater, Geyser Made of First Class ABS Plastic 3KW (Red)"/>
    <s v="CSI INTERNATIONAL¬Æ Instant"/>
    <x v="924"/>
    <x v="4"/>
    <s v="Kitchen &amp; Home Appliances"/>
    <s v="Vacuum,Cleaning&amp;Ironing"/>
    <s v="Irons,Steamers&amp;Accessories"/>
    <n v="4280"/>
    <n v="2499"/>
    <n v="0.57999999999999996"/>
    <n v="1"/>
    <x v="7"/>
    <n v="638"/>
    <n v="1"/>
    <n v="1594362"/>
    <x v="2"/>
    <n v="2360.6"/>
    <x v="0"/>
  </r>
  <r>
    <s v="B09VL9KFDB"/>
    <s v="Havells Gatik Neo 400mm Pedestal Fan (Aqua Blue)"/>
    <s v="Havells Gatik Neo"/>
    <x v="973"/>
    <x v="4"/>
    <s v="Home Storage &amp; Organization"/>
    <s v="Laundry Organization"/>
    <s v="Ironing Accessories"/>
    <n v="189"/>
    <n v="4200"/>
    <n v="0.43"/>
    <n v="0"/>
    <x v="11"/>
    <n v="397"/>
    <n v="1"/>
    <n v="1667400"/>
    <x v="1"/>
    <n v="1508.6"/>
    <x v="1"/>
  </r>
  <r>
    <s v="B0B1MDZV9C"/>
    <s v="INALSA Upright Vacuum Cleaner, 2-in-1,Handheld &amp; Stick for Home &amp; Office Use,800W- with 16KPA Strong Suction &amp; HEPA Filtration|0.8L Dust Tank|Includes Multiple Accessories,(Grey/Black)"/>
    <s v="INALSA Upright Vacuum"/>
    <x v="974"/>
    <x v="4"/>
    <s v="Heating, Cooling &amp; Air Quality"/>
    <s v="Fans"/>
    <s v="CeilingFans"/>
    <n v="1449"/>
    <n v="4495"/>
    <n v="0.49"/>
    <n v="0"/>
    <x v="2"/>
    <n v="326"/>
    <n v="1"/>
    <n v="1465370"/>
    <x v="2"/>
    <n v="1271.3999999999999"/>
    <x v="1"/>
  </r>
  <r>
    <s v="B08TT63N58"/>
    <s v="ROYAL STEP - AMAZON'S BRAND - Portable Electric USB Juice Maker Juicer Bottle Blender Grinder Mixer,4 Blades Rechargeable Bottle with (Multi color) (MULTI)"/>
    <s v="ROYAL STEP -"/>
    <x v="975"/>
    <x v="4"/>
    <s v="Home Storage &amp; Organization"/>
    <s v="Laundry Organization"/>
    <s v="Laundry Baskets"/>
    <n v="199"/>
    <n v="2199"/>
    <n v="0.77"/>
    <n v="1"/>
    <x v="19"/>
    <n v="3527"/>
    <n v="0"/>
    <n v="7755873"/>
    <x v="1"/>
    <n v="10933.7"/>
    <x v="0"/>
  </r>
  <r>
    <s v="B08YK7BBD2"/>
    <s v="Nirdambhay Mini Bag Sealer, 2 in 1 Heat Sealer and Cutter Handheld Sealing Machine Portable Bag Resealer Sealer for Plastic Bags Food Storage Snack Fresh Bag Sealer (Including 2 AA Battery)"/>
    <s v="Nirdambhay Mini Bag"/>
    <x v="976"/>
    <x v="4"/>
    <s v="Kitchen &amp; Home Appliances"/>
    <s v="SmallKitchenAppliances"/>
    <s v="HandMixers"/>
    <n v="474"/>
    <n v="999"/>
    <n v="0.56999999999999995"/>
    <n v="1"/>
    <x v="17"/>
    <n v="617"/>
    <n v="1"/>
    <n v="616383"/>
    <x v="0"/>
    <n v="1851"/>
    <x v="0"/>
  </r>
  <r>
    <s v="B07YQ5SN4H"/>
    <s v="Cello Non-Stick Aluminium Sandwich Gas Toaster(Black)"/>
    <s v="Cello Non-Stick Aluminium"/>
    <x v="977"/>
    <x v="4"/>
    <s v="Kitchen &amp; Home Appliances"/>
    <s v="SmallKitchenAppliances"/>
    <s v="HandBlenders"/>
    <n v="279"/>
    <n v="595"/>
    <n v="0.5"/>
    <n v="1"/>
    <x v="1"/>
    <n v="314"/>
    <n v="1"/>
    <n v="186830"/>
    <x v="0"/>
    <n v="1256"/>
    <x v="0"/>
  </r>
  <r>
    <s v="B0B7FJNSZR"/>
    <s v="Proven¬Æ Copper + Mineral RO+UV+UF 10 to 12 Liter RO + UV + TDS ADJUSTER Water Purifier with Copper Charge Technology black &amp; copper Best For Home and Office (Made In India)"/>
    <s v="Proven¬Æ Copper +"/>
    <x v="978"/>
    <x v="4"/>
    <s v="Heating, Cooling &amp; Air Quality"/>
    <s v="Fans"/>
    <s v="CeilingFans"/>
    <n v="1999"/>
    <n v="19990"/>
    <n v="0.73"/>
    <n v="1"/>
    <x v="5"/>
    <n v="535"/>
    <n v="1"/>
    <n v="10694650"/>
    <x v="2"/>
    <n v="2354"/>
    <x v="0"/>
  </r>
  <r>
    <s v="B01N6IJG0F"/>
    <s v="Morphy Richards Daisy 1000W Dry Iron with American Heritage Non-Stick Coated Soleplate, White"/>
    <s v="Morphy Richards Daisy"/>
    <x v="979"/>
    <x v="4"/>
    <s v="Kitchen &amp; Home Appliances"/>
    <s v="Vacuum,Cleaning&amp;Ironing"/>
    <s v="Irons,Steamers&amp;Accessories"/>
    <n v="799"/>
    <n v="1010"/>
    <n v="0.45"/>
    <n v="0"/>
    <x v="3"/>
    <n v="17325"/>
    <n v="0"/>
    <n v="17498250"/>
    <x v="2"/>
    <n v="71032.5"/>
    <x v="1"/>
  </r>
  <r>
    <s v="B0B84QN4CN"/>
    <s v="Wipro Vesta 1200 Watt GD201 Lightweight Automatic Dry Iron| Quick Heat Up| Stylish &amp; Sleek |Anti bacterial German Weilburger Double Coated Soleplate |2 Years Warranty"/>
    <s v="Wipro Vesta 1200"/>
    <x v="884"/>
    <x v="4"/>
    <s v="Kitchen &amp; Home Appliances"/>
    <s v="SmallKitchenAppliances"/>
    <s v="MiniFoodProcessors&amp;Choppers"/>
    <n v="949"/>
    <n v="1100"/>
    <n v="0.4"/>
    <n v="0"/>
    <x v="9"/>
    <n v="91"/>
    <n v="1"/>
    <n v="100100"/>
    <x v="2"/>
    <n v="327.60000000000002"/>
    <x v="1"/>
  </r>
  <r>
    <s v="B0B8ZM9RVV"/>
    <s v="Zuvexa Egg Boiler Poacher Automatic Off Steaming, Cooking, Boiling Double Layer 14 Egg Boiler (Multicolor)‚Ä¶"/>
    <s v="Zuvexa Egg Boiler"/>
    <x v="980"/>
    <x v="4"/>
    <s v="Kitchen &amp; Home Appliances"/>
    <s v="SmallKitchenAppliances"/>
    <s v="Mills&amp;Grinders"/>
    <n v="3657.66"/>
    <n v="999"/>
    <n v="0.57999999999999996"/>
    <n v="1"/>
    <x v="5"/>
    <n v="227"/>
    <n v="1"/>
    <n v="226773"/>
    <x v="2"/>
    <n v="998.80000000000007"/>
    <x v="0"/>
  </r>
  <r>
    <s v="B01892MIPA"/>
    <s v="AO Smith HSE-VAS-X-015 Storage 15 Litre Vertical Water Heater (Geyser) White 4 Star"/>
    <s v="AO Smith HSE-VAS-X-015"/>
    <x v="981"/>
    <x v="4"/>
    <s v="Kitchen &amp; Home Appliances"/>
    <s v="SmallKitchenAppliances"/>
    <s v="OvenToasterGrills"/>
    <n v="1699"/>
    <n v="10900"/>
    <n v="0.33"/>
    <n v="0"/>
    <x v="0"/>
    <n v="11957"/>
    <n v="0"/>
    <n v="130331300"/>
    <x v="2"/>
    <n v="50219.4"/>
    <x v="1"/>
  </r>
  <r>
    <s v="B08ZHYNTM1"/>
    <s v="Havells Festiva 1200mm Dust Resistant Ceiling Fan (Gold Mist)"/>
    <s v="Havells Festiva 1200mm"/>
    <x v="982"/>
    <x v="4"/>
    <s v="Kitchen &amp; Home Appliances"/>
    <s v="Vacuum,Cleaning&amp;Ironing"/>
    <s v="Irons,Steamers&amp;Accessories"/>
    <n v="1849"/>
    <n v="4005"/>
    <n v="0.28000000000000003"/>
    <n v="0"/>
    <x v="4"/>
    <n v="7140"/>
    <n v="0"/>
    <n v="28595700"/>
    <x v="2"/>
    <n v="30702"/>
    <x v="1"/>
  </r>
  <r>
    <s v="B09SDDQQKP"/>
    <s v="INALSA Vaccum Cleaner Handheld 800W High Powerful Motor- Dura Clean with HEPA Filtration &amp; Strong Powerful 16KPA Suction| Lightweight, Compact &amp; Durable Body|Includes Multiple Accessories,(Grey/Black)"/>
    <s v="INALSA Vaccum Cleaner"/>
    <x v="983"/>
    <x v="4"/>
    <s v="Heating, Cooling &amp; Air Quality"/>
    <s v="RoomHeaters"/>
    <s v="FanHeaters"/>
    <n v="12499"/>
    <n v="3295"/>
    <n v="0.45"/>
    <n v="0"/>
    <x v="11"/>
    <n v="687"/>
    <n v="1"/>
    <n v="2263665"/>
    <x v="2"/>
    <n v="2610.6"/>
    <x v="1"/>
  </r>
  <r>
    <s v="B0B5RP43VN"/>
    <s v="iBELL SM1515NEW Sandwich Maker with Floating Hinges, 1000Watt, Panini / Grill / Toast (Black)"/>
    <s v="iBELL SM1515NEW Sandwich"/>
    <x v="984"/>
    <x v="4"/>
    <s v="Kitchen &amp; Home Appliances"/>
    <s v="Vacuum,Cleaning&amp;Ironing"/>
    <s v="Irons,Steamers&amp;Accessories"/>
    <n v="1099"/>
    <n v="4650"/>
    <n v="0.68"/>
    <n v="1"/>
    <x v="3"/>
    <n v="1045"/>
    <n v="0"/>
    <n v="4859250"/>
    <x v="2"/>
    <n v="4284.5"/>
    <x v="0"/>
  </r>
  <r>
    <s v="B096NTB9XT"/>
    <s v="Aquaguard Aura RO+UV+UF+Taste Adjuster(MTDS) with Active Copper &amp; Zinc 7L water purifier,8 stages of purification,suitable for borewell,tanker,municipal water(Black) from Eureka Forbes"/>
    <s v="Aquaguard Aura RO+UV+UF+Taste"/>
    <x v="985"/>
    <x v="4"/>
    <s v="Kitchen &amp; Home Appliances"/>
    <s v="WaterPurifiers&amp;Accessories"/>
    <s v="WaterFilters&amp;Purifiers"/>
    <n v="8199"/>
    <n v="24500"/>
    <n v="0.35"/>
    <n v="0"/>
    <x v="1"/>
    <n v="11206"/>
    <n v="0"/>
    <n v="274547000"/>
    <x v="2"/>
    <n v="44824"/>
    <x v="1"/>
  </r>
  <r>
    <s v="B078JF6X9B"/>
    <s v="Havells Instanio 3-Litre 4.5KW Instant Water Heater (Geyser), White Blue"/>
    <s v="Havells Instanio 3-Litre"/>
    <x v="720"/>
    <x v="4"/>
    <s v="Kitchen &amp; Home Appliances"/>
    <s v="SmallKitchenAppliances"/>
    <s v="JuicerMixerGrinders"/>
    <n v="499"/>
    <n v="6070"/>
    <n v="0.4"/>
    <n v="0"/>
    <x v="0"/>
    <n v="561"/>
    <n v="1"/>
    <n v="3405270"/>
    <x v="0"/>
    <n v="2356.2000000000003"/>
    <x v="1"/>
  </r>
  <r>
    <s v="B08CGW4GYR"/>
    <s v="Milk Frother, Immersion Blender Cordlesss Foam Maker USB Rechargeable Small Mixer Handheld with 2 Stainless WhisksÔºåWisker for Stirring 3-Speed Adjustable Mini Frother for Cappuccino Latte Coffee Egg"/>
    <s v="Milk Frother, Immersion"/>
    <x v="986"/>
    <x v="4"/>
    <s v="Kitchen &amp; Home Appliances"/>
    <s v="Vacuum,Cleaning&amp;Ironing"/>
    <s v="Vacuums&amp;FloorCare"/>
    <n v="6999"/>
    <n v="999"/>
    <n v="0.62"/>
    <n v="1"/>
    <x v="9"/>
    <n v="1988"/>
    <n v="0"/>
    <n v="1986012"/>
    <x v="2"/>
    <n v="7156.8"/>
    <x v="0"/>
  </r>
  <r>
    <s v="B00A328ENA"/>
    <s v="Panasonic SR-WA22H (E) Automatic Rice Cooker, Apple Green, 2.2 Liters"/>
    <s v="Panasonic SR-WA22H (E)"/>
    <x v="987"/>
    <x v="4"/>
    <s v="Kitchen &amp; Home Appliances"/>
    <s v="SmallKitchenAppliances"/>
    <s v="VacuumSealers"/>
    <n v="1595"/>
    <n v="3945"/>
    <n v="0.25"/>
    <n v="0"/>
    <x v="0"/>
    <n v="3740"/>
    <n v="0"/>
    <n v="14754300"/>
    <x v="2"/>
    <n v="15708"/>
    <x v="1"/>
  </r>
  <r>
    <s v="B0763K5HLQ"/>
    <s v="InstaCuppa Milk Frother for Coffee - Handheld Battery-Operated Electric Milk and Coffee Frother, Stainless Steel Whisk and Stand, Portable Foam Maker for Coffee, Cappuccino, Lattes, and Egg Beaters"/>
    <s v="InstaCuppa Milk Frother"/>
    <x v="988"/>
    <x v="4"/>
    <s v="Kitchen &amp; Home Appliances"/>
    <s v="Vacuum,Cleaning&amp;Ironing"/>
    <s v="Irons,Steamers&amp;Accessories"/>
    <n v="1049"/>
    <n v="1499"/>
    <n v="0.27"/>
    <n v="0"/>
    <x v="3"/>
    <n v="4401"/>
    <n v="0"/>
    <n v="6597099"/>
    <x v="2"/>
    <n v="18044.099999999999"/>
    <x v="1"/>
  </r>
  <r>
    <s v="B09PDZNSBG"/>
    <s v="Goodscity Garment Steamer for Clothes, Steam Iron Press - Vertical &amp; Horizontal Steaming up to 22g/min, 1200 Watt, 230 ml Water tank &amp; 30 sec Fast Heating (GC 111)"/>
    <s v="Goodscity Garment Steamer"/>
    <x v="989"/>
    <x v="4"/>
    <s v="Kitchen &amp; Home Appliances"/>
    <s v="SmallKitchenAppliances"/>
    <s v="Kettles&amp;HotWaterDispensers"/>
    <n v="1182"/>
    <n v="6700"/>
    <n v="0.62"/>
    <n v="1"/>
    <x v="0"/>
    <n v="611"/>
    <n v="1"/>
    <n v="4093700"/>
    <x v="2"/>
    <n v="2566.2000000000003"/>
    <x v="0"/>
  </r>
  <r>
    <s v="B085LPT5F4"/>
    <s v="Solidaire 550-Watt Mixer Grinder with 3 Jars (Black) (SLD-550-B)"/>
    <s v="Solidaire 550-Watt Mixer"/>
    <x v="990"/>
    <x v="4"/>
    <s v="Kitchen &amp; Home Appliances"/>
    <s v="Vacuum,Cleaning&amp;Ironing"/>
    <s v="Irons,Steamers&amp;Accessories"/>
    <n v="499"/>
    <n v="2800"/>
    <n v="0.41"/>
    <n v="0"/>
    <x v="2"/>
    <n v="2162"/>
    <n v="0"/>
    <n v="6053600"/>
    <x v="0"/>
    <n v="8431.7999999999993"/>
    <x v="1"/>
  </r>
  <r>
    <s v="B0B9RZ4G4W"/>
    <s v="Amazon Basics 300 W Hand Blender with Stainless Steel Stem for Hot/Cold Blending and In-Built Cord Hook, ISI-Marked, Black"/>
    <s v="Amazon Basics 300"/>
    <x v="991"/>
    <x v="4"/>
    <s v="Heating, Cooling &amp; Air Quality"/>
    <s v="AirPurifiers"/>
    <s v="HEPAAirPurifiers"/>
    <n v="8799"/>
    <n v="1699"/>
    <n v="0.53"/>
    <n v="1"/>
    <x v="1"/>
    <n v="97"/>
    <n v="1"/>
    <n v="164803"/>
    <x v="2"/>
    <n v="388"/>
    <x v="0"/>
  </r>
  <r>
    <s v="B0085W2MUQ"/>
    <s v="Orpat HHB-100E 250-Watt Hand Blender (White)"/>
    <s v="Orpat HHB-100E 250-Watt"/>
    <x v="992"/>
    <x v="4"/>
    <s v="Heating, Cooling &amp; Air Quality"/>
    <s v="RoomHeaters"/>
    <s v="ElectricHeaters"/>
    <n v="1529"/>
    <n v="970"/>
    <n v="0.21"/>
    <n v="0"/>
    <x v="0"/>
    <n v="6055"/>
    <n v="0"/>
    <n v="5873350"/>
    <x v="2"/>
    <n v="25431"/>
    <x v="2"/>
  </r>
  <r>
    <s v="B09474JWN6"/>
    <s v="HealthSense Rechargeable Lint Remover for Clothes | Fuzz and Fur Remover | Electric Fabric Shaver, Trimmer for Clothes, Carpet, Sofa, Sweaters, Curtains | One-Year Warranty Included - New-Feel LR350"/>
    <s v="HealthSense Rechargeable Lint"/>
    <x v="993"/>
    <x v="4"/>
    <s v="Kitchen &amp; Home Appliances"/>
    <s v="Vacuum,Cleaning&amp;Ironing"/>
    <s v="Irons,Steamers&amp;Accessories"/>
    <n v="1199"/>
    <n v="1500"/>
    <n v="0.33"/>
    <n v="0"/>
    <x v="0"/>
    <n v="386"/>
    <n v="1"/>
    <n v="579000"/>
    <x v="2"/>
    <n v="1621.2"/>
    <x v="1"/>
  </r>
  <r>
    <s v="B09G2VTHQM"/>
    <s v="AGARO Classic Portable Yogurt Maker, 1.2L Capacity, Electric, Automatic, Grey and White, Medium (33603)"/>
    <s v="AGARO Classic Portable"/>
    <x v="994"/>
    <x v="4"/>
    <s v="Kitchen &amp; Home Appliances"/>
    <s v="SmallKitchenAppliances"/>
    <s v="EggBoilers"/>
    <n v="1052"/>
    <n v="1295"/>
    <n v="0.55000000000000004"/>
    <n v="1"/>
    <x v="3"/>
    <n v="557"/>
    <n v="1"/>
    <n v="721315"/>
    <x v="2"/>
    <n v="2283.6999999999998"/>
    <x v="0"/>
  </r>
  <r>
    <s v="B07R679HTT"/>
    <s v="AGARO Imperial 240-Watt Slow Juicer with Cold Press Technology"/>
    <s v="AGARO Imperial 240-Watt"/>
    <x v="995"/>
    <x v="4"/>
    <s v="Kitchen &amp; Home Appliances"/>
    <s v="SmallKitchenAppliances"/>
    <s v="Juicers"/>
    <n v="6499"/>
    <n v="23999"/>
    <n v="0.47"/>
    <n v="0"/>
    <x v="5"/>
    <n v="2288"/>
    <n v="0"/>
    <n v="54909712"/>
    <x v="2"/>
    <n v="10067.200000000001"/>
    <x v="1"/>
  </r>
  <r>
    <s v="B00B7GKXMG"/>
    <s v="Wipro Smartlife Super Deluxe Dry Iron- 1000W"/>
    <s v="Wipro Smartlife Super"/>
    <x v="996"/>
    <x v="4"/>
    <s v="Kitchen &amp; Home Appliances"/>
    <s v="SmallKitchenAppliances"/>
    <s v="DigitalKitchenScales"/>
    <n v="239"/>
    <n v="850"/>
    <n v="0.18"/>
    <n v="0"/>
    <x v="3"/>
    <n v="1106"/>
    <n v="0"/>
    <n v="940100"/>
    <x v="0"/>
    <n v="4534.5999999999995"/>
    <x v="2"/>
  </r>
  <r>
    <s v="B07H3N8RJH"/>
    <s v="AmazonBasics Cylinder Bagless Vacuum Cleaner with Power Suction, Low Sound, High Energy Efficiency and 2 Years Warranty (1.5L, Black)"/>
    <s v="AmazonBasics Cylinder Bagless"/>
    <x v="997"/>
    <x v="4"/>
    <s v="Kitchen &amp; Home Appliances"/>
    <s v="SmallKitchenAppliances"/>
    <s v="HandBlenders"/>
    <n v="699"/>
    <n v="6000"/>
    <n v="0.37"/>
    <n v="0"/>
    <x v="0"/>
    <n v="11935"/>
    <n v="0"/>
    <n v="71610000"/>
    <x v="2"/>
    <n v="50127"/>
    <x v="1"/>
  </r>
  <r>
    <s v="B07K2HVKLL"/>
    <s v="Crompton IHL 251 1500-Watt Immersion Water Heater with Copper Heating Element and IP 68 Protection"/>
    <s v="Crompton IHL 251"/>
    <x v="998"/>
    <x v="4"/>
    <s v="Kitchen &amp; Home Appliances"/>
    <s v="SmallKitchenAppliances"/>
    <m/>
    <n v="2599"/>
    <n v="1020"/>
    <n v="0.37"/>
    <n v="0"/>
    <x v="3"/>
    <n v="5059"/>
    <n v="0"/>
    <n v="5160180"/>
    <x v="2"/>
    <n v="20741.899999999998"/>
    <x v="1"/>
  </r>
  <r>
    <s v="B09MQ9PDHR"/>
    <s v="SaiEllin Room Heater For Home 2000 Watts Room Heater For Bedroom | ISI Approved With 1 Year Warranty | For 250 Sq. Feet Blower Heater &amp; Room Heaters Home For Winters"/>
    <s v="SaiEllin Room Heater"/>
    <x v="999"/>
    <x v="4"/>
    <s v="Kitchen &amp; Home Appliances"/>
    <s v="Vacuum,Cleaning&amp;Ironing"/>
    <s v="Vacuums&amp;FloorCare"/>
    <n v="1547"/>
    <n v="1999"/>
    <n v="0.51"/>
    <n v="1"/>
    <x v="2"/>
    <n v="157"/>
    <n v="1"/>
    <n v="313843"/>
    <x v="2"/>
    <n v="612.29999999999995"/>
    <x v="0"/>
  </r>
  <r>
    <s v="B014HDJ7ZE"/>
    <s v="Bajaj Majesty Duetto Gas 6 Ltr Vertical Water Heater ( LPG), White"/>
    <s v="Bajaj Majesty Duetto"/>
    <x v="1000"/>
    <x v="4"/>
    <s v="Kitchen &amp; Home Appliances"/>
    <s v="SmallKitchenAppliances"/>
    <s v="HandBlenders"/>
    <n v="499"/>
    <n v="7445"/>
    <n v="0.28000000000000003"/>
    <n v="0"/>
    <x v="2"/>
    <n v="3584"/>
    <n v="0"/>
    <n v="26682880"/>
    <x v="0"/>
    <n v="13977.6"/>
    <x v="1"/>
  </r>
  <r>
    <s v="B07D2NMTTV"/>
    <s v="Black + Decker BD BXIR2201IN 2200-Watt Cord &amp; Cordless Steam Iron (Green)"/>
    <s v="Black + Decker"/>
    <x v="1001"/>
    <x v="4"/>
    <s v="Heating, Cooling &amp; Air Quality"/>
    <s v="WaterHeaters&amp;Geysers"/>
    <s v="ImmersionRods"/>
    <n v="510"/>
    <n v="3500"/>
    <n v="0.09"/>
    <n v="0"/>
    <x v="0"/>
    <n v="1899"/>
    <n v="0"/>
    <n v="6646500"/>
    <x v="2"/>
    <n v="7975.8"/>
    <x v="2"/>
  </r>
  <r>
    <s v="B075K76YW1"/>
    <s v="Inalsa Hand Blender| Hand Mixer|Beater - Easy Mix, Powerful 250 Watt Motor | Variable 7 Speed Control | 1 Year Warranty | (White/Red)"/>
    <s v="Inalsa Hand Blender|"/>
    <x v="1002"/>
    <x v="4"/>
    <s v="Heating, Cooling &amp; Air Quality"/>
    <s v="WaterHeaters&amp;Geysers"/>
    <s v="InstantWaterHeaters"/>
    <n v="1899"/>
    <n v="1395"/>
    <n v="0.3"/>
    <n v="0"/>
    <x v="0"/>
    <n v="15252"/>
    <n v="0"/>
    <n v="21276540"/>
    <x v="2"/>
    <n v="64058.400000000001"/>
    <x v="1"/>
  </r>
  <r>
    <s v="B0BNLFQDG2"/>
    <s v="Longway Blaze 2 Rod Quartz Room Heater (White, Gray, 800 watts)"/>
    <s v="Longway Blaze 2"/>
    <x v="1003"/>
    <x v="4"/>
    <s v="Heating, Cooling &amp; Air Quality"/>
    <s v="WaterHeaters&amp;Geysers"/>
    <s v="InstantWaterHeaters"/>
    <n v="2599"/>
    <n v="2199"/>
    <n v="0.57999999999999996"/>
    <n v="1"/>
    <x v="7"/>
    <n v="4"/>
    <n v="1"/>
    <n v="8796"/>
    <x v="2"/>
    <n v="14.8"/>
    <x v="0"/>
  </r>
  <r>
    <s v="B082ZQ4479"/>
    <s v="Prestige PWG 07 Wet Grinder, 2L (Multicolor) with Coconut Scraper and Atta Kneader Attachments, 200 Watt"/>
    <s v="Prestige PWG 07"/>
    <x v="1004"/>
    <x v="4"/>
    <s v="Kitchen &amp; Home Appliances"/>
    <s v="SmallKitchenAppliances"/>
    <s v="EggBoilers"/>
    <n v="1199"/>
    <n v="4330"/>
    <n v="0.14000000000000001"/>
    <n v="0"/>
    <x v="7"/>
    <n v="1662"/>
    <n v="0"/>
    <n v="7196460"/>
    <x v="2"/>
    <n v="6149.4000000000005"/>
    <x v="2"/>
  </r>
  <r>
    <s v="B09Y358DZQ"/>
    <s v="Pigeon Zest Mixer Grinder 3 Speed Control 750 Watt Powerful Copper Motor with 3 Stainless Steel Jars for Dry Grinding, Wet Grinding and Making Chutney and 3 Polycarbonate lids - Blue"/>
    <s v="Pigeon Zest Mixer"/>
    <x v="1005"/>
    <x v="4"/>
    <s v="Heating, Cooling &amp; Air Quality"/>
    <s v="WaterHeaters&amp;Geysers"/>
    <s v="InstantWaterHeaters"/>
    <n v="999"/>
    <n v="4295"/>
    <n v="0.53"/>
    <n v="1"/>
    <x v="10"/>
    <n v="422"/>
    <n v="1"/>
    <n v="1812490"/>
    <x v="2"/>
    <n v="1434.8"/>
    <x v="0"/>
  </r>
  <r>
    <s v="B09M3F4HGB"/>
    <s v="Borosil Volcano 13 Fin Oil Filled Radiator Room Heater, 2900 W, Black"/>
    <s v="Borosil Volcano 13"/>
    <x v="1006"/>
    <x v="4"/>
    <s v="Kitchen &amp; Home Appliances"/>
    <s v="SmallKitchenAppliances"/>
    <s v="InductionCooktop"/>
    <n v="1999"/>
    <n v="18990"/>
    <n v="0.5"/>
    <n v="1"/>
    <x v="0"/>
    <n v="79"/>
    <n v="1"/>
    <n v="1500210"/>
    <x v="2"/>
    <n v="331.8"/>
    <x v="0"/>
  </r>
  <r>
    <s v="B07VZH6ZBB"/>
    <s v="Crompton Solarium Qube 15-L 5 Star Rated Storage Water Heater (Geyser) with Free Installation and Connection Pipes (White and Black)"/>
    <s v="Crompton Solarium Qube"/>
    <x v="1007"/>
    <x v="4"/>
    <s v="Kitchen &amp; Home Appliances"/>
    <s v="SmallKitchenAppliances"/>
    <s v="HandBlenders"/>
    <n v="210"/>
    <n v="12500"/>
    <n v="0.38"/>
    <n v="0"/>
    <x v="1"/>
    <n v="5160"/>
    <n v="0"/>
    <n v="64500000"/>
    <x v="0"/>
    <n v="20640"/>
    <x v="1"/>
  </r>
  <r>
    <s v="B07F366Z51"/>
    <s v="Singer Aroma 1.8 Liter Electric Kettle High Grade Stainless Steel with Cool and Touch Body and Cordless Base, 1500 watts, Auto Shut Off with Dry Boiling (Silver/Black)"/>
    <s v="Singer Aroma 1.8"/>
    <x v="1008"/>
    <x v="4"/>
    <s v="Heating, Cooling &amp; Air Quality"/>
    <s v="AirPurifiers"/>
    <s v="HEPAAirPurifiers"/>
    <n v="14499"/>
    <n v="2385"/>
    <n v="0.6"/>
    <n v="1"/>
    <x v="3"/>
    <n v="2311"/>
    <n v="0"/>
    <n v="5511735"/>
    <x v="2"/>
    <n v="9475.0999999999985"/>
    <x v="0"/>
  </r>
  <r>
    <s v="B077BTLQ67"/>
    <s v="Orient Electric Aura Neo Instant 3L Water Heater (Geyser), 5-level Safety Shield, Stainless Steel Tank (White &amp; Turquoise)"/>
    <s v="Orient Electric Aura"/>
    <x v="1009"/>
    <x v="4"/>
    <s v="Home Storage &amp; Organization"/>
    <s v="Laundry Organization"/>
    <s v="Laundry Baskets"/>
    <n v="950"/>
    <n v="4890"/>
    <n v="0.43"/>
    <n v="0"/>
    <x v="2"/>
    <n v="588"/>
    <n v="1"/>
    <n v="2875320"/>
    <x v="2"/>
    <n v="2293.1999999999998"/>
    <x v="1"/>
  </r>
  <r>
    <s v="B07YSJ7FF1"/>
    <s v="Crompton Brio 1000-Watts Dry Iron with Weilburger Coating (Sky Blue and White)"/>
    <s v="Crompton Brio 1000-Watts"/>
    <x v="1010"/>
    <x v="4"/>
    <s v="Kitchen &amp; Home Appliances"/>
    <s v="SmallKitchenAppliances"/>
    <s v="DeepFatFryers"/>
    <n v="7199"/>
    <n v="1100"/>
    <n v="0.41"/>
    <n v="0"/>
    <x v="1"/>
    <n v="3271"/>
    <n v="0"/>
    <n v="3598100"/>
    <x v="2"/>
    <n v="13084"/>
    <x v="1"/>
  </r>
  <r>
    <s v="B07TXCY3YK"/>
    <s v="Butterfly Hero Mixer Grinder, 500W, 3 Jars (Grey)"/>
    <s v="Butterfly Hero Mixer"/>
    <x v="1011"/>
    <x v="4"/>
    <s v="Heating, Cooling &amp; Air Quality"/>
    <s v="RoomHeaters"/>
    <s v="ElectricHeaters"/>
    <n v="2439"/>
    <n v="3899"/>
    <n v="0.43"/>
    <n v="0"/>
    <x v="2"/>
    <n v="11004"/>
    <n v="0"/>
    <n v="42904596"/>
    <x v="2"/>
    <n v="42915.6"/>
    <x v="1"/>
  </r>
  <r>
    <s v="B07TC9F7PN"/>
    <s v="Racold Eterno Pro 25L Vertical 5 Star Storage Water Heater (Geyser) with free Standard Installation and free Installation Pipes"/>
    <s v="Racold Eterno Pro"/>
    <x v="1012"/>
    <x v="4"/>
    <s v="Kitchen &amp; Home Appliances"/>
    <s v="Vacuum,Cleaning&amp;Ironing"/>
    <s v="Irons,Steamers&amp;Accessories"/>
    <n v="7799"/>
    <n v="16899"/>
    <n v="0.49"/>
    <n v="0"/>
    <x v="0"/>
    <n v="3195"/>
    <n v="0"/>
    <n v="53992305"/>
    <x v="2"/>
    <n v="13419"/>
    <x v="1"/>
  </r>
  <r>
    <s v="B09NS5TKPN"/>
    <s v="LG 1.5 Ton 5 Star AI DUAL Inverter Split AC (Copper, Super Convertible 6-in-1 Cooling, HD Filter with Anti-Virus Protection, 2022 Model, PS-Q19YNZE, White)"/>
    <s v="LG 1.5 Ton"/>
    <x v="1013"/>
    <x v="4"/>
    <s v="Kitchen &amp; Home Appliances"/>
    <s v="SmallKitchenAppliances"/>
    <s v="MiniFoodProcessors&amp;Choppers"/>
    <n v="1599"/>
    <n v="75990"/>
    <n v="0.43"/>
    <n v="0"/>
    <x v="4"/>
    <n v="3231"/>
    <n v="0"/>
    <n v="245523690"/>
    <x v="2"/>
    <n v="13893.3"/>
    <x v="1"/>
  </r>
  <r>
    <s v="B00LP9RFSU"/>
    <s v="Eureka Forbes Aquasure Amrit Twin Cartridge (Pack of 2), White"/>
    <s v="Eureka Forbes Aquasure"/>
    <x v="1014"/>
    <x v="4"/>
    <s v="Kitchen &amp; Home Appliances"/>
    <s v="SmallKitchenAppliances"/>
    <s v="MixerGrinders"/>
    <n v="2899"/>
    <n v="825"/>
    <n v="0"/>
    <n v="0"/>
    <x v="1"/>
    <n v="3246"/>
    <n v="0"/>
    <n v="2677950"/>
    <x v="2"/>
    <n v="12984"/>
    <x v="2"/>
  </r>
  <r>
    <s v="B0B7L86YCB"/>
    <s v="Green Tales Heat Seal Mini Food Sealer-Impulse Machine for Sealing Plastic Bags Packaging"/>
    <s v="Green Tales Heat"/>
    <x v="1015"/>
    <x v="4"/>
    <s v="Kitchen &amp; Home Appliances"/>
    <s v="SewingMachines&amp;Accessories"/>
    <s v="Sewing&amp;EmbroideryMachines"/>
    <n v="9799"/>
    <n v="300"/>
    <n v="0.46"/>
    <n v="0"/>
    <x v="23"/>
    <n v="24"/>
    <n v="1"/>
    <n v="7200"/>
    <x v="2"/>
    <n v="62.400000000000006"/>
    <x v="1"/>
  </r>
  <r>
    <s v="B09VPH38JS"/>
    <s v="SaleOn Instant Coal Heater 500W Charcoal Burner Electric Stove Hot Plate - Mix Colors - Pack of 1 - Only Charcoal Heater"/>
    <s v="SaleOn Instant Coal"/>
    <x v="1016"/>
    <x v="4"/>
    <s v="Kitchen &amp; Home Appliances"/>
    <s v="Vacuum,Cleaning&amp;Ironing"/>
    <s v="Irons,Steamers&amp;Accessories"/>
    <n v="3299"/>
    <n v="1499"/>
    <n v="0.54"/>
    <n v="1"/>
    <x v="11"/>
    <n v="144"/>
    <n v="1"/>
    <n v="215856"/>
    <x v="2"/>
    <n v="547.19999999999993"/>
    <x v="0"/>
  </r>
  <r>
    <s v="B01MUAUOCX"/>
    <s v="Sujata Chutney Steel Jar, 400 ml, (White), Stainless Steel"/>
    <s v="Sujata Chutney Steel"/>
    <x v="1017"/>
    <x v="4"/>
    <s v="Kitchen &amp; Home Appliances"/>
    <s v="SmallKitchenAppliances"/>
    <s v="HandBlenders"/>
    <n v="669"/>
    <n v="747"/>
    <n v="0.08"/>
    <n v="0"/>
    <x v="6"/>
    <n v="2280"/>
    <n v="0"/>
    <n v="1703160"/>
    <x v="2"/>
    <n v="10260"/>
    <x v="2"/>
  </r>
  <r>
    <s v="B09MB3DKG1"/>
    <s v="KHAITAN AVAANTE KA-2013 1200 Watt 3-Rod Halogen Heater (1200 Watts, Grey)"/>
    <s v="KHAITAN AVAANTE KA-2013"/>
    <x v="1018"/>
    <x v="4"/>
    <s v="Kitchen &amp; Home Appliances"/>
    <s v="SmallKitchenAppliances"/>
    <s v="JuicerMixerGrinders"/>
    <n v="5890"/>
    <n v="3999"/>
    <n v="0.45"/>
    <n v="0"/>
    <x v="12"/>
    <n v="340"/>
    <n v="1"/>
    <n v="1359660"/>
    <x v="2"/>
    <n v="1190"/>
    <x v="1"/>
  </r>
  <r>
    <s v="B08QHLXWV3"/>
    <s v="Kenstar 2400 Watts 9 Fins Oil Filled Radiator with PTC Fan Heater (BLACK GOLD)"/>
    <s v="Kenstar 2400 Watts"/>
    <x v="1019"/>
    <x v="4"/>
    <s v="Kitchen &amp; Home Appliances"/>
    <s v="WaterPurifiers&amp;Accessories"/>
    <s v="WaterFilters&amp;Purifiers"/>
    <n v="9199"/>
    <n v="11990"/>
    <n v="0.43"/>
    <n v="0"/>
    <x v="2"/>
    <n v="144"/>
    <n v="1"/>
    <n v="1726560"/>
    <x v="2"/>
    <n v="561.6"/>
    <x v="1"/>
  </r>
  <r>
    <s v="B07G147SZD"/>
    <s v="NEXOMS Instant Heating Water Tap Wall Mounted with 3 Pin Indian Plug (16Amp)"/>
    <s v="NEXOMS Instant Heating"/>
    <x v="1020"/>
    <x v="4"/>
    <s v="Home Storage &amp; Organization"/>
    <s v="Laundry Organization"/>
    <s v="Laundry Baskets"/>
    <n v="351"/>
    <n v="3799"/>
    <n v="0.28999999999999998"/>
    <n v="0"/>
    <x v="1"/>
    <n v="727"/>
    <n v="1"/>
    <n v="2761873"/>
    <x v="0"/>
    <n v="2908"/>
    <x v="1"/>
  </r>
  <r>
    <s v="B09LH32678"/>
    <s v="JIALTO Mini Waffle Maker 4 Inch- 350 Watts: Stainless Steel Non-Stick Electric Iron Machine for Individual Belgian Waffles, Pan Cakes, Paninis or Other Snacks - Aqua blue"/>
    <s v="JIALTO Mini Waffle"/>
    <x v="1021"/>
    <x v="8"/>
    <s v="Home Medical Supplies &amp; Equipment"/>
    <s v="Health Monitors"/>
    <s v="WeighingScales"/>
    <n v="899"/>
    <n v="1999"/>
    <n v="0.55000000000000004"/>
    <n v="1"/>
    <x v="1"/>
    <n v="832"/>
    <n v="1"/>
    <n v="1663168"/>
    <x v="2"/>
    <n v="3328"/>
    <x v="0"/>
  </r>
  <r>
    <s v="B09R1YFL6S"/>
    <s v="Candes BlowHot All in One Silent Blower Fan Room Heater (ABS Body, White, Brown) 2000 Watts"/>
    <s v="Candes BlowHot All"/>
    <x v="1022"/>
    <x v="4"/>
    <s v="Kitchen &amp; Home Appliances"/>
    <s v="SmallKitchenAppliances"/>
    <s v="Kettles&amp;HotWaterDispensers"/>
    <n v="1349"/>
    <n v="2999"/>
    <n v="0.64"/>
    <n v="1"/>
    <x v="12"/>
    <n v="57"/>
    <n v="1"/>
    <n v="170943"/>
    <x v="2"/>
    <n v="199.5"/>
    <x v="0"/>
  </r>
  <r>
    <s v="B07Q4NJQC5"/>
    <s v="Ionix Jewellery Scale | Weight Scale | Digital Weight Machine | weight machine for gold | Electronic weighing machines for Jewellery 0.01G to 200G Small Weight Machine for Shop - Silver"/>
    <s v="Ionix Jewellery Scale"/>
    <x v="1023"/>
    <x v="4"/>
    <s v="Kitchen &amp; Home Appliances"/>
    <s v="Vacuum,Cleaning&amp;Ironing"/>
    <s v="Vacuums&amp;FloorCare"/>
    <n v="6236"/>
    <n v="599"/>
    <n v="0.51"/>
    <n v="1"/>
    <x v="1"/>
    <n v="1644"/>
    <n v="0"/>
    <n v="984756"/>
    <x v="2"/>
    <n v="6576"/>
    <x v="0"/>
  </r>
  <r>
    <s v="B097RN7BBK"/>
    <s v="Kitchen Kit Electric Kettle, 1.8L Stainless Steel Tea Kettle, Fast Boil Water Warmer with Auto Shut Off and Boil Dry Protection Tech"/>
    <s v="Kitchen Kit Electric"/>
    <x v="1024"/>
    <x v="4"/>
    <s v="Kitchen &amp; Home Appliances"/>
    <s v="SmallKitchenAppliances"/>
    <s v="HandBlenders"/>
    <n v="2742"/>
    <n v="1999"/>
    <n v="0.76"/>
    <n v="1"/>
    <x v="10"/>
    <n v="1066"/>
    <n v="0"/>
    <n v="2130934"/>
    <x v="2"/>
    <n v="3624.4"/>
    <x v="0"/>
  </r>
  <r>
    <s v="B097MKZHNV"/>
    <s v="Racold Pronto Pro 3Litres 3KW Vertical Instant Water Heater (Geyser)"/>
    <s v="Racold Pronto Pro"/>
    <x v="1025"/>
    <x v="4"/>
    <s v="Kitchen &amp; Home Appliances"/>
    <s v="SewingMachines&amp;Accessories"/>
    <s v="Sewing&amp;EmbroideryMachines"/>
    <n v="721"/>
    <n v="4849"/>
    <n v="0.39"/>
    <n v="0"/>
    <x v="0"/>
    <n v="7968"/>
    <n v="0"/>
    <n v="38636832"/>
    <x v="2"/>
    <n v="33465.599999999999"/>
    <x v="1"/>
  </r>
  <r>
    <s v="B07LG96SDB"/>
    <s v="ESN 999 Supreme Quality 1500W Immersion Water Heater Rod (Black)"/>
    <s v="ESN 999 Supreme"/>
    <x v="1026"/>
    <x v="4"/>
    <s v="Kitchen &amp; Home Appliances"/>
    <s v="Vacuum,Cleaning&amp;Ironing"/>
    <s v="Irons,Steamers&amp;Accessories"/>
    <n v="2903"/>
    <n v="510"/>
    <n v="0.34"/>
    <n v="0"/>
    <x v="11"/>
    <n v="3195"/>
    <n v="0"/>
    <n v="1629450"/>
    <x v="2"/>
    <n v="12141"/>
    <x v="1"/>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Pajaka¬Æ South Indian"/>
    <x v="1027"/>
    <x v="4"/>
    <s v="Kitchen &amp; Home Appliances"/>
    <s v="SmallKitchenAppliances"/>
    <s v="MiniFoodProcessors&amp;Choppers"/>
    <n v="1656"/>
    <n v="499"/>
    <n v="0.41"/>
    <n v="0"/>
    <x v="3"/>
    <n v="1456"/>
    <n v="0"/>
    <n v="726544"/>
    <x v="2"/>
    <n v="5969.5999999999995"/>
    <x v="1"/>
  </r>
  <r>
    <s v="B095K14P86"/>
    <s v="Saiyam Stainless Steel Espresso Maker Stovetop Coffee Percolator Italian Coffee Maker Moka Pot (4 Cup - 200 ml, Silver)"/>
    <s v="Saiyam Stainless Steel"/>
    <x v="1028"/>
    <x v="4"/>
    <s v="Kitchen &amp; Home Appliances"/>
    <s v="SmallKitchenAppliances"/>
    <s v="EggBoilers"/>
    <n v="1399"/>
    <n v="1299"/>
    <n v="0.54"/>
    <n v="1"/>
    <x v="0"/>
    <n v="590"/>
    <n v="1"/>
    <n v="766410"/>
    <x v="2"/>
    <n v="2478"/>
    <x v="0"/>
  </r>
  <r>
    <s v="B08K36NZSV"/>
    <s v="KONVIO NEER 10 Inch Spun Filter (PP SPUN) Cartridge Compatible for 10 Inch Pre-Filter Housing of Water Purifier | Pack of 4 Spun"/>
    <s v="KONVIO NEER 10"/>
    <x v="1029"/>
    <x v="4"/>
    <s v="Kitchen &amp; Home Appliances"/>
    <s v="SmallKitchenAppliances"/>
    <s v="SandwichMakers"/>
    <n v="2079"/>
    <n v="999"/>
    <n v="0.5"/>
    <n v="1"/>
    <x v="4"/>
    <n v="1436"/>
    <n v="0"/>
    <n v="1434564"/>
    <x v="2"/>
    <n v="6174.8"/>
    <x v="0"/>
  </r>
  <r>
    <s v="B07LDPLSZC"/>
    <s v="Havells Glydo 1000 watt Dry Iron With American Heritage Non Stick Sole Plate, Aerodynamic Design, Easy Grip Temperature Knob &amp; 2 years Warranty. (Charcoal Blue)"/>
    <s v="Havells Glydo 1000"/>
    <x v="1030"/>
    <x v="4"/>
    <s v="Heating, Cooling &amp; Air Quality"/>
    <s v="WaterHeaters&amp;Geysers"/>
    <s v="ImmersionRods"/>
    <n v="999"/>
    <n v="1190"/>
    <n v="0.28999999999999998"/>
    <n v="0"/>
    <x v="0"/>
    <n v="4184"/>
    <n v="0"/>
    <n v="4978960"/>
    <x v="2"/>
    <n v="17572.8"/>
    <x v="1"/>
  </r>
  <r>
    <s v="B07F1T31ZZ"/>
    <s v="Raffles Premium Stainless Steel South Indian Coffee Filter/Drip Coffee Maker, 2-3 Cups, 150 ml"/>
    <s v="Raffles Premium Stainless"/>
    <x v="1031"/>
    <x v="4"/>
    <s v="Kitchen &amp; Home Appliances"/>
    <s v="Vacuum,Cleaning&amp;Ironing"/>
    <s v="Vacuums&amp;FloorCare"/>
    <n v="3179"/>
    <n v="400"/>
    <n v="0.38"/>
    <n v="0"/>
    <x v="3"/>
    <n v="693"/>
    <n v="1"/>
    <n v="277200"/>
    <x v="2"/>
    <n v="2841.2999999999997"/>
    <x v="1"/>
  </r>
  <r>
    <s v="B0BNDRK886"/>
    <s v="IONIX Activated Carbon Faucet Water Filters Universal Interface Home Kitchen Faucet Tap Water | Tap filter Multilayer | Clean Purifier Filter Cartridge Five Layer Water Filter-Pack of 1"/>
    <s v="IONIX Activated Carbon"/>
    <x v="1032"/>
    <x v="4"/>
    <s v="Heating, Cooling &amp; Air Quality"/>
    <s v="WaterHeaters&amp;Geysers"/>
    <s v="InstantWaterHeaters"/>
    <n v="1049"/>
    <n v="599"/>
    <n v="0.69"/>
    <n v="1"/>
    <x v="2"/>
    <n v="1306"/>
    <n v="0"/>
    <n v="782294"/>
    <x v="2"/>
    <n v="5093.3999999999996"/>
    <x v="0"/>
  </r>
  <r>
    <s v="B09ZVJXN5L"/>
    <s v="KNYUC MART Mini Electric Handy Room Heater Compact Plug-in, The Wall Outlet 400 Watts, Handy Air Warmer Blower Adjustable Timer Digital Display"/>
    <s v="KNYUC MART Mini"/>
    <x v="1033"/>
    <x v="4"/>
    <s v="Heating, Cooling &amp; Air Quality"/>
    <s v="WaterHeaters&amp;Geysers"/>
    <s v="InstantWaterHeaters"/>
    <n v="3599"/>
    <n v="999"/>
    <n v="0.22"/>
    <n v="0"/>
    <x v="8"/>
    <n v="8"/>
    <n v="1"/>
    <n v="7992"/>
    <x v="2"/>
    <n v="26.4"/>
    <x v="2"/>
  </r>
  <r>
    <s v="B08JKPVDKL"/>
    <s v="INKULTURE Stainless_Steel Measuring Cups &amp; Spoon Combo for Dry or Liquid/Kitchen Gadgets for Cooking &amp; Baking Cakes/Measuring Cup Set Combo with Handles (Set of 4 Cups &amp; 4 Spoons)"/>
    <s v="INKULTURE Stainless_Steel Measuring"/>
    <x v="1034"/>
    <x v="4"/>
    <s v="Kitchen &amp; Home Appliances"/>
    <s v="Coffee,Tea&amp;Espresso"/>
    <s v="EspressoMachines"/>
    <n v="4799"/>
    <n v="699"/>
    <n v="0.6"/>
    <n v="1"/>
    <x v="4"/>
    <n v="2326"/>
    <n v="0"/>
    <n v="1625874"/>
    <x v="2"/>
    <n v="10001.799999999999"/>
    <x v="0"/>
  </r>
  <r>
    <s v="B09JFR8H3Q"/>
    <s v="Macmillan Aquafresh 5 Micron PS-05 10&quot; in PP Spun Filter Candle Set for All Type RO Water Purifier 10 inch (4)"/>
    <s v="Macmillan Aquafresh 5"/>
    <x v="1035"/>
    <x v="4"/>
    <s v="Kitchen &amp; Home Appliances"/>
    <s v="SmallKitchenAppliances"/>
    <s v="MixerGrinders"/>
    <n v="1699"/>
    <n v="1499"/>
    <n v="0.86"/>
    <n v="1"/>
    <x v="2"/>
    <n v="1004"/>
    <n v="0"/>
    <n v="1504996"/>
    <x v="2"/>
    <n v="3915.6"/>
    <x v="0"/>
  </r>
  <r>
    <s v="B07LDN9Q2P"/>
    <s v="Havells D'zire 1000 watt Dry Iron With American Heritage Sole Plate, Aerodynamic Design, Easy Grip Temperature Knob &amp; 2 years Warranty. (Mint)"/>
    <s v="Havells D'zire 1000"/>
    <x v="1036"/>
    <x v="4"/>
    <s v="Kitchen &amp; Home Appliances"/>
    <s v="SmallKitchenAppliances"/>
    <s v="Kettles&amp;HotWaterDispensers"/>
    <n v="664"/>
    <n v="1295"/>
    <n v="0.31"/>
    <n v="0"/>
    <x v="4"/>
    <n v="6400"/>
    <n v="0"/>
    <n v="8288000"/>
    <x v="2"/>
    <n v="27520"/>
    <x v="1"/>
  </r>
  <r>
    <s v="B08T8KWNQ9"/>
    <s v="TE‚Ñ¢ Instant Electric Heating Hot and Cold Water Geyser Tap Water with Digital Display (White)"/>
    <s v="TE‚Ñ¢ Instant Electric"/>
    <x v="1037"/>
    <x v="4"/>
    <s v="Heating, Cooling &amp; Air Quality"/>
    <s v="Fans"/>
    <s v="TableFans"/>
    <n v="948"/>
    <n v="4999"/>
    <n v="0.71"/>
    <n v="1"/>
    <x v="9"/>
    <n v="63"/>
    <n v="1"/>
    <n v="314937"/>
    <x v="2"/>
    <n v="226.8"/>
    <x v="0"/>
  </r>
  <r>
    <s v="B07Y1RCCW5"/>
    <s v="ZIGMA WinoteK WinoteK Sun Instant Water Geyser, Water Heater, Portable Water Heater, Geysers Made of First Class ABS Plastic, automatic Reset Model, AE10-3 W (Yellow)"/>
    <s v="ZIGMA WinoteK WinoteK"/>
    <x v="1038"/>
    <x v="4"/>
    <s v="Kitchen &amp; Home Appliances"/>
    <s v="Vacuum,Cleaning&amp;Ironing"/>
    <s v="Irons,Steamers&amp;Accessories"/>
    <n v="850"/>
    <n v="2550"/>
    <n v="0.53"/>
    <n v="1"/>
    <x v="11"/>
    <n v="1181"/>
    <n v="0"/>
    <n v="3011550"/>
    <x v="2"/>
    <n v="4487.8"/>
    <x v="0"/>
  </r>
  <r>
    <s v="B0762HXMTF"/>
    <s v="KENT 11054 Alkaline Water Filter Pitcher 3.5 L | Chemical-Free Water with Balanced pH Levels 8.0 to 9.5 | Solves Acidity Issue | Equipped with Carbon and Sediment Filter - Grey"/>
    <s v="KENT 11054 Alkaline"/>
    <x v="1039"/>
    <x v="4"/>
    <s v="Kitchen &amp; Home Appliances"/>
    <s v="WaterPurifiers&amp;Accessories"/>
    <s v="WaterCartridges"/>
    <n v="600"/>
    <n v="1950"/>
    <n v="0.08"/>
    <n v="0"/>
    <x v="2"/>
    <n v="1888"/>
    <n v="0"/>
    <n v="3681600"/>
    <x v="2"/>
    <n v="7363.2"/>
    <x v="2"/>
  </r>
  <r>
    <s v="B00K57MR22"/>
    <s v="Sujata Dynamix DX Mixer Grinder, 900W, 3 Jars (White)"/>
    <s v="Sujata Dynamix DX"/>
    <x v="1040"/>
    <x v="4"/>
    <s v="Heating, Cooling &amp; Air Quality"/>
    <s v="RoomHeaters"/>
    <s v="ElectricHeaters"/>
    <n v="3711"/>
    <n v="8478"/>
    <n v="0.28000000000000003"/>
    <n v="0"/>
    <x v="13"/>
    <n v="6550"/>
    <n v="0"/>
    <n v="55530900"/>
    <x v="2"/>
    <n v="30129.999999999996"/>
    <x v="1"/>
  </r>
  <r>
    <s v="B07TTSS5MP"/>
    <s v="Lifelong LLMG74 750 Watt Mixer Grinder with 3 Jars (White and Grey)"/>
    <s v="Lifelong LLMG74 750"/>
    <x v="1041"/>
    <x v="4"/>
    <s v="Kitchen &amp; Home Appliances"/>
    <s v="SmallKitchenAppliances"/>
    <s v="DigitalKitchenScales"/>
    <n v="799"/>
    <n v="3299"/>
    <n v="0.45"/>
    <n v="0"/>
    <x v="11"/>
    <n v="1846"/>
    <n v="0"/>
    <n v="6089954"/>
    <x v="2"/>
    <n v="7014.7999999999993"/>
    <x v="1"/>
  </r>
  <r>
    <s v="B09ZDVL7L8"/>
    <s v="TTK Prestige Limited Orion Mixer Grinder 500 Watts, 3 Jars (1200ml, 1000ml, 500ml) (Red)"/>
    <s v="TTK Prestige Limited"/>
    <x v="1042"/>
    <x v="4"/>
    <s v="Kitchen &amp; Home Appliances"/>
    <s v="WaterPurifiers&amp;Accessories"/>
    <s v="WaterPurifierAccessories"/>
    <n v="980"/>
    <n v="3895"/>
    <n v="0.44"/>
    <n v="0"/>
    <x v="2"/>
    <n v="1085"/>
    <n v="0"/>
    <n v="4226075"/>
    <x v="2"/>
    <n v="4231.5"/>
    <x v="1"/>
  </r>
  <r>
    <s v="B09XHXXCFH"/>
    <s v="AGARO Regal Electric Rice Cooker, 3L Ceramic Inner Bowl, Cooks Up to 600 Gms Raw Rice, SS Steamer, Preset Cooking Functions, Preset Timer, Keep Warm Function, LED Display, Black"/>
    <s v="AGARO Regal Electric"/>
    <x v="1043"/>
    <x v="4"/>
    <s v="Home Storage &amp; Organization"/>
    <s v="Laundry Organization"/>
    <s v="Laundry Baskets"/>
    <n v="351"/>
    <n v="5495"/>
    <n v="0.33"/>
    <n v="0"/>
    <x v="3"/>
    <n v="290"/>
    <n v="1"/>
    <n v="1593550"/>
    <x v="0"/>
    <n v="1189"/>
    <x v="1"/>
  </r>
  <r>
    <s v="B0BL3R4RGS"/>
    <s v="VAPJA¬Æ Portable Mini Juicer Cup Blender USB Rechargeable with 4 Blades for Shakes and Smoothies Fruits Vegetables Juice Maker Grinder Mixer Strong Cutting Bottle Sports Travel Outdoors Gym (BOTTLE)"/>
    <s v="VAPJA¬Æ Portable Mini"/>
    <x v="1044"/>
    <x v="4"/>
    <s v="Kitchen &amp; Home Appliances"/>
    <s v="Coffee,Tea&amp;Espresso"/>
    <s v="MilkFrothers"/>
    <n v="229"/>
    <n v="999"/>
    <n v="0.35"/>
    <n v="0"/>
    <x v="9"/>
    <n v="4"/>
    <n v="1"/>
    <n v="3996"/>
    <x v="0"/>
    <n v="14.4"/>
    <x v="1"/>
  </r>
  <r>
    <s v="B07P1BR7L8"/>
    <s v="Philips HD6975/00 25 Litre Digital Oven Toaster Grill, Grey, 25 liter"/>
    <s v="Philips HD6975/00 25"/>
    <x v="1045"/>
    <x v="4"/>
    <s v="Kitchen &amp; Home Appliances"/>
    <s v="Vacuum,Cleaning&amp;Ironing"/>
    <s v="Irons,Steamers&amp;Accessories"/>
    <n v="3349"/>
    <n v="8995"/>
    <n v="0.04"/>
    <n v="0"/>
    <x v="5"/>
    <n v="9734"/>
    <n v="0"/>
    <n v="87557330"/>
    <x v="2"/>
    <n v="42829.600000000006"/>
    <x v="2"/>
  </r>
  <r>
    <s v="B078WB1VWJ"/>
    <s v="Usha EI 3710 Heavy Weight 1000-Watt Dry Iron with Golden American Heritage Soleplate, 1.75 Kg(White)"/>
    <s v="Usha EI 3710"/>
    <x v="1046"/>
    <x v="4"/>
    <s v="Heating, Cooling &amp; Air Quality"/>
    <s v="WaterHeaters&amp;Geysers"/>
    <s v="StorageWaterHeaters"/>
    <n v="5499"/>
    <n v="1599"/>
    <n v="0.31"/>
    <n v="0"/>
    <x v="4"/>
    <n v="4022"/>
    <n v="0"/>
    <n v="6431178"/>
    <x v="2"/>
    <n v="17294.599999999999"/>
    <x v="1"/>
  </r>
  <r>
    <s v="B0BP89YBC1"/>
    <s v="Campfire Spring Chef Prolix Instant Portable Water Heater Geyser 1Ltr. for Use Home Stainless Steel Baking Rack | Restaurant | Office | Labs | Clinics | Saloon | with Installation Kit (With MCB)"/>
    <s v="Campfire Spring Chef"/>
    <x v="1047"/>
    <x v="4"/>
    <s v="Kitchen &amp; Home Appliances"/>
    <s v="Vacuum,Cleaning&amp;Ironing"/>
    <s v="Irons,Steamers&amp;Accessories"/>
    <n v="299"/>
    <n v="3500"/>
    <n v="0.56999999999999995"/>
    <n v="1"/>
    <x v="16"/>
    <n v="2591"/>
    <n v="0"/>
    <n v="9068500"/>
    <x v="0"/>
    <n v="12177.7"/>
    <x v="0"/>
  </r>
  <r>
    <s v="B09W9V2PXG"/>
    <s v="Themisto TH-WS20 Digital Kitchen Weighing Scale Stainless Steel (5Kg)"/>
    <s v="Themisto TH-WS20 Digital"/>
    <x v="1048"/>
    <x v="4"/>
    <s v="Heating, Cooling &amp; Air Quality"/>
    <s v="Humidifiers"/>
    <m/>
    <n v="2249"/>
    <n v="1999"/>
    <n v="0.62"/>
    <n v="1"/>
    <x v="4"/>
    <n v="532"/>
    <n v="1"/>
    <n v="1063468"/>
    <x v="2"/>
    <n v="2287.6"/>
    <x v="0"/>
  </r>
  <r>
    <s v="B09XTQFFCG"/>
    <s v="FYA Handheld Vacuum Cleaner Cordless, Wireless Hand Vacuum&amp;Air Blower 2-in-1, Mini Portable Car Vacuum Cleaner with Powerful Suction, USB Rechargeable Vacuum for Pet Hair, Home and Car"/>
    <s v="FYA Handheld Vacuum"/>
    <x v="1049"/>
    <x v="4"/>
    <s v="Kitchen &amp; Home Appliances"/>
    <s v="SmallKitchenAppliances"/>
    <s v="EggBoilers"/>
    <n v="699"/>
    <n v="3199"/>
    <n v="0.17"/>
    <n v="0"/>
    <x v="2"/>
    <n v="260"/>
    <n v="1"/>
    <n v="831740"/>
    <x v="2"/>
    <n v="1014"/>
    <x v="2"/>
  </r>
  <r>
    <s v="B08LVVTGZK"/>
    <s v="Lifelong LLSM120G Sandwich Griller , Classic Pro 750 W Sandwich Maker with 4 Slice Non-Stick Fixed Plates for Sandwiches at Home with 1 Year Warranty (Black)"/>
    <s v="Lifelong LLSM120G Sandwich"/>
    <x v="1050"/>
    <x v="4"/>
    <s v="Heating, Cooling &amp; Air Quality"/>
    <s v="RoomHeaters"/>
    <s v="ElectricHeaters"/>
    <n v="1235"/>
    <n v="1300"/>
    <n v="0.28999999999999998"/>
    <n v="0"/>
    <x v="2"/>
    <n v="1672"/>
    <n v="0"/>
    <n v="2173600"/>
    <x v="2"/>
    <n v="6520.8"/>
    <x v="1"/>
  </r>
  <r>
    <s v="B07J2BQZD6"/>
    <s v="Kuber Industries Nylon Mesh Laundry Basket|Sturdy Material &amp; Durable Handles|Netted Lightweight Laundry Bag, Size 36 x 36 x 58, Capicity 30 Ltr (Pink)"/>
    <s v="Kuber Industries Nylon"/>
    <x v="1051"/>
    <x v="4"/>
    <s v="Kitchen &amp; Home Appliances"/>
    <s v="SmallKitchenAppliances"/>
    <s v="MiniFoodProcessors&amp;Choppers"/>
    <n v="1349"/>
    <n v="399"/>
    <n v="0.5"/>
    <n v="1"/>
    <x v="7"/>
    <n v="7945"/>
    <n v="0"/>
    <n v="3170055"/>
    <x v="2"/>
    <n v="29396.5"/>
    <x v="0"/>
  </r>
  <r>
    <s v="B07HK53XM4"/>
    <s v="Bulfyss Plastic Sticky Lint Roller Hair Remover Cleaner Set of 5 Rolls 150 Sheets, 30 Sheets Each roll Lint Roller Remover for Clothes, Furniture, Carpet, Dog Fur, Sweater, Dust &amp; Dirt"/>
    <s v="Bulfyss Plastic Sticky"/>
    <x v="1052"/>
    <x v="4"/>
    <s v="Heating, Cooling &amp; Air Quality"/>
    <s v="WaterHeaters&amp;Geysers"/>
    <s v="StorageWaterHeaters"/>
    <n v="6800"/>
    <n v="599"/>
    <n v="0.53"/>
    <n v="1"/>
    <x v="12"/>
    <n v="1367"/>
    <n v="0"/>
    <n v="818833"/>
    <x v="2"/>
    <n v="4784.5"/>
    <x v="0"/>
  </r>
  <r>
    <s v="B08RDWBYCQ"/>
    <s v="T TOPLINE 180 W Electric Hand Mixer,Hand Blender , Egg Beater, Cake maker , Beater Cream Mix, Food Blender, Beater for Whipping Cream Beater for Cake With 7 -Speed with spatula and oil brush"/>
    <s v="T TOPLINE 180"/>
    <x v="1053"/>
    <x v="4"/>
    <s v="Kitchen &amp; Home Appliances"/>
    <s v="SmallKitchenAppliances"/>
    <s v="SandwichMakers"/>
    <n v="1699"/>
    <n v="999"/>
    <n v="0.45"/>
    <n v="0"/>
    <x v="1"/>
    <n v="1313"/>
    <n v="0"/>
    <n v="1311687"/>
    <x v="2"/>
    <n v="5252"/>
    <x v="1"/>
  </r>
  <r>
    <s v="B09FHHTL8L"/>
    <s v="Empty Mist Trigger Plastic Spray Bottle for Multi use 200ml Pack of 2"/>
    <s v="Empty Mist Trigger"/>
    <x v="1054"/>
    <x v="4"/>
    <s v="Heating, Cooling &amp; Air Quality"/>
    <s v="RoomHeaters"/>
    <s v="FanHeaters"/>
    <n v="1069"/>
    <n v="199"/>
    <n v="0.56999999999999995"/>
    <n v="1"/>
    <x v="3"/>
    <n v="212"/>
    <n v="1"/>
    <n v="42188"/>
    <x v="2"/>
    <n v="869.19999999999993"/>
    <x v="0"/>
  </r>
  <r>
    <s v="B0BHNHMR3H"/>
    <s v="LONAXA Mini Travel Rechargeable Fruit Juicer - USB Electric Fruit &amp; Vegetable Juice Blender/Grinder for Home and Office Use (Multicolor)‚Ä¶"/>
    <s v="LONAXA Mini Travel"/>
    <x v="1055"/>
    <x v="4"/>
    <s v="Heating, Cooling &amp; Air Quality"/>
    <s v="RoomHeaters"/>
    <s v="FanHeaters"/>
    <n v="1349"/>
    <n v="1299"/>
    <n v="0.62"/>
    <n v="1"/>
    <x v="2"/>
    <n v="65"/>
    <n v="1"/>
    <n v="84435"/>
    <x v="2"/>
    <n v="253.5"/>
    <x v="0"/>
  </r>
  <r>
    <s v="B07D8VBYB4"/>
    <s v="SUJATA Powermatic Plus, Juicer Mixer Grinder, 900 Watts, 2 Jars (White)"/>
    <s v="SUJATA Powermatic Plus,"/>
    <x v="950"/>
    <x v="4"/>
    <s v="Heating, Cooling &amp; Air Quality"/>
    <s v="WaterHeaters&amp;Geysers"/>
    <s v="ImmersionRods"/>
    <n v="1499"/>
    <n v="7776"/>
    <n v="0.25"/>
    <n v="0"/>
    <x v="5"/>
    <n v="2737"/>
    <n v="0"/>
    <n v="21282912"/>
    <x v="2"/>
    <n v="12042.800000000001"/>
    <x v="1"/>
  </r>
  <r>
    <s v="B0B3TBY2YX"/>
    <s v="AGARO Royal Double Layered Kettle, 1.5 Litres, Double Layered Cool Touch , Dry Boiling Protection, Black"/>
    <s v="AGARO Royal Double"/>
    <x v="1056"/>
    <x v="4"/>
    <s v="Kitchen &amp; Home Appliances"/>
    <s v="SmallKitchenAppliances"/>
    <s v="SandwichMakers"/>
    <n v="2092"/>
    <n v="2299"/>
    <n v="0.45"/>
    <n v="0"/>
    <x v="4"/>
    <n v="55"/>
    <n v="1"/>
    <n v="126445"/>
    <x v="2"/>
    <n v="236.5"/>
    <x v="1"/>
  </r>
  <r>
    <s v="B088WCFPQF"/>
    <s v="Cafe JEI French Press Coffee and Tea Maker 600ml with 4 Level Filtration System, Heat Resistant Borosilicate Glass (Black, 600ml)"/>
    <s v="Cafe JEI French"/>
    <x v="1057"/>
    <x v="4"/>
    <s v="Kitchen &amp; Home Appliances"/>
    <s v="Vacuum,Cleaning&amp;Ironing"/>
    <s v="Vacuums&amp;FloorCare"/>
    <n v="3859"/>
    <n v="1500"/>
    <n v="0.27"/>
    <n v="0"/>
    <x v="6"/>
    <n v="1065"/>
    <n v="0"/>
    <n v="1597500"/>
    <x v="2"/>
    <n v="4792.5"/>
    <x v="1"/>
  </r>
  <r>
    <s v="B07JZSG42Y"/>
    <s v="Borosil Prime Grill Sandwich Maker (Grey)"/>
    <s v="Borosil Prime Grill"/>
    <x v="1058"/>
    <x v="4"/>
    <s v="Kitchen &amp; Home Appliances"/>
    <s v="SmallKitchenAppliances"/>
    <s v="JuicerMixerGrinders"/>
    <n v="499"/>
    <n v="2590"/>
    <n v="0.26"/>
    <n v="0"/>
    <x v="1"/>
    <n v="2377"/>
    <n v="0"/>
    <n v="6156430"/>
    <x v="0"/>
    <n v="9508"/>
    <x v="1"/>
  </r>
  <r>
    <s v="B08YRMBK9R"/>
    <s v="Candes 10 Litre Perfecto 5 Star Rated Automatic Instant Storage Electric Water Heater with Special Metal Body Anti Rust Coating With Installation Kit, 2KW Geyser (Ivory)"/>
    <s v="Candes 10 Litre"/>
    <x v="1059"/>
    <x v="4"/>
    <s v="Heating, Cooling &amp; Air Quality"/>
    <s v="Fans"/>
    <s v="CeilingFans"/>
    <n v="1804"/>
    <n v="6299"/>
    <n v="0.48"/>
    <n v="0"/>
    <x v="2"/>
    <n v="2569"/>
    <n v="0"/>
    <n v="16182131"/>
    <x v="2"/>
    <n v="10019.1"/>
    <x v="1"/>
  </r>
  <r>
    <s v="B00935MGHS"/>
    <s v="Prestige PSMFB 800 Watt Sandwich Toaster with Fixed Plates, Black"/>
    <s v="Prestige PSMFB 800"/>
    <x v="1060"/>
    <x v="4"/>
    <s v="Kitchen &amp; Home Appliances"/>
    <s v="SmallKitchenAppliances"/>
    <s v="JuicerMixerGrinders"/>
    <n v="6525"/>
    <n v="1795"/>
    <n v="0.33"/>
    <n v="0"/>
    <x v="0"/>
    <n v="5967"/>
    <n v="0"/>
    <n v="10710765"/>
    <x v="2"/>
    <n v="25061.4"/>
    <x v="1"/>
  </r>
  <r>
    <s v="B07B5XJ572"/>
    <s v="iBELL MPK120L Premium Stainless Steel Multi Purpose Kettle/Cooker with Inner Pot 1.2 Litre (Silver)"/>
    <s v="iBELL MPK120L Premium"/>
    <x v="1061"/>
    <x v="4"/>
    <s v="Kitchen &amp; Home Appliances"/>
    <s v="WaterPurifiers&amp;Accessories"/>
    <s v="WaterFilters&amp;Purifiers"/>
    <n v="4999"/>
    <n v="3190"/>
    <n v="0.54"/>
    <n v="1"/>
    <x v="3"/>
    <n v="1776"/>
    <n v="0"/>
    <n v="5665440"/>
    <x v="2"/>
    <n v="7281.5999999999995"/>
    <x v="0"/>
  </r>
  <r>
    <s v="B086199CWG"/>
    <s v="Maharaja Whiteline Odacio Plus 550-Watt Juicer Mixer Grinder with 3 Jars (Black/Silver)"/>
    <s v="Maharaja Whiteline Odacio"/>
    <x v="1062"/>
    <x v="4"/>
    <s v="Kitchen &amp; Home Appliances"/>
    <s v="Coffee,Tea&amp;Espresso"/>
    <s v="DripCoffeeMachines"/>
    <n v="1189"/>
    <n v="4799"/>
    <n v="0.3"/>
    <n v="0"/>
    <x v="7"/>
    <n v="4200"/>
    <n v="0"/>
    <n v="20155800"/>
    <x v="2"/>
    <n v="15540"/>
    <x v="1"/>
  </r>
  <r>
    <s v="B0BBWJFK5C"/>
    <s v="Shakti Technology S3 High Pressure Car Washer Machine 1800 Watts and Pressure 120 Bar for Cleaning Car, Bike &amp; Home"/>
    <s v="Shakti Technology S3"/>
    <x v="1063"/>
    <x v="4"/>
    <s v="Heating, Cooling &amp; Air Quality"/>
    <s v="RoomHeaters"/>
    <s v="FanHeaters"/>
    <n v="2590"/>
    <n v="8999"/>
    <n v="0.46"/>
    <n v="0"/>
    <x v="3"/>
    <n v="297"/>
    <n v="1"/>
    <n v="2672703"/>
    <x v="2"/>
    <n v="1217.6999999999998"/>
    <x v="1"/>
  </r>
  <r>
    <s v="B07GLS2563"/>
    <s v="Cello Quick Boil Popular Electric Kettle 1 Litre 1200 Watts | Stainless Steel body | Boiler for Water, Silver"/>
    <s v="Cello Quick Boil"/>
    <x v="1064"/>
    <x v="4"/>
    <s v="Heating, Cooling &amp; Air Quality"/>
    <s v="RoomHeaters"/>
    <s v="FanHeaters"/>
    <n v="899"/>
    <n v="1899"/>
    <n v="0.37"/>
    <n v="0"/>
    <x v="0"/>
    <n v="3858"/>
    <n v="0"/>
    <n v="7326342"/>
    <x v="2"/>
    <n v="16203.6"/>
    <x v="1"/>
  </r>
  <r>
    <s v="B09P182Z2H"/>
    <s v="AGARO Glory Cool Mist Ultrasonic Humidifier, 4.5Litres, For Large Area, Room, Home, Office, Adjustable Mist Output, Ceramic Ball Filter, Ultra Quiet, 360¬∞ Rotatable Nozzle, Auto Shut Off, Grey"/>
    <s v="AGARO Glory Cool"/>
    <x v="1065"/>
    <x v="4"/>
    <s v="Heating, Cooling &amp; Air Quality"/>
    <s v="RoomHeaters"/>
    <s v="FanHeaters"/>
    <n v="998"/>
    <n v="5799"/>
    <n v="0.43"/>
    <n v="0"/>
    <x v="4"/>
    <n v="168"/>
    <n v="1"/>
    <n v="974232"/>
    <x v="2"/>
    <n v="722.4"/>
    <x v="1"/>
  </r>
  <r>
    <s v="B0B59K1C8F"/>
    <s v="Wolpin 1 Lint Roller with 60 Sheets Remove Clothes Lint Dog Hair Dust (19 x 13 cm) Orange"/>
    <s v="Wolpin 1 Lint"/>
    <x v="1066"/>
    <x v="4"/>
    <s v="Home Storage &amp; Organization"/>
    <s v="Laundry Organization"/>
    <s v="Laundry Baskets"/>
    <n v="998.06"/>
    <n v="799"/>
    <n v="0.78"/>
    <n v="1"/>
    <x v="9"/>
    <n v="101"/>
    <n v="1"/>
    <n v="80699"/>
    <x v="2"/>
    <n v="363.6"/>
    <x v="0"/>
  </r>
  <r>
    <s v="B06Y36JKC3"/>
    <s v="Abode Kitchen Essential Measuring Cup &amp; Spoon for Spices | for Cooking and Baking Cake | Multipurpose Tablespoon Cups with Ring Holder | (Black)"/>
    <s v="Abode Kitchen Essential"/>
    <x v="1067"/>
    <x v="4"/>
    <s v="Heating, Cooling &amp; Air Quality"/>
    <s v="Fans"/>
    <s v="CeilingFans"/>
    <n v="1099"/>
    <n v="300"/>
    <n v="0.5"/>
    <n v="1"/>
    <x v="3"/>
    <n v="4074"/>
    <n v="0"/>
    <n v="1222200"/>
    <x v="2"/>
    <n v="16703.399999999998"/>
    <x v="0"/>
  </r>
  <r>
    <s v="B075S9FVRY"/>
    <s v="Sujata Supermix, Mixer Grinder, 900 Watts, 3 Jars (White)"/>
    <s v="Sujata Supermix, Mixer"/>
    <x v="1068"/>
    <x v="4"/>
    <s v="Kitchen &amp; Home Appliances"/>
    <s v="Vacuum,Cleaning&amp;Ironing"/>
    <s v="PressureWashers,Steam&amp;WindowCleaners"/>
    <n v="5999"/>
    <n v="7200"/>
    <n v="0.24"/>
    <n v="0"/>
    <x v="6"/>
    <n v="1408"/>
    <n v="0"/>
    <n v="10137600"/>
    <x v="2"/>
    <n v="6336"/>
    <x v="2"/>
  </r>
  <r>
    <s v="B08SJVD8QD"/>
    <s v="CARDEX Digital Kitchen Weighing Machine Multipurpose Electronic Weight Scale With Back Lite LCD Display for Measuring Food, Cake, Vegetable, Fruit (KITCHEN SCALE)"/>
    <s v="CARDEX Digital Kitchen"/>
    <x v="1069"/>
    <x v="4"/>
    <s v="Kitchen &amp; Home Appliances"/>
    <s v="Vacuum,Cleaning&amp;Ironing"/>
    <s v="Vacuums&amp;FloorCare"/>
    <n v="8886"/>
    <n v="389"/>
    <n v="0.03"/>
    <n v="0"/>
    <x v="0"/>
    <n v="3739"/>
    <n v="0"/>
    <n v="1454471"/>
    <x v="2"/>
    <n v="15703.800000000001"/>
    <x v="2"/>
  </r>
  <r>
    <s v="B07FJNNZCJ"/>
    <s v="V-Guard Zenora RO+UF+MB Water Purifier | Suitable for water with TDS up to 2000 ppm | 8 Stage Purification with World-class RO Membrane and Advanced UF Membrane | Free PAN India Installation &amp; 1-Year Comprehensive Warranty | 7 Litre, Black"/>
    <s v="V-Guard Zenora RO+UF+MB"/>
    <x v="1070"/>
    <x v="4"/>
    <s v="Kitchen &amp; Home Appliances"/>
    <s v="Vacuum,Cleaning&amp;Ironing"/>
    <s v="Irons,Steamers&amp;Accessories"/>
    <n v="475"/>
    <n v="13049"/>
    <n v="0.33"/>
    <n v="0"/>
    <x v="4"/>
    <n v="5891"/>
    <n v="0"/>
    <n v="76871659"/>
    <x v="0"/>
    <n v="25331.3"/>
    <x v="1"/>
  </r>
  <r>
    <s v="B09MFR93KS"/>
    <s v="Bajaj Rex DLX 750 W 4 Jars Mixer Grinder, White and Blue"/>
    <s v="Bajaj Rex DLX"/>
    <x v="1071"/>
    <x v="4"/>
    <s v="Kitchen &amp; Home Appliances"/>
    <s v="SmallKitchenAppliances"/>
    <s v="DeepFatFryers"/>
    <n v="4995"/>
    <n v="5999"/>
    <n v="0.49"/>
    <n v="0"/>
    <x v="1"/>
    <n v="777"/>
    <n v="1"/>
    <n v="4661223"/>
    <x v="2"/>
    <n v="3108"/>
    <x v="1"/>
  </r>
  <r>
    <s v="B07Y5FDPKV"/>
    <s v="KENT 16051 Hand Blender 300 W | 5 Variable Speed Control | Multiple Beaters &amp; Dough Hooks | Turbo Function"/>
    <s v="KENT 16051 Hand"/>
    <x v="1072"/>
    <x v="4"/>
    <s v="Kitchen &amp; Home Appliances"/>
    <s v="WaterPurifiers&amp;Accessories"/>
    <s v="WaterFilters&amp;Purifiers"/>
    <n v="13999"/>
    <n v="2400"/>
    <n v="0.27"/>
    <n v="0"/>
    <x v="0"/>
    <n v="14160"/>
    <n v="0"/>
    <n v="33984000"/>
    <x v="2"/>
    <n v="59472"/>
    <x v="1"/>
  </r>
  <r>
    <s v="B0756KCV5K"/>
    <s v="Prestige PIC 15.0+ 1900-Watt Induction Cooktop (Black)"/>
    <s v="Prestige PIC 15.0+"/>
    <x v="1073"/>
    <x v="4"/>
    <s v="Kitchen &amp; Home Appliances"/>
    <s v="WaterPurifiers&amp;Accessories"/>
    <s v="WaterFilters&amp;Purifiers"/>
    <n v="8499"/>
    <n v="5295"/>
    <n v="0.4"/>
    <n v="0"/>
    <x v="0"/>
    <n v="6919"/>
    <n v="0"/>
    <n v="36636105"/>
    <x v="2"/>
    <n v="29059.800000000003"/>
    <x v="1"/>
  </r>
  <r>
    <s v="B0BJ6P3LSK"/>
    <s v="Aqua d pure Active Copper 12-L RO+UV Water Filter Purifier for Home, Kitchen Fully Automatic UF+TDS Controller"/>
    <s v="Aqua d pure"/>
    <x v="1074"/>
    <x v="4"/>
    <s v="Kitchen &amp; Home Appliances"/>
    <s v="Vacuum,Cleaning&amp;Ironing"/>
    <s v="Irons,Steamers&amp;Accessories"/>
    <n v="949"/>
    <n v="24999"/>
    <n v="0.8"/>
    <n v="1"/>
    <x v="6"/>
    <n v="287"/>
    <n v="1"/>
    <n v="7174713"/>
    <x v="2"/>
    <n v="1291.5"/>
    <x v="0"/>
  </r>
  <r>
    <s v="B09HS1NDRQ"/>
    <s v="PrettyKrafts Laundry Square Shape Basket Bag/Foldable/Multipurpose/Carry Handles/Slanting Lid for Home, Cloth Storage,(Single) Jute Grey"/>
    <s v="PrettyKrafts Laundry Square"/>
    <x v="1075"/>
    <x v="4"/>
    <s v="Home Storage &amp; Organization"/>
    <s v="Laundry Organization"/>
    <s v="Laundry Baskets"/>
    <n v="395"/>
    <n v="799"/>
    <n v="0.51"/>
    <n v="1"/>
    <x v="11"/>
    <n v="287"/>
    <n v="1"/>
    <n v="229313"/>
    <x v="0"/>
    <n v="1090.5999999999999"/>
    <x v="0"/>
  </r>
  <r>
    <s v="B018SJJ0GE"/>
    <s v="Libra Roti Maker Electric Automatic | chapati Maker Electric Automatic | roti Maker Machine with 900 Watts for Making Roti/Chapati/Parathas - Stainless Steel"/>
    <s v="Libra Roti Maker"/>
    <x v="1076"/>
    <x v="4"/>
    <s v="Kitchen &amp; Home Appliances"/>
    <s v="SmallKitchenAppliances"/>
    <s v="SmallApplianceParts&amp;Accessories"/>
    <n v="635"/>
    <n v="2999"/>
    <n v="0.33"/>
    <n v="0"/>
    <x v="5"/>
    <n v="388"/>
    <n v="1"/>
    <n v="1163612"/>
    <x v="2"/>
    <n v="1707.2"/>
    <x v="1"/>
  </r>
  <r>
    <s v="B09FPP3R1D"/>
    <s v="Glen 3 in 1 Electric Multi Cooker - Steam, Cook &amp; Egg Boiler with 350 W (SA 3035MC) - 350 Watts"/>
    <s v="Glen 3 in"/>
    <x v="1077"/>
    <x v="4"/>
    <s v="Kitchen &amp; Home Appliances"/>
    <s v="Vacuum,Cleaning&amp;Ironing"/>
    <s v="Irons,Steamers&amp;Accessories"/>
    <n v="717"/>
    <n v="2495"/>
    <n v="0.35"/>
    <n v="0"/>
    <x v="3"/>
    <n v="827"/>
    <n v="1"/>
    <n v="2063365"/>
    <x v="2"/>
    <n v="3390.7"/>
    <x v="1"/>
  </r>
  <r>
    <s v="B01F7B2JCI"/>
    <s v="Dynore Stainless Steel Set of 4 Measuring Cup and 4 Measuring Spoon"/>
    <s v="Dynore Stainless Steel"/>
    <x v="1078"/>
    <x v="4"/>
    <s v="Kitchen &amp; Home Appliances"/>
    <s v="Vacuum,Cleaning&amp;Ironing"/>
    <s v="Vacuums&amp;FloorCare"/>
    <n v="27900"/>
    <n v="450"/>
    <n v="0.59"/>
    <n v="1"/>
    <x v="0"/>
    <n v="4971"/>
    <n v="0"/>
    <n v="2236950"/>
    <x v="2"/>
    <n v="20878.2"/>
    <x v="0"/>
  </r>
  <r>
    <s v="B09NNZ1GF7"/>
    <s v="Lint Remover For Clothes With 1 Year Warranty Fabric Shaver Lint Shaver for Woolen Clothes Blanket Jackets Stainless Steel Blades,Bedding, Clothes and Furniture Best Remover for Fabrics Portable Lint Shavers (White Orange)"/>
    <s v="Lint Remover For"/>
    <x v="1079"/>
    <x v="4"/>
    <s v="Kitchen &amp; Home Appliances"/>
    <s v="WaterPurifiers&amp;Accessories"/>
    <s v="WaterCartridges"/>
    <n v="649"/>
    <n v="999"/>
    <n v="0.55000000000000004"/>
    <n v="1"/>
    <x v="4"/>
    <n v="229"/>
    <n v="1"/>
    <n v="228771"/>
    <x v="2"/>
    <n v="984.69999999999993"/>
    <x v="0"/>
  </r>
  <r>
    <s v="B01CS4A5V4"/>
    <s v="Monitor AC Stand/Heavy Duty Air Conditioner Outdoor Unit Mounting Bracket"/>
    <s v="Monitor AC Stand/Heavy"/>
    <x v="1080"/>
    <x v="4"/>
    <s v="Kitchen &amp; Home Appliances"/>
    <s v="WaterPurifiers&amp;Accessories"/>
    <s v="WaterPurifierAccessories"/>
    <n v="193"/>
    <n v="1690"/>
    <n v="0.59"/>
    <n v="1"/>
    <x v="3"/>
    <n v="3524"/>
    <n v="0"/>
    <n v="5955560"/>
    <x v="1"/>
    <n v="14448.4"/>
    <x v="0"/>
  </r>
  <r>
    <s v="B0BL11S5QK"/>
    <s v="iBELL Induction Cooktop, 2000W with Auto Shut Off and Overheat Protection, BIS Certified, Black"/>
    <s v="iBELL Induction Cooktop,"/>
    <x v="1081"/>
    <x v="4"/>
    <s v="Heating, Cooling &amp; Air Quality"/>
    <s v="RoomHeaters"/>
    <s v="FanHeaters"/>
    <n v="1299"/>
    <n v="3890"/>
    <n v="0.59"/>
    <n v="1"/>
    <x v="0"/>
    <n v="156"/>
    <n v="1"/>
    <n v="606840"/>
    <x v="2"/>
    <n v="655.20000000000005"/>
    <x v="0"/>
  </r>
  <r>
    <s v="B09BL2KHQW"/>
    <s v="KENT POWP-Sediment Filter 10'' Thread WCAP"/>
    <s v="KENT POWP-Sediment Filter"/>
    <x v="1082"/>
    <x v="4"/>
    <s v="Kitchen &amp; Home Appliances"/>
    <s v="SmallKitchenAppliances"/>
    <s v="MixerGrinders"/>
    <n v="2449"/>
    <n v="260"/>
    <n v="0.11"/>
    <n v="0"/>
    <x v="3"/>
    <n v="490"/>
    <n v="1"/>
    <n v="127400"/>
    <x v="2"/>
    <n v="2008.9999999999998"/>
    <x v="2"/>
  </r>
  <r>
    <s v="B081RLM75M"/>
    <s v="LACOPINE Mini Pocket Size Lint Roller (White)"/>
    <s v="LACOPINE Mini Pocket"/>
    <x v="1083"/>
    <x v="4"/>
    <s v="Heating, Cooling &amp; Air Quality"/>
    <s v="WaterHeaters&amp;Geysers"/>
    <s v="InstantWaterHeaters"/>
    <n v="1049"/>
    <n v="599"/>
    <n v="0.38"/>
    <n v="0"/>
    <x v="2"/>
    <n v="82"/>
    <n v="1"/>
    <n v="49118"/>
    <x v="2"/>
    <n v="319.8"/>
    <x v="1"/>
  </r>
  <r>
    <s v="B07SYYVP69"/>
    <s v="iBELL SEK170BM Premium Electric Kettle, 1.7 Litre, Stainless Steel with Coating,1500W Auto Cut-Off, Silver with Black"/>
    <s v="iBELL SEK170BM Premium"/>
    <x v="1084"/>
    <x v="4"/>
    <s v="Heating, Cooling &amp; Air Quality"/>
    <s v="Fans"/>
    <s v="TableFans"/>
    <n v="2399"/>
    <n v="1950"/>
    <n v="0.59"/>
    <n v="1"/>
    <x v="2"/>
    <n v="710"/>
    <n v="1"/>
    <n v="1384500"/>
    <x v="2"/>
    <n v="2769"/>
    <x v="0"/>
  </r>
  <r>
    <s v="B0BDZWMGZ1"/>
    <s v="Activa Easy Mix Nutri Mixer Grinder 500 Watt | Long Lasting Shock Proof ABS Body | Heavy Duty Motor With Nano - Grinding Technology"/>
    <s v="Activa Easy Mix"/>
    <x v="1085"/>
    <x v="4"/>
    <s v="Kitchen &amp; Home Appliances"/>
    <s v="Vacuum,Cleaning&amp;Ironing"/>
    <s v="Vacuums&amp;FloorCare"/>
    <n v="2286"/>
    <n v="2990"/>
    <n v="0.6"/>
    <n v="1"/>
    <x v="11"/>
    <n v="133"/>
    <n v="1"/>
    <n v="397670"/>
    <x v="2"/>
    <n v="505.4"/>
    <x v="0"/>
  </r>
  <r>
    <s v="B078JT7LTD"/>
    <s v="Sujata Dynamix, Mixer Grinder, 900 Watts, 3 Jars (White)"/>
    <s v="Sujata Dynamix, Mixer"/>
    <x v="1086"/>
    <x v="4"/>
    <s v="Kitchen &amp; Home Appliances"/>
    <s v="SmallKitchenAppliances"/>
    <s v="Juicers"/>
    <n v="499"/>
    <n v="8073"/>
    <n v="0.24"/>
    <n v="0"/>
    <x v="13"/>
    <n v="2751"/>
    <n v="0"/>
    <n v="22208823"/>
    <x v="0"/>
    <n v="12654.599999999999"/>
    <x v="2"/>
  </r>
  <r>
    <s v="B09WF4Q7B3"/>
    <s v="Wipro Vesta 1380W Cordless Steam Iron Quick heat up with 20gm/ min Steam Burst, Scratch resistant Ceramic soleplate ,Vertical and Horizontal Ironing, Steam burst of upto .8g/ shot"/>
    <s v="Wipro Vesta 1380W"/>
    <x v="1087"/>
    <x v="4"/>
    <s v="Kitchen &amp; Home Appliances"/>
    <s v="SmallKitchenAppliances"/>
    <s v="VacuumSealers"/>
    <n v="429"/>
    <n v="2599"/>
    <n v="0.31"/>
    <n v="0"/>
    <x v="9"/>
    <n v="771"/>
    <n v="1"/>
    <n v="2003829"/>
    <x v="0"/>
    <n v="2775.6"/>
    <x v="1"/>
  </r>
  <r>
    <s v="B092R48XXB"/>
    <s v="Mi Robot Vacuum-Mop P, Best-in-class Laser Navigation in 10-20K INR price band, Intelligent mapping, Robotic Floor Cleaner with 2 in 1 Mopping and Vacuum, App Control (WiFi, Alexa,GA), Strong suction"/>
    <s v="Mi Robot Vacuum-Mop"/>
    <x v="1088"/>
    <x v="4"/>
    <s v="Kitchen &amp; Home Appliances"/>
    <s v="SmallKitchenAppliances"/>
    <s v="SandwichMakers"/>
    <n v="299"/>
    <n v="29999"/>
    <n v="0.37"/>
    <n v="0"/>
    <x v="3"/>
    <n v="2536"/>
    <n v="0"/>
    <n v="76077464"/>
    <x v="0"/>
    <n v="10397.599999999999"/>
    <x v="1"/>
  </r>
  <r>
    <s v="B00KIDSU8S"/>
    <s v="Havells Ventil Air DX 200mm Exhaust Fan (White)"/>
    <s v="Havells Ventil Air"/>
    <x v="1089"/>
    <x v="4"/>
    <s v="Kitchen &amp; Home Appliances"/>
    <s v="WaterPurifiers&amp;Accessories"/>
    <s v="WaterFilters&amp;Purifiers"/>
    <n v="5395"/>
    <n v="2360"/>
    <n v="0.15"/>
    <n v="0"/>
    <x v="0"/>
    <n v="7801"/>
    <n v="0"/>
    <n v="18410360"/>
    <x v="2"/>
    <n v="32764.2"/>
    <x v="2"/>
  </r>
  <r>
    <s v="B0977CGNJJ"/>
    <s v="AGARO Royal Stand 1000W Mixer with 5L SS Bowl and 8 Speed Setting, Includes Whisking Cone, Mixing Beater &amp; Dough Hook, and Splash Guard, 2 Years Warranty, (Black), Medium (33554)"/>
    <s v="AGARO Royal Stand"/>
    <x v="1090"/>
    <x v="4"/>
    <s v="Kitchen &amp; Home Appliances"/>
    <s v="Vacuum,Cleaning&amp;Ironing"/>
    <s v="Irons,Steamers&amp;Accessories"/>
    <n v="559"/>
    <n v="11495"/>
    <n v="0.48"/>
    <n v="0"/>
    <x v="4"/>
    <n v="534"/>
    <n v="1"/>
    <n v="6138330"/>
    <x v="2"/>
    <n v="2296.1999999999998"/>
    <x v="1"/>
  </r>
  <r>
    <s v="B08WWKM5HQ"/>
    <s v="Crompton Highspeed Markle Prime 1200 mm (48 inch) Anti-Dust Ceiling Fan with Energy Efficient 55W Motor (Burgundy)"/>
    <s v="Crompton Highspeed Markle"/>
    <x v="1091"/>
    <x v="4"/>
    <s v="Kitchen &amp; Home Appliances"/>
    <s v="Vacuum,Cleaning&amp;Ironing"/>
    <s v="Irons,Steamers&amp;Accessories"/>
    <n v="660"/>
    <n v="4780"/>
    <n v="0.46"/>
    <n v="0"/>
    <x v="2"/>
    <n v="898"/>
    <n v="1"/>
    <n v="4292440"/>
    <x v="2"/>
    <n v="3502.2"/>
    <x v="1"/>
  </r>
  <r>
    <s v="B015GX9Y0W"/>
    <s v="Lifelong LLWM105 750-Watt Belgian Waffle Maker for Home| Makes 2 Square Shape Waffles| Non-stick Plates| Easy to Use¬†with Indicator Lights (1 Year Warranty, Black)"/>
    <s v="Lifelong LLWM105 750-Watt"/>
    <x v="1092"/>
    <x v="4"/>
    <s v="Kitchen &amp; Home Appliances"/>
    <s v="SmallKitchenAppliances"/>
    <s v="EggBoilers"/>
    <n v="419"/>
    <n v="2400"/>
    <n v="0.5"/>
    <n v="1"/>
    <x v="2"/>
    <n v="1202"/>
    <n v="0"/>
    <n v="2884800"/>
    <x v="0"/>
    <n v="4687.8"/>
    <x v="0"/>
  </r>
  <r>
    <s v="B089BDBDGM"/>
    <s v="Kuber Industries Waterproof Round Laundry Bag/Hamper|Polka Dots Print Print with Handles|Foldable Bin &amp; 45 Liter Capicity|Size 37 x 37 x 49, Pack of 1(Black &amp; White)- CTKTC044992"/>
    <s v="Kuber Industries Waterproof"/>
    <x v="792"/>
    <x v="4"/>
    <s v="Heating, Cooling &amp; Air Quality"/>
    <s v="WaterHeaters&amp;Geysers"/>
    <s v="StorageWaterHeaters"/>
    <n v="7349"/>
    <n v="249"/>
    <n v="0.12"/>
    <n v="0"/>
    <x v="1"/>
    <n v="1108"/>
    <n v="0"/>
    <n v="275892"/>
    <x v="2"/>
    <n v="4432"/>
    <x v="2"/>
  </r>
  <r>
    <s v="B0BPBG712X"/>
    <s v="Portable, Handy Compact Plug-in Portable Digital Electric Heater Fan Wall-Outlet Handy Air Warmer Blower Adjustable Timer Digital Display Heater for Home/Office/Camper (Black, 400 Watts)"/>
    <s v="Portable, Handy Compact"/>
    <x v="1093"/>
    <x v="4"/>
    <s v="Heating, Cooling &amp; Air Quality"/>
    <s v="Fans"/>
    <s v="CeilingFans"/>
    <n v="2899"/>
    <n v="1199"/>
    <n v="0.33"/>
    <n v="0"/>
    <x v="5"/>
    <n v="17"/>
    <n v="1"/>
    <n v="20383"/>
    <x v="2"/>
    <n v="74.800000000000011"/>
    <x v="1"/>
  </r>
  <r>
    <s v="B00JBNZPFM"/>
    <s v="Karcher WD3 EU Wet and Dry Vacuum Cleaner, 1000 Watts Powerful Suction, 17 L Capacity, Blower Function, Easy Filter Removal for Home and Garden Cleaning¬† (Yellow/Black)"/>
    <s v="Karcher WD3 EU"/>
    <x v="1094"/>
    <x v="4"/>
    <s v="Kitchen &amp; Home Appliances"/>
    <s v="Vacuum,Cleaning&amp;Ironing"/>
    <s v="Vacuums&amp;FloorCare"/>
    <n v="1799"/>
    <n v="10999"/>
    <n v="0.44"/>
    <n v="0"/>
    <x v="0"/>
    <n v="10429"/>
    <n v="0"/>
    <n v="114708571"/>
    <x v="2"/>
    <n v="43801.8"/>
    <x v="1"/>
  </r>
  <r>
    <s v="B08N6P8G5K"/>
    <s v="INALSA Air Fryer Digital 4L Nutri Fry - 1400W with Smart AirCrisp Technology| 8-Preset Menu, Touch Control &amp; Digital Display|Variable Temperature &amp; Timer Control|Free Recipe book|2 Yr Warranty (Black)"/>
    <s v="INALSA Air Fryer"/>
    <x v="1095"/>
    <x v="4"/>
    <s v="Kitchen &amp; Home Appliances"/>
    <s v="SmallKitchenAppliances"/>
    <s v="SandwichMakers"/>
    <n v="1474"/>
    <n v="10995"/>
    <n v="0.38"/>
    <n v="0"/>
    <x v="6"/>
    <n v="3192"/>
    <n v="0"/>
    <n v="35096040"/>
    <x v="2"/>
    <n v="14364"/>
    <x v="1"/>
  </r>
  <r>
    <s v="B07NPBG1B4"/>
    <s v="AmazonBasics High Speed 55 Watt Oscillating Pedestal Fan, 400mm Sweep Length, White (Without Remote)"/>
    <s v="AmazonBasics High Speed"/>
    <x v="1096"/>
    <x v="4"/>
    <s v="Kitchen &amp; Home Appliances"/>
    <s v="WaterPurifiers&amp;Accessories"/>
    <s v="WaterFilters&amp;Purifiers"/>
    <n v="15999"/>
    <n v="3300"/>
    <n v="0.4"/>
    <n v="0"/>
    <x v="3"/>
    <n v="5873"/>
    <n v="0"/>
    <n v="19380900"/>
    <x v="2"/>
    <n v="24079.3"/>
    <x v="1"/>
  </r>
  <r>
    <s v="B01MRARGBW"/>
    <s v="Eco Crystal J 5 inch Cartridge (Pack of 2)"/>
    <s v="Eco Crystal J"/>
    <x v="1097"/>
    <x v="4"/>
    <s v="Heating, Cooling &amp; Air Quality"/>
    <s v="WaterHeaters&amp;Geysers"/>
    <s v="InstantWaterHeaters"/>
    <n v="3645"/>
    <n v="400"/>
    <n v="0.5"/>
    <n v="1"/>
    <x v="3"/>
    <n v="1379"/>
    <n v="0"/>
    <n v="551600"/>
    <x v="2"/>
    <n v="5653.9"/>
    <x v="0"/>
  </r>
  <r>
    <s v="B07VZYMQNZ"/>
    <s v="Borosil Rio 1.5 L Electric Kettle, Stainless Steel Inner Body, Boil Water For Tea, Coffee, Soup, Silver"/>
    <s v="Borosil Rio 1.5"/>
    <x v="1098"/>
    <x v="4"/>
    <s v="Kitchen &amp; Home Appliances"/>
    <s v="SmallKitchenAppliances"/>
    <s v="HandBlenders"/>
    <n v="375"/>
    <n v="1440"/>
    <n v="0.18"/>
    <n v="0"/>
    <x v="0"/>
    <n v="1527"/>
    <n v="0"/>
    <n v="2198880"/>
    <x v="0"/>
    <n v="6413.4000000000005"/>
    <x v="2"/>
  </r>
  <r>
    <s v="B01L7C4IU2"/>
    <s v="Havells Ambrose 1200mm Ceiling Fan (Pearl White Wood)"/>
    <s v="Havells Ambrose 1200mm"/>
    <x v="847"/>
    <x v="4"/>
    <s v="Kitchen &amp; Home Appliances"/>
    <s v="SmallKitchenAppliances"/>
    <s v="Rice&amp;PastaCookers"/>
    <n v="2976"/>
    <n v="3045"/>
    <n v="0.28000000000000003"/>
    <n v="0"/>
    <x v="0"/>
    <n v="2686"/>
    <n v="0"/>
    <n v="8178870"/>
    <x v="2"/>
    <n v="11281.2"/>
    <x v="1"/>
  </r>
  <r>
    <s v="B09H7JDJCW"/>
    <s v="PHILIPS Drip Coffee Maker HD7432/20, 0.6 L, Ideal for 2-7 cups, Black, Medium"/>
    <s v="PHILIPS Drip Coffee"/>
    <x v="1099"/>
    <x v="4"/>
    <s v="Kitchen &amp; Home Appliances"/>
    <s v="Coffee,Tea&amp;Espresso"/>
    <s v="MilkFrothers"/>
    <n v="1099"/>
    <n v="3595"/>
    <n v="0.17"/>
    <n v="0"/>
    <x v="1"/>
    <n v="178"/>
    <n v="1"/>
    <n v="639910"/>
    <x v="2"/>
    <n v="712"/>
    <x v="2"/>
  </r>
  <r>
    <s v="B07F6GXNPB"/>
    <s v="Eureka Forbes Euroclean Paper Vacuum Cleaner Dust Bags for Excel, Ace, 300, Jet Models - Set of 10"/>
    <s v="Eureka Forbes Euroclean"/>
    <x v="1100"/>
    <x v="4"/>
    <s v="Kitchen &amp; Home Appliances"/>
    <s v="Vacuum,Cleaning&amp;Ironing"/>
    <s v="Irons,Steamers&amp;Accessories"/>
    <n v="2575"/>
    <n v="500"/>
    <n v="0.49"/>
    <n v="0"/>
    <x v="4"/>
    <n v="2664"/>
    <n v="0"/>
    <n v="1332000"/>
    <x v="2"/>
    <n v="11455.199999999999"/>
    <x v="1"/>
  </r>
  <r>
    <s v="B0B97D658R"/>
    <s v="Larrito wooden Cool Mist Humidifiers Essential Oil Diffuser Aroma Air Humidifier with Colorful Change for Car, Office, Babies, humidifiers for home, air humidifier for room (WOODEN HUMIDIFIRE-A)"/>
    <s v="Larrito wooden Cool"/>
    <x v="1101"/>
    <x v="4"/>
    <s v="Kitchen &amp; Home Appliances"/>
    <s v="SmallKitchenAppliances"/>
    <s v="MixerGrinders"/>
    <n v="1649"/>
    <n v="799"/>
    <n v="0.38"/>
    <n v="0"/>
    <x v="9"/>
    <n v="212"/>
    <n v="1"/>
    <n v="169388"/>
    <x v="2"/>
    <n v="763.2"/>
    <x v="1"/>
  </r>
  <r>
    <s v="B09NFSHCWN"/>
    <s v="Hilton Quartz Heater 400/800-Watt ISI 2 Rods Multi Mode Heater Long Lasting Quick Heating Extremely Warm (Grey)"/>
    <s v="Hilton Quartz Heater"/>
    <x v="1102"/>
    <x v="4"/>
    <s v="Kitchen &amp; Home Appliances"/>
    <s v="SmallKitchenAppliances"/>
    <s v="HandBlenders"/>
    <n v="799"/>
    <n v="1899"/>
    <n v="0.39"/>
    <n v="0"/>
    <x v="12"/>
    <n v="24"/>
    <n v="1"/>
    <n v="45576"/>
    <x v="2"/>
    <n v="84"/>
    <x v="1"/>
  </r>
  <r>
    <s v="B076VQS87V"/>
    <s v="Syska SDI-07 1000 W Stellar with Golden American Heritage Soleplate Dry Iron (Blue)"/>
    <s v="Syska SDI-07 1000"/>
    <x v="1103"/>
    <x v="4"/>
    <s v="Kitchen &amp; Home Appliances"/>
    <s v="SmallKitchenAppliances"/>
    <s v="HandBlenders"/>
    <n v="765"/>
    <n v="799"/>
    <n v="0.43"/>
    <n v="0"/>
    <x v="4"/>
    <n v="1868"/>
    <n v="0"/>
    <n v="1492532"/>
    <x v="2"/>
    <n v="8032.4"/>
    <x v="1"/>
  </r>
  <r>
    <s v="B09LMMFW3S"/>
    <s v="IKEA Milk Frother for Your Milk, Coffee,(Cold and hot Drinks), Black"/>
    <s v="IKEA Milk Frother"/>
    <x v="1104"/>
    <x v="4"/>
    <s v="Kitchen &amp; Home Appliances"/>
    <s v="Vacuum,Cleaning&amp;Ironing"/>
    <s v="Irons,Steamers&amp;Accessories"/>
    <n v="999"/>
    <n v="399"/>
    <n v="0.43"/>
    <n v="0"/>
    <x v="9"/>
    <n v="451"/>
    <n v="1"/>
    <n v="179949"/>
    <x v="2"/>
    <n v="1623.6000000000001"/>
    <x v="1"/>
  </r>
  <r>
    <s v="B0BBLHTRM9"/>
    <s v="IONIX Tap filter Multilayer | Activated Carbon Faucet Water Filters Universal Interface Home Kitchen Faucet Tap Water Clean Purifier Filter Cartridge Five Layer Water Filter-Pack of 1"/>
    <s v="IONIX Tap filter"/>
    <x v="1105"/>
    <x v="4"/>
    <s v="Kitchen &amp; Home Appliances"/>
    <s v="SmallKitchenAppliances"/>
    <s v="YogurtMakers"/>
    <n v="587"/>
    <n v="699"/>
    <n v="0.72"/>
    <n v="1"/>
    <x v="24"/>
    <n v="159"/>
    <n v="1"/>
    <n v="111141"/>
    <x v="2"/>
    <n v="461.09999999999997"/>
    <x v="0"/>
  </r>
  <r>
    <s v="B0BJYSCWFQ"/>
    <s v="Kitchengenix's Mini Waffle Maker 4 Inch- 350 Watts: Stainless Steel Non-Stick Electric Iron Machine for Individual Belgian Waffles, Pan Cakes, Paninis or Other Snacks (Red)"/>
    <s v="Kitchengenix's Mini Waffle"/>
    <x v="1106"/>
    <x v="4"/>
    <s v="Kitchen &amp; Home Appliances"/>
    <s v="SmallKitchenAppliances"/>
    <s v="Juicers"/>
    <n v="12609"/>
    <n v="1999"/>
    <n v="0.55000000000000004"/>
    <n v="1"/>
    <x v="0"/>
    <n v="39"/>
    <n v="1"/>
    <n v="77961"/>
    <x v="2"/>
    <n v="163.80000000000001"/>
    <x v="0"/>
  </r>
  <r>
    <s v="B0187F2IOK"/>
    <s v="Bajaj HM-01 Powerful 250W Hand Mixer, Black"/>
    <s v="Bajaj HM-01 Powerful"/>
    <x v="1107"/>
    <x v="4"/>
    <s v="Kitchen &amp; Home Appliances"/>
    <s v="Vacuum,Cleaning&amp;Ironing"/>
    <s v="Irons,Steamers&amp;Accessories"/>
    <n v="699"/>
    <n v="2199"/>
    <n v="0.32"/>
    <n v="0"/>
    <x v="5"/>
    <n v="6531"/>
    <n v="0"/>
    <n v="14361669"/>
    <x v="2"/>
    <n v="28736.400000000001"/>
    <x v="1"/>
  </r>
  <r>
    <s v="B0B8CB7MHW"/>
    <s v="KNOWZA Electric Handheld Milk Wand Mixer Frother for Latte Coffee Hot Milk, Milk Frother for Coffee, Egg Beater, Hand Blender, Coffee Beater (BLACK COFFEE BEATER)"/>
    <s v="KNOWZA Electric Handheld"/>
    <x v="1108"/>
    <x v="4"/>
    <s v="Kitchen &amp; Home Appliances"/>
    <s v="Vacuum,Cleaning&amp;Ironing"/>
    <s v="Vacuums&amp;FloorCare"/>
    <n v="3799"/>
    <n v="999"/>
    <n v="0.56999999999999995"/>
    <n v="1"/>
    <x v="3"/>
    <n v="222"/>
    <n v="1"/>
    <n v="221778"/>
    <x v="2"/>
    <n v="910.19999999999993"/>
    <x v="0"/>
  </r>
  <r>
    <s v="B07K19NYZ8"/>
    <s v="Usha Hc 812 T Thermo Fan Room Heater"/>
    <s v="Usha Hc 812"/>
    <x v="1109"/>
    <x v="4"/>
    <s v="Heating, Cooling &amp; Air Quality"/>
    <s v="WaterHeaters&amp;Geysers"/>
    <s v="ImmersionRods"/>
    <n v="640"/>
    <n v="3290"/>
    <n v="0.28999999999999998"/>
    <n v="0"/>
    <x v="11"/>
    <n v="195"/>
    <n v="1"/>
    <n v="641550"/>
    <x v="2"/>
    <n v="741"/>
    <x v="1"/>
  </r>
  <r>
    <s v="B08ZXZ362Z"/>
    <s v="akiara - Makes life easy Mini Sewing Machine for Home Tailoring use | Mini Silai Machine with Sewing Kit Set Sewing Box with Thread Scissors, Needle All in One Sewing Accessories (White &amp; Purple)"/>
    <s v="akiara - Makes"/>
    <x v="917"/>
    <x v="4"/>
    <s v="Heating, Cooling &amp; Air Quality"/>
    <s v="RoomHeaters"/>
    <s v="FanHeaters"/>
    <n v="979"/>
    <n v="3098"/>
    <n v="0.5"/>
    <n v="1"/>
    <x v="12"/>
    <n v="2283"/>
    <n v="0"/>
    <n v="7072734"/>
    <x v="2"/>
    <n v="7990.5"/>
    <x v="0"/>
  </r>
  <r>
    <s v="B00GHL8VP2"/>
    <s v="USHA 1212 PTC with Adjustable Thermostat Fan Heater (Black/Brown, 1500-Watts)."/>
    <s v="USHA 1212 PTC"/>
    <x v="1110"/>
    <x v="4"/>
    <s v="Heating, Cooling &amp; Air Quality"/>
    <s v="WaterHeaters&amp;Geysers"/>
    <s v="InstantWaterHeaters"/>
    <n v="5365"/>
    <n v="4990"/>
    <n v="0.3"/>
    <n v="0"/>
    <x v="3"/>
    <n v="1127"/>
    <n v="0"/>
    <n v="5623730"/>
    <x v="2"/>
    <n v="4620.7"/>
    <x v="1"/>
  </r>
  <r>
    <s v="B0B9JZW1SQ"/>
    <s v="4 in 1 Handheld Electric Vegetable Cutter Set,Wireless Food Processor Electric Food Chopper for Garlic Chili Pepper Onion Ginger Celery Meat with Brush"/>
    <s v="4 in 1"/>
    <x v="1111"/>
    <x v="4"/>
    <s v="Kitchen &amp; Home Appliances"/>
    <s v="Vacuum,Cleaning&amp;Ironing"/>
    <s v="Irons,Steamers&amp;Accessories"/>
    <n v="3199"/>
    <n v="1200"/>
    <n v="0.59"/>
    <n v="1"/>
    <x v="14"/>
    <n v="113"/>
    <n v="1"/>
    <n v="135600"/>
    <x v="2"/>
    <n v="361.6"/>
    <x v="0"/>
  </r>
  <r>
    <s v="B00TI8E7BI"/>
    <s v="Philips HD9306/06 1.5-Litre Electric Kettle (Multicolor)"/>
    <s v="Philips HD9306/06 1.5-Litre"/>
    <x v="1112"/>
    <x v="4"/>
    <s v="Kitchen &amp; Home Appliances"/>
    <s v="SmallKitchenAppliances"/>
    <s v="HandMixers"/>
    <n v="979"/>
    <n v="2695"/>
    <n v="0"/>
    <n v="0"/>
    <x v="5"/>
    <n v="2518"/>
    <n v="0"/>
    <n v="6786010"/>
    <x v="2"/>
    <n v="11079.2"/>
    <x v="2"/>
  </r>
  <r>
    <s v="B07J9KXQCC"/>
    <s v="Libra Room Heater for Home, Room Heaters Home for Winter, Electric Heater with 2000 Watts Power as per IS Specification for Small to Medium Rooms - FH12 (Grey)"/>
    <s v="Libra Room Heater"/>
    <x v="1113"/>
    <x v="4"/>
    <s v="Heating, Cooling &amp; Air Quality"/>
    <s v="RoomHeaters"/>
    <s v="ElectricHeaters"/>
    <n v="929"/>
    <n v="2299"/>
    <n v="0.59"/>
    <n v="1"/>
    <x v="9"/>
    <n v="550"/>
    <n v="1"/>
    <n v="1264450"/>
    <x v="2"/>
    <n v="1980"/>
    <x v="0"/>
  </r>
  <r>
    <s v="B0B3JSWG81"/>
    <s v="NGI Store 2 Pieces Pet Hair Removers for Your Laundry Catcher Lint Remover for Washing Machine Lint Remover Reusable Portable Silica Gel Clothes Washer Dryer Floating Ball"/>
    <s v="NGI Store 2"/>
    <x v="1114"/>
    <x v="4"/>
    <s v="Kitchen &amp; Home Appliances"/>
    <s v="SmallKitchenAppliances"/>
    <s v="Mills&amp;Grinders"/>
    <n v="3710"/>
    <n v="999"/>
    <n v="0.8"/>
    <n v="1"/>
    <x v="19"/>
    <n v="2"/>
    <n v="1"/>
    <n v="1998"/>
    <x v="2"/>
    <n v="6.2"/>
    <x v="0"/>
  </r>
  <r>
    <s v="B08L7J3T31"/>
    <s v="Noir Aqua - 5pcs PP Spun Filter + 1 Spanner | for All Types of RO Water purifiers (5 Piece, White, 10 Inch, 5 Micron) - RO Spun Filter Cartridge Sponge Replacement Water Filter Candle"/>
    <s v="Noir Aqua -"/>
    <x v="1115"/>
    <x v="4"/>
    <s v="Kitchen &amp; Home Appliances"/>
    <s v="SmallKitchenAppliances"/>
    <s v="MixerGrinders"/>
    <n v="2033"/>
    <n v="919"/>
    <n v="0.59"/>
    <n v="1"/>
    <x v="1"/>
    <n v="1090"/>
    <n v="0"/>
    <n v="1001710"/>
    <x v="2"/>
    <n v="4360"/>
    <x v="0"/>
  </r>
  <r>
    <s v="B01M6453MB"/>
    <s v="Prestige Delight PRWO Electric Rice Cooker (1 L, White)"/>
    <s v="Prestige Delight PRWO"/>
    <x v="1116"/>
    <x v="4"/>
    <s v="Heating, Cooling &amp; Air Quality"/>
    <s v="RoomHeaters"/>
    <s v="ElectricHeaters"/>
    <n v="9495"/>
    <n v="3045"/>
    <n v="0.25"/>
    <n v="0"/>
    <x v="3"/>
    <n v="4118"/>
    <n v="0"/>
    <n v="12539310"/>
    <x v="2"/>
    <n v="16883.8"/>
    <x v="1"/>
  </r>
  <r>
    <s v="B009P2LIL4"/>
    <s v="Bajaj Majesty RX10 2000 Watts Heat Convector Room Heater (White, ISI Approved)"/>
    <s v="Bajaj Majesty RX10"/>
    <x v="1117"/>
    <x v="4"/>
    <s v="Heating, Cooling &amp; Air Quality"/>
    <s v="WaterHeaters&amp;Geysers"/>
    <s v="StorageWaterHeaters"/>
    <n v="7799"/>
    <n v="3080"/>
    <n v="0.28000000000000003"/>
    <n v="0"/>
    <x v="9"/>
    <n v="468"/>
    <n v="1"/>
    <n v="1441440"/>
    <x v="2"/>
    <n v="1684.8"/>
    <x v="1"/>
  </r>
  <r>
    <s v="B00J5DYCCA"/>
    <s v="Havells Ventil Air DSP 230mm Exhaust Fan (Pista Green)"/>
    <s v="Havells Ventil Air"/>
    <x v="1089"/>
    <x v="4"/>
    <s v="Kitchen &amp; Home Appliances"/>
    <s v="SmallKitchenAppliances"/>
    <s v="Kettles&amp;HotWaterDispensers"/>
    <n v="949"/>
    <n v="1890"/>
    <n v="0.26"/>
    <n v="0"/>
    <x v="1"/>
    <n v="8031"/>
    <n v="0"/>
    <n v="15178590"/>
    <x v="2"/>
    <n v="32124"/>
    <x v="1"/>
  </r>
  <r>
    <s v="B01486F4G6"/>
    <s v="Borosil Jumbo 1000-Watt Grill Sandwich Maker (Black)"/>
    <s v="Borosil Jumbo 1000-Watt"/>
    <x v="1118"/>
    <x v="4"/>
    <s v="Heating, Cooling &amp; Air Quality"/>
    <s v="WaterHeaters&amp;Geysers"/>
    <s v="InstantWaterHeaters"/>
    <n v="2790"/>
    <n v="3690"/>
    <n v="0.22"/>
    <n v="0"/>
    <x v="4"/>
    <n v="6987"/>
    <n v="0"/>
    <n v="25782030"/>
    <x v="2"/>
    <n v="30044.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7FBC03-896C-4FB5-B746-A1767EA1D720}" name="PivotTable2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Discount Level">
  <location ref="J16:K20" firstHeaderRow="1" firstDataRow="1" firstDataCol="1"/>
  <pivotFields count="19">
    <pivotField showAll="0"/>
    <pivotField showAll="0"/>
    <pivotField showAll="0"/>
    <pivotField showAll="0"/>
    <pivotField showAll="0">
      <items count="18">
        <item x="7"/>
        <item m="1" x="14"/>
        <item x="0"/>
        <item m="1" x="10"/>
        <item x="1"/>
        <item x="8"/>
        <item m="1" x="9"/>
        <item x="4"/>
        <item x="5"/>
        <item m="1" x="15"/>
        <item m="1" x="13"/>
        <item x="2"/>
        <item m="1" x="11"/>
        <item x="3"/>
        <item m="1" x="12"/>
        <item x="6"/>
        <item m="1" x="16"/>
        <item t="default"/>
      </items>
    </pivotField>
    <pivotField showAll="0"/>
    <pivotField showAll="0"/>
    <pivotField showAll="0"/>
    <pivotField showAll="0"/>
    <pivotField showAll="0"/>
    <pivotField numFmtId="9" showAll="0"/>
    <pivotField showAll="0"/>
    <pivotField dataField="1" showAll="0"/>
    <pivotField showAll="0"/>
    <pivotField showAll="0"/>
    <pivotField showAll="0"/>
    <pivotField showAll="0">
      <items count="4">
        <item x="1"/>
        <item x="0"/>
        <item x="2"/>
        <item t="default"/>
      </items>
    </pivotField>
    <pivotField showAll="0"/>
    <pivotField axis="axisRow" showAll="0">
      <items count="4">
        <item x="0"/>
        <item x="2"/>
        <item x="1"/>
        <item t="default"/>
      </items>
    </pivotField>
  </pivotFields>
  <rowFields count="1">
    <field x="18"/>
  </rowFields>
  <rowItems count="4">
    <i>
      <x/>
    </i>
    <i>
      <x v="1"/>
    </i>
    <i>
      <x v="2"/>
    </i>
    <i t="grand">
      <x/>
    </i>
  </rowItems>
  <colItems count="1">
    <i/>
  </colItems>
  <dataFields count="1">
    <dataField name="Average of rating" fld="12" subtotal="average" baseField="18"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F2CFA05-934C-4568-B0B8-794471BD58DE}" name="PivotTable1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Category">
  <location ref="J3:L13" firstHeaderRow="0" firstDataRow="1" firstDataCol="1"/>
  <pivotFields count="19">
    <pivotField showAll="0"/>
    <pivotField showAll="0"/>
    <pivotField showAll="0"/>
    <pivotField showAll="0"/>
    <pivotField axis="axisRow" showAll="0">
      <items count="18">
        <item m="1" x="14"/>
        <item m="1" x="10"/>
        <item x="1"/>
        <item m="1" x="9"/>
        <item m="1" x="15"/>
        <item m="1" x="13"/>
        <item m="1" x="11"/>
        <item m="1" x="12"/>
        <item m="1" x="16"/>
        <item x="0"/>
        <item x="2"/>
        <item x="3"/>
        <item x="4"/>
        <item x="5"/>
        <item x="6"/>
        <item x="7"/>
        <item x="8"/>
        <item t="default"/>
      </items>
    </pivotField>
    <pivotField showAll="0"/>
    <pivotField showAll="0"/>
    <pivotField showAll="0"/>
    <pivotField dataField="1" showAll="0"/>
    <pivotField dataField="1" showAll="0"/>
    <pivotField numFmtId="9" showAll="0"/>
    <pivotField showAll="0"/>
    <pivotField showAll="0"/>
    <pivotField showAll="0"/>
    <pivotField showAll="0"/>
    <pivotField showAll="0"/>
    <pivotField showAll="0">
      <items count="4">
        <item x="1"/>
        <item x="0"/>
        <item x="2"/>
        <item t="default"/>
      </items>
    </pivotField>
    <pivotField showAll="0"/>
    <pivotField showAll="0">
      <items count="4">
        <item x="0"/>
        <item x="2"/>
        <item x="1"/>
        <item t="default"/>
      </items>
    </pivotField>
  </pivotFields>
  <rowFields count="1">
    <field x="4"/>
  </rowFields>
  <rowItems count="10">
    <i>
      <x v="2"/>
    </i>
    <i>
      <x v="9"/>
    </i>
    <i>
      <x v="10"/>
    </i>
    <i>
      <x v="11"/>
    </i>
    <i>
      <x v="12"/>
    </i>
    <i>
      <x v="13"/>
    </i>
    <i>
      <x v="14"/>
    </i>
    <i>
      <x v="15"/>
    </i>
    <i>
      <x v="16"/>
    </i>
    <i t="grand">
      <x/>
    </i>
  </rowItems>
  <colFields count="1">
    <field x="-2"/>
  </colFields>
  <colItems count="2">
    <i>
      <x/>
    </i>
    <i i="1">
      <x v="1"/>
    </i>
  </colItems>
  <dataFields count="2">
    <dataField name="Average of actual_price" fld="9" subtotal="average" baseField="4" baseItem="0"/>
    <dataField name="Average of discounted_price" fld="8" subtotal="average" baseField="4"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98F16D0-B7F0-4961-818B-846542966500}" name="PivotTable2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Category">
  <location ref="Q7:R17" firstHeaderRow="1" firstDataRow="1" firstDataCol="1"/>
  <pivotFields count="19">
    <pivotField showAll="0"/>
    <pivotField showAll="0"/>
    <pivotField showAll="0"/>
    <pivotField showAll="0"/>
    <pivotField axis="axisRow" showAll="0">
      <items count="18">
        <item m="1" x="14"/>
        <item m="1" x="10"/>
        <item x="1"/>
        <item m="1" x="9"/>
        <item m="1" x="15"/>
        <item m="1" x="13"/>
        <item m="1" x="11"/>
        <item m="1" x="12"/>
        <item m="1" x="16"/>
        <item x="0"/>
        <item x="2"/>
        <item x="3"/>
        <item x="4"/>
        <item x="5"/>
        <item x="6"/>
        <item x="7"/>
        <item x="8"/>
        <item t="default"/>
      </items>
    </pivotField>
    <pivotField showAll="0"/>
    <pivotField showAll="0"/>
    <pivotField showAll="0"/>
    <pivotField showAll="0"/>
    <pivotField showAll="0"/>
    <pivotField numFmtId="9" showAll="0"/>
    <pivotField showAll="0"/>
    <pivotField showAll="0"/>
    <pivotField showAll="0"/>
    <pivotField showAll="0"/>
    <pivotField dataField="1" showAll="0"/>
    <pivotField showAll="0">
      <items count="4">
        <item x="1"/>
        <item x="0"/>
        <item x="2"/>
        <item t="default"/>
      </items>
    </pivotField>
    <pivotField showAll="0"/>
    <pivotField showAll="0">
      <items count="4">
        <item x="0"/>
        <item x="2"/>
        <item x="1"/>
        <item t="default"/>
      </items>
    </pivotField>
  </pivotFields>
  <rowFields count="1">
    <field x="4"/>
  </rowFields>
  <rowItems count="10">
    <i>
      <x v="2"/>
    </i>
    <i>
      <x v="9"/>
    </i>
    <i>
      <x v="10"/>
    </i>
    <i>
      <x v="11"/>
    </i>
    <i>
      <x v="12"/>
    </i>
    <i>
      <x v="13"/>
    </i>
    <i>
      <x v="14"/>
    </i>
    <i>
      <x v="15"/>
    </i>
    <i>
      <x v="16"/>
    </i>
    <i t="grand">
      <x/>
    </i>
  </rowItems>
  <colItems count="1">
    <i/>
  </colItems>
  <dataFields count="1">
    <dataField name="Sum of Potential Revenue" fld="15" baseField="4" baseItem="0" numFmtId="44"/>
  </dataFields>
  <formats count="1">
    <format dxfId="6">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61D3945-3D90-426A-BA19-3DFA47E4DD50}"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Category">
  <location ref="D3:E13" firstHeaderRow="1" firstDataRow="1" firstDataCol="1"/>
  <pivotFields count="19">
    <pivotField showAll="0"/>
    <pivotField dataField="1" showAll="0"/>
    <pivotField showAll="0"/>
    <pivotField showAll="0"/>
    <pivotField axis="axisRow" showAll="0">
      <items count="18">
        <item m="1" x="14"/>
        <item m="1" x="10"/>
        <item x="1"/>
        <item m="1" x="9"/>
        <item m="1" x="15"/>
        <item m="1" x="13"/>
        <item m="1" x="11"/>
        <item m="1" x="12"/>
        <item m="1" x="16"/>
        <item x="0"/>
        <item x="2"/>
        <item x="3"/>
        <item x="4"/>
        <item x="5"/>
        <item x="6"/>
        <item x="7"/>
        <item x="8"/>
        <item t="default"/>
      </items>
    </pivotField>
    <pivotField showAll="0"/>
    <pivotField showAll="0"/>
    <pivotField showAll="0"/>
    <pivotField showAll="0"/>
    <pivotField showAll="0"/>
    <pivotField numFmtId="9" showAll="0"/>
    <pivotField showAll="0"/>
    <pivotField showAll="0"/>
    <pivotField showAll="0"/>
    <pivotField showAll="0"/>
    <pivotField showAll="0"/>
    <pivotField showAll="0">
      <items count="4">
        <item x="1"/>
        <item x="0"/>
        <item x="2"/>
        <item t="default"/>
      </items>
    </pivotField>
    <pivotField showAll="0"/>
    <pivotField showAll="0">
      <items count="4">
        <item x="0"/>
        <item x="2"/>
        <item x="1"/>
        <item t="default"/>
      </items>
    </pivotField>
  </pivotFields>
  <rowFields count="1">
    <field x="4"/>
  </rowFields>
  <rowItems count="10">
    <i>
      <x v="2"/>
    </i>
    <i>
      <x v="9"/>
    </i>
    <i>
      <x v="10"/>
    </i>
    <i>
      <x v="11"/>
    </i>
    <i>
      <x v="12"/>
    </i>
    <i>
      <x v="13"/>
    </i>
    <i>
      <x v="14"/>
    </i>
    <i>
      <x v="15"/>
    </i>
    <i>
      <x v="16"/>
    </i>
    <i t="grand">
      <x/>
    </i>
  </rowItems>
  <colItems count="1">
    <i/>
  </colItems>
  <dataFields count="1">
    <dataField name="Count of product_name" fld="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A86C798-4C59-48F3-B489-C9E90951DC14}" name="PivotTable4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Product Name ">
  <location ref="J25:K31" firstHeaderRow="1" firstDataRow="1" firstDataCol="1"/>
  <pivotFields count="19">
    <pivotField showAll="0"/>
    <pivotField showAll="0"/>
    <pivotField showAll="0"/>
    <pivotField axis="axisRow" showAll="0" measureFilter="1" sortType="descending">
      <items count="1120">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980"/>
        <item x="894"/>
        <item x="65"/>
        <item t="default"/>
      </items>
      <autoSortScope>
        <pivotArea dataOnly="0" outline="0" fieldPosition="0">
          <references count="1">
            <reference field="4294967294" count="1" selected="0">
              <x v="0"/>
            </reference>
          </references>
        </pivotArea>
      </autoSortScope>
    </pivotField>
    <pivotField showAll="0">
      <items count="18">
        <item x="7"/>
        <item m="1" x="14"/>
        <item x="0"/>
        <item m="1" x="10"/>
        <item x="1"/>
        <item x="8"/>
        <item m="1" x="9"/>
        <item x="4"/>
        <item x="5"/>
        <item m="1" x="15"/>
        <item m="1" x="13"/>
        <item x="2"/>
        <item m="1" x="11"/>
        <item x="3"/>
        <item m="1" x="12"/>
        <item x="6"/>
        <item m="1" x="16"/>
        <item t="default"/>
      </items>
    </pivotField>
    <pivotField showAll="0"/>
    <pivotField showAll="0"/>
    <pivotField showAll="0"/>
    <pivotField showAll="0"/>
    <pivotField showAll="0"/>
    <pivotField numFmtId="9" showAll="0"/>
    <pivotField showAll="0"/>
    <pivotField showAll="0"/>
    <pivotField showAll="0"/>
    <pivotField showAll="0"/>
    <pivotField showAll="0"/>
    <pivotField showAll="0">
      <items count="4">
        <item x="1"/>
        <item x="0"/>
        <item x="2"/>
        <item t="default"/>
      </items>
    </pivotField>
    <pivotField dataField="1" showAll="0"/>
    <pivotField showAll="0">
      <items count="4">
        <item x="0"/>
        <item x="2"/>
        <item x="1"/>
        <item t="default"/>
      </items>
    </pivotField>
  </pivotFields>
  <rowFields count="1">
    <field x="3"/>
  </rowFields>
  <rowItems count="6">
    <i>
      <x v="78"/>
    </i>
    <i>
      <x v="61"/>
    </i>
    <i>
      <x v="157"/>
    </i>
    <i>
      <x v="830"/>
    </i>
    <i>
      <x v="829"/>
    </i>
    <i t="grand">
      <x/>
    </i>
  </rowItems>
  <colItems count="1">
    <i/>
  </colItems>
  <dataFields count="1">
    <dataField name="Max of Combined Score" fld="17" subtotal="max" baseField="0" baseItem="0"/>
  </dataFields>
  <formats count="2">
    <format dxfId="8">
      <pivotArea collapsedLevelsAreSubtotals="1" fieldPosition="0">
        <references count="1">
          <reference field="3" count="1">
            <x v="0"/>
          </reference>
        </references>
      </pivotArea>
    </format>
    <format dxfId="7">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CAAFEFC-9495-498F-8476-4C4265D8A9BE}" name="PivotTable1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ategory">
  <location ref="N3:N4" firstHeaderRow="1" firstDataRow="1" firstDataCol="0"/>
  <pivotFields count="19">
    <pivotField showAll="0"/>
    <pivotField showAll="0"/>
    <pivotField showAll="0"/>
    <pivotField showAll="0"/>
    <pivotField showAll="0">
      <items count="18">
        <item x="7"/>
        <item m="1" x="14"/>
        <item x="0"/>
        <item m="1" x="10"/>
        <item x="1"/>
        <item x="8"/>
        <item m="1" x="9"/>
        <item x="4"/>
        <item x="5"/>
        <item m="1" x="15"/>
        <item m="1" x="13"/>
        <item x="2"/>
        <item m="1" x="11"/>
        <item x="3"/>
        <item m="1" x="12"/>
        <item x="6"/>
        <item m="1" x="16"/>
        <item t="default"/>
      </items>
    </pivotField>
    <pivotField showAll="0"/>
    <pivotField showAll="0"/>
    <pivotField showAll="0"/>
    <pivotField showAll="0"/>
    <pivotField showAll="0"/>
    <pivotField numFmtId="9" showAll="0"/>
    <pivotField dataField="1" showAll="0"/>
    <pivotField showAll="0"/>
    <pivotField showAll="0"/>
    <pivotField showAll="0"/>
    <pivotField showAll="0"/>
    <pivotField showAll="0">
      <items count="4">
        <item x="1"/>
        <item x="0"/>
        <item x="2"/>
        <item t="default"/>
      </items>
    </pivotField>
    <pivotField showAll="0"/>
    <pivotField showAll="0">
      <items count="4">
        <item x="0"/>
        <item x="2"/>
        <item x="1"/>
        <item t="default"/>
      </items>
    </pivotField>
  </pivotFields>
  <rowItems count="1">
    <i/>
  </rowItems>
  <colItems count="1">
    <i/>
  </colItems>
  <dataFields count="1">
    <dataField name="Sum of &gt;50% or more Disount" fld="11" baseField="0" baseItem="7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E749C5C-8254-4956-807D-0823897CA1FD}" name="PivotTable3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A9" firstHeaderRow="1" firstDataRow="1" firstDataCol="0"/>
  <pivotFields count="19">
    <pivotField showAll="0"/>
    <pivotField showAll="0"/>
    <pivotField showAll="0"/>
    <pivotField showAll="0"/>
    <pivotField showAll="0">
      <items count="18">
        <item x="7"/>
        <item m="1" x="14"/>
        <item x="0"/>
        <item m="1" x="10"/>
        <item x="1"/>
        <item x="8"/>
        <item m="1" x="9"/>
        <item x="4"/>
        <item x="5"/>
        <item m="1" x="15"/>
        <item m="1" x="13"/>
        <item x="2"/>
        <item m="1" x="11"/>
        <item x="3"/>
        <item m="1" x="12"/>
        <item x="6"/>
        <item m="1" x="16"/>
        <item t="default"/>
      </items>
    </pivotField>
    <pivotField showAll="0"/>
    <pivotField showAll="0"/>
    <pivotField showAll="0"/>
    <pivotField numFmtId="166" showAll="0"/>
    <pivotField numFmtId="166" showAll="0"/>
    <pivotField numFmtId="9" showAll="0"/>
    <pivotField showAll="0"/>
    <pivotField dataField="1" showAll="0"/>
    <pivotField showAll="0"/>
    <pivotField showAll="0"/>
    <pivotField numFmtId="165" showAll="0"/>
    <pivotField showAll="0">
      <items count="4">
        <item x="1"/>
        <item x="0"/>
        <item x="2"/>
        <item t="default"/>
      </items>
    </pivotField>
    <pivotField showAll="0"/>
    <pivotField showAll="0">
      <items count="4">
        <item x="0"/>
        <item x="2"/>
        <item x="1"/>
        <item t="default"/>
      </items>
    </pivotField>
  </pivotFields>
  <rowItems count="1">
    <i/>
  </rowItems>
  <colItems count="1">
    <i/>
  </colItems>
  <dataFields count="1">
    <dataField name="Average of rating" fld="12" subtotal="average" baseField="0" baseItem="9" numFmtId="2"/>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36D7A7D-277C-40FD-9915-AC75499E28BB}" name="PivotTable2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9">
    <pivotField showAll="0"/>
    <pivotField dataField="1" showAll="0"/>
    <pivotField showAll="0"/>
    <pivotField showAll="0"/>
    <pivotField showAll="0">
      <items count="18">
        <item x="7"/>
        <item m="1" x="14"/>
        <item x="0"/>
        <item m="1" x="10"/>
        <item x="1"/>
        <item x="8"/>
        <item m="1" x="9"/>
        <item x="4"/>
        <item x="5"/>
        <item m="1" x="15"/>
        <item m="1" x="13"/>
        <item x="2"/>
        <item m="1" x="11"/>
        <item x="3"/>
        <item m="1" x="12"/>
        <item x="6"/>
        <item m="1" x="16"/>
        <item t="default"/>
      </items>
    </pivotField>
    <pivotField showAll="0"/>
    <pivotField showAll="0"/>
    <pivotField showAll="0"/>
    <pivotField numFmtId="166" showAll="0"/>
    <pivotField numFmtId="166" showAll="0"/>
    <pivotField numFmtId="9" showAll="0"/>
    <pivotField showAll="0"/>
    <pivotField showAll="0"/>
    <pivotField showAll="0"/>
    <pivotField showAll="0"/>
    <pivotField numFmtId="165" showAll="0"/>
    <pivotField showAll="0">
      <items count="4">
        <item x="1"/>
        <item x="0"/>
        <item x="2"/>
        <item t="default"/>
      </items>
    </pivotField>
    <pivotField showAll="0"/>
    <pivotField showAll="0">
      <items count="4">
        <item x="0"/>
        <item x="2"/>
        <item x="1"/>
        <item t="default"/>
      </items>
    </pivotField>
  </pivotFields>
  <rowItems count="1">
    <i/>
  </rowItems>
  <colItems count="1">
    <i/>
  </colItems>
  <dataFields count="1">
    <dataField name="Count of produc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48A042C-3C0E-4C89-BB3F-62F2FACFFC13}" name="PivotTable3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8:C9" firstHeaderRow="1" firstDataRow="1" firstDataCol="0"/>
  <pivotFields count="19">
    <pivotField showAll="0"/>
    <pivotField showAll="0"/>
    <pivotField showAll="0"/>
    <pivotField showAll="0"/>
    <pivotField showAll="0">
      <items count="18">
        <item x="7"/>
        <item m="1" x="14"/>
        <item x="0"/>
        <item m="1" x="10"/>
        <item x="1"/>
        <item x="8"/>
        <item m="1" x="9"/>
        <item x="4"/>
        <item x="5"/>
        <item m="1" x="15"/>
        <item m="1" x="13"/>
        <item x="2"/>
        <item m="1" x="11"/>
        <item x="3"/>
        <item m="1" x="12"/>
        <item x="6"/>
        <item m="1" x="16"/>
        <item t="default"/>
      </items>
    </pivotField>
    <pivotField showAll="0"/>
    <pivotField showAll="0"/>
    <pivotField showAll="0"/>
    <pivotField numFmtId="166" showAll="0"/>
    <pivotField numFmtId="166" showAll="0"/>
    <pivotField numFmtId="9" showAll="0"/>
    <pivotField showAll="0"/>
    <pivotField showAll="0"/>
    <pivotField dataField="1" showAll="0"/>
    <pivotField showAll="0"/>
    <pivotField numFmtId="165" showAll="0"/>
    <pivotField showAll="0">
      <items count="4">
        <item x="1"/>
        <item x="0"/>
        <item x="2"/>
        <item t="default"/>
      </items>
    </pivotField>
    <pivotField showAll="0"/>
    <pivotField showAll="0">
      <items count="4">
        <item x="0"/>
        <item x="2"/>
        <item x="1"/>
        <item t="default"/>
      </items>
    </pivotField>
  </pivotFields>
  <rowItems count="1">
    <i/>
  </rowItems>
  <colItems count="1">
    <i/>
  </colItems>
  <dataFields count="1">
    <dataField name="Sum of rating_count"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0E91D29-C90B-4D47-B665-07C99EF643CD}" name="PivotTable4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A15" firstHeaderRow="1" firstDataRow="1" firstDataCol="0"/>
  <pivotFields count="19">
    <pivotField showAll="0"/>
    <pivotField showAll="0"/>
    <pivotField showAll="0"/>
    <pivotField showAll="0"/>
    <pivotField showAll="0">
      <items count="18">
        <item x="7"/>
        <item m="1" x="14"/>
        <item x="0"/>
        <item m="1" x="10"/>
        <item x="1"/>
        <item x="8"/>
        <item m="1" x="9"/>
        <item x="4"/>
        <item x="5"/>
        <item m="1" x="15"/>
        <item m="1" x="13"/>
        <item x="2"/>
        <item m="1" x="11"/>
        <item x="3"/>
        <item m="1" x="12"/>
        <item x="6"/>
        <item m="1" x="16"/>
        <item t="default"/>
      </items>
    </pivotField>
    <pivotField showAll="0"/>
    <pivotField showAll="0"/>
    <pivotField showAll="0"/>
    <pivotField numFmtId="166" showAll="0"/>
    <pivotField numFmtId="166" showAll="0"/>
    <pivotField numFmtId="9" showAll="0"/>
    <pivotField dataField="1" showAll="0"/>
    <pivotField showAll="0"/>
    <pivotField showAll="0"/>
    <pivotField showAll="0"/>
    <pivotField numFmtId="165" showAll="0"/>
    <pivotField showAll="0">
      <items count="4">
        <item x="1"/>
        <item x="0"/>
        <item x="2"/>
        <item t="default"/>
      </items>
    </pivotField>
    <pivotField showAll="0"/>
    <pivotField showAll="0">
      <items count="4">
        <item x="0"/>
        <item x="2"/>
        <item x="1"/>
        <item t="default"/>
      </items>
    </pivotField>
  </pivotFields>
  <rowItems count="1">
    <i/>
  </rowItems>
  <colItems count="1">
    <i/>
  </colItems>
  <dataFields count="1">
    <dataField name="Sum of &gt;50% or more Dis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0E8F7D1-D738-4570-88E2-B3E5900B4E01}" name="PivotTable4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8:F9" firstHeaderRow="1" firstDataRow="1" firstDataCol="0"/>
  <pivotFields count="19">
    <pivotField showAll="0"/>
    <pivotField showAll="0"/>
    <pivotField showAll="0"/>
    <pivotField showAll="0"/>
    <pivotField showAll="0">
      <items count="18">
        <item x="7"/>
        <item m="1" x="14"/>
        <item x="0"/>
        <item m="1" x="10"/>
        <item x="1"/>
        <item x="8"/>
        <item m="1" x="9"/>
        <item x="4"/>
        <item x="5"/>
        <item m="1" x="15"/>
        <item m="1" x="13"/>
        <item x="2"/>
        <item m="1" x="11"/>
        <item x="3"/>
        <item m="1" x="12"/>
        <item x="6"/>
        <item m="1" x="16"/>
        <item t="default"/>
      </items>
    </pivotField>
    <pivotField showAll="0"/>
    <pivotField showAll="0"/>
    <pivotField showAll="0"/>
    <pivotField numFmtId="166" showAll="0"/>
    <pivotField numFmtId="166" showAll="0"/>
    <pivotField numFmtId="9" showAll="0"/>
    <pivotField showAll="0"/>
    <pivotField showAll="0"/>
    <pivotField showAll="0"/>
    <pivotField showAll="0"/>
    <pivotField dataField="1" numFmtId="165" showAll="0"/>
    <pivotField showAll="0">
      <items count="4">
        <item x="1"/>
        <item x="0"/>
        <item x="2"/>
        <item t="default"/>
      </items>
    </pivotField>
    <pivotField showAll="0"/>
    <pivotField showAll="0">
      <items count="4">
        <item x="0"/>
        <item x="2"/>
        <item x="1"/>
        <item t="default"/>
      </items>
    </pivotField>
  </pivotFields>
  <rowItems count="1">
    <i/>
  </rowItems>
  <colItems count="1">
    <i/>
  </colItems>
  <dataFields count="1">
    <dataField name="Sum of Potential Revenue" fld="15" baseField="0" baseItem="0" numFmtId="167"/>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1675CB-52A4-4C06-8AB2-7EB7976E3443}" name="PivotTable2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ategory">
  <location ref="Q3:Q4" firstHeaderRow="1" firstDataRow="1" firstDataCol="0"/>
  <pivotFields count="19">
    <pivotField showAll="0"/>
    <pivotField showAll="0"/>
    <pivotField showAll="0"/>
    <pivotField showAll="0"/>
    <pivotField showAll="0">
      <items count="18">
        <item x="7"/>
        <item m="1" x="14"/>
        <item x="0"/>
        <item m="1" x="10"/>
        <item x="1"/>
        <item x="8"/>
        <item m="1" x="9"/>
        <item x="4"/>
        <item x="5"/>
        <item m="1" x="15"/>
        <item m="1" x="13"/>
        <item x="2"/>
        <item m="1" x="11"/>
        <item x="3"/>
        <item m="1" x="12"/>
        <item x="6"/>
        <item m="1" x="16"/>
        <item t="default"/>
      </items>
    </pivotField>
    <pivotField showAll="0"/>
    <pivotField showAll="0"/>
    <pivotField showAll="0"/>
    <pivotField showAll="0"/>
    <pivotField showAll="0"/>
    <pivotField numFmtId="9" showAll="0"/>
    <pivotField showAll="0"/>
    <pivotField showAll="0"/>
    <pivotField showAll="0"/>
    <pivotField dataField="1" showAll="0"/>
    <pivotField showAll="0"/>
    <pivotField showAll="0">
      <items count="4">
        <item x="1"/>
        <item x="0"/>
        <item x="2"/>
        <item t="default"/>
      </items>
    </pivotField>
    <pivotField showAll="0"/>
    <pivotField showAll="0">
      <items count="4">
        <item x="0"/>
        <item x="2"/>
        <item x="1"/>
        <item t="default"/>
      </items>
    </pivotField>
  </pivotFields>
  <rowItems count="1">
    <i/>
  </rowItems>
  <colItems count="1">
    <i/>
  </colItems>
  <dataFields count="1">
    <dataField name="Sum of Fewer than 1000 Review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D5FC123-0EF5-4950-A87C-485398A688C1}" name="PivotTable3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3:F4" firstHeaderRow="1" firstDataRow="1" firstDataCol="0"/>
  <pivotFields count="19">
    <pivotField showAll="0"/>
    <pivotField showAll="0"/>
    <pivotField showAll="0"/>
    <pivotField showAll="0"/>
    <pivotField showAll="0">
      <items count="18">
        <item x="7"/>
        <item m="1" x="14"/>
        <item x="0"/>
        <item m="1" x="10"/>
        <item x="1"/>
        <item x="8"/>
        <item m="1" x="9"/>
        <item x="4"/>
        <item x="5"/>
        <item m="1" x="15"/>
        <item m="1" x="13"/>
        <item x="2"/>
        <item m="1" x="11"/>
        <item x="3"/>
        <item m="1" x="12"/>
        <item x="6"/>
        <item m="1" x="16"/>
        <item t="default"/>
      </items>
    </pivotField>
    <pivotField showAll="0"/>
    <pivotField showAll="0"/>
    <pivotField showAll="0"/>
    <pivotField numFmtId="166" showAll="0"/>
    <pivotField numFmtId="166" showAll="0"/>
    <pivotField dataField="1" numFmtId="9" showAll="0"/>
    <pivotField showAll="0"/>
    <pivotField showAll="0"/>
    <pivotField showAll="0"/>
    <pivotField showAll="0"/>
    <pivotField numFmtId="165" showAll="0"/>
    <pivotField showAll="0">
      <items count="4">
        <item x="1"/>
        <item x="0"/>
        <item x="2"/>
        <item t="default"/>
      </items>
    </pivotField>
    <pivotField showAll="0"/>
    <pivotField showAll="0">
      <items count="4">
        <item x="0"/>
        <item x="2"/>
        <item x="1"/>
        <item t="default"/>
      </items>
    </pivotField>
  </pivotFields>
  <rowItems count="1">
    <i/>
  </rowItems>
  <colItems count="1">
    <i/>
  </colItems>
  <dataFields count="1">
    <dataField name="Average of discount_percentage" fld="10"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8BFF970-FE50-40E6-A873-3B4F904B9A7B}" name="PivotTable3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C4" firstHeaderRow="1" firstDataRow="1" firstDataCol="0"/>
  <pivotFields count="19">
    <pivotField showAll="0"/>
    <pivotField showAll="0"/>
    <pivotField showAll="0"/>
    <pivotField showAll="0"/>
    <pivotField dataField="1" showAll="0">
      <items count="18">
        <item x="7"/>
        <item m="1" x="14"/>
        <item x="0"/>
        <item m="1" x="10"/>
        <item x="1"/>
        <item x="8"/>
        <item m="1" x="9"/>
        <item x="4"/>
        <item x="5"/>
        <item m="1" x="15"/>
        <item m="1" x="13"/>
        <item x="2"/>
        <item m="1" x="11"/>
        <item x="3"/>
        <item m="1" x="12"/>
        <item x="6"/>
        <item m="1" x="16"/>
        <item t="default"/>
      </items>
    </pivotField>
    <pivotField showAll="0"/>
    <pivotField showAll="0"/>
    <pivotField showAll="0"/>
    <pivotField numFmtId="166" showAll="0"/>
    <pivotField numFmtId="166" showAll="0"/>
    <pivotField numFmtId="9" showAll="0"/>
    <pivotField showAll="0"/>
    <pivotField showAll="0"/>
    <pivotField showAll="0"/>
    <pivotField showAll="0"/>
    <pivotField numFmtId="165" showAll="0"/>
    <pivotField showAll="0">
      <items count="4">
        <item x="1"/>
        <item x="0"/>
        <item x="2"/>
        <item t="default"/>
      </items>
    </pivotField>
    <pivotField showAll="0"/>
    <pivotField showAll="0">
      <items count="4">
        <item x="0"/>
        <item x="2"/>
        <item x="1"/>
        <item t="default"/>
      </items>
    </pivotField>
  </pivotFields>
  <rowItems count="1">
    <i/>
  </rowItems>
  <colItems count="1">
    <i/>
  </colItems>
  <dataFields count="1">
    <dataField name="Count of category" fld="4"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9952CF-206B-4D44-8F77-A2FEAFD66D82}" name="PivotTable4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Category">
  <location ref="N7:O17" firstHeaderRow="1" firstDataRow="1" firstDataCol="1"/>
  <pivotFields count="19">
    <pivotField showAll="0"/>
    <pivotField showAll="0"/>
    <pivotField showAll="0"/>
    <pivotField showAll="0"/>
    <pivotField axis="axisRow" showAll="0">
      <items count="18">
        <item m="1" x="14"/>
        <item m="1" x="10"/>
        <item x="1"/>
        <item m="1" x="9"/>
        <item m="1" x="15"/>
        <item m="1" x="13"/>
        <item m="1" x="11"/>
        <item m="1" x="12"/>
        <item m="1" x="16"/>
        <item x="0"/>
        <item x="2"/>
        <item x="3"/>
        <item x="4"/>
        <item x="5"/>
        <item x="6"/>
        <item x="7"/>
        <item x="8"/>
        <item t="default"/>
      </items>
    </pivotField>
    <pivotField showAll="0"/>
    <pivotField showAll="0"/>
    <pivotField showAll="0"/>
    <pivotField showAll="0"/>
    <pivotField showAll="0"/>
    <pivotField dataField="1" numFmtId="9" showAll="0"/>
    <pivotField showAll="0"/>
    <pivotField showAll="0"/>
    <pivotField showAll="0"/>
    <pivotField showAll="0"/>
    <pivotField showAll="0"/>
    <pivotField showAll="0">
      <items count="4">
        <item x="1"/>
        <item x="0"/>
        <item x="2"/>
        <item t="default"/>
      </items>
    </pivotField>
    <pivotField showAll="0"/>
    <pivotField showAll="0">
      <items count="4">
        <item x="0"/>
        <item x="2"/>
        <item x="1"/>
        <item t="default"/>
      </items>
    </pivotField>
  </pivotFields>
  <rowFields count="1">
    <field x="4"/>
  </rowFields>
  <rowItems count="10">
    <i>
      <x v="2"/>
    </i>
    <i>
      <x v="9"/>
    </i>
    <i>
      <x v="10"/>
    </i>
    <i>
      <x v="11"/>
    </i>
    <i>
      <x v="12"/>
    </i>
    <i>
      <x v="13"/>
    </i>
    <i>
      <x v="14"/>
    </i>
    <i>
      <x v="15"/>
    </i>
    <i>
      <x v="16"/>
    </i>
    <i t="grand">
      <x/>
    </i>
  </rowItems>
  <colItems count="1">
    <i/>
  </colItems>
  <dataFields count="1">
    <dataField name="Max of discount_percentage" fld="10" subtotal="max" baseField="4" baseItem="0" numFmtId="9"/>
  </dataFields>
  <formats count="1">
    <format dxfId="2">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F76E63-4676-4F9D-B3B6-6512083530B4}" name="PivotTable2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Price Bucket">
  <location ref="L24:M28" firstHeaderRow="1" firstDataRow="1" firstDataCol="1"/>
  <pivotFields count="19">
    <pivotField showAll="0"/>
    <pivotField dataField="1" showAll="0"/>
    <pivotField showAll="0"/>
    <pivotField showAll="0"/>
    <pivotField showAll="0">
      <items count="18">
        <item x="7"/>
        <item m="1" x="14"/>
        <item x="0"/>
        <item m="1" x="10"/>
        <item x="1"/>
        <item x="8"/>
        <item m="1" x="9"/>
        <item x="4"/>
        <item x="5"/>
        <item m="1" x="15"/>
        <item m="1" x="13"/>
        <item x="2"/>
        <item m="1" x="11"/>
        <item x="3"/>
        <item m="1" x="12"/>
        <item x="6"/>
        <item m="1" x="16"/>
        <item t="default"/>
      </items>
    </pivotField>
    <pivotField showAll="0"/>
    <pivotField showAll="0"/>
    <pivotField showAll="0"/>
    <pivotField showAll="0"/>
    <pivotField showAll="0"/>
    <pivotField numFmtId="9" showAll="0"/>
    <pivotField showAll="0"/>
    <pivotField showAll="0"/>
    <pivotField showAll="0"/>
    <pivotField showAll="0"/>
    <pivotField showAll="0"/>
    <pivotField axis="axisRow" showAll="0">
      <items count="4">
        <item x="1"/>
        <item x="0"/>
        <item x="2"/>
        <item t="default"/>
      </items>
    </pivotField>
    <pivotField showAll="0"/>
    <pivotField showAll="0">
      <items count="4">
        <item x="0"/>
        <item x="2"/>
        <item x="1"/>
        <item t="default"/>
      </items>
    </pivotField>
  </pivotFields>
  <rowFields count="1">
    <field x="16"/>
  </rowFields>
  <rowItems count="4">
    <i>
      <x/>
    </i>
    <i>
      <x v="1"/>
    </i>
    <i>
      <x v="2"/>
    </i>
    <i t="grand">
      <x/>
    </i>
  </rowItems>
  <colItems count="1">
    <i/>
  </colItems>
  <dataFields count="1">
    <dataField name="Count of product_name" fld="1" subtotal="count"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6" count="1" selected="0">
            <x v="0"/>
          </reference>
        </references>
      </pivotArea>
    </chartFormat>
    <chartFormat chart="2" format="7">
      <pivotArea type="data" outline="0" fieldPosition="0">
        <references count="2">
          <reference field="4294967294" count="1" selected="0">
            <x v="0"/>
          </reference>
          <reference field="16" count="1" selected="0">
            <x v="1"/>
          </reference>
        </references>
      </pivotArea>
    </chartFormat>
    <chartFormat chart="2" format="8">
      <pivotArea type="data" outline="0" fieldPosition="0">
        <references count="2">
          <reference field="4294967294" count="1" selected="0">
            <x v="0"/>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2C2326-43C8-44A7-A277-42EAB5F8B800}" name="PivotTable2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Rating">
  <location ref="G16:H42" firstHeaderRow="1" firstDataRow="1" firstDataCol="1"/>
  <pivotFields count="19">
    <pivotField showAll="0"/>
    <pivotField dataField="1" showAll="0"/>
    <pivotField showAll="0"/>
    <pivotField showAll="0"/>
    <pivotField showAll="0">
      <items count="18">
        <item x="7"/>
        <item m="1" x="14"/>
        <item x="0"/>
        <item m="1" x="10"/>
        <item x="1"/>
        <item x="8"/>
        <item m="1" x="9"/>
        <item x="4"/>
        <item x="5"/>
        <item m="1" x="15"/>
        <item m="1" x="13"/>
        <item x="2"/>
        <item m="1" x="11"/>
        <item x="3"/>
        <item m="1" x="12"/>
        <item x="6"/>
        <item m="1" x="16"/>
        <item t="default"/>
      </items>
    </pivotField>
    <pivotField showAll="0"/>
    <pivotField showAll="0"/>
    <pivotField showAll="0"/>
    <pivotField showAll="0"/>
    <pivotField showAll="0"/>
    <pivotField numFmtId="9" showAll="0"/>
    <pivotField showAll="0"/>
    <pivotField axis="axisRow"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pivotField showAll="0"/>
    <pivotField showAll="0">
      <items count="4">
        <item x="1"/>
        <item x="0"/>
        <item x="2"/>
        <item t="default"/>
      </items>
    </pivotField>
    <pivotField showAll="0"/>
    <pivotField showAll="0">
      <items count="4">
        <item x="0"/>
        <item x="2"/>
        <item x="1"/>
        <item t="default"/>
      </items>
    </pivotField>
  </pivotFields>
  <rowFields count="1">
    <field x="1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roduct_name" fld="1" subtotal="count" baseField="0" baseItem="0"/>
  </dataFields>
  <formats count="2">
    <format dxfId="4">
      <pivotArea dataOnly="0" labelOnly="1" fieldPosition="0">
        <references count="1">
          <reference field="12" count="0"/>
        </references>
      </pivotArea>
    </format>
    <format dxfId="3">
      <pivotArea dataOnly="0" labelOnly="1" grandRow="1" outline="0"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423090-756B-419D-85E4-67B365F2B1D9}" name="PivotTable2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Product Name">
  <location ref="A16:B28" firstHeaderRow="1" firstDataRow="1" firstDataCol="1"/>
  <pivotFields count="19">
    <pivotField showAll="0"/>
    <pivotField showAll="0"/>
    <pivotField showAll="0"/>
    <pivotField axis="axisRow" showAll="0" measureFilter="1" sortType="descending">
      <items count="1120">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980"/>
        <item x="894"/>
        <item x="65"/>
        <item t="default"/>
      </items>
      <autoSortScope>
        <pivotArea dataOnly="0" outline="0" fieldPosition="0">
          <references count="1">
            <reference field="4294967294" count="1" selected="0">
              <x v="0"/>
            </reference>
          </references>
        </pivotArea>
      </autoSortScope>
    </pivotField>
    <pivotField showAll="0">
      <items count="18">
        <item x="7"/>
        <item m="1" x="14"/>
        <item x="0"/>
        <item m="1" x="10"/>
        <item x="1"/>
        <item x="8"/>
        <item m="1" x="9"/>
        <item x="4"/>
        <item x="5"/>
        <item m="1" x="15"/>
        <item m="1" x="13"/>
        <item x="2"/>
        <item m="1" x="11"/>
        <item x="3"/>
        <item m="1" x="12"/>
        <item x="6"/>
        <item m="1" x="16"/>
        <item t="default"/>
      </items>
    </pivotField>
    <pivotField showAll="0"/>
    <pivotField showAll="0"/>
    <pivotField showAll="0"/>
    <pivotField showAll="0"/>
    <pivotField showAll="0"/>
    <pivotField numFmtId="9" showAll="0"/>
    <pivotField showAll="0"/>
    <pivotField dataField="1" showAll="0"/>
    <pivotField showAll="0"/>
    <pivotField showAll="0"/>
    <pivotField showAll="0"/>
    <pivotField showAll="0">
      <items count="4">
        <item x="1"/>
        <item x="0"/>
        <item x="2"/>
        <item t="default"/>
      </items>
    </pivotField>
    <pivotField showAll="0"/>
    <pivotField showAll="0">
      <items count="4">
        <item x="0"/>
        <item x="2"/>
        <item x="1"/>
        <item t="default"/>
      </items>
    </pivotField>
  </pivotFields>
  <rowFields count="1">
    <field x="3"/>
  </rowFields>
  <rowItems count="12">
    <i>
      <x v="953"/>
    </i>
    <i>
      <x v="836"/>
    </i>
    <i>
      <x v="66"/>
    </i>
    <i>
      <x v="951"/>
    </i>
    <i>
      <x v="475"/>
    </i>
    <i>
      <x v="692"/>
    </i>
    <i>
      <x v="349"/>
    </i>
    <i>
      <x v="225"/>
    </i>
    <i>
      <x v="1117"/>
    </i>
    <i>
      <x v="911"/>
    </i>
    <i>
      <x v="650"/>
    </i>
    <i t="grand">
      <x/>
    </i>
  </rowItems>
  <colItems count="1">
    <i/>
  </colItems>
  <dataFields count="1">
    <dataField name="Average of rating" fld="12" subtotal="average" baseField="3"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2F63B9-2754-44E1-9EF5-15CB4BECB42D}"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Category">
  <location ref="A3:B13" firstHeaderRow="1" firstDataRow="1" firstDataCol="1"/>
  <pivotFields count="19">
    <pivotField showAll="0"/>
    <pivotField showAll="0"/>
    <pivotField showAll="0"/>
    <pivotField showAll="0"/>
    <pivotField axis="axisRow" showAll="0">
      <items count="18">
        <item m="1" x="14"/>
        <item m="1" x="10"/>
        <item x="1"/>
        <item m="1" x="9"/>
        <item m="1" x="15"/>
        <item m="1" x="13"/>
        <item m="1" x="11"/>
        <item m="1" x="12"/>
        <item m="1" x="16"/>
        <item x="0"/>
        <item x="2"/>
        <item x="3"/>
        <item x="4"/>
        <item x="5"/>
        <item x="6"/>
        <item x="7"/>
        <item x="8"/>
        <item t="default"/>
      </items>
    </pivotField>
    <pivotField showAll="0"/>
    <pivotField showAll="0"/>
    <pivotField showAll="0"/>
    <pivotField showAll="0"/>
    <pivotField showAll="0"/>
    <pivotField dataField="1" numFmtId="9" showAll="0"/>
    <pivotField showAll="0"/>
    <pivotField showAll="0"/>
    <pivotField showAll="0"/>
    <pivotField showAll="0"/>
    <pivotField showAll="0"/>
    <pivotField showAll="0">
      <items count="4">
        <item x="1"/>
        <item x="0"/>
        <item x="2"/>
        <item t="default"/>
      </items>
    </pivotField>
    <pivotField showAll="0"/>
    <pivotField showAll="0">
      <items count="4">
        <item x="0"/>
        <item x="2"/>
        <item x="1"/>
        <item t="default"/>
      </items>
    </pivotField>
  </pivotFields>
  <rowFields count="1">
    <field x="4"/>
  </rowFields>
  <rowItems count="10">
    <i>
      <x v="2"/>
    </i>
    <i>
      <x v="9"/>
    </i>
    <i>
      <x v="10"/>
    </i>
    <i>
      <x v="11"/>
    </i>
    <i>
      <x v="12"/>
    </i>
    <i>
      <x v="13"/>
    </i>
    <i>
      <x v="14"/>
    </i>
    <i>
      <x v="15"/>
    </i>
    <i>
      <x v="16"/>
    </i>
    <i t="grand">
      <x/>
    </i>
  </rowItems>
  <colItems count="1">
    <i/>
  </colItems>
  <dataFields count="1">
    <dataField name="Average of discount_percentage" fld="10" subtotal="average" baseField="4" baseItem="0" numFmtId="9"/>
  </dataFields>
  <formats count="1">
    <format dxfId="5">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72132EF-3437-4D40-B07A-82B8B6EBE2A5}" name="PivotTable2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Product Name">
  <location ref="D16:E27" firstHeaderRow="1" firstDataRow="1" firstDataCol="1"/>
  <pivotFields count="19">
    <pivotField showAll="0"/>
    <pivotField showAll="0"/>
    <pivotField showAll="0"/>
    <pivotField axis="axisRow" showAll="0" measureFilter="1">
      <items count="1120">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980"/>
        <item x="894"/>
        <item x="65"/>
        <item t="default"/>
      </items>
    </pivotField>
    <pivotField showAll="0" sortType="descending">
      <items count="18">
        <item x="7"/>
        <item m="1" x="14"/>
        <item x="0"/>
        <item m="1" x="10"/>
        <item x="1"/>
        <item x="8"/>
        <item m="1" x="9"/>
        <item x="4"/>
        <item x="5"/>
        <item m="1" x="15"/>
        <item m="1" x="13"/>
        <item x="2"/>
        <item m="1" x="11"/>
        <item x="3"/>
        <item m="1" x="12"/>
        <item x="6"/>
        <item m="1" x="1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9" showAll="0"/>
    <pivotField showAll="0"/>
    <pivotField showAll="0"/>
    <pivotField dataField="1" showAll="0"/>
    <pivotField showAll="0"/>
    <pivotField showAll="0"/>
    <pivotField showAll="0">
      <items count="4">
        <item x="1"/>
        <item x="0"/>
        <item x="2"/>
        <item t="default"/>
      </items>
    </pivotField>
    <pivotField showAll="0"/>
    <pivotField showAll="0">
      <items count="4">
        <item x="0"/>
        <item x="2"/>
        <item x="1"/>
        <item t="default"/>
      </items>
    </pivotField>
  </pivotFields>
  <rowFields count="1">
    <field x="3"/>
  </rowFields>
  <rowItems count="11">
    <i>
      <x v="61"/>
    </i>
    <i>
      <x v="78"/>
    </i>
    <i>
      <x v="157"/>
    </i>
    <i>
      <x v="161"/>
    </i>
    <i>
      <x v="162"/>
    </i>
    <i>
      <x v="490"/>
    </i>
    <i>
      <x v="829"/>
    </i>
    <i>
      <x v="830"/>
    </i>
    <i>
      <x v="833"/>
    </i>
    <i>
      <x v="865"/>
    </i>
    <i t="grand">
      <x/>
    </i>
  </rowItems>
  <colItems count="1">
    <i/>
  </colItems>
  <dataFields count="1">
    <dataField name="Sum of rating_count" fld="13"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DFB08EB-DF08-42FD-A603-E2AF1A169ECD}"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Category">
  <location ref="G3:H13" firstHeaderRow="1" firstDataRow="1" firstDataCol="1"/>
  <pivotFields count="19">
    <pivotField showAll="0"/>
    <pivotField showAll="0"/>
    <pivotField showAll="0"/>
    <pivotField showAll="0"/>
    <pivotField axis="axisRow" showAll="0">
      <items count="18">
        <item m="1" x="14"/>
        <item m="1" x="10"/>
        <item x="1"/>
        <item m="1" x="9"/>
        <item m="1" x="15"/>
        <item m="1" x="13"/>
        <item m="1" x="11"/>
        <item m="1" x="12"/>
        <item m="1" x="16"/>
        <item x="0"/>
        <item x="2"/>
        <item x="3"/>
        <item x="4"/>
        <item x="5"/>
        <item x="6"/>
        <item x="7"/>
        <item x="8"/>
        <item t="default"/>
      </items>
    </pivotField>
    <pivotField showAll="0"/>
    <pivotField showAll="0"/>
    <pivotField showAll="0"/>
    <pivotField showAll="0"/>
    <pivotField showAll="0"/>
    <pivotField numFmtId="9" showAll="0"/>
    <pivotField showAll="0"/>
    <pivotField showAll="0"/>
    <pivotField dataField="1" showAll="0"/>
    <pivotField showAll="0"/>
    <pivotField showAll="0"/>
    <pivotField showAll="0">
      <items count="4">
        <item x="1"/>
        <item x="0"/>
        <item x="2"/>
        <item t="default"/>
      </items>
    </pivotField>
    <pivotField showAll="0"/>
    <pivotField showAll="0">
      <items count="4">
        <item x="0"/>
        <item x="2"/>
        <item x="1"/>
        <item t="default"/>
      </items>
    </pivotField>
  </pivotFields>
  <rowFields count="1">
    <field x="4"/>
  </rowFields>
  <rowItems count="10">
    <i>
      <x v="2"/>
    </i>
    <i>
      <x v="9"/>
    </i>
    <i>
      <x v="10"/>
    </i>
    <i>
      <x v="11"/>
    </i>
    <i>
      <x v="12"/>
    </i>
    <i>
      <x v="13"/>
    </i>
    <i>
      <x v="14"/>
    </i>
    <i>
      <x v="15"/>
    </i>
    <i>
      <x v="16"/>
    </i>
    <i t="grand">
      <x/>
    </i>
  </rowItems>
  <colItems count="1">
    <i/>
  </colItems>
  <dataFields count="1">
    <dataField name="Sum of rating_count" fld="13"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10116D0-A647-4CC3-B227-DA84D8F13738}" sourceName="category">
  <pivotTables>
    <pivotTable tabId="6" name="PivotTable22"/>
    <pivotTable tabId="8" name="PivotTable29"/>
    <pivotTable tabId="8" name="PivotTable36"/>
    <pivotTable tabId="8" name="PivotTable37"/>
    <pivotTable tabId="8" name="PivotTable38"/>
    <pivotTable tabId="8" name="PivotTable39"/>
    <pivotTable tabId="8" name="PivotTable40"/>
    <pivotTable tabId="8" name="PivotTable41"/>
    <pivotTable tabId="6" name="PivotTable15"/>
    <pivotTable tabId="6" name="PivotTable16"/>
    <pivotTable tabId="6" name="PivotTable17"/>
    <pivotTable tabId="6" name="PivotTable18"/>
    <pivotTable tabId="6" name="PivotTable19"/>
    <pivotTable tabId="6" name="PivotTable20"/>
    <pivotTable tabId="6" name="PivotTable21"/>
    <pivotTable tabId="6" name="PivotTable23"/>
    <pivotTable tabId="6" name="PivotTable25"/>
    <pivotTable tabId="6" name="PivotTable26"/>
    <pivotTable tabId="6" name="PivotTable27"/>
    <pivotTable tabId="6" name="PivotTable43"/>
    <pivotTable tabId="6" name="PivotTable44"/>
  </pivotTables>
  <data>
    <tabular pivotCacheId="1">
      <items count="17">
        <i x="7" s="1"/>
        <i x="0" s="1"/>
        <i x="1" s="1"/>
        <i x="8" s="1"/>
        <i x="4" s="1"/>
        <i x="5" s="1"/>
        <i x="2" s="1"/>
        <i x="3" s="1"/>
        <i x="6" s="1"/>
        <i x="14" s="1" nd="1"/>
        <i x="10" s="1" nd="1"/>
        <i x="9" s="1" nd="1"/>
        <i x="15" s="1" nd="1"/>
        <i x="13" s="1" nd="1"/>
        <i x="11" s="1" nd="1"/>
        <i x="12" s="1" nd="1"/>
        <i x="1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Bucket" xr10:uid="{C0A0D8A4-D4A3-4B8F-AA77-368E4B053EA2}" sourceName="Price Bucket">
  <pivotTables>
    <pivotTable tabId="6" name="PivotTable22"/>
    <pivotTable tabId="8" name="PivotTable29"/>
    <pivotTable tabId="8" name="PivotTable36"/>
    <pivotTable tabId="8" name="PivotTable37"/>
    <pivotTable tabId="8" name="PivotTable38"/>
    <pivotTable tabId="8" name="PivotTable39"/>
    <pivotTable tabId="8" name="PivotTable40"/>
    <pivotTable tabId="8" name="PivotTable41"/>
    <pivotTable tabId="6" name="PivotTable15"/>
    <pivotTable tabId="6" name="PivotTable16"/>
    <pivotTable tabId="6" name="PivotTable17"/>
    <pivotTable tabId="6" name="PivotTable18"/>
    <pivotTable tabId="6" name="PivotTable19"/>
    <pivotTable tabId="6" name="PivotTable20"/>
    <pivotTable tabId="6" name="PivotTable21"/>
    <pivotTable tabId="6" name="PivotTable23"/>
    <pivotTable tabId="6" name="PivotTable25"/>
    <pivotTable tabId="6" name="PivotTable26"/>
    <pivotTable tabId="6" name="PivotTable27"/>
    <pivotTable tabId="6" name="PivotTable43"/>
    <pivotTable tabId="6" name="PivotTable44"/>
  </pivotTables>
  <data>
    <tabular pivotCacheId="1">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Level" xr10:uid="{55C92EFD-E0B4-4463-8738-1FAE304D5A84}" sourceName="Discount Level">
  <pivotTables>
    <pivotTable tabId="6" name="PivotTable22"/>
    <pivotTable tabId="8" name="PivotTable29"/>
    <pivotTable tabId="8" name="PivotTable36"/>
    <pivotTable tabId="8" name="PivotTable37"/>
    <pivotTable tabId="8" name="PivotTable38"/>
    <pivotTable tabId="8" name="PivotTable39"/>
    <pivotTable tabId="8" name="PivotTable40"/>
    <pivotTable tabId="8" name="PivotTable41"/>
    <pivotTable tabId="6" name="PivotTable15"/>
    <pivotTable tabId="6" name="PivotTable16"/>
    <pivotTable tabId="6" name="PivotTable17"/>
    <pivotTable tabId="6" name="PivotTable18"/>
    <pivotTable tabId="6" name="PivotTable19"/>
    <pivotTable tabId="6" name="PivotTable20"/>
    <pivotTable tabId="6" name="PivotTable21"/>
    <pivotTable tabId="6" name="PivotTable23"/>
    <pivotTable tabId="6" name="PivotTable25"/>
    <pivotTable tabId="6" name="PivotTable26"/>
    <pivotTable tabId="6" name="PivotTable27"/>
    <pivotTable tabId="6" name="PivotTable43"/>
    <pivotTable tabId="6" name="PivotTable4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E28AD88-EF19-478A-B8E5-74C15DF3A639}" cache="Slicer_category" caption="category" columnCount="3" rowHeight="310896"/>
  <slicer name="Price Bucket" xr10:uid="{CB97584E-B362-4A5E-80AA-D8D23B7E11A4}" cache="Slicer_Price_Bucket" caption="Price Bucket" columnCount="3" rowHeight="310896"/>
  <slicer name="Discount Level" xr10:uid="{25AE70B8-A038-4E5F-98ED-81F2A352D264}" cache="Slicer_Discount_Level" caption="Discount Level" columnCount="3" rowHeight="301752"/>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2AAC4D-4C09-495D-831C-0C41E28F6132}" name="Table1" displayName="Table1" ref="A1:S1351">
  <autoFilter ref="A1:S1351" xr:uid="{33C185F3-0BF9-4D07-B88A-AF95BE10950E}"/>
  <tableColumns count="19">
    <tableColumn id="1" xr3:uid="{F8FD48B2-6881-469C-B15C-6F10EA960A41}" name="product_id" totalsRowLabel="Total"/>
    <tableColumn id="2" xr3:uid="{F906D2F7-9382-4043-82B9-A21A3794CF95}" name="product_name"/>
    <tableColumn id="17" xr3:uid="{59E0FACC-6CC4-47F9-A874-2C79E5D6E5B0}" name="Column1" dataDxfId="25">
      <calculatedColumnFormula>TRIM(LEFT(Table1[[#This Row],[product_name]], FIND(" ", Table1[[#This Row],[product_name]], FIND(" ", Table1[[#This Row],[product_name]], FIND(" ", Table1[[#This Row],[product_name]])+1)+1)))</calculatedColumnFormula>
    </tableColumn>
    <tableColumn id="18" xr3:uid="{EC5382EA-0A6D-4B8D-BDF5-622FC1614D28}" name="Shortened Product Name" dataDxfId="24">
      <calculatedColumnFormula>PROPER(Table1[[#This Row],[Column1]])</calculatedColumnFormula>
    </tableColumn>
    <tableColumn id="3" xr3:uid="{51A5C69B-449F-499D-A672-B0AF7E1D0CE2}" name="category"/>
    <tableColumn id="19" xr3:uid="{3FD2B877-63CF-453C-9261-E55EACFC6B0E}" name="Sub-Category"/>
    <tableColumn id="20" xr3:uid="{EBF6DAE1-88EE-48E4-9198-20CF3D7B24D6}" name="Sub-Category2"/>
    <tableColumn id="21" xr3:uid="{BADC5570-6085-4A61-9F8A-FCBC4164D832}" name="Sub-Category3"/>
    <tableColumn id="4" xr3:uid="{2500C3E3-6961-4BA9-8682-96ECDB118914}" name="discounted_price" dataDxfId="23"/>
    <tableColumn id="5" xr3:uid="{556EB3E7-8475-4D62-A612-929450B7E205}" name="actual_price" dataDxfId="22"/>
    <tableColumn id="6" xr3:uid="{8682F76D-7E01-4B15-A948-DC7B61BB7C70}" name="discount_percentage" dataDxfId="21"/>
    <tableColumn id="31" xr3:uid="{CD35E9CC-391B-420C-968D-08A60F91B966}" name="&gt;50% or more Disount" dataDxfId="20">
      <calculatedColumnFormula>IF(Table1[[#This Row],[discount_percentage]]&gt;=0.5, 1,0)</calculatedColumnFormula>
    </tableColumn>
    <tableColumn id="7" xr3:uid="{3C80FA0D-509F-4587-98EC-A384F0BC0D2E}" name="rating"/>
    <tableColumn id="8" xr3:uid="{B04E1F63-9DF3-4DC0-91A8-06AED69F9D08}" name="rating_count" dataDxfId="19" totalsRowDxfId="18" dataCellStyle="Comma"/>
    <tableColumn id="32" xr3:uid="{580D13F9-00BE-4277-AD56-7B67E059CE6F}" name="Fewer than 1000 Reviews" totalsRowFunction="sum" dataDxfId="17" totalsRowDxfId="16" dataCellStyle="Comma">
      <calculatedColumnFormula>IF(Table1[rating_count]&lt;1000, 1, 0)</calculatedColumnFormula>
    </tableColumn>
    <tableColumn id="28" xr3:uid="{CC94ECE6-4B86-4807-9D23-23E0EB04B976}" name="Potential Revenue" dataDxfId="15" totalsRowDxfId="14" dataCellStyle="Comma">
      <calculatedColumnFormula>Table1[[#This Row],[actual_price]]*Table1[[#This Row],[rating_count]]</calculatedColumnFormula>
    </tableColumn>
    <tableColumn id="29" xr3:uid="{70616DD2-1C0C-4ED5-9015-4A333CC36941}" name="Price Bucket" dataDxfId="13" totalsRowDxfId="12" dataCellStyle="Comma">
      <calculatedColumnFormula>IF(Table1[[#This Row],[discounted_price]]&lt;200, "₹ 200",IF(Table1[[#This Row],[discounted_price]]&lt;=500,"₹ 200-₹ 500", "&gt;₹ 500"))</calculatedColumnFormula>
    </tableColumn>
    <tableColumn id="30" xr3:uid="{89417FF1-3ACA-400D-9624-FD4DB030013F}" name="Combined Score" totalsRowFunction="sum" dataDxfId="11">
      <calculatedColumnFormula>Table1[[#This Row],[rating]]*Table1[[#This Row],[rating_count]]</calculatedColumnFormula>
    </tableColumn>
    <tableColumn id="33" xr3:uid="{AEFF6A05-DF21-470F-B60B-E7368E96B086}" name="Discount Level" dataDxfId="10" totalsRowDxfId="9">
      <calculatedColumnFormula>IF(Table1[[#This Row],[discount_percentage]]&lt;0.25, "Low", IF(Table1[[#This Row],[discount_percentage]]&lt;0.5, "Medium", "High"))</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2.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7.xml"/><Relationship Id="rId7" Type="http://schemas.openxmlformats.org/officeDocument/2006/relationships/pivotTable" Target="../pivotTables/pivotTable21.xml"/><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openxmlformats.org/officeDocument/2006/relationships/pivotTable" Target="../pivotTables/pivotTable20.xml"/><Relationship Id="rId5" Type="http://schemas.openxmlformats.org/officeDocument/2006/relationships/pivotTable" Target="../pivotTables/pivotTable19.xml"/><Relationship Id="rId4" Type="http://schemas.openxmlformats.org/officeDocument/2006/relationships/pivotTable" Target="../pivotTables/pivotTable18.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S1465"/>
  <sheetViews>
    <sheetView workbookViewId="0">
      <selection activeCell="L2" sqref="L2"/>
    </sheetView>
  </sheetViews>
  <sheetFormatPr defaultColWidth="11.5546875" defaultRowHeight="15"/>
  <cols>
    <col min="1" max="1" width="11.6640625" customWidth="1"/>
    <col min="2" max="2" width="255.77734375" hidden="1" customWidth="1"/>
    <col min="3" max="3" width="32.5546875" hidden="1" customWidth="1"/>
    <col min="4" max="4" width="32.5546875" customWidth="1"/>
    <col min="5" max="5" width="20.6640625" bestFit="1" customWidth="1"/>
    <col min="6" max="6" width="35.21875" bestFit="1" customWidth="1"/>
    <col min="7" max="7" width="25.5546875" bestFit="1" customWidth="1"/>
    <col min="8" max="8" width="35.5546875" bestFit="1" customWidth="1"/>
    <col min="9" max="9" width="17.21875" style="9" customWidth="1"/>
    <col min="10" max="10" width="12.77734375" style="9" customWidth="1"/>
    <col min="11" max="12" width="20.44140625" customWidth="1"/>
    <col min="14" max="15" width="14.109375" style="2" customWidth="1"/>
    <col min="16" max="16" width="19.5546875" style="2" bestFit="1" customWidth="1"/>
    <col min="17" max="17" width="14.109375" style="10" customWidth="1"/>
    <col min="18" max="18" width="18.21875" bestFit="1" customWidth="1"/>
    <col min="19" max="19" width="16.6640625" bestFit="1" customWidth="1"/>
  </cols>
  <sheetData>
    <row r="1" spans="1:19">
      <c r="A1" t="s">
        <v>0</v>
      </c>
      <c r="B1" t="s">
        <v>1</v>
      </c>
      <c r="C1" t="s">
        <v>2694</v>
      </c>
      <c r="D1" t="s">
        <v>2909</v>
      </c>
      <c r="E1" t="s">
        <v>2</v>
      </c>
      <c r="F1" t="s">
        <v>2902</v>
      </c>
      <c r="G1" t="s">
        <v>2903</v>
      </c>
      <c r="H1" t="s">
        <v>2904</v>
      </c>
      <c r="I1" s="9" t="s">
        <v>3</v>
      </c>
      <c r="J1" s="9" t="s">
        <v>4</v>
      </c>
      <c r="K1" t="s">
        <v>5</v>
      </c>
      <c r="L1" t="s">
        <v>2911</v>
      </c>
      <c r="M1" t="s">
        <v>6</v>
      </c>
      <c r="N1" s="2" t="s">
        <v>7</v>
      </c>
      <c r="O1" s="2" t="s">
        <v>2913</v>
      </c>
      <c r="P1" s="2" t="s">
        <v>2889</v>
      </c>
      <c r="Q1" s="10" t="s">
        <v>2890</v>
      </c>
      <c r="R1" s="2" t="s">
        <v>2891</v>
      </c>
      <c r="S1" s="2" t="s">
        <v>2920</v>
      </c>
    </row>
    <row r="2" spans="1:19">
      <c r="A2" t="s">
        <v>8</v>
      </c>
      <c r="B2" t="s">
        <v>9</v>
      </c>
      <c r="C2" t="str">
        <f>TRIM(LEFT(Table1[[#This Row],[product_name]], FIND(" ", Table1[[#This Row],[product_name]], FIND(" ", Table1[[#This Row],[product_name]], FIND(" ", Table1[[#This Row],[product_name]])+1)+1)))</f>
        <v>Wayona Nylon Braided</v>
      </c>
      <c r="D2" t="str">
        <f>PROPER(Table1[[#This Row],[Column1]])</f>
        <v>Wayona Nylon Braided</v>
      </c>
      <c r="E2" t="s">
        <v>2938</v>
      </c>
      <c r="F2" t="s">
        <v>2939</v>
      </c>
      <c r="G2" t="s">
        <v>2958</v>
      </c>
      <c r="H2" t="s">
        <v>2695</v>
      </c>
      <c r="I2" s="9">
        <v>399</v>
      </c>
      <c r="J2" s="9">
        <v>1099</v>
      </c>
      <c r="K2" s="1">
        <v>0.64</v>
      </c>
      <c r="L2" s="3">
        <f>IF(Table1[[#This Row],[discount_percentage]]&gt;=0.5, 1,0)</f>
        <v>1</v>
      </c>
      <c r="M2">
        <v>4.2</v>
      </c>
      <c r="N2" s="2">
        <v>24269</v>
      </c>
      <c r="O2" s="7">
        <f>IF(Table1[rating_count]&lt;1000, 1, 0)</f>
        <v>0</v>
      </c>
      <c r="P2" s="8">
        <f>Table1[[#This Row],[actual_price]]*Table1[[#This Row],[rating_count]]</f>
        <v>26671631</v>
      </c>
      <c r="Q2" s="10" t="str">
        <f>IF(Table1[[#This Row],[discounted_price]]&lt;200, "₹ 200",IF(Table1[[#This Row],[discounted_price]]&lt;=500,"₹ 200-₹ 500", "&gt;₹ 500"))</f>
        <v>₹ 200-₹ 500</v>
      </c>
      <c r="R2">
        <f>Table1[[#This Row],[rating]]*Table1[[#This Row],[rating_count]]</f>
        <v>101929.8</v>
      </c>
      <c r="S2" t="str">
        <f>IF(Table1[[#This Row],[discount_percentage]]&lt;0.25, "Low", IF(Table1[[#This Row],[discount_percentage]]&lt;0.5, "Medium", "High"))</f>
        <v>High</v>
      </c>
    </row>
    <row r="3" spans="1:19">
      <c r="A3" t="s">
        <v>10</v>
      </c>
      <c r="B3" t="s">
        <v>11</v>
      </c>
      <c r="C3" t="str">
        <f>TRIM(LEFT(Table1[[#This Row],[product_name]], FIND(" ", Table1[[#This Row],[product_name]], FIND(" ", Table1[[#This Row],[product_name]], FIND(" ", Table1[[#This Row],[product_name]])+1)+1)))</f>
        <v>Ambrane Unbreakable 60W</v>
      </c>
      <c r="D3" t="str">
        <f>PROPER(Table1[[#This Row],[Column1]])</f>
        <v>Ambrane Unbreakable 60W</v>
      </c>
      <c r="E3" t="s">
        <v>2938</v>
      </c>
      <c r="F3" t="s">
        <v>2939</v>
      </c>
      <c r="G3" t="s">
        <v>2958</v>
      </c>
      <c r="H3" t="s">
        <v>2695</v>
      </c>
      <c r="I3" s="9">
        <v>199</v>
      </c>
      <c r="J3" s="9">
        <v>349</v>
      </c>
      <c r="K3" s="1">
        <v>0.43</v>
      </c>
      <c r="L3" s="3">
        <f>IF(Table1[[#This Row],[discount_percentage]]&gt;=0.5, 1,0)</f>
        <v>0</v>
      </c>
      <c r="M3">
        <v>4</v>
      </c>
      <c r="N3" s="2">
        <v>43994</v>
      </c>
      <c r="O3" s="7">
        <f>IF(Table1[rating_count]&lt;1000, 1, 0)</f>
        <v>0</v>
      </c>
      <c r="P3" s="8">
        <f>Table1[[#This Row],[actual_price]]*Table1[[#This Row],[rating_count]]</f>
        <v>15353906</v>
      </c>
      <c r="Q3" s="10" t="str">
        <f>IF(Table1[[#This Row],[discounted_price]]&lt;200, "₹ 200",IF(Table1[[#This Row],[discounted_price]]&lt;=500,"₹ 200-₹ 500", "&gt;₹ 500"))</f>
        <v>₹ 200</v>
      </c>
      <c r="R3">
        <f>Table1[[#This Row],[rating]]*Table1[[#This Row],[rating_count]]</f>
        <v>175976</v>
      </c>
      <c r="S3" t="str">
        <f>IF(Table1[[#This Row],[discount_percentage]]&lt;0.25, "Low", IF(Table1[[#This Row],[discount_percentage]]&lt;0.5, "Medium", "High"))</f>
        <v>Medium</v>
      </c>
    </row>
    <row r="4" spans="1:19">
      <c r="A4" t="s">
        <v>12</v>
      </c>
      <c r="B4" t="s">
        <v>13</v>
      </c>
      <c r="C4" t="str">
        <f>TRIM(LEFT(Table1[[#This Row],[product_name]], FIND(" ", Table1[[#This Row],[product_name]], FIND(" ", Table1[[#This Row],[product_name]], FIND(" ", Table1[[#This Row],[product_name]])+1)+1)))</f>
        <v>Sounce Fast Phone</v>
      </c>
      <c r="D4" t="str">
        <f>PROPER(Table1[[#This Row],[Column1]])</f>
        <v>Sounce Fast Phone</v>
      </c>
      <c r="E4" t="s">
        <v>2938</v>
      </c>
      <c r="F4" t="s">
        <v>2939</v>
      </c>
      <c r="G4" t="s">
        <v>2958</v>
      </c>
      <c r="H4" t="s">
        <v>2695</v>
      </c>
      <c r="I4" s="9">
        <v>199</v>
      </c>
      <c r="J4" s="9">
        <v>1899</v>
      </c>
      <c r="K4" s="1">
        <v>0.9</v>
      </c>
      <c r="L4" s="3">
        <f>IF(Table1[[#This Row],[discount_percentage]]&gt;=0.5, 1,0)</f>
        <v>1</v>
      </c>
      <c r="M4">
        <v>3.9</v>
      </c>
      <c r="N4" s="2">
        <v>7928</v>
      </c>
      <c r="O4" s="7">
        <f>IF(Table1[rating_count]&lt;1000, 1, 0)</f>
        <v>0</v>
      </c>
      <c r="P4" s="8">
        <f>Table1[[#This Row],[actual_price]]*Table1[[#This Row],[rating_count]]</f>
        <v>15055272</v>
      </c>
      <c r="Q4" s="10" t="str">
        <f>IF(Table1[[#This Row],[discounted_price]]&lt;200, "₹ 200",IF(Table1[[#This Row],[discounted_price]]&lt;=500,"₹ 200-₹ 500", "&gt;₹ 500"))</f>
        <v>₹ 200</v>
      </c>
      <c r="R4">
        <f>Table1[[#This Row],[rating]]*Table1[[#This Row],[rating_count]]</f>
        <v>30919.200000000001</v>
      </c>
      <c r="S4" t="str">
        <f>IF(Table1[[#This Row],[discount_percentage]]&lt;0.25, "Low", IF(Table1[[#This Row],[discount_percentage]]&lt;0.5, "Medium", "High"))</f>
        <v>High</v>
      </c>
    </row>
    <row r="5" spans="1:19">
      <c r="A5" t="s">
        <v>14</v>
      </c>
      <c r="B5" t="s">
        <v>15</v>
      </c>
      <c r="C5" t="str">
        <f>TRIM(LEFT(Table1[[#This Row],[product_name]], FIND(" ", Table1[[#This Row],[product_name]], FIND(" ", Table1[[#This Row],[product_name]], FIND(" ", Table1[[#This Row],[product_name]])+1)+1)))</f>
        <v>boAt Deuce USB</v>
      </c>
      <c r="D5" t="str">
        <f>PROPER(Table1[[#This Row],[Column1]])</f>
        <v>Boat Deuce Usb</v>
      </c>
      <c r="E5" t="s">
        <v>2938</v>
      </c>
      <c r="F5" t="s">
        <v>2939</v>
      </c>
      <c r="G5" t="s">
        <v>2958</v>
      </c>
      <c r="H5" t="s">
        <v>2695</v>
      </c>
      <c r="I5" s="9">
        <v>329</v>
      </c>
      <c r="J5" s="9">
        <v>699</v>
      </c>
      <c r="K5" s="1">
        <v>0.53</v>
      </c>
      <c r="L5" s="3">
        <f>IF(Table1[[#This Row],[discount_percentage]]&gt;=0.5, 1,0)</f>
        <v>1</v>
      </c>
      <c r="M5">
        <v>4.2</v>
      </c>
      <c r="N5" s="2">
        <v>94363</v>
      </c>
      <c r="O5" s="7">
        <f>IF(Table1[rating_count]&lt;1000, 1, 0)</f>
        <v>0</v>
      </c>
      <c r="P5" s="8">
        <f>Table1[[#This Row],[actual_price]]*Table1[[#This Row],[rating_count]]</f>
        <v>65959737</v>
      </c>
      <c r="Q5" s="10" t="str">
        <f>IF(Table1[[#This Row],[discounted_price]]&lt;200, "₹ 200",IF(Table1[[#This Row],[discounted_price]]&lt;=500,"₹ 200-₹ 500", "&gt;₹ 500"))</f>
        <v>₹ 200-₹ 500</v>
      </c>
      <c r="R5">
        <f>Table1[[#This Row],[rating]]*Table1[[#This Row],[rating_count]]</f>
        <v>396324.60000000003</v>
      </c>
      <c r="S5" t="str">
        <f>IF(Table1[[#This Row],[discount_percentage]]&lt;0.25, "Low", IF(Table1[[#This Row],[discount_percentage]]&lt;0.5, "Medium", "High"))</f>
        <v>High</v>
      </c>
    </row>
    <row r="6" spans="1:19">
      <c r="A6" t="s">
        <v>16</v>
      </c>
      <c r="B6" t="s">
        <v>17</v>
      </c>
      <c r="C6" t="str">
        <f>TRIM(LEFT(Table1[[#This Row],[product_name]], FIND(" ", Table1[[#This Row],[product_name]], FIND(" ", Table1[[#This Row],[product_name]], FIND(" ", Table1[[#This Row],[product_name]])+1)+1)))</f>
        <v>Portronics Konnect L</v>
      </c>
      <c r="D6" t="str">
        <f>PROPER(Table1[[#This Row],[Column1]])</f>
        <v>Portronics Konnect L</v>
      </c>
      <c r="E6" t="s">
        <v>2938</v>
      </c>
      <c r="F6" t="s">
        <v>2939</v>
      </c>
      <c r="G6" t="s">
        <v>2958</v>
      </c>
      <c r="H6" t="s">
        <v>2695</v>
      </c>
      <c r="I6" s="9">
        <v>154</v>
      </c>
      <c r="J6" s="9">
        <v>399</v>
      </c>
      <c r="K6" s="1">
        <v>0.61</v>
      </c>
      <c r="L6" s="3">
        <f>IF(Table1[[#This Row],[discount_percentage]]&gt;=0.5, 1,0)</f>
        <v>1</v>
      </c>
      <c r="M6">
        <v>4.2</v>
      </c>
      <c r="N6" s="2">
        <v>16905</v>
      </c>
      <c r="O6" s="7">
        <f>IF(Table1[rating_count]&lt;1000, 1, 0)</f>
        <v>0</v>
      </c>
      <c r="P6" s="8">
        <f>Table1[[#This Row],[actual_price]]*Table1[[#This Row],[rating_count]]</f>
        <v>6745095</v>
      </c>
      <c r="Q6" s="10" t="str">
        <f>IF(Table1[[#This Row],[discounted_price]]&lt;200, "₹ 200",IF(Table1[[#This Row],[discounted_price]]&lt;=500,"₹ 200-₹ 500", "&gt;₹ 500"))</f>
        <v>₹ 200</v>
      </c>
      <c r="R6">
        <f>Table1[[#This Row],[rating]]*Table1[[#This Row],[rating_count]]</f>
        <v>71001</v>
      </c>
      <c r="S6" t="str">
        <f>IF(Table1[[#This Row],[discount_percentage]]&lt;0.25, "Low", IF(Table1[[#This Row],[discount_percentage]]&lt;0.5, "Medium", "High"))</f>
        <v>High</v>
      </c>
    </row>
    <row r="7" spans="1:19">
      <c r="A7" t="s">
        <v>18</v>
      </c>
      <c r="B7" t="s">
        <v>19</v>
      </c>
      <c r="C7" t="str">
        <f>TRIM(LEFT(Table1[[#This Row],[product_name]], FIND(" ", Table1[[#This Row],[product_name]], FIND(" ", Table1[[#This Row],[product_name]], FIND(" ", Table1[[#This Row],[product_name]])+1)+1)))</f>
        <v>pTron Solero TB301</v>
      </c>
      <c r="D7" t="str">
        <f>PROPER(Table1[[#This Row],[Column1]])</f>
        <v>Ptron Solero Tb301</v>
      </c>
      <c r="E7" t="s">
        <v>2938</v>
      </c>
      <c r="F7" t="s">
        <v>2939</v>
      </c>
      <c r="G7" t="s">
        <v>2958</v>
      </c>
      <c r="H7" t="s">
        <v>2695</v>
      </c>
      <c r="I7" s="9">
        <v>149</v>
      </c>
      <c r="J7" s="9">
        <v>1000</v>
      </c>
      <c r="K7" s="1">
        <v>0.85</v>
      </c>
      <c r="L7" s="3">
        <f>IF(Table1[[#This Row],[discount_percentage]]&gt;=0.5, 1,0)</f>
        <v>1</v>
      </c>
      <c r="M7">
        <v>3.9</v>
      </c>
      <c r="N7" s="2">
        <v>24871</v>
      </c>
      <c r="O7" s="7">
        <f>IF(Table1[rating_count]&lt;1000, 1, 0)</f>
        <v>0</v>
      </c>
      <c r="P7" s="8">
        <f>Table1[[#This Row],[actual_price]]*Table1[[#This Row],[rating_count]]</f>
        <v>24871000</v>
      </c>
      <c r="Q7" s="10" t="str">
        <f>IF(Table1[[#This Row],[discounted_price]]&lt;200, "₹ 200",IF(Table1[[#This Row],[discounted_price]]&lt;=500,"₹ 200-₹ 500", "&gt;₹ 500"))</f>
        <v>₹ 200</v>
      </c>
      <c r="R7">
        <f>Table1[[#This Row],[rating]]*Table1[[#This Row],[rating_count]]</f>
        <v>96996.9</v>
      </c>
      <c r="S7" t="str">
        <f>IF(Table1[[#This Row],[discount_percentage]]&lt;0.25, "Low", IF(Table1[[#This Row],[discount_percentage]]&lt;0.5, "Medium", "High"))</f>
        <v>High</v>
      </c>
    </row>
    <row r="8" spans="1:19">
      <c r="A8" t="s">
        <v>20</v>
      </c>
      <c r="B8" t="s">
        <v>21</v>
      </c>
      <c r="C8" t="str">
        <f>TRIM(LEFT(Table1[[#This Row],[product_name]], FIND(" ", Table1[[#This Row],[product_name]], FIND(" ", Table1[[#This Row],[product_name]], FIND(" ", Table1[[#This Row],[product_name]])+1)+1)))</f>
        <v>boAt Micro USB</v>
      </c>
      <c r="D8" t="str">
        <f>PROPER(Table1[[#This Row],[Column1]])</f>
        <v>Boat Micro Usb</v>
      </c>
      <c r="E8" t="s">
        <v>2938</v>
      </c>
      <c r="F8" t="s">
        <v>2939</v>
      </c>
      <c r="G8" t="s">
        <v>2958</v>
      </c>
      <c r="H8" t="s">
        <v>2695</v>
      </c>
      <c r="I8" s="9">
        <v>176.63</v>
      </c>
      <c r="J8" s="9">
        <v>499</v>
      </c>
      <c r="K8" s="1">
        <v>0.65</v>
      </c>
      <c r="L8" s="3">
        <f>IF(Table1[[#This Row],[discount_percentage]]&gt;=0.5, 1,0)</f>
        <v>1</v>
      </c>
      <c r="M8">
        <v>4.0999999999999996</v>
      </c>
      <c r="N8" s="2">
        <v>15188</v>
      </c>
      <c r="O8" s="7">
        <f>IF(Table1[rating_count]&lt;1000, 1, 0)</f>
        <v>0</v>
      </c>
      <c r="P8" s="8">
        <f>Table1[[#This Row],[actual_price]]*Table1[[#This Row],[rating_count]]</f>
        <v>7578812</v>
      </c>
      <c r="Q8" s="10" t="str">
        <f>IF(Table1[[#This Row],[discounted_price]]&lt;200, "₹ 200",IF(Table1[[#This Row],[discounted_price]]&lt;=500,"₹ 200-₹ 500", "&gt;₹ 500"))</f>
        <v>₹ 200</v>
      </c>
      <c r="R8">
        <f>Table1[[#This Row],[rating]]*Table1[[#This Row],[rating_count]]</f>
        <v>62270.799999999996</v>
      </c>
      <c r="S8" t="str">
        <f>IF(Table1[[#This Row],[discount_percentage]]&lt;0.25, "Low", IF(Table1[[#This Row],[discount_percentage]]&lt;0.5, "Medium", "High"))</f>
        <v>High</v>
      </c>
    </row>
    <row r="9" spans="1:19">
      <c r="A9" t="s">
        <v>22</v>
      </c>
      <c r="B9" t="s">
        <v>23</v>
      </c>
      <c r="C9" t="str">
        <f>TRIM(LEFT(Table1[[#This Row],[product_name]], FIND(" ", Table1[[#This Row],[product_name]], FIND(" ", Table1[[#This Row],[product_name]], FIND(" ", Table1[[#This Row],[product_name]])+1)+1)))</f>
        <v>MI Usb Type-C</v>
      </c>
      <c r="D9" t="str">
        <f>PROPER(Table1[[#This Row],[Column1]])</f>
        <v>Mi Usb Type-C</v>
      </c>
      <c r="E9" t="s">
        <v>2938</v>
      </c>
      <c r="F9" t="s">
        <v>2939</v>
      </c>
      <c r="G9" t="s">
        <v>2958</v>
      </c>
      <c r="H9" t="s">
        <v>2695</v>
      </c>
      <c r="I9" s="9">
        <v>229</v>
      </c>
      <c r="J9" s="9">
        <v>299</v>
      </c>
      <c r="K9" s="1">
        <v>0.23</v>
      </c>
      <c r="L9" s="3">
        <f>IF(Table1[[#This Row],[discount_percentage]]&gt;=0.5, 1,0)</f>
        <v>0</v>
      </c>
      <c r="M9">
        <v>4.3</v>
      </c>
      <c r="N9" s="2">
        <v>30411</v>
      </c>
      <c r="O9" s="7">
        <f>IF(Table1[rating_count]&lt;1000, 1, 0)</f>
        <v>0</v>
      </c>
      <c r="P9" s="8">
        <f>Table1[[#This Row],[actual_price]]*Table1[[#This Row],[rating_count]]</f>
        <v>9092889</v>
      </c>
      <c r="Q9" s="10" t="str">
        <f>IF(Table1[[#This Row],[discounted_price]]&lt;200, "₹ 200",IF(Table1[[#This Row],[discounted_price]]&lt;=500,"₹ 200-₹ 500", "&gt;₹ 500"))</f>
        <v>₹ 200-₹ 500</v>
      </c>
      <c r="R9">
        <f>Table1[[#This Row],[rating]]*Table1[[#This Row],[rating_count]]</f>
        <v>130767.29999999999</v>
      </c>
      <c r="S9" t="str">
        <f>IF(Table1[[#This Row],[discount_percentage]]&lt;0.25, "Low", IF(Table1[[#This Row],[discount_percentage]]&lt;0.5, "Medium", "High"))</f>
        <v>Low</v>
      </c>
    </row>
    <row r="10" spans="1:19">
      <c r="A10" t="s">
        <v>24</v>
      </c>
      <c r="B10" t="s">
        <v>25</v>
      </c>
      <c r="C10" t="str">
        <f>TRIM(LEFT(Table1[[#This Row],[product_name]], FIND(" ", Table1[[#This Row],[product_name]], FIND(" ", Table1[[#This Row],[product_name]], FIND(" ", Table1[[#This Row],[product_name]])+1)+1)))</f>
        <v>TP-Link USB WiFi</v>
      </c>
      <c r="D10" t="str">
        <f>PROPER(Table1[[#This Row],[Column1]])</f>
        <v>Tp-Link Usb Wifi</v>
      </c>
      <c r="E10" t="s">
        <v>2938</v>
      </c>
      <c r="F10" t="s">
        <v>2940</v>
      </c>
      <c r="G10" t="s">
        <v>2957</v>
      </c>
      <c r="H10" t="s">
        <v>2959</v>
      </c>
      <c r="I10" s="9">
        <v>499</v>
      </c>
      <c r="J10" s="9">
        <v>999</v>
      </c>
      <c r="K10" s="1">
        <v>0.5</v>
      </c>
      <c r="L10" s="3">
        <f>IF(Table1[[#This Row],[discount_percentage]]&gt;=0.5, 1,0)</f>
        <v>1</v>
      </c>
      <c r="M10">
        <v>4.2</v>
      </c>
      <c r="N10" s="2">
        <v>179691</v>
      </c>
      <c r="O10" s="7">
        <f>IF(Table1[rating_count]&lt;1000, 1, 0)</f>
        <v>0</v>
      </c>
      <c r="P10" s="8">
        <f>Table1[[#This Row],[actual_price]]*Table1[[#This Row],[rating_count]]</f>
        <v>179511309</v>
      </c>
      <c r="Q10" s="10" t="str">
        <f>IF(Table1[[#This Row],[discounted_price]]&lt;200, "₹ 200",IF(Table1[[#This Row],[discounted_price]]&lt;=500,"₹ 200-₹ 500", "&gt;₹ 500"))</f>
        <v>₹ 200-₹ 500</v>
      </c>
      <c r="R10">
        <f>Table1[[#This Row],[rating]]*Table1[[#This Row],[rating_count]]</f>
        <v>754702.20000000007</v>
      </c>
      <c r="S10" t="str">
        <f>IF(Table1[[#This Row],[discount_percentage]]&lt;0.25, "Low", IF(Table1[[#This Row],[discount_percentage]]&lt;0.5, "Medium", "High"))</f>
        <v>High</v>
      </c>
    </row>
    <row r="11" spans="1:19">
      <c r="A11" t="s">
        <v>26</v>
      </c>
      <c r="B11" t="s">
        <v>27</v>
      </c>
      <c r="C11" t="str">
        <f>TRIM(LEFT(Table1[[#This Row],[product_name]], FIND(" ", Table1[[#This Row],[product_name]], FIND(" ", Table1[[#This Row],[product_name]], FIND(" ", Table1[[#This Row],[product_name]])+1)+1)))</f>
        <v>Ambrane Unbreakable 60W</v>
      </c>
      <c r="D11" t="str">
        <f>PROPER(Table1[[#This Row],[Column1]])</f>
        <v>Ambrane Unbreakable 60W</v>
      </c>
      <c r="E11" t="s">
        <v>2938</v>
      </c>
      <c r="F11" t="s">
        <v>2939</v>
      </c>
      <c r="G11" t="s">
        <v>2958</v>
      </c>
      <c r="H11" t="s">
        <v>2695</v>
      </c>
      <c r="I11" s="9">
        <v>199</v>
      </c>
      <c r="J11" s="9">
        <v>299</v>
      </c>
      <c r="K11" s="1">
        <v>0.33</v>
      </c>
      <c r="L11" s="3">
        <f>IF(Table1[[#This Row],[discount_percentage]]&gt;=0.5, 1,0)</f>
        <v>0</v>
      </c>
      <c r="M11">
        <v>4</v>
      </c>
      <c r="N11" s="2">
        <v>43994</v>
      </c>
      <c r="O11" s="7">
        <f>IF(Table1[rating_count]&lt;1000, 1, 0)</f>
        <v>0</v>
      </c>
      <c r="P11" s="8">
        <f>Table1[[#This Row],[actual_price]]*Table1[[#This Row],[rating_count]]</f>
        <v>13154206</v>
      </c>
      <c r="Q11" s="10" t="str">
        <f>IF(Table1[[#This Row],[discounted_price]]&lt;200, "₹ 200",IF(Table1[[#This Row],[discounted_price]]&lt;=500,"₹ 200-₹ 500", "&gt;₹ 500"))</f>
        <v>₹ 200</v>
      </c>
      <c r="R11">
        <f>Table1[[#This Row],[rating]]*Table1[[#This Row],[rating_count]]</f>
        <v>175976</v>
      </c>
      <c r="S11" t="str">
        <f>IF(Table1[[#This Row],[discount_percentage]]&lt;0.25, "Low", IF(Table1[[#This Row],[discount_percentage]]&lt;0.5, "Medium", "High"))</f>
        <v>Medium</v>
      </c>
    </row>
    <row r="12" spans="1:19">
      <c r="A12" t="s">
        <v>28</v>
      </c>
      <c r="B12" t="s">
        <v>29</v>
      </c>
      <c r="C12" t="str">
        <f>TRIM(LEFT(Table1[[#This Row],[product_name]], FIND(" ", Table1[[#This Row],[product_name]], FIND(" ", Table1[[#This Row],[product_name]], FIND(" ", Table1[[#This Row],[product_name]])+1)+1)))</f>
        <v>Portronics Konnect L</v>
      </c>
      <c r="D12" t="str">
        <f>PROPER(Table1[[#This Row],[Column1]])</f>
        <v>Portronics Konnect L</v>
      </c>
      <c r="E12" t="s">
        <v>2938</v>
      </c>
      <c r="F12" t="s">
        <v>2939</v>
      </c>
      <c r="G12" t="s">
        <v>2958</v>
      </c>
      <c r="H12" t="s">
        <v>2695</v>
      </c>
      <c r="I12" s="9">
        <v>154</v>
      </c>
      <c r="J12" s="9">
        <v>339</v>
      </c>
      <c r="K12" s="1">
        <v>0.55000000000000004</v>
      </c>
      <c r="L12" s="3">
        <f>IF(Table1[[#This Row],[discount_percentage]]&gt;=0.5, 1,0)</f>
        <v>1</v>
      </c>
      <c r="M12">
        <v>4.3</v>
      </c>
      <c r="N12" s="2">
        <v>13391</v>
      </c>
      <c r="O12" s="7">
        <f>IF(Table1[rating_count]&lt;1000, 1, 0)</f>
        <v>0</v>
      </c>
      <c r="P12" s="8">
        <f>Table1[[#This Row],[actual_price]]*Table1[[#This Row],[rating_count]]</f>
        <v>4539549</v>
      </c>
      <c r="Q12" s="10" t="str">
        <f>IF(Table1[[#This Row],[discounted_price]]&lt;200, "₹ 200",IF(Table1[[#This Row],[discounted_price]]&lt;=500,"₹ 200-₹ 500", "&gt;₹ 500"))</f>
        <v>₹ 200</v>
      </c>
      <c r="R12">
        <f>Table1[[#This Row],[rating]]*Table1[[#This Row],[rating_count]]</f>
        <v>57581.299999999996</v>
      </c>
      <c r="S12" t="str">
        <f>IF(Table1[[#This Row],[discount_percentage]]&lt;0.25, "Low", IF(Table1[[#This Row],[discount_percentage]]&lt;0.5, "Medium", "High"))</f>
        <v>High</v>
      </c>
    </row>
    <row r="13" spans="1:19">
      <c r="A13" t="s">
        <v>30</v>
      </c>
      <c r="B13" t="s">
        <v>31</v>
      </c>
      <c r="C13" t="str">
        <f>TRIM(LEFT(Table1[[#This Row],[product_name]], FIND(" ", Table1[[#This Row],[product_name]], FIND(" ", Table1[[#This Row],[product_name]], FIND(" ", Table1[[#This Row],[product_name]])+1)+1)))</f>
        <v>boAt Rugged v3</v>
      </c>
      <c r="D13" t="str">
        <f>PROPER(Table1[[#This Row],[Column1]])</f>
        <v>Boat Rugged V3</v>
      </c>
      <c r="E13" t="s">
        <v>2938</v>
      </c>
      <c r="F13" t="s">
        <v>2939</v>
      </c>
      <c r="G13" t="s">
        <v>2958</v>
      </c>
      <c r="H13" t="s">
        <v>2695</v>
      </c>
      <c r="I13" s="9">
        <v>299</v>
      </c>
      <c r="J13" s="9">
        <v>799</v>
      </c>
      <c r="K13" s="1">
        <v>0.63</v>
      </c>
      <c r="L13" s="3">
        <f>IF(Table1[[#This Row],[discount_percentage]]&gt;=0.5, 1,0)</f>
        <v>1</v>
      </c>
      <c r="M13">
        <v>4.2</v>
      </c>
      <c r="N13" s="2">
        <v>94363</v>
      </c>
      <c r="O13" s="7">
        <f>IF(Table1[rating_count]&lt;1000, 1, 0)</f>
        <v>0</v>
      </c>
      <c r="P13" s="8">
        <f>Table1[[#This Row],[actual_price]]*Table1[[#This Row],[rating_count]]</f>
        <v>75396037</v>
      </c>
      <c r="Q13" s="10" t="str">
        <f>IF(Table1[[#This Row],[discounted_price]]&lt;200, "₹ 200",IF(Table1[[#This Row],[discounted_price]]&lt;=500,"₹ 200-₹ 500", "&gt;₹ 500"))</f>
        <v>₹ 200-₹ 500</v>
      </c>
      <c r="R13">
        <f>Table1[[#This Row],[rating]]*Table1[[#This Row],[rating_count]]</f>
        <v>396324.60000000003</v>
      </c>
      <c r="S13" t="str">
        <f>IF(Table1[[#This Row],[discount_percentage]]&lt;0.25, "Low", IF(Table1[[#This Row],[discount_percentage]]&lt;0.5, "Medium", "High"))</f>
        <v>High</v>
      </c>
    </row>
    <row r="14" spans="1:19">
      <c r="A14" t="s">
        <v>32</v>
      </c>
      <c r="B14" t="s">
        <v>33</v>
      </c>
      <c r="C14" t="str">
        <f>TRIM(LEFT(Table1[[#This Row],[product_name]], FIND(" ", Table1[[#This Row],[product_name]], FIND(" ", Table1[[#This Row],[product_name]], FIND(" ", Table1[[#This Row],[product_name]])+1)+1)))</f>
        <v>AmazonBasics Flexible Premium</v>
      </c>
      <c r="D14" t="str">
        <f>PROPER(Table1[[#This Row],[Column1]])</f>
        <v>Amazonbasics Flexible Premium</v>
      </c>
      <c r="E14" t="s">
        <v>2696</v>
      </c>
      <c r="F14" t="s">
        <v>2941</v>
      </c>
      <c r="G14" t="s">
        <v>2697</v>
      </c>
      <c r="H14" t="s">
        <v>2695</v>
      </c>
      <c r="I14" s="9">
        <v>219</v>
      </c>
      <c r="J14" s="9">
        <v>700</v>
      </c>
      <c r="K14" s="1">
        <v>0.69</v>
      </c>
      <c r="L14" s="3">
        <f>IF(Table1[[#This Row],[discount_percentage]]&gt;=0.5, 1,0)</f>
        <v>1</v>
      </c>
      <c r="M14">
        <v>4.4000000000000004</v>
      </c>
      <c r="N14" s="2">
        <v>426973</v>
      </c>
      <c r="O14" s="7">
        <f>IF(Table1[rating_count]&lt;1000, 1, 0)</f>
        <v>0</v>
      </c>
      <c r="P14" s="8">
        <f>Table1[[#This Row],[actual_price]]*Table1[[#This Row],[rating_count]]</f>
        <v>298881100</v>
      </c>
      <c r="Q14" s="10" t="str">
        <f>IF(Table1[[#This Row],[discounted_price]]&lt;200, "₹ 200",IF(Table1[[#This Row],[discounted_price]]&lt;=500,"₹ 200-₹ 500", "&gt;₹ 500"))</f>
        <v>₹ 200-₹ 500</v>
      </c>
      <c r="R14">
        <f>Table1[[#This Row],[rating]]*Table1[[#This Row],[rating_count]]</f>
        <v>1878681.2000000002</v>
      </c>
      <c r="S14" t="str">
        <f>IF(Table1[[#This Row],[discount_percentage]]&lt;0.25, "Low", IF(Table1[[#This Row],[discount_percentage]]&lt;0.5, "Medium", "High"))</f>
        <v>High</v>
      </c>
    </row>
    <row r="15" spans="1:19">
      <c r="A15" t="s">
        <v>34</v>
      </c>
      <c r="B15" t="s">
        <v>35</v>
      </c>
      <c r="C15" t="str">
        <f>TRIM(LEFT(Table1[[#This Row],[product_name]], FIND(" ", Table1[[#This Row],[product_name]], FIND(" ", Table1[[#This Row],[product_name]], FIND(" ", Table1[[#This Row],[product_name]])+1)+1)))</f>
        <v>Portronics Konnect CL</v>
      </c>
      <c r="D15" t="str">
        <f>PROPER(Table1[[#This Row],[Column1]])</f>
        <v>Portronics Konnect Cl</v>
      </c>
      <c r="E15" t="s">
        <v>2938</v>
      </c>
      <c r="F15" t="s">
        <v>2939</v>
      </c>
      <c r="G15" t="s">
        <v>2958</v>
      </c>
      <c r="H15" t="s">
        <v>2695</v>
      </c>
      <c r="I15" s="9">
        <v>350</v>
      </c>
      <c r="J15" s="9">
        <v>899</v>
      </c>
      <c r="K15" s="1">
        <v>0.61</v>
      </c>
      <c r="L15" s="3">
        <f>IF(Table1[[#This Row],[discount_percentage]]&gt;=0.5, 1,0)</f>
        <v>1</v>
      </c>
      <c r="M15">
        <v>4.2</v>
      </c>
      <c r="N15" s="2">
        <v>2262</v>
      </c>
      <c r="O15" s="7">
        <f>IF(Table1[rating_count]&lt;1000, 1, 0)</f>
        <v>0</v>
      </c>
      <c r="P15" s="8">
        <f>Table1[[#This Row],[actual_price]]*Table1[[#This Row],[rating_count]]</f>
        <v>2033538</v>
      </c>
      <c r="Q15" s="10" t="str">
        <f>IF(Table1[[#This Row],[discounted_price]]&lt;200, "₹ 200",IF(Table1[[#This Row],[discounted_price]]&lt;=500,"₹ 200-₹ 500", "&gt;₹ 500"))</f>
        <v>₹ 200-₹ 500</v>
      </c>
      <c r="R15">
        <f>Table1[[#This Row],[rating]]*Table1[[#This Row],[rating_count]]</f>
        <v>9500.4</v>
      </c>
      <c r="S15" t="str">
        <f>IF(Table1[[#This Row],[discount_percentage]]&lt;0.25, "Low", IF(Table1[[#This Row],[discount_percentage]]&lt;0.5, "Medium", "High"))</f>
        <v>High</v>
      </c>
    </row>
    <row r="16" spans="1:19">
      <c r="A16" t="s">
        <v>36</v>
      </c>
      <c r="B16" t="s">
        <v>37</v>
      </c>
      <c r="C16" t="str">
        <f>TRIM(LEFT(Table1[[#This Row],[product_name]], FIND(" ", Table1[[#This Row],[product_name]], FIND(" ", Table1[[#This Row],[product_name]], FIND(" ", Table1[[#This Row],[product_name]])+1)+1)))</f>
        <v>Portronics Konnect L</v>
      </c>
      <c r="D16" t="str">
        <f>PROPER(Table1[[#This Row],[Column1]])</f>
        <v>Portronics Konnect L</v>
      </c>
      <c r="E16" t="s">
        <v>2938</v>
      </c>
      <c r="F16" t="s">
        <v>2939</v>
      </c>
      <c r="G16" t="s">
        <v>2958</v>
      </c>
      <c r="H16" t="s">
        <v>2695</v>
      </c>
      <c r="I16" s="9">
        <v>159</v>
      </c>
      <c r="J16" s="9">
        <v>399</v>
      </c>
      <c r="K16" s="1">
        <v>0.6</v>
      </c>
      <c r="L16" s="3">
        <f>IF(Table1[[#This Row],[discount_percentage]]&gt;=0.5, 1,0)</f>
        <v>1</v>
      </c>
      <c r="M16">
        <v>4.0999999999999996</v>
      </c>
      <c r="N16" s="2">
        <v>4768</v>
      </c>
      <c r="O16" s="7">
        <f>IF(Table1[rating_count]&lt;1000, 1, 0)</f>
        <v>0</v>
      </c>
      <c r="P16" s="8">
        <f>Table1[[#This Row],[actual_price]]*Table1[[#This Row],[rating_count]]</f>
        <v>1902432</v>
      </c>
      <c r="Q16" s="10" t="str">
        <f>IF(Table1[[#This Row],[discounted_price]]&lt;200, "₹ 200",IF(Table1[[#This Row],[discounted_price]]&lt;=500,"₹ 200-₹ 500", "&gt;₹ 500"))</f>
        <v>₹ 200</v>
      </c>
      <c r="R16">
        <f>Table1[[#This Row],[rating]]*Table1[[#This Row],[rating_count]]</f>
        <v>19548.8</v>
      </c>
      <c r="S16" t="str">
        <f>IF(Table1[[#This Row],[discount_percentage]]&lt;0.25, "Low", IF(Table1[[#This Row],[discount_percentage]]&lt;0.5, "Medium", "High"))</f>
        <v>High</v>
      </c>
    </row>
    <row r="17" spans="1:19">
      <c r="A17" t="s">
        <v>38</v>
      </c>
      <c r="B17" t="s">
        <v>39</v>
      </c>
      <c r="C17" t="str">
        <f>TRIM(LEFT(Table1[[#This Row],[product_name]], FIND(" ", Table1[[#This Row],[product_name]], FIND(" ", Table1[[#This Row],[product_name]], FIND(" ", Table1[[#This Row],[product_name]])+1)+1)))</f>
        <v>MI Braided USB</v>
      </c>
      <c r="D17" t="str">
        <f>PROPER(Table1[[#This Row],[Column1]])</f>
        <v>Mi Braided Usb</v>
      </c>
      <c r="E17" t="s">
        <v>2938</v>
      </c>
      <c r="F17" t="s">
        <v>2939</v>
      </c>
      <c r="G17" t="s">
        <v>2958</v>
      </c>
      <c r="H17" t="s">
        <v>2695</v>
      </c>
      <c r="I17" s="9">
        <v>349</v>
      </c>
      <c r="J17" s="9">
        <v>399</v>
      </c>
      <c r="K17" s="1">
        <v>0.13</v>
      </c>
      <c r="L17" s="3">
        <f>IF(Table1[[#This Row],[discount_percentage]]&gt;=0.5, 1,0)</f>
        <v>0</v>
      </c>
      <c r="M17">
        <v>4.4000000000000004</v>
      </c>
      <c r="N17" s="2">
        <v>18757</v>
      </c>
      <c r="O17" s="7">
        <f>IF(Table1[rating_count]&lt;1000, 1, 0)</f>
        <v>0</v>
      </c>
      <c r="P17" s="8">
        <f>Table1[[#This Row],[actual_price]]*Table1[[#This Row],[rating_count]]</f>
        <v>7484043</v>
      </c>
      <c r="Q17" s="10" t="str">
        <f>IF(Table1[[#This Row],[discounted_price]]&lt;200, "₹ 200",IF(Table1[[#This Row],[discounted_price]]&lt;=500,"₹ 200-₹ 500", "&gt;₹ 500"))</f>
        <v>₹ 200-₹ 500</v>
      </c>
      <c r="R17">
        <f>Table1[[#This Row],[rating]]*Table1[[#This Row],[rating_count]]</f>
        <v>82530.8</v>
      </c>
      <c r="S17" t="str">
        <f>IF(Table1[[#This Row],[discount_percentage]]&lt;0.25, "Low", IF(Table1[[#This Row],[discount_percentage]]&lt;0.5, "Medium", "High"))</f>
        <v>Low</v>
      </c>
    </row>
    <row r="18" spans="1:19">
      <c r="A18" t="s">
        <v>40</v>
      </c>
      <c r="B18" t="s">
        <v>41</v>
      </c>
      <c r="C18" t="str">
        <f>TRIM(LEFT(Table1[[#This Row],[product_name]], FIND(" ", Table1[[#This Row],[product_name]], FIND(" ", Table1[[#This Row],[product_name]], FIND(" ", Table1[[#This Row],[product_name]])+1)+1)))</f>
        <v>MI 80 cm</v>
      </c>
      <c r="D18" t="str">
        <f>PROPER(Table1[[#This Row],[Column1]])</f>
        <v>Mi 80 Cm</v>
      </c>
      <c r="E18" t="s">
        <v>2696</v>
      </c>
      <c r="F18" t="s">
        <v>2941</v>
      </c>
      <c r="G18" t="s">
        <v>2698</v>
      </c>
      <c r="H18" t="s">
        <v>2699</v>
      </c>
      <c r="I18" s="9">
        <v>13999</v>
      </c>
      <c r="J18" s="9">
        <v>24999</v>
      </c>
      <c r="K18" s="1">
        <v>0.44</v>
      </c>
      <c r="L18" s="3">
        <f>IF(Table1[[#This Row],[discount_percentage]]&gt;=0.5, 1,0)</f>
        <v>0</v>
      </c>
      <c r="M18">
        <v>4.2</v>
      </c>
      <c r="N18" s="2">
        <v>32840</v>
      </c>
      <c r="O18" s="7">
        <f>IF(Table1[rating_count]&lt;1000, 1, 0)</f>
        <v>0</v>
      </c>
      <c r="P18" s="8">
        <f>Table1[[#This Row],[actual_price]]*Table1[[#This Row],[rating_count]]</f>
        <v>820967160</v>
      </c>
      <c r="Q18" s="10" t="str">
        <f>IF(Table1[[#This Row],[discounted_price]]&lt;200, "₹ 200",IF(Table1[[#This Row],[discounted_price]]&lt;=500,"₹ 200-₹ 500", "&gt;₹ 500"))</f>
        <v>&gt;₹ 500</v>
      </c>
      <c r="R18">
        <f>Table1[[#This Row],[rating]]*Table1[[#This Row],[rating_count]]</f>
        <v>137928</v>
      </c>
      <c r="S18" t="str">
        <f>IF(Table1[[#This Row],[discount_percentage]]&lt;0.25, "Low", IF(Table1[[#This Row],[discount_percentage]]&lt;0.5, "Medium", "High"))</f>
        <v>Medium</v>
      </c>
    </row>
    <row r="19" spans="1:19">
      <c r="A19" t="s">
        <v>42</v>
      </c>
      <c r="B19" t="s">
        <v>43</v>
      </c>
      <c r="C19" t="str">
        <f>TRIM(LEFT(Table1[[#This Row],[product_name]], FIND(" ", Table1[[#This Row],[product_name]], FIND(" ", Table1[[#This Row],[product_name]], FIND(" ", Table1[[#This Row],[product_name]])+1)+1)))</f>
        <v>Ambrane Unbreakable 60W</v>
      </c>
      <c r="D19" t="str">
        <f>PROPER(Table1[[#This Row],[Column1]])</f>
        <v>Ambrane Unbreakable 60W</v>
      </c>
      <c r="E19" t="s">
        <v>2938</v>
      </c>
      <c r="F19" t="s">
        <v>2939</v>
      </c>
      <c r="G19" t="s">
        <v>2958</v>
      </c>
      <c r="H19" t="s">
        <v>2695</v>
      </c>
      <c r="I19" s="9">
        <v>249</v>
      </c>
      <c r="J19" s="9">
        <v>399</v>
      </c>
      <c r="K19" s="1">
        <v>0.38</v>
      </c>
      <c r="L19" s="3">
        <f>IF(Table1[[#This Row],[discount_percentage]]&gt;=0.5, 1,0)</f>
        <v>0</v>
      </c>
      <c r="M19">
        <v>4</v>
      </c>
      <c r="N19" s="2">
        <v>43994</v>
      </c>
      <c r="O19" s="7">
        <f>IF(Table1[rating_count]&lt;1000, 1, 0)</f>
        <v>0</v>
      </c>
      <c r="P19" s="8">
        <f>Table1[[#This Row],[actual_price]]*Table1[[#This Row],[rating_count]]</f>
        <v>17553606</v>
      </c>
      <c r="Q19" s="10" t="str">
        <f>IF(Table1[[#This Row],[discounted_price]]&lt;200, "₹ 200",IF(Table1[[#This Row],[discounted_price]]&lt;=500,"₹ 200-₹ 500", "&gt;₹ 500"))</f>
        <v>₹ 200-₹ 500</v>
      </c>
      <c r="R19">
        <f>Table1[[#This Row],[rating]]*Table1[[#This Row],[rating_count]]</f>
        <v>175976</v>
      </c>
      <c r="S19" t="str">
        <f>IF(Table1[[#This Row],[discount_percentage]]&lt;0.25, "Low", IF(Table1[[#This Row],[discount_percentage]]&lt;0.5, "Medium", "High"))</f>
        <v>Medium</v>
      </c>
    </row>
    <row r="20" spans="1:19">
      <c r="A20" t="s">
        <v>44</v>
      </c>
      <c r="B20" t="s">
        <v>45</v>
      </c>
      <c r="C20" t="str">
        <f>TRIM(LEFT(Table1[[#This Row],[product_name]], FIND(" ", Table1[[#This Row],[product_name]], FIND(" ", Table1[[#This Row],[product_name]], FIND(" ", Table1[[#This Row],[product_name]])+1)+1)))</f>
        <v>boAt Type C</v>
      </c>
      <c r="D20" t="str">
        <f>PROPER(Table1[[#This Row],[Column1]])</f>
        <v>Boat Type C</v>
      </c>
      <c r="E20" t="s">
        <v>2938</v>
      </c>
      <c r="F20" t="s">
        <v>2939</v>
      </c>
      <c r="G20" t="s">
        <v>2958</v>
      </c>
      <c r="H20" t="s">
        <v>2695</v>
      </c>
      <c r="I20" s="9">
        <v>199</v>
      </c>
      <c r="J20" s="9">
        <v>499</v>
      </c>
      <c r="K20" s="1">
        <v>0.6</v>
      </c>
      <c r="L20" s="3">
        <f>IF(Table1[[#This Row],[discount_percentage]]&gt;=0.5, 1,0)</f>
        <v>1</v>
      </c>
      <c r="M20">
        <v>4.0999999999999996</v>
      </c>
      <c r="N20" s="2">
        <v>13045</v>
      </c>
      <c r="O20" s="7">
        <f>IF(Table1[rating_count]&lt;1000, 1, 0)</f>
        <v>0</v>
      </c>
      <c r="P20" s="8">
        <f>Table1[[#This Row],[actual_price]]*Table1[[#This Row],[rating_count]]</f>
        <v>6509455</v>
      </c>
      <c r="Q20" s="10" t="str">
        <f>IF(Table1[[#This Row],[discounted_price]]&lt;200, "₹ 200",IF(Table1[[#This Row],[discounted_price]]&lt;=500,"₹ 200-₹ 500", "&gt;₹ 500"))</f>
        <v>₹ 200</v>
      </c>
      <c r="R20">
        <f>Table1[[#This Row],[rating]]*Table1[[#This Row],[rating_count]]</f>
        <v>53484.499999999993</v>
      </c>
      <c r="S20" t="str">
        <f>IF(Table1[[#This Row],[discount_percentage]]&lt;0.25, "Low", IF(Table1[[#This Row],[discount_percentage]]&lt;0.5, "Medium", "High"))</f>
        <v>High</v>
      </c>
    </row>
    <row r="21" spans="1:19">
      <c r="A21" t="s">
        <v>46</v>
      </c>
      <c r="B21" t="s">
        <v>47</v>
      </c>
      <c r="C21" t="str">
        <f>TRIM(LEFT(Table1[[#This Row],[product_name]], FIND(" ", Table1[[#This Row],[product_name]], FIND(" ", Table1[[#This Row],[product_name]], FIND(" ", Table1[[#This Row],[product_name]])+1)+1)))</f>
        <v>LG 80 cm</v>
      </c>
      <c r="D21" t="str">
        <f>PROPER(Table1[[#This Row],[Column1]])</f>
        <v>Lg 80 Cm</v>
      </c>
      <c r="E21" t="s">
        <v>2696</v>
      </c>
      <c r="F21" t="s">
        <v>2941</v>
      </c>
      <c r="G21" t="s">
        <v>2698</v>
      </c>
      <c r="H21" t="s">
        <v>2699</v>
      </c>
      <c r="I21" s="9">
        <v>13490</v>
      </c>
      <c r="J21" s="9">
        <v>21990</v>
      </c>
      <c r="K21" s="1">
        <v>0.39</v>
      </c>
      <c r="L21" s="3">
        <f>IF(Table1[[#This Row],[discount_percentage]]&gt;=0.5, 1,0)</f>
        <v>0</v>
      </c>
      <c r="M21">
        <v>4.3</v>
      </c>
      <c r="N21" s="2">
        <v>11976</v>
      </c>
      <c r="O21" s="7">
        <f>IF(Table1[rating_count]&lt;1000, 1, 0)</f>
        <v>0</v>
      </c>
      <c r="P21" s="8">
        <f>Table1[[#This Row],[actual_price]]*Table1[[#This Row],[rating_count]]</f>
        <v>263352240</v>
      </c>
      <c r="Q21" s="10" t="str">
        <f>IF(Table1[[#This Row],[discounted_price]]&lt;200, "₹ 200",IF(Table1[[#This Row],[discounted_price]]&lt;=500,"₹ 200-₹ 500", "&gt;₹ 500"))</f>
        <v>&gt;₹ 500</v>
      </c>
      <c r="R21">
        <f>Table1[[#This Row],[rating]]*Table1[[#This Row],[rating_count]]</f>
        <v>51496.799999999996</v>
      </c>
      <c r="S21" t="str">
        <f>IF(Table1[[#This Row],[discount_percentage]]&lt;0.25, "Low", IF(Table1[[#This Row],[discount_percentage]]&lt;0.5, "Medium", "High"))</f>
        <v>Medium</v>
      </c>
    </row>
    <row r="22" spans="1:19">
      <c r="A22" t="s">
        <v>48</v>
      </c>
      <c r="B22" t="s">
        <v>49</v>
      </c>
      <c r="C22" t="str">
        <f>TRIM(LEFT(Table1[[#This Row],[product_name]], FIND(" ", Table1[[#This Row],[product_name]], FIND(" ", Table1[[#This Row],[product_name]], FIND(" ", Table1[[#This Row],[product_name]])+1)+1)))</f>
        <v>Duracell USB Lightning</v>
      </c>
      <c r="D22" t="str">
        <f>PROPER(Table1[[#This Row],[Column1]])</f>
        <v>Duracell Usb Lightning</v>
      </c>
      <c r="E22" t="s">
        <v>2938</v>
      </c>
      <c r="F22" t="s">
        <v>2939</v>
      </c>
      <c r="G22" t="s">
        <v>2958</v>
      </c>
      <c r="H22" t="s">
        <v>2695</v>
      </c>
      <c r="I22" s="9">
        <v>970</v>
      </c>
      <c r="J22" s="9">
        <v>1799</v>
      </c>
      <c r="K22" s="1">
        <v>0.46</v>
      </c>
      <c r="L22" s="3">
        <f>IF(Table1[[#This Row],[discount_percentage]]&gt;=0.5, 1,0)</f>
        <v>0</v>
      </c>
      <c r="M22">
        <v>4.5</v>
      </c>
      <c r="N22" s="2">
        <v>815</v>
      </c>
      <c r="O22" s="7">
        <f>IF(Table1[rating_count]&lt;1000, 1, 0)</f>
        <v>1</v>
      </c>
      <c r="P22" s="8">
        <f>Table1[[#This Row],[actual_price]]*Table1[[#This Row],[rating_count]]</f>
        <v>1466185</v>
      </c>
      <c r="Q22" s="10" t="str">
        <f>IF(Table1[[#This Row],[discounted_price]]&lt;200, "₹ 200",IF(Table1[[#This Row],[discounted_price]]&lt;=500,"₹ 200-₹ 500", "&gt;₹ 500"))</f>
        <v>&gt;₹ 500</v>
      </c>
      <c r="R22">
        <f>Table1[[#This Row],[rating]]*Table1[[#This Row],[rating_count]]</f>
        <v>3667.5</v>
      </c>
      <c r="S22" t="str">
        <f>IF(Table1[[#This Row],[discount_percentage]]&lt;0.25, "Low", IF(Table1[[#This Row],[discount_percentage]]&lt;0.5, "Medium", "High"))</f>
        <v>Medium</v>
      </c>
    </row>
    <row r="23" spans="1:19">
      <c r="A23" t="s">
        <v>50</v>
      </c>
      <c r="B23" t="s">
        <v>51</v>
      </c>
      <c r="C23" t="str">
        <f>TRIM(LEFT(Table1[[#This Row],[product_name]], FIND(" ", Table1[[#This Row],[product_name]], FIND(" ", Table1[[#This Row],[product_name]], FIND(" ", Table1[[#This Row],[product_name]])+1)+1)))</f>
        <v>tizum HDMI to</v>
      </c>
      <c r="D23" t="str">
        <f>PROPER(Table1[[#This Row],[Column1]])</f>
        <v>Tizum Hdmi To</v>
      </c>
      <c r="E23" t="s">
        <v>2696</v>
      </c>
      <c r="F23" t="s">
        <v>2941</v>
      </c>
      <c r="G23" t="s">
        <v>2697</v>
      </c>
      <c r="H23" t="s">
        <v>2695</v>
      </c>
      <c r="I23" s="9">
        <v>279</v>
      </c>
      <c r="J23" s="9">
        <v>499</v>
      </c>
      <c r="K23" s="1">
        <v>0.44</v>
      </c>
      <c r="L23" s="3">
        <f>IF(Table1[[#This Row],[discount_percentage]]&gt;=0.5, 1,0)</f>
        <v>0</v>
      </c>
      <c r="M23">
        <v>3.7</v>
      </c>
      <c r="N23" s="2">
        <v>10962</v>
      </c>
      <c r="O23" s="7">
        <f>IF(Table1[rating_count]&lt;1000, 1, 0)</f>
        <v>0</v>
      </c>
      <c r="P23" s="8">
        <f>Table1[[#This Row],[actual_price]]*Table1[[#This Row],[rating_count]]</f>
        <v>5470038</v>
      </c>
      <c r="Q23" s="10" t="str">
        <f>IF(Table1[[#This Row],[discounted_price]]&lt;200, "₹ 200",IF(Table1[[#This Row],[discounted_price]]&lt;=500,"₹ 200-₹ 500", "&gt;₹ 500"))</f>
        <v>₹ 200-₹ 500</v>
      </c>
      <c r="R23">
        <f>Table1[[#This Row],[rating]]*Table1[[#This Row],[rating_count]]</f>
        <v>40559.4</v>
      </c>
      <c r="S23" t="str">
        <f>IF(Table1[[#This Row],[discount_percentage]]&lt;0.25, "Low", IF(Table1[[#This Row],[discount_percentage]]&lt;0.5, "Medium", "High"))</f>
        <v>Medium</v>
      </c>
    </row>
    <row r="24" spans="1:19">
      <c r="A24" t="s">
        <v>52</v>
      </c>
      <c r="B24" t="s">
        <v>53</v>
      </c>
      <c r="C24" t="str">
        <f>TRIM(LEFT(Table1[[#This Row],[product_name]], FIND(" ", Table1[[#This Row],[product_name]], FIND(" ", Table1[[#This Row],[product_name]], FIND(" ", Table1[[#This Row],[product_name]])+1)+1)))</f>
        <v>Samsung 80 cm</v>
      </c>
      <c r="D24" t="str">
        <f>PROPER(Table1[[#This Row],[Column1]])</f>
        <v>Samsung 80 Cm</v>
      </c>
      <c r="E24" t="s">
        <v>2696</v>
      </c>
      <c r="F24" t="s">
        <v>2941</v>
      </c>
      <c r="G24" t="s">
        <v>2698</v>
      </c>
      <c r="H24" t="s">
        <v>2699</v>
      </c>
      <c r="I24" s="9">
        <v>13490</v>
      </c>
      <c r="J24" s="9">
        <v>22900</v>
      </c>
      <c r="K24" s="1">
        <v>0.41</v>
      </c>
      <c r="L24" s="3">
        <f>IF(Table1[[#This Row],[discount_percentage]]&gt;=0.5, 1,0)</f>
        <v>0</v>
      </c>
      <c r="M24">
        <v>4.3</v>
      </c>
      <c r="N24" s="2">
        <v>16299</v>
      </c>
      <c r="O24" s="7">
        <f>IF(Table1[rating_count]&lt;1000, 1, 0)</f>
        <v>0</v>
      </c>
      <c r="P24" s="8">
        <f>Table1[[#This Row],[actual_price]]*Table1[[#This Row],[rating_count]]</f>
        <v>373247100</v>
      </c>
      <c r="Q24" s="10" t="str">
        <f>IF(Table1[[#This Row],[discounted_price]]&lt;200, "₹ 200",IF(Table1[[#This Row],[discounted_price]]&lt;=500,"₹ 200-₹ 500", "&gt;₹ 500"))</f>
        <v>&gt;₹ 500</v>
      </c>
      <c r="R24">
        <f>Table1[[#This Row],[rating]]*Table1[[#This Row],[rating_count]]</f>
        <v>70085.7</v>
      </c>
      <c r="S24" t="str">
        <f>IF(Table1[[#This Row],[discount_percentage]]&lt;0.25, "Low", IF(Table1[[#This Row],[discount_percentage]]&lt;0.5, "Medium", "High"))</f>
        <v>Medium</v>
      </c>
    </row>
    <row r="25" spans="1:19">
      <c r="A25" t="s">
        <v>54</v>
      </c>
      <c r="B25" t="s">
        <v>55</v>
      </c>
      <c r="C25" t="str">
        <f>TRIM(LEFT(Table1[[#This Row],[product_name]], FIND(" ", Table1[[#This Row],[product_name]], FIND(" ", Table1[[#This Row],[product_name]], FIND(" ", Table1[[#This Row],[product_name]])+1)+1)))</f>
        <v>Flix Micro Usb</v>
      </c>
      <c r="D25" t="str">
        <f>PROPER(Table1[[#This Row],[Column1]])</f>
        <v>Flix Micro Usb</v>
      </c>
      <c r="E25" t="s">
        <v>2938</v>
      </c>
      <c r="F25" t="s">
        <v>2939</v>
      </c>
      <c r="G25" t="s">
        <v>2958</v>
      </c>
      <c r="H25" t="s">
        <v>2695</v>
      </c>
      <c r="I25" s="9">
        <v>59</v>
      </c>
      <c r="J25" s="9">
        <v>199</v>
      </c>
      <c r="K25" s="1">
        <v>0.7</v>
      </c>
      <c r="L25" s="3">
        <f>IF(Table1[[#This Row],[discount_percentage]]&gt;=0.5, 1,0)</f>
        <v>1</v>
      </c>
      <c r="M25">
        <v>4</v>
      </c>
      <c r="N25" s="2">
        <v>9378</v>
      </c>
      <c r="O25" s="7">
        <f>IF(Table1[rating_count]&lt;1000, 1, 0)</f>
        <v>0</v>
      </c>
      <c r="P25" s="8">
        <f>Table1[[#This Row],[actual_price]]*Table1[[#This Row],[rating_count]]</f>
        <v>1866222</v>
      </c>
      <c r="Q25" s="10" t="str">
        <f>IF(Table1[[#This Row],[discounted_price]]&lt;200, "₹ 200",IF(Table1[[#This Row],[discounted_price]]&lt;=500,"₹ 200-₹ 500", "&gt;₹ 500"))</f>
        <v>₹ 200</v>
      </c>
      <c r="R25">
        <f>Table1[[#This Row],[rating]]*Table1[[#This Row],[rating_count]]</f>
        <v>37512</v>
      </c>
      <c r="S25" t="str">
        <f>IF(Table1[[#This Row],[discount_percentage]]&lt;0.25, "Low", IF(Table1[[#This Row],[discount_percentage]]&lt;0.5, "Medium", "High"))</f>
        <v>High</v>
      </c>
    </row>
    <row r="26" spans="1:19">
      <c r="A26" t="s">
        <v>56</v>
      </c>
      <c r="B26" t="s">
        <v>57</v>
      </c>
      <c r="C26" t="str">
        <f>TRIM(LEFT(Table1[[#This Row],[product_name]], FIND(" ", Table1[[#This Row],[product_name]], FIND(" ", Table1[[#This Row],[product_name]], FIND(" ", Table1[[#This Row],[product_name]])+1)+1)))</f>
        <v>Acer 80 cm</v>
      </c>
      <c r="D26" t="str">
        <f>PROPER(Table1[[#This Row],[Column1]])</f>
        <v>Acer 80 Cm</v>
      </c>
      <c r="E26" t="s">
        <v>2696</v>
      </c>
      <c r="F26" t="s">
        <v>2941</v>
      </c>
      <c r="G26" t="s">
        <v>2698</v>
      </c>
      <c r="H26" t="s">
        <v>2699</v>
      </c>
      <c r="I26" s="9">
        <v>11499</v>
      </c>
      <c r="J26" s="9">
        <v>19990</v>
      </c>
      <c r="K26" s="1">
        <v>0.42</v>
      </c>
      <c r="L26" s="3">
        <f>IF(Table1[[#This Row],[discount_percentage]]&gt;=0.5, 1,0)</f>
        <v>0</v>
      </c>
      <c r="M26">
        <v>4.3</v>
      </c>
      <c r="N26" s="2">
        <v>4703</v>
      </c>
      <c r="O26" s="7">
        <f>IF(Table1[rating_count]&lt;1000, 1, 0)</f>
        <v>0</v>
      </c>
      <c r="P26" s="8">
        <f>Table1[[#This Row],[actual_price]]*Table1[[#This Row],[rating_count]]</f>
        <v>94012970</v>
      </c>
      <c r="Q26" s="10" t="str">
        <f>IF(Table1[[#This Row],[discounted_price]]&lt;200, "₹ 200",IF(Table1[[#This Row],[discounted_price]]&lt;=500,"₹ 200-₹ 500", "&gt;₹ 500"))</f>
        <v>&gt;₹ 500</v>
      </c>
      <c r="R26">
        <f>Table1[[#This Row],[rating]]*Table1[[#This Row],[rating_count]]</f>
        <v>20222.899999999998</v>
      </c>
      <c r="S26" t="str">
        <f>IF(Table1[[#This Row],[discount_percentage]]&lt;0.25, "Low", IF(Table1[[#This Row],[discount_percentage]]&lt;0.5, "Medium", "High"))</f>
        <v>Medium</v>
      </c>
    </row>
    <row r="27" spans="1:19">
      <c r="A27" t="s">
        <v>58</v>
      </c>
      <c r="B27" t="s">
        <v>59</v>
      </c>
      <c r="C27" t="str">
        <f>TRIM(LEFT(Table1[[#This Row],[product_name]], FIND(" ", Table1[[#This Row],[product_name]], FIND(" ", Table1[[#This Row],[product_name]], FIND(" ", Table1[[#This Row],[product_name]])+1)+1)))</f>
        <v>Tizum High Speed</v>
      </c>
      <c r="D27" t="str">
        <f>PROPER(Table1[[#This Row],[Column1]])</f>
        <v>Tizum High Speed</v>
      </c>
      <c r="E27" t="s">
        <v>2696</v>
      </c>
      <c r="F27" t="s">
        <v>2941</v>
      </c>
      <c r="G27" t="s">
        <v>2697</v>
      </c>
      <c r="H27" t="s">
        <v>2695</v>
      </c>
      <c r="I27" s="9">
        <v>199</v>
      </c>
      <c r="J27" s="9">
        <v>699</v>
      </c>
      <c r="K27" s="1">
        <v>0.72</v>
      </c>
      <c r="L27" s="3">
        <f>IF(Table1[[#This Row],[discount_percentage]]&gt;=0.5, 1,0)</f>
        <v>1</v>
      </c>
      <c r="M27">
        <v>4.2</v>
      </c>
      <c r="N27" s="2">
        <v>12153</v>
      </c>
      <c r="O27" s="7">
        <f>IF(Table1[rating_count]&lt;1000, 1, 0)</f>
        <v>0</v>
      </c>
      <c r="P27" s="8">
        <f>Table1[[#This Row],[actual_price]]*Table1[[#This Row],[rating_count]]</f>
        <v>8494947</v>
      </c>
      <c r="Q27" s="10" t="str">
        <f>IF(Table1[[#This Row],[discounted_price]]&lt;200, "₹ 200",IF(Table1[[#This Row],[discounted_price]]&lt;=500,"₹ 200-₹ 500", "&gt;₹ 500"))</f>
        <v>₹ 200</v>
      </c>
      <c r="R27">
        <f>Table1[[#This Row],[rating]]*Table1[[#This Row],[rating_count]]</f>
        <v>51042.6</v>
      </c>
      <c r="S27" t="str">
        <f>IF(Table1[[#This Row],[discount_percentage]]&lt;0.25, "Low", IF(Table1[[#This Row],[discount_percentage]]&lt;0.5, "Medium", "High"))</f>
        <v>High</v>
      </c>
    </row>
    <row r="28" spans="1:19">
      <c r="A28" t="s">
        <v>60</v>
      </c>
      <c r="B28" t="s">
        <v>61</v>
      </c>
      <c r="C28" t="str">
        <f>TRIM(LEFT(Table1[[#This Row],[product_name]], FIND(" ", Table1[[#This Row],[product_name]], FIND(" ", Table1[[#This Row],[product_name]], FIND(" ", Table1[[#This Row],[product_name]])+1)+1)))</f>
        <v>OnePlus 80 cm</v>
      </c>
      <c r="D28" t="str">
        <f>PROPER(Table1[[#This Row],[Column1]])</f>
        <v>Oneplus 80 Cm</v>
      </c>
      <c r="E28" t="s">
        <v>2696</v>
      </c>
      <c r="F28" t="s">
        <v>2941</v>
      </c>
      <c r="G28" t="s">
        <v>2698</v>
      </c>
      <c r="H28" t="s">
        <v>2699</v>
      </c>
      <c r="I28" s="9">
        <v>14999</v>
      </c>
      <c r="J28" s="9">
        <v>19999</v>
      </c>
      <c r="K28" s="1">
        <v>0.25</v>
      </c>
      <c r="L28" s="3">
        <f>IF(Table1[[#This Row],[discount_percentage]]&gt;=0.5, 1,0)</f>
        <v>0</v>
      </c>
      <c r="M28">
        <v>4.2</v>
      </c>
      <c r="N28" s="2">
        <v>34899</v>
      </c>
      <c r="O28" s="7">
        <f>IF(Table1[rating_count]&lt;1000, 1, 0)</f>
        <v>0</v>
      </c>
      <c r="P28" s="8">
        <f>Table1[[#This Row],[actual_price]]*Table1[[#This Row],[rating_count]]</f>
        <v>697945101</v>
      </c>
      <c r="Q28" s="10" t="str">
        <f>IF(Table1[[#This Row],[discounted_price]]&lt;200, "₹ 200",IF(Table1[[#This Row],[discounted_price]]&lt;=500,"₹ 200-₹ 500", "&gt;₹ 500"))</f>
        <v>&gt;₹ 500</v>
      </c>
      <c r="R28">
        <f>Table1[[#This Row],[rating]]*Table1[[#This Row],[rating_count]]</f>
        <v>146575.80000000002</v>
      </c>
      <c r="S28" t="str">
        <f>IF(Table1[[#This Row],[discount_percentage]]&lt;0.25, "Low", IF(Table1[[#This Row],[discount_percentage]]&lt;0.5, "Medium", "High"))</f>
        <v>Medium</v>
      </c>
    </row>
    <row r="29" spans="1:19">
      <c r="A29" t="s">
        <v>62</v>
      </c>
      <c r="B29" t="s">
        <v>63</v>
      </c>
      <c r="C29" t="str">
        <f>TRIM(LEFT(Table1[[#This Row],[product_name]], FIND(" ", Table1[[#This Row],[product_name]], FIND(" ", Table1[[#This Row],[product_name]], FIND(" ", Table1[[#This Row],[product_name]])+1)+1)))</f>
        <v>Ambrane Unbreakable 3</v>
      </c>
      <c r="D29" t="str">
        <f>PROPER(Table1[[#This Row],[Column1]])</f>
        <v>Ambrane Unbreakable 3</v>
      </c>
      <c r="E29" t="s">
        <v>2938</v>
      </c>
      <c r="F29" t="s">
        <v>2939</v>
      </c>
      <c r="G29" t="s">
        <v>2958</v>
      </c>
      <c r="H29" t="s">
        <v>2695</v>
      </c>
      <c r="I29" s="9">
        <v>299</v>
      </c>
      <c r="J29" s="9">
        <v>399</v>
      </c>
      <c r="K29" s="1">
        <v>0.25</v>
      </c>
      <c r="L29" s="3">
        <f>IF(Table1[[#This Row],[discount_percentage]]&gt;=0.5, 1,0)</f>
        <v>0</v>
      </c>
      <c r="M29">
        <v>4</v>
      </c>
      <c r="N29" s="2">
        <v>2766</v>
      </c>
      <c r="O29" s="7">
        <f>IF(Table1[rating_count]&lt;1000, 1, 0)</f>
        <v>0</v>
      </c>
      <c r="P29" s="8">
        <f>Table1[[#This Row],[actual_price]]*Table1[[#This Row],[rating_count]]</f>
        <v>1103634</v>
      </c>
      <c r="Q29" s="10" t="str">
        <f>IF(Table1[[#This Row],[discounted_price]]&lt;200, "₹ 200",IF(Table1[[#This Row],[discounted_price]]&lt;=500,"₹ 200-₹ 500", "&gt;₹ 500"))</f>
        <v>₹ 200-₹ 500</v>
      </c>
      <c r="R29">
        <f>Table1[[#This Row],[rating]]*Table1[[#This Row],[rating_count]]</f>
        <v>11064</v>
      </c>
      <c r="S29" t="str">
        <f>IF(Table1[[#This Row],[discount_percentage]]&lt;0.25, "Low", IF(Table1[[#This Row],[discount_percentage]]&lt;0.5, "Medium", "High"))</f>
        <v>Medium</v>
      </c>
    </row>
    <row r="30" spans="1:19">
      <c r="A30" t="s">
        <v>64</v>
      </c>
      <c r="B30" t="s">
        <v>65</v>
      </c>
      <c r="C30" t="str">
        <f>TRIM(LEFT(Table1[[#This Row],[product_name]], FIND(" ", Table1[[#This Row],[product_name]], FIND(" ", Table1[[#This Row],[product_name]], FIND(" ", Table1[[#This Row],[product_name]])+1)+1)))</f>
        <v>Duracell USB C</v>
      </c>
      <c r="D30" t="str">
        <f>PROPER(Table1[[#This Row],[Column1]])</f>
        <v>Duracell Usb C</v>
      </c>
      <c r="E30" t="s">
        <v>2938</v>
      </c>
      <c r="F30" t="s">
        <v>2939</v>
      </c>
      <c r="G30" t="s">
        <v>2958</v>
      </c>
      <c r="H30" t="s">
        <v>2695</v>
      </c>
      <c r="I30" s="9">
        <v>970</v>
      </c>
      <c r="J30" s="9">
        <v>1999</v>
      </c>
      <c r="K30" s="1">
        <v>0.51</v>
      </c>
      <c r="L30" s="3">
        <f>IF(Table1[[#This Row],[discount_percentage]]&gt;=0.5, 1,0)</f>
        <v>1</v>
      </c>
      <c r="M30">
        <v>4.4000000000000004</v>
      </c>
      <c r="N30" s="2">
        <v>184</v>
      </c>
      <c r="O30" s="7">
        <f>IF(Table1[rating_count]&lt;1000, 1, 0)</f>
        <v>1</v>
      </c>
      <c r="P30" s="8">
        <f>Table1[[#This Row],[actual_price]]*Table1[[#This Row],[rating_count]]</f>
        <v>367816</v>
      </c>
      <c r="Q30" s="10" t="str">
        <f>IF(Table1[[#This Row],[discounted_price]]&lt;200, "₹ 200",IF(Table1[[#This Row],[discounted_price]]&lt;=500,"₹ 200-₹ 500", "&gt;₹ 500"))</f>
        <v>&gt;₹ 500</v>
      </c>
      <c r="R30">
        <f>Table1[[#This Row],[rating]]*Table1[[#This Row],[rating_count]]</f>
        <v>809.6</v>
      </c>
      <c r="S30" t="str">
        <f>IF(Table1[[#This Row],[discount_percentage]]&lt;0.25, "Low", IF(Table1[[#This Row],[discount_percentage]]&lt;0.5, "Medium", "High"))</f>
        <v>High</v>
      </c>
    </row>
    <row r="31" spans="1:19">
      <c r="A31" t="s">
        <v>66</v>
      </c>
      <c r="B31" t="s">
        <v>67</v>
      </c>
      <c r="C31" t="str">
        <f>TRIM(LEFT(Table1[[#This Row],[product_name]], FIND(" ", Table1[[#This Row],[product_name]], FIND(" ", Table1[[#This Row],[product_name]], FIND(" ", Table1[[#This Row],[product_name]])+1)+1)))</f>
        <v>boAt A400 USB</v>
      </c>
      <c r="D31" t="str">
        <f>PROPER(Table1[[#This Row],[Column1]])</f>
        <v>Boat A400 Usb</v>
      </c>
      <c r="E31" t="s">
        <v>2938</v>
      </c>
      <c r="F31" t="s">
        <v>2939</v>
      </c>
      <c r="G31" t="s">
        <v>2958</v>
      </c>
      <c r="H31" t="s">
        <v>2695</v>
      </c>
      <c r="I31" s="9">
        <v>299</v>
      </c>
      <c r="J31" s="9">
        <v>999</v>
      </c>
      <c r="K31" s="1">
        <v>0.7</v>
      </c>
      <c r="L31" s="3">
        <f>IF(Table1[[#This Row],[discount_percentage]]&gt;=0.5, 1,0)</f>
        <v>1</v>
      </c>
      <c r="M31">
        <v>4.3</v>
      </c>
      <c r="N31" s="2">
        <v>20850</v>
      </c>
      <c r="O31" s="7">
        <f>IF(Table1[rating_count]&lt;1000, 1, 0)</f>
        <v>0</v>
      </c>
      <c r="P31" s="8">
        <f>Table1[[#This Row],[actual_price]]*Table1[[#This Row],[rating_count]]</f>
        <v>20829150</v>
      </c>
      <c r="Q31" s="10" t="str">
        <f>IF(Table1[[#This Row],[discounted_price]]&lt;200, "₹ 200",IF(Table1[[#This Row],[discounted_price]]&lt;=500,"₹ 200-₹ 500", "&gt;₹ 500"))</f>
        <v>₹ 200-₹ 500</v>
      </c>
      <c r="R31">
        <f>Table1[[#This Row],[rating]]*Table1[[#This Row],[rating_count]]</f>
        <v>89655</v>
      </c>
      <c r="S31" t="str">
        <f>IF(Table1[[#This Row],[discount_percentage]]&lt;0.25, "Low", IF(Table1[[#This Row],[discount_percentage]]&lt;0.5, "Medium", "High"))</f>
        <v>High</v>
      </c>
    </row>
    <row r="32" spans="1:19">
      <c r="A32" t="s">
        <v>68</v>
      </c>
      <c r="B32" t="s">
        <v>69</v>
      </c>
      <c r="C32" t="str">
        <f>TRIM(LEFT(Table1[[#This Row],[product_name]], FIND(" ", Table1[[#This Row],[product_name]], FIND(" ", Table1[[#This Row],[product_name]], FIND(" ", Table1[[#This Row],[product_name]])+1)+1)))</f>
        <v>AmazonBasics USB 2.0</v>
      </c>
      <c r="D32" t="str">
        <f>PROPER(Table1[[#This Row],[Column1]])</f>
        <v>Amazonbasics Usb 2.0</v>
      </c>
      <c r="E32" t="s">
        <v>2938</v>
      </c>
      <c r="F32" t="s">
        <v>2939</v>
      </c>
      <c r="G32" t="s">
        <v>2958</v>
      </c>
      <c r="H32" t="s">
        <v>2695</v>
      </c>
      <c r="I32" s="9">
        <v>199</v>
      </c>
      <c r="J32" s="9">
        <v>750</v>
      </c>
      <c r="K32" s="1">
        <v>0.73</v>
      </c>
      <c r="L32" s="3">
        <f>IF(Table1[[#This Row],[discount_percentage]]&gt;=0.5, 1,0)</f>
        <v>1</v>
      </c>
      <c r="M32">
        <v>4.5</v>
      </c>
      <c r="N32" s="2">
        <v>74976</v>
      </c>
      <c r="O32" s="7">
        <f>IF(Table1[rating_count]&lt;1000, 1, 0)</f>
        <v>0</v>
      </c>
      <c r="P32" s="8">
        <f>Table1[[#This Row],[actual_price]]*Table1[[#This Row],[rating_count]]</f>
        <v>56232000</v>
      </c>
      <c r="Q32" s="10" t="str">
        <f>IF(Table1[[#This Row],[discounted_price]]&lt;200, "₹ 200",IF(Table1[[#This Row],[discounted_price]]&lt;=500,"₹ 200-₹ 500", "&gt;₹ 500"))</f>
        <v>₹ 200</v>
      </c>
      <c r="R32">
        <f>Table1[[#This Row],[rating]]*Table1[[#This Row],[rating_count]]</f>
        <v>337392</v>
      </c>
      <c r="S32" t="str">
        <f>IF(Table1[[#This Row],[discount_percentage]]&lt;0.25, "Low", IF(Table1[[#This Row],[discount_percentage]]&lt;0.5, "Medium", "High"))</f>
        <v>High</v>
      </c>
    </row>
    <row r="33" spans="1:19">
      <c r="A33" t="s">
        <v>70</v>
      </c>
      <c r="B33" t="s">
        <v>71</v>
      </c>
      <c r="C33" t="str">
        <f>TRIM(LEFT(Table1[[#This Row],[product_name]], FIND(" ", Table1[[#This Row],[product_name]], FIND(" ", Table1[[#This Row],[product_name]], FIND(" ", Table1[[#This Row],[product_name]])+1)+1)))</f>
        <v>Ambrane 60W /</v>
      </c>
      <c r="D33" t="str">
        <f>PROPER(Table1[[#This Row],[Column1]])</f>
        <v>Ambrane 60W /</v>
      </c>
      <c r="E33" t="s">
        <v>2938</v>
      </c>
      <c r="F33" t="s">
        <v>2939</v>
      </c>
      <c r="G33" t="s">
        <v>2958</v>
      </c>
      <c r="H33" t="s">
        <v>2695</v>
      </c>
      <c r="I33" s="9">
        <v>179</v>
      </c>
      <c r="J33" s="9">
        <v>499</v>
      </c>
      <c r="K33" s="1">
        <v>0.64</v>
      </c>
      <c r="L33" s="3">
        <f>IF(Table1[[#This Row],[discount_percentage]]&gt;=0.5, 1,0)</f>
        <v>1</v>
      </c>
      <c r="M33">
        <v>4</v>
      </c>
      <c r="N33" s="2">
        <v>1934</v>
      </c>
      <c r="O33" s="7">
        <f>IF(Table1[rating_count]&lt;1000, 1, 0)</f>
        <v>0</v>
      </c>
      <c r="P33" s="8">
        <f>Table1[[#This Row],[actual_price]]*Table1[[#This Row],[rating_count]]</f>
        <v>965066</v>
      </c>
      <c r="Q33" s="10" t="str">
        <f>IF(Table1[[#This Row],[discounted_price]]&lt;200, "₹ 200",IF(Table1[[#This Row],[discounted_price]]&lt;=500,"₹ 200-₹ 500", "&gt;₹ 500"))</f>
        <v>₹ 200</v>
      </c>
      <c r="R33">
        <f>Table1[[#This Row],[rating]]*Table1[[#This Row],[rating_count]]</f>
        <v>7736</v>
      </c>
      <c r="S33" t="str">
        <f>IF(Table1[[#This Row],[discount_percentage]]&lt;0.25, "Low", IF(Table1[[#This Row],[discount_percentage]]&lt;0.5, "Medium", "High"))</f>
        <v>High</v>
      </c>
    </row>
    <row r="34" spans="1:19">
      <c r="A34" t="s">
        <v>72</v>
      </c>
      <c r="B34" t="s">
        <v>73</v>
      </c>
      <c r="C34" t="str">
        <f>TRIM(LEFT(Table1[[#This Row],[product_name]], FIND(" ", Table1[[#This Row],[product_name]], FIND(" ", Table1[[#This Row],[product_name]], FIND(" ", Table1[[#This Row],[product_name]])+1)+1)))</f>
        <v>Zoul USB C</v>
      </c>
      <c r="D34" t="str">
        <f>PROPER(Table1[[#This Row],[Column1]])</f>
        <v>Zoul Usb C</v>
      </c>
      <c r="E34" t="s">
        <v>2938</v>
      </c>
      <c r="F34" t="s">
        <v>2939</v>
      </c>
      <c r="G34" t="s">
        <v>2958</v>
      </c>
      <c r="H34" t="s">
        <v>2695</v>
      </c>
      <c r="I34" s="9">
        <v>389</v>
      </c>
      <c r="J34" s="9">
        <v>1099</v>
      </c>
      <c r="K34" s="1">
        <v>0.65</v>
      </c>
      <c r="L34" s="3">
        <f>IF(Table1[[#This Row],[discount_percentage]]&gt;=0.5, 1,0)</f>
        <v>1</v>
      </c>
      <c r="M34">
        <v>4.3</v>
      </c>
      <c r="N34" s="2">
        <v>974</v>
      </c>
      <c r="O34" s="7">
        <f>IF(Table1[rating_count]&lt;1000, 1, 0)</f>
        <v>1</v>
      </c>
      <c r="P34" s="8">
        <f>Table1[[#This Row],[actual_price]]*Table1[[#This Row],[rating_count]]</f>
        <v>1070426</v>
      </c>
      <c r="Q34" s="10" t="str">
        <f>IF(Table1[[#This Row],[discounted_price]]&lt;200, "₹ 200",IF(Table1[[#This Row],[discounted_price]]&lt;=500,"₹ 200-₹ 500", "&gt;₹ 500"))</f>
        <v>₹ 200-₹ 500</v>
      </c>
      <c r="R34">
        <f>Table1[[#This Row],[rating]]*Table1[[#This Row],[rating_count]]</f>
        <v>4188.2</v>
      </c>
      <c r="S34" t="str">
        <f>IF(Table1[[#This Row],[discount_percentage]]&lt;0.25, "Low", IF(Table1[[#This Row],[discount_percentage]]&lt;0.5, "Medium", "High"))</f>
        <v>High</v>
      </c>
    </row>
    <row r="35" spans="1:19">
      <c r="A35" t="s">
        <v>74</v>
      </c>
      <c r="B35" t="s">
        <v>75</v>
      </c>
      <c r="C35" t="str">
        <f>TRIM(LEFT(Table1[[#This Row],[product_name]], FIND(" ", Table1[[#This Row],[product_name]], FIND(" ", Table1[[#This Row],[product_name]], FIND(" ", Table1[[#This Row],[product_name]])+1)+1)))</f>
        <v>Samsung Original Type</v>
      </c>
      <c r="D35" t="str">
        <f>PROPER(Table1[[#This Row],[Column1]])</f>
        <v>Samsung Original Type</v>
      </c>
      <c r="E35" t="s">
        <v>2938</v>
      </c>
      <c r="F35" t="s">
        <v>2939</v>
      </c>
      <c r="G35" t="s">
        <v>2958</v>
      </c>
      <c r="H35" t="s">
        <v>2695</v>
      </c>
      <c r="I35" s="9">
        <v>599</v>
      </c>
      <c r="J35" s="9">
        <v>599</v>
      </c>
      <c r="K35" s="1">
        <v>0</v>
      </c>
      <c r="L35" s="3">
        <f>IF(Table1[[#This Row],[discount_percentage]]&gt;=0.5, 1,0)</f>
        <v>0</v>
      </c>
      <c r="M35">
        <v>4.3</v>
      </c>
      <c r="N35" s="2">
        <v>355</v>
      </c>
      <c r="O35" s="7">
        <f>IF(Table1[rating_count]&lt;1000, 1, 0)</f>
        <v>1</v>
      </c>
      <c r="P35" s="8">
        <f>Table1[[#This Row],[actual_price]]*Table1[[#This Row],[rating_count]]</f>
        <v>212645</v>
      </c>
      <c r="Q35" s="10" t="str">
        <f>IF(Table1[[#This Row],[discounted_price]]&lt;200, "₹ 200",IF(Table1[[#This Row],[discounted_price]]&lt;=500,"₹ 200-₹ 500", "&gt;₹ 500"))</f>
        <v>&gt;₹ 500</v>
      </c>
      <c r="R35">
        <f>Table1[[#This Row],[rating]]*Table1[[#This Row],[rating_count]]</f>
        <v>1526.5</v>
      </c>
      <c r="S35" t="str">
        <f>IF(Table1[[#This Row],[discount_percentage]]&lt;0.25, "Low", IF(Table1[[#This Row],[discount_percentage]]&lt;0.5, "Medium", "High"))</f>
        <v>Low</v>
      </c>
    </row>
    <row r="36" spans="1:19">
      <c r="A36" t="s">
        <v>76</v>
      </c>
      <c r="B36" t="s">
        <v>77</v>
      </c>
      <c r="C36" t="str">
        <f>TRIM(LEFT(Table1[[#This Row],[product_name]], FIND(" ", Table1[[#This Row],[product_name]], FIND(" ", Table1[[#This Row],[product_name]], FIND(" ", Table1[[#This Row],[product_name]])+1)+1)))</f>
        <v>pTron Solero T351</v>
      </c>
      <c r="D36" t="str">
        <f>PROPER(Table1[[#This Row],[Column1]])</f>
        <v>Ptron Solero T351</v>
      </c>
      <c r="E36" t="s">
        <v>2938</v>
      </c>
      <c r="F36" t="s">
        <v>2939</v>
      </c>
      <c r="G36" t="s">
        <v>2958</v>
      </c>
      <c r="H36" t="s">
        <v>2695</v>
      </c>
      <c r="I36" s="9">
        <v>199</v>
      </c>
      <c r="J36" s="9">
        <v>999</v>
      </c>
      <c r="K36" s="1">
        <v>0.8</v>
      </c>
      <c r="L36" s="3">
        <f>IF(Table1[[#This Row],[discount_percentage]]&gt;=0.5, 1,0)</f>
        <v>1</v>
      </c>
      <c r="M36">
        <v>3.9</v>
      </c>
      <c r="N36" s="2">
        <v>1075</v>
      </c>
      <c r="O36" s="7">
        <f>IF(Table1[rating_count]&lt;1000, 1, 0)</f>
        <v>0</v>
      </c>
      <c r="P36" s="8">
        <f>Table1[[#This Row],[actual_price]]*Table1[[#This Row],[rating_count]]</f>
        <v>1073925</v>
      </c>
      <c r="Q36" s="10" t="str">
        <f>IF(Table1[[#This Row],[discounted_price]]&lt;200, "₹ 200",IF(Table1[[#This Row],[discounted_price]]&lt;=500,"₹ 200-₹ 500", "&gt;₹ 500"))</f>
        <v>₹ 200</v>
      </c>
      <c r="R36">
        <f>Table1[[#This Row],[rating]]*Table1[[#This Row],[rating_count]]</f>
        <v>4192.5</v>
      </c>
      <c r="S36" t="str">
        <f>IF(Table1[[#This Row],[discount_percentage]]&lt;0.25, "Low", IF(Table1[[#This Row],[discount_percentage]]&lt;0.5, "Medium", "High"))</f>
        <v>High</v>
      </c>
    </row>
    <row r="37" spans="1:19">
      <c r="A37" t="s">
        <v>78</v>
      </c>
      <c r="B37" t="s">
        <v>79</v>
      </c>
      <c r="C37" t="str">
        <f>TRIM(LEFT(Table1[[#This Row],[product_name]], FIND(" ", Table1[[#This Row],[product_name]], FIND(" ", Table1[[#This Row],[product_name]], FIND(" ", Table1[[#This Row],[product_name]])+1)+1)))</f>
        <v>pTron Solero MB301</v>
      </c>
      <c r="D37" t="str">
        <f>PROPER(Table1[[#This Row],[Column1]])</f>
        <v>Ptron Solero Mb301</v>
      </c>
      <c r="E37" t="s">
        <v>2938</v>
      </c>
      <c r="F37" t="s">
        <v>2939</v>
      </c>
      <c r="G37" t="s">
        <v>2958</v>
      </c>
      <c r="H37" t="s">
        <v>2695</v>
      </c>
      <c r="I37" s="9">
        <v>99</v>
      </c>
      <c r="J37" s="9">
        <v>666.66</v>
      </c>
      <c r="K37" s="1">
        <v>0.85</v>
      </c>
      <c r="L37" s="3">
        <f>IF(Table1[[#This Row],[discount_percentage]]&gt;=0.5, 1,0)</f>
        <v>1</v>
      </c>
      <c r="M37">
        <v>3.9</v>
      </c>
      <c r="N37" s="2">
        <v>24871</v>
      </c>
      <c r="O37" s="7">
        <f>IF(Table1[rating_count]&lt;1000, 1, 0)</f>
        <v>0</v>
      </c>
      <c r="P37" s="8">
        <f>Table1[[#This Row],[actual_price]]*Table1[[#This Row],[rating_count]]</f>
        <v>16580500.859999999</v>
      </c>
      <c r="Q37" s="10" t="str">
        <f>IF(Table1[[#This Row],[discounted_price]]&lt;200, "₹ 200",IF(Table1[[#This Row],[discounted_price]]&lt;=500,"₹ 200-₹ 500", "&gt;₹ 500"))</f>
        <v>₹ 200</v>
      </c>
      <c r="R37">
        <f>Table1[[#This Row],[rating]]*Table1[[#This Row],[rating_count]]</f>
        <v>96996.9</v>
      </c>
      <c r="S37" t="str">
        <f>IF(Table1[[#This Row],[discount_percentage]]&lt;0.25, "Low", IF(Table1[[#This Row],[discount_percentage]]&lt;0.5, "Medium", "High"))</f>
        <v>High</v>
      </c>
    </row>
    <row r="38" spans="1:19">
      <c r="A38" t="s">
        <v>80</v>
      </c>
      <c r="B38" t="s">
        <v>81</v>
      </c>
      <c r="C38" t="str">
        <f>TRIM(LEFT(Table1[[#This Row],[product_name]], FIND(" ", Table1[[#This Row],[product_name]], FIND(" ", Table1[[#This Row],[product_name]], FIND(" ", Table1[[#This Row],[product_name]])+1)+1)))</f>
        <v>Amazonbasics Nylon Braided</v>
      </c>
      <c r="D38" t="str">
        <f>PROPER(Table1[[#This Row],[Column1]])</f>
        <v>Amazonbasics Nylon Braided</v>
      </c>
      <c r="E38" t="s">
        <v>2938</v>
      </c>
      <c r="F38" t="s">
        <v>2939</v>
      </c>
      <c r="G38" t="s">
        <v>2958</v>
      </c>
      <c r="H38" t="s">
        <v>2695</v>
      </c>
      <c r="I38" s="9">
        <v>899</v>
      </c>
      <c r="J38" s="9">
        <v>1900</v>
      </c>
      <c r="K38" s="1">
        <v>0.53</v>
      </c>
      <c r="L38" s="3">
        <f>IF(Table1[[#This Row],[discount_percentage]]&gt;=0.5, 1,0)</f>
        <v>1</v>
      </c>
      <c r="M38">
        <v>4.4000000000000004</v>
      </c>
      <c r="N38" s="2">
        <v>13552</v>
      </c>
      <c r="O38" s="7">
        <f>IF(Table1[rating_count]&lt;1000, 1, 0)</f>
        <v>0</v>
      </c>
      <c r="P38" s="8">
        <f>Table1[[#This Row],[actual_price]]*Table1[[#This Row],[rating_count]]</f>
        <v>25748800</v>
      </c>
      <c r="Q38" s="10" t="str">
        <f>IF(Table1[[#This Row],[discounted_price]]&lt;200, "₹ 200",IF(Table1[[#This Row],[discounted_price]]&lt;=500,"₹ 200-₹ 500", "&gt;₹ 500"))</f>
        <v>&gt;₹ 500</v>
      </c>
      <c r="R38">
        <f>Table1[[#This Row],[rating]]*Table1[[#This Row],[rating_count]]</f>
        <v>59628.800000000003</v>
      </c>
      <c r="S38" t="str">
        <f>IF(Table1[[#This Row],[discount_percentage]]&lt;0.25, "Low", IF(Table1[[#This Row],[discount_percentage]]&lt;0.5, "Medium", "High"))</f>
        <v>High</v>
      </c>
    </row>
    <row r="39" spans="1:19">
      <c r="A39" t="s">
        <v>82</v>
      </c>
      <c r="B39" t="s">
        <v>83</v>
      </c>
      <c r="C39" t="str">
        <f>TRIM(LEFT(Table1[[#This Row],[product_name]], FIND(" ", Table1[[#This Row],[product_name]], FIND(" ", Table1[[#This Row],[product_name]], FIND(" ", Table1[[#This Row],[product_name]])+1)+1)))</f>
        <v>Sounce 65W OnePlus</v>
      </c>
      <c r="D39" t="str">
        <f>PROPER(Table1[[#This Row],[Column1]])</f>
        <v>Sounce 65W Oneplus</v>
      </c>
      <c r="E39" t="s">
        <v>2938</v>
      </c>
      <c r="F39" t="s">
        <v>2939</v>
      </c>
      <c r="G39" t="s">
        <v>2958</v>
      </c>
      <c r="H39" t="s">
        <v>2695</v>
      </c>
      <c r="I39" s="9">
        <v>199</v>
      </c>
      <c r="J39" s="9">
        <v>999</v>
      </c>
      <c r="K39" s="1">
        <v>0.8</v>
      </c>
      <c r="L39" s="3">
        <f>IF(Table1[[#This Row],[discount_percentage]]&gt;=0.5, 1,0)</f>
        <v>1</v>
      </c>
      <c r="M39">
        <v>4</v>
      </c>
      <c r="N39" s="2">
        <v>576</v>
      </c>
      <c r="O39" s="7">
        <f>IF(Table1[rating_count]&lt;1000, 1, 0)</f>
        <v>1</v>
      </c>
      <c r="P39" s="8">
        <f>Table1[[#This Row],[actual_price]]*Table1[[#This Row],[rating_count]]</f>
        <v>575424</v>
      </c>
      <c r="Q39" s="10" t="str">
        <f>IF(Table1[[#This Row],[discounted_price]]&lt;200, "₹ 200",IF(Table1[[#This Row],[discounted_price]]&lt;=500,"₹ 200-₹ 500", "&gt;₹ 500"))</f>
        <v>₹ 200</v>
      </c>
      <c r="R39">
        <f>Table1[[#This Row],[rating]]*Table1[[#This Row],[rating_count]]</f>
        <v>2304</v>
      </c>
      <c r="S39" t="str">
        <f>IF(Table1[[#This Row],[discount_percentage]]&lt;0.25, "Low", IF(Table1[[#This Row],[discount_percentage]]&lt;0.5, "Medium", "High"))</f>
        <v>High</v>
      </c>
    </row>
    <row r="40" spans="1:19">
      <c r="A40" t="s">
        <v>84</v>
      </c>
      <c r="B40" t="s">
        <v>85</v>
      </c>
      <c r="C40" t="str">
        <f>TRIM(LEFT(Table1[[#This Row],[product_name]], FIND(" ", Table1[[#This Row],[product_name]], FIND(" ", Table1[[#This Row],[product_name]], FIND(" ", Table1[[#This Row],[product_name]])+1)+1)))</f>
        <v>OnePlus 126 cm</v>
      </c>
      <c r="D40" t="str">
        <f>PROPER(Table1[[#This Row],[Column1]])</f>
        <v>Oneplus 126 Cm</v>
      </c>
      <c r="E40" t="s">
        <v>2696</v>
      </c>
      <c r="F40" t="s">
        <v>2941</v>
      </c>
      <c r="G40" t="s">
        <v>2698</v>
      </c>
      <c r="H40" t="s">
        <v>2699</v>
      </c>
      <c r="I40" s="9">
        <v>32999</v>
      </c>
      <c r="J40" s="9">
        <v>45999</v>
      </c>
      <c r="K40" s="1">
        <v>0.28000000000000003</v>
      </c>
      <c r="L40" s="3">
        <f>IF(Table1[[#This Row],[discount_percentage]]&gt;=0.5, 1,0)</f>
        <v>0</v>
      </c>
      <c r="M40">
        <v>4.2</v>
      </c>
      <c r="N40" s="2">
        <v>7298</v>
      </c>
      <c r="O40" s="7">
        <f>IF(Table1[rating_count]&lt;1000, 1, 0)</f>
        <v>0</v>
      </c>
      <c r="P40" s="8">
        <f>Table1[[#This Row],[actual_price]]*Table1[[#This Row],[rating_count]]</f>
        <v>335700702</v>
      </c>
      <c r="Q40" s="10" t="str">
        <f>IF(Table1[[#This Row],[discounted_price]]&lt;200, "₹ 200",IF(Table1[[#This Row],[discounted_price]]&lt;=500,"₹ 200-₹ 500", "&gt;₹ 500"))</f>
        <v>&gt;₹ 500</v>
      </c>
      <c r="R40">
        <f>Table1[[#This Row],[rating]]*Table1[[#This Row],[rating_count]]</f>
        <v>30651.600000000002</v>
      </c>
      <c r="S40" t="str">
        <f>IF(Table1[[#This Row],[discount_percentage]]&lt;0.25, "Low", IF(Table1[[#This Row],[discount_percentage]]&lt;0.5, "Medium", "High"))</f>
        <v>Medium</v>
      </c>
    </row>
    <row r="41" spans="1:19">
      <c r="A41" t="s">
        <v>86</v>
      </c>
      <c r="B41" t="s">
        <v>87</v>
      </c>
      <c r="C41" t="str">
        <f>TRIM(LEFT(Table1[[#This Row],[product_name]], FIND(" ", Table1[[#This Row],[product_name]], FIND(" ", Table1[[#This Row],[product_name]], FIND(" ", Table1[[#This Row],[product_name]])+1)+1)))</f>
        <v>Duracell Type C</v>
      </c>
      <c r="D41" t="str">
        <f>PROPER(Table1[[#This Row],[Column1]])</f>
        <v>Duracell Type C</v>
      </c>
      <c r="E41" t="s">
        <v>2938</v>
      </c>
      <c r="F41" t="s">
        <v>2939</v>
      </c>
      <c r="G41" t="s">
        <v>2958</v>
      </c>
      <c r="H41" t="s">
        <v>2695</v>
      </c>
      <c r="I41" s="9">
        <v>970</v>
      </c>
      <c r="J41" s="9">
        <v>1999</v>
      </c>
      <c r="K41" s="1">
        <v>0.51</v>
      </c>
      <c r="L41" s="3">
        <f>IF(Table1[[#This Row],[discount_percentage]]&gt;=0.5, 1,0)</f>
        <v>1</v>
      </c>
      <c r="M41">
        <v>4.2</v>
      </c>
      <c r="N41" s="2">
        <v>462</v>
      </c>
      <c r="O41" s="7">
        <f>IF(Table1[rating_count]&lt;1000, 1, 0)</f>
        <v>1</v>
      </c>
      <c r="P41" s="8">
        <f>Table1[[#This Row],[actual_price]]*Table1[[#This Row],[rating_count]]</f>
        <v>923538</v>
      </c>
      <c r="Q41" s="10" t="str">
        <f>IF(Table1[[#This Row],[discounted_price]]&lt;200, "₹ 200",IF(Table1[[#This Row],[discounted_price]]&lt;=500,"₹ 200-₹ 500", "&gt;₹ 500"))</f>
        <v>&gt;₹ 500</v>
      </c>
      <c r="R41">
        <f>Table1[[#This Row],[rating]]*Table1[[#This Row],[rating_count]]</f>
        <v>1940.4</v>
      </c>
      <c r="S41" t="str">
        <f>IF(Table1[[#This Row],[discount_percentage]]&lt;0.25, "Low", IF(Table1[[#This Row],[discount_percentage]]&lt;0.5, "Medium", "High"))</f>
        <v>High</v>
      </c>
    </row>
    <row r="42" spans="1:19">
      <c r="A42" t="s">
        <v>88</v>
      </c>
      <c r="B42" t="s">
        <v>89</v>
      </c>
      <c r="C42" t="str">
        <f>TRIM(LEFT(Table1[[#This Row],[product_name]], FIND(" ", Table1[[#This Row],[product_name]], FIND(" ", Table1[[#This Row],[product_name]], FIND(" ", Table1[[#This Row],[product_name]])+1)+1)))</f>
        <v>AmazonBasics USB 2.0</v>
      </c>
      <c r="D42" t="str">
        <f>PROPER(Table1[[#This Row],[Column1]])</f>
        <v>Amazonbasics Usb 2.0</v>
      </c>
      <c r="E42" t="s">
        <v>2938</v>
      </c>
      <c r="F42" t="s">
        <v>2939</v>
      </c>
      <c r="G42" t="s">
        <v>2958</v>
      </c>
      <c r="H42" t="s">
        <v>2695</v>
      </c>
      <c r="I42" s="9">
        <v>209</v>
      </c>
      <c r="J42" s="9">
        <v>695</v>
      </c>
      <c r="K42" s="1">
        <v>0.7</v>
      </c>
      <c r="L42" s="3">
        <f>IF(Table1[[#This Row],[discount_percentage]]&gt;=0.5, 1,0)</f>
        <v>1</v>
      </c>
      <c r="M42">
        <v>4.5</v>
      </c>
      <c r="N42" s="2">
        <v>107687</v>
      </c>
      <c r="O42" s="7">
        <f>IF(Table1[rating_count]&lt;1000, 1, 0)</f>
        <v>0</v>
      </c>
      <c r="P42" s="8">
        <f>Table1[[#This Row],[actual_price]]*Table1[[#This Row],[rating_count]]</f>
        <v>74842465</v>
      </c>
      <c r="Q42" s="10" t="str">
        <f>IF(Table1[[#This Row],[discounted_price]]&lt;200, "₹ 200",IF(Table1[[#This Row],[discounted_price]]&lt;=500,"₹ 200-₹ 500", "&gt;₹ 500"))</f>
        <v>₹ 200-₹ 500</v>
      </c>
      <c r="R42">
        <f>Table1[[#This Row],[rating]]*Table1[[#This Row],[rating_count]]</f>
        <v>484591.5</v>
      </c>
      <c r="S42" t="str">
        <f>IF(Table1[[#This Row],[discount_percentage]]&lt;0.25, "Low", IF(Table1[[#This Row],[discount_percentage]]&lt;0.5, "Medium", "High"))</f>
        <v>High</v>
      </c>
    </row>
    <row r="43" spans="1:19">
      <c r="A43" t="s">
        <v>90</v>
      </c>
      <c r="B43" t="s">
        <v>91</v>
      </c>
      <c r="C43" t="str">
        <f>TRIM(LEFT(Table1[[#This Row],[product_name]], FIND(" ", Table1[[#This Row],[product_name]], FIND(" ", Table1[[#This Row],[product_name]], FIND(" ", Table1[[#This Row],[product_name]])+1)+1)))</f>
        <v>Mi 108 cm</v>
      </c>
      <c r="D43" t="str">
        <f>PROPER(Table1[[#This Row],[Column1]])</f>
        <v>Mi 108 Cm</v>
      </c>
      <c r="E43" t="s">
        <v>2696</v>
      </c>
      <c r="F43" t="s">
        <v>2941</v>
      </c>
      <c r="G43" t="s">
        <v>2698</v>
      </c>
      <c r="H43" t="s">
        <v>2699</v>
      </c>
      <c r="I43" s="9">
        <v>19999</v>
      </c>
      <c r="J43" s="9">
        <v>34999</v>
      </c>
      <c r="K43" s="1">
        <v>0.43</v>
      </c>
      <c r="L43" s="3">
        <f>IF(Table1[[#This Row],[discount_percentage]]&gt;=0.5, 1,0)</f>
        <v>0</v>
      </c>
      <c r="M43">
        <v>4.3</v>
      </c>
      <c r="N43" s="2">
        <v>27151</v>
      </c>
      <c r="O43" s="7">
        <f>IF(Table1[rating_count]&lt;1000, 1, 0)</f>
        <v>0</v>
      </c>
      <c r="P43" s="8">
        <f>Table1[[#This Row],[actual_price]]*Table1[[#This Row],[rating_count]]</f>
        <v>950257849</v>
      </c>
      <c r="Q43" s="10" t="str">
        <f>IF(Table1[[#This Row],[discounted_price]]&lt;200, "₹ 200",IF(Table1[[#This Row],[discounted_price]]&lt;=500,"₹ 200-₹ 500", "&gt;₹ 500"))</f>
        <v>&gt;₹ 500</v>
      </c>
      <c r="R43">
        <f>Table1[[#This Row],[rating]]*Table1[[#This Row],[rating_count]]</f>
        <v>116749.29999999999</v>
      </c>
      <c r="S43" t="str">
        <f>IF(Table1[[#This Row],[discount_percentage]]&lt;0.25, "Low", IF(Table1[[#This Row],[discount_percentage]]&lt;0.5, "Medium", "High"))</f>
        <v>Medium</v>
      </c>
    </row>
    <row r="44" spans="1:19">
      <c r="A44" t="s">
        <v>92</v>
      </c>
      <c r="B44" t="s">
        <v>93</v>
      </c>
      <c r="C44" t="str">
        <f>TRIM(LEFT(Table1[[#This Row],[product_name]], FIND(" ", Table1[[#This Row],[product_name]], FIND(" ", Table1[[#This Row],[product_name]], FIND(" ", Table1[[#This Row],[product_name]])+1)+1)))</f>
        <v>Wayona Nylon Braided</v>
      </c>
      <c r="D44" t="str">
        <f>PROPER(Table1[[#This Row],[Column1]])</f>
        <v>Wayona Nylon Braided</v>
      </c>
      <c r="E44" t="s">
        <v>2938</v>
      </c>
      <c r="F44" t="s">
        <v>2939</v>
      </c>
      <c r="G44" t="s">
        <v>2958</v>
      </c>
      <c r="H44" t="s">
        <v>2695</v>
      </c>
      <c r="I44" s="9">
        <v>399</v>
      </c>
      <c r="J44" s="9">
        <v>1099</v>
      </c>
      <c r="K44" s="1">
        <v>0.64</v>
      </c>
      <c r="L44" s="3">
        <f>IF(Table1[[#This Row],[discount_percentage]]&gt;=0.5, 1,0)</f>
        <v>1</v>
      </c>
      <c r="M44">
        <v>4.2</v>
      </c>
      <c r="N44" s="2">
        <v>24269</v>
      </c>
      <c r="O44" s="7">
        <f>IF(Table1[rating_count]&lt;1000, 1, 0)</f>
        <v>0</v>
      </c>
      <c r="P44" s="8">
        <f>Table1[[#This Row],[actual_price]]*Table1[[#This Row],[rating_count]]</f>
        <v>26671631</v>
      </c>
      <c r="Q44" s="10" t="str">
        <f>IF(Table1[[#This Row],[discounted_price]]&lt;200, "₹ 200",IF(Table1[[#This Row],[discounted_price]]&lt;=500,"₹ 200-₹ 500", "&gt;₹ 500"))</f>
        <v>₹ 200-₹ 500</v>
      </c>
      <c r="R44">
        <f>Table1[[#This Row],[rating]]*Table1[[#This Row],[rating_count]]</f>
        <v>101929.8</v>
      </c>
      <c r="S44" t="str">
        <f>IF(Table1[[#This Row],[discount_percentage]]&lt;0.25, "Low", IF(Table1[[#This Row],[discount_percentage]]&lt;0.5, "Medium", "High"))</f>
        <v>High</v>
      </c>
    </row>
    <row r="45" spans="1:19">
      <c r="A45" t="s">
        <v>94</v>
      </c>
      <c r="B45" t="s">
        <v>95</v>
      </c>
      <c r="C45" t="str">
        <f>TRIM(LEFT(Table1[[#This Row],[product_name]], FIND(" ", Table1[[#This Row],[product_name]], FIND(" ", Table1[[#This Row],[product_name]], FIND(" ", Table1[[#This Row],[product_name]])+1)+1)))</f>
        <v>TP-Link Nano AC600</v>
      </c>
      <c r="D45" t="str">
        <f>PROPER(Table1[[#This Row],[Column1]])</f>
        <v>Tp-Link Nano Ac600</v>
      </c>
      <c r="E45" t="s">
        <v>2938</v>
      </c>
      <c r="F45" t="s">
        <v>2940</v>
      </c>
      <c r="G45" t="s">
        <v>2957</v>
      </c>
      <c r="H45" t="s">
        <v>2959</v>
      </c>
      <c r="I45" s="9">
        <v>999</v>
      </c>
      <c r="J45" s="9">
        <v>1599</v>
      </c>
      <c r="K45" s="1">
        <v>0.38</v>
      </c>
      <c r="L45" s="3">
        <f>IF(Table1[[#This Row],[discount_percentage]]&gt;=0.5, 1,0)</f>
        <v>0</v>
      </c>
      <c r="M45">
        <v>4.3</v>
      </c>
      <c r="N45" s="2">
        <v>12093</v>
      </c>
      <c r="O45" s="7">
        <f>IF(Table1[rating_count]&lt;1000, 1, 0)</f>
        <v>0</v>
      </c>
      <c r="P45" s="8">
        <f>Table1[[#This Row],[actual_price]]*Table1[[#This Row],[rating_count]]</f>
        <v>19336707</v>
      </c>
      <c r="Q45" s="10" t="str">
        <f>IF(Table1[[#This Row],[discounted_price]]&lt;200, "₹ 200",IF(Table1[[#This Row],[discounted_price]]&lt;=500,"₹ 200-₹ 500", "&gt;₹ 500"))</f>
        <v>&gt;₹ 500</v>
      </c>
      <c r="R45">
        <f>Table1[[#This Row],[rating]]*Table1[[#This Row],[rating_count]]</f>
        <v>51999.9</v>
      </c>
      <c r="S45" t="str">
        <f>IF(Table1[[#This Row],[discount_percentage]]&lt;0.25, "Low", IF(Table1[[#This Row],[discount_percentage]]&lt;0.5, "Medium", "High"))</f>
        <v>Medium</v>
      </c>
    </row>
    <row r="46" spans="1:19">
      <c r="A46" t="s">
        <v>96</v>
      </c>
      <c r="B46" t="s">
        <v>97</v>
      </c>
      <c r="C46" t="str">
        <f>TRIM(LEFT(Table1[[#This Row],[product_name]], FIND(" ", Table1[[#This Row],[product_name]], FIND(" ", Table1[[#This Row],[product_name]], FIND(" ", Table1[[#This Row],[product_name]])+1)+1)))</f>
        <v>FLiX (Beetel USB</v>
      </c>
      <c r="D46" t="str">
        <f>PROPER(Table1[[#This Row],[Column1]])</f>
        <v>Flix (Beetel Usb</v>
      </c>
      <c r="E46" t="s">
        <v>2938</v>
      </c>
      <c r="F46" t="s">
        <v>2939</v>
      </c>
      <c r="G46" t="s">
        <v>2958</v>
      </c>
      <c r="H46" t="s">
        <v>2695</v>
      </c>
      <c r="I46" s="9">
        <v>59</v>
      </c>
      <c r="J46" s="9">
        <v>199</v>
      </c>
      <c r="K46" s="1">
        <v>0.7</v>
      </c>
      <c r="L46" s="3">
        <f>IF(Table1[[#This Row],[discount_percentage]]&gt;=0.5, 1,0)</f>
        <v>1</v>
      </c>
      <c r="M46">
        <v>4</v>
      </c>
      <c r="N46" s="2">
        <v>9378</v>
      </c>
      <c r="O46" s="7">
        <f>IF(Table1[rating_count]&lt;1000, 1, 0)</f>
        <v>0</v>
      </c>
      <c r="P46" s="8">
        <f>Table1[[#This Row],[actual_price]]*Table1[[#This Row],[rating_count]]</f>
        <v>1866222</v>
      </c>
      <c r="Q46" s="10" t="str">
        <f>IF(Table1[[#This Row],[discounted_price]]&lt;200, "₹ 200",IF(Table1[[#This Row],[discounted_price]]&lt;=500,"₹ 200-₹ 500", "&gt;₹ 500"))</f>
        <v>₹ 200</v>
      </c>
      <c r="R46">
        <f>Table1[[#This Row],[rating]]*Table1[[#This Row],[rating_count]]</f>
        <v>37512</v>
      </c>
      <c r="S46" t="str">
        <f>IF(Table1[[#This Row],[discount_percentage]]&lt;0.25, "Low", IF(Table1[[#This Row],[discount_percentage]]&lt;0.5, "Medium", "High"))</f>
        <v>High</v>
      </c>
    </row>
    <row r="47" spans="1:19">
      <c r="A47" t="s">
        <v>98</v>
      </c>
      <c r="B47" t="s">
        <v>99</v>
      </c>
      <c r="C47" t="str">
        <f>TRIM(LEFT(Table1[[#This Row],[product_name]], FIND(" ", Table1[[#This Row],[product_name]], FIND(" ", Table1[[#This Row],[product_name]], FIND(" ", Table1[[#This Row],[product_name]])+1)+1)))</f>
        <v>Wecool Nylon Braided</v>
      </c>
      <c r="D47" t="str">
        <f>PROPER(Table1[[#This Row],[Column1]])</f>
        <v>Wecool Nylon Braided</v>
      </c>
      <c r="E47" t="s">
        <v>2938</v>
      </c>
      <c r="F47" t="s">
        <v>2939</v>
      </c>
      <c r="G47" t="s">
        <v>2958</v>
      </c>
      <c r="H47" t="s">
        <v>2695</v>
      </c>
      <c r="I47" s="9">
        <v>333</v>
      </c>
      <c r="J47" s="9">
        <v>999</v>
      </c>
      <c r="K47" s="1">
        <v>0.67</v>
      </c>
      <c r="L47" s="3">
        <f>IF(Table1[[#This Row],[discount_percentage]]&gt;=0.5, 1,0)</f>
        <v>1</v>
      </c>
      <c r="M47">
        <v>3.3</v>
      </c>
      <c r="N47" s="2">
        <v>9792</v>
      </c>
      <c r="O47" s="7">
        <f>IF(Table1[rating_count]&lt;1000, 1, 0)</f>
        <v>0</v>
      </c>
      <c r="P47" s="8">
        <f>Table1[[#This Row],[actual_price]]*Table1[[#This Row],[rating_count]]</f>
        <v>9782208</v>
      </c>
      <c r="Q47" s="10" t="str">
        <f>IF(Table1[[#This Row],[discounted_price]]&lt;200, "₹ 200",IF(Table1[[#This Row],[discounted_price]]&lt;=500,"₹ 200-₹ 500", "&gt;₹ 500"))</f>
        <v>₹ 200-₹ 500</v>
      </c>
      <c r="R47">
        <f>Table1[[#This Row],[rating]]*Table1[[#This Row],[rating_count]]</f>
        <v>32313.599999999999</v>
      </c>
      <c r="S47" t="str">
        <f>IF(Table1[[#This Row],[discount_percentage]]&lt;0.25, "Low", IF(Table1[[#This Row],[discount_percentage]]&lt;0.5, "Medium", "High"))</f>
        <v>High</v>
      </c>
    </row>
    <row r="48" spans="1:19">
      <c r="A48" t="s">
        <v>100</v>
      </c>
      <c r="B48" t="s">
        <v>101</v>
      </c>
      <c r="C48" t="str">
        <f>TRIM(LEFT(Table1[[#This Row],[product_name]], FIND(" ", Table1[[#This Row],[product_name]], FIND(" ", Table1[[#This Row],[product_name]], FIND(" ", Table1[[#This Row],[product_name]])+1)+1)))</f>
        <v>D-Link DWA-131 300</v>
      </c>
      <c r="D48" t="str">
        <f>PROPER(Table1[[#This Row],[Column1]])</f>
        <v>D-Link Dwa-131 300</v>
      </c>
      <c r="E48" t="s">
        <v>2938</v>
      </c>
      <c r="F48" t="s">
        <v>2940</v>
      </c>
      <c r="G48" t="s">
        <v>2957</v>
      </c>
      <c r="H48" t="s">
        <v>2959</v>
      </c>
      <c r="I48" s="9">
        <v>507</v>
      </c>
      <c r="J48" s="9">
        <v>1208</v>
      </c>
      <c r="K48" s="1">
        <v>0.57999999999999996</v>
      </c>
      <c r="L48" s="3">
        <f>IF(Table1[[#This Row],[discount_percentage]]&gt;=0.5, 1,0)</f>
        <v>1</v>
      </c>
      <c r="M48">
        <v>4.0999999999999996</v>
      </c>
      <c r="N48" s="2">
        <v>8131</v>
      </c>
      <c r="O48" s="7">
        <f>IF(Table1[rating_count]&lt;1000, 1, 0)</f>
        <v>0</v>
      </c>
      <c r="P48" s="8">
        <f>Table1[[#This Row],[actual_price]]*Table1[[#This Row],[rating_count]]</f>
        <v>9822248</v>
      </c>
      <c r="Q48" s="10" t="str">
        <f>IF(Table1[[#This Row],[discounted_price]]&lt;200, "₹ 200",IF(Table1[[#This Row],[discounted_price]]&lt;=500,"₹ 200-₹ 500", "&gt;₹ 500"))</f>
        <v>&gt;₹ 500</v>
      </c>
      <c r="R48">
        <f>Table1[[#This Row],[rating]]*Table1[[#This Row],[rating_count]]</f>
        <v>33337.1</v>
      </c>
      <c r="S48" t="str">
        <f>IF(Table1[[#This Row],[discount_percentage]]&lt;0.25, "Low", IF(Table1[[#This Row],[discount_percentage]]&lt;0.5, "Medium", "High"))</f>
        <v>High</v>
      </c>
    </row>
    <row r="49" spans="1:19">
      <c r="A49" t="s">
        <v>102</v>
      </c>
      <c r="B49" t="s">
        <v>103</v>
      </c>
      <c r="C49" t="str">
        <f>TRIM(LEFT(Table1[[#This Row],[product_name]], FIND(" ", Table1[[#This Row],[product_name]], FIND(" ", Table1[[#This Row],[product_name]], FIND(" ", Table1[[#This Row],[product_name]])+1)+1)))</f>
        <v>Amazon Basics High-Speed</v>
      </c>
      <c r="D49" t="str">
        <f>PROPER(Table1[[#This Row],[Column1]])</f>
        <v>Amazon Basics High-Speed</v>
      </c>
      <c r="E49" t="s">
        <v>2696</v>
      </c>
      <c r="F49" t="s">
        <v>2941</v>
      </c>
      <c r="G49" t="s">
        <v>2697</v>
      </c>
      <c r="H49" t="s">
        <v>2695</v>
      </c>
      <c r="I49" s="9">
        <v>309</v>
      </c>
      <c r="J49" s="9">
        <v>475</v>
      </c>
      <c r="K49" s="1">
        <v>0.35</v>
      </c>
      <c r="L49" s="3">
        <f>IF(Table1[[#This Row],[discount_percentage]]&gt;=0.5, 1,0)</f>
        <v>0</v>
      </c>
      <c r="M49">
        <v>4.4000000000000004</v>
      </c>
      <c r="N49" s="2">
        <v>426973</v>
      </c>
      <c r="O49" s="7">
        <f>IF(Table1[rating_count]&lt;1000, 1, 0)</f>
        <v>0</v>
      </c>
      <c r="P49" s="8">
        <f>Table1[[#This Row],[actual_price]]*Table1[[#This Row],[rating_count]]</f>
        <v>202812175</v>
      </c>
      <c r="Q49" s="10" t="str">
        <f>IF(Table1[[#This Row],[discounted_price]]&lt;200, "₹ 200",IF(Table1[[#This Row],[discounted_price]]&lt;=500,"₹ 200-₹ 500", "&gt;₹ 500"))</f>
        <v>₹ 200-₹ 500</v>
      </c>
      <c r="R49">
        <f>Table1[[#This Row],[rating]]*Table1[[#This Row],[rating_count]]</f>
        <v>1878681.2000000002</v>
      </c>
      <c r="S49" t="str">
        <f>IF(Table1[[#This Row],[discount_percentage]]&lt;0.25, "Low", IF(Table1[[#This Row],[discount_percentage]]&lt;0.5, "Medium", "High"))</f>
        <v>Medium</v>
      </c>
    </row>
    <row r="50" spans="1:19">
      <c r="A50" t="s">
        <v>104</v>
      </c>
      <c r="B50" t="s">
        <v>105</v>
      </c>
      <c r="C50" t="str">
        <f>TRIM(LEFT(Table1[[#This Row],[product_name]], FIND(" ", Table1[[#This Row],[product_name]], FIND(" ", Table1[[#This Row],[product_name]], FIND(" ", Table1[[#This Row],[product_name]])+1)+1)))</f>
        <v>7SEVEN¬Æ Compatible for</v>
      </c>
      <c r="D50" t="str">
        <f>PROPER(Table1[[#This Row],[Column1]])</f>
        <v>7Seven¬Æ Compatible For</v>
      </c>
      <c r="E50" t="s">
        <v>2696</v>
      </c>
      <c r="F50" t="s">
        <v>2941</v>
      </c>
      <c r="G50" t="s">
        <v>2697</v>
      </c>
      <c r="H50" t="s">
        <v>2700</v>
      </c>
      <c r="I50" s="9">
        <v>399</v>
      </c>
      <c r="J50" s="9">
        <v>999</v>
      </c>
      <c r="K50" s="1">
        <v>0.6</v>
      </c>
      <c r="L50" s="3">
        <f>IF(Table1[[#This Row],[discount_percentage]]&gt;=0.5, 1,0)</f>
        <v>1</v>
      </c>
      <c r="M50">
        <v>3.6</v>
      </c>
      <c r="N50" s="2">
        <v>493</v>
      </c>
      <c r="O50" s="7">
        <f>IF(Table1[rating_count]&lt;1000, 1, 0)</f>
        <v>1</v>
      </c>
      <c r="P50" s="8">
        <f>Table1[[#This Row],[actual_price]]*Table1[[#This Row],[rating_count]]</f>
        <v>492507</v>
      </c>
      <c r="Q50" s="10" t="str">
        <f>IF(Table1[[#This Row],[discounted_price]]&lt;200, "₹ 200",IF(Table1[[#This Row],[discounted_price]]&lt;=500,"₹ 200-₹ 500", "&gt;₹ 500"))</f>
        <v>₹ 200-₹ 500</v>
      </c>
      <c r="R50">
        <f>Table1[[#This Row],[rating]]*Table1[[#This Row],[rating_count]]</f>
        <v>1774.8</v>
      </c>
      <c r="S50" t="str">
        <f>IF(Table1[[#This Row],[discount_percentage]]&lt;0.25, "Low", IF(Table1[[#This Row],[discount_percentage]]&lt;0.5, "Medium", "High"))</f>
        <v>High</v>
      </c>
    </row>
    <row r="51" spans="1:19">
      <c r="A51" t="s">
        <v>106</v>
      </c>
      <c r="B51" t="s">
        <v>107</v>
      </c>
      <c r="C51" t="str">
        <f>TRIM(LEFT(Table1[[#This Row],[product_name]], FIND(" ", Table1[[#This Row],[product_name]], FIND(" ", Table1[[#This Row],[product_name]], FIND(" ", Table1[[#This Row],[product_name]])+1)+1)))</f>
        <v>Amazonbasics Micro Usb</v>
      </c>
      <c r="D51" t="str">
        <f>PROPER(Table1[[#This Row],[Column1]])</f>
        <v>Amazonbasics Micro Usb</v>
      </c>
      <c r="E51" t="s">
        <v>2938</v>
      </c>
      <c r="F51" t="s">
        <v>2939</v>
      </c>
      <c r="G51" t="s">
        <v>2958</v>
      </c>
      <c r="H51" t="s">
        <v>2695</v>
      </c>
      <c r="I51" s="9">
        <v>199</v>
      </c>
      <c r="J51" s="9">
        <v>395</v>
      </c>
      <c r="K51" s="1">
        <v>0.5</v>
      </c>
      <c r="L51" s="3">
        <f>IF(Table1[[#This Row],[discount_percentage]]&gt;=0.5, 1,0)</f>
        <v>1</v>
      </c>
      <c r="M51">
        <v>4.2</v>
      </c>
      <c r="N51" s="2">
        <v>92595</v>
      </c>
      <c r="O51" s="7">
        <f>IF(Table1[rating_count]&lt;1000, 1, 0)</f>
        <v>0</v>
      </c>
      <c r="P51" s="8">
        <f>Table1[[#This Row],[actual_price]]*Table1[[#This Row],[rating_count]]</f>
        <v>36575025</v>
      </c>
      <c r="Q51" s="10" t="str">
        <f>IF(Table1[[#This Row],[discounted_price]]&lt;200, "₹ 200",IF(Table1[[#This Row],[discounted_price]]&lt;=500,"₹ 200-₹ 500", "&gt;₹ 500"))</f>
        <v>₹ 200</v>
      </c>
      <c r="R51">
        <f>Table1[[#This Row],[rating]]*Table1[[#This Row],[rating_count]]</f>
        <v>388899</v>
      </c>
      <c r="S51" t="str">
        <f>IF(Table1[[#This Row],[discount_percentage]]&lt;0.25, "Low", IF(Table1[[#This Row],[discount_percentage]]&lt;0.5, "Medium", "High"))</f>
        <v>High</v>
      </c>
    </row>
    <row r="52" spans="1:19">
      <c r="A52" t="s">
        <v>108</v>
      </c>
      <c r="B52" t="s">
        <v>109</v>
      </c>
      <c r="C52" t="str">
        <f>TRIM(LEFT(Table1[[#This Row],[product_name]], FIND(" ", Table1[[#This Row],[product_name]], FIND(" ", Table1[[#This Row],[product_name]], FIND(" ", Table1[[#This Row],[product_name]])+1)+1)))</f>
        <v>TP-Link AC600 600</v>
      </c>
      <c r="D52" t="str">
        <f>PROPER(Table1[[#This Row],[Column1]])</f>
        <v>Tp-Link Ac600 600</v>
      </c>
      <c r="E52" t="s">
        <v>2938</v>
      </c>
      <c r="F52" t="s">
        <v>2940</v>
      </c>
      <c r="G52" t="s">
        <v>2957</v>
      </c>
      <c r="H52" t="s">
        <v>2959</v>
      </c>
      <c r="I52" s="9">
        <v>1199</v>
      </c>
      <c r="J52" s="9">
        <v>2199</v>
      </c>
      <c r="K52" s="1">
        <v>0.45</v>
      </c>
      <c r="L52" s="3">
        <f>IF(Table1[[#This Row],[discount_percentage]]&gt;=0.5, 1,0)</f>
        <v>0</v>
      </c>
      <c r="M52">
        <v>4.4000000000000004</v>
      </c>
      <c r="N52" s="2">
        <v>24780</v>
      </c>
      <c r="O52" s="7">
        <f>IF(Table1[rating_count]&lt;1000, 1, 0)</f>
        <v>0</v>
      </c>
      <c r="P52" s="8">
        <f>Table1[[#This Row],[actual_price]]*Table1[[#This Row],[rating_count]]</f>
        <v>54491220</v>
      </c>
      <c r="Q52" s="10" t="str">
        <f>IF(Table1[[#This Row],[discounted_price]]&lt;200, "₹ 200",IF(Table1[[#This Row],[discounted_price]]&lt;=500,"₹ 200-₹ 500", "&gt;₹ 500"))</f>
        <v>&gt;₹ 500</v>
      </c>
      <c r="R52">
        <f>Table1[[#This Row],[rating]]*Table1[[#This Row],[rating_count]]</f>
        <v>109032.00000000001</v>
      </c>
      <c r="S52" t="str">
        <f>IF(Table1[[#This Row],[discount_percentage]]&lt;0.25, "Low", IF(Table1[[#This Row],[discount_percentage]]&lt;0.5, "Medium", "High"))</f>
        <v>Medium</v>
      </c>
    </row>
    <row r="53" spans="1:19">
      <c r="A53" t="s">
        <v>110</v>
      </c>
      <c r="B53" t="s">
        <v>111</v>
      </c>
      <c r="C53" t="str">
        <f>TRIM(LEFT(Table1[[#This Row],[product_name]], FIND(" ", Table1[[#This Row],[product_name]], FIND(" ", Table1[[#This Row],[product_name]], FIND(" ", Table1[[#This Row],[product_name]])+1)+1)))</f>
        <v>AmazonBasics Micro USB</v>
      </c>
      <c r="D53" t="str">
        <f>PROPER(Table1[[#This Row],[Column1]])</f>
        <v>Amazonbasics Micro Usb</v>
      </c>
      <c r="E53" t="s">
        <v>2938</v>
      </c>
      <c r="F53" t="s">
        <v>2939</v>
      </c>
      <c r="G53" t="s">
        <v>2958</v>
      </c>
      <c r="H53" t="s">
        <v>2695</v>
      </c>
      <c r="I53" s="9">
        <v>179</v>
      </c>
      <c r="J53" s="9">
        <v>500</v>
      </c>
      <c r="K53" s="1">
        <v>0.64</v>
      </c>
      <c r="L53" s="3">
        <f>IF(Table1[[#This Row],[discount_percentage]]&gt;=0.5, 1,0)</f>
        <v>1</v>
      </c>
      <c r="M53">
        <v>4.2</v>
      </c>
      <c r="N53" s="2">
        <v>92595</v>
      </c>
      <c r="O53" s="7">
        <f>IF(Table1[rating_count]&lt;1000, 1, 0)</f>
        <v>0</v>
      </c>
      <c r="P53" s="8">
        <f>Table1[[#This Row],[actual_price]]*Table1[[#This Row],[rating_count]]</f>
        <v>46297500</v>
      </c>
      <c r="Q53" s="10" t="str">
        <f>IF(Table1[[#This Row],[discounted_price]]&lt;200, "₹ 200",IF(Table1[[#This Row],[discounted_price]]&lt;=500,"₹ 200-₹ 500", "&gt;₹ 500"))</f>
        <v>₹ 200</v>
      </c>
      <c r="R53">
        <f>Table1[[#This Row],[rating]]*Table1[[#This Row],[rating_count]]</f>
        <v>388899</v>
      </c>
      <c r="S53" t="str">
        <f>IF(Table1[[#This Row],[discount_percentage]]&lt;0.25, "Low", IF(Table1[[#This Row],[discount_percentage]]&lt;0.5, "Medium", "High"))</f>
        <v>High</v>
      </c>
    </row>
    <row r="54" spans="1:19">
      <c r="A54" t="s">
        <v>112</v>
      </c>
      <c r="B54" t="s">
        <v>113</v>
      </c>
      <c r="C54" t="str">
        <f>TRIM(LEFT(Table1[[#This Row],[product_name]], FIND(" ", Table1[[#This Row],[product_name]], FIND(" ", Table1[[#This Row],[product_name]], FIND(" ", Table1[[#This Row],[product_name]])+1)+1)))</f>
        <v>AmazonBasics New Release</v>
      </c>
      <c r="D54" t="str">
        <f>PROPER(Table1[[#This Row],[Column1]])</f>
        <v>Amazonbasics New Release</v>
      </c>
      <c r="E54" t="s">
        <v>2938</v>
      </c>
      <c r="F54" t="s">
        <v>2939</v>
      </c>
      <c r="G54" t="s">
        <v>2958</v>
      </c>
      <c r="H54" t="s">
        <v>2695</v>
      </c>
      <c r="I54" s="9">
        <v>799</v>
      </c>
      <c r="J54" s="9">
        <v>2100</v>
      </c>
      <c r="K54" s="1">
        <v>0.62</v>
      </c>
      <c r="L54" s="3">
        <f>IF(Table1[[#This Row],[discount_percentage]]&gt;=0.5, 1,0)</f>
        <v>1</v>
      </c>
      <c r="M54">
        <v>4.3</v>
      </c>
      <c r="N54" s="2">
        <v>8188</v>
      </c>
      <c r="O54" s="7">
        <f>IF(Table1[rating_count]&lt;1000, 1, 0)</f>
        <v>0</v>
      </c>
      <c r="P54" s="8">
        <f>Table1[[#This Row],[actual_price]]*Table1[[#This Row],[rating_count]]</f>
        <v>17194800</v>
      </c>
      <c r="Q54" s="10" t="str">
        <f>IF(Table1[[#This Row],[discounted_price]]&lt;200, "₹ 200",IF(Table1[[#This Row],[discounted_price]]&lt;=500,"₹ 200-₹ 500", "&gt;₹ 500"))</f>
        <v>&gt;₹ 500</v>
      </c>
      <c r="R54">
        <f>Table1[[#This Row],[rating]]*Table1[[#This Row],[rating_count]]</f>
        <v>35208.400000000001</v>
      </c>
      <c r="S54" t="str">
        <f>IF(Table1[[#This Row],[discount_percentage]]&lt;0.25, "Low", IF(Table1[[#This Row],[discount_percentage]]&lt;0.5, "Medium", "High"))</f>
        <v>High</v>
      </c>
    </row>
    <row r="55" spans="1:19">
      <c r="A55" t="s">
        <v>114</v>
      </c>
      <c r="B55" t="s">
        <v>115</v>
      </c>
      <c r="C55" t="str">
        <f>TRIM(LEFT(Table1[[#This Row],[product_name]], FIND(" ", Table1[[#This Row],[product_name]], FIND(" ", Table1[[#This Row],[product_name]], FIND(" ", Table1[[#This Row],[product_name]])+1)+1)))</f>
        <v>VW 80 cm</v>
      </c>
      <c r="D55" t="str">
        <f>PROPER(Table1[[#This Row],[Column1]])</f>
        <v>Vw 80 Cm</v>
      </c>
      <c r="E55" t="s">
        <v>2696</v>
      </c>
      <c r="F55" t="s">
        <v>2941</v>
      </c>
      <c r="G55" t="s">
        <v>2698</v>
      </c>
      <c r="H55" t="s">
        <v>2701</v>
      </c>
      <c r="I55" s="9">
        <v>6999</v>
      </c>
      <c r="J55" s="9">
        <v>12999</v>
      </c>
      <c r="K55" s="1">
        <v>0.46</v>
      </c>
      <c r="L55" s="3">
        <f>IF(Table1[[#This Row],[discount_percentage]]&gt;=0.5, 1,0)</f>
        <v>0</v>
      </c>
      <c r="M55">
        <v>4.2</v>
      </c>
      <c r="N55" s="2">
        <v>4003</v>
      </c>
      <c r="O55" s="7">
        <f>IF(Table1[rating_count]&lt;1000, 1, 0)</f>
        <v>0</v>
      </c>
      <c r="P55" s="8">
        <f>Table1[[#This Row],[actual_price]]*Table1[[#This Row],[rating_count]]</f>
        <v>52034997</v>
      </c>
      <c r="Q55" s="10" t="str">
        <f>IF(Table1[[#This Row],[discounted_price]]&lt;200, "₹ 200",IF(Table1[[#This Row],[discounted_price]]&lt;=500,"₹ 200-₹ 500", "&gt;₹ 500"))</f>
        <v>&gt;₹ 500</v>
      </c>
      <c r="R55">
        <f>Table1[[#This Row],[rating]]*Table1[[#This Row],[rating_count]]</f>
        <v>16812.600000000002</v>
      </c>
      <c r="S55" t="str">
        <f>IF(Table1[[#This Row],[discount_percentage]]&lt;0.25, "Low", IF(Table1[[#This Row],[discount_percentage]]&lt;0.5, "Medium", "High"))</f>
        <v>Medium</v>
      </c>
    </row>
    <row r="56" spans="1:19">
      <c r="A56" t="s">
        <v>116</v>
      </c>
      <c r="B56" t="s">
        <v>117</v>
      </c>
      <c r="C56" t="str">
        <f>TRIM(LEFT(Table1[[#This Row],[product_name]], FIND(" ", Table1[[#This Row],[product_name]], FIND(" ", Table1[[#This Row],[product_name]], FIND(" ", Table1[[#This Row],[product_name]])+1)+1)))</f>
        <v>Ambrane Unbreakable 3A</v>
      </c>
      <c r="D56" t="str">
        <f>PROPER(Table1[[#This Row],[Column1]])</f>
        <v>Ambrane Unbreakable 3A</v>
      </c>
      <c r="E56" t="s">
        <v>2938</v>
      </c>
      <c r="F56" t="s">
        <v>2939</v>
      </c>
      <c r="G56" t="s">
        <v>2958</v>
      </c>
      <c r="H56" t="s">
        <v>2695</v>
      </c>
      <c r="I56" s="9">
        <v>199</v>
      </c>
      <c r="J56" s="9">
        <v>349</v>
      </c>
      <c r="K56" s="1">
        <v>0.43</v>
      </c>
      <c r="L56" s="3">
        <f>IF(Table1[[#This Row],[discount_percentage]]&gt;=0.5, 1,0)</f>
        <v>0</v>
      </c>
      <c r="M56">
        <v>4.0999999999999996</v>
      </c>
      <c r="N56" s="2">
        <v>314</v>
      </c>
      <c r="O56" s="7">
        <f>IF(Table1[rating_count]&lt;1000, 1, 0)</f>
        <v>1</v>
      </c>
      <c r="P56" s="8">
        <f>Table1[[#This Row],[actual_price]]*Table1[[#This Row],[rating_count]]</f>
        <v>109586</v>
      </c>
      <c r="Q56" s="10" t="str">
        <f>IF(Table1[[#This Row],[discounted_price]]&lt;200, "₹ 200",IF(Table1[[#This Row],[discounted_price]]&lt;=500,"₹ 200-₹ 500", "&gt;₹ 500"))</f>
        <v>₹ 200</v>
      </c>
      <c r="R56">
        <f>Table1[[#This Row],[rating]]*Table1[[#This Row],[rating_count]]</f>
        <v>1287.3999999999999</v>
      </c>
      <c r="S56" t="str">
        <f>IF(Table1[[#This Row],[discount_percentage]]&lt;0.25, "Low", IF(Table1[[#This Row],[discount_percentage]]&lt;0.5, "Medium", "High"))</f>
        <v>Medium</v>
      </c>
    </row>
    <row r="57" spans="1:19">
      <c r="A57" t="s">
        <v>118</v>
      </c>
      <c r="B57" t="s">
        <v>119</v>
      </c>
      <c r="C57" t="str">
        <f>TRIM(LEFT(Table1[[#This Row],[product_name]], FIND(" ", Table1[[#This Row],[product_name]], FIND(" ", Table1[[#This Row],[product_name]], FIND(" ", Table1[[#This Row],[product_name]])+1)+1)))</f>
        <v>Tata Sky Universal</v>
      </c>
      <c r="D57" t="str">
        <f>PROPER(Table1[[#This Row],[Column1]])</f>
        <v>Tata Sky Universal</v>
      </c>
      <c r="E57" t="s">
        <v>2696</v>
      </c>
      <c r="F57" t="s">
        <v>2941</v>
      </c>
      <c r="G57" t="s">
        <v>2697</v>
      </c>
      <c r="H57" t="s">
        <v>2700</v>
      </c>
      <c r="I57" s="9">
        <v>230</v>
      </c>
      <c r="J57" s="9">
        <v>499</v>
      </c>
      <c r="K57" s="1">
        <v>0.54</v>
      </c>
      <c r="L57" s="3">
        <f>IF(Table1[[#This Row],[discount_percentage]]&gt;=0.5, 1,0)</f>
        <v>1</v>
      </c>
      <c r="M57">
        <v>3.7</v>
      </c>
      <c r="N57" s="2">
        <v>2960</v>
      </c>
      <c r="O57" s="7">
        <f>IF(Table1[rating_count]&lt;1000, 1, 0)</f>
        <v>0</v>
      </c>
      <c r="P57" s="8">
        <f>Table1[[#This Row],[actual_price]]*Table1[[#This Row],[rating_count]]</f>
        <v>1477040</v>
      </c>
      <c r="Q57" s="10" t="str">
        <f>IF(Table1[[#This Row],[discounted_price]]&lt;200, "₹ 200",IF(Table1[[#This Row],[discounted_price]]&lt;=500,"₹ 200-₹ 500", "&gt;₹ 500"))</f>
        <v>₹ 200-₹ 500</v>
      </c>
      <c r="R57">
        <f>Table1[[#This Row],[rating]]*Table1[[#This Row],[rating_count]]</f>
        <v>10952</v>
      </c>
      <c r="S57" t="str">
        <f>IF(Table1[[#This Row],[discount_percentage]]&lt;0.25, "Low", IF(Table1[[#This Row],[discount_percentage]]&lt;0.5, "Medium", "High"))</f>
        <v>High</v>
      </c>
    </row>
    <row r="58" spans="1:19">
      <c r="A58" t="s">
        <v>120</v>
      </c>
      <c r="B58" t="s">
        <v>121</v>
      </c>
      <c r="C58" t="str">
        <f>TRIM(LEFT(Table1[[#This Row],[product_name]], FIND(" ", Table1[[#This Row],[product_name]], FIND(" ", Table1[[#This Row],[product_name]], FIND(" ", Table1[[#This Row],[product_name]])+1)+1)))</f>
        <v>TP-LINK WiFi Dongle</v>
      </c>
      <c r="D58" t="str">
        <f>PROPER(Table1[[#This Row],[Column1]])</f>
        <v>Tp-Link Wifi Dongle</v>
      </c>
      <c r="E58" t="s">
        <v>2938</v>
      </c>
      <c r="F58" t="s">
        <v>2940</v>
      </c>
      <c r="G58" t="s">
        <v>2957</v>
      </c>
      <c r="H58" t="s">
        <v>2959</v>
      </c>
      <c r="I58" s="9">
        <v>649</v>
      </c>
      <c r="J58" s="9">
        <v>1399</v>
      </c>
      <c r="K58" s="1">
        <v>0.54</v>
      </c>
      <c r="L58" s="3">
        <f>IF(Table1[[#This Row],[discount_percentage]]&gt;=0.5, 1,0)</f>
        <v>1</v>
      </c>
      <c r="M58">
        <v>4.2</v>
      </c>
      <c r="N58" s="2">
        <v>179691</v>
      </c>
      <c r="O58" s="7">
        <f>IF(Table1[rating_count]&lt;1000, 1, 0)</f>
        <v>0</v>
      </c>
      <c r="P58" s="8">
        <f>Table1[[#This Row],[actual_price]]*Table1[[#This Row],[rating_count]]</f>
        <v>251387709</v>
      </c>
      <c r="Q58" s="10" t="str">
        <f>IF(Table1[[#This Row],[discounted_price]]&lt;200, "₹ 200",IF(Table1[[#This Row],[discounted_price]]&lt;=500,"₹ 200-₹ 500", "&gt;₹ 500"))</f>
        <v>&gt;₹ 500</v>
      </c>
      <c r="R58">
        <f>Table1[[#This Row],[rating]]*Table1[[#This Row],[rating_count]]</f>
        <v>754702.20000000007</v>
      </c>
      <c r="S58" t="str">
        <f>IF(Table1[[#This Row],[discount_percentage]]&lt;0.25, "Low", IF(Table1[[#This Row],[discount_percentage]]&lt;0.5, "Medium", "High"))</f>
        <v>High</v>
      </c>
    </row>
    <row r="59" spans="1:19">
      <c r="A59" t="s">
        <v>122</v>
      </c>
      <c r="B59" t="s">
        <v>123</v>
      </c>
      <c r="C59" t="str">
        <f>TRIM(LEFT(Table1[[#This Row],[product_name]], FIND(" ", Table1[[#This Row],[product_name]], FIND(" ", Table1[[#This Row],[product_name]], FIND(" ", Table1[[#This Row],[product_name]])+1)+1)))</f>
        <v>OnePlus 80 cm</v>
      </c>
      <c r="D59" t="str">
        <f>PROPER(Table1[[#This Row],[Column1]])</f>
        <v>Oneplus 80 Cm</v>
      </c>
      <c r="E59" t="s">
        <v>2696</v>
      </c>
      <c r="F59" t="s">
        <v>2941</v>
      </c>
      <c r="G59" t="s">
        <v>2698</v>
      </c>
      <c r="H59" t="s">
        <v>2699</v>
      </c>
      <c r="I59" s="9">
        <v>15999</v>
      </c>
      <c r="J59" s="9">
        <v>21999</v>
      </c>
      <c r="K59" s="1">
        <v>0.27</v>
      </c>
      <c r="L59" s="3">
        <f>IF(Table1[[#This Row],[discount_percentage]]&gt;=0.5, 1,0)</f>
        <v>0</v>
      </c>
      <c r="M59">
        <v>4.2</v>
      </c>
      <c r="N59" s="2">
        <v>34899</v>
      </c>
      <c r="O59" s="7">
        <f>IF(Table1[rating_count]&lt;1000, 1, 0)</f>
        <v>0</v>
      </c>
      <c r="P59" s="8">
        <f>Table1[[#This Row],[actual_price]]*Table1[[#This Row],[rating_count]]</f>
        <v>767743101</v>
      </c>
      <c r="Q59" s="10" t="str">
        <f>IF(Table1[[#This Row],[discounted_price]]&lt;200, "₹ 200",IF(Table1[[#This Row],[discounted_price]]&lt;=500,"₹ 200-₹ 500", "&gt;₹ 500"))</f>
        <v>&gt;₹ 500</v>
      </c>
      <c r="R59">
        <f>Table1[[#This Row],[rating]]*Table1[[#This Row],[rating_count]]</f>
        <v>146575.80000000002</v>
      </c>
      <c r="S59" t="str">
        <f>IF(Table1[[#This Row],[discount_percentage]]&lt;0.25, "Low", IF(Table1[[#This Row],[discount_percentage]]&lt;0.5, "Medium", "High"))</f>
        <v>Medium</v>
      </c>
    </row>
    <row r="60" spans="1:19">
      <c r="A60" t="s">
        <v>124</v>
      </c>
      <c r="B60" t="s">
        <v>125</v>
      </c>
      <c r="C60" t="str">
        <f>TRIM(LEFT(Table1[[#This Row],[product_name]], FIND(" ", Table1[[#This Row],[product_name]], FIND(" ", Table1[[#This Row],[product_name]], FIND(" ", Table1[[#This Row],[product_name]])+1)+1)))</f>
        <v>Wecool Unbreakable 3</v>
      </c>
      <c r="D60" t="str">
        <f>PROPER(Table1[[#This Row],[Column1]])</f>
        <v>Wecool Unbreakable 3</v>
      </c>
      <c r="E60" t="s">
        <v>2938</v>
      </c>
      <c r="F60" t="s">
        <v>2939</v>
      </c>
      <c r="G60" t="s">
        <v>2958</v>
      </c>
      <c r="H60" t="s">
        <v>2695</v>
      </c>
      <c r="I60" s="9">
        <v>348</v>
      </c>
      <c r="J60" s="9">
        <v>1499</v>
      </c>
      <c r="K60" s="1">
        <v>0.77</v>
      </c>
      <c r="L60" s="3">
        <f>IF(Table1[[#This Row],[discount_percentage]]&gt;=0.5, 1,0)</f>
        <v>1</v>
      </c>
      <c r="M60">
        <v>4.2</v>
      </c>
      <c r="N60" s="2">
        <v>656</v>
      </c>
      <c r="O60" s="7">
        <f>IF(Table1[rating_count]&lt;1000, 1, 0)</f>
        <v>1</v>
      </c>
      <c r="P60" s="8">
        <f>Table1[[#This Row],[actual_price]]*Table1[[#This Row],[rating_count]]</f>
        <v>983344</v>
      </c>
      <c r="Q60" s="10" t="str">
        <f>IF(Table1[[#This Row],[discounted_price]]&lt;200, "₹ 200",IF(Table1[[#This Row],[discounted_price]]&lt;=500,"₹ 200-₹ 500", "&gt;₹ 500"))</f>
        <v>₹ 200-₹ 500</v>
      </c>
      <c r="R60">
        <f>Table1[[#This Row],[rating]]*Table1[[#This Row],[rating_count]]</f>
        <v>2755.2000000000003</v>
      </c>
      <c r="S60" t="str">
        <f>IF(Table1[[#This Row],[discount_percentage]]&lt;0.25, "Low", IF(Table1[[#This Row],[discount_percentage]]&lt;0.5, "Medium", "High"))</f>
        <v>High</v>
      </c>
    </row>
    <row r="61" spans="1:19">
      <c r="A61" t="s">
        <v>126</v>
      </c>
      <c r="B61" t="s">
        <v>127</v>
      </c>
      <c r="C61" t="str">
        <f>TRIM(LEFT(Table1[[#This Row],[product_name]], FIND(" ", Table1[[#This Row],[product_name]], FIND(" ", Table1[[#This Row],[product_name]], FIND(" ", Table1[[#This Row],[product_name]])+1)+1)))</f>
        <v>Portronics Konnect L</v>
      </c>
      <c r="D61" t="str">
        <f>PROPER(Table1[[#This Row],[Column1]])</f>
        <v>Portronics Konnect L</v>
      </c>
      <c r="E61" t="s">
        <v>2938</v>
      </c>
      <c r="F61" t="s">
        <v>2939</v>
      </c>
      <c r="G61" t="s">
        <v>2958</v>
      </c>
      <c r="H61" t="s">
        <v>2695</v>
      </c>
      <c r="I61" s="9">
        <v>154</v>
      </c>
      <c r="J61" s="9">
        <v>349</v>
      </c>
      <c r="K61" s="1">
        <v>0.56000000000000005</v>
      </c>
      <c r="L61" s="3">
        <f>IF(Table1[[#This Row],[discount_percentage]]&gt;=0.5, 1,0)</f>
        <v>1</v>
      </c>
      <c r="M61">
        <v>4.3</v>
      </c>
      <c r="N61" s="2">
        <v>7064</v>
      </c>
      <c r="O61" s="7">
        <f>IF(Table1[rating_count]&lt;1000, 1, 0)</f>
        <v>0</v>
      </c>
      <c r="P61" s="8">
        <f>Table1[[#This Row],[actual_price]]*Table1[[#This Row],[rating_count]]</f>
        <v>2465336</v>
      </c>
      <c r="Q61" s="10" t="str">
        <f>IF(Table1[[#This Row],[discounted_price]]&lt;200, "₹ 200",IF(Table1[[#This Row],[discounted_price]]&lt;=500,"₹ 200-₹ 500", "&gt;₹ 500"))</f>
        <v>₹ 200</v>
      </c>
      <c r="R61">
        <f>Table1[[#This Row],[rating]]*Table1[[#This Row],[rating_count]]</f>
        <v>30375.199999999997</v>
      </c>
      <c r="S61" t="str">
        <f>IF(Table1[[#This Row],[discount_percentage]]&lt;0.25, "Low", IF(Table1[[#This Row],[discount_percentage]]&lt;0.5, "Medium", "High"))</f>
        <v>High</v>
      </c>
    </row>
    <row r="62" spans="1:19">
      <c r="A62" t="s">
        <v>128</v>
      </c>
      <c r="B62" t="s">
        <v>129</v>
      </c>
      <c r="C62" t="str">
        <f>TRIM(LEFT(Table1[[#This Row],[product_name]], FIND(" ", Table1[[#This Row],[product_name]], FIND(" ", Table1[[#This Row],[product_name]], FIND(" ", Table1[[#This Row],[product_name]])+1)+1)))</f>
        <v>Airtel DigitalTV DTH</v>
      </c>
      <c r="D62" t="str">
        <f>PROPER(Table1[[#This Row],[Column1]])</f>
        <v>Airtel Digitaltv Dth</v>
      </c>
      <c r="E62" t="s">
        <v>2696</v>
      </c>
      <c r="F62" t="s">
        <v>2941</v>
      </c>
      <c r="G62" t="s">
        <v>2697</v>
      </c>
      <c r="H62" t="s">
        <v>2700</v>
      </c>
      <c r="I62" s="9">
        <v>179</v>
      </c>
      <c r="J62" s="9">
        <v>799</v>
      </c>
      <c r="K62" s="1">
        <v>0.78</v>
      </c>
      <c r="L62" s="3">
        <f>IF(Table1[[#This Row],[discount_percentage]]&gt;=0.5, 1,0)</f>
        <v>1</v>
      </c>
      <c r="M62">
        <v>3.7</v>
      </c>
      <c r="N62" s="2">
        <v>2201</v>
      </c>
      <c r="O62" s="7">
        <f>IF(Table1[rating_count]&lt;1000, 1, 0)</f>
        <v>0</v>
      </c>
      <c r="P62" s="8">
        <f>Table1[[#This Row],[actual_price]]*Table1[[#This Row],[rating_count]]</f>
        <v>1758599</v>
      </c>
      <c r="Q62" s="10" t="str">
        <f>IF(Table1[[#This Row],[discounted_price]]&lt;200, "₹ 200",IF(Table1[[#This Row],[discounted_price]]&lt;=500,"₹ 200-₹ 500", "&gt;₹ 500"))</f>
        <v>₹ 200</v>
      </c>
      <c r="R62">
        <f>Table1[[#This Row],[rating]]*Table1[[#This Row],[rating_count]]</f>
        <v>8143.7000000000007</v>
      </c>
      <c r="S62" t="str">
        <f>IF(Table1[[#This Row],[discount_percentage]]&lt;0.25, "Low", IF(Table1[[#This Row],[discount_percentage]]&lt;0.5, "Medium", "High"))</f>
        <v>High</v>
      </c>
    </row>
    <row r="63" spans="1:19">
      <c r="A63" t="s">
        <v>130</v>
      </c>
      <c r="B63" t="s">
        <v>131</v>
      </c>
      <c r="C63" t="str">
        <f>TRIM(LEFT(Table1[[#This Row],[product_name]], FIND(" ", Table1[[#This Row],[product_name]], FIND(" ", Table1[[#This Row],[product_name]], FIND(" ", Table1[[#This Row],[product_name]])+1)+1)))</f>
        <v>Samsung 108 cm</v>
      </c>
      <c r="D63" t="str">
        <f>PROPER(Table1[[#This Row],[Column1]])</f>
        <v>Samsung 108 Cm</v>
      </c>
      <c r="E63" t="s">
        <v>2696</v>
      </c>
      <c r="F63" t="s">
        <v>2941</v>
      </c>
      <c r="G63" t="s">
        <v>2698</v>
      </c>
      <c r="H63" t="s">
        <v>2699</v>
      </c>
      <c r="I63" s="9">
        <v>32990</v>
      </c>
      <c r="J63" s="9">
        <v>47900</v>
      </c>
      <c r="K63" s="1">
        <v>0.31</v>
      </c>
      <c r="L63" s="3">
        <f>IF(Table1[[#This Row],[discount_percentage]]&gt;=0.5, 1,0)</f>
        <v>0</v>
      </c>
      <c r="M63">
        <v>4.3</v>
      </c>
      <c r="N63" s="2">
        <v>7109</v>
      </c>
      <c r="O63" s="7">
        <f>IF(Table1[rating_count]&lt;1000, 1, 0)</f>
        <v>0</v>
      </c>
      <c r="P63" s="8">
        <f>Table1[[#This Row],[actual_price]]*Table1[[#This Row],[rating_count]]</f>
        <v>340521100</v>
      </c>
      <c r="Q63" s="10" t="str">
        <f>IF(Table1[[#This Row],[discounted_price]]&lt;200, "₹ 200",IF(Table1[[#This Row],[discounted_price]]&lt;=500,"₹ 200-₹ 500", "&gt;₹ 500"))</f>
        <v>&gt;₹ 500</v>
      </c>
      <c r="R63">
        <f>Table1[[#This Row],[rating]]*Table1[[#This Row],[rating_count]]</f>
        <v>30568.699999999997</v>
      </c>
      <c r="S63" t="str">
        <f>IF(Table1[[#This Row],[discount_percentage]]&lt;0.25, "Low", IF(Table1[[#This Row],[discount_percentage]]&lt;0.5, "Medium", "High"))</f>
        <v>Medium</v>
      </c>
    </row>
    <row r="64" spans="1:19">
      <c r="A64" t="s">
        <v>132</v>
      </c>
      <c r="B64" t="s">
        <v>133</v>
      </c>
      <c r="C64" t="str">
        <f>TRIM(LEFT(Table1[[#This Row],[product_name]], FIND(" ", Table1[[#This Row],[product_name]], FIND(" ", Table1[[#This Row],[product_name]], FIND(" ", Table1[[#This Row],[product_name]])+1)+1)))</f>
        <v>Lapster 1.5 mtr</v>
      </c>
      <c r="D64" t="str">
        <f>PROPER(Table1[[#This Row],[Column1]])</f>
        <v>Lapster 1.5 Mtr</v>
      </c>
      <c r="E64" t="s">
        <v>2938</v>
      </c>
      <c r="F64" t="s">
        <v>2939</v>
      </c>
      <c r="G64" t="s">
        <v>2958</v>
      </c>
      <c r="H64" t="s">
        <v>2695</v>
      </c>
      <c r="I64" s="9">
        <v>139</v>
      </c>
      <c r="J64" s="9">
        <v>999</v>
      </c>
      <c r="K64" s="1">
        <v>0.86</v>
      </c>
      <c r="L64" s="3">
        <f>IF(Table1[[#This Row],[discount_percentage]]&gt;=0.5, 1,0)</f>
        <v>1</v>
      </c>
      <c r="M64">
        <v>4</v>
      </c>
      <c r="N64" s="2">
        <v>1313</v>
      </c>
      <c r="O64" s="7">
        <f>IF(Table1[rating_count]&lt;1000, 1, 0)</f>
        <v>0</v>
      </c>
      <c r="P64" s="8">
        <f>Table1[[#This Row],[actual_price]]*Table1[[#This Row],[rating_count]]</f>
        <v>1311687</v>
      </c>
      <c r="Q64" s="10" t="str">
        <f>IF(Table1[[#This Row],[discounted_price]]&lt;200, "₹ 200",IF(Table1[[#This Row],[discounted_price]]&lt;=500,"₹ 200-₹ 500", "&gt;₹ 500"))</f>
        <v>₹ 200</v>
      </c>
      <c r="R64">
        <f>Table1[[#This Row],[rating]]*Table1[[#This Row],[rating_count]]</f>
        <v>5252</v>
      </c>
      <c r="S64" t="str">
        <f>IF(Table1[[#This Row],[discount_percentage]]&lt;0.25, "Low", IF(Table1[[#This Row],[discount_percentage]]&lt;0.5, "Medium", "High"))</f>
        <v>High</v>
      </c>
    </row>
    <row r="65" spans="1:19">
      <c r="A65" t="s">
        <v>134</v>
      </c>
      <c r="B65" t="s">
        <v>135</v>
      </c>
      <c r="C65" t="str">
        <f>TRIM(LEFT(Table1[[#This Row],[product_name]], FIND(" ", Table1[[#This Row],[product_name]], FIND(" ", Table1[[#This Row],[product_name]], FIND(" ", Table1[[#This Row],[product_name]])+1)+1)))</f>
        <v>AmazonBasics USB Type-C</v>
      </c>
      <c r="D65" t="str">
        <f>PROPER(Table1[[#This Row],[Column1]])</f>
        <v>Amazonbasics Usb Type-C</v>
      </c>
      <c r="E65" t="s">
        <v>2938</v>
      </c>
      <c r="F65" t="s">
        <v>2939</v>
      </c>
      <c r="G65" t="s">
        <v>2958</v>
      </c>
      <c r="H65" t="s">
        <v>2695</v>
      </c>
      <c r="I65" s="9">
        <v>329</v>
      </c>
      <c r="J65" s="9">
        <v>845</v>
      </c>
      <c r="K65" s="1">
        <v>0.61</v>
      </c>
      <c r="L65" s="3">
        <f>IF(Table1[[#This Row],[discount_percentage]]&gt;=0.5, 1,0)</f>
        <v>1</v>
      </c>
      <c r="M65">
        <v>4.2</v>
      </c>
      <c r="N65" s="2">
        <v>29746</v>
      </c>
      <c r="O65" s="7">
        <f>IF(Table1[rating_count]&lt;1000, 1, 0)</f>
        <v>0</v>
      </c>
      <c r="P65" s="8">
        <f>Table1[[#This Row],[actual_price]]*Table1[[#This Row],[rating_count]]</f>
        <v>25135370</v>
      </c>
      <c r="Q65" s="10" t="str">
        <f>IF(Table1[[#This Row],[discounted_price]]&lt;200, "₹ 200",IF(Table1[[#This Row],[discounted_price]]&lt;=500,"₹ 200-₹ 500", "&gt;₹ 500"))</f>
        <v>₹ 200-₹ 500</v>
      </c>
      <c r="R65">
        <f>Table1[[#This Row],[rating]]*Table1[[#This Row],[rating_count]]</f>
        <v>124933.20000000001</v>
      </c>
      <c r="S65" t="str">
        <f>IF(Table1[[#This Row],[discount_percentage]]&lt;0.25, "Low", IF(Table1[[#This Row],[discount_percentage]]&lt;0.5, "Medium", "High"))</f>
        <v>High</v>
      </c>
    </row>
    <row r="66" spans="1:19">
      <c r="A66" t="s">
        <v>136</v>
      </c>
      <c r="B66" t="s">
        <v>137</v>
      </c>
      <c r="C66" t="str">
        <f>TRIM(LEFT(Table1[[#This Row],[product_name]], FIND(" ", Table1[[#This Row],[product_name]], FIND(" ", Table1[[#This Row],[product_name]], FIND(" ", Table1[[#This Row],[product_name]])+1)+1)))</f>
        <v>Redmi 80 cm</v>
      </c>
      <c r="D66" t="str">
        <f>PROPER(Table1[[#This Row],[Column1]])</f>
        <v>Redmi 80 Cm</v>
      </c>
      <c r="E66" t="s">
        <v>2696</v>
      </c>
      <c r="F66" t="s">
        <v>2941</v>
      </c>
      <c r="G66" t="s">
        <v>2698</v>
      </c>
      <c r="H66" t="s">
        <v>2699</v>
      </c>
      <c r="I66" s="9">
        <v>13999</v>
      </c>
      <c r="J66" s="9">
        <v>24999</v>
      </c>
      <c r="K66" s="1">
        <v>0.44</v>
      </c>
      <c r="L66" s="3">
        <f>IF(Table1[[#This Row],[discount_percentage]]&gt;=0.5, 1,0)</f>
        <v>0</v>
      </c>
      <c r="M66">
        <v>4.2</v>
      </c>
      <c r="N66" s="2">
        <v>45238</v>
      </c>
      <c r="O66" s="7">
        <f>IF(Table1[rating_count]&lt;1000, 1, 0)</f>
        <v>0</v>
      </c>
      <c r="P66" s="8">
        <f>Table1[[#This Row],[actual_price]]*Table1[[#This Row],[rating_count]]</f>
        <v>1130904762</v>
      </c>
      <c r="Q66" s="10" t="str">
        <f>IF(Table1[[#This Row],[discounted_price]]&lt;200, "₹ 200",IF(Table1[[#This Row],[discounted_price]]&lt;=500,"₹ 200-₹ 500", "&gt;₹ 500"))</f>
        <v>&gt;₹ 500</v>
      </c>
      <c r="R66">
        <f>Table1[[#This Row],[rating]]*Table1[[#This Row],[rating_count]]</f>
        <v>189999.6</v>
      </c>
      <c r="S66" t="str">
        <f>IF(Table1[[#This Row],[discount_percentage]]&lt;0.25, "Low", IF(Table1[[#This Row],[discount_percentage]]&lt;0.5, "Medium", "High"))</f>
        <v>Medium</v>
      </c>
    </row>
    <row r="67" spans="1:19">
      <c r="A67" t="s">
        <v>138</v>
      </c>
      <c r="B67" t="s">
        <v>139</v>
      </c>
      <c r="C67" t="str">
        <f>TRIM(LEFT(Table1[[#This Row],[product_name]], FIND(" ", Table1[[#This Row],[product_name]], FIND(" ", Table1[[#This Row],[product_name]], FIND(" ", Table1[[#This Row],[product_name]])+1)+1)))</f>
        <v>Amazon Basics High-Speed</v>
      </c>
      <c r="D67" t="str">
        <f>PROPER(Table1[[#This Row],[Column1]])</f>
        <v>Amazon Basics High-Speed</v>
      </c>
      <c r="E67" t="s">
        <v>2696</v>
      </c>
      <c r="F67" t="s">
        <v>2941</v>
      </c>
      <c r="G67" t="s">
        <v>2697</v>
      </c>
      <c r="H67" t="s">
        <v>2695</v>
      </c>
      <c r="I67" s="9">
        <v>309</v>
      </c>
      <c r="J67" s="9">
        <v>1400</v>
      </c>
      <c r="K67" s="1">
        <v>0.78</v>
      </c>
      <c r="L67" s="3">
        <f>IF(Table1[[#This Row],[discount_percentage]]&gt;=0.5, 1,0)</f>
        <v>1</v>
      </c>
      <c r="M67">
        <v>4.4000000000000004</v>
      </c>
      <c r="N67" s="2">
        <v>426973</v>
      </c>
      <c r="O67" s="7">
        <f>IF(Table1[rating_count]&lt;1000, 1, 0)</f>
        <v>0</v>
      </c>
      <c r="P67" s="8">
        <f>Table1[[#This Row],[actual_price]]*Table1[[#This Row],[rating_count]]</f>
        <v>597762200</v>
      </c>
      <c r="Q67" s="10" t="str">
        <f>IF(Table1[[#This Row],[discounted_price]]&lt;200, "₹ 200",IF(Table1[[#This Row],[discounted_price]]&lt;=500,"₹ 200-₹ 500", "&gt;₹ 500"))</f>
        <v>₹ 200-₹ 500</v>
      </c>
      <c r="R67">
        <f>Table1[[#This Row],[rating]]*Table1[[#This Row],[rating_count]]</f>
        <v>1878681.2000000002</v>
      </c>
      <c r="S67" t="str">
        <f>IF(Table1[[#This Row],[discount_percentage]]&lt;0.25, "Low", IF(Table1[[#This Row],[discount_percentage]]&lt;0.5, "Medium", "High"))</f>
        <v>High</v>
      </c>
    </row>
    <row r="68" spans="1:19">
      <c r="A68" t="s">
        <v>140</v>
      </c>
      <c r="B68" t="s">
        <v>141</v>
      </c>
      <c r="C68" t="str">
        <f>TRIM(LEFT(Table1[[#This Row],[product_name]], FIND(" ", Table1[[#This Row],[product_name]], FIND(" ", Table1[[#This Row],[product_name]], FIND(" ", Table1[[#This Row],[product_name]])+1)+1)))</f>
        <v>Portronics Konnect L</v>
      </c>
      <c r="D68" t="str">
        <f>PROPER(Table1[[#This Row],[Column1]])</f>
        <v>Portronics Konnect L</v>
      </c>
      <c r="E68" t="s">
        <v>2938</v>
      </c>
      <c r="F68" t="s">
        <v>2939</v>
      </c>
      <c r="G68" t="s">
        <v>2958</v>
      </c>
      <c r="H68" t="s">
        <v>2695</v>
      </c>
      <c r="I68" s="9">
        <v>263</v>
      </c>
      <c r="J68" s="9">
        <v>699</v>
      </c>
      <c r="K68" s="1">
        <v>0.62</v>
      </c>
      <c r="L68" s="3">
        <f>IF(Table1[[#This Row],[discount_percentage]]&gt;=0.5, 1,0)</f>
        <v>1</v>
      </c>
      <c r="M68">
        <v>4.0999999999999996</v>
      </c>
      <c r="N68" s="2">
        <v>450</v>
      </c>
      <c r="O68" s="7">
        <f>IF(Table1[rating_count]&lt;1000, 1, 0)</f>
        <v>1</v>
      </c>
      <c r="P68" s="8">
        <f>Table1[[#This Row],[actual_price]]*Table1[[#This Row],[rating_count]]</f>
        <v>314550</v>
      </c>
      <c r="Q68" s="10" t="str">
        <f>IF(Table1[[#This Row],[discounted_price]]&lt;200, "₹ 200",IF(Table1[[#This Row],[discounted_price]]&lt;=500,"₹ 200-₹ 500", "&gt;₹ 500"))</f>
        <v>₹ 200-₹ 500</v>
      </c>
      <c r="R68">
        <f>Table1[[#This Row],[rating]]*Table1[[#This Row],[rating_count]]</f>
        <v>1844.9999999999998</v>
      </c>
      <c r="S68" t="str">
        <f>IF(Table1[[#This Row],[discount_percentage]]&lt;0.25, "Low", IF(Table1[[#This Row],[discount_percentage]]&lt;0.5, "Medium", "High"))</f>
        <v>High</v>
      </c>
    </row>
    <row r="69" spans="1:19">
      <c r="A69" t="s">
        <v>142</v>
      </c>
      <c r="B69" t="s">
        <v>143</v>
      </c>
      <c r="C69" t="str">
        <f>TRIM(LEFT(Table1[[#This Row],[product_name]], FIND(" ", Table1[[#This Row],[product_name]], FIND(" ", Table1[[#This Row],[product_name]], FIND(" ", Table1[[#This Row],[product_name]])+1)+1)))</f>
        <v>Acer 80 cm</v>
      </c>
      <c r="D69" t="str">
        <f>PROPER(Table1[[#This Row],[Column1]])</f>
        <v>Acer 80 Cm</v>
      </c>
      <c r="E69" t="s">
        <v>2696</v>
      </c>
      <c r="F69" t="s">
        <v>2941</v>
      </c>
      <c r="G69" t="s">
        <v>2698</v>
      </c>
      <c r="H69" t="s">
        <v>2701</v>
      </c>
      <c r="I69" s="9">
        <v>7999</v>
      </c>
      <c r="J69" s="9">
        <v>14990</v>
      </c>
      <c r="K69" s="1">
        <v>0.47</v>
      </c>
      <c r="L69" s="3">
        <f>IF(Table1[[#This Row],[discount_percentage]]&gt;=0.5, 1,0)</f>
        <v>0</v>
      </c>
      <c r="M69">
        <v>4.3</v>
      </c>
      <c r="N69" s="2">
        <v>457</v>
      </c>
      <c r="O69" s="7">
        <f>IF(Table1[rating_count]&lt;1000, 1, 0)</f>
        <v>1</v>
      </c>
      <c r="P69" s="8">
        <f>Table1[[#This Row],[actual_price]]*Table1[[#This Row],[rating_count]]</f>
        <v>6850430</v>
      </c>
      <c r="Q69" s="10" t="str">
        <f>IF(Table1[[#This Row],[discounted_price]]&lt;200, "₹ 200",IF(Table1[[#This Row],[discounted_price]]&lt;=500,"₹ 200-₹ 500", "&gt;₹ 500"))</f>
        <v>&gt;₹ 500</v>
      </c>
      <c r="R69">
        <f>Table1[[#This Row],[rating]]*Table1[[#This Row],[rating_count]]</f>
        <v>1965.1</v>
      </c>
      <c r="S69" t="str">
        <f>IF(Table1[[#This Row],[discount_percentage]]&lt;0.25, "Low", IF(Table1[[#This Row],[discount_percentage]]&lt;0.5, "Medium", "High"))</f>
        <v>Medium</v>
      </c>
    </row>
    <row r="70" spans="1:19">
      <c r="A70" t="s">
        <v>144</v>
      </c>
      <c r="B70" t="s">
        <v>145</v>
      </c>
      <c r="C70" t="str">
        <f>TRIM(LEFT(Table1[[#This Row],[product_name]], FIND(" ", Table1[[#This Row],[product_name]], FIND(" ", Table1[[#This Row],[product_name]], FIND(" ", Table1[[#This Row],[product_name]])+1)+1)))</f>
        <v>Model-P4 6 Way</v>
      </c>
      <c r="D70" t="str">
        <f>PROPER(Table1[[#This Row],[Column1]])</f>
        <v>Model-P4 6 Way</v>
      </c>
      <c r="E70" t="s">
        <v>2696</v>
      </c>
      <c r="F70" t="s">
        <v>2941</v>
      </c>
      <c r="G70" t="s">
        <v>2697</v>
      </c>
      <c r="H70" t="s">
        <v>2702</v>
      </c>
      <c r="I70" s="9">
        <v>1599</v>
      </c>
      <c r="J70" s="9">
        <v>2999</v>
      </c>
      <c r="K70" s="1">
        <v>0.47</v>
      </c>
      <c r="L70" s="3">
        <f>IF(Table1[[#This Row],[discount_percentage]]&gt;=0.5, 1,0)</f>
        <v>0</v>
      </c>
      <c r="M70">
        <v>4.2</v>
      </c>
      <c r="N70" s="2">
        <v>2727</v>
      </c>
      <c r="O70" s="7">
        <f>IF(Table1[rating_count]&lt;1000, 1, 0)</f>
        <v>0</v>
      </c>
      <c r="P70" s="8">
        <f>Table1[[#This Row],[actual_price]]*Table1[[#This Row],[rating_count]]</f>
        <v>8178273</v>
      </c>
      <c r="Q70" s="10" t="str">
        <f>IF(Table1[[#This Row],[discounted_price]]&lt;200, "₹ 200",IF(Table1[[#This Row],[discounted_price]]&lt;=500,"₹ 200-₹ 500", "&gt;₹ 500"))</f>
        <v>&gt;₹ 500</v>
      </c>
      <c r="R70">
        <f>Table1[[#This Row],[rating]]*Table1[[#This Row],[rating_count]]</f>
        <v>11453.4</v>
      </c>
      <c r="S70" t="str">
        <f>IF(Table1[[#This Row],[discount_percentage]]&lt;0.25, "Low", IF(Table1[[#This Row],[discount_percentage]]&lt;0.5, "Medium", "High"))</f>
        <v>Medium</v>
      </c>
    </row>
    <row r="71" spans="1:19">
      <c r="A71" t="s">
        <v>146</v>
      </c>
      <c r="B71" t="s">
        <v>147</v>
      </c>
      <c r="C71" t="str">
        <f>TRIM(LEFT(Table1[[#This Row],[product_name]], FIND(" ", Table1[[#This Row],[product_name]], FIND(" ", Table1[[#This Row],[product_name]], FIND(" ", Table1[[#This Row],[product_name]])+1)+1)))</f>
        <v>Amazon Basics USB</v>
      </c>
      <c r="D71" t="str">
        <f>PROPER(Table1[[#This Row],[Column1]])</f>
        <v>Amazon Basics Usb</v>
      </c>
      <c r="E71" t="s">
        <v>2938</v>
      </c>
      <c r="F71" t="s">
        <v>2939</v>
      </c>
      <c r="G71" t="s">
        <v>2958</v>
      </c>
      <c r="H71" t="s">
        <v>2695</v>
      </c>
      <c r="I71" s="9">
        <v>219</v>
      </c>
      <c r="J71" s="9">
        <v>700</v>
      </c>
      <c r="K71" s="1">
        <v>0.69</v>
      </c>
      <c r="L71" s="3">
        <f>IF(Table1[[#This Row],[discount_percentage]]&gt;=0.5, 1,0)</f>
        <v>1</v>
      </c>
      <c r="M71">
        <v>4.3</v>
      </c>
      <c r="N71" s="2">
        <v>20053</v>
      </c>
      <c r="O71" s="7">
        <f>IF(Table1[rating_count]&lt;1000, 1, 0)</f>
        <v>0</v>
      </c>
      <c r="P71" s="8">
        <f>Table1[[#This Row],[actual_price]]*Table1[[#This Row],[rating_count]]</f>
        <v>14037100</v>
      </c>
      <c r="Q71" s="10" t="str">
        <f>IF(Table1[[#This Row],[discounted_price]]&lt;200, "₹ 200",IF(Table1[[#This Row],[discounted_price]]&lt;=500,"₹ 200-₹ 500", "&gt;₹ 500"))</f>
        <v>₹ 200-₹ 500</v>
      </c>
      <c r="R71">
        <f>Table1[[#This Row],[rating]]*Table1[[#This Row],[rating_count]]</f>
        <v>86227.9</v>
      </c>
      <c r="S71" t="str">
        <f>IF(Table1[[#This Row],[discount_percentage]]&lt;0.25, "Low", IF(Table1[[#This Row],[discount_percentage]]&lt;0.5, "Medium", "High"))</f>
        <v>High</v>
      </c>
    </row>
    <row r="72" spans="1:19">
      <c r="A72" t="s">
        <v>148</v>
      </c>
      <c r="B72" t="s">
        <v>149</v>
      </c>
      <c r="C72" t="str">
        <f>TRIM(LEFT(Table1[[#This Row],[product_name]], FIND(" ", Table1[[#This Row],[product_name]], FIND(" ", Table1[[#This Row],[product_name]], FIND(" ", Table1[[#This Row],[product_name]])+1)+1)))</f>
        <v>oraimo 65W Type</v>
      </c>
      <c r="D72" t="str">
        <f>PROPER(Table1[[#This Row],[Column1]])</f>
        <v>Oraimo 65W Type</v>
      </c>
      <c r="E72" t="s">
        <v>2938</v>
      </c>
      <c r="F72" t="s">
        <v>2939</v>
      </c>
      <c r="G72" t="s">
        <v>2958</v>
      </c>
      <c r="H72" t="s">
        <v>2695</v>
      </c>
      <c r="I72" s="9">
        <v>349</v>
      </c>
      <c r="J72" s="9">
        <v>899</v>
      </c>
      <c r="K72" s="1">
        <v>0.61</v>
      </c>
      <c r="L72" s="3">
        <f>IF(Table1[[#This Row],[discount_percentage]]&gt;=0.5, 1,0)</f>
        <v>1</v>
      </c>
      <c r="M72">
        <v>4.5</v>
      </c>
      <c r="N72" s="2">
        <v>149</v>
      </c>
      <c r="O72" s="7">
        <f>IF(Table1[rating_count]&lt;1000, 1, 0)</f>
        <v>1</v>
      </c>
      <c r="P72" s="8">
        <f>Table1[[#This Row],[actual_price]]*Table1[[#This Row],[rating_count]]</f>
        <v>133951</v>
      </c>
      <c r="Q72" s="10" t="str">
        <f>IF(Table1[[#This Row],[discounted_price]]&lt;200, "₹ 200",IF(Table1[[#This Row],[discounted_price]]&lt;=500,"₹ 200-₹ 500", "&gt;₹ 500"))</f>
        <v>₹ 200-₹ 500</v>
      </c>
      <c r="R72">
        <f>Table1[[#This Row],[rating]]*Table1[[#This Row],[rating_count]]</f>
        <v>670.5</v>
      </c>
      <c r="S72" t="str">
        <f>IF(Table1[[#This Row],[discount_percentage]]&lt;0.25, "Low", IF(Table1[[#This Row],[discount_percentage]]&lt;0.5, "Medium", "High"))</f>
        <v>High</v>
      </c>
    </row>
    <row r="73" spans="1:19">
      <c r="A73" t="s">
        <v>150</v>
      </c>
      <c r="B73" t="s">
        <v>151</v>
      </c>
      <c r="C73" t="str">
        <f>TRIM(LEFT(Table1[[#This Row],[product_name]], FIND(" ", Table1[[#This Row],[product_name]], FIND(" ", Table1[[#This Row],[product_name]], FIND(" ", Table1[[#This Row],[product_name]])+1)+1)))</f>
        <v>CEDO 65W OnePlus</v>
      </c>
      <c r="D73" t="str">
        <f>PROPER(Table1[[#This Row],[Column1]])</f>
        <v>Cedo 65W Oneplus</v>
      </c>
      <c r="E73" t="s">
        <v>2938</v>
      </c>
      <c r="F73" t="s">
        <v>2939</v>
      </c>
      <c r="G73" t="s">
        <v>2958</v>
      </c>
      <c r="H73" t="s">
        <v>2695</v>
      </c>
      <c r="I73" s="9">
        <v>349</v>
      </c>
      <c r="J73" s="9">
        <v>599</v>
      </c>
      <c r="K73" s="1">
        <v>0.42</v>
      </c>
      <c r="L73" s="3">
        <f>IF(Table1[[#This Row],[discount_percentage]]&gt;=0.5, 1,0)</f>
        <v>0</v>
      </c>
      <c r="M73">
        <v>4.0999999999999996</v>
      </c>
      <c r="N73" s="2">
        <v>210</v>
      </c>
      <c r="O73" s="7">
        <f>IF(Table1[rating_count]&lt;1000, 1, 0)</f>
        <v>1</v>
      </c>
      <c r="P73" s="8">
        <f>Table1[[#This Row],[actual_price]]*Table1[[#This Row],[rating_count]]</f>
        <v>125790</v>
      </c>
      <c r="Q73" s="10" t="str">
        <f>IF(Table1[[#This Row],[discounted_price]]&lt;200, "₹ 200",IF(Table1[[#This Row],[discounted_price]]&lt;=500,"₹ 200-₹ 500", "&gt;₹ 500"))</f>
        <v>₹ 200-₹ 500</v>
      </c>
      <c r="R73">
        <f>Table1[[#This Row],[rating]]*Table1[[#This Row],[rating_count]]</f>
        <v>860.99999999999989</v>
      </c>
      <c r="S73" t="str">
        <f>IF(Table1[[#This Row],[discount_percentage]]&lt;0.25, "Low", IF(Table1[[#This Row],[discount_percentage]]&lt;0.5, "Medium", "High"))</f>
        <v>Medium</v>
      </c>
    </row>
    <row r="74" spans="1:19">
      <c r="A74" t="s">
        <v>152</v>
      </c>
      <c r="B74" t="s">
        <v>153</v>
      </c>
      <c r="C74" t="str">
        <f>TRIM(LEFT(Table1[[#This Row],[product_name]], FIND(" ", Table1[[#This Row],[product_name]], FIND(" ", Table1[[#This Row],[product_name]], FIND(" ", Table1[[#This Row],[product_name]])+1)+1)))</f>
        <v>Redmi 108 cm</v>
      </c>
      <c r="D74" t="str">
        <f>PROPER(Table1[[#This Row],[Column1]])</f>
        <v>Redmi 108 Cm</v>
      </c>
      <c r="E74" t="s">
        <v>2696</v>
      </c>
      <c r="F74" t="s">
        <v>2941</v>
      </c>
      <c r="G74" t="s">
        <v>2698</v>
      </c>
      <c r="H74" t="s">
        <v>2699</v>
      </c>
      <c r="I74" s="9">
        <v>26999</v>
      </c>
      <c r="J74" s="9">
        <v>42999</v>
      </c>
      <c r="K74" s="1">
        <v>0.37</v>
      </c>
      <c r="L74" s="3">
        <f>IF(Table1[[#This Row],[discount_percentage]]&gt;=0.5, 1,0)</f>
        <v>0</v>
      </c>
      <c r="M74">
        <v>4.2</v>
      </c>
      <c r="N74" s="2">
        <v>45238</v>
      </c>
      <c r="O74" s="7">
        <f>IF(Table1[rating_count]&lt;1000, 1, 0)</f>
        <v>0</v>
      </c>
      <c r="P74" s="8">
        <f>Table1[[#This Row],[actual_price]]*Table1[[#This Row],[rating_count]]</f>
        <v>1945188762</v>
      </c>
      <c r="Q74" s="10" t="str">
        <f>IF(Table1[[#This Row],[discounted_price]]&lt;200, "₹ 200",IF(Table1[[#This Row],[discounted_price]]&lt;=500,"₹ 200-₹ 500", "&gt;₹ 500"))</f>
        <v>&gt;₹ 500</v>
      </c>
      <c r="R74">
        <f>Table1[[#This Row],[rating]]*Table1[[#This Row],[rating_count]]</f>
        <v>189999.6</v>
      </c>
      <c r="S74" t="str">
        <f>IF(Table1[[#This Row],[discount_percentage]]&lt;0.25, "Low", IF(Table1[[#This Row],[discount_percentage]]&lt;0.5, "Medium", "High"))</f>
        <v>Medium</v>
      </c>
    </row>
    <row r="75" spans="1:19">
      <c r="A75" t="s">
        <v>154</v>
      </c>
      <c r="B75" t="s">
        <v>155</v>
      </c>
      <c r="C75" t="str">
        <f>TRIM(LEFT(Table1[[#This Row],[product_name]], FIND(" ", Table1[[#This Row],[product_name]], FIND(" ", Table1[[#This Row],[product_name]], FIND(" ", Table1[[#This Row],[product_name]])+1)+1)))</f>
        <v>Pinnaclz Original Combo</v>
      </c>
      <c r="D75" t="str">
        <f>PROPER(Table1[[#This Row],[Column1]])</f>
        <v>Pinnaclz Original Combo</v>
      </c>
      <c r="E75" t="s">
        <v>2938</v>
      </c>
      <c r="F75" t="s">
        <v>2939</v>
      </c>
      <c r="G75" t="s">
        <v>2958</v>
      </c>
      <c r="H75" t="s">
        <v>2695</v>
      </c>
      <c r="I75" s="9">
        <v>115</v>
      </c>
      <c r="J75" s="9">
        <v>499</v>
      </c>
      <c r="K75" s="1">
        <v>0.77</v>
      </c>
      <c r="L75" s="3">
        <f>IF(Table1[[#This Row],[discount_percentage]]&gt;=0.5, 1,0)</f>
        <v>1</v>
      </c>
      <c r="M75">
        <v>4</v>
      </c>
      <c r="N75" s="2">
        <v>7732</v>
      </c>
      <c r="O75" s="7">
        <f>IF(Table1[rating_count]&lt;1000, 1, 0)</f>
        <v>0</v>
      </c>
      <c r="P75" s="8">
        <f>Table1[[#This Row],[actual_price]]*Table1[[#This Row],[rating_count]]</f>
        <v>3858268</v>
      </c>
      <c r="Q75" s="10" t="str">
        <f>IF(Table1[[#This Row],[discounted_price]]&lt;200, "₹ 200",IF(Table1[[#This Row],[discounted_price]]&lt;=500,"₹ 200-₹ 500", "&gt;₹ 500"))</f>
        <v>₹ 200</v>
      </c>
      <c r="R75">
        <f>Table1[[#This Row],[rating]]*Table1[[#This Row],[rating_count]]</f>
        <v>30928</v>
      </c>
      <c r="S75" t="str">
        <f>IF(Table1[[#This Row],[discount_percentage]]&lt;0.25, "Low", IF(Table1[[#This Row],[discount_percentage]]&lt;0.5, "Medium", "High"))</f>
        <v>High</v>
      </c>
    </row>
    <row r="76" spans="1:19">
      <c r="A76" t="s">
        <v>156</v>
      </c>
      <c r="B76" t="s">
        <v>157</v>
      </c>
      <c r="C76" t="str">
        <f>TRIM(LEFT(Table1[[#This Row],[product_name]], FIND(" ", Table1[[#This Row],[product_name]], FIND(" ", Table1[[#This Row],[product_name]], FIND(" ", Table1[[#This Row],[product_name]])+1)+1)))</f>
        <v>boAt Type C</v>
      </c>
      <c r="D76" t="str">
        <f>PROPER(Table1[[#This Row],[Column1]])</f>
        <v>Boat Type C</v>
      </c>
      <c r="E76" t="s">
        <v>2938</v>
      </c>
      <c r="F76" t="s">
        <v>2939</v>
      </c>
      <c r="G76" t="s">
        <v>2958</v>
      </c>
      <c r="H76" t="s">
        <v>2695</v>
      </c>
      <c r="I76" s="9">
        <v>399</v>
      </c>
      <c r="J76" s="9">
        <v>999</v>
      </c>
      <c r="K76" s="1">
        <v>0.6</v>
      </c>
      <c r="L76" s="3">
        <f>IF(Table1[[#This Row],[discount_percentage]]&gt;=0.5, 1,0)</f>
        <v>1</v>
      </c>
      <c r="M76">
        <v>4.0999999999999996</v>
      </c>
      <c r="N76" s="2">
        <v>1780</v>
      </c>
      <c r="O76" s="7">
        <f>IF(Table1[rating_count]&lt;1000, 1, 0)</f>
        <v>0</v>
      </c>
      <c r="P76" s="8">
        <f>Table1[[#This Row],[actual_price]]*Table1[[#This Row],[rating_count]]</f>
        <v>1778220</v>
      </c>
      <c r="Q76" s="10" t="str">
        <f>IF(Table1[[#This Row],[discounted_price]]&lt;200, "₹ 200",IF(Table1[[#This Row],[discounted_price]]&lt;=500,"₹ 200-₹ 500", "&gt;₹ 500"))</f>
        <v>₹ 200-₹ 500</v>
      </c>
      <c r="R76">
        <f>Table1[[#This Row],[rating]]*Table1[[#This Row],[rating_count]]</f>
        <v>7297.9999999999991</v>
      </c>
      <c r="S76" t="str">
        <f>IF(Table1[[#This Row],[discount_percentage]]&lt;0.25, "Low", IF(Table1[[#This Row],[discount_percentage]]&lt;0.5, "Medium", "High"))</f>
        <v>High</v>
      </c>
    </row>
    <row r="77" spans="1:19">
      <c r="A77" t="s">
        <v>158</v>
      </c>
      <c r="B77" t="s">
        <v>159</v>
      </c>
      <c r="C77" t="str">
        <f>TRIM(LEFT(Table1[[#This Row],[product_name]], FIND(" ", Table1[[#This Row],[product_name]], FIND(" ", Table1[[#This Row],[product_name]], FIND(" ", Table1[[#This Row],[product_name]])+1)+1)))</f>
        <v>Ambrane 2 in</v>
      </c>
      <c r="D77" t="str">
        <f>PROPER(Table1[[#This Row],[Column1]])</f>
        <v>Ambrane 2 In</v>
      </c>
      <c r="E77" t="s">
        <v>2938</v>
      </c>
      <c r="F77" t="s">
        <v>2939</v>
      </c>
      <c r="G77" t="s">
        <v>2958</v>
      </c>
      <c r="H77" t="s">
        <v>2695</v>
      </c>
      <c r="I77" s="9">
        <v>199</v>
      </c>
      <c r="J77" s="9">
        <v>499</v>
      </c>
      <c r="K77" s="1">
        <v>0.6</v>
      </c>
      <c r="L77" s="3">
        <f>IF(Table1[[#This Row],[discount_percentage]]&gt;=0.5, 1,0)</f>
        <v>1</v>
      </c>
      <c r="M77">
        <v>4.0999999999999996</v>
      </c>
      <c r="N77" s="2">
        <v>602</v>
      </c>
      <c r="O77" s="7">
        <f>IF(Table1[rating_count]&lt;1000, 1, 0)</f>
        <v>1</v>
      </c>
      <c r="P77" s="8">
        <f>Table1[[#This Row],[actual_price]]*Table1[[#This Row],[rating_count]]</f>
        <v>300398</v>
      </c>
      <c r="Q77" s="10" t="str">
        <f>IF(Table1[[#This Row],[discounted_price]]&lt;200, "₹ 200",IF(Table1[[#This Row],[discounted_price]]&lt;=500,"₹ 200-₹ 500", "&gt;₹ 500"))</f>
        <v>₹ 200</v>
      </c>
      <c r="R77">
        <f>Table1[[#This Row],[rating]]*Table1[[#This Row],[rating_count]]</f>
        <v>2468.1999999999998</v>
      </c>
      <c r="S77" t="str">
        <f>IF(Table1[[#This Row],[discount_percentage]]&lt;0.25, "Low", IF(Table1[[#This Row],[discount_percentage]]&lt;0.5, "Medium", "High"))</f>
        <v>High</v>
      </c>
    </row>
    <row r="78" spans="1:19">
      <c r="A78" t="s">
        <v>160</v>
      </c>
      <c r="B78" t="s">
        <v>161</v>
      </c>
      <c r="C78" t="str">
        <f>TRIM(LEFT(Table1[[#This Row],[product_name]], FIND(" ", Table1[[#This Row],[product_name]], FIND(" ", Table1[[#This Row],[product_name]], FIND(" ", Table1[[#This Row],[product_name]])+1)+1)))</f>
        <v>Ambrane 60W /</v>
      </c>
      <c r="D78" t="str">
        <f>PROPER(Table1[[#This Row],[Column1]])</f>
        <v>Ambrane 60W /</v>
      </c>
      <c r="E78" t="s">
        <v>2938</v>
      </c>
      <c r="F78" t="s">
        <v>2939</v>
      </c>
      <c r="G78" t="s">
        <v>2958</v>
      </c>
      <c r="H78" t="s">
        <v>2695</v>
      </c>
      <c r="I78" s="9">
        <v>179</v>
      </c>
      <c r="J78" s="9">
        <v>399</v>
      </c>
      <c r="K78" s="1">
        <v>0.55000000000000004</v>
      </c>
      <c r="L78" s="3">
        <f>IF(Table1[[#This Row],[discount_percentage]]&gt;=0.5, 1,0)</f>
        <v>1</v>
      </c>
      <c r="M78">
        <v>4</v>
      </c>
      <c r="N78" s="2">
        <v>1423</v>
      </c>
      <c r="O78" s="7">
        <f>IF(Table1[rating_count]&lt;1000, 1, 0)</f>
        <v>0</v>
      </c>
      <c r="P78" s="8">
        <f>Table1[[#This Row],[actual_price]]*Table1[[#This Row],[rating_count]]</f>
        <v>567777</v>
      </c>
      <c r="Q78" s="10" t="str">
        <f>IF(Table1[[#This Row],[discounted_price]]&lt;200, "₹ 200",IF(Table1[[#This Row],[discounted_price]]&lt;=500,"₹ 200-₹ 500", "&gt;₹ 500"))</f>
        <v>₹ 200</v>
      </c>
      <c r="R78">
        <f>Table1[[#This Row],[rating]]*Table1[[#This Row],[rating_count]]</f>
        <v>5692</v>
      </c>
      <c r="S78" t="str">
        <f>IF(Table1[[#This Row],[discount_percentage]]&lt;0.25, "Low", IF(Table1[[#This Row],[discount_percentage]]&lt;0.5, "Medium", "High"))</f>
        <v>High</v>
      </c>
    </row>
    <row r="79" spans="1:19">
      <c r="A79" t="s">
        <v>162</v>
      </c>
      <c r="B79" t="s">
        <v>163</v>
      </c>
      <c r="C79" t="str">
        <f>TRIM(LEFT(Table1[[#This Row],[product_name]], FIND(" ", Table1[[#This Row],[product_name]], FIND(" ", Table1[[#This Row],[product_name]], FIND(" ", Table1[[#This Row],[product_name]])+1)+1)))</f>
        <v>TCL 80 cm</v>
      </c>
      <c r="D79" t="str">
        <f>PROPER(Table1[[#This Row],[Column1]])</f>
        <v>Tcl 80 Cm</v>
      </c>
      <c r="E79" t="s">
        <v>2696</v>
      </c>
      <c r="F79" t="s">
        <v>2941</v>
      </c>
      <c r="G79" t="s">
        <v>2698</v>
      </c>
      <c r="H79" t="s">
        <v>2699</v>
      </c>
      <c r="I79" s="9">
        <v>10901</v>
      </c>
      <c r="J79" s="9">
        <v>30990</v>
      </c>
      <c r="K79" s="1">
        <v>0.65</v>
      </c>
      <c r="L79" s="3">
        <f>IF(Table1[[#This Row],[discount_percentage]]&gt;=0.5, 1,0)</f>
        <v>1</v>
      </c>
      <c r="M79">
        <v>4.0999999999999996</v>
      </c>
      <c r="N79" s="2">
        <v>398</v>
      </c>
      <c r="O79" s="7">
        <f>IF(Table1[rating_count]&lt;1000, 1, 0)</f>
        <v>1</v>
      </c>
      <c r="P79" s="8">
        <f>Table1[[#This Row],[actual_price]]*Table1[[#This Row],[rating_count]]</f>
        <v>12334020</v>
      </c>
      <c r="Q79" s="10" t="str">
        <f>IF(Table1[[#This Row],[discounted_price]]&lt;200, "₹ 200",IF(Table1[[#This Row],[discounted_price]]&lt;=500,"₹ 200-₹ 500", "&gt;₹ 500"))</f>
        <v>&gt;₹ 500</v>
      </c>
      <c r="R79">
        <f>Table1[[#This Row],[rating]]*Table1[[#This Row],[rating_count]]</f>
        <v>1631.8</v>
      </c>
      <c r="S79" t="str">
        <f>IF(Table1[[#This Row],[discount_percentage]]&lt;0.25, "Low", IF(Table1[[#This Row],[discount_percentage]]&lt;0.5, "Medium", "High"))</f>
        <v>High</v>
      </c>
    </row>
    <row r="80" spans="1:19">
      <c r="A80" t="s">
        <v>164</v>
      </c>
      <c r="B80" t="s">
        <v>165</v>
      </c>
      <c r="C80" t="str">
        <f>TRIM(LEFT(Table1[[#This Row],[product_name]], FIND(" ", Table1[[#This Row],[product_name]], FIND(" ", Table1[[#This Row],[product_name]], FIND(" ", Table1[[#This Row],[product_name]])+1)+1)))</f>
        <v>SWAPKART Fast Charging</v>
      </c>
      <c r="D80" t="str">
        <f>PROPER(Table1[[#This Row],[Column1]])</f>
        <v>Swapkart Fast Charging</v>
      </c>
      <c r="E80" t="s">
        <v>2938</v>
      </c>
      <c r="F80" t="s">
        <v>2939</v>
      </c>
      <c r="G80" t="s">
        <v>2958</v>
      </c>
      <c r="H80" t="s">
        <v>2695</v>
      </c>
      <c r="I80" s="9">
        <v>209</v>
      </c>
      <c r="J80" s="9">
        <v>499</v>
      </c>
      <c r="K80" s="1">
        <v>0.57999999999999996</v>
      </c>
      <c r="L80" s="3">
        <f>IF(Table1[[#This Row],[discount_percentage]]&gt;=0.5, 1,0)</f>
        <v>1</v>
      </c>
      <c r="M80">
        <v>3.9</v>
      </c>
      <c r="N80" s="2">
        <v>536</v>
      </c>
      <c r="O80" s="7">
        <f>IF(Table1[rating_count]&lt;1000, 1, 0)</f>
        <v>1</v>
      </c>
      <c r="P80" s="8">
        <f>Table1[[#This Row],[actual_price]]*Table1[[#This Row],[rating_count]]</f>
        <v>267464</v>
      </c>
      <c r="Q80" s="10" t="str">
        <f>IF(Table1[[#This Row],[discounted_price]]&lt;200, "₹ 200",IF(Table1[[#This Row],[discounted_price]]&lt;=500,"₹ 200-₹ 500", "&gt;₹ 500"))</f>
        <v>₹ 200-₹ 500</v>
      </c>
      <c r="R80">
        <f>Table1[[#This Row],[rating]]*Table1[[#This Row],[rating_count]]</f>
        <v>2090.4</v>
      </c>
      <c r="S80" t="str">
        <f>IF(Table1[[#This Row],[discount_percentage]]&lt;0.25, "Low", IF(Table1[[#This Row],[discount_percentage]]&lt;0.5, "Medium", "High"))</f>
        <v>High</v>
      </c>
    </row>
    <row r="81" spans="1:19">
      <c r="A81" t="s">
        <v>166</v>
      </c>
      <c r="B81" t="s">
        <v>167</v>
      </c>
      <c r="C81" t="e">
        <f>TRIM(LEFT(Table1[[#This Row],[product_name]], FIND(" ", Table1[[#This Row],[product_name]], FIND(" ", Table1[[#This Row],[product_name]], FIND(" ", Table1[[#This Row],[product_name]])+1)+1)))</f>
        <v>#VALUE!</v>
      </c>
      <c r="D81" t="e">
        <f>PROPER(Table1[[#This Row],[Column1]])</f>
        <v>#VALUE!</v>
      </c>
      <c r="E81" t="s">
        <v>2696</v>
      </c>
      <c r="F81" t="s">
        <v>2941</v>
      </c>
      <c r="G81" t="s">
        <v>2697</v>
      </c>
      <c r="H81" t="s">
        <v>2700</v>
      </c>
      <c r="I81" s="9">
        <v>1434</v>
      </c>
      <c r="J81" s="9">
        <v>3999</v>
      </c>
      <c r="K81" s="1">
        <v>0.64</v>
      </c>
      <c r="L81" s="3">
        <f>IF(Table1[[#This Row],[discount_percentage]]&gt;=0.5, 1,0)</f>
        <v>1</v>
      </c>
      <c r="M81">
        <v>4</v>
      </c>
      <c r="N81" s="2">
        <v>32</v>
      </c>
      <c r="O81" s="7">
        <f>IF(Table1[rating_count]&lt;1000, 1, 0)</f>
        <v>1</v>
      </c>
      <c r="P81" s="8">
        <f>Table1[[#This Row],[actual_price]]*Table1[[#This Row],[rating_count]]</f>
        <v>127968</v>
      </c>
      <c r="Q81" s="10" t="str">
        <f>IF(Table1[[#This Row],[discounted_price]]&lt;200, "₹ 200",IF(Table1[[#This Row],[discounted_price]]&lt;=500,"₹ 200-₹ 500", "&gt;₹ 500"))</f>
        <v>&gt;₹ 500</v>
      </c>
      <c r="R81">
        <f>Table1[[#This Row],[rating]]*Table1[[#This Row],[rating_count]]</f>
        <v>128</v>
      </c>
      <c r="S81" t="str">
        <f>IF(Table1[[#This Row],[discount_percentage]]&lt;0.25, "Low", IF(Table1[[#This Row],[discount_percentage]]&lt;0.5, "Medium", "High"))</f>
        <v>High</v>
      </c>
    </row>
    <row r="82" spans="1:19">
      <c r="A82" t="s">
        <v>168</v>
      </c>
      <c r="B82" t="s">
        <v>169</v>
      </c>
      <c r="C82" t="str">
        <f>TRIM(LEFT(Table1[[#This Row],[product_name]], FIND(" ", Table1[[#This Row],[product_name]], FIND(" ", Table1[[#This Row],[product_name]], FIND(" ", Table1[[#This Row],[product_name]])+1)+1)))</f>
        <v>Wayona Usb Nylon</v>
      </c>
      <c r="D82" t="str">
        <f>PROPER(Table1[[#This Row],[Column1]])</f>
        <v>Wayona Usb Nylon</v>
      </c>
      <c r="E82" t="s">
        <v>2938</v>
      </c>
      <c r="F82" t="s">
        <v>2939</v>
      </c>
      <c r="G82" t="s">
        <v>2958</v>
      </c>
      <c r="H82" t="s">
        <v>2695</v>
      </c>
      <c r="I82" s="9">
        <v>399</v>
      </c>
      <c r="J82" s="9">
        <v>1099</v>
      </c>
      <c r="K82" s="1">
        <v>0.64</v>
      </c>
      <c r="L82" s="3">
        <f>IF(Table1[[#This Row],[discount_percentage]]&gt;=0.5, 1,0)</f>
        <v>1</v>
      </c>
      <c r="M82">
        <v>4.2</v>
      </c>
      <c r="N82" s="2">
        <v>24269</v>
      </c>
      <c r="O82" s="7">
        <f>IF(Table1[rating_count]&lt;1000, 1, 0)</f>
        <v>0</v>
      </c>
      <c r="P82" s="8">
        <f>Table1[[#This Row],[actual_price]]*Table1[[#This Row],[rating_count]]</f>
        <v>26671631</v>
      </c>
      <c r="Q82" s="10" t="str">
        <f>IF(Table1[[#This Row],[discounted_price]]&lt;200, "₹ 200",IF(Table1[[#This Row],[discounted_price]]&lt;=500,"₹ 200-₹ 500", "&gt;₹ 500"))</f>
        <v>₹ 200-₹ 500</v>
      </c>
      <c r="R82">
        <f>Table1[[#This Row],[rating]]*Table1[[#This Row],[rating_count]]</f>
        <v>101929.8</v>
      </c>
      <c r="S82" t="str">
        <f>IF(Table1[[#This Row],[discount_percentage]]&lt;0.25, "Low", IF(Table1[[#This Row],[discount_percentage]]&lt;0.5, "Medium", "High"))</f>
        <v>High</v>
      </c>
    </row>
    <row r="83" spans="1:19">
      <c r="A83" t="s">
        <v>170</v>
      </c>
      <c r="B83" t="s">
        <v>171</v>
      </c>
      <c r="C83" t="str">
        <f>TRIM(LEFT(Table1[[#This Row],[product_name]], FIND(" ", Table1[[#This Row],[product_name]], FIND(" ", Table1[[#This Row],[product_name]], FIND(" ", Table1[[#This Row],[product_name]])+1)+1)))</f>
        <v>Flix (Beetel) Usb</v>
      </c>
      <c r="D83" t="str">
        <f>PROPER(Table1[[#This Row],[Column1]])</f>
        <v>Flix (Beetel) Usb</v>
      </c>
      <c r="E83" t="s">
        <v>2938</v>
      </c>
      <c r="F83" t="s">
        <v>2939</v>
      </c>
      <c r="G83" t="s">
        <v>2958</v>
      </c>
      <c r="H83" t="s">
        <v>2695</v>
      </c>
      <c r="I83" s="9">
        <v>139</v>
      </c>
      <c r="J83" s="9">
        <v>249</v>
      </c>
      <c r="K83" s="1">
        <v>0.44</v>
      </c>
      <c r="L83" s="3">
        <f>IF(Table1[[#This Row],[discount_percentage]]&gt;=0.5, 1,0)</f>
        <v>0</v>
      </c>
      <c r="M83">
        <v>4</v>
      </c>
      <c r="N83" s="2">
        <v>9378</v>
      </c>
      <c r="O83" s="7">
        <f>IF(Table1[rating_count]&lt;1000, 1, 0)</f>
        <v>0</v>
      </c>
      <c r="P83" s="8">
        <f>Table1[[#This Row],[actual_price]]*Table1[[#This Row],[rating_count]]</f>
        <v>2335122</v>
      </c>
      <c r="Q83" s="10" t="str">
        <f>IF(Table1[[#This Row],[discounted_price]]&lt;200, "₹ 200",IF(Table1[[#This Row],[discounted_price]]&lt;=500,"₹ 200-₹ 500", "&gt;₹ 500"))</f>
        <v>₹ 200</v>
      </c>
      <c r="R83">
        <f>Table1[[#This Row],[rating]]*Table1[[#This Row],[rating_count]]</f>
        <v>37512</v>
      </c>
      <c r="S83" t="str">
        <f>IF(Table1[[#This Row],[discount_percentage]]&lt;0.25, "Low", IF(Table1[[#This Row],[discount_percentage]]&lt;0.5, "Medium", "High"))</f>
        <v>Medium</v>
      </c>
    </row>
    <row r="84" spans="1:19">
      <c r="A84" t="s">
        <v>172</v>
      </c>
      <c r="B84" t="s">
        <v>173</v>
      </c>
      <c r="C84" t="str">
        <f>TRIM(LEFT(Table1[[#This Row],[product_name]], FIND(" ", Table1[[#This Row],[product_name]], FIND(" ", Table1[[#This Row],[product_name]], FIND(" ", Table1[[#This Row],[product_name]])+1)+1)))</f>
        <v>SKYWALL 81.28 cm</v>
      </c>
      <c r="D84" t="str">
        <f>PROPER(Table1[[#This Row],[Column1]])</f>
        <v>Skywall 81.28 Cm</v>
      </c>
      <c r="E84" t="s">
        <v>2696</v>
      </c>
      <c r="F84" t="s">
        <v>2941</v>
      </c>
      <c r="G84" t="s">
        <v>2698</v>
      </c>
      <c r="H84" t="s">
        <v>2699</v>
      </c>
      <c r="I84" s="9">
        <v>7299</v>
      </c>
      <c r="J84" s="9">
        <v>19125</v>
      </c>
      <c r="K84" s="1">
        <v>0.62</v>
      </c>
      <c r="L84" s="3">
        <f>IF(Table1[[#This Row],[discount_percentage]]&gt;=0.5, 1,0)</f>
        <v>1</v>
      </c>
      <c r="M84">
        <v>3.4</v>
      </c>
      <c r="N84" s="2">
        <v>902</v>
      </c>
      <c r="O84" s="7">
        <f>IF(Table1[rating_count]&lt;1000, 1, 0)</f>
        <v>1</v>
      </c>
      <c r="P84" s="8">
        <f>Table1[[#This Row],[actual_price]]*Table1[[#This Row],[rating_count]]</f>
        <v>17250750</v>
      </c>
      <c r="Q84" s="10" t="str">
        <f>IF(Table1[[#This Row],[discounted_price]]&lt;200, "₹ 200",IF(Table1[[#This Row],[discounted_price]]&lt;=500,"₹ 200-₹ 500", "&gt;₹ 500"))</f>
        <v>&gt;₹ 500</v>
      </c>
      <c r="R84">
        <f>Table1[[#This Row],[rating]]*Table1[[#This Row],[rating_count]]</f>
        <v>3066.7999999999997</v>
      </c>
      <c r="S84" t="str">
        <f>IF(Table1[[#This Row],[discount_percentage]]&lt;0.25, "Low", IF(Table1[[#This Row],[discount_percentage]]&lt;0.5, "Medium", "High"))</f>
        <v>High</v>
      </c>
    </row>
    <row r="85" spans="1:19">
      <c r="A85" t="s">
        <v>174</v>
      </c>
      <c r="B85" t="s">
        <v>175</v>
      </c>
      <c r="C85" t="str">
        <f>TRIM(LEFT(Table1[[#This Row],[product_name]], FIND(" ", Table1[[#This Row],[product_name]], FIND(" ", Table1[[#This Row],[product_name]], FIND(" ", Table1[[#This Row],[product_name]])+1)+1)))</f>
        <v>boAt A 350</v>
      </c>
      <c r="D85" t="str">
        <f>PROPER(Table1[[#This Row],[Column1]])</f>
        <v>Boat A 350</v>
      </c>
      <c r="E85" t="s">
        <v>2938</v>
      </c>
      <c r="F85" t="s">
        <v>2939</v>
      </c>
      <c r="G85" t="s">
        <v>2958</v>
      </c>
      <c r="H85" t="s">
        <v>2695</v>
      </c>
      <c r="I85" s="9">
        <v>299</v>
      </c>
      <c r="J85" s="9">
        <v>799</v>
      </c>
      <c r="K85" s="1">
        <v>0.63</v>
      </c>
      <c r="L85" s="3">
        <f>IF(Table1[[#This Row],[discount_percentage]]&gt;=0.5, 1,0)</f>
        <v>1</v>
      </c>
      <c r="M85">
        <v>4.4000000000000004</v>
      </c>
      <c r="N85" s="2">
        <v>28791</v>
      </c>
      <c r="O85" s="7">
        <f>IF(Table1[rating_count]&lt;1000, 1, 0)</f>
        <v>0</v>
      </c>
      <c r="P85" s="8">
        <f>Table1[[#This Row],[actual_price]]*Table1[[#This Row],[rating_count]]</f>
        <v>23004009</v>
      </c>
      <c r="Q85" s="10" t="str">
        <f>IF(Table1[[#This Row],[discounted_price]]&lt;200, "₹ 200",IF(Table1[[#This Row],[discounted_price]]&lt;=500,"₹ 200-₹ 500", "&gt;₹ 500"))</f>
        <v>₹ 200-₹ 500</v>
      </c>
      <c r="R85">
        <f>Table1[[#This Row],[rating]]*Table1[[#This Row],[rating_count]]</f>
        <v>126680.40000000001</v>
      </c>
      <c r="S85" t="str">
        <f>IF(Table1[[#This Row],[discount_percentage]]&lt;0.25, "Low", IF(Table1[[#This Row],[discount_percentage]]&lt;0.5, "Medium", "High"))</f>
        <v>High</v>
      </c>
    </row>
    <row r="86" spans="1:19">
      <c r="A86" t="s">
        <v>176</v>
      </c>
      <c r="B86" t="s">
        <v>177</v>
      </c>
      <c r="C86" t="str">
        <f>TRIM(LEFT(Table1[[#This Row],[product_name]], FIND(" ", Table1[[#This Row],[product_name]], FIND(" ", Table1[[#This Row],[product_name]], FIND(" ", Table1[[#This Row],[product_name]])+1)+1)))</f>
        <v>Wayona Usb Type</v>
      </c>
      <c r="D86" t="str">
        <f>PROPER(Table1[[#This Row],[Column1]])</f>
        <v>Wayona Usb Type</v>
      </c>
      <c r="E86" t="s">
        <v>2938</v>
      </c>
      <c r="F86" t="s">
        <v>2939</v>
      </c>
      <c r="G86" t="s">
        <v>2958</v>
      </c>
      <c r="H86" t="s">
        <v>2695</v>
      </c>
      <c r="I86" s="9">
        <v>325</v>
      </c>
      <c r="J86" s="9">
        <v>1299</v>
      </c>
      <c r="K86" s="1">
        <v>0.75</v>
      </c>
      <c r="L86" s="3">
        <f>IF(Table1[[#This Row],[discount_percentage]]&gt;=0.5, 1,0)</f>
        <v>1</v>
      </c>
      <c r="M86">
        <v>4.2</v>
      </c>
      <c r="N86" s="2">
        <v>10576</v>
      </c>
      <c r="O86" s="7">
        <f>IF(Table1[rating_count]&lt;1000, 1, 0)</f>
        <v>0</v>
      </c>
      <c r="P86" s="8">
        <f>Table1[[#This Row],[actual_price]]*Table1[[#This Row],[rating_count]]</f>
        <v>13738224</v>
      </c>
      <c r="Q86" s="10" t="str">
        <f>IF(Table1[[#This Row],[discounted_price]]&lt;200, "₹ 200",IF(Table1[[#This Row],[discounted_price]]&lt;=500,"₹ 200-₹ 500", "&gt;₹ 500"))</f>
        <v>₹ 200-₹ 500</v>
      </c>
      <c r="R86">
        <f>Table1[[#This Row],[rating]]*Table1[[#This Row],[rating_count]]</f>
        <v>44419.200000000004</v>
      </c>
      <c r="S86" t="str">
        <f>IF(Table1[[#This Row],[discount_percentage]]&lt;0.25, "Low", IF(Table1[[#This Row],[discount_percentage]]&lt;0.5, "Medium", "High"))</f>
        <v>High</v>
      </c>
    </row>
    <row r="87" spans="1:19">
      <c r="A87" t="s">
        <v>178</v>
      </c>
      <c r="B87" t="s">
        <v>179</v>
      </c>
      <c r="C87" t="str">
        <f>TRIM(LEFT(Table1[[#This Row],[product_name]], FIND(" ", Table1[[#This Row],[product_name]], FIND(" ", Table1[[#This Row],[product_name]], FIND(" ", Table1[[#This Row],[product_name]])+1)+1)))</f>
        <v>OnePlus 108 cm</v>
      </c>
      <c r="D87" t="str">
        <f>PROPER(Table1[[#This Row],[Column1]])</f>
        <v>Oneplus 108 Cm</v>
      </c>
      <c r="E87" t="s">
        <v>2696</v>
      </c>
      <c r="F87" t="s">
        <v>2941</v>
      </c>
      <c r="G87" t="s">
        <v>2698</v>
      </c>
      <c r="H87" t="s">
        <v>2699</v>
      </c>
      <c r="I87" s="9">
        <v>29999</v>
      </c>
      <c r="J87" s="9">
        <v>39999</v>
      </c>
      <c r="K87" s="1">
        <v>0.25</v>
      </c>
      <c r="L87" s="3">
        <f>IF(Table1[[#This Row],[discount_percentage]]&gt;=0.5, 1,0)</f>
        <v>0</v>
      </c>
      <c r="M87">
        <v>4.2</v>
      </c>
      <c r="N87" s="2">
        <v>7298</v>
      </c>
      <c r="O87" s="7">
        <f>IF(Table1[rating_count]&lt;1000, 1, 0)</f>
        <v>0</v>
      </c>
      <c r="P87" s="8">
        <f>Table1[[#This Row],[actual_price]]*Table1[[#This Row],[rating_count]]</f>
        <v>291912702</v>
      </c>
      <c r="Q87" s="10" t="str">
        <f>IF(Table1[[#This Row],[discounted_price]]&lt;200, "₹ 200",IF(Table1[[#This Row],[discounted_price]]&lt;=500,"₹ 200-₹ 500", "&gt;₹ 500"))</f>
        <v>&gt;₹ 500</v>
      </c>
      <c r="R87">
        <f>Table1[[#This Row],[rating]]*Table1[[#This Row],[rating_count]]</f>
        <v>30651.600000000002</v>
      </c>
      <c r="S87" t="str">
        <f>IF(Table1[[#This Row],[discount_percentage]]&lt;0.25, "Low", IF(Table1[[#This Row],[discount_percentage]]&lt;0.5, "Medium", "High"))</f>
        <v>Medium</v>
      </c>
    </row>
    <row r="88" spans="1:19">
      <c r="A88" t="s">
        <v>180</v>
      </c>
      <c r="B88" t="s">
        <v>181</v>
      </c>
      <c r="C88" t="str">
        <f>TRIM(LEFT(Table1[[#This Row],[product_name]], FIND(" ", Table1[[#This Row],[product_name]], FIND(" ", Table1[[#This Row],[product_name]], FIND(" ", Table1[[#This Row],[product_name]])+1)+1)))</f>
        <v>Acer 127 cm</v>
      </c>
      <c r="D88" t="str">
        <f>PROPER(Table1[[#This Row],[Column1]])</f>
        <v>Acer 127 Cm</v>
      </c>
      <c r="E88" t="s">
        <v>2696</v>
      </c>
      <c r="F88" t="s">
        <v>2941</v>
      </c>
      <c r="G88" t="s">
        <v>2698</v>
      </c>
      <c r="H88" t="s">
        <v>2699</v>
      </c>
      <c r="I88" s="9">
        <v>27999</v>
      </c>
      <c r="J88" s="9">
        <v>40990</v>
      </c>
      <c r="K88" s="1">
        <v>0.32</v>
      </c>
      <c r="L88" s="3">
        <f>IF(Table1[[#This Row],[discount_percentage]]&gt;=0.5, 1,0)</f>
        <v>0</v>
      </c>
      <c r="M88">
        <v>4.3</v>
      </c>
      <c r="N88" s="2">
        <v>4703</v>
      </c>
      <c r="O88" s="7">
        <f>IF(Table1[rating_count]&lt;1000, 1, 0)</f>
        <v>0</v>
      </c>
      <c r="P88" s="8">
        <f>Table1[[#This Row],[actual_price]]*Table1[[#This Row],[rating_count]]</f>
        <v>192775970</v>
      </c>
      <c r="Q88" s="10" t="str">
        <f>IF(Table1[[#This Row],[discounted_price]]&lt;200, "₹ 200",IF(Table1[[#This Row],[discounted_price]]&lt;=500,"₹ 200-₹ 500", "&gt;₹ 500"))</f>
        <v>&gt;₹ 500</v>
      </c>
      <c r="R88">
        <f>Table1[[#This Row],[rating]]*Table1[[#This Row],[rating_count]]</f>
        <v>20222.899999999998</v>
      </c>
      <c r="S88" t="str">
        <f>IF(Table1[[#This Row],[discount_percentage]]&lt;0.25, "Low", IF(Table1[[#This Row],[discount_percentage]]&lt;0.5, "Medium", "High"))</f>
        <v>Medium</v>
      </c>
    </row>
    <row r="89" spans="1:19">
      <c r="A89" t="s">
        <v>182</v>
      </c>
      <c r="B89" t="s">
        <v>183</v>
      </c>
      <c r="C89" t="str">
        <f>TRIM(LEFT(Table1[[#This Row],[product_name]], FIND(" ", Table1[[#This Row],[product_name]], FIND(" ", Table1[[#This Row],[product_name]], FIND(" ", Table1[[#This Row],[product_name]])+1)+1)))</f>
        <v>Samsung 108 cm</v>
      </c>
      <c r="D89" t="str">
        <f>PROPER(Table1[[#This Row],[Column1]])</f>
        <v>Samsung 108 Cm</v>
      </c>
      <c r="E89" t="s">
        <v>2696</v>
      </c>
      <c r="F89" t="s">
        <v>2941</v>
      </c>
      <c r="G89" t="s">
        <v>2698</v>
      </c>
      <c r="H89" t="s">
        <v>2699</v>
      </c>
      <c r="I89" s="9">
        <v>30990</v>
      </c>
      <c r="J89" s="9">
        <v>52900</v>
      </c>
      <c r="K89" s="1">
        <v>0.41</v>
      </c>
      <c r="L89" s="3">
        <f>IF(Table1[[#This Row],[discount_percentage]]&gt;=0.5, 1,0)</f>
        <v>0</v>
      </c>
      <c r="M89">
        <v>4.3</v>
      </c>
      <c r="N89" s="2">
        <v>7109</v>
      </c>
      <c r="O89" s="7">
        <f>IF(Table1[rating_count]&lt;1000, 1, 0)</f>
        <v>0</v>
      </c>
      <c r="P89" s="8">
        <f>Table1[[#This Row],[actual_price]]*Table1[[#This Row],[rating_count]]</f>
        <v>376066100</v>
      </c>
      <c r="Q89" s="10" t="str">
        <f>IF(Table1[[#This Row],[discounted_price]]&lt;200, "₹ 200",IF(Table1[[#This Row],[discounted_price]]&lt;=500,"₹ 200-₹ 500", "&gt;₹ 500"))</f>
        <v>&gt;₹ 500</v>
      </c>
      <c r="R89">
        <f>Table1[[#This Row],[rating]]*Table1[[#This Row],[rating_count]]</f>
        <v>30568.699999999997</v>
      </c>
      <c r="S89" t="str">
        <f>IF(Table1[[#This Row],[discount_percentage]]&lt;0.25, "Low", IF(Table1[[#This Row],[discount_percentage]]&lt;0.5, "Medium", "High"))</f>
        <v>Medium</v>
      </c>
    </row>
    <row r="90" spans="1:19">
      <c r="A90" t="s">
        <v>184</v>
      </c>
      <c r="B90" t="s">
        <v>185</v>
      </c>
      <c r="C90" t="str">
        <f>TRIM(LEFT(Table1[[#This Row],[product_name]], FIND(" ", Table1[[#This Row],[product_name]], FIND(" ", Table1[[#This Row],[product_name]], FIND(" ", Table1[[#This Row],[product_name]])+1)+1)))</f>
        <v>Lapster 65W compatible</v>
      </c>
      <c r="D90" t="str">
        <f>PROPER(Table1[[#This Row],[Column1]])</f>
        <v>Lapster 65W Compatible</v>
      </c>
      <c r="E90" t="s">
        <v>2938</v>
      </c>
      <c r="F90" t="s">
        <v>2939</v>
      </c>
      <c r="G90" t="s">
        <v>2958</v>
      </c>
      <c r="H90" t="s">
        <v>2695</v>
      </c>
      <c r="I90" s="9">
        <v>199</v>
      </c>
      <c r="J90" s="9">
        <v>999</v>
      </c>
      <c r="K90" s="1">
        <v>0.8</v>
      </c>
      <c r="L90" s="3">
        <f>IF(Table1[[#This Row],[discount_percentage]]&gt;=0.5, 1,0)</f>
        <v>1</v>
      </c>
      <c r="M90">
        <v>4.5</v>
      </c>
      <c r="N90" s="2">
        <v>127</v>
      </c>
      <c r="O90" s="7">
        <f>IF(Table1[rating_count]&lt;1000, 1, 0)</f>
        <v>1</v>
      </c>
      <c r="P90" s="8">
        <f>Table1[[#This Row],[actual_price]]*Table1[[#This Row],[rating_count]]</f>
        <v>126873</v>
      </c>
      <c r="Q90" s="10" t="str">
        <f>IF(Table1[[#This Row],[discounted_price]]&lt;200, "₹ 200",IF(Table1[[#This Row],[discounted_price]]&lt;=500,"₹ 200-₹ 500", "&gt;₹ 500"))</f>
        <v>₹ 200</v>
      </c>
      <c r="R90">
        <f>Table1[[#This Row],[rating]]*Table1[[#This Row],[rating_count]]</f>
        <v>571.5</v>
      </c>
      <c r="S90" t="str">
        <f>IF(Table1[[#This Row],[discount_percentage]]&lt;0.25, "Low", IF(Table1[[#This Row],[discount_percentage]]&lt;0.5, "Medium", "High"))</f>
        <v>High</v>
      </c>
    </row>
    <row r="91" spans="1:19">
      <c r="A91" t="s">
        <v>186</v>
      </c>
      <c r="B91" t="s">
        <v>187</v>
      </c>
      <c r="C91" t="str">
        <f>TRIM(LEFT(Table1[[#This Row],[product_name]], FIND(" ", Table1[[#This Row],[product_name]], FIND(" ", Table1[[#This Row],[product_name]], FIND(" ", Table1[[#This Row],[product_name]])+1)+1)))</f>
        <v>Wayona Nylon Braided</v>
      </c>
      <c r="D91" t="str">
        <f>PROPER(Table1[[#This Row],[Column1]])</f>
        <v>Wayona Nylon Braided</v>
      </c>
      <c r="E91" t="s">
        <v>2938</v>
      </c>
      <c r="F91" t="s">
        <v>2939</v>
      </c>
      <c r="G91" t="s">
        <v>2958</v>
      </c>
      <c r="H91" t="s">
        <v>2695</v>
      </c>
      <c r="I91" s="9">
        <v>649</v>
      </c>
      <c r="J91" s="9">
        <v>1999</v>
      </c>
      <c r="K91" s="1">
        <v>0.68</v>
      </c>
      <c r="L91" s="3">
        <f>IF(Table1[[#This Row],[discount_percentage]]&gt;=0.5, 1,0)</f>
        <v>1</v>
      </c>
      <c r="M91">
        <v>4.2</v>
      </c>
      <c r="N91" s="2">
        <v>24269</v>
      </c>
      <c r="O91" s="7">
        <f>IF(Table1[rating_count]&lt;1000, 1, 0)</f>
        <v>0</v>
      </c>
      <c r="P91" s="8">
        <f>Table1[[#This Row],[actual_price]]*Table1[[#This Row],[rating_count]]</f>
        <v>48513731</v>
      </c>
      <c r="Q91" s="10" t="str">
        <f>IF(Table1[[#This Row],[discounted_price]]&lt;200, "₹ 200",IF(Table1[[#This Row],[discounted_price]]&lt;=500,"₹ 200-₹ 500", "&gt;₹ 500"))</f>
        <v>&gt;₹ 500</v>
      </c>
      <c r="R91">
        <f>Table1[[#This Row],[rating]]*Table1[[#This Row],[rating_count]]</f>
        <v>101929.8</v>
      </c>
      <c r="S91" t="str">
        <f>IF(Table1[[#This Row],[discount_percentage]]&lt;0.25, "Low", IF(Table1[[#This Row],[discount_percentage]]&lt;0.5, "Medium", "High"))</f>
        <v>High</v>
      </c>
    </row>
    <row r="92" spans="1:19">
      <c r="A92" t="s">
        <v>188</v>
      </c>
      <c r="B92" t="s">
        <v>189</v>
      </c>
      <c r="C92" t="str">
        <f>TRIM(LEFT(Table1[[#This Row],[product_name]], FIND(" ", Table1[[#This Row],[product_name]], FIND(" ", Table1[[#This Row],[product_name]], FIND(" ", Table1[[#This Row],[product_name]])+1)+1)))</f>
        <v>Gizga Essentials USB</v>
      </c>
      <c r="D92" t="str">
        <f>PROPER(Table1[[#This Row],[Column1]])</f>
        <v>Gizga Essentials Usb</v>
      </c>
      <c r="E92" t="s">
        <v>2938</v>
      </c>
      <c r="F92" t="s">
        <v>2940</v>
      </c>
      <c r="G92" t="s">
        <v>2957</v>
      </c>
      <c r="H92" t="s">
        <v>2959</v>
      </c>
      <c r="I92" s="9">
        <v>269</v>
      </c>
      <c r="J92" s="9">
        <v>800</v>
      </c>
      <c r="K92" s="1">
        <v>0.66</v>
      </c>
      <c r="L92" s="3">
        <f>IF(Table1[[#This Row],[discount_percentage]]&gt;=0.5, 1,0)</f>
        <v>1</v>
      </c>
      <c r="M92">
        <v>3.6</v>
      </c>
      <c r="N92" s="2">
        <v>10134</v>
      </c>
      <c r="O92" s="7">
        <f>IF(Table1[rating_count]&lt;1000, 1, 0)</f>
        <v>0</v>
      </c>
      <c r="P92" s="8">
        <f>Table1[[#This Row],[actual_price]]*Table1[[#This Row],[rating_count]]</f>
        <v>8107200</v>
      </c>
      <c r="Q92" s="10" t="str">
        <f>IF(Table1[[#This Row],[discounted_price]]&lt;200, "₹ 200",IF(Table1[[#This Row],[discounted_price]]&lt;=500,"₹ 200-₹ 500", "&gt;₹ 500"))</f>
        <v>₹ 200-₹ 500</v>
      </c>
      <c r="R92">
        <f>Table1[[#This Row],[rating]]*Table1[[#This Row],[rating_count]]</f>
        <v>36482.400000000001</v>
      </c>
      <c r="S92" t="str">
        <f>IF(Table1[[#This Row],[discount_percentage]]&lt;0.25, "Low", IF(Table1[[#This Row],[discount_percentage]]&lt;0.5, "Medium", "High"))</f>
        <v>High</v>
      </c>
    </row>
    <row r="93" spans="1:19">
      <c r="A93" t="s">
        <v>190</v>
      </c>
      <c r="B93" t="s">
        <v>191</v>
      </c>
      <c r="C93" t="str">
        <f>TRIM(LEFT(Table1[[#This Row],[product_name]], FIND(" ", Table1[[#This Row],[product_name]], FIND(" ", Table1[[#This Row],[product_name]], FIND(" ", Table1[[#This Row],[product_name]])+1)+1)))</f>
        <v>OnePlus 108 cm</v>
      </c>
      <c r="D93" t="str">
        <f>PROPER(Table1[[#This Row],[Column1]])</f>
        <v>Oneplus 108 Cm</v>
      </c>
      <c r="E93" t="s">
        <v>2696</v>
      </c>
      <c r="F93" t="s">
        <v>2941</v>
      </c>
      <c r="G93" t="s">
        <v>2698</v>
      </c>
      <c r="H93" t="s">
        <v>2699</v>
      </c>
      <c r="I93" s="9">
        <v>24999</v>
      </c>
      <c r="J93" s="9">
        <v>31999</v>
      </c>
      <c r="K93" s="1">
        <v>0.22</v>
      </c>
      <c r="L93" s="3">
        <f>IF(Table1[[#This Row],[discount_percentage]]&gt;=0.5, 1,0)</f>
        <v>0</v>
      </c>
      <c r="M93">
        <v>4.2</v>
      </c>
      <c r="N93" s="2">
        <v>34899</v>
      </c>
      <c r="O93" s="7">
        <f>IF(Table1[rating_count]&lt;1000, 1, 0)</f>
        <v>0</v>
      </c>
      <c r="P93" s="8">
        <f>Table1[[#This Row],[actual_price]]*Table1[[#This Row],[rating_count]]</f>
        <v>1116733101</v>
      </c>
      <c r="Q93" s="10" t="str">
        <f>IF(Table1[[#This Row],[discounted_price]]&lt;200, "₹ 200",IF(Table1[[#This Row],[discounted_price]]&lt;=500,"₹ 200-₹ 500", "&gt;₹ 500"))</f>
        <v>&gt;₹ 500</v>
      </c>
      <c r="R93">
        <f>Table1[[#This Row],[rating]]*Table1[[#This Row],[rating_count]]</f>
        <v>146575.80000000002</v>
      </c>
      <c r="S93" t="str">
        <f>IF(Table1[[#This Row],[discount_percentage]]&lt;0.25, "Low", IF(Table1[[#This Row],[discount_percentage]]&lt;0.5, "Medium", "High"))</f>
        <v>Low</v>
      </c>
    </row>
    <row r="94" spans="1:19">
      <c r="A94" t="s">
        <v>192</v>
      </c>
      <c r="B94" t="s">
        <v>193</v>
      </c>
      <c r="C94" t="str">
        <f>TRIM(LEFT(Table1[[#This Row],[product_name]], FIND(" ", Table1[[#This Row],[product_name]], FIND(" ", Table1[[#This Row],[product_name]], FIND(" ", Table1[[#This Row],[product_name]])+1)+1)))</f>
        <v>boAt Deuce USB</v>
      </c>
      <c r="D94" t="str">
        <f>PROPER(Table1[[#This Row],[Column1]])</f>
        <v>Boat Deuce Usb</v>
      </c>
      <c r="E94" t="s">
        <v>2938</v>
      </c>
      <c r="F94" t="s">
        <v>2939</v>
      </c>
      <c r="G94" t="s">
        <v>2958</v>
      </c>
      <c r="H94" t="s">
        <v>2695</v>
      </c>
      <c r="I94" s="9">
        <v>299</v>
      </c>
      <c r="J94" s="9">
        <v>699</v>
      </c>
      <c r="K94" s="1">
        <v>0.56999999999999995</v>
      </c>
      <c r="L94" s="3">
        <f>IF(Table1[[#This Row],[discount_percentage]]&gt;=0.5, 1,0)</f>
        <v>1</v>
      </c>
      <c r="M94">
        <v>4.2</v>
      </c>
      <c r="N94" s="2">
        <v>94363</v>
      </c>
      <c r="O94" s="7">
        <f>IF(Table1[rating_count]&lt;1000, 1, 0)</f>
        <v>0</v>
      </c>
      <c r="P94" s="8">
        <f>Table1[[#This Row],[actual_price]]*Table1[[#This Row],[rating_count]]</f>
        <v>65959737</v>
      </c>
      <c r="Q94" s="10" t="str">
        <f>IF(Table1[[#This Row],[discounted_price]]&lt;200, "₹ 200",IF(Table1[[#This Row],[discounted_price]]&lt;=500,"₹ 200-₹ 500", "&gt;₹ 500"))</f>
        <v>₹ 200-₹ 500</v>
      </c>
      <c r="R94">
        <f>Table1[[#This Row],[rating]]*Table1[[#This Row],[rating_count]]</f>
        <v>396324.60000000003</v>
      </c>
      <c r="S94" t="str">
        <f>IF(Table1[[#This Row],[discount_percentage]]&lt;0.25, "Low", IF(Table1[[#This Row],[discount_percentage]]&lt;0.5, "Medium", "High"))</f>
        <v>High</v>
      </c>
    </row>
    <row r="95" spans="1:19">
      <c r="A95" t="s">
        <v>194</v>
      </c>
      <c r="B95" t="s">
        <v>195</v>
      </c>
      <c r="C95" t="str">
        <f>TRIM(LEFT(Table1[[#This Row],[product_name]], FIND(" ", Table1[[#This Row],[product_name]], FIND(" ", Table1[[#This Row],[product_name]], FIND(" ", Table1[[#This Row],[product_name]])+1)+1)))</f>
        <v>Lapster USB 3.0</v>
      </c>
      <c r="D95" t="str">
        <f>PROPER(Table1[[#This Row],[Column1]])</f>
        <v>Lapster Usb 3.0</v>
      </c>
      <c r="E95" t="s">
        <v>2938</v>
      </c>
      <c r="F95" t="s">
        <v>2939</v>
      </c>
      <c r="G95" t="s">
        <v>2958</v>
      </c>
      <c r="H95" t="s">
        <v>2695</v>
      </c>
      <c r="I95" s="9">
        <v>199</v>
      </c>
      <c r="J95" s="9">
        <v>999</v>
      </c>
      <c r="K95" s="1">
        <v>0.8</v>
      </c>
      <c r="L95" s="3">
        <f>IF(Table1[[#This Row],[discount_percentage]]&gt;=0.5, 1,0)</f>
        <v>1</v>
      </c>
      <c r="M95">
        <v>4.0999999999999996</v>
      </c>
      <c r="N95" s="2">
        <v>425</v>
      </c>
      <c r="O95" s="7">
        <f>IF(Table1[rating_count]&lt;1000, 1, 0)</f>
        <v>1</v>
      </c>
      <c r="P95" s="8">
        <f>Table1[[#This Row],[actual_price]]*Table1[[#This Row],[rating_count]]</f>
        <v>424575</v>
      </c>
      <c r="Q95" s="10" t="str">
        <f>IF(Table1[[#This Row],[discounted_price]]&lt;200, "₹ 200",IF(Table1[[#This Row],[discounted_price]]&lt;=500,"₹ 200-₹ 500", "&gt;₹ 500"))</f>
        <v>₹ 200</v>
      </c>
      <c r="R95">
        <f>Table1[[#This Row],[rating]]*Table1[[#This Row],[rating_count]]</f>
        <v>1742.4999999999998</v>
      </c>
      <c r="S95" t="str">
        <f>IF(Table1[[#This Row],[discount_percentage]]&lt;0.25, "Low", IF(Table1[[#This Row],[discount_percentage]]&lt;0.5, "Medium", "High"))</f>
        <v>High</v>
      </c>
    </row>
    <row r="96" spans="1:19">
      <c r="A96" t="s">
        <v>196</v>
      </c>
      <c r="B96" t="s">
        <v>197</v>
      </c>
      <c r="C96" t="str">
        <f>TRIM(LEFT(Table1[[#This Row],[product_name]], FIND(" ", Table1[[#This Row],[product_name]], FIND(" ", Table1[[#This Row],[product_name]], FIND(" ", Table1[[#This Row],[product_name]])+1)+1)))</f>
        <v>TCL 100 cm</v>
      </c>
      <c r="D96" t="str">
        <f>PROPER(Table1[[#This Row],[Column1]])</f>
        <v>Tcl 100 Cm</v>
      </c>
      <c r="E96" t="s">
        <v>2696</v>
      </c>
      <c r="F96" t="s">
        <v>2941</v>
      </c>
      <c r="G96" t="s">
        <v>2698</v>
      </c>
      <c r="H96" t="s">
        <v>2699</v>
      </c>
      <c r="I96" s="9">
        <v>18990</v>
      </c>
      <c r="J96" s="9">
        <v>40990</v>
      </c>
      <c r="K96" s="1">
        <v>0.54</v>
      </c>
      <c r="L96" s="3">
        <f>IF(Table1[[#This Row],[discount_percentage]]&gt;=0.5, 1,0)</f>
        <v>1</v>
      </c>
      <c r="M96">
        <v>4.2</v>
      </c>
      <c r="N96" s="2">
        <v>6659</v>
      </c>
      <c r="O96" s="7">
        <f>IF(Table1[rating_count]&lt;1000, 1, 0)</f>
        <v>0</v>
      </c>
      <c r="P96" s="8">
        <f>Table1[[#This Row],[actual_price]]*Table1[[#This Row],[rating_count]]</f>
        <v>272952410</v>
      </c>
      <c r="Q96" s="10" t="str">
        <f>IF(Table1[[#This Row],[discounted_price]]&lt;200, "₹ 200",IF(Table1[[#This Row],[discounted_price]]&lt;=500,"₹ 200-₹ 500", "&gt;₹ 500"))</f>
        <v>&gt;₹ 500</v>
      </c>
      <c r="R96">
        <f>Table1[[#This Row],[rating]]*Table1[[#This Row],[rating_count]]</f>
        <v>27967.800000000003</v>
      </c>
      <c r="S96" t="str">
        <f>IF(Table1[[#This Row],[discount_percentage]]&lt;0.25, "Low", IF(Table1[[#This Row],[discount_percentage]]&lt;0.5, "Medium", "High"))</f>
        <v>High</v>
      </c>
    </row>
    <row r="97" spans="1:19">
      <c r="A97" t="s">
        <v>198</v>
      </c>
      <c r="B97" t="s">
        <v>199</v>
      </c>
      <c r="C97" t="str">
        <f>TRIM(LEFT(Table1[[#This Row],[product_name]], FIND(" ", Table1[[#This Row],[product_name]], FIND(" ", Table1[[#This Row],[product_name]], FIND(" ", Table1[[#This Row],[product_name]])+1)+1)))</f>
        <v>ZEBRONICS ZEB-USB150WF1 WiFi</v>
      </c>
      <c r="D97" t="str">
        <f>PROPER(Table1[[#This Row],[Column1]])</f>
        <v>Zebronics Zeb-Usb150Wf1 Wifi</v>
      </c>
      <c r="E97" t="s">
        <v>2938</v>
      </c>
      <c r="F97" t="s">
        <v>2940</v>
      </c>
      <c r="G97" t="s">
        <v>2957</v>
      </c>
      <c r="H97" t="s">
        <v>2959</v>
      </c>
      <c r="I97" s="9">
        <v>290</v>
      </c>
      <c r="J97" s="9">
        <v>349</v>
      </c>
      <c r="K97" s="1">
        <v>0.17</v>
      </c>
      <c r="L97" s="3">
        <f>IF(Table1[[#This Row],[discount_percentage]]&gt;=0.5, 1,0)</f>
        <v>0</v>
      </c>
      <c r="M97">
        <v>3.7</v>
      </c>
      <c r="N97" s="2">
        <v>1977</v>
      </c>
      <c r="O97" s="7">
        <f>IF(Table1[rating_count]&lt;1000, 1, 0)</f>
        <v>0</v>
      </c>
      <c r="P97" s="8">
        <f>Table1[[#This Row],[actual_price]]*Table1[[#This Row],[rating_count]]</f>
        <v>689973</v>
      </c>
      <c r="Q97" s="10" t="str">
        <f>IF(Table1[[#This Row],[discounted_price]]&lt;200, "₹ 200",IF(Table1[[#This Row],[discounted_price]]&lt;=500,"₹ 200-₹ 500", "&gt;₹ 500"))</f>
        <v>₹ 200-₹ 500</v>
      </c>
      <c r="R97">
        <f>Table1[[#This Row],[rating]]*Table1[[#This Row],[rating_count]]</f>
        <v>7314.9000000000005</v>
      </c>
      <c r="S97" t="str">
        <f>IF(Table1[[#This Row],[discount_percentage]]&lt;0.25, "Low", IF(Table1[[#This Row],[discount_percentage]]&lt;0.5, "Medium", "High"))</f>
        <v>Low</v>
      </c>
    </row>
    <row r="98" spans="1:19">
      <c r="A98" t="s">
        <v>200</v>
      </c>
      <c r="B98" t="s">
        <v>201</v>
      </c>
      <c r="C98" t="str">
        <f>TRIM(LEFT(Table1[[#This Row],[product_name]], FIND(" ", Table1[[#This Row],[product_name]], FIND(" ", Table1[[#This Row],[product_name]], FIND(" ", Table1[[#This Row],[product_name]])+1)+1)))</f>
        <v>LOHAYA Remote Compatible</v>
      </c>
      <c r="D98" t="str">
        <f>PROPER(Table1[[#This Row],[Column1]])</f>
        <v>Lohaya Remote Compatible</v>
      </c>
      <c r="E98" t="s">
        <v>2696</v>
      </c>
      <c r="F98" t="s">
        <v>2941</v>
      </c>
      <c r="G98" t="s">
        <v>2697</v>
      </c>
      <c r="H98" t="s">
        <v>2700</v>
      </c>
      <c r="I98" s="9">
        <v>249</v>
      </c>
      <c r="J98" s="9">
        <v>799</v>
      </c>
      <c r="K98" s="1">
        <v>0.69</v>
      </c>
      <c r="L98" s="3">
        <f>IF(Table1[[#This Row],[discount_percentage]]&gt;=0.5, 1,0)</f>
        <v>1</v>
      </c>
      <c r="M98">
        <v>3.8</v>
      </c>
      <c r="N98" s="2">
        <v>1079</v>
      </c>
      <c r="O98" s="7">
        <f>IF(Table1[rating_count]&lt;1000, 1, 0)</f>
        <v>0</v>
      </c>
      <c r="P98" s="8">
        <f>Table1[[#This Row],[actual_price]]*Table1[[#This Row],[rating_count]]</f>
        <v>862121</v>
      </c>
      <c r="Q98" s="10" t="str">
        <f>IF(Table1[[#This Row],[discounted_price]]&lt;200, "₹ 200",IF(Table1[[#This Row],[discounted_price]]&lt;=500,"₹ 200-₹ 500", "&gt;₹ 500"))</f>
        <v>₹ 200-₹ 500</v>
      </c>
      <c r="R98">
        <f>Table1[[#This Row],[rating]]*Table1[[#This Row],[rating_count]]</f>
        <v>4100.2</v>
      </c>
      <c r="S98" t="str">
        <f>IF(Table1[[#This Row],[discount_percentage]]&lt;0.25, "Low", IF(Table1[[#This Row],[discount_percentage]]&lt;0.5, "Medium", "High"))</f>
        <v>High</v>
      </c>
    </row>
    <row r="99" spans="1:19">
      <c r="A99" t="s">
        <v>202</v>
      </c>
      <c r="B99" t="s">
        <v>203</v>
      </c>
      <c r="C99" t="str">
        <f>TRIM(LEFT(Table1[[#This Row],[product_name]], FIND(" ", Table1[[#This Row],[product_name]], FIND(" ", Table1[[#This Row],[product_name]], FIND(" ", Table1[[#This Row],[product_name]])+1)+1)))</f>
        <v>Gilary Multi Charging</v>
      </c>
      <c r="D99" t="str">
        <f>PROPER(Table1[[#This Row],[Column1]])</f>
        <v>Gilary Multi Charging</v>
      </c>
      <c r="E99" t="s">
        <v>2938</v>
      </c>
      <c r="F99" t="s">
        <v>2939</v>
      </c>
      <c r="G99" t="s">
        <v>2958</v>
      </c>
      <c r="H99" t="s">
        <v>2695</v>
      </c>
      <c r="I99" s="9">
        <v>345</v>
      </c>
      <c r="J99" s="9">
        <v>999</v>
      </c>
      <c r="K99" s="1">
        <v>0.65</v>
      </c>
      <c r="L99" s="3">
        <f>IF(Table1[[#This Row],[discount_percentage]]&gt;=0.5, 1,0)</f>
        <v>1</v>
      </c>
      <c r="M99">
        <v>3.7</v>
      </c>
      <c r="N99" s="2">
        <v>1097</v>
      </c>
      <c r="O99" s="7">
        <f>IF(Table1[rating_count]&lt;1000, 1, 0)</f>
        <v>0</v>
      </c>
      <c r="P99" s="8">
        <f>Table1[[#This Row],[actual_price]]*Table1[[#This Row],[rating_count]]</f>
        <v>1095903</v>
      </c>
      <c r="Q99" s="10" t="str">
        <f>IF(Table1[[#This Row],[discounted_price]]&lt;200, "₹ 200",IF(Table1[[#This Row],[discounted_price]]&lt;=500,"₹ 200-₹ 500", "&gt;₹ 500"))</f>
        <v>₹ 200-₹ 500</v>
      </c>
      <c r="R99">
        <f>Table1[[#This Row],[rating]]*Table1[[#This Row],[rating_count]]</f>
        <v>4058.9</v>
      </c>
      <c r="S99" t="str">
        <f>IF(Table1[[#This Row],[discount_percentage]]&lt;0.25, "Low", IF(Table1[[#This Row],[discount_percentage]]&lt;0.5, "Medium", "High"))</f>
        <v>High</v>
      </c>
    </row>
    <row r="100" spans="1:19">
      <c r="A100" t="s">
        <v>204</v>
      </c>
      <c r="B100" t="s">
        <v>205</v>
      </c>
      <c r="C100" t="str">
        <f>TRIM(LEFT(Table1[[#This Row],[product_name]], FIND(" ", Table1[[#This Row],[product_name]], FIND(" ", Table1[[#This Row],[product_name]], FIND(" ", Table1[[#This Row],[product_name]])+1)+1)))</f>
        <v>TP-Link UE300 USB</v>
      </c>
      <c r="D100" t="str">
        <f>PROPER(Table1[[#This Row],[Column1]])</f>
        <v>Tp-Link Ue300 Usb</v>
      </c>
      <c r="E100" t="s">
        <v>2938</v>
      </c>
      <c r="F100" t="s">
        <v>2940</v>
      </c>
      <c r="G100" t="s">
        <v>2957</v>
      </c>
      <c r="H100" t="s">
        <v>2959</v>
      </c>
      <c r="I100" s="9">
        <v>1099</v>
      </c>
      <c r="J100" s="9">
        <v>1899</v>
      </c>
      <c r="K100" s="1">
        <v>0.42</v>
      </c>
      <c r="L100" s="3">
        <f>IF(Table1[[#This Row],[discount_percentage]]&gt;=0.5, 1,0)</f>
        <v>0</v>
      </c>
      <c r="M100">
        <v>4.5</v>
      </c>
      <c r="N100" s="2">
        <v>22420</v>
      </c>
      <c r="O100" s="7">
        <f>IF(Table1[rating_count]&lt;1000, 1, 0)</f>
        <v>0</v>
      </c>
      <c r="P100" s="8">
        <f>Table1[[#This Row],[actual_price]]*Table1[[#This Row],[rating_count]]</f>
        <v>42575580</v>
      </c>
      <c r="Q100" s="10" t="str">
        <f>IF(Table1[[#This Row],[discounted_price]]&lt;200, "₹ 200",IF(Table1[[#This Row],[discounted_price]]&lt;=500,"₹ 200-₹ 500", "&gt;₹ 500"))</f>
        <v>&gt;₹ 500</v>
      </c>
      <c r="R100">
        <f>Table1[[#This Row],[rating]]*Table1[[#This Row],[rating_count]]</f>
        <v>100890</v>
      </c>
      <c r="S100" t="str">
        <f>IF(Table1[[#This Row],[discount_percentage]]&lt;0.25, "Low", IF(Table1[[#This Row],[discount_percentage]]&lt;0.5, "Medium", "High"))</f>
        <v>Medium</v>
      </c>
    </row>
    <row r="101" spans="1:19">
      <c r="A101" t="s">
        <v>206</v>
      </c>
      <c r="B101" t="s">
        <v>207</v>
      </c>
      <c r="C101" t="str">
        <f>TRIM(LEFT(Table1[[#This Row],[product_name]], FIND(" ", Table1[[#This Row],[product_name]], FIND(" ", Table1[[#This Row],[product_name]], FIND(" ", Table1[[#This Row],[product_name]])+1)+1)))</f>
        <v>Wayona Type C</v>
      </c>
      <c r="D101" t="str">
        <f>PROPER(Table1[[#This Row],[Column1]])</f>
        <v>Wayona Type C</v>
      </c>
      <c r="E101" t="s">
        <v>2938</v>
      </c>
      <c r="F101" t="s">
        <v>2939</v>
      </c>
      <c r="G101" t="s">
        <v>2958</v>
      </c>
      <c r="H101" t="s">
        <v>2695</v>
      </c>
      <c r="I101" s="9">
        <v>719</v>
      </c>
      <c r="J101" s="9">
        <v>1499</v>
      </c>
      <c r="K101" s="1">
        <v>0.52</v>
      </c>
      <c r="L101" s="3">
        <f>IF(Table1[[#This Row],[discount_percentage]]&gt;=0.5, 1,0)</f>
        <v>1</v>
      </c>
      <c r="M101">
        <v>4.0999999999999996</v>
      </c>
      <c r="N101" s="2">
        <v>1045</v>
      </c>
      <c r="O101" s="7">
        <f>IF(Table1[rating_count]&lt;1000, 1, 0)</f>
        <v>0</v>
      </c>
      <c r="P101" s="8">
        <f>Table1[[#This Row],[actual_price]]*Table1[[#This Row],[rating_count]]</f>
        <v>1566455</v>
      </c>
      <c r="Q101" s="10" t="str">
        <f>IF(Table1[[#This Row],[discounted_price]]&lt;200, "₹ 200",IF(Table1[[#This Row],[discounted_price]]&lt;=500,"₹ 200-₹ 500", "&gt;₹ 500"))</f>
        <v>&gt;₹ 500</v>
      </c>
      <c r="R101">
        <f>Table1[[#This Row],[rating]]*Table1[[#This Row],[rating_count]]</f>
        <v>4284.5</v>
      </c>
      <c r="S101" t="str">
        <f>IF(Table1[[#This Row],[discount_percentage]]&lt;0.25, "Low", IF(Table1[[#This Row],[discount_percentage]]&lt;0.5, "Medium", "High"))</f>
        <v>High</v>
      </c>
    </row>
    <row r="102" spans="1:19">
      <c r="A102" t="s">
        <v>208</v>
      </c>
      <c r="B102" t="s">
        <v>209</v>
      </c>
      <c r="C102" t="str">
        <f>TRIM(LEFT(Table1[[#This Row],[product_name]], FIND(" ", Table1[[#This Row],[product_name]], FIND(" ", Table1[[#This Row],[product_name]], FIND(" ", Table1[[#This Row],[product_name]])+1)+1)))</f>
        <v>Dealfreez Case Compatible</v>
      </c>
      <c r="D102" t="str">
        <f>PROPER(Table1[[#This Row],[Column1]])</f>
        <v>Dealfreez Case Compatible</v>
      </c>
      <c r="E102" t="s">
        <v>2696</v>
      </c>
      <c r="F102" t="s">
        <v>2941</v>
      </c>
      <c r="G102" t="s">
        <v>2697</v>
      </c>
      <c r="H102" t="s">
        <v>2700</v>
      </c>
      <c r="I102" s="9">
        <v>349</v>
      </c>
      <c r="J102" s="9">
        <v>1499</v>
      </c>
      <c r="K102" s="1">
        <v>0.77</v>
      </c>
      <c r="L102" s="3">
        <f>IF(Table1[[#This Row],[discount_percentage]]&gt;=0.5, 1,0)</f>
        <v>1</v>
      </c>
      <c r="M102">
        <v>4.3</v>
      </c>
      <c r="N102" s="2">
        <v>4145</v>
      </c>
      <c r="O102" s="7">
        <f>IF(Table1[rating_count]&lt;1000, 1, 0)</f>
        <v>0</v>
      </c>
      <c r="P102" s="8">
        <f>Table1[[#This Row],[actual_price]]*Table1[[#This Row],[rating_count]]</f>
        <v>6213355</v>
      </c>
      <c r="Q102" s="10" t="str">
        <f>IF(Table1[[#This Row],[discounted_price]]&lt;200, "₹ 200",IF(Table1[[#This Row],[discounted_price]]&lt;=500,"₹ 200-₹ 500", "&gt;₹ 500"))</f>
        <v>₹ 200-₹ 500</v>
      </c>
      <c r="R102">
        <f>Table1[[#This Row],[rating]]*Table1[[#This Row],[rating_count]]</f>
        <v>17823.5</v>
      </c>
      <c r="S102" t="str">
        <f>IF(Table1[[#This Row],[discount_percentage]]&lt;0.25, "Low", IF(Table1[[#This Row],[discount_percentage]]&lt;0.5, "Medium", "High"))</f>
        <v>High</v>
      </c>
    </row>
    <row r="103" spans="1:19">
      <c r="A103" t="s">
        <v>210</v>
      </c>
      <c r="B103" t="s">
        <v>211</v>
      </c>
      <c r="C103" t="str">
        <f>TRIM(LEFT(Table1[[#This Row],[product_name]], FIND(" ", Table1[[#This Row],[product_name]], FIND(" ", Table1[[#This Row],[product_name]], FIND(" ", Table1[[#This Row],[product_name]])+1)+1)))</f>
        <v>Amazon Basics New</v>
      </c>
      <c r="D103" t="str">
        <f>PROPER(Table1[[#This Row],[Column1]])</f>
        <v>Amazon Basics New</v>
      </c>
      <c r="E103" t="s">
        <v>2938</v>
      </c>
      <c r="F103" t="s">
        <v>2939</v>
      </c>
      <c r="G103" t="s">
        <v>2958</v>
      </c>
      <c r="H103" t="s">
        <v>2695</v>
      </c>
      <c r="I103" s="9">
        <v>849</v>
      </c>
      <c r="J103" s="9">
        <v>1809</v>
      </c>
      <c r="K103" s="1">
        <v>0.53</v>
      </c>
      <c r="L103" s="3">
        <f>IF(Table1[[#This Row],[discount_percentage]]&gt;=0.5, 1,0)</f>
        <v>1</v>
      </c>
      <c r="M103">
        <v>4.3</v>
      </c>
      <c r="N103" s="2">
        <v>6547</v>
      </c>
      <c r="O103" s="7">
        <f>IF(Table1[rating_count]&lt;1000, 1, 0)</f>
        <v>0</v>
      </c>
      <c r="P103" s="8">
        <f>Table1[[#This Row],[actual_price]]*Table1[[#This Row],[rating_count]]</f>
        <v>11843523</v>
      </c>
      <c r="Q103" s="10" t="str">
        <f>IF(Table1[[#This Row],[discounted_price]]&lt;200, "₹ 200",IF(Table1[[#This Row],[discounted_price]]&lt;=500,"₹ 200-₹ 500", "&gt;₹ 500"))</f>
        <v>&gt;₹ 500</v>
      </c>
      <c r="R103">
        <f>Table1[[#This Row],[rating]]*Table1[[#This Row],[rating_count]]</f>
        <v>28152.1</v>
      </c>
      <c r="S103" t="str">
        <f>IF(Table1[[#This Row],[discount_percentage]]&lt;0.25, "Low", IF(Table1[[#This Row],[discount_percentage]]&lt;0.5, "Medium", "High"))</f>
        <v>High</v>
      </c>
    </row>
    <row r="104" spans="1:19">
      <c r="A104" t="s">
        <v>212</v>
      </c>
      <c r="B104" t="s">
        <v>213</v>
      </c>
      <c r="C104" t="str">
        <f>TRIM(LEFT(Table1[[#This Row],[product_name]], FIND(" ", Table1[[#This Row],[product_name]], FIND(" ", Table1[[#This Row],[product_name]], FIND(" ", Table1[[#This Row],[product_name]])+1)+1)))</f>
        <v>Isoelite Remote Compatible</v>
      </c>
      <c r="D104" t="str">
        <f>PROPER(Table1[[#This Row],[Column1]])</f>
        <v>Isoelite Remote Compatible</v>
      </c>
      <c r="E104" t="s">
        <v>2696</v>
      </c>
      <c r="F104" t="s">
        <v>2941</v>
      </c>
      <c r="G104" t="s">
        <v>2697</v>
      </c>
      <c r="H104" t="s">
        <v>2700</v>
      </c>
      <c r="I104" s="9">
        <v>299</v>
      </c>
      <c r="J104" s="9">
        <v>899</v>
      </c>
      <c r="K104" s="1">
        <v>0.67</v>
      </c>
      <c r="L104" s="3">
        <f>IF(Table1[[#This Row],[discount_percentage]]&gt;=0.5, 1,0)</f>
        <v>1</v>
      </c>
      <c r="M104">
        <v>4</v>
      </c>
      <c r="N104" s="2">
        <v>1588</v>
      </c>
      <c r="O104" s="7">
        <f>IF(Table1[rating_count]&lt;1000, 1, 0)</f>
        <v>0</v>
      </c>
      <c r="P104" s="8">
        <f>Table1[[#This Row],[actual_price]]*Table1[[#This Row],[rating_count]]</f>
        <v>1427612</v>
      </c>
      <c r="Q104" s="10" t="str">
        <f>IF(Table1[[#This Row],[discounted_price]]&lt;200, "₹ 200",IF(Table1[[#This Row],[discounted_price]]&lt;=500,"₹ 200-₹ 500", "&gt;₹ 500"))</f>
        <v>₹ 200-₹ 500</v>
      </c>
      <c r="R104">
        <f>Table1[[#This Row],[rating]]*Table1[[#This Row],[rating_count]]</f>
        <v>6352</v>
      </c>
      <c r="S104" t="str">
        <f>IF(Table1[[#This Row],[discount_percentage]]&lt;0.25, "Low", IF(Table1[[#This Row],[discount_percentage]]&lt;0.5, "Medium", "High"))</f>
        <v>High</v>
      </c>
    </row>
    <row r="105" spans="1:19">
      <c r="A105" t="s">
        <v>214</v>
      </c>
      <c r="B105" t="s">
        <v>215</v>
      </c>
      <c r="C105" t="str">
        <f>TRIM(LEFT(Table1[[#This Row],[product_name]], FIND(" ", Table1[[#This Row],[product_name]], FIND(" ", Table1[[#This Row],[product_name]], FIND(" ", Table1[[#This Row],[product_name]])+1)+1)))</f>
        <v>MI 100 cm</v>
      </c>
      <c r="D105" t="str">
        <f>PROPER(Table1[[#This Row],[Column1]])</f>
        <v>Mi 100 Cm</v>
      </c>
      <c r="E105" t="s">
        <v>2696</v>
      </c>
      <c r="F105" t="s">
        <v>2941</v>
      </c>
      <c r="G105" t="s">
        <v>2698</v>
      </c>
      <c r="H105" t="s">
        <v>2699</v>
      </c>
      <c r="I105" s="9">
        <v>21999</v>
      </c>
      <c r="J105" s="9">
        <v>29999</v>
      </c>
      <c r="K105" s="1">
        <v>0.27</v>
      </c>
      <c r="L105" s="3">
        <f>IF(Table1[[#This Row],[discount_percentage]]&gt;=0.5, 1,0)</f>
        <v>0</v>
      </c>
      <c r="M105">
        <v>4.2</v>
      </c>
      <c r="N105" s="2">
        <v>32840</v>
      </c>
      <c r="O105" s="7">
        <f>IF(Table1[rating_count]&lt;1000, 1, 0)</f>
        <v>0</v>
      </c>
      <c r="P105" s="8">
        <f>Table1[[#This Row],[actual_price]]*Table1[[#This Row],[rating_count]]</f>
        <v>985167160</v>
      </c>
      <c r="Q105" s="10" t="str">
        <f>IF(Table1[[#This Row],[discounted_price]]&lt;200, "₹ 200",IF(Table1[[#This Row],[discounted_price]]&lt;=500,"₹ 200-₹ 500", "&gt;₹ 500"))</f>
        <v>&gt;₹ 500</v>
      </c>
      <c r="R105">
        <f>Table1[[#This Row],[rating]]*Table1[[#This Row],[rating_count]]</f>
        <v>137928</v>
      </c>
      <c r="S105" t="str">
        <f>IF(Table1[[#This Row],[discount_percentage]]&lt;0.25, "Low", IF(Table1[[#This Row],[discount_percentage]]&lt;0.5, "Medium", "High"))</f>
        <v>Medium</v>
      </c>
    </row>
    <row r="106" spans="1:19">
      <c r="A106" t="s">
        <v>216</v>
      </c>
      <c r="B106" t="s">
        <v>217</v>
      </c>
      <c r="C106" t="str">
        <f>TRIM(LEFT(Table1[[#This Row],[product_name]], FIND(" ", Table1[[#This Row],[product_name]], FIND(" ", Table1[[#This Row],[product_name]], FIND(" ", Table1[[#This Row],[product_name]])+1)+1)))</f>
        <v>Wayona Nylon Braided</v>
      </c>
      <c r="D106" t="str">
        <f>PROPER(Table1[[#This Row],[Column1]])</f>
        <v>Wayona Nylon Braided</v>
      </c>
      <c r="E106" t="s">
        <v>2938</v>
      </c>
      <c r="F106" t="s">
        <v>2939</v>
      </c>
      <c r="G106" t="s">
        <v>2958</v>
      </c>
      <c r="H106" t="s">
        <v>2695</v>
      </c>
      <c r="I106" s="9">
        <v>349</v>
      </c>
      <c r="J106" s="9">
        <v>999</v>
      </c>
      <c r="K106" s="1">
        <v>0.65</v>
      </c>
      <c r="L106" s="3">
        <f>IF(Table1[[#This Row],[discount_percentage]]&gt;=0.5, 1,0)</f>
        <v>1</v>
      </c>
      <c r="M106">
        <v>4.2</v>
      </c>
      <c r="N106" s="2">
        <v>13120</v>
      </c>
      <c r="O106" s="7">
        <f>IF(Table1[rating_count]&lt;1000, 1, 0)</f>
        <v>0</v>
      </c>
      <c r="P106" s="8">
        <f>Table1[[#This Row],[actual_price]]*Table1[[#This Row],[rating_count]]</f>
        <v>13106880</v>
      </c>
      <c r="Q106" s="10" t="str">
        <f>IF(Table1[[#This Row],[discounted_price]]&lt;200, "₹ 200",IF(Table1[[#This Row],[discounted_price]]&lt;=500,"₹ 200-₹ 500", "&gt;₹ 500"))</f>
        <v>₹ 200-₹ 500</v>
      </c>
      <c r="R106">
        <f>Table1[[#This Row],[rating]]*Table1[[#This Row],[rating_count]]</f>
        <v>55104</v>
      </c>
      <c r="S106" t="str">
        <f>IF(Table1[[#This Row],[discount_percentage]]&lt;0.25, "Low", IF(Table1[[#This Row],[discount_percentage]]&lt;0.5, "Medium", "High"))</f>
        <v>High</v>
      </c>
    </row>
    <row r="107" spans="1:19">
      <c r="A107" t="s">
        <v>218</v>
      </c>
      <c r="B107" t="s">
        <v>219</v>
      </c>
      <c r="C107" t="str">
        <f>TRIM(LEFT(Table1[[#This Row],[product_name]], FIND(" ", Table1[[#This Row],[product_name]], FIND(" ", Table1[[#This Row],[product_name]], FIND(" ", Table1[[#This Row],[product_name]])+1)+1)))</f>
        <v>Wayona Type C</v>
      </c>
      <c r="D107" t="str">
        <f>PROPER(Table1[[#This Row],[Column1]])</f>
        <v>Wayona Type C</v>
      </c>
      <c r="E107" t="s">
        <v>2938</v>
      </c>
      <c r="F107" t="s">
        <v>2939</v>
      </c>
      <c r="G107" t="s">
        <v>2958</v>
      </c>
      <c r="H107" t="s">
        <v>2695</v>
      </c>
      <c r="I107" s="9">
        <v>399</v>
      </c>
      <c r="J107" s="9">
        <v>999</v>
      </c>
      <c r="K107" s="1">
        <v>0.6</v>
      </c>
      <c r="L107" s="3">
        <f>IF(Table1[[#This Row],[discount_percentage]]&gt;=0.5, 1,0)</f>
        <v>1</v>
      </c>
      <c r="M107">
        <v>4.3</v>
      </c>
      <c r="N107" s="2">
        <v>2806</v>
      </c>
      <c r="O107" s="7">
        <f>IF(Table1[rating_count]&lt;1000, 1, 0)</f>
        <v>0</v>
      </c>
      <c r="P107" s="8">
        <f>Table1[[#This Row],[actual_price]]*Table1[[#This Row],[rating_count]]</f>
        <v>2803194</v>
      </c>
      <c r="Q107" s="10" t="str">
        <f>IF(Table1[[#This Row],[discounted_price]]&lt;200, "₹ 200",IF(Table1[[#This Row],[discounted_price]]&lt;=500,"₹ 200-₹ 500", "&gt;₹ 500"))</f>
        <v>₹ 200-₹ 500</v>
      </c>
      <c r="R107">
        <f>Table1[[#This Row],[rating]]*Table1[[#This Row],[rating_count]]</f>
        <v>12065.8</v>
      </c>
      <c r="S107" t="str">
        <f>IF(Table1[[#This Row],[discount_percentage]]&lt;0.25, "Low", IF(Table1[[#This Row],[discount_percentage]]&lt;0.5, "Medium", "High"))</f>
        <v>High</v>
      </c>
    </row>
    <row r="108" spans="1:19">
      <c r="A108" t="s">
        <v>220</v>
      </c>
      <c r="B108" t="s">
        <v>221</v>
      </c>
      <c r="C108" t="str">
        <f>TRIM(LEFT(Table1[[#This Row],[product_name]], FIND(" ", Table1[[#This Row],[product_name]], FIND(" ", Table1[[#This Row],[product_name]], FIND(" ", Table1[[#This Row],[product_name]])+1)+1)))</f>
        <v>Wayona Nylon Braided</v>
      </c>
      <c r="D108" t="str">
        <f>PROPER(Table1[[#This Row],[Column1]])</f>
        <v>Wayona Nylon Braided</v>
      </c>
      <c r="E108" t="s">
        <v>2938</v>
      </c>
      <c r="F108" t="s">
        <v>2939</v>
      </c>
      <c r="G108" t="s">
        <v>2958</v>
      </c>
      <c r="H108" t="s">
        <v>2695</v>
      </c>
      <c r="I108" s="9">
        <v>449</v>
      </c>
      <c r="J108" s="9">
        <v>1299</v>
      </c>
      <c r="K108" s="1">
        <v>0.65</v>
      </c>
      <c r="L108" s="3">
        <f>IF(Table1[[#This Row],[discount_percentage]]&gt;=0.5, 1,0)</f>
        <v>1</v>
      </c>
      <c r="M108">
        <v>4.2</v>
      </c>
      <c r="N108" s="2">
        <v>24269</v>
      </c>
      <c r="O108" s="7">
        <f>IF(Table1[rating_count]&lt;1000, 1, 0)</f>
        <v>0</v>
      </c>
      <c r="P108" s="8">
        <f>Table1[[#This Row],[actual_price]]*Table1[[#This Row],[rating_count]]</f>
        <v>31525431</v>
      </c>
      <c r="Q108" s="10" t="str">
        <f>IF(Table1[[#This Row],[discounted_price]]&lt;200, "₹ 200",IF(Table1[[#This Row],[discounted_price]]&lt;=500,"₹ 200-₹ 500", "&gt;₹ 500"))</f>
        <v>₹ 200-₹ 500</v>
      </c>
      <c r="R108">
        <f>Table1[[#This Row],[rating]]*Table1[[#This Row],[rating_count]]</f>
        <v>101929.8</v>
      </c>
      <c r="S108" t="str">
        <f>IF(Table1[[#This Row],[discount_percentage]]&lt;0.25, "Low", IF(Table1[[#This Row],[discount_percentage]]&lt;0.5, "Medium", "High"))</f>
        <v>High</v>
      </c>
    </row>
    <row r="109" spans="1:19">
      <c r="A109" t="s">
        <v>222</v>
      </c>
      <c r="B109" t="s">
        <v>223</v>
      </c>
      <c r="C109" t="str">
        <f>TRIM(LEFT(Table1[[#This Row],[product_name]], FIND(" ", Table1[[#This Row],[product_name]], FIND(" ", Table1[[#This Row],[product_name]], FIND(" ", Table1[[#This Row],[product_name]])+1)+1)))</f>
        <v>CROSSVOLT Compatible Dash/Warp</v>
      </c>
      <c r="D109" t="str">
        <f>PROPER(Table1[[#This Row],[Column1]])</f>
        <v>Crossvolt Compatible Dash/Warp</v>
      </c>
      <c r="E109" t="s">
        <v>2938</v>
      </c>
      <c r="F109" t="s">
        <v>2939</v>
      </c>
      <c r="G109" t="s">
        <v>2958</v>
      </c>
      <c r="H109" t="s">
        <v>2695</v>
      </c>
      <c r="I109" s="9">
        <v>299</v>
      </c>
      <c r="J109" s="9">
        <v>999</v>
      </c>
      <c r="K109" s="1">
        <v>0.7</v>
      </c>
      <c r="L109" s="3">
        <f>IF(Table1[[#This Row],[discount_percentage]]&gt;=0.5, 1,0)</f>
        <v>1</v>
      </c>
      <c r="M109">
        <v>4.3</v>
      </c>
      <c r="N109" s="2">
        <v>766</v>
      </c>
      <c r="O109" s="7">
        <f>IF(Table1[rating_count]&lt;1000, 1, 0)</f>
        <v>1</v>
      </c>
      <c r="P109" s="8">
        <f>Table1[[#This Row],[actual_price]]*Table1[[#This Row],[rating_count]]</f>
        <v>765234</v>
      </c>
      <c r="Q109" s="10" t="str">
        <f>IF(Table1[[#This Row],[discounted_price]]&lt;200, "₹ 200",IF(Table1[[#This Row],[discounted_price]]&lt;=500,"₹ 200-₹ 500", "&gt;₹ 500"))</f>
        <v>₹ 200-₹ 500</v>
      </c>
      <c r="R109">
        <f>Table1[[#This Row],[rating]]*Table1[[#This Row],[rating_count]]</f>
        <v>3293.7999999999997</v>
      </c>
      <c r="S109" t="str">
        <f>IF(Table1[[#This Row],[discount_percentage]]&lt;0.25, "Low", IF(Table1[[#This Row],[discount_percentage]]&lt;0.5, "Medium", "High"))</f>
        <v>High</v>
      </c>
    </row>
    <row r="110" spans="1:19">
      <c r="A110" t="s">
        <v>224</v>
      </c>
      <c r="B110" t="s">
        <v>225</v>
      </c>
      <c r="C110" t="str">
        <f>TRIM(LEFT(Table1[[#This Row],[product_name]], FIND(" ", Table1[[#This Row],[product_name]], FIND(" ", Table1[[#This Row],[product_name]], FIND(" ", Table1[[#This Row],[product_name]])+1)+1)))</f>
        <v>VU 139 cm</v>
      </c>
      <c r="D110" t="str">
        <f>PROPER(Table1[[#This Row],[Column1]])</f>
        <v>Vu 139 Cm</v>
      </c>
      <c r="E110" t="s">
        <v>2696</v>
      </c>
      <c r="F110" t="s">
        <v>2941</v>
      </c>
      <c r="G110" t="s">
        <v>2698</v>
      </c>
      <c r="H110" t="s">
        <v>2699</v>
      </c>
      <c r="I110" s="9">
        <v>37999</v>
      </c>
      <c r="J110" s="9">
        <v>65000</v>
      </c>
      <c r="K110" s="1">
        <v>0.42</v>
      </c>
      <c r="L110" s="3">
        <f>IF(Table1[[#This Row],[discount_percentage]]&gt;=0.5, 1,0)</f>
        <v>0</v>
      </c>
      <c r="M110">
        <v>4.3</v>
      </c>
      <c r="N110" s="2">
        <v>3587</v>
      </c>
      <c r="O110" s="7">
        <f>IF(Table1[rating_count]&lt;1000, 1, 0)</f>
        <v>0</v>
      </c>
      <c r="P110" s="8">
        <f>Table1[[#This Row],[actual_price]]*Table1[[#This Row],[rating_count]]</f>
        <v>233155000</v>
      </c>
      <c r="Q110" s="10" t="str">
        <f>IF(Table1[[#This Row],[discounted_price]]&lt;200, "₹ 200",IF(Table1[[#This Row],[discounted_price]]&lt;=500,"₹ 200-₹ 500", "&gt;₹ 500"))</f>
        <v>&gt;₹ 500</v>
      </c>
      <c r="R110">
        <f>Table1[[#This Row],[rating]]*Table1[[#This Row],[rating_count]]</f>
        <v>15424.099999999999</v>
      </c>
      <c r="S110" t="str">
        <f>IF(Table1[[#This Row],[discount_percentage]]&lt;0.25, "Low", IF(Table1[[#This Row],[discount_percentage]]&lt;0.5, "Medium", "High"))</f>
        <v>Medium</v>
      </c>
    </row>
    <row r="111" spans="1:19">
      <c r="A111" t="s">
        <v>226</v>
      </c>
      <c r="B111" t="s">
        <v>227</v>
      </c>
      <c r="C111" t="str">
        <f>TRIM(LEFT(Table1[[#This Row],[product_name]], FIND(" ", Table1[[#This Row],[product_name]], FIND(" ", Table1[[#This Row],[product_name]], FIND(" ", Table1[[#This Row],[product_name]])+1)+1)))</f>
        <v>PTron Solero T241</v>
      </c>
      <c r="D111" t="str">
        <f>PROPER(Table1[[#This Row],[Column1]])</f>
        <v>Ptron Solero T241</v>
      </c>
      <c r="E111" t="s">
        <v>2938</v>
      </c>
      <c r="F111" t="s">
        <v>2939</v>
      </c>
      <c r="G111" t="s">
        <v>2958</v>
      </c>
      <c r="H111" t="s">
        <v>2695</v>
      </c>
      <c r="I111" s="9">
        <v>99</v>
      </c>
      <c r="J111" s="9">
        <v>800</v>
      </c>
      <c r="K111" s="1">
        <v>0.88</v>
      </c>
      <c r="L111" s="3">
        <f>IF(Table1[[#This Row],[discount_percentage]]&gt;=0.5, 1,0)</f>
        <v>1</v>
      </c>
      <c r="M111">
        <v>3.9</v>
      </c>
      <c r="N111" s="2">
        <v>24871</v>
      </c>
      <c r="O111" s="7">
        <f>IF(Table1[rating_count]&lt;1000, 1, 0)</f>
        <v>0</v>
      </c>
      <c r="P111" s="8">
        <f>Table1[[#This Row],[actual_price]]*Table1[[#This Row],[rating_count]]</f>
        <v>19896800</v>
      </c>
      <c r="Q111" s="10" t="str">
        <f>IF(Table1[[#This Row],[discounted_price]]&lt;200, "₹ 200",IF(Table1[[#This Row],[discounted_price]]&lt;=500,"₹ 200-₹ 500", "&gt;₹ 500"))</f>
        <v>₹ 200</v>
      </c>
      <c r="R111">
        <f>Table1[[#This Row],[rating]]*Table1[[#This Row],[rating_count]]</f>
        <v>96996.9</v>
      </c>
      <c r="S111" t="str">
        <f>IF(Table1[[#This Row],[discount_percentage]]&lt;0.25, "Low", IF(Table1[[#This Row],[discount_percentage]]&lt;0.5, "Medium", "High"))</f>
        <v>High</v>
      </c>
    </row>
    <row r="112" spans="1:19">
      <c r="A112" t="s">
        <v>228</v>
      </c>
      <c r="B112" t="s">
        <v>229</v>
      </c>
      <c r="C112" t="str">
        <f>TRIM(LEFT(Table1[[#This Row],[product_name]], FIND(" ", Table1[[#This Row],[product_name]], FIND(" ", Table1[[#This Row],[product_name]], FIND(" ", Table1[[#This Row],[product_name]])+1)+1)))</f>
        <v>Croma 80 cm</v>
      </c>
      <c r="D112" t="str">
        <f>PROPER(Table1[[#This Row],[Column1]])</f>
        <v>Croma 80 Cm</v>
      </c>
      <c r="E112" t="s">
        <v>2696</v>
      </c>
      <c r="F112" t="s">
        <v>2941</v>
      </c>
      <c r="G112" t="s">
        <v>2698</v>
      </c>
      <c r="H112" t="s">
        <v>2701</v>
      </c>
      <c r="I112" s="9">
        <v>7390</v>
      </c>
      <c r="J112" s="9">
        <v>20000</v>
      </c>
      <c r="K112" s="1">
        <v>0.63</v>
      </c>
      <c r="L112" s="3">
        <f>IF(Table1[[#This Row],[discount_percentage]]&gt;=0.5, 1,0)</f>
        <v>1</v>
      </c>
      <c r="M112">
        <v>4.0999999999999996</v>
      </c>
      <c r="N112" s="2">
        <v>2581</v>
      </c>
      <c r="O112" s="7">
        <f>IF(Table1[rating_count]&lt;1000, 1, 0)</f>
        <v>0</v>
      </c>
      <c r="P112" s="8">
        <f>Table1[[#This Row],[actual_price]]*Table1[[#This Row],[rating_count]]</f>
        <v>51620000</v>
      </c>
      <c r="Q112" s="10" t="str">
        <f>IF(Table1[[#This Row],[discounted_price]]&lt;200, "₹ 200",IF(Table1[[#This Row],[discounted_price]]&lt;=500,"₹ 200-₹ 500", "&gt;₹ 500"))</f>
        <v>&gt;₹ 500</v>
      </c>
      <c r="R112">
        <f>Table1[[#This Row],[rating]]*Table1[[#This Row],[rating_count]]</f>
        <v>10582.099999999999</v>
      </c>
      <c r="S112" t="str">
        <f>IF(Table1[[#This Row],[discount_percentage]]&lt;0.25, "Low", IF(Table1[[#This Row],[discount_percentage]]&lt;0.5, "Medium", "High"))</f>
        <v>High</v>
      </c>
    </row>
    <row r="113" spans="1:19">
      <c r="A113" t="s">
        <v>230</v>
      </c>
      <c r="B113" t="s">
        <v>231</v>
      </c>
      <c r="C113" t="str">
        <f>TRIM(LEFT(Table1[[#This Row],[product_name]], FIND(" ", Table1[[#This Row],[product_name]], FIND(" ", Table1[[#This Row],[product_name]], FIND(" ", Table1[[#This Row],[product_name]])+1)+1)))</f>
        <v>boAt Laptop, Smartphone</v>
      </c>
      <c r="D113" t="str">
        <f>PROPER(Table1[[#This Row],[Column1]])</f>
        <v>Boat Laptop, Smartphone</v>
      </c>
      <c r="E113" t="s">
        <v>2938</v>
      </c>
      <c r="F113" t="s">
        <v>2939</v>
      </c>
      <c r="G113" t="s">
        <v>2958</v>
      </c>
      <c r="H113" t="s">
        <v>2695</v>
      </c>
      <c r="I113" s="9">
        <v>273.10000000000002</v>
      </c>
      <c r="J113" s="9">
        <v>999</v>
      </c>
      <c r="K113" s="1">
        <v>0.73</v>
      </c>
      <c r="L113" s="3">
        <f>IF(Table1[[#This Row],[discount_percentage]]&gt;=0.5, 1,0)</f>
        <v>1</v>
      </c>
      <c r="M113">
        <v>4.3</v>
      </c>
      <c r="N113" s="2">
        <v>20850</v>
      </c>
      <c r="O113" s="7">
        <f>IF(Table1[rating_count]&lt;1000, 1, 0)</f>
        <v>0</v>
      </c>
      <c r="P113" s="8">
        <f>Table1[[#This Row],[actual_price]]*Table1[[#This Row],[rating_count]]</f>
        <v>20829150</v>
      </c>
      <c r="Q113" s="10" t="str">
        <f>IF(Table1[[#This Row],[discounted_price]]&lt;200, "₹ 200",IF(Table1[[#This Row],[discounted_price]]&lt;=500,"₹ 200-₹ 500", "&gt;₹ 500"))</f>
        <v>₹ 200-₹ 500</v>
      </c>
      <c r="R113">
        <f>Table1[[#This Row],[rating]]*Table1[[#This Row],[rating_count]]</f>
        <v>89655</v>
      </c>
      <c r="S113" t="str">
        <f>IF(Table1[[#This Row],[discount_percentage]]&lt;0.25, "Low", IF(Table1[[#This Row],[discount_percentage]]&lt;0.5, "Medium", "High"))</f>
        <v>High</v>
      </c>
    </row>
    <row r="114" spans="1:19">
      <c r="A114" t="s">
        <v>232</v>
      </c>
      <c r="B114" t="s">
        <v>233</v>
      </c>
      <c r="C114" t="str">
        <f>TRIM(LEFT(Table1[[#This Row],[product_name]], FIND(" ", Table1[[#This Row],[product_name]], FIND(" ", Table1[[#This Row],[product_name]], FIND(" ", Table1[[#This Row],[product_name]])+1)+1)))</f>
        <v>LG 80 cm</v>
      </c>
      <c r="D114" t="str">
        <f>PROPER(Table1[[#This Row],[Column1]])</f>
        <v>Lg 80 Cm</v>
      </c>
      <c r="E114" t="s">
        <v>2696</v>
      </c>
      <c r="F114" t="s">
        <v>2941</v>
      </c>
      <c r="G114" t="s">
        <v>2698</v>
      </c>
      <c r="H114" t="s">
        <v>2699</v>
      </c>
      <c r="I114" s="9">
        <v>15990</v>
      </c>
      <c r="J114" s="9">
        <v>23990</v>
      </c>
      <c r="K114" s="1">
        <v>0.33</v>
      </c>
      <c r="L114" s="3">
        <f>IF(Table1[[#This Row],[discount_percentage]]&gt;=0.5, 1,0)</f>
        <v>0</v>
      </c>
      <c r="M114">
        <v>4.3</v>
      </c>
      <c r="N114" s="2">
        <v>1035</v>
      </c>
      <c r="O114" s="7">
        <f>IF(Table1[rating_count]&lt;1000, 1, 0)</f>
        <v>0</v>
      </c>
      <c r="P114" s="8">
        <f>Table1[[#This Row],[actual_price]]*Table1[[#This Row],[rating_count]]</f>
        <v>24829650</v>
      </c>
      <c r="Q114" s="10" t="str">
        <f>IF(Table1[[#This Row],[discounted_price]]&lt;200, "₹ 200",IF(Table1[[#This Row],[discounted_price]]&lt;=500,"₹ 200-₹ 500", "&gt;₹ 500"))</f>
        <v>&gt;₹ 500</v>
      </c>
      <c r="R114">
        <f>Table1[[#This Row],[rating]]*Table1[[#This Row],[rating_count]]</f>
        <v>4450.5</v>
      </c>
      <c r="S114" t="str">
        <f>IF(Table1[[#This Row],[discount_percentage]]&lt;0.25, "Low", IF(Table1[[#This Row],[discount_percentage]]&lt;0.5, "Medium", "High"))</f>
        <v>Medium</v>
      </c>
    </row>
    <row r="115" spans="1:19">
      <c r="A115" t="s">
        <v>234</v>
      </c>
      <c r="B115" t="s">
        <v>235</v>
      </c>
      <c r="C115" t="str">
        <f>TRIM(LEFT(Table1[[#This Row],[product_name]], FIND(" ", Table1[[#This Row],[product_name]], FIND(" ", Table1[[#This Row],[product_name]], FIND(" ", Table1[[#This Row],[product_name]])+1)+1)))</f>
        <v>boAt Type C</v>
      </c>
      <c r="D115" t="str">
        <f>PROPER(Table1[[#This Row],[Column1]])</f>
        <v>Boat Type C</v>
      </c>
      <c r="E115" t="s">
        <v>2938</v>
      </c>
      <c r="F115" t="s">
        <v>2939</v>
      </c>
      <c r="G115" t="s">
        <v>2958</v>
      </c>
      <c r="H115" t="s">
        <v>2695</v>
      </c>
      <c r="I115" s="9">
        <v>399</v>
      </c>
      <c r="J115" s="9">
        <v>999</v>
      </c>
      <c r="K115" s="1">
        <v>0.6</v>
      </c>
      <c r="L115" s="3">
        <f>IF(Table1[[#This Row],[discount_percentage]]&gt;=0.5, 1,0)</f>
        <v>1</v>
      </c>
      <c r="M115">
        <v>4.0999999999999996</v>
      </c>
      <c r="N115" s="2">
        <v>1780</v>
      </c>
      <c r="O115" s="7">
        <f>IF(Table1[rating_count]&lt;1000, 1, 0)</f>
        <v>0</v>
      </c>
      <c r="P115" s="8">
        <f>Table1[[#This Row],[actual_price]]*Table1[[#This Row],[rating_count]]</f>
        <v>1778220</v>
      </c>
      <c r="Q115" s="10" t="str">
        <f>IF(Table1[[#This Row],[discounted_price]]&lt;200, "₹ 200",IF(Table1[[#This Row],[discounted_price]]&lt;=500,"₹ 200-₹ 500", "&gt;₹ 500"))</f>
        <v>₹ 200-₹ 500</v>
      </c>
      <c r="R115">
        <f>Table1[[#This Row],[rating]]*Table1[[#This Row],[rating_count]]</f>
        <v>7297.9999999999991</v>
      </c>
      <c r="S115" t="str">
        <f>IF(Table1[[#This Row],[discount_percentage]]&lt;0.25, "Low", IF(Table1[[#This Row],[discount_percentage]]&lt;0.5, "Medium", "High"))</f>
        <v>High</v>
      </c>
    </row>
    <row r="116" spans="1:19">
      <c r="A116" t="s">
        <v>236</v>
      </c>
      <c r="B116" t="s">
        <v>237</v>
      </c>
      <c r="C116" t="str">
        <f>TRIM(LEFT(Table1[[#This Row],[product_name]], FIND(" ", Table1[[#This Row],[product_name]], FIND(" ", Table1[[#This Row],[product_name]], FIND(" ", Table1[[#This Row],[product_name]])+1)+1)))</f>
        <v>Cotbolt Silicone Protective</v>
      </c>
      <c r="D116" t="str">
        <f>PROPER(Table1[[#This Row],[Column1]])</f>
        <v>Cotbolt Silicone Protective</v>
      </c>
      <c r="E116" t="s">
        <v>2696</v>
      </c>
      <c r="F116" t="s">
        <v>2941</v>
      </c>
      <c r="G116" t="s">
        <v>2697</v>
      </c>
      <c r="H116" t="s">
        <v>2700</v>
      </c>
      <c r="I116" s="9">
        <v>399</v>
      </c>
      <c r="J116" s="9">
        <v>1999</v>
      </c>
      <c r="K116" s="1">
        <v>0.8</v>
      </c>
      <c r="L116" s="3">
        <f>IF(Table1[[#This Row],[discount_percentage]]&gt;=0.5, 1,0)</f>
        <v>1</v>
      </c>
      <c r="M116">
        <v>4.5</v>
      </c>
      <c r="N116" s="2">
        <v>505</v>
      </c>
      <c r="O116" s="7">
        <f>IF(Table1[rating_count]&lt;1000, 1, 0)</f>
        <v>1</v>
      </c>
      <c r="P116" s="8">
        <f>Table1[[#This Row],[actual_price]]*Table1[[#This Row],[rating_count]]</f>
        <v>1009495</v>
      </c>
      <c r="Q116" s="10" t="str">
        <f>IF(Table1[[#This Row],[discounted_price]]&lt;200, "₹ 200",IF(Table1[[#This Row],[discounted_price]]&lt;=500,"₹ 200-₹ 500", "&gt;₹ 500"))</f>
        <v>₹ 200-₹ 500</v>
      </c>
      <c r="R116">
        <f>Table1[[#This Row],[rating]]*Table1[[#This Row],[rating_count]]</f>
        <v>2272.5</v>
      </c>
      <c r="S116" t="str">
        <f>IF(Table1[[#This Row],[discount_percentage]]&lt;0.25, "Low", IF(Table1[[#This Row],[discount_percentage]]&lt;0.5, "Medium", "High"))</f>
        <v>High</v>
      </c>
    </row>
    <row r="117" spans="1:19">
      <c r="A117" t="s">
        <v>238</v>
      </c>
      <c r="B117" t="s">
        <v>239</v>
      </c>
      <c r="C117" t="str">
        <f>TRIM(LEFT(Table1[[#This Row],[product_name]], FIND(" ", Table1[[#This Row],[product_name]], FIND(" ", Table1[[#This Row],[product_name]], FIND(" ", Table1[[#This Row],[product_name]])+1)+1)))</f>
        <v>Portronics Konnect L</v>
      </c>
      <c r="D117" t="str">
        <f>PROPER(Table1[[#This Row],[Column1]])</f>
        <v>Portronics Konnect L</v>
      </c>
      <c r="E117" t="s">
        <v>2938</v>
      </c>
      <c r="F117" t="s">
        <v>2939</v>
      </c>
      <c r="G117" t="s">
        <v>2958</v>
      </c>
      <c r="H117" t="s">
        <v>2695</v>
      </c>
      <c r="I117" s="9">
        <v>210</v>
      </c>
      <c r="J117" s="9">
        <v>399</v>
      </c>
      <c r="K117" s="1">
        <v>0.47</v>
      </c>
      <c r="L117" s="3">
        <f>IF(Table1[[#This Row],[discount_percentage]]&gt;=0.5, 1,0)</f>
        <v>0</v>
      </c>
      <c r="M117">
        <v>4.0999999999999996</v>
      </c>
      <c r="N117" s="2">
        <v>1717</v>
      </c>
      <c r="O117" s="7">
        <f>IF(Table1[rating_count]&lt;1000, 1, 0)</f>
        <v>0</v>
      </c>
      <c r="P117" s="8">
        <f>Table1[[#This Row],[actual_price]]*Table1[[#This Row],[rating_count]]</f>
        <v>685083</v>
      </c>
      <c r="Q117" s="10" t="str">
        <f>IF(Table1[[#This Row],[discounted_price]]&lt;200, "₹ 200",IF(Table1[[#This Row],[discounted_price]]&lt;=500,"₹ 200-₹ 500", "&gt;₹ 500"))</f>
        <v>₹ 200-₹ 500</v>
      </c>
      <c r="R117">
        <f>Table1[[#This Row],[rating]]*Table1[[#This Row],[rating_count]]</f>
        <v>7039.7</v>
      </c>
      <c r="S117" t="str">
        <f>IF(Table1[[#This Row],[discount_percentage]]&lt;0.25, "Low", IF(Table1[[#This Row],[discount_percentage]]&lt;0.5, "Medium", "High"))</f>
        <v>Medium</v>
      </c>
    </row>
    <row r="118" spans="1:19">
      <c r="A118" t="s">
        <v>240</v>
      </c>
      <c r="B118" t="s">
        <v>241</v>
      </c>
      <c r="C118" t="str">
        <f>TRIM(LEFT(Table1[[#This Row],[product_name]], FIND(" ", Table1[[#This Row],[product_name]], FIND(" ", Table1[[#This Row],[product_name]], FIND(" ", Table1[[#This Row],[product_name]])+1)+1)))</f>
        <v>Electvision Remote Control</v>
      </c>
      <c r="D118" t="str">
        <f>PROPER(Table1[[#This Row],[Column1]])</f>
        <v>Electvision Remote Control</v>
      </c>
      <c r="E118" t="s">
        <v>2696</v>
      </c>
      <c r="F118" t="s">
        <v>2941</v>
      </c>
      <c r="G118" t="s">
        <v>2697</v>
      </c>
      <c r="H118" t="s">
        <v>2700</v>
      </c>
      <c r="I118" s="9">
        <v>1299</v>
      </c>
      <c r="J118" s="9">
        <v>1999</v>
      </c>
      <c r="K118" s="1">
        <v>0.35</v>
      </c>
      <c r="L118" s="3">
        <f>IF(Table1[[#This Row],[discount_percentage]]&gt;=0.5, 1,0)</f>
        <v>0</v>
      </c>
      <c r="M118">
        <v>3.6</v>
      </c>
      <c r="N118" s="2">
        <v>590</v>
      </c>
      <c r="O118" s="7">
        <f>IF(Table1[rating_count]&lt;1000, 1, 0)</f>
        <v>1</v>
      </c>
      <c r="P118" s="8">
        <f>Table1[[#This Row],[actual_price]]*Table1[[#This Row],[rating_count]]</f>
        <v>1179410</v>
      </c>
      <c r="Q118" s="10" t="str">
        <f>IF(Table1[[#This Row],[discounted_price]]&lt;200, "₹ 200",IF(Table1[[#This Row],[discounted_price]]&lt;=500,"₹ 200-₹ 500", "&gt;₹ 500"))</f>
        <v>&gt;₹ 500</v>
      </c>
      <c r="R118">
        <f>Table1[[#This Row],[rating]]*Table1[[#This Row],[rating_count]]</f>
        <v>2124</v>
      </c>
      <c r="S118" t="str">
        <f>IF(Table1[[#This Row],[discount_percentage]]&lt;0.25, "Low", IF(Table1[[#This Row],[discount_percentage]]&lt;0.5, "Medium", "High"))</f>
        <v>Medium</v>
      </c>
    </row>
    <row r="119" spans="1:19">
      <c r="A119" t="s">
        <v>242</v>
      </c>
      <c r="B119" t="s">
        <v>243</v>
      </c>
      <c r="C119" t="str">
        <f>TRIM(LEFT(Table1[[#This Row],[product_name]], FIND(" ", Table1[[#This Row],[product_name]], FIND(" ", Table1[[#This Row],[product_name]], FIND(" ", Table1[[#This Row],[product_name]])+1)+1)))</f>
        <v>King Shine Multi</v>
      </c>
      <c r="D119" t="str">
        <f>PROPER(Table1[[#This Row],[Column1]])</f>
        <v>King Shine Multi</v>
      </c>
      <c r="E119" t="s">
        <v>2938</v>
      </c>
      <c r="F119" t="s">
        <v>2939</v>
      </c>
      <c r="G119" t="s">
        <v>2958</v>
      </c>
      <c r="H119" t="s">
        <v>2695</v>
      </c>
      <c r="I119" s="9">
        <v>347</v>
      </c>
      <c r="J119" s="9">
        <v>999</v>
      </c>
      <c r="K119" s="1">
        <v>0.65</v>
      </c>
      <c r="L119" s="3">
        <f>IF(Table1[[#This Row],[discount_percentage]]&gt;=0.5, 1,0)</f>
        <v>1</v>
      </c>
      <c r="M119">
        <v>3.5</v>
      </c>
      <c r="N119" s="2">
        <v>1121</v>
      </c>
      <c r="O119" s="7">
        <f>IF(Table1[rating_count]&lt;1000, 1, 0)</f>
        <v>0</v>
      </c>
      <c r="P119" s="8">
        <f>Table1[[#This Row],[actual_price]]*Table1[[#This Row],[rating_count]]</f>
        <v>1119879</v>
      </c>
      <c r="Q119" s="10" t="str">
        <f>IF(Table1[[#This Row],[discounted_price]]&lt;200, "₹ 200",IF(Table1[[#This Row],[discounted_price]]&lt;=500,"₹ 200-₹ 500", "&gt;₹ 500"))</f>
        <v>₹ 200-₹ 500</v>
      </c>
      <c r="R119">
        <f>Table1[[#This Row],[rating]]*Table1[[#This Row],[rating_count]]</f>
        <v>3923.5</v>
      </c>
      <c r="S119" t="str">
        <f>IF(Table1[[#This Row],[discount_percentage]]&lt;0.25, "Low", IF(Table1[[#This Row],[discount_percentage]]&lt;0.5, "Medium", "High"))</f>
        <v>High</v>
      </c>
    </row>
    <row r="120" spans="1:19">
      <c r="A120" t="s">
        <v>244</v>
      </c>
      <c r="B120" t="s">
        <v>245</v>
      </c>
      <c r="C120" t="str">
        <f>TRIM(LEFT(Table1[[#This Row],[product_name]], FIND(" ", Table1[[#This Row],[product_name]], FIND(" ", Table1[[#This Row],[product_name]], FIND(" ", Table1[[#This Row],[product_name]])+1)+1)))</f>
        <v>Lapster 5 pin</v>
      </c>
      <c r="D120" t="str">
        <f>PROPER(Table1[[#This Row],[Column1]])</f>
        <v>Lapster 5 Pin</v>
      </c>
      <c r="E120" t="s">
        <v>2938</v>
      </c>
      <c r="F120" t="s">
        <v>2939</v>
      </c>
      <c r="G120" t="s">
        <v>2958</v>
      </c>
      <c r="H120" t="s">
        <v>2695</v>
      </c>
      <c r="I120" s="9">
        <v>149</v>
      </c>
      <c r="J120" s="9">
        <v>999</v>
      </c>
      <c r="K120" s="1">
        <v>0.85</v>
      </c>
      <c r="L120" s="3">
        <f>IF(Table1[[#This Row],[discount_percentage]]&gt;=0.5, 1,0)</f>
        <v>1</v>
      </c>
      <c r="M120">
        <v>4</v>
      </c>
      <c r="N120" s="2">
        <v>1313</v>
      </c>
      <c r="O120" s="7">
        <f>IF(Table1[rating_count]&lt;1000, 1, 0)</f>
        <v>0</v>
      </c>
      <c r="P120" s="8">
        <f>Table1[[#This Row],[actual_price]]*Table1[[#This Row],[rating_count]]</f>
        <v>1311687</v>
      </c>
      <c r="Q120" s="10" t="str">
        <f>IF(Table1[[#This Row],[discounted_price]]&lt;200, "₹ 200",IF(Table1[[#This Row],[discounted_price]]&lt;=500,"₹ 200-₹ 500", "&gt;₹ 500"))</f>
        <v>₹ 200</v>
      </c>
      <c r="R120">
        <f>Table1[[#This Row],[rating]]*Table1[[#This Row],[rating_count]]</f>
        <v>5252</v>
      </c>
      <c r="S120" t="str">
        <f>IF(Table1[[#This Row],[discount_percentage]]&lt;0.25, "Low", IF(Table1[[#This Row],[discount_percentage]]&lt;0.5, "Medium", "High"))</f>
        <v>High</v>
      </c>
    </row>
    <row r="121" spans="1:19">
      <c r="A121" t="s">
        <v>246</v>
      </c>
      <c r="B121" t="s">
        <v>247</v>
      </c>
      <c r="C121" t="str">
        <f>TRIM(LEFT(Table1[[#This Row],[product_name]], FIND(" ", Table1[[#This Row],[product_name]], FIND(" ", Table1[[#This Row],[product_name]], FIND(" ", Table1[[#This Row],[product_name]])+1)+1)))</f>
        <v>Portronics Konnect Spydr</v>
      </c>
      <c r="D121" t="str">
        <f>PROPER(Table1[[#This Row],[Column1]])</f>
        <v>Portronics Konnect Spydr</v>
      </c>
      <c r="E121" t="s">
        <v>2938</v>
      </c>
      <c r="F121" t="s">
        <v>2939</v>
      </c>
      <c r="G121" t="s">
        <v>2958</v>
      </c>
      <c r="H121" t="s">
        <v>2695</v>
      </c>
      <c r="I121" s="9">
        <v>228</v>
      </c>
      <c r="J121" s="9">
        <v>899</v>
      </c>
      <c r="K121" s="1">
        <v>0.75</v>
      </c>
      <c r="L121" s="3">
        <f>IF(Table1[[#This Row],[discount_percentage]]&gt;=0.5, 1,0)</f>
        <v>1</v>
      </c>
      <c r="M121">
        <v>3.8</v>
      </c>
      <c r="N121" s="2">
        <v>132</v>
      </c>
      <c r="O121" s="7">
        <f>IF(Table1[rating_count]&lt;1000, 1, 0)</f>
        <v>1</v>
      </c>
      <c r="P121" s="8">
        <f>Table1[[#This Row],[actual_price]]*Table1[[#This Row],[rating_count]]</f>
        <v>118668</v>
      </c>
      <c r="Q121" s="10" t="str">
        <f>IF(Table1[[#This Row],[discounted_price]]&lt;200, "₹ 200",IF(Table1[[#This Row],[discounted_price]]&lt;=500,"₹ 200-₹ 500", "&gt;₹ 500"))</f>
        <v>₹ 200-₹ 500</v>
      </c>
      <c r="R121">
        <f>Table1[[#This Row],[rating]]*Table1[[#This Row],[rating_count]]</f>
        <v>501.59999999999997</v>
      </c>
      <c r="S121" t="str">
        <f>IF(Table1[[#This Row],[discount_percentage]]&lt;0.25, "Low", IF(Table1[[#This Row],[discount_percentage]]&lt;0.5, "Medium", "High"))</f>
        <v>High</v>
      </c>
    </row>
    <row r="122" spans="1:19">
      <c r="A122" t="s">
        <v>248</v>
      </c>
      <c r="B122" t="s">
        <v>249</v>
      </c>
      <c r="C122" t="str">
        <f>TRIM(LEFT(Table1[[#This Row],[product_name]], FIND(" ", Table1[[#This Row],[product_name]], FIND(" ", Table1[[#This Row],[product_name]], FIND(" ", Table1[[#This Row],[product_name]])+1)+1)))</f>
        <v>Belkin Apple Certified</v>
      </c>
      <c r="D122" t="str">
        <f>PROPER(Table1[[#This Row],[Column1]])</f>
        <v>Belkin Apple Certified</v>
      </c>
      <c r="E122" t="s">
        <v>2938</v>
      </c>
      <c r="F122" t="s">
        <v>2939</v>
      </c>
      <c r="G122" t="s">
        <v>2958</v>
      </c>
      <c r="H122" t="s">
        <v>2695</v>
      </c>
      <c r="I122" s="9">
        <v>1599</v>
      </c>
      <c r="J122" s="9">
        <v>1999</v>
      </c>
      <c r="K122" s="1">
        <v>0.2</v>
      </c>
      <c r="L122" s="3">
        <f>IF(Table1[[#This Row],[discount_percentage]]&gt;=0.5, 1,0)</f>
        <v>0</v>
      </c>
      <c r="M122">
        <v>4.4000000000000004</v>
      </c>
      <c r="N122" s="2">
        <v>1951</v>
      </c>
      <c r="O122" s="7">
        <f>IF(Table1[rating_count]&lt;1000, 1, 0)</f>
        <v>0</v>
      </c>
      <c r="P122" s="8">
        <f>Table1[[#This Row],[actual_price]]*Table1[[#This Row],[rating_count]]</f>
        <v>3900049</v>
      </c>
      <c r="Q122" s="10" t="str">
        <f>IF(Table1[[#This Row],[discounted_price]]&lt;200, "₹ 200",IF(Table1[[#This Row],[discounted_price]]&lt;=500,"₹ 200-₹ 500", "&gt;₹ 500"))</f>
        <v>&gt;₹ 500</v>
      </c>
      <c r="R122">
        <f>Table1[[#This Row],[rating]]*Table1[[#This Row],[rating_count]]</f>
        <v>8584.4000000000015</v>
      </c>
      <c r="S122" t="str">
        <f>IF(Table1[[#This Row],[discount_percentage]]&lt;0.25, "Low", IF(Table1[[#This Row],[discount_percentage]]&lt;0.5, "Medium", "High"))</f>
        <v>Low</v>
      </c>
    </row>
    <row r="123" spans="1:19">
      <c r="A123" t="s">
        <v>250</v>
      </c>
      <c r="B123" t="s">
        <v>251</v>
      </c>
      <c r="C123" t="str">
        <f>TRIM(LEFT(Table1[[#This Row],[product_name]], FIND(" ", Table1[[#This Row],[product_name]], FIND(" ", Table1[[#This Row],[product_name]], FIND(" ", Table1[[#This Row],[product_name]])+1)+1)))</f>
        <v>Remote Control Compatible</v>
      </c>
      <c r="D123" t="str">
        <f>PROPER(Table1[[#This Row],[Column1]])</f>
        <v>Remote Control Compatible</v>
      </c>
      <c r="E123" t="s">
        <v>2696</v>
      </c>
      <c r="F123" t="s">
        <v>2941</v>
      </c>
      <c r="G123" t="s">
        <v>2697</v>
      </c>
      <c r="H123" t="s">
        <v>2700</v>
      </c>
      <c r="I123" s="9">
        <v>1499</v>
      </c>
      <c r="J123" s="9">
        <v>3999</v>
      </c>
      <c r="K123" s="1">
        <v>0.63</v>
      </c>
      <c r="L123" s="3">
        <f>IF(Table1[[#This Row],[discount_percentage]]&gt;=0.5, 1,0)</f>
        <v>1</v>
      </c>
      <c r="M123">
        <v>3.7</v>
      </c>
      <c r="N123" s="2">
        <v>37</v>
      </c>
      <c r="O123" s="7">
        <f>IF(Table1[rating_count]&lt;1000, 1, 0)</f>
        <v>1</v>
      </c>
      <c r="P123" s="8">
        <f>Table1[[#This Row],[actual_price]]*Table1[[#This Row],[rating_count]]</f>
        <v>147963</v>
      </c>
      <c r="Q123" s="10" t="str">
        <f>IF(Table1[[#This Row],[discounted_price]]&lt;200, "₹ 200",IF(Table1[[#This Row],[discounted_price]]&lt;=500,"₹ 200-₹ 500", "&gt;₹ 500"))</f>
        <v>&gt;₹ 500</v>
      </c>
      <c r="R123">
        <f>Table1[[#This Row],[rating]]*Table1[[#This Row],[rating_count]]</f>
        <v>136.9</v>
      </c>
      <c r="S123" t="str">
        <f>IF(Table1[[#This Row],[discount_percentage]]&lt;0.25, "Low", IF(Table1[[#This Row],[discount_percentage]]&lt;0.5, "Medium", "High"))</f>
        <v>High</v>
      </c>
    </row>
    <row r="124" spans="1:19">
      <c r="A124" t="s">
        <v>252</v>
      </c>
      <c r="B124" t="s">
        <v>253</v>
      </c>
      <c r="C124" t="str">
        <f>TRIM(LEFT(Table1[[#This Row],[product_name]], FIND(" ", Table1[[#This Row],[product_name]], FIND(" ", Table1[[#This Row],[product_name]], FIND(" ", Table1[[#This Row],[product_name]])+1)+1)))</f>
        <v>VW 80 cm</v>
      </c>
      <c r="D124" t="str">
        <f>PROPER(Table1[[#This Row],[Column1]])</f>
        <v>Vw 80 Cm</v>
      </c>
      <c r="E124" t="s">
        <v>2696</v>
      </c>
      <c r="F124" t="s">
        <v>2941</v>
      </c>
      <c r="G124" t="s">
        <v>2698</v>
      </c>
      <c r="H124" t="s">
        <v>2699</v>
      </c>
      <c r="I124" s="9">
        <v>8499</v>
      </c>
      <c r="J124" s="9">
        <v>15999</v>
      </c>
      <c r="K124" s="1">
        <v>0.47</v>
      </c>
      <c r="L124" s="3">
        <f>IF(Table1[[#This Row],[discount_percentage]]&gt;=0.5, 1,0)</f>
        <v>0</v>
      </c>
      <c r="M124">
        <v>4.3</v>
      </c>
      <c r="N124" s="2">
        <v>592</v>
      </c>
      <c r="O124" s="7">
        <f>IF(Table1[rating_count]&lt;1000, 1, 0)</f>
        <v>1</v>
      </c>
      <c r="P124" s="8">
        <f>Table1[[#This Row],[actual_price]]*Table1[[#This Row],[rating_count]]</f>
        <v>9471408</v>
      </c>
      <c r="Q124" s="10" t="str">
        <f>IF(Table1[[#This Row],[discounted_price]]&lt;200, "₹ 200",IF(Table1[[#This Row],[discounted_price]]&lt;=500,"₹ 200-₹ 500", "&gt;₹ 500"))</f>
        <v>&gt;₹ 500</v>
      </c>
      <c r="R124">
        <f>Table1[[#This Row],[rating]]*Table1[[#This Row],[rating_count]]</f>
        <v>2545.6</v>
      </c>
      <c r="S124" t="str">
        <f>IF(Table1[[#This Row],[discount_percentage]]&lt;0.25, "Low", IF(Table1[[#This Row],[discount_percentage]]&lt;0.5, "Medium", "High"))</f>
        <v>Medium</v>
      </c>
    </row>
    <row r="125" spans="1:19">
      <c r="A125" t="s">
        <v>254</v>
      </c>
      <c r="B125" t="s">
        <v>255</v>
      </c>
      <c r="C125" t="str">
        <f>TRIM(LEFT(Table1[[#This Row],[product_name]], FIND(" ", Table1[[#This Row],[product_name]], FIND(" ", Table1[[#This Row],[product_name]], FIND(" ", Table1[[#This Row],[product_name]])+1)+1)))</f>
        <v>Hisense 108 cm</v>
      </c>
      <c r="D125" t="str">
        <f>PROPER(Table1[[#This Row],[Column1]])</f>
        <v>Hisense 108 Cm</v>
      </c>
      <c r="E125" t="s">
        <v>2696</v>
      </c>
      <c r="F125" t="s">
        <v>2941</v>
      </c>
      <c r="G125" t="s">
        <v>2698</v>
      </c>
      <c r="H125" t="s">
        <v>2699</v>
      </c>
      <c r="I125" s="9">
        <v>20990</v>
      </c>
      <c r="J125" s="9">
        <v>44990</v>
      </c>
      <c r="K125" s="1">
        <v>0.53</v>
      </c>
      <c r="L125" s="3">
        <f>IF(Table1[[#This Row],[discount_percentage]]&gt;=0.5, 1,0)</f>
        <v>1</v>
      </c>
      <c r="M125">
        <v>4.0999999999999996</v>
      </c>
      <c r="N125" s="2">
        <v>1259</v>
      </c>
      <c r="O125" s="7">
        <f>IF(Table1[rating_count]&lt;1000, 1, 0)</f>
        <v>0</v>
      </c>
      <c r="P125" s="8">
        <f>Table1[[#This Row],[actual_price]]*Table1[[#This Row],[rating_count]]</f>
        <v>56642410</v>
      </c>
      <c r="Q125" s="10" t="str">
        <f>IF(Table1[[#This Row],[discounted_price]]&lt;200, "₹ 200",IF(Table1[[#This Row],[discounted_price]]&lt;=500,"₹ 200-₹ 500", "&gt;₹ 500"))</f>
        <v>&gt;₹ 500</v>
      </c>
      <c r="R125">
        <f>Table1[[#This Row],[rating]]*Table1[[#This Row],[rating_count]]</f>
        <v>5161.8999999999996</v>
      </c>
      <c r="S125" t="str">
        <f>IF(Table1[[#This Row],[discount_percentage]]&lt;0.25, "Low", IF(Table1[[#This Row],[discount_percentage]]&lt;0.5, "Medium", "High"))</f>
        <v>High</v>
      </c>
    </row>
    <row r="126" spans="1:19">
      <c r="A126" t="s">
        <v>256</v>
      </c>
      <c r="B126" t="s">
        <v>257</v>
      </c>
      <c r="C126" t="str">
        <f>TRIM(LEFT(Table1[[#This Row],[product_name]], FIND(" ", Table1[[#This Row],[product_name]], FIND(" ", Table1[[#This Row],[product_name]], FIND(" ", Table1[[#This Row],[product_name]])+1)+1)))</f>
        <v>Redmi 126 cm</v>
      </c>
      <c r="D126" t="str">
        <f>PROPER(Table1[[#This Row],[Column1]])</f>
        <v>Redmi 126 Cm</v>
      </c>
      <c r="E126" t="s">
        <v>2696</v>
      </c>
      <c r="F126" t="s">
        <v>2941</v>
      </c>
      <c r="G126" t="s">
        <v>2698</v>
      </c>
      <c r="H126" t="s">
        <v>2699</v>
      </c>
      <c r="I126" s="9">
        <v>32999</v>
      </c>
      <c r="J126" s="9">
        <v>44999</v>
      </c>
      <c r="K126" s="1">
        <v>0.27</v>
      </c>
      <c r="L126" s="3">
        <f>IF(Table1[[#This Row],[discount_percentage]]&gt;=0.5, 1,0)</f>
        <v>0</v>
      </c>
      <c r="M126">
        <v>4.2</v>
      </c>
      <c r="N126" s="2">
        <v>45238</v>
      </c>
      <c r="O126" s="7">
        <f>IF(Table1[rating_count]&lt;1000, 1, 0)</f>
        <v>0</v>
      </c>
      <c r="P126" s="8">
        <f>Table1[[#This Row],[actual_price]]*Table1[[#This Row],[rating_count]]</f>
        <v>2035664762</v>
      </c>
      <c r="Q126" s="10" t="str">
        <f>IF(Table1[[#This Row],[discounted_price]]&lt;200, "₹ 200",IF(Table1[[#This Row],[discounted_price]]&lt;=500,"₹ 200-₹ 500", "&gt;₹ 500"))</f>
        <v>&gt;₹ 500</v>
      </c>
      <c r="R126">
        <f>Table1[[#This Row],[rating]]*Table1[[#This Row],[rating_count]]</f>
        <v>189999.6</v>
      </c>
      <c r="S126" t="str">
        <f>IF(Table1[[#This Row],[discount_percentage]]&lt;0.25, "Low", IF(Table1[[#This Row],[discount_percentage]]&lt;0.5, "Medium", "High"))</f>
        <v>Medium</v>
      </c>
    </row>
    <row r="127" spans="1:19">
      <c r="A127" t="s">
        <v>258</v>
      </c>
      <c r="B127" t="s">
        <v>259</v>
      </c>
      <c r="C127" t="str">
        <f>TRIM(LEFT(Table1[[#This Row],[product_name]], FIND(" ", Table1[[#This Row],[product_name]], FIND(" ", Table1[[#This Row],[product_name]], FIND(" ", Table1[[#This Row],[product_name]])+1)+1)))</f>
        <v>AmazonBasics 6-Feet DisplayPort</v>
      </c>
      <c r="D127" t="str">
        <f>PROPER(Table1[[#This Row],[Column1]])</f>
        <v>Amazonbasics 6-Feet Displayport</v>
      </c>
      <c r="E127" t="s">
        <v>2696</v>
      </c>
      <c r="F127" t="s">
        <v>2941</v>
      </c>
      <c r="G127" t="s">
        <v>2697</v>
      </c>
      <c r="H127" t="s">
        <v>2695</v>
      </c>
      <c r="I127" s="9">
        <v>799</v>
      </c>
      <c r="J127" s="9">
        <v>1700</v>
      </c>
      <c r="K127" s="1">
        <v>0.53</v>
      </c>
      <c r="L127" s="3">
        <f>IF(Table1[[#This Row],[discount_percentage]]&gt;=0.5, 1,0)</f>
        <v>1</v>
      </c>
      <c r="M127">
        <v>4.0999999999999996</v>
      </c>
      <c r="N127" s="2">
        <v>28638</v>
      </c>
      <c r="O127" s="7">
        <f>IF(Table1[rating_count]&lt;1000, 1, 0)</f>
        <v>0</v>
      </c>
      <c r="P127" s="8">
        <f>Table1[[#This Row],[actual_price]]*Table1[[#This Row],[rating_count]]</f>
        <v>48684600</v>
      </c>
      <c r="Q127" s="10" t="str">
        <f>IF(Table1[[#This Row],[discounted_price]]&lt;200, "₹ 200",IF(Table1[[#This Row],[discounted_price]]&lt;=500,"₹ 200-₹ 500", "&gt;₹ 500"))</f>
        <v>&gt;₹ 500</v>
      </c>
      <c r="R127">
        <f>Table1[[#This Row],[rating]]*Table1[[#This Row],[rating_count]]</f>
        <v>117415.79999999999</v>
      </c>
      <c r="S127" t="str">
        <f>IF(Table1[[#This Row],[discount_percentage]]&lt;0.25, "Low", IF(Table1[[#This Row],[discount_percentage]]&lt;0.5, "Medium", "High"))</f>
        <v>High</v>
      </c>
    </row>
    <row r="128" spans="1:19">
      <c r="A128" t="s">
        <v>260</v>
      </c>
      <c r="B128" t="s">
        <v>261</v>
      </c>
      <c r="C128" t="str">
        <f>TRIM(LEFT(Table1[[#This Row],[product_name]], FIND(" ", Table1[[#This Row],[product_name]], FIND(" ", Table1[[#This Row],[product_name]], FIND(" ", Table1[[#This Row],[product_name]])+1)+1)))</f>
        <v>AmazonBasics 3 Feet</v>
      </c>
      <c r="D128" t="str">
        <f>PROPER(Table1[[#This Row],[Column1]])</f>
        <v>Amazonbasics 3 Feet</v>
      </c>
      <c r="E128" t="s">
        <v>2696</v>
      </c>
      <c r="F128" t="s">
        <v>2941</v>
      </c>
      <c r="G128" t="s">
        <v>2697</v>
      </c>
      <c r="H128" t="s">
        <v>2695</v>
      </c>
      <c r="I128" s="9">
        <v>229</v>
      </c>
      <c r="J128" s="9">
        <v>595</v>
      </c>
      <c r="K128" s="1">
        <v>0.62</v>
      </c>
      <c r="L128" s="3">
        <f>IF(Table1[[#This Row],[discount_percentage]]&gt;=0.5, 1,0)</f>
        <v>1</v>
      </c>
      <c r="M128">
        <v>4.3</v>
      </c>
      <c r="N128" s="2">
        <v>12835</v>
      </c>
      <c r="O128" s="7">
        <f>IF(Table1[rating_count]&lt;1000, 1, 0)</f>
        <v>0</v>
      </c>
      <c r="P128" s="8">
        <f>Table1[[#This Row],[actual_price]]*Table1[[#This Row],[rating_count]]</f>
        <v>7636825</v>
      </c>
      <c r="Q128" s="10" t="str">
        <f>IF(Table1[[#This Row],[discounted_price]]&lt;200, "₹ 200",IF(Table1[[#This Row],[discounted_price]]&lt;=500,"₹ 200-₹ 500", "&gt;₹ 500"))</f>
        <v>₹ 200-₹ 500</v>
      </c>
      <c r="R128">
        <f>Table1[[#This Row],[rating]]*Table1[[#This Row],[rating_count]]</f>
        <v>55190.5</v>
      </c>
      <c r="S128" t="str">
        <f>IF(Table1[[#This Row],[discount_percentage]]&lt;0.25, "Low", IF(Table1[[#This Row],[discount_percentage]]&lt;0.5, "Medium", "High"))</f>
        <v>High</v>
      </c>
    </row>
    <row r="129" spans="1:19">
      <c r="A129" t="s">
        <v>262</v>
      </c>
      <c r="B129" t="s">
        <v>263</v>
      </c>
      <c r="C129" t="str">
        <f>TRIM(LEFT(Table1[[#This Row],[product_name]], FIND(" ", Table1[[#This Row],[product_name]], FIND(" ", Table1[[#This Row],[product_name]], FIND(" ", Table1[[#This Row],[product_name]])+1)+1)))</f>
        <v>iFFALCON 80 cm</v>
      </c>
      <c r="D129" t="str">
        <f>PROPER(Table1[[#This Row],[Column1]])</f>
        <v>Iffalcon 80 Cm</v>
      </c>
      <c r="E129" t="s">
        <v>2696</v>
      </c>
      <c r="F129" t="s">
        <v>2941</v>
      </c>
      <c r="G129" t="s">
        <v>2698</v>
      </c>
      <c r="H129" t="s">
        <v>2699</v>
      </c>
      <c r="I129" s="9">
        <v>9999</v>
      </c>
      <c r="J129" s="9">
        <v>27990</v>
      </c>
      <c r="K129" s="1">
        <v>0.64</v>
      </c>
      <c r="L129" s="3">
        <f>IF(Table1[[#This Row],[discount_percentage]]&gt;=0.5, 1,0)</f>
        <v>1</v>
      </c>
      <c r="M129">
        <v>4.2</v>
      </c>
      <c r="N129" s="2">
        <v>1269</v>
      </c>
      <c r="O129" s="7">
        <f>IF(Table1[rating_count]&lt;1000, 1, 0)</f>
        <v>0</v>
      </c>
      <c r="P129" s="8">
        <f>Table1[[#This Row],[actual_price]]*Table1[[#This Row],[rating_count]]</f>
        <v>35519310</v>
      </c>
      <c r="Q129" s="10" t="str">
        <f>IF(Table1[[#This Row],[discounted_price]]&lt;200, "₹ 200",IF(Table1[[#This Row],[discounted_price]]&lt;=500,"₹ 200-₹ 500", "&gt;₹ 500"))</f>
        <v>&gt;₹ 500</v>
      </c>
      <c r="R129">
        <f>Table1[[#This Row],[rating]]*Table1[[#This Row],[rating_count]]</f>
        <v>5329.8</v>
      </c>
      <c r="S129" t="str">
        <f>IF(Table1[[#This Row],[discount_percentage]]&lt;0.25, "Low", IF(Table1[[#This Row],[discount_percentage]]&lt;0.5, "Medium", "High"))</f>
        <v>High</v>
      </c>
    </row>
    <row r="130" spans="1:19">
      <c r="A130" t="s">
        <v>264</v>
      </c>
      <c r="B130" t="s">
        <v>265</v>
      </c>
      <c r="C130" t="str">
        <f>TRIM(LEFT(Table1[[#This Row],[product_name]], FIND(" ", Table1[[#This Row],[product_name]], FIND(" ", Table1[[#This Row],[product_name]], FIND(" ", Table1[[#This Row],[product_name]])+1)+1)))</f>
        <v>7SEVEN¬Æ Compatible Lg</v>
      </c>
      <c r="D130" t="str">
        <f>PROPER(Table1[[#This Row],[Column1]])</f>
        <v>7Seven¬Æ Compatible Lg</v>
      </c>
      <c r="E130" t="s">
        <v>2696</v>
      </c>
      <c r="F130" t="s">
        <v>2941</v>
      </c>
      <c r="G130" t="s">
        <v>2697</v>
      </c>
      <c r="H130" t="s">
        <v>2700</v>
      </c>
      <c r="I130" s="9">
        <v>349</v>
      </c>
      <c r="J130" s="9">
        <v>599</v>
      </c>
      <c r="K130" s="1">
        <v>0.42</v>
      </c>
      <c r="L130" s="3">
        <f>IF(Table1[[#This Row],[discount_percentage]]&gt;=0.5, 1,0)</f>
        <v>0</v>
      </c>
      <c r="M130">
        <v>4.2</v>
      </c>
      <c r="N130" s="2">
        <v>284</v>
      </c>
      <c r="O130" s="7">
        <f>IF(Table1[rating_count]&lt;1000, 1, 0)</f>
        <v>1</v>
      </c>
      <c r="P130" s="8">
        <f>Table1[[#This Row],[actual_price]]*Table1[[#This Row],[rating_count]]</f>
        <v>170116</v>
      </c>
      <c r="Q130" s="10" t="str">
        <f>IF(Table1[[#This Row],[discounted_price]]&lt;200, "₹ 200",IF(Table1[[#This Row],[discounted_price]]&lt;=500,"₹ 200-₹ 500", "&gt;₹ 500"))</f>
        <v>₹ 200-₹ 500</v>
      </c>
      <c r="R130">
        <f>Table1[[#This Row],[rating]]*Table1[[#This Row],[rating_count]]</f>
        <v>1192.8</v>
      </c>
      <c r="S130" t="str">
        <f>IF(Table1[[#This Row],[discount_percentage]]&lt;0.25, "Low", IF(Table1[[#This Row],[discount_percentage]]&lt;0.5, "Medium", "High"))</f>
        <v>Medium</v>
      </c>
    </row>
    <row r="131" spans="1:19">
      <c r="A131" t="s">
        <v>266</v>
      </c>
      <c r="B131" t="s">
        <v>267</v>
      </c>
      <c r="C131" t="str">
        <f>TRIM(LEFT(Table1[[#This Row],[product_name]], FIND(" ", Table1[[#This Row],[product_name]], FIND(" ", Table1[[#This Row],[product_name]], FIND(" ", Table1[[#This Row],[product_name]])+1)+1)))</f>
        <v>AmazonBasics 3.5mm to</v>
      </c>
      <c r="D131" t="str">
        <f>PROPER(Table1[[#This Row],[Column1]])</f>
        <v>Amazonbasics 3.5Mm To</v>
      </c>
      <c r="E131" t="s">
        <v>2696</v>
      </c>
      <c r="F131" t="s">
        <v>2941</v>
      </c>
      <c r="G131" t="s">
        <v>2697</v>
      </c>
      <c r="H131" t="s">
        <v>2695</v>
      </c>
      <c r="I131" s="9">
        <v>489</v>
      </c>
      <c r="J131" s="9">
        <v>1200</v>
      </c>
      <c r="K131" s="1">
        <v>0.59</v>
      </c>
      <c r="L131" s="3">
        <f>IF(Table1[[#This Row],[discount_percentage]]&gt;=0.5, 1,0)</f>
        <v>1</v>
      </c>
      <c r="M131">
        <v>4.4000000000000004</v>
      </c>
      <c r="N131" s="2">
        <v>69538</v>
      </c>
      <c r="O131" s="7">
        <f>IF(Table1[rating_count]&lt;1000, 1, 0)</f>
        <v>0</v>
      </c>
      <c r="P131" s="8">
        <f>Table1[[#This Row],[actual_price]]*Table1[[#This Row],[rating_count]]</f>
        <v>83445600</v>
      </c>
      <c r="Q131" s="10" t="str">
        <f>IF(Table1[[#This Row],[discounted_price]]&lt;200, "₹ 200",IF(Table1[[#This Row],[discounted_price]]&lt;=500,"₹ 200-₹ 500", "&gt;₹ 500"))</f>
        <v>₹ 200-₹ 500</v>
      </c>
      <c r="R131">
        <f>Table1[[#This Row],[rating]]*Table1[[#This Row],[rating_count]]</f>
        <v>305967.2</v>
      </c>
      <c r="S131" t="str">
        <f>IF(Table1[[#This Row],[discount_percentage]]&lt;0.25, "Low", IF(Table1[[#This Row],[discount_percentage]]&lt;0.5, "Medium", "High"))</f>
        <v>High</v>
      </c>
    </row>
    <row r="132" spans="1:19">
      <c r="A132" t="s">
        <v>268</v>
      </c>
      <c r="B132" t="s">
        <v>269</v>
      </c>
      <c r="C132" t="str">
        <f>TRIM(LEFT(Table1[[#This Row],[product_name]], FIND(" ", Table1[[#This Row],[product_name]], FIND(" ", Table1[[#This Row],[product_name]], FIND(" ", Table1[[#This Row],[product_name]])+1)+1)))</f>
        <v>Acer 109 cm</v>
      </c>
      <c r="D132" t="str">
        <f>PROPER(Table1[[#This Row],[Column1]])</f>
        <v>Acer 109 Cm</v>
      </c>
      <c r="E132" t="s">
        <v>2696</v>
      </c>
      <c r="F132" t="s">
        <v>2941</v>
      </c>
      <c r="G132" t="s">
        <v>2698</v>
      </c>
      <c r="H132" t="s">
        <v>2699</v>
      </c>
      <c r="I132" s="9">
        <v>23999</v>
      </c>
      <c r="J132" s="9">
        <v>34990</v>
      </c>
      <c r="K132" s="1">
        <v>0.31</v>
      </c>
      <c r="L132" s="3">
        <f>IF(Table1[[#This Row],[discount_percentage]]&gt;=0.5, 1,0)</f>
        <v>0</v>
      </c>
      <c r="M132">
        <v>4.3</v>
      </c>
      <c r="N132" s="2">
        <v>4703</v>
      </c>
      <c r="O132" s="7">
        <f>IF(Table1[rating_count]&lt;1000, 1, 0)</f>
        <v>0</v>
      </c>
      <c r="P132" s="8">
        <f>Table1[[#This Row],[actual_price]]*Table1[[#This Row],[rating_count]]</f>
        <v>164557970</v>
      </c>
      <c r="Q132" s="10" t="str">
        <f>IF(Table1[[#This Row],[discounted_price]]&lt;200, "₹ 200",IF(Table1[[#This Row],[discounted_price]]&lt;=500,"₹ 200-₹ 500", "&gt;₹ 500"))</f>
        <v>&gt;₹ 500</v>
      </c>
      <c r="R132">
        <f>Table1[[#This Row],[rating]]*Table1[[#This Row],[rating_count]]</f>
        <v>20222.899999999998</v>
      </c>
      <c r="S132" t="str">
        <f>IF(Table1[[#This Row],[discount_percentage]]&lt;0.25, "Low", IF(Table1[[#This Row],[discount_percentage]]&lt;0.5, "Medium", "High"))</f>
        <v>Medium</v>
      </c>
    </row>
    <row r="133" spans="1:19">
      <c r="A133" t="s">
        <v>270</v>
      </c>
      <c r="B133" t="s">
        <v>271</v>
      </c>
      <c r="C133" t="str">
        <f>TRIM(LEFT(Table1[[#This Row],[product_name]], FIND(" ", Table1[[#This Row],[product_name]], FIND(" ", Table1[[#This Row],[product_name]], FIND(" ", Table1[[#This Row],[product_name]])+1)+1)))</f>
        <v>Wayona Usb Type</v>
      </c>
      <c r="D133" t="str">
        <f>PROPER(Table1[[#This Row],[Column1]])</f>
        <v>Wayona Usb Type</v>
      </c>
      <c r="E133" t="s">
        <v>2938</v>
      </c>
      <c r="F133" t="s">
        <v>2939</v>
      </c>
      <c r="G133" t="s">
        <v>2958</v>
      </c>
      <c r="H133" t="s">
        <v>2695</v>
      </c>
      <c r="I133" s="9">
        <v>399</v>
      </c>
      <c r="J133" s="9">
        <v>999</v>
      </c>
      <c r="K133" s="1">
        <v>0.6</v>
      </c>
      <c r="L133" s="3">
        <f>IF(Table1[[#This Row],[discount_percentage]]&gt;=0.5, 1,0)</f>
        <v>1</v>
      </c>
      <c r="M133">
        <v>4.3</v>
      </c>
      <c r="N133" s="2">
        <v>2806</v>
      </c>
      <c r="O133" s="7">
        <f>IF(Table1[rating_count]&lt;1000, 1, 0)</f>
        <v>0</v>
      </c>
      <c r="P133" s="8">
        <f>Table1[[#This Row],[actual_price]]*Table1[[#This Row],[rating_count]]</f>
        <v>2803194</v>
      </c>
      <c r="Q133" s="10" t="str">
        <f>IF(Table1[[#This Row],[discounted_price]]&lt;200, "₹ 200",IF(Table1[[#This Row],[discounted_price]]&lt;=500,"₹ 200-₹ 500", "&gt;₹ 500"))</f>
        <v>₹ 200-₹ 500</v>
      </c>
      <c r="R133">
        <f>Table1[[#This Row],[rating]]*Table1[[#This Row],[rating_count]]</f>
        <v>12065.8</v>
      </c>
      <c r="S133" t="str">
        <f>IF(Table1[[#This Row],[discount_percentage]]&lt;0.25, "Low", IF(Table1[[#This Row],[discount_percentage]]&lt;0.5, "Medium", "High"))</f>
        <v>High</v>
      </c>
    </row>
    <row r="134" spans="1:19">
      <c r="A134" t="s">
        <v>272</v>
      </c>
      <c r="B134" t="s">
        <v>273</v>
      </c>
      <c r="C134" t="str">
        <f>TRIM(LEFT(Table1[[#This Row],[product_name]], FIND(" ", Table1[[#This Row],[product_name]], FIND(" ", Table1[[#This Row],[product_name]], FIND(" ", Table1[[#This Row],[product_name]])+1)+1)))</f>
        <v>Saifsmart Outlet Wall</v>
      </c>
      <c r="D134" t="str">
        <f>PROPER(Table1[[#This Row],[Column1]])</f>
        <v>Saifsmart Outlet Wall</v>
      </c>
      <c r="E134" t="s">
        <v>2696</v>
      </c>
      <c r="F134" t="s">
        <v>2703</v>
      </c>
      <c r="G134" t="s">
        <v>2697</v>
      </c>
      <c r="H134" t="s">
        <v>2704</v>
      </c>
      <c r="I134" s="9">
        <v>349</v>
      </c>
      <c r="J134" s="9">
        <v>1299</v>
      </c>
      <c r="K134" s="1">
        <v>0.73</v>
      </c>
      <c r="L134" s="3">
        <f>IF(Table1[[#This Row],[discount_percentage]]&gt;=0.5, 1,0)</f>
        <v>1</v>
      </c>
      <c r="M134">
        <v>4</v>
      </c>
      <c r="N134" s="2">
        <v>3295</v>
      </c>
      <c r="O134" s="7">
        <f>IF(Table1[rating_count]&lt;1000, 1, 0)</f>
        <v>0</v>
      </c>
      <c r="P134" s="8">
        <f>Table1[[#This Row],[actual_price]]*Table1[[#This Row],[rating_count]]</f>
        <v>4280205</v>
      </c>
      <c r="Q134" s="10" t="str">
        <f>IF(Table1[[#This Row],[discounted_price]]&lt;200, "₹ 200",IF(Table1[[#This Row],[discounted_price]]&lt;=500,"₹ 200-₹ 500", "&gt;₹ 500"))</f>
        <v>₹ 200-₹ 500</v>
      </c>
      <c r="R134">
        <f>Table1[[#This Row],[rating]]*Table1[[#This Row],[rating_count]]</f>
        <v>13180</v>
      </c>
      <c r="S134" t="str">
        <f>IF(Table1[[#This Row],[discount_percentage]]&lt;0.25, "Low", IF(Table1[[#This Row],[discount_percentage]]&lt;0.5, "Medium", "High"))</f>
        <v>High</v>
      </c>
    </row>
    <row r="135" spans="1:19">
      <c r="A135" t="s">
        <v>274</v>
      </c>
      <c r="B135" t="s">
        <v>275</v>
      </c>
      <c r="C135" t="str">
        <f>TRIM(LEFT(Table1[[#This Row],[product_name]], FIND(" ", Table1[[#This Row],[product_name]], FIND(" ", Table1[[#This Row],[product_name]], FIND(" ", Table1[[#This Row],[product_name]])+1)+1)))</f>
        <v>MI 2-in-1 USB</v>
      </c>
      <c r="D135" t="str">
        <f>PROPER(Table1[[#This Row],[Column1]])</f>
        <v>Mi 2-In-1 Usb</v>
      </c>
      <c r="E135" t="s">
        <v>2938</v>
      </c>
      <c r="F135" t="s">
        <v>2939</v>
      </c>
      <c r="G135" t="s">
        <v>2958</v>
      </c>
      <c r="H135" t="s">
        <v>2695</v>
      </c>
      <c r="I135" s="9">
        <v>179</v>
      </c>
      <c r="J135" s="9">
        <v>299</v>
      </c>
      <c r="K135" s="1">
        <v>0.4</v>
      </c>
      <c r="L135" s="3">
        <f>IF(Table1[[#This Row],[discount_percentage]]&gt;=0.5, 1,0)</f>
        <v>0</v>
      </c>
      <c r="M135">
        <v>3.9</v>
      </c>
      <c r="N135" s="2">
        <v>81</v>
      </c>
      <c r="O135" s="7">
        <f>IF(Table1[rating_count]&lt;1000, 1, 0)</f>
        <v>1</v>
      </c>
      <c r="P135" s="8">
        <f>Table1[[#This Row],[actual_price]]*Table1[[#This Row],[rating_count]]</f>
        <v>24219</v>
      </c>
      <c r="Q135" s="10" t="str">
        <f>IF(Table1[[#This Row],[discounted_price]]&lt;200, "₹ 200",IF(Table1[[#This Row],[discounted_price]]&lt;=500,"₹ 200-₹ 500", "&gt;₹ 500"))</f>
        <v>₹ 200</v>
      </c>
      <c r="R135">
        <f>Table1[[#This Row],[rating]]*Table1[[#This Row],[rating_count]]</f>
        <v>315.89999999999998</v>
      </c>
      <c r="S135" t="str">
        <f>IF(Table1[[#This Row],[discount_percentage]]&lt;0.25, "Low", IF(Table1[[#This Row],[discount_percentage]]&lt;0.5, "Medium", "High"))</f>
        <v>Medium</v>
      </c>
    </row>
    <row r="136" spans="1:19">
      <c r="A136" t="s">
        <v>276</v>
      </c>
      <c r="B136" t="s">
        <v>277</v>
      </c>
      <c r="C136" t="str">
        <f>TRIM(LEFT(Table1[[#This Row],[product_name]], FIND(" ", Table1[[#This Row],[product_name]], FIND(" ", Table1[[#This Row],[product_name]], FIND(" ", Table1[[#This Row],[product_name]])+1)+1)))</f>
        <v>AmazonBasics New Release</v>
      </c>
      <c r="D136" t="str">
        <f>PROPER(Table1[[#This Row],[Column1]])</f>
        <v>Amazonbasics New Release</v>
      </c>
      <c r="E136" t="s">
        <v>2938</v>
      </c>
      <c r="F136" t="s">
        <v>2939</v>
      </c>
      <c r="G136" t="s">
        <v>2958</v>
      </c>
      <c r="H136" t="s">
        <v>2695</v>
      </c>
      <c r="I136" s="9">
        <v>689</v>
      </c>
      <c r="J136" s="9">
        <v>1500</v>
      </c>
      <c r="K136" s="1">
        <v>0.54</v>
      </c>
      <c r="L136" s="3">
        <f>IF(Table1[[#This Row],[discount_percentage]]&gt;=0.5, 1,0)</f>
        <v>1</v>
      </c>
      <c r="M136">
        <v>4.2</v>
      </c>
      <c r="N136" s="2">
        <v>42301</v>
      </c>
      <c r="O136" s="7">
        <f>IF(Table1[rating_count]&lt;1000, 1, 0)</f>
        <v>0</v>
      </c>
      <c r="P136" s="8">
        <f>Table1[[#This Row],[actual_price]]*Table1[[#This Row],[rating_count]]</f>
        <v>63451500</v>
      </c>
      <c r="Q136" s="10" t="str">
        <f>IF(Table1[[#This Row],[discounted_price]]&lt;200, "₹ 200",IF(Table1[[#This Row],[discounted_price]]&lt;=500,"₹ 200-₹ 500", "&gt;₹ 500"))</f>
        <v>&gt;₹ 500</v>
      </c>
      <c r="R136">
        <f>Table1[[#This Row],[rating]]*Table1[[#This Row],[rating_count]]</f>
        <v>177664.2</v>
      </c>
      <c r="S136" t="str">
        <f>IF(Table1[[#This Row],[discount_percentage]]&lt;0.25, "Low", IF(Table1[[#This Row],[discount_percentage]]&lt;0.5, "Medium", "High"))</f>
        <v>High</v>
      </c>
    </row>
    <row r="137" spans="1:19">
      <c r="A137" t="s">
        <v>278</v>
      </c>
      <c r="B137" t="s">
        <v>279</v>
      </c>
      <c r="C137" t="str">
        <f>TRIM(LEFT(Table1[[#This Row],[product_name]], FIND(" ", Table1[[#This Row],[product_name]], FIND(" ", Table1[[#This Row],[product_name]], FIND(" ", Table1[[#This Row],[product_name]])+1)+1)))</f>
        <v>LG 108 cm</v>
      </c>
      <c r="D137" t="str">
        <f>PROPER(Table1[[#This Row],[Column1]])</f>
        <v>Lg 108 Cm</v>
      </c>
      <c r="E137" t="s">
        <v>2696</v>
      </c>
      <c r="F137" t="s">
        <v>2941</v>
      </c>
      <c r="G137" t="s">
        <v>2698</v>
      </c>
      <c r="H137" t="s">
        <v>2699</v>
      </c>
      <c r="I137" s="9">
        <v>30990</v>
      </c>
      <c r="J137" s="9">
        <v>49990</v>
      </c>
      <c r="K137" s="1">
        <v>0.38</v>
      </c>
      <c r="L137" s="3">
        <f>IF(Table1[[#This Row],[discount_percentage]]&gt;=0.5, 1,0)</f>
        <v>0</v>
      </c>
      <c r="M137">
        <v>4.3</v>
      </c>
      <c r="N137" s="2">
        <v>1376</v>
      </c>
      <c r="O137" s="7">
        <f>IF(Table1[rating_count]&lt;1000, 1, 0)</f>
        <v>0</v>
      </c>
      <c r="P137" s="8">
        <f>Table1[[#This Row],[actual_price]]*Table1[[#This Row],[rating_count]]</f>
        <v>68786240</v>
      </c>
      <c r="Q137" s="10" t="str">
        <f>IF(Table1[[#This Row],[discounted_price]]&lt;200, "₹ 200",IF(Table1[[#This Row],[discounted_price]]&lt;=500,"₹ 200-₹ 500", "&gt;₹ 500"))</f>
        <v>&gt;₹ 500</v>
      </c>
      <c r="R137">
        <f>Table1[[#This Row],[rating]]*Table1[[#This Row],[rating_count]]</f>
        <v>5916.8</v>
      </c>
      <c r="S137" t="str">
        <f>IF(Table1[[#This Row],[discount_percentage]]&lt;0.25, "Low", IF(Table1[[#This Row],[discount_percentage]]&lt;0.5, "Medium", "High"))</f>
        <v>Medium</v>
      </c>
    </row>
    <row r="138" spans="1:19">
      <c r="A138" t="s">
        <v>280</v>
      </c>
      <c r="B138" t="s">
        <v>281</v>
      </c>
      <c r="C138" t="str">
        <f>TRIM(LEFT(Table1[[#This Row],[product_name]], FIND(" ", Table1[[#This Row],[product_name]], FIND(" ", Table1[[#This Row],[product_name]], FIND(" ", Table1[[#This Row],[product_name]])+1)+1)))</f>
        <v>pTron Solero 331</v>
      </c>
      <c r="D138" t="str">
        <f>PROPER(Table1[[#This Row],[Column1]])</f>
        <v>Ptron Solero 331</v>
      </c>
      <c r="E138" t="s">
        <v>2938</v>
      </c>
      <c r="F138" t="s">
        <v>2939</v>
      </c>
      <c r="G138" t="s">
        <v>2958</v>
      </c>
      <c r="H138" t="s">
        <v>2695</v>
      </c>
      <c r="I138" s="9">
        <v>249</v>
      </c>
      <c r="J138" s="9">
        <v>931</v>
      </c>
      <c r="K138" s="1">
        <v>0.73</v>
      </c>
      <c r="L138" s="3">
        <f>IF(Table1[[#This Row],[discount_percentage]]&gt;=0.5, 1,0)</f>
        <v>1</v>
      </c>
      <c r="M138">
        <v>3.9</v>
      </c>
      <c r="N138" s="2">
        <v>1075</v>
      </c>
      <c r="O138" s="7">
        <f>IF(Table1[rating_count]&lt;1000, 1, 0)</f>
        <v>0</v>
      </c>
      <c r="P138" s="8">
        <f>Table1[[#This Row],[actual_price]]*Table1[[#This Row],[rating_count]]</f>
        <v>1000825</v>
      </c>
      <c r="Q138" s="10" t="str">
        <f>IF(Table1[[#This Row],[discounted_price]]&lt;200, "₹ 200",IF(Table1[[#This Row],[discounted_price]]&lt;=500,"₹ 200-₹ 500", "&gt;₹ 500"))</f>
        <v>₹ 200-₹ 500</v>
      </c>
      <c r="R138">
        <f>Table1[[#This Row],[rating]]*Table1[[#This Row],[rating_count]]</f>
        <v>4192.5</v>
      </c>
      <c r="S138" t="str">
        <f>IF(Table1[[#This Row],[discount_percentage]]&lt;0.25, "Low", IF(Table1[[#This Row],[discount_percentage]]&lt;0.5, "Medium", "High"))</f>
        <v>High</v>
      </c>
    </row>
    <row r="139" spans="1:19">
      <c r="A139" t="s">
        <v>282</v>
      </c>
      <c r="B139" t="s">
        <v>283</v>
      </c>
      <c r="C139" t="str">
        <f>TRIM(LEFT(Table1[[#This Row],[product_name]], FIND(" ", Table1[[#This Row],[product_name]], FIND(" ", Table1[[#This Row],[product_name]], FIND(" ", Table1[[#This Row],[product_name]])+1)+1)))</f>
        <v>10k 8k 4k</v>
      </c>
      <c r="D139" t="str">
        <f>PROPER(Table1[[#This Row],[Column1]])</f>
        <v>10K 8K 4K</v>
      </c>
      <c r="E139" t="s">
        <v>2696</v>
      </c>
      <c r="F139" t="s">
        <v>2941</v>
      </c>
      <c r="G139" t="s">
        <v>2697</v>
      </c>
      <c r="H139" t="s">
        <v>2695</v>
      </c>
      <c r="I139" s="9">
        <v>999</v>
      </c>
      <c r="J139" s="9">
        <v>2399</v>
      </c>
      <c r="K139" s="1">
        <v>0.57999999999999996</v>
      </c>
      <c r="L139" s="3">
        <f>IF(Table1[[#This Row],[discount_percentage]]&gt;=0.5, 1,0)</f>
        <v>1</v>
      </c>
      <c r="M139">
        <v>4.5999999999999996</v>
      </c>
      <c r="N139" s="2">
        <v>3664</v>
      </c>
      <c r="O139" s="7">
        <f>IF(Table1[rating_count]&lt;1000, 1, 0)</f>
        <v>0</v>
      </c>
      <c r="P139" s="8">
        <f>Table1[[#This Row],[actual_price]]*Table1[[#This Row],[rating_count]]</f>
        <v>8789936</v>
      </c>
      <c r="Q139" s="10" t="str">
        <f>IF(Table1[[#This Row],[discounted_price]]&lt;200, "₹ 200",IF(Table1[[#This Row],[discounted_price]]&lt;=500,"₹ 200-₹ 500", "&gt;₹ 500"))</f>
        <v>&gt;₹ 500</v>
      </c>
      <c r="R139">
        <f>Table1[[#This Row],[rating]]*Table1[[#This Row],[rating_count]]</f>
        <v>16854.399999999998</v>
      </c>
      <c r="S139" t="str">
        <f>IF(Table1[[#This Row],[discount_percentage]]&lt;0.25, "Low", IF(Table1[[#This Row],[discount_percentage]]&lt;0.5, "Medium", "High"))</f>
        <v>High</v>
      </c>
    </row>
    <row r="140" spans="1:19">
      <c r="A140" t="s">
        <v>284</v>
      </c>
      <c r="B140" t="s">
        <v>285</v>
      </c>
      <c r="C140" t="str">
        <f>TRIM(LEFT(Table1[[#This Row],[product_name]], FIND(" ", Table1[[#This Row],[product_name]], FIND(" ", Table1[[#This Row],[product_name]], FIND(" ", Table1[[#This Row],[product_name]])+1)+1)))</f>
        <v>LRIPL Compatible Sony</v>
      </c>
      <c r="D140" t="str">
        <f>PROPER(Table1[[#This Row],[Column1]])</f>
        <v>Lripl Compatible Sony</v>
      </c>
      <c r="E140" t="s">
        <v>2696</v>
      </c>
      <c r="F140" t="s">
        <v>2941</v>
      </c>
      <c r="G140" t="s">
        <v>2697</v>
      </c>
      <c r="H140" t="s">
        <v>2700</v>
      </c>
      <c r="I140" s="9">
        <v>399</v>
      </c>
      <c r="J140" s="9">
        <v>399</v>
      </c>
      <c r="K140" s="1">
        <v>0</v>
      </c>
      <c r="L140" s="3">
        <f>IF(Table1[[#This Row],[discount_percentage]]&gt;=0.5, 1,0)</f>
        <v>0</v>
      </c>
      <c r="M140">
        <v>3.9</v>
      </c>
      <c r="N140" s="2">
        <v>1951</v>
      </c>
      <c r="O140" s="7">
        <f>IF(Table1[rating_count]&lt;1000, 1, 0)</f>
        <v>0</v>
      </c>
      <c r="P140" s="8">
        <f>Table1[[#This Row],[actual_price]]*Table1[[#This Row],[rating_count]]</f>
        <v>778449</v>
      </c>
      <c r="Q140" s="10" t="str">
        <f>IF(Table1[[#This Row],[discounted_price]]&lt;200, "₹ 200",IF(Table1[[#This Row],[discounted_price]]&lt;=500,"₹ 200-₹ 500", "&gt;₹ 500"))</f>
        <v>₹ 200-₹ 500</v>
      </c>
      <c r="R140">
        <f>Table1[[#This Row],[rating]]*Table1[[#This Row],[rating_count]]</f>
        <v>7608.9</v>
      </c>
      <c r="S140" t="str">
        <f>IF(Table1[[#This Row],[discount_percentage]]&lt;0.25, "Low", IF(Table1[[#This Row],[discount_percentage]]&lt;0.5, "Medium", "High"))</f>
        <v>Low</v>
      </c>
    </row>
    <row r="141" spans="1:19">
      <c r="A141" t="s">
        <v>286</v>
      </c>
      <c r="B141" t="s">
        <v>287</v>
      </c>
      <c r="C141" t="str">
        <f>TRIM(LEFT(Table1[[#This Row],[product_name]], FIND(" ", Table1[[#This Row],[product_name]], FIND(" ", Table1[[#This Row],[product_name]], FIND(" ", Table1[[#This Row],[product_name]])+1)+1)))</f>
        <v>boAt Type-c A400</v>
      </c>
      <c r="D141" t="str">
        <f>PROPER(Table1[[#This Row],[Column1]])</f>
        <v>Boat Type-C A400</v>
      </c>
      <c r="E141" t="s">
        <v>2938</v>
      </c>
      <c r="F141" t="s">
        <v>2939</v>
      </c>
      <c r="G141" t="s">
        <v>2958</v>
      </c>
      <c r="H141" t="s">
        <v>2695</v>
      </c>
      <c r="I141" s="9">
        <v>349</v>
      </c>
      <c r="J141" s="9">
        <v>699</v>
      </c>
      <c r="K141" s="1">
        <v>0.5</v>
      </c>
      <c r="L141" s="3">
        <f>IF(Table1[[#This Row],[discount_percentage]]&gt;=0.5, 1,0)</f>
        <v>1</v>
      </c>
      <c r="M141">
        <v>4.3</v>
      </c>
      <c r="N141" s="2">
        <v>20850</v>
      </c>
      <c r="O141" s="7">
        <f>IF(Table1[rating_count]&lt;1000, 1, 0)</f>
        <v>0</v>
      </c>
      <c r="P141" s="8">
        <f>Table1[[#This Row],[actual_price]]*Table1[[#This Row],[rating_count]]</f>
        <v>14574150</v>
      </c>
      <c r="Q141" s="10" t="str">
        <f>IF(Table1[[#This Row],[discounted_price]]&lt;200, "₹ 200",IF(Table1[[#This Row],[discounted_price]]&lt;=500,"₹ 200-₹ 500", "&gt;₹ 500"))</f>
        <v>₹ 200-₹ 500</v>
      </c>
      <c r="R141">
        <f>Table1[[#This Row],[rating]]*Table1[[#This Row],[rating_count]]</f>
        <v>89655</v>
      </c>
      <c r="S141" t="str">
        <f>IF(Table1[[#This Row],[discount_percentage]]&lt;0.25, "Low", IF(Table1[[#This Row],[discount_percentage]]&lt;0.5, "Medium", "High"))</f>
        <v>High</v>
      </c>
    </row>
    <row r="142" spans="1:19">
      <c r="A142" t="s">
        <v>288</v>
      </c>
      <c r="B142" t="s">
        <v>289</v>
      </c>
      <c r="C142" t="str">
        <f>TRIM(LEFT(Table1[[#This Row],[product_name]], FIND(" ", Table1[[#This Row],[product_name]], FIND(" ", Table1[[#This Row],[product_name]], FIND(" ", Table1[[#This Row],[product_name]])+1)+1)))</f>
        <v>Zoul Type C</v>
      </c>
      <c r="D142" t="str">
        <f>PROPER(Table1[[#This Row],[Column1]])</f>
        <v>Zoul Type C</v>
      </c>
      <c r="E142" t="s">
        <v>2938</v>
      </c>
      <c r="F142" t="s">
        <v>2939</v>
      </c>
      <c r="G142" t="s">
        <v>2958</v>
      </c>
      <c r="H142" t="s">
        <v>2695</v>
      </c>
      <c r="I142" s="9">
        <v>399</v>
      </c>
      <c r="J142" s="9">
        <v>1099</v>
      </c>
      <c r="K142" s="1">
        <v>0.64</v>
      </c>
      <c r="L142" s="3">
        <f>IF(Table1[[#This Row],[discount_percentage]]&gt;=0.5, 1,0)</f>
        <v>1</v>
      </c>
      <c r="M142">
        <v>4.0999999999999996</v>
      </c>
      <c r="N142" s="2">
        <v>2685</v>
      </c>
      <c r="O142" s="7">
        <f>IF(Table1[rating_count]&lt;1000, 1, 0)</f>
        <v>0</v>
      </c>
      <c r="P142" s="8">
        <f>Table1[[#This Row],[actual_price]]*Table1[[#This Row],[rating_count]]</f>
        <v>2950815</v>
      </c>
      <c r="Q142" s="10" t="str">
        <f>IF(Table1[[#This Row],[discounted_price]]&lt;200, "₹ 200",IF(Table1[[#This Row],[discounted_price]]&lt;=500,"₹ 200-₹ 500", "&gt;₹ 500"))</f>
        <v>₹ 200-₹ 500</v>
      </c>
      <c r="R142">
        <f>Table1[[#This Row],[rating]]*Table1[[#This Row],[rating_count]]</f>
        <v>11008.499999999998</v>
      </c>
      <c r="S142" t="str">
        <f>IF(Table1[[#This Row],[discount_percentage]]&lt;0.25, "Low", IF(Table1[[#This Row],[discount_percentage]]&lt;0.5, "Medium", "High"))</f>
        <v>High</v>
      </c>
    </row>
    <row r="143" spans="1:19">
      <c r="A143" t="s">
        <v>290</v>
      </c>
      <c r="B143" t="s">
        <v>291</v>
      </c>
      <c r="C143" t="str">
        <f>TRIM(LEFT(Table1[[#This Row],[product_name]], FIND(" ", Table1[[#This Row],[product_name]], FIND(" ", Table1[[#This Row],[product_name]], FIND(" ", Table1[[#This Row],[product_name]])+1)+1)))</f>
        <v>TP-LINK AC1300 Archer</v>
      </c>
      <c r="D143" t="str">
        <f>PROPER(Table1[[#This Row],[Column1]])</f>
        <v>Tp-Link Ac1300 Archer</v>
      </c>
      <c r="E143" t="s">
        <v>2938</v>
      </c>
      <c r="F143" t="s">
        <v>2940</v>
      </c>
      <c r="G143" t="s">
        <v>2957</v>
      </c>
      <c r="H143" t="s">
        <v>2959</v>
      </c>
      <c r="I143" s="9">
        <v>1699</v>
      </c>
      <c r="J143" s="9">
        <v>2999</v>
      </c>
      <c r="K143" s="1">
        <v>0.43</v>
      </c>
      <c r="L143" s="3">
        <f>IF(Table1[[#This Row],[discount_percentage]]&gt;=0.5, 1,0)</f>
        <v>0</v>
      </c>
      <c r="M143">
        <v>4.4000000000000004</v>
      </c>
      <c r="N143" s="2">
        <v>24780</v>
      </c>
      <c r="O143" s="7">
        <f>IF(Table1[rating_count]&lt;1000, 1, 0)</f>
        <v>0</v>
      </c>
      <c r="P143" s="8">
        <f>Table1[[#This Row],[actual_price]]*Table1[[#This Row],[rating_count]]</f>
        <v>74315220</v>
      </c>
      <c r="Q143" s="10" t="str">
        <f>IF(Table1[[#This Row],[discounted_price]]&lt;200, "₹ 200",IF(Table1[[#This Row],[discounted_price]]&lt;=500,"₹ 200-₹ 500", "&gt;₹ 500"))</f>
        <v>&gt;₹ 500</v>
      </c>
      <c r="R143">
        <f>Table1[[#This Row],[rating]]*Table1[[#This Row],[rating_count]]</f>
        <v>109032.00000000001</v>
      </c>
      <c r="S143" t="str">
        <f>IF(Table1[[#This Row],[discount_percentage]]&lt;0.25, "Low", IF(Table1[[#This Row],[discount_percentage]]&lt;0.5, "Medium", "High"))</f>
        <v>Medium</v>
      </c>
    </row>
    <row r="144" spans="1:19">
      <c r="A144" t="s">
        <v>292</v>
      </c>
      <c r="B144" t="s">
        <v>293</v>
      </c>
      <c r="C144" t="str">
        <f>TRIM(LEFT(Table1[[#This Row],[product_name]], FIND(" ", Table1[[#This Row],[product_name]], FIND(" ", Table1[[#This Row],[product_name]], FIND(" ", Table1[[#This Row],[product_name]])+1)+1)))</f>
        <v>LRIPL Mi Remote</v>
      </c>
      <c r="D144" t="str">
        <f>PROPER(Table1[[#This Row],[Column1]])</f>
        <v>Lripl Mi Remote</v>
      </c>
      <c r="E144" t="s">
        <v>2696</v>
      </c>
      <c r="F144" t="s">
        <v>2941</v>
      </c>
      <c r="G144" t="s">
        <v>2697</v>
      </c>
      <c r="H144" t="s">
        <v>2700</v>
      </c>
      <c r="I144" s="9">
        <v>655</v>
      </c>
      <c r="J144" s="9">
        <v>1099</v>
      </c>
      <c r="K144" s="1">
        <v>0.4</v>
      </c>
      <c r="L144" s="3">
        <f>IF(Table1[[#This Row],[discount_percentage]]&gt;=0.5, 1,0)</f>
        <v>0</v>
      </c>
      <c r="M144">
        <v>3.2</v>
      </c>
      <c r="N144" s="2">
        <v>285</v>
      </c>
      <c r="O144" s="7">
        <f>IF(Table1[rating_count]&lt;1000, 1, 0)</f>
        <v>1</v>
      </c>
      <c r="P144" s="8">
        <f>Table1[[#This Row],[actual_price]]*Table1[[#This Row],[rating_count]]</f>
        <v>313215</v>
      </c>
      <c r="Q144" s="10" t="str">
        <f>IF(Table1[[#This Row],[discounted_price]]&lt;200, "₹ 200",IF(Table1[[#This Row],[discounted_price]]&lt;=500,"₹ 200-₹ 500", "&gt;₹ 500"))</f>
        <v>&gt;₹ 500</v>
      </c>
      <c r="R144">
        <f>Table1[[#This Row],[rating]]*Table1[[#This Row],[rating_count]]</f>
        <v>912</v>
      </c>
      <c r="S144" t="str">
        <f>IF(Table1[[#This Row],[discount_percentage]]&lt;0.25, "Low", IF(Table1[[#This Row],[discount_percentage]]&lt;0.5, "Medium", "High"))</f>
        <v>Medium</v>
      </c>
    </row>
    <row r="145" spans="1:19">
      <c r="A145" t="s">
        <v>294</v>
      </c>
      <c r="B145" t="s">
        <v>295</v>
      </c>
      <c r="C145" t="str">
        <f>TRIM(LEFT(Table1[[#This Row],[product_name]], FIND(" ", Table1[[#This Row],[product_name]], FIND(" ", Table1[[#This Row],[product_name]], FIND(" ", Table1[[#This Row],[product_name]])+1)+1)))</f>
        <v>TP-Link Nano USB</v>
      </c>
      <c r="D145" t="str">
        <f>PROPER(Table1[[#This Row],[Column1]])</f>
        <v>Tp-Link Nano Usb</v>
      </c>
      <c r="E145" t="s">
        <v>2938</v>
      </c>
      <c r="F145" t="s">
        <v>2940</v>
      </c>
      <c r="G145" t="s">
        <v>2957</v>
      </c>
      <c r="H145" t="s">
        <v>2959</v>
      </c>
      <c r="I145" s="9">
        <v>749</v>
      </c>
      <c r="J145" s="9">
        <v>1339</v>
      </c>
      <c r="K145" s="1">
        <v>0.44</v>
      </c>
      <c r="L145" s="3">
        <f>IF(Table1[[#This Row],[discount_percentage]]&gt;=0.5, 1,0)</f>
        <v>0</v>
      </c>
      <c r="M145">
        <v>4.2</v>
      </c>
      <c r="N145" s="2">
        <v>179692</v>
      </c>
      <c r="O145" s="7">
        <f>IF(Table1[rating_count]&lt;1000, 1, 0)</f>
        <v>0</v>
      </c>
      <c r="P145" s="8">
        <f>Table1[[#This Row],[actual_price]]*Table1[[#This Row],[rating_count]]</f>
        <v>240607588</v>
      </c>
      <c r="Q145" s="10" t="str">
        <f>IF(Table1[[#This Row],[discounted_price]]&lt;200, "₹ 200",IF(Table1[[#This Row],[discounted_price]]&lt;=500,"₹ 200-₹ 500", "&gt;₹ 500"))</f>
        <v>&gt;₹ 500</v>
      </c>
      <c r="R145">
        <f>Table1[[#This Row],[rating]]*Table1[[#This Row],[rating_count]]</f>
        <v>754706.4</v>
      </c>
      <c r="S145" t="str">
        <f>IF(Table1[[#This Row],[discount_percentage]]&lt;0.25, "Low", IF(Table1[[#This Row],[discount_percentage]]&lt;0.5, "Medium", "High"))</f>
        <v>Medium</v>
      </c>
    </row>
    <row r="146" spans="1:19">
      <c r="A146" t="s">
        <v>296</v>
      </c>
      <c r="B146" t="s">
        <v>297</v>
      </c>
      <c r="C146" t="str">
        <f>TRIM(LEFT(Table1[[#This Row],[product_name]], FIND(" ", Table1[[#This Row],[product_name]], FIND(" ", Table1[[#This Row],[product_name]], FIND(" ", Table1[[#This Row],[product_name]])+1)+1)))</f>
        <v>Kodak 80 cm</v>
      </c>
      <c r="D146" t="str">
        <f>PROPER(Table1[[#This Row],[Column1]])</f>
        <v>Kodak 80 Cm</v>
      </c>
      <c r="E146" t="s">
        <v>2696</v>
      </c>
      <c r="F146" t="s">
        <v>2941</v>
      </c>
      <c r="G146" t="s">
        <v>2698</v>
      </c>
      <c r="H146" t="s">
        <v>2699</v>
      </c>
      <c r="I146" s="9">
        <v>9999</v>
      </c>
      <c r="J146" s="9">
        <v>12999</v>
      </c>
      <c r="K146" s="1">
        <v>0.23</v>
      </c>
      <c r="L146" s="3">
        <f>IF(Table1[[#This Row],[discount_percentage]]&gt;=0.5, 1,0)</f>
        <v>0</v>
      </c>
      <c r="M146">
        <v>4.2</v>
      </c>
      <c r="N146" s="2">
        <v>6088</v>
      </c>
      <c r="O146" s="7">
        <f>IF(Table1[rating_count]&lt;1000, 1, 0)</f>
        <v>0</v>
      </c>
      <c r="P146" s="8">
        <f>Table1[[#This Row],[actual_price]]*Table1[[#This Row],[rating_count]]</f>
        <v>79137912</v>
      </c>
      <c r="Q146" s="10" t="str">
        <f>IF(Table1[[#This Row],[discounted_price]]&lt;200, "₹ 200",IF(Table1[[#This Row],[discounted_price]]&lt;=500,"₹ 200-₹ 500", "&gt;₹ 500"))</f>
        <v>&gt;₹ 500</v>
      </c>
      <c r="R146">
        <f>Table1[[#This Row],[rating]]*Table1[[#This Row],[rating_count]]</f>
        <v>25569.600000000002</v>
      </c>
      <c r="S146" t="str">
        <f>IF(Table1[[#This Row],[discount_percentage]]&lt;0.25, "Low", IF(Table1[[#This Row],[discount_percentage]]&lt;0.5, "Medium", "High"))</f>
        <v>Low</v>
      </c>
    </row>
    <row r="147" spans="1:19">
      <c r="A147" t="s">
        <v>298</v>
      </c>
      <c r="B147" t="s">
        <v>299</v>
      </c>
      <c r="C147" t="str">
        <f>TRIM(LEFT(Table1[[#This Row],[product_name]], FIND(" ", Table1[[#This Row],[product_name]], FIND(" ", Table1[[#This Row],[product_name]], FIND(" ", Table1[[#This Row],[product_name]])+1)+1)))</f>
        <v>Airtel DigitalTV DTH</v>
      </c>
      <c r="D147" t="str">
        <f>PROPER(Table1[[#This Row],[Column1]])</f>
        <v>Airtel Digitaltv Dth</v>
      </c>
      <c r="E147" t="s">
        <v>2696</v>
      </c>
      <c r="F147" t="s">
        <v>2941</v>
      </c>
      <c r="G147" t="s">
        <v>2697</v>
      </c>
      <c r="H147" t="s">
        <v>2700</v>
      </c>
      <c r="I147" s="9">
        <v>195</v>
      </c>
      <c r="J147" s="9">
        <v>499</v>
      </c>
      <c r="K147" s="1">
        <v>0.61</v>
      </c>
      <c r="L147" s="3">
        <f>IF(Table1[[#This Row],[discount_percentage]]&gt;=0.5, 1,0)</f>
        <v>1</v>
      </c>
      <c r="M147">
        <v>3.7</v>
      </c>
      <c r="N147" s="2">
        <v>1383</v>
      </c>
      <c r="O147" s="7">
        <f>IF(Table1[rating_count]&lt;1000, 1, 0)</f>
        <v>0</v>
      </c>
      <c r="P147" s="8">
        <f>Table1[[#This Row],[actual_price]]*Table1[[#This Row],[rating_count]]</f>
        <v>690117</v>
      </c>
      <c r="Q147" s="10" t="str">
        <f>IF(Table1[[#This Row],[discounted_price]]&lt;200, "₹ 200",IF(Table1[[#This Row],[discounted_price]]&lt;=500,"₹ 200-₹ 500", "&gt;₹ 500"))</f>
        <v>₹ 200</v>
      </c>
      <c r="R147">
        <f>Table1[[#This Row],[rating]]*Table1[[#This Row],[rating_count]]</f>
        <v>5117.1000000000004</v>
      </c>
      <c r="S147" t="str">
        <f>IF(Table1[[#This Row],[discount_percentage]]&lt;0.25, "Low", IF(Table1[[#This Row],[discount_percentage]]&lt;0.5, "Medium", "High"))</f>
        <v>High</v>
      </c>
    </row>
    <row r="148" spans="1:19">
      <c r="A148" t="s">
        <v>300</v>
      </c>
      <c r="B148" t="s">
        <v>301</v>
      </c>
      <c r="C148" t="str">
        <f>TRIM(LEFT(Table1[[#This Row],[product_name]], FIND(" ", Table1[[#This Row],[product_name]], FIND(" ", Table1[[#This Row],[product_name]], FIND(" ", Table1[[#This Row],[product_name]])+1)+1)))</f>
        <v>AmazonBasics New Release</v>
      </c>
      <c r="D148" t="str">
        <f>PROPER(Table1[[#This Row],[Column1]])</f>
        <v>Amazonbasics New Release</v>
      </c>
      <c r="E148" t="s">
        <v>2938</v>
      </c>
      <c r="F148" t="s">
        <v>2939</v>
      </c>
      <c r="G148" t="s">
        <v>2958</v>
      </c>
      <c r="H148" t="s">
        <v>2695</v>
      </c>
      <c r="I148" s="9">
        <v>999</v>
      </c>
      <c r="J148" s="9">
        <v>2100</v>
      </c>
      <c r="K148" s="1">
        <v>0.52</v>
      </c>
      <c r="L148" s="3">
        <f>IF(Table1[[#This Row],[discount_percentage]]&gt;=0.5, 1,0)</f>
        <v>1</v>
      </c>
      <c r="M148">
        <v>4.5</v>
      </c>
      <c r="N148" s="2">
        <v>5492</v>
      </c>
      <c r="O148" s="7">
        <f>IF(Table1[rating_count]&lt;1000, 1, 0)</f>
        <v>0</v>
      </c>
      <c r="P148" s="8">
        <f>Table1[[#This Row],[actual_price]]*Table1[[#This Row],[rating_count]]</f>
        <v>11533200</v>
      </c>
      <c r="Q148" s="10" t="str">
        <f>IF(Table1[[#This Row],[discounted_price]]&lt;200, "₹ 200",IF(Table1[[#This Row],[discounted_price]]&lt;=500,"₹ 200-₹ 500", "&gt;₹ 500"))</f>
        <v>&gt;₹ 500</v>
      </c>
      <c r="R148">
        <f>Table1[[#This Row],[rating]]*Table1[[#This Row],[rating_count]]</f>
        <v>24714</v>
      </c>
      <c r="S148" t="str">
        <f>IF(Table1[[#This Row],[discount_percentage]]&lt;0.25, "Low", IF(Table1[[#This Row],[discount_percentage]]&lt;0.5, "Medium", "High"))</f>
        <v>High</v>
      </c>
    </row>
    <row r="149" spans="1:19">
      <c r="A149" t="s">
        <v>302</v>
      </c>
      <c r="B149" t="s">
        <v>303</v>
      </c>
      <c r="C149" t="str">
        <f>TRIM(LEFT(Table1[[#This Row],[product_name]], FIND(" ", Table1[[#This Row],[product_name]], FIND(" ", Table1[[#This Row],[product_name]], FIND(" ", Table1[[#This Row],[product_name]])+1)+1)))</f>
        <v>Ambrane Fast 100W</v>
      </c>
      <c r="D149" t="str">
        <f>PROPER(Table1[[#This Row],[Column1]])</f>
        <v>Ambrane Fast 100W</v>
      </c>
      <c r="E149" t="s">
        <v>2938</v>
      </c>
      <c r="F149" t="s">
        <v>2939</v>
      </c>
      <c r="G149" t="s">
        <v>2958</v>
      </c>
      <c r="H149" t="s">
        <v>2695</v>
      </c>
      <c r="I149" s="9">
        <v>499</v>
      </c>
      <c r="J149" s="9">
        <v>899</v>
      </c>
      <c r="K149" s="1">
        <v>0.44</v>
      </c>
      <c r="L149" s="3">
        <f>IF(Table1[[#This Row],[discount_percentage]]&gt;=0.5, 1,0)</f>
        <v>0</v>
      </c>
      <c r="M149">
        <v>4.2</v>
      </c>
      <c r="N149" s="2">
        <v>919</v>
      </c>
      <c r="O149" s="7">
        <f>IF(Table1[rating_count]&lt;1000, 1, 0)</f>
        <v>1</v>
      </c>
      <c r="P149" s="8">
        <f>Table1[[#This Row],[actual_price]]*Table1[[#This Row],[rating_count]]</f>
        <v>826181</v>
      </c>
      <c r="Q149" s="10" t="str">
        <f>IF(Table1[[#This Row],[discounted_price]]&lt;200, "₹ 200",IF(Table1[[#This Row],[discounted_price]]&lt;=500,"₹ 200-₹ 500", "&gt;₹ 500"))</f>
        <v>₹ 200-₹ 500</v>
      </c>
      <c r="R149">
        <f>Table1[[#This Row],[rating]]*Table1[[#This Row],[rating_count]]</f>
        <v>3859.8</v>
      </c>
      <c r="S149" t="str">
        <f>IF(Table1[[#This Row],[discount_percentage]]&lt;0.25, "Low", IF(Table1[[#This Row],[discount_percentage]]&lt;0.5, "Medium", "High"))</f>
        <v>Medium</v>
      </c>
    </row>
    <row r="150" spans="1:19">
      <c r="A150" t="s">
        <v>304</v>
      </c>
      <c r="B150" t="s">
        <v>305</v>
      </c>
      <c r="C150" t="str">
        <f>TRIM(LEFT(Table1[[#This Row],[product_name]], FIND(" ", Table1[[#This Row],[product_name]], FIND(" ", Table1[[#This Row],[product_name]], FIND(" ", Table1[[#This Row],[product_name]])+1)+1)))</f>
        <v>BlueRigger Digital Optical</v>
      </c>
      <c r="D150" t="str">
        <f>PROPER(Table1[[#This Row],[Column1]])</f>
        <v>Bluerigger Digital Optical</v>
      </c>
      <c r="E150" t="s">
        <v>2696</v>
      </c>
      <c r="F150" t="s">
        <v>2941</v>
      </c>
      <c r="G150" t="s">
        <v>2697</v>
      </c>
      <c r="H150" t="s">
        <v>2695</v>
      </c>
      <c r="I150" s="9">
        <v>416</v>
      </c>
      <c r="J150" s="9">
        <v>599</v>
      </c>
      <c r="K150" s="1">
        <v>0.31</v>
      </c>
      <c r="L150" s="3">
        <f>IF(Table1[[#This Row],[discount_percentage]]&gt;=0.5, 1,0)</f>
        <v>0</v>
      </c>
      <c r="M150">
        <v>4.2</v>
      </c>
      <c r="N150" s="2">
        <v>30023</v>
      </c>
      <c r="O150" s="7">
        <f>IF(Table1[rating_count]&lt;1000, 1, 0)</f>
        <v>0</v>
      </c>
      <c r="P150" s="8">
        <f>Table1[[#This Row],[actual_price]]*Table1[[#This Row],[rating_count]]</f>
        <v>17983777</v>
      </c>
      <c r="Q150" s="10" t="str">
        <f>IF(Table1[[#This Row],[discounted_price]]&lt;200, "₹ 200",IF(Table1[[#This Row],[discounted_price]]&lt;=500,"₹ 200-₹ 500", "&gt;₹ 500"))</f>
        <v>₹ 200-₹ 500</v>
      </c>
      <c r="R150">
        <f>Table1[[#This Row],[rating]]*Table1[[#This Row],[rating_count]]</f>
        <v>126096.6</v>
      </c>
      <c r="S150" t="str">
        <f>IF(Table1[[#This Row],[discount_percentage]]&lt;0.25, "Low", IF(Table1[[#This Row],[discount_percentage]]&lt;0.5, "Medium", "High"))</f>
        <v>Medium</v>
      </c>
    </row>
    <row r="151" spans="1:19">
      <c r="A151" t="s">
        <v>306</v>
      </c>
      <c r="B151" t="s">
        <v>307</v>
      </c>
      <c r="C151" t="str">
        <f>TRIM(LEFT(Table1[[#This Row],[product_name]], FIND(" ", Table1[[#This Row],[product_name]], FIND(" ", Table1[[#This Row],[product_name]], FIND(" ", Table1[[#This Row],[product_name]])+1)+1)))</f>
        <v>Duracell Type-C To</v>
      </c>
      <c r="D151" t="str">
        <f>PROPER(Table1[[#This Row],[Column1]])</f>
        <v>Duracell Type-C To</v>
      </c>
      <c r="E151" t="s">
        <v>2938</v>
      </c>
      <c r="F151" t="s">
        <v>2939</v>
      </c>
      <c r="G151" t="s">
        <v>2958</v>
      </c>
      <c r="H151" t="s">
        <v>2695</v>
      </c>
      <c r="I151" s="9">
        <v>368</v>
      </c>
      <c r="J151" s="9">
        <v>699</v>
      </c>
      <c r="K151" s="1">
        <v>0.47</v>
      </c>
      <c r="L151" s="3">
        <f>IF(Table1[[#This Row],[discount_percentage]]&gt;=0.5, 1,0)</f>
        <v>0</v>
      </c>
      <c r="M151">
        <v>4.2</v>
      </c>
      <c r="N151" s="2">
        <v>387</v>
      </c>
      <c r="O151" s="7">
        <f>IF(Table1[rating_count]&lt;1000, 1, 0)</f>
        <v>1</v>
      </c>
      <c r="P151" s="8">
        <f>Table1[[#This Row],[actual_price]]*Table1[[#This Row],[rating_count]]</f>
        <v>270513</v>
      </c>
      <c r="Q151" s="10" t="str">
        <f>IF(Table1[[#This Row],[discounted_price]]&lt;200, "₹ 200",IF(Table1[[#This Row],[discounted_price]]&lt;=500,"₹ 200-₹ 500", "&gt;₹ 500"))</f>
        <v>₹ 200-₹ 500</v>
      </c>
      <c r="R151">
        <f>Table1[[#This Row],[rating]]*Table1[[#This Row],[rating_count]]</f>
        <v>1625.4</v>
      </c>
      <c r="S151" t="str">
        <f>IF(Table1[[#This Row],[discount_percentage]]&lt;0.25, "Low", IF(Table1[[#This Row],[discount_percentage]]&lt;0.5, "Medium", "High"))</f>
        <v>Medium</v>
      </c>
    </row>
    <row r="152" spans="1:19">
      <c r="A152" t="s">
        <v>308</v>
      </c>
      <c r="B152" t="s">
        <v>309</v>
      </c>
      <c r="C152" t="str">
        <f>TRIM(LEFT(Table1[[#This Row],[product_name]], FIND(" ", Table1[[#This Row],[product_name]], FIND(" ", Table1[[#This Row],[product_name]], FIND(" ", Table1[[#This Row],[product_name]])+1)+1)))</f>
        <v>VU 138 cm</v>
      </c>
      <c r="D152" t="str">
        <f>PROPER(Table1[[#This Row],[Column1]])</f>
        <v>Vu 138 Cm</v>
      </c>
      <c r="E152" t="s">
        <v>2696</v>
      </c>
      <c r="F152" t="s">
        <v>2941</v>
      </c>
      <c r="G152" t="s">
        <v>2698</v>
      </c>
      <c r="H152" t="s">
        <v>2699</v>
      </c>
      <c r="I152" s="9">
        <v>29990</v>
      </c>
      <c r="J152" s="9">
        <v>65000</v>
      </c>
      <c r="K152" s="1">
        <v>0.54</v>
      </c>
      <c r="L152" s="3">
        <f>IF(Table1[[#This Row],[discount_percentage]]&gt;=0.5, 1,0)</f>
        <v>1</v>
      </c>
      <c r="M152">
        <v>4.0999999999999996</v>
      </c>
      <c r="N152" s="2">
        <v>211</v>
      </c>
      <c r="O152" s="7">
        <f>IF(Table1[rating_count]&lt;1000, 1, 0)</f>
        <v>1</v>
      </c>
      <c r="P152" s="8">
        <f>Table1[[#This Row],[actual_price]]*Table1[[#This Row],[rating_count]]</f>
        <v>13715000</v>
      </c>
      <c r="Q152" s="10" t="str">
        <f>IF(Table1[[#This Row],[discounted_price]]&lt;200, "₹ 200",IF(Table1[[#This Row],[discounted_price]]&lt;=500,"₹ 200-₹ 500", "&gt;₹ 500"))</f>
        <v>&gt;₹ 500</v>
      </c>
      <c r="R152">
        <f>Table1[[#This Row],[rating]]*Table1[[#This Row],[rating_count]]</f>
        <v>865.09999999999991</v>
      </c>
      <c r="S152" t="str">
        <f>IF(Table1[[#This Row],[discount_percentage]]&lt;0.25, "Low", IF(Table1[[#This Row],[discount_percentage]]&lt;0.5, "Medium", "High"))</f>
        <v>High</v>
      </c>
    </row>
    <row r="153" spans="1:19">
      <c r="A153" t="s">
        <v>310</v>
      </c>
      <c r="B153" t="s">
        <v>311</v>
      </c>
      <c r="C153" t="str">
        <f>TRIM(LEFT(Table1[[#This Row],[product_name]], FIND(" ", Table1[[#This Row],[product_name]], FIND(" ", Table1[[#This Row],[product_name]], FIND(" ", Table1[[#This Row],[product_name]])+1)+1)))</f>
        <v>Zoul USB Type</v>
      </c>
      <c r="D153" t="str">
        <f>PROPER(Table1[[#This Row],[Column1]])</f>
        <v>Zoul Usb Type</v>
      </c>
      <c r="E153" t="s">
        <v>2938</v>
      </c>
      <c r="F153" t="s">
        <v>2939</v>
      </c>
      <c r="G153" t="s">
        <v>2958</v>
      </c>
      <c r="H153" t="s">
        <v>2695</v>
      </c>
      <c r="I153" s="9">
        <v>339</v>
      </c>
      <c r="J153" s="9">
        <v>1099</v>
      </c>
      <c r="K153" s="1">
        <v>0.69</v>
      </c>
      <c r="L153" s="3">
        <f>IF(Table1[[#This Row],[discount_percentage]]&gt;=0.5, 1,0)</f>
        <v>1</v>
      </c>
      <c r="M153">
        <v>4.3</v>
      </c>
      <c r="N153" s="2">
        <v>974</v>
      </c>
      <c r="O153" s="7">
        <f>IF(Table1[rating_count]&lt;1000, 1, 0)</f>
        <v>1</v>
      </c>
      <c r="P153" s="8">
        <f>Table1[[#This Row],[actual_price]]*Table1[[#This Row],[rating_count]]</f>
        <v>1070426</v>
      </c>
      <c r="Q153" s="10" t="str">
        <f>IF(Table1[[#This Row],[discounted_price]]&lt;200, "₹ 200",IF(Table1[[#This Row],[discounted_price]]&lt;=500,"₹ 200-₹ 500", "&gt;₹ 500"))</f>
        <v>₹ 200-₹ 500</v>
      </c>
      <c r="R153">
        <f>Table1[[#This Row],[rating]]*Table1[[#This Row],[rating_count]]</f>
        <v>4188.2</v>
      </c>
      <c r="S153" t="str">
        <f>IF(Table1[[#This Row],[discount_percentage]]&lt;0.25, "Low", IF(Table1[[#This Row],[discount_percentage]]&lt;0.5, "Medium", "High"))</f>
        <v>High</v>
      </c>
    </row>
    <row r="154" spans="1:19">
      <c r="A154" t="s">
        <v>312</v>
      </c>
      <c r="B154" t="s">
        <v>313</v>
      </c>
      <c r="C154" t="str">
        <f>TRIM(LEFT(Table1[[#This Row],[product_name]], FIND(" ", Table1[[#This Row],[product_name]], FIND(" ", Table1[[#This Row],[product_name]], FIND(" ", Table1[[#This Row],[product_name]])+1)+1)))</f>
        <v>Samsung 80 cm</v>
      </c>
      <c r="D154" t="str">
        <f>PROPER(Table1[[#This Row],[Column1]])</f>
        <v>Samsung 80 Cm</v>
      </c>
      <c r="E154" t="s">
        <v>2696</v>
      </c>
      <c r="F154" t="s">
        <v>2941</v>
      </c>
      <c r="G154" t="s">
        <v>2698</v>
      </c>
      <c r="H154" t="s">
        <v>2699</v>
      </c>
      <c r="I154" s="9">
        <v>15490</v>
      </c>
      <c r="J154" s="9">
        <v>20900</v>
      </c>
      <c r="K154" s="1">
        <v>0.26</v>
      </c>
      <c r="L154" s="3">
        <f>IF(Table1[[#This Row],[discount_percentage]]&gt;=0.5, 1,0)</f>
        <v>0</v>
      </c>
      <c r="M154">
        <v>4.3</v>
      </c>
      <c r="N154" s="2">
        <v>16299</v>
      </c>
      <c r="O154" s="7">
        <f>IF(Table1[rating_count]&lt;1000, 1, 0)</f>
        <v>0</v>
      </c>
      <c r="P154" s="8">
        <f>Table1[[#This Row],[actual_price]]*Table1[[#This Row],[rating_count]]</f>
        <v>340649100</v>
      </c>
      <c r="Q154" s="10" t="str">
        <f>IF(Table1[[#This Row],[discounted_price]]&lt;200, "₹ 200",IF(Table1[[#This Row],[discounted_price]]&lt;=500,"₹ 200-₹ 500", "&gt;₹ 500"))</f>
        <v>&gt;₹ 500</v>
      </c>
      <c r="R154">
        <f>Table1[[#This Row],[rating]]*Table1[[#This Row],[rating_count]]</f>
        <v>70085.7</v>
      </c>
      <c r="S154" t="str">
        <f>IF(Table1[[#This Row],[discount_percentage]]&lt;0.25, "Low", IF(Table1[[#This Row],[discount_percentage]]&lt;0.5, "Medium", "High"))</f>
        <v>Medium</v>
      </c>
    </row>
    <row r="155" spans="1:19">
      <c r="A155" t="s">
        <v>314</v>
      </c>
      <c r="B155" t="s">
        <v>315</v>
      </c>
      <c r="C155" t="str">
        <f>TRIM(LEFT(Table1[[#This Row],[product_name]], FIND(" ", Table1[[#This Row],[product_name]], FIND(" ", Table1[[#This Row],[product_name]], FIND(" ", Table1[[#This Row],[product_name]])+1)+1)))</f>
        <v>MI Xiaomi USB</v>
      </c>
      <c r="D155" t="str">
        <f>PROPER(Table1[[#This Row],[Column1]])</f>
        <v>Mi Xiaomi Usb</v>
      </c>
      <c r="E155" t="s">
        <v>2938</v>
      </c>
      <c r="F155" t="s">
        <v>2939</v>
      </c>
      <c r="G155" t="s">
        <v>2958</v>
      </c>
      <c r="H155" t="s">
        <v>2695</v>
      </c>
      <c r="I155" s="9">
        <v>499</v>
      </c>
      <c r="J155" s="9">
        <v>1299</v>
      </c>
      <c r="K155" s="1">
        <v>0.62</v>
      </c>
      <c r="L155" s="3">
        <f>IF(Table1[[#This Row],[discount_percentage]]&gt;=0.5, 1,0)</f>
        <v>1</v>
      </c>
      <c r="M155">
        <v>4.3</v>
      </c>
      <c r="N155" s="2">
        <v>30411</v>
      </c>
      <c r="O155" s="7">
        <f>IF(Table1[rating_count]&lt;1000, 1, 0)</f>
        <v>0</v>
      </c>
      <c r="P155" s="8">
        <f>Table1[[#This Row],[actual_price]]*Table1[[#This Row],[rating_count]]</f>
        <v>39503889</v>
      </c>
      <c r="Q155" s="10" t="str">
        <f>IF(Table1[[#This Row],[discounted_price]]&lt;200, "₹ 200",IF(Table1[[#This Row],[discounted_price]]&lt;=500,"₹ 200-₹ 500", "&gt;₹ 500"))</f>
        <v>₹ 200-₹ 500</v>
      </c>
      <c r="R155">
        <f>Table1[[#This Row],[rating]]*Table1[[#This Row],[rating_count]]</f>
        <v>130767.29999999999</v>
      </c>
      <c r="S155" t="str">
        <f>IF(Table1[[#This Row],[discount_percentage]]&lt;0.25, "Low", IF(Table1[[#This Row],[discount_percentage]]&lt;0.5, "Medium", "High"))</f>
        <v>High</v>
      </c>
    </row>
    <row r="156" spans="1:19">
      <c r="A156" t="s">
        <v>316</v>
      </c>
      <c r="B156" t="s">
        <v>317</v>
      </c>
      <c r="C156" t="str">
        <f>TRIM(LEFT(Table1[[#This Row],[product_name]], FIND(" ", Table1[[#This Row],[product_name]], FIND(" ", Table1[[#This Row],[product_name]], FIND(" ", Table1[[#This Row],[product_name]])+1)+1)))</f>
        <v>GENERIC Ultra-Mini Bluetooth</v>
      </c>
      <c r="D156" t="str">
        <f>PROPER(Table1[[#This Row],[Column1]])</f>
        <v>Generic Ultra-Mini Bluetooth</v>
      </c>
      <c r="E156" t="s">
        <v>2938</v>
      </c>
      <c r="F156" t="s">
        <v>2940</v>
      </c>
      <c r="G156" t="s">
        <v>2957</v>
      </c>
      <c r="H156" t="s">
        <v>2959</v>
      </c>
      <c r="I156" s="9">
        <v>249</v>
      </c>
      <c r="J156" s="9">
        <v>399</v>
      </c>
      <c r="K156" s="1">
        <v>0.38</v>
      </c>
      <c r="L156" s="3">
        <f>IF(Table1[[#This Row],[discount_percentage]]&gt;=0.5, 1,0)</f>
        <v>0</v>
      </c>
      <c r="M156">
        <v>3.4</v>
      </c>
      <c r="N156" s="2">
        <v>4642</v>
      </c>
      <c r="O156" s="7">
        <f>IF(Table1[rating_count]&lt;1000, 1, 0)</f>
        <v>0</v>
      </c>
      <c r="P156" s="8">
        <f>Table1[[#This Row],[actual_price]]*Table1[[#This Row],[rating_count]]</f>
        <v>1852158</v>
      </c>
      <c r="Q156" s="10" t="str">
        <f>IF(Table1[[#This Row],[discounted_price]]&lt;200, "₹ 200",IF(Table1[[#This Row],[discounted_price]]&lt;=500,"₹ 200-₹ 500", "&gt;₹ 500"))</f>
        <v>₹ 200-₹ 500</v>
      </c>
      <c r="R156">
        <f>Table1[[#This Row],[rating]]*Table1[[#This Row],[rating_count]]</f>
        <v>15782.8</v>
      </c>
      <c r="S156" t="str">
        <f>IF(Table1[[#This Row],[discount_percentage]]&lt;0.25, "Low", IF(Table1[[#This Row],[discount_percentage]]&lt;0.5, "Medium", "High"))</f>
        <v>Medium</v>
      </c>
    </row>
    <row r="157" spans="1:19">
      <c r="A157" t="s">
        <v>318</v>
      </c>
      <c r="B157" t="s">
        <v>319</v>
      </c>
      <c r="C157" t="str">
        <f>TRIM(LEFT(Table1[[#This Row],[product_name]], FIND(" ", Table1[[#This Row],[product_name]], FIND(" ", Table1[[#This Row],[product_name]], FIND(" ", Table1[[#This Row],[product_name]])+1)+1)))</f>
        <v>7SEVEN¬Æ Compatible for</v>
      </c>
      <c r="D157" t="str">
        <f>PROPER(Table1[[#This Row],[Column1]])</f>
        <v>7Seven¬Æ Compatible For</v>
      </c>
      <c r="E157" t="s">
        <v>2696</v>
      </c>
      <c r="F157" t="s">
        <v>2941</v>
      </c>
      <c r="G157" t="s">
        <v>2697</v>
      </c>
      <c r="H157" t="s">
        <v>2700</v>
      </c>
      <c r="I157" s="9">
        <v>399</v>
      </c>
      <c r="J157" s="9">
        <v>799</v>
      </c>
      <c r="K157" s="1">
        <v>0.5</v>
      </c>
      <c r="L157" s="3">
        <f>IF(Table1[[#This Row],[discount_percentage]]&gt;=0.5, 1,0)</f>
        <v>1</v>
      </c>
      <c r="M157">
        <v>4.3</v>
      </c>
      <c r="N157" s="2">
        <v>12</v>
      </c>
      <c r="O157" s="7">
        <f>IF(Table1[rating_count]&lt;1000, 1, 0)</f>
        <v>1</v>
      </c>
      <c r="P157" s="8">
        <f>Table1[[#This Row],[actual_price]]*Table1[[#This Row],[rating_count]]</f>
        <v>9588</v>
      </c>
      <c r="Q157" s="10" t="str">
        <f>IF(Table1[[#This Row],[discounted_price]]&lt;200, "₹ 200",IF(Table1[[#This Row],[discounted_price]]&lt;=500,"₹ 200-₹ 500", "&gt;₹ 500"))</f>
        <v>₹ 200-₹ 500</v>
      </c>
      <c r="R157">
        <f>Table1[[#This Row],[rating]]*Table1[[#This Row],[rating_count]]</f>
        <v>51.599999999999994</v>
      </c>
      <c r="S157" t="str">
        <f>IF(Table1[[#This Row],[discount_percentage]]&lt;0.25, "Low", IF(Table1[[#This Row],[discount_percentage]]&lt;0.5, "Medium", "High"))</f>
        <v>High</v>
      </c>
    </row>
    <row r="158" spans="1:19">
      <c r="A158" t="s">
        <v>320</v>
      </c>
      <c r="B158" t="s">
        <v>321</v>
      </c>
      <c r="C158" t="str">
        <f>TRIM(LEFT(Table1[[#This Row],[product_name]], FIND(" ", Table1[[#This Row],[product_name]], FIND(" ", Table1[[#This Row],[product_name]], FIND(" ", Table1[[#This Row],[product_name]])+1)+1)))</f>
        <v>Belkin Apple Certified</v>
      </c>
      <c r="D158" t="str">
        <f>PROPER(Table1[[#This Row],[Column1]])</f>
        <v>Belkin Apple Certified</v>
      </c>
      <c r="E158" t="s">
        <v>2938</v>
      </c>
      <c r="F158" t="s">
        <v>2939</v>
      </c>
      <c r="G158" t="s">
        <v>2958</v>
      </c>
      <c r="H158" t="s">
        <v>2695</v>
      </c>
      <c r="I158" s="9">
        <v>1499</v>
      </c>
      <c r="J158" s="9">
        <v>1999</v>
      </c>
      <c r="K158" s="1">
        <v>0.25</v>
      </c>
      <c r="L158" s="3">
        <f>IF(Table1[[#This Row],[discount_percentage]]&gt;=0.5, 1,0)</f>
        <v>0</v>
      </c>
      <c r="M158">
        <v>4.4000000000000004</v>
      </c>
      <c r="N158" s="2">
        <v>1951</v>
      </c>
      <c r="O158" s="7">
        <f>IF(Table1[rating_count]&lt;1000, 1, 0)</f>
        <v>0</v>
      </c>
      <c r="P158" s="8">
        <f>Table1[[#This Row],[actual_price]]*Table1[[#This Row],[rating_count]]</f>
        <v>3900049</v>
      </c>
      <c r="Q158" s="10" t="str">
        <f>IF(Table1[[#This Row],[discounted_price]]&lt;200, "₹ 200",IF(Table1[[#This Row],[discounted_price]]&lt;=500,"₹ 200-₹ 500", "&gt;₹ 500"))</f>
        <v>&gt;₹ 500</v>
      </c>
      <c r="R158">
        <f>Table1[[#This Row],[rating]]*Table1[[#This Row],[rating_count]]</f>
        <v>8584.4000000000015</v>
      </c>
      <c r="S158" t="str">
        <f>IF(Table1[[#This Row],[discount_percentage]]&lt;0.25, "Low", IF(Table1[[#This Row],[discount_percentage]]&lt;0.5, "Medium", "High"))</f>
        <v>Medium</v>
      </c>
    </row>
    <row r="159" spans="1:19">
      <c r="A159" t="s">
        <v>322</v>
      </c>
      <c r="B159" t="s">
        <v>323</v>
      </c>
      <c r="C159" t="str">
        <f>TRIM(LEFT(Table1[[#This Row],[product_name]], FIND(" ", Table1[[#This Row],[product_name]], FIND(" ", Table1[[#This Row],[product_name]], FIND(" ", Table1[[#This Row],[product_name]])+1)+1)))</f>
        <v>EGate i9 Pro-Max</v>
      </c>
      <c r="D159" t="str">
        <f>PROPER(Table1[[#This Row],[Column1]])</f>
        <v>Egate I9 Pro-Max</v>
      </c>
      <c r="E159" t="s">
        <v>2696</v>
      </c>
      <c r="F159" t="s">
        <v>2941</v>
      </c>
      <c r="G159" t="s">
        <v>2705</v>
      </c>
      <c r="I159" s="9">
        <v>9490</v>
      </c>
      <c r="J159" s="9">
        <v>15990</v>
      </c>
      <c r="K159" s="1">
        <v>0.41</v>
      </c>
      <c r="L159" s="3">
        <f>IF(Table1[[#This Row],[discount_percentage]]&gt;=0.5, 1,0)</f>
        <v>0</v>
      </c>
      <c r="M159">
        <v>3.9</v>
      </c>
      <c r="N159" s="2">
        <v>10480</v>
      </c>
      <c r="O159" s="7">
        <f>IF(Table1[rating_count]&lt;1000, 1, 0)</f>
        <v>0</v>
      </c>
      <c r="P159" s="8">
        <f>Table1[[#This Row],[actual_price]]*Table1[[#This Row],[rating_count]]</f>
        <v>167575200</v>
      </c>
      <c r="Q159" s="10" t="str">
        <f>IF(Table1[[#This Row],[discounted_price]]&lt;200, "₹ 200",IF(Table1[[#This Row],[discounted_price]]&lt;=500,"₹ 200-₹ 500", "&gt;₹ 500"))</f>
        <v>&gt;₹ 500</v>
      </c>
      <c r="R159">
        <f>Table1[[#This Row],[rating]]*Table1[[#This Row],[rating_count]]</f>
        <v>40872</v>
      </c>
      <c r="S159" t="str">
        <f>IF(Table1[[#This Row],[discount_percentage]]&lt;0.25, "Low", IF(Table1[[#This Row],[discount_percentage]]&lt;0.5, "Medium", "High"))</f>
        <v>Medium</v>
      </c>
    </row>
    <row r="160" spans="1:19">
      <c r="A160" t="s">
        <v>324</v>
      </c>
      <c r="B160" t="s">
        <v>325</v>
      </c>
      <c r="C160" t="str">
        <f>TRIM(LEFT(Table1[[#This Row],[product_name]], FIND(" ", Table1[[#This Row],[product_name]], FIND(" ", Table1[[#This Row],[product_name]], FIND(" ", Table1[[#This Row],[product_name]])+1)+1)))</f>
        <v>ZEBRONICS HAA2021 HDMI</v>
      </c>
      <c r="D160" t="str">
        <f>PROPER(Table1[[#This Row],[Column1]])</f>
        <v>Zebronics Haa2021 Hdmi</v>
      </c>
      <c r="E160" t="s">
        <v>2696</v>
      </c>
      <c r="F160" t="s">
        <v>2941</v>
      </c>
      <c r="G160" t="s">
        <v>2697</v>
      </c>
      <c r="H160" t="s">
        <v>2695</v>
      </c>
      <c r="I160" s="9">
        <v>637</v>
      </c>
      <c r="J160" s="9">
        <v>1499</v>
      </c>
      <c r="K160" s="1">
        <v>0.57999999999999996</v>
      </c>
      <c r="L160" s="3">
        <f>IF(Table1[[#This Row],[discount_percentage]]&gt;=0.5, 1,0)</f>
        <v>1</v>
      </c>
      <c r="M160">
        <v>4.0999999999999996</v>
      </c>
      <c r="N160" s="2">
        <v>24</v>
      </c>
      <c r="O160" s="7">
        <f>IF(Table1[rating_count]&lt;1000, 1, 0)</f>
        <v>1</v>
      </c>
      <c r="P160" s="8">
        <f>Table1[[#This Row],[actual_price]]*Table1[[#This Row],[rating_count]]</f>
        <v>35976</v>
      </c>
      <c r="Q160" s="10" t="str">
        <f>IF(Table1[[#This Row],[discounted_price]]&lt;200, "₹ 200",IF(Table1[[#This Row],[discounted_price]]&lt;=500,"₹ 200-₹ 500", "&gt;₹ 500"))</f>
        <v>&gt;₹ 500</v>
      </c>
      <c r="R160">
        <f>Table1[[#This Row],[rating]]*Table1[[#This Row],[rating_count]]</f>
        <v>98.399999999999991</v>
      </c>
      <c r="S160" t="str">
        <f>IF(Table1[[#This Row],[discount_percentage]]&lt;0.25, "Low", IF(Table1[[#This Row],[discount_percentage]]&lt;0.5, "Medium", "High"))</f>
        <v>High</v>
      </c>
    </row>
    <row r="161" spans="1:19">
      <c r="A161" t="s">
        <v>326</v>
      </c>
      <c r="B161" t="s">
        <v>327</v>
      </c>
      <c r="C161" t="str">
        <f>TRIM(LEFT(Table1[[#This Row],[product_name]], FIND(" ", Table1[[#This Row],[product_name]], FIND(" ", Table1[[#This Row],[product_name]], FIND(" ", Table1[[#This Row],[product_name]])+1)+1)))</f>
        <v>7SEVEN¬Æ Compatible for</v>
      </c>
      <c r="D161" t="str">
        <f>PROPER(Table1[[#This Row],[Column1]])</f>
        <v>7Seven¬Æ Compatible For</v>
      </c>
      <c r="E161" t="s">
        <v>2696</v>
      </c>
      <c r="F161" t="s">
        <v>2941</v>
      </c>
      <c r="G161" t="s">
        <v>2697</v>
      </c>
      <c r="H161" t="s">
        <v>2700</v>
      </c>
      <c r="I161" s="9">
        <v>399</v>
      </c>
      <c r="J161" s="9">
        <v>899</v>
      </c>
      <c r="K161" s="1">
        <v>0.56000000000000005</v>
      </c>
      <c r="L161" s="3">
        <f>IF(Table1[[#This Row],[discount_percentage]]&gt;=0.5, 1,0)</f>
        <v>1</v>
      </c>
      <c r="M161">
        <v>3.9</v>
      </c>
      <c r="N161" s="2">
        <v>254</v>
      </c>
      <c r="O161" s="7">
        <f>IF(Table1[rating_count]&lt;1000, 1, 0)</f>
        <v>1</v>
      </c>
      <c r="P161" s="8">
        <f>Table1[[#This Row],[actual_price]]*Table1[[#This Row],[rating_count]]</f>
        <v>228346</v>
      </c>
      <c r="Q161" s="10" t="str">
        <f>IF(Table1[[#This Row],[discounted_price]]&lt;200, "₹ 200",IF(Table1[[#This Row],[discounted_price]]&lt;=500,"₹ 200-₹ 500", "&gt;₹ 500"))</f>
        <v>₹ 200-₹ 500</v>
      </c>
      <c r="R161">
        <f>Table1[[#This Row],[rating]]*Table1[[#This Row],[rating_count]]</f>
        <v>990.6</v>
      </c>
      <c r="S161" t="str">
        <f>IF(Table1[[#This Row],[discount_percentage]]&lt;0.25, "Low", IF(Table1[[#This Row],[discount_percentage]]&lt;0.5, "Medium", "High"))</f>
        <v>High</v>
      </c>
    </row>
    <row r="162" spans="1:19">
      <c r="A162" t="s">
        <v>328</v>
      </c>
      <c r="B162" t="s">
        <v>329</v>
      </c>
      <c r="C162" t="str">
        <f>TRIM(LEFT(Table1[[#This Row],[product_name]], FIND(" ", Table1[[#This Row],[product_name]], FIND(" ", Table1[[#This Row],[product_name]], FIND(" ", Table1[[#This Row],[product_name]])+1)+1)))</f>
        <v>AmazonBasics Digital Optical</v>
      </c>
      <c r="D162" t="str">
        <f>PROPER(Table1[[#This Row],[Column1]])</f>
        <v>Amazonbasics Digital Optical</v>
      </c>
      <c r="E162" t="s">
        <v>2696</v>
      </c>
      <c r="F162" t="s">
        <v>2941</v>
      </c>
      <c r="G162" t="s">
        <v>2697</v>
      </c>
      <c r="H162" t="s">
        <v>2695</v>
      </c>
      <c r="I162" s="9">
        <v>1089</v>
      </c>
      <c r="J162" s="9">
        <v>1600</v>
      </c>
      <c r="K162" s="1">
        <v>0.32</v>
      </c>
      <c r="L162" s="3">
        <f>IF(Table1[[#This Row],[discount_percentage]]&gt;=0.5, 1,0)</f>
        <v>0</v>
      </c>
      <c r="M162">
        <v>4</v>
      </c>
      <c r="N162" s="2">
        <v>3565</v>
      </c>
      <c r="O162" s="7">
        <f>IF(Table1[rating_count]&lt;1000, 1, 0)</f>
        <v>0</v>
      </c>
      <c r="P162" s="8">
        <f>Table1[[#This Row],[actual_price]]*Table1[[#This Row],[rating_count]]</f>
        <v>5704000</v>
      </c>
      <c r="Q162" s="10" t="str">
        <f>IF(Table1[[#This Row],[discounted_price]]&lt;200, "₹ 200",IF(Table1[[#This Row],[discounted_price]]&lt;=500,"₹ 200-₹ 500", "&gt;₹ 500"))</f>
        <v>&gt;₹ 500</v>
      </c>
      <c r="R162">
        <f>Table1[[#This Row],[rating]]*Table1[[#This Row],[rating_count]]</f>
        <v>14260</v>
      </c>
      <c r="S162" t="str">
        <f>IF(Table1[[#This Row],[discount_percentage]]&lt;0.25, "Low", IF(Table1[[#This Row],[discount_percentage]]&lt;0.5, "Medium", "High"))</f>
        <v>Medium</v>
      </c>
    </row>
    <row r="163" spans="1:19">
      <c r="A163" t="s">
        <v>330</v>
      </c>
      <c r="B163" t="s">
        <v>331</v>
      </c>
      <c r="C163" t="str">
        <f>TRIM(LEFT(Table1[[#This Row],[product_name]], FIND(" ", Table1[[#This Row],[product_name]], FIND(" ", Table1[[#This Row],[product_name]], FIND(" ", Table1[[#This Row],[product_name]])+1)+1)))</f>
        <v>Wayona Type C</v>
      </c>
      <c r="D163" t="str">
        <f>PROPER(Table1[[#This Row],[Column1]])</f>
        <v>Wayona Type C</v>
      </c>
      <c r="E163" t="s">
        <v>2938</v>
      </c>
      <c r="F163" t="s">
        <v>2939</v>
      </c>
      <c r="G163" t="s">
        <v>2958</v>
      </c>
      <c r="H163" t="s">
        <v>2695</v>
      </c>
      <c r="I163" s="9">
        <v>339</v>
      </c>
      <c r="J163" s="9">
        <v>999</v>
      </c>
      <c r="K163" s="1">
        <v>0.66</v>
      </c>
      <c r="L163" s="3">
        <f>IF(Table1[[#This Row],[discount_percentage]]&gt;=0.5, 1,0)</f>
        <v>1</v>
      </c>
      <c r="M163">
        <v>4.3</v>
      </c>
      <c r="N163" s="2">
        <v>6255</v>
      </c>
      <c r="O163" s="7">
        <f>IF(Table1[rating_count]&lt;1000, 1, 0)</f>
        <v>0</v>
      </c>
      <c r="P163" s="8">
        <f>Table1[[#This Row],[actual_price]]*Table1[[#This Row],[rating_count]]</f>
        <v>6248745</v>
      </c>
      <c r="Q163" s="10" t="str">
        <f>IF(Table1[[#This Row],[discounted_price]]&lt;200, "₹ 200",IF(Table1[[#This Row],[discounted_price]]&lt;=500,"₹ 200-₹ 500", "&gt;₹ 500"))</f>
        <v>₹ 200-₹ 500</v>
      </c>
      <c r="R163">
        <f>Table1[[#This Row],[rating]]*Table1[[#This Row],[rating_count]]</f>
        <v>26896.5</v>
      </c>
      <c r="S163" t="str">
        <f>IF(Table1[[#This Row],[discount_percentage]]&lt;0.25, "Low", IF(Table1[[#This Row],[discount_percentage]]&lt;0.5, "Medium", "High"))</f>
        <v>High</v>
      </c>
    </row>
    <row r="164" spans="1:19">
      <c r="A164" t="s">
        <v>332</v>
      </c>
      <c r="B164" t="s">
        <v>333</v>
      </c>
      <c r="C164" t="str">
        <f>TRIM(LEFT(Table1[[#This Row],[product_name]], FIND(" ", Table1[[#This Row],[product_name]], FIND(" ", Table1[[#This Row],[product_name]], FIND(" ", Table1[[#This Row],[product_name]])+1)+1)))</f>
        <v>Pinnaclz Original Combo</v>
      </c>
      <c r="D164" t="str">
        <f>PROPER(Table1[[#This Row],[Column1]])</f>
        <v>Pinnaclz Original Combo</v>
      </c>
      <c r="E164" t="s">
        <v>2938</v>
      </c>
      <c r="F164" t="s">
        <v>2939</v>
      </c>
      <c r="G164" t="s">
        <v>2958</v>
      </c>
      <c r="H164" t="s">
        <v>2695</v>
      </c>
      <c r="I164" s="9">
        <v>149</v>
      </c>
      <c r="J164" s="9">
        <v>499</v>
      </c>
      <c r="K164" s="1">
        <v>0.7</v>
      </c>
      <c r="L164" s="3">
        <f>IF(Table1[[#This Row],[discount_percentage]]&gt;=0.5, 1,0)</f>
        <v>1</v>
      </c>
      <c r="M164">
        <v>4</v>
      </c>
      <c r="N164" s="2">
        <v>7732</v>
      </c>
      <c r="O164" s="7">
        <f>IF(Table1[rating_count]&lt;1000, 1, 0)</f>
        <v>0</v>
      </c>
      <c r="P164" s="8">
        <f>Table1[[#This Row],[actual_price]]*Table1[[#This Row],[rating_count]]</f>
        <v>3858268</v>
      </c>
      <c r="Q164" s="10" t="str">
        <f>IF(Table1[[#This Row],[discounted_price]]&lt;200, "₹ 200",IF(Table1[[#This Row],[discounted_price]]&lt;=500,"₹ 200-₹ 500", "&gt;₹ 500"))</f>
        <v>₹ 200</v>
      </c>
      <c r="R164">
        <f>Table1[[#This Row],[rating]]*Table1[[#This Row],[rating_count]]</f>
        <v>30928</v>
      </c>
      <c r="S164" t="str">
        <f>IF(Table1[[#This Row],[discount_percentage]]&lt;0.25, "Low", IF(Table1[[#This Row],[discount_percentage]]&lt;0.5, "Medium", "High"))</f>
        <v>High</v>
      </c>
    </row>
    <row r="165" spans="1:19">
      <c r="A165" t="s">
        <v>334</v>
      </c>
      <c r="B165" t="s">
        <v>335</v>
      </c>
      <c r="C165" t="str">
        <f>TRIM(LEFT(Table1[[#This Row],[product_name]], FIND(" ", Table1[[#This Row],[product_name]], FIND(" ", Table1[[#This Row],[product_name]], FIND(" ", Table1[[#This Row],[product_name]])+1)+1)))</f>
        <v>Ambrane BCL-15 Lightning</v>
      </c>
      <c r="D165" t="str">
        <f>PROPER(Table1[[#This Row],[Column1]])</f>
        <v>Ambrane Bcl-15 Lightning</v>
      </c>
      <c r="E165" t="s">
        <v>2938</v>
      </c>
      <c r="F165" t="s">
        <v>2939</v>
      </c>
      <c r="G165" t="s">
        <v>2958</v>
      </c>
      <c r="H165" t="s">
        <v>2695</v>
      </c>
      <c r="I165" s="9">
        <v>149</v>
      </c>
      <c r="J165" s="9">
        <v>399</v>
      </c>
      <c r="K165" s="1">
        <v>0.63</v>
      </c>
      <c r="L165" s="3">
        <f>IF(Table1[[#This Row],[discount_percentage]]&gt;=0.5, 1,0)</f>
        <v>1</v>
      </c>
      <c r="M165">
        <v>3.9</v>
      </c>
      <c r="N165" s="2">
        <v>57</v>
      </c>
      <c r="O165" s="7">
        <f>IF(Table1[rating_count]&lt;1000, 1, 0)</f>
        <v>1</v>
      </c>
      <c r="P165" s="8">
        <f>Table1[[#This Row],[actual_price]]*Table1[[#This Row],[rating_count]]</f>
        <v>22743</v>
      </c>
      <c r="Q165" s="10" t="str">
        <f>IF(Table1[[#This Row],[discounted_price]]&lt;200, "₹ 200",IF(Table1[[#This Row],[discounted_price]]&lt;=500,"₹ 200-₹ 500", "&gt;₹ 500"))</f>
        <v>₹ 200</v>
      </c>
      <c r="R165">
        <f>Table1[[#This Row],[rating]]*Table1[[#This Row],[rating_count]]</f>
        <v>222.29999999999998</v>
      </c>
      <c r="S165" t="str">
        <f>IF(Table1[[#This Row],[discount_percentage]]&lt;0.25, "Low", IF(Table1[[#This Row],[discount_percentage]]&lt;0.5, "Medium", "High"))</f>
        <v>High</v>
      </c>
    </row>
    <row r="166" spans="1:19">
      <c r="A166" t="s">
        <v>336</v>
      </c>
      <c r="B166" t="s">
        <v>337</v>
      </c>
      <c r="C166" t="str">
        <f>TRIM(LEFT(Table1[[#This Row],[product_name]], FIND(" ", Table1[[#This Row],[product_name]], FIND(" ", Table1[[#This Row],[product_name]], FIND(" ", Table1[[#This Row],[product_name]])+1)+1)))</f>
        <v>Belkin USB C</v>
      </c>
      <c r="D166" t="str">
        <f>PROPER(Table1[[#This Row],[Column1]])</f>
        <v>Belkin Usb C</v>
      </c>
      <c r="E166" t="s">
        <v>2938</v>
      </c>
      <c r="F166" t="s">
        <v>2939</v>
      </c>
      <c r="G166" t="s">
        <v>2958</v>
      </c>
      <c r="H166" t="s">
        <v>2695</v>
      </c>
      <c r="I166" s="9">
        <v>599</v>
      </c>
      <c r="J166" s="9">
        <v>849</v>
      </c>
      <c r="K166" s="1">
        <v>0.28999999999999998</v>
      </c>
      <c r="L166" s="3">
        <f>IF(Table1[[#This Row],[discount_percentage]]&gt;=0.5, 1,0)</f>
        <v>0</v>
      </c>
      <c r="M166">
        <v>4.5</v>
      </c>
      <c r="N166" s="2">
        <v>577</v>
      </c>
      <c r="O166" s="7">
        <f>IF(Table1[rating_count]&lt;1000, 1, 0)</f>
        <v>1</v>
      </c>
      <c r="P166" s="8">
        <f>Table1[[#This Row],[actual_price]]*Table1[[#This Row],[rating_count]]</f>
        <v>489873</v>
      </c>
      <c r="Q166" s="10" t="str">
        <f>IF(Table1[[#This Row],[discounted_price]]&lt;200, "₹ 200",IF(Table1[[#This Row],[discounted_price]]&lt;=500,"₹ 200-₹ 500", "&gt;₹ 500"))</f>
        <v>&gt;₹ 500</v>
      </c>
      <c r="R166">
        <f>Table1[[#This Row],[rating]]*Table1[[#This Row],[rating_count]]</f>
        <v>2596.5</v>
      </c>
      <c r="S166" t="str">
        <f>IF(Table1[[#This Row],[discount_percentage]]&lt;0.25, "Low", IF(Table1[[#This Row],[discount_percentage]]&lt;0.5, "Medium", "High"))</f>
        <v>Medium</v>
      </c>
    </row>
    <row r="167" spans="1:19">
      <c r="A167" t="s">
        <v>338</v>
      </c>
      <c r="B167" t="s">
        <v>339</v>
      </c>
      <c r="C167" t="str">
        <f>TRIM(LEFT(Table1[[#This Row],[product_name]], FIND(" ", Table1[[#This Row],[product_name]], FIND(" ", Table1[[#This Row],[product_name]], FIND(" ", Table1[[#This Row],[product_name]])+1)+1)))</f>
        <v>LOHAYA Television Remote</v>
      </c>
      <c r="D167" t="str">
        <f>PROPER(Table1[[#This Row],[Column1]])</f>
        <v>Lohaya Television Remote</v>
      </c>
      <c r="E167" t="s">
        <v>2696</v>
      </c>
      <c r="F167" t="s">
        <v>2941</v>
      </c>
      <c r="G167" t="s">
        <v>2697</v>
      </c>
      <c r="H167" t="s">
        <v>2700</v>
      </c>
      <c r="I167" s="9">
        <v>299</v>
      </c>
      <c r="J167" s="9">
        <v>1199</v>
      </c>
      <c r="K167" s="1">
        <v>0.75</v>
      </c>
      <c r="L167" s="3">
        <f>IF(Table1[[#This Row],[discount_percentage]]&gt;=0.5, 1,0)</f>
        <v>1</v>
      </c>
      <c r="M167">
        <v>3.9</v>
      </c>
      <c r="N167" s="2">
        <v>1193</v>
      </c>
      <c r="O167" s="7">
        <f>IF(Table1[rating_count]&lt;1000, 1, 0)</f>
        <v>0</v>
      </c>
      <c r="P167" s="8">
        <f>Table1[[#This Row],[actual_price]]*Table1[[#This Row],[rating_count]]</f>
        <v>1430407</v>
      </c>
      <c r="Q167" s="10" t="str">
        <f>IF(Table1[[#This Row],[discounted_price]]&lt;200, "₹ 200",IF(Table1[[#This Row],[discounted_price]]&lt;=500,"₹ 200-₹ 500", "&gt;₹ 500"))</f>
        <v>₹ 200-₹ 500</v>
      </c>
      <c r="R167">
        <f>Table1[[#This Row],[rating]]*Table1[[#This Row],[rating_count]]</f>
        <v>4652.7</v>
      </c>
      <c r="S167" t="str">
        <f>IF(Table1[[#This Row],[discount_percentage]]&lt;0.25, "Low", IF(Table1[[#This Row],[discount_percentage]]&lt;0.5, "Medium", "High"))</f>
        <v>High</v>
      </c>
    </row>
    <row r="168" spans="1:19">
      <c r="A168" t="s">
        <v>340</v>
      </c>
      <c r="B168" t="s">
        <v>341</v>
      </c>
      <c r="C168" t="str">
        <f>TRIM(LEFT(Table1[[#This Row],[product_name]], FIND(" ", Table1[[#This Row],[product_name]], FIND(" ", Table1[[#This Row],[product_name]], FIND(" ", Table1[[#This Row],[product_name]])+1)+1)))</f>
        <v>Wayona Nylon Braided</v>
      </c>
      <c r="D168" t="str">
        <f>PROPER(Table1[[#This Row],[Column1]])</f>
        <v>Wayona Nylon Braided</v>
      </c>
      <c r="E168" t="s">
        <v>2938</v>
      </c>
      <c r="F168" t="s">
        <v>2939</v>
      </c>
      <c r="G168" t="s">
        <v>2958</v>
      </c>
      <c r="H168" t="s">
        <v>2695</v>
      </c>
      <c r="I168" s="9">
        <v>399</v>
      </c>
      <c r="J168" s="9">
        <v>1299</v>
      </c>
      <c r="K168" s="1">
        <v>0.69</v>
      </c>
      <c r="L168" s="3">
        <f>IF(Table1[[#This Row],[discount_percentage]]&gt;=0.5, 1,0)</f>
        <v>1</v>
      </c>
      <c r="M168">
        <v>4.2</v>
      </c>
      <c r="N168" s="2">
        <v>13120</v>
      </c>
      <c r="O168" s="7">
        <f>IF(Table1[rating_count]&lt;1000, 1, 0)</f>
        <v>0</v>
      </c>
      <c r="P168" s="8">
        <f>Table1[[#This Row],[actual_price]]*Table1[[#This Row],[rating_count]]</f>
        <v>17042880</v>
      </c>
      <c r="Q168" s="10" t="str">
        <f>IF(Table1[[#This Row],[discounted_price]]&lt;200, "₹ 200",IF(Table1[[#This Row],[discounted_price]]&lt;=500,"₹ 200-₹ 500", "&gt;₹ 500"))</f>
        <v>₹ 200-₹ 500</v>
      </c>
      <c r="R168">
        <f>Table1[[#This Row],[rating]]*Table1[[#This Row],[rating_count]]</f>
        <v>55104</v>
      </c>
      <c r="S168" t="str">
        <f>IF(Table1[[#This Row],[discount_percentage]]&lt;0.25, "Low", IF(Table1[[#This Row],[discount_percentage]]&lt;0.5, "Medium", "High"))</f>
        <v>High</v>
      </c>
    </row>
    <row r="169" spans="1:19">
      <c r="A169" t="s">
        <v>342</v>
      </c>
      <c r="B169" t="s">
        <v>343</v>
      </c>
      <c r="C169" t="str">
        <f>TRIM(LEFT(Table1[[#This Row],[product_name]], FIND(" ", Table1[[#This Row],[product_name]], FIND(" ", Table1[[#This Row],[product_name]], FIND(" ", Table1[[#This Row],[product_name]])+1)+1)))</f>
        <v>Electvision Remote Control</v>
      </c>
      <c r="D169" t="str">
        <f>PROPER(Table1[[#This Row],[Column1]])</f>
        <v>Electvision Remote Control</v>
      </c>
      <c r="E169" t="s">
        <v>2696</v>
      </c>
      <c r="F169" t="s">
        <v>2941</v>
      </c>
      <c r="G169" t="s">
        <v>2697</v>
      </c>
      <c r="H169" t="s">
        <v>2700</v>
      </c>
      <c r="I169" s="9">
        <v>339</v>
      </c>
      <c r="J169" s="9">
        <v>1999</v>
      </c>
      <c r="K169" s="1">
        <v>0.83</v>
      </c>
      <c r="L169" s="3">
        <f>IF(Table1[[#This Row],[discount_percentage]]&gt;=0.5, 1,0)</f>
        <v>1</v>
      </c>
      <c r="M169">
        <v>4</v>
      </c>
      <c r="N169" s="2">
        <v>343</v>
      </c>
      <c r="O169" s="7">
        <f>IF(Table1[rating_count]&lt;1000, 1, 0)</f>
        <v>1</v>
      </c>
      <c r="P169" s="8">
        <f>Table1[[#This Row],[actual_price]]*Table1[[#This Row],[rating_count]]</f>
        <v>685657</v>
      </c>
      <c r="Q169" s="10" t="str">
        <f>IF(Table1[[#This Row],[discounted_price]]&lt;200, "₹ 200",IF(Table1[[#This Row],[discounted_price]]&lt;=500,"₹ 200-₹ 500", "&gt;₹ 500"))</f>
        <v>₹ 200-₹ 500</v>
      </c>
      <c r="R169">
        <f>Table1[[#This Row],[rating]]*Table1[[#This Row],[rating_count]]</f>
        <v>1372</v>
      </c>
      <c r="S169" t="str">
        <f>IF(Table1[[#This Row],[discount_percentage]]&lt;0.25, "Low", IF(Table1[[#This Row],[discount_percentage]]&lt;0.5, "Medium", "High"))</f>
        <v>High</v>
      </c>
    </row>
    <row r="170" spans="1:19">
      <c r="A170" t="s">
        <v>344</v>
      </c>
      <c r="B170" t="s">
        <v>345</v>
      </c>
      <c r="C170" t="str">
        <f>TRIM(LEFT(Table1[[#This Row],[product_name]], FIND(" ", Table1[[#This Row],[product_name]], FIND(" ", Table1[[#This Row],[product_name]], FIND(" ", Table1[[#This Row],[product_name]])+1)+1)))</f>
        <v>Acer 80 cm</v>
      </c>
      <c r="D170" t="str">
        <f>PROPER(Table1[[#This Row],[Column1]])</f>
        <v>Acer 80 Cm</v>
      </c>
      <c r="E170" t="s">
        <v>2696</v>
      </c>
      <c r="F170" t="s">
        <v>2941</v>
      </c>
      <c r="G170" t="s">
        <v>2698</v>
      </c>
      <c r="H170" t="s">
        <v>2699</v>
      </c>
      <c r="I170" s="9">
        <v>12499</v>
      </c>
      <c r="J170" s="9">
        <v>22990</v>
      </c>
      <c r="K170" s="1">
        <v>0.46</v>
      </c>
      <c r="L170" s="3">
        <f>IF(Table1[[#This Row],[discount_percentage]]&gt;=0.5, 1,0)</f>
        <v>0</v>
      </c>
      <c r="M170">
        <v>4.3</v>
      </c>
      <c r="N170" s="2">
        <v>1611</v>
      </c>
      <c r="O170" s="7">
        <f>IF(Table1[rating_count]&lt;1000, 1, 0)</f>
        <v>0</v>
      </c>
      <c r="P170" s="8">
        <f>Table1[[#This Row],[actual_price]]*Table1[[#This Row],[rating_count]]</f>
        <v>37036890</v>
      </c>
      <c r="Q170" s="10" t="str">
        <f>IF(Table1[[#This Row],[discounted_price]]&lt;200, "₹ 200",IF(Table1[[#This Row],[discounted_price]]&lt;=500,"₹ 200-₹ 500", "&gt;₹ 500"))</f>
        <v>&gt;₹ 500</v>
      </c>
      <c r="R170">
        <f>Table1[[#This Row],[rating]]*Table1[[#This Row],[rating_count]]</f>
        <v>6927.2999999999993</v>
      </c>
      <c r="S170" t="str">
        <f>IF(Table1[[#This Row],[discount_percentage]]&lt;0.25, "Low", IF(Table1[[#This Row],[discount_percentage]]&lt;0.5, "Medium", "High"))</f>
        <v>Medium</v>
      </c>
    </row>
    <row r="171" spans="1:19">
      <c r="A171" t="s">
        <v>346</v>
      </c>
      <c r="B171" t="s">
        <v>347</v>
      </c>
      <c r="C171" t="str">
        <f>TRIM(LEFT(Table1[[#This Row],[product_name]], FIND(" ", Table1[[#This Row],[product_name]], FIND(" ", Table1[[#This Row],[product_name]], FIND(" ", Table1[[#This Row],[product_name]])+1)+1)))</f>
        <v>realme 10W Fast</v>
      </c>
      <c r="D171" t="str">
        <f>PROPER(Table1[[#This Row],[Column1]])</f>
        <v>Realme 10W Fast</v>
      </c>
      <c r="E171" t="s">
        <v>2938</v>
      </c>
      <c r="F171" t="s">
        <v>2939</v>
      </c>
      <c r="G171" t="s">
        <v>2958</v>
      </c>
      <c r="H171" t="s">
        <v>2695</v>
      </c>
      <c r="I171" s="9">
        <v>249</v>
      </c>
      <c r="J171" s="9">
        <v>399</v>
      </c>
      <c r="K171" s="1">
        <v>0.38</v>
      </c>
      <c r="L171" s="3">
        <f>IF(Table1[[#This Row],[discount_percentage]]&gt;=0.5, 1,0)</f>
        <v>0</v>
      </c>
      <c r="M171">
        <v>4</v>
      </c>
      <c r="N171" s="2">
        <v>6558</v>
      </c>
      <c r="O171" s="7">
        <f>IF(Table1[rating_count]&lt;1000, 1, 0)</f>
        <v>0</v>
      </c>
      <c r="P171" s="8">
        <f>Table1[[#This Row],[actual_price]]*Table1[[#This Row],[rating_count]]</f>
        <v>2616642</v>
      </c>
      <c r="Q171" s="10" t="str">
        <f>IF(Table1[[#This Row],[discounted_price]]&lt;200, "₹ 200",IF(Table1[[#This Row],[discounted_price]]&lt;=500,"₹ 200-₹ 500", "&gt;₹ 500"))</f>
        <v>₹ 200-₹ 500</v>
      </c>
      <c r="R171">
        <f>Table1[[#This Row],[rating]]*Table1[[#This Row],[rating_count]]</f>
        <v>26232</v>
      </c>
      <c r="S171" t="str">
        <f>IF(Table1[[#This Row],[discount_percentage]]&lt;0.25, "Low", IF(Table1[[#This Row],[discount_percentage]]&lt;0.5, "Medium", "High"))</f>
        <v>Medium</v>
      </c>
    </row>
    <row r="172" spans="1:19">
      <c r="A172" t="s">
        <v>348</v>
      </c>
      <c r="B172" t="s">
        <v>349</v>
      </c>
      <c r="C172" t="str">
        <f>TRIM(LEFT(Table1[[#This Row],[product_name]], FIND(" ", Table1[[#This Row],[product_name]], FIND(" ", Table1[[#This Row],[product_name]], FIND(" ", Table1[[#This Row],[product_name]])+1)+1)))</f>
        <v>TP-Link AC1300 USB</v>
      </c>
      <c r="D172" t="str">
        <f>PROPER(Table1[[#This Row],[Column1]])</f>
        <v>Tp-Link Ac1300 Usb</v>
      </c>
      <c r="E172" t="s">
        <v>2938</v>
      </c>
      <c r="F172" t="s">
        <v>2940</v>
      </c>
      <c r="G172" t="s">
        <v>2957</v>
      </c>
      <c r="H172" t="s">
        <v>2959</v>
      </c>
      <c r="I172" s="9">
        <v>1399</v>
      </c>
      <c r="J172" s="9">
        <v>2499</v>
      </c>
      <c r="K172" s="1">
        <v>0.44</v>
      </c>
      <c r="L172" s="3">
        <f>IF(Table1[[#This Row],[discount_percentage]]&gt;=0.5, 1,0)</f>
        <v>0</v>
      </c>
      <c r="M172">
        <v>4.4000000000000004</v>
      </c>
      <c r="N172" s="2">
        <v>23169</v>
      </c>
      <c r="O172" s="7">
        <f>IF(Table1[rating_count]&lt;1000, 1, 0)</f>
        <v>0</v>
      </c>
      <c r="P172" s="8">
        <f>Table1[[#This Row],[actual_price]]*Table1[[#This Row],[rating_count]]</f>
        <v>57899331</v>
      </c>
      <c r="Q172" s="10" t="str">
        <f>IF(Table1[[#This Row],[discounted_price]]&lt;200, "₹ 200",IF(Table1[[#This Row],[discounted_price]]&lt;=500,"₹ 200-₹ 500", "&gt;₹ 500"))</f>
        <v>&gt;₹ 500</v>
      </c>
      <c r="R172">
        <f>Table1[[#This Row],[rating]]*Table1[[#This Row],[rating_count]]</f>
        <v>101943.6</v>
      </c>
      <c r="S172" t="str">
        <f>IF(Table1[[#This Row],[discount_percentage]]&lt;0.25, "Low", IF(Table1[[#This Row],[discount_percentage]]&lt;0.5, "Medium", "High"))</f>
        <v>Medium</v>
      </c>
    </row>
    <row r="173" spans="1:19">
      <c r="A173" t="s">
        <v>350</v>
      </c>
      <c r="B173" t="s">
        <v>351</v>
      </c>
      <c r="C173" t="str">
        <f>TRIM(LEFT(Table1[[#This Row],[product_name]], FIND(" ", Table1[[#This Row],[product_name]], FIND(" ", Table1[[#This Row],[product_name]], FIND(" ", Table1[[#This Row],[product_name]])+1)+1)))</f>
        <v>Acer 139 cm</v>
      </c>
      <c r="D173" t="str">
        <f>PROPER(Table1[[#This Row],[Column1]])</f>
        <v>Acer 139 Cm</v>
      </c>
      <c r="E173" t="s">
        <v>2696</v>
      </c>
      <c r="F173" t="s">
        <v>2941</v>
      </c>
      <c r="G173" t="s">
        <v>2698</v>
      </c>
      <c r="H173" t="s">
        <v>2699</v>
      </c>
      <c r="I173" s="9">
        <v>32999</v>
      </c>
      <c r="J173" s="9">
        <v>47990</v>
      </c>
      <c r="K173" s="1">
        <v>0.31</v>
      </c>
      <c r="L173" s="3">
        <f>IF(Table1[[#This Row],[discount_percentage]]&gt;=0.5, 1,0)</f>
        <v>0</v>
      </c>
      <c r="M173">
        <v>4.3</v>
      </c>
      <c r="N173" s="2">
        <v>4703</v>
      </c>
      <c r="O173" s="7">
        <f>IF(Table1[rating_count]&lt;1000, 1, 0)</f>
        <v>0</v>
      </c>
      <c r="P173" s="8">
        <f>Table1[[#This Row],[actual_price]]*Table1[[#This Row],[rating_count]]</f>
        <v>225696970</v>
      </c>
      <c r="Q173" s="10" t="str">
        <f>IF(Table1[[#This Row],[discounted_price]]&lt;200, "₹ 200",IF(Table1[[#This Row],[discounted_price]]&lt;=500,"₹ 200-₹ 500", "&gt;₹ 500"))</f>
        <v>&gt;₹ 500</v>
      </c>
      <c r="R173">
        <f>Table1[[#This Row],[rating]]*Table1[[#This Row],[rating_count]]</f>
        <v>20222.899999999998</v>
      </c>
      <c r="S173" t="str">
        <f>IF(Table1[[#This Row],[discount_percentage]]&lt;0.25, "Low", IF(Table1[[#This Row],[discount_percentage]]&lt;0.5, "Medium", "High"))</f>
        <v>Medium</v>
      </c>
    </row>
    <row r="174" spans="1:19">
      <c r="A174" t="s">
        <v>352</v>
      </c>
      <c r="B174" t="s">
        <v>353</v>
      </c>
      <c r="C174" t="str">
        <f>TRIM(LEFT(Table1[[#This Row],[product_name]], FIND(" ", Table1[[#This Row],[product_name]], FIND(" ", Table1[[#This Row],[product_name]], FIND(" ", Table1[[#This Row],[product_name]])+1)+1)))</f>
        <v>Ambrane 60W /</v>
      </c>
      <c r="D174" t="str">
        <f>PROPER(Table1[[#This Row],[Column1]])</f>
        <v>Ambrane 60W /</v>
      </c>
      <c r="E174" t="s">
        <v>2938</v>
      </c>
      <c r="F174" t="s">
        <v>2939</v>
      </c>
      <c r="G174" t="s">
        <v>2958</v>
      </c>
      <c r="H174" t="s">
        <v>2695</v>
      </c>
      <c r="I174" s="9">
        <v>149</v>
      </c>
      <c r="J174" s="9">
        <v>399</v>
      </c>
      <c r="K174" s="1">
        <v>0.63</v>
      </c>
      <c r="L174" s="3">
        <f>IF(Table1[[#This Row],[discount_percentage]]&gt;=0.5, 1,0)</f>
        <v>1</v>
      </c>
      <c r="M174">
        <v>4</v>
      </c>
      <c r="N174" s="2">
        <v>1423</v>
      </c>
      <c r="O174" s="7">
        <f>IF(Table1[rating_count]&lt;1000, 1, 0)</f>
        <v>0</v>
      </c>
      <c r="P174" s="8">
        <f>Table1[[#This Row],[actual_price]]*Table1[[#This Row],[rating_count]]</f>
        <v>567777</v>
      </c>
      <c r="Q174" s="10" t="str">
        <f>IF(Table1[[#This Row],[discounted_price]]&lt;200, "₹ 200",IF(Table1[[#This Row],[discounted_price]]&lt;=500,"₹ 200-₹ 500", "&gt;₹ 500"))</f>
        <v>₹ 200</v>
      </c>
      <c r="R174">
        <f>Table1[[#This Row],[rating]]*Table1[[#This Row],[rating_count]]</f>
        <v>5692</v>
      </c>
      <c r="S174" t="str">
        <f>IF(Table1[[#This Row],[discount_percentage]]&lt;0.25, "Low", IF(Table1[[#This Row],[discount_percentage]]&lt;0.5, "Medium", "High"))</f>
        <v>High</v>
      </c>
    </row>
    <row r="175" spans="1:19">
      <c r="A175" t="s">
        <v>354</v>
      </c>
      <c r="B175" t="s">
        <v>355</v>
      </c>
      <c r="C175" t="str">
        <f>TRIM(LEFT(Table1[[#This Row],[product_name]], FIND(" ", Table1[[#This Row],[product_name]], FIND(" ", Table1[[#This Row],[product_name]], FIND(" ", Table1[[#This Row],[product_name]])+1)+1)))</f>
        <v>Wayona USB Type</v>
      </c>
      <c r="D175" t="str">
        <f>PROPER(Table1[[#This Row],[Column1]])</f>
        <v>Wayona Usb Type</v>
      </c>
      <c r="E175" t="s">
        <v>2938</v>
      </c>
      <c r="F175" t="s">
        <v>2939</v>
      </c>
      <c r="G175" t="s">
        <v>2958</v>
      </c>
      <c r="H175" t="s">
        <v>2695</v>
      </c>
      <c r="I175" s="9">
        <v>325</v>
      </c>
      <c r="J175" s="9">
        <v>999</v>
      </c>
      <c r="K175" s="1">
        <v>0.67</v>
      </c>
      <c r="L175" s="3">
        <f>IF(Table1[[#This Row],[discount_percentage]]&gt;=0.5, 1,0)</f>
        <v>1</v>
      </c>
      <c r="M175">
        <v>4.3</v>
      </c>
      <c r="N175" s="2">
        <v>2651</v>
      </c>
      <c r="O175" s="7">
        <f>IF(Table1[rating_count]&lt;1000, 1, 0)</f>
        <v>0</v>
      </c>
      <c r="P175" s="8">
        <f>Table1[[#This Row],[actual_price]]*Table1[[#This Row],[rating_count]]</f>
        <v>2648349</v>
      </c>
      <c r="Q175" s="10" t="str">
        <f>IF(Table1[[#This Row],[discounted_price]]&lt;200, "₹ 200",IF(Table1[[#This Row],[discounted_price]]&lt;=500,"₹ 200-₹ 500", "&gt;₹ 500"))</f>
        <v>₹ 200-₹ 500</v>
      </c>
      <c r="R175">
        <f>Table1[[#This Row],[rating]]*Table1[[#This Row],[rating_count]]</f>
        <v>11399.3</v>
      </c>
      <c r="S175" t="str">
        <f>IF(Table1[[#This Row],[discount_percentage]]&lt;0.25, "Low", IF(Table1[[#This Row],[discount_percentage]]&lt;0.5, "Medium", "High"))</f>
        <v>High</v>
      </c>
    </row>
    <row r="176" spans="1:19">
      <c r="A176" t="s">
        <v>356</v>
      </c>
      <c r="B176" t="s">
        <v>357</v>
      </c>
      <c r="C176" t="str">
        <f>TRIM(LEFT(Table1[[#This Row],[product_name]], FIND(" ", Table1[[#This Row],[product_name]], FIND(" ", Table1[[#This Row],[product_name]], FIND(" ", Table1[[#This Row],[product_name]])+1)+1)))</f>
        <v>Syncwire LTG to</v>
      </c>
      <c r="D176" t="str">
        <f>PROPER(Table1[[#This Row],[Column1]])</f>
        <v>Syncwire Ltg To</v>
      </c>
      <c r="E176" t="s">
        <v>2938</v>
      </c>
      <c r="F176" t="s">
        <v>2939</v>
      </c>
      <c r="G176" t="s">
        <v>2958</v>
      </c>
      <c r="H176" t="s">
        <v>2695</v>
      </c>
      <c r="I176" s="9">
        <v>399</v>
      </c>
      <c r="J176" s="9">
        <v>1999</v>
      </c>
      <c r="K176" s="1">
        <v>0.8</v>
      </c>
      <c r="L176" s="3">
        <f>IF(Table1[[#This Row],[discount_percentage]]&gt;=0.5, 1,0)</f>
        <v>1</v>
      </c>
      <c r="M176">
        <v>5</v>
      </c>
      <c r="N176" s="2">
        <v>5</v>
      </c>
      <c r="O176" s="7">
        <f>IF(Table1[rating_count]&lt;1000, 1, 0)</f>
        <v>1</v>
      </c>
      <c r="P176" s="8">
        <f>Table1[[#This Row],[actual_price]]*Table1[[#This Row],[rating_count]]</f>
        <v>9995</v>
      </c>
      <c r="Q176" s="10" t="str">
        <f>IF(Table1[[#This Row],[discounted_price]]&lt;200, "₹ 200",IF(Table1[[#This Row],[discounted_price]]&lt;=500,"₹ 200-₹ 500", "&gt;₹ 500"))</f>
        <v>₹ 200-₹ 500</v>
      </c>
      <c r="R176">
        <f>Table1[[#This Row],[rating]]*Table1[[#This Row],[rating_count]]</f>
        <v>25</v>
      </c>
      <c r="S176" t="str">
        <f>IF(Table1[[#This Row],[discount_percentage]]&lt;0.25, "Low", IF(Table1[[#This Row],[discount_percentage]]&lt;0.5, "Medium", "High"))</f>
        <v>High</v>
      </c>
    </row>
    <row r="177" spans="1:19">
      <c r="A177" t="s">
        <v>358</v>
      </c>
      <c r="B177" t="s">
        <v>359</v>
      </c>
      <c r="C177" t="str">
        <f>TRIM(LEFT(Table1[[#This Row],[product_name]], FIND(" ", Table1[[#This Row],[product_name]], FIND(" ", Table1[[#This Row],[product_name]], FIND(" ", Table1[[#This Row],[product_name]])+1)+1)))</f>
        <v>Skadioo WiFi Adapter</v>
      </c>
      <c r="D177" t="str">
        <f>PROPER(Table1[[#This Row],[Column1]])</f>
        <v>Skadioo Wifi Adapter</v>
      </c>
      <c r="E177" t="s">
        <v>2938</v>
      </c>
      <c r="F177" t="s">
        <v>2940</v>
      </c>
      <c r="G177" t="s">
        <v>2957</v>
      </c>
      <c r="H177" t="s">
        <v>2959</v>
      </c>
      <c r="I177" s="9">
        <v>199</v>
      </c>
      <c r="J177" s="9">
        <v>499</v>
      </c>
      <c r="K177" s="1">
        <v>0.6</v>
      </c>
      <c r="L177" s="3">
        <f>IF(Table1[[#This Row],[discount_percentage]]&gt;=0.5, 1,0)</f>
        <v>1</v>
      </c>
      <c r="M177">
        <v>3.7</v>
      </c>
      <c r="N177" s="2">
        <v>612</v>
      </c>
      <c r="O177" s="7">
        <f>IF(Table1[rating_count]&lt;1000, 1, 0)</f>
        <v>1</v>
      </c>
      <c r="P177" s="8">
        <f>Table1[[#This Row],[actual_price]]*Table1[[#This Row],[rating_count]]</f>
        <v>305388</v>
      </c>
      <c r="Q177" s="10" t="str">
        <f>IF(Table1[[#This Row],[discounted_price]]&lt;200, "₹ 200",IF(Table1[[#This Row],[discounted_price]]&lt;=500,"₹ 200-₹ 500", "&gt;₹ 500"))</f>
        <v>₹ 200</v>
      </c>
      <c r="R177">
        <f>Table1[[#This Row],[rating]]*Table1[[#This Row],[rating_count]]</f>
        <v>2264.4</v>
      </c>
      <c r="S177" t="str">
        <f>IF(Table1[[#This Row],[discount_percentage]]&lt;0.25, "Low", IF(Table1[[#This Row],[discount_percentage]]&lt;0.5, "Medium", "High"))</f>
        <v>High</v>
      </c>
    </row>
    <row r="178" spans="1:19">
      <c r="A178" t="s">
        <v>360</v>
      </c>
      <c r="B178" t="s">
        <v>361</v>
      </c>
      <c r="C178" t="str">
        <f>TRIM(LEFT(Table1[[#This Row],[product_name]], FIND(" ", Table1[[#This Row],[product_name]], FIND(" ", Table1[[#This Row],[product_name]], FIND(" ", Table1[[#This Row],[product_name]])+1)+1)))</f>
        <v>FLiX (Beetel USB</v>
      </c>
      <c r="D178" t="str">
        <f>PROPER(Table1[[#This Row],[Column1]])</f>
        <v>Flix (Beetel Usb</v>
      </c>
      <c r="E178" t="s">
        <v>2938</v>
      </c>
      <c r="F178" t="s">
        <v>2939</v>
      </c>
      <c r="G178" t="s">
        <v>2958</v>
      </c>
      <c r="H178" t="s">
        <v>2695</v>
      </c>
      <c r="I178" s="9">
        <v>88</v>
      </c>
      <c r="J178" s="9">
        <v>299</v>
      </c>
      <c r="K178" s="1">
        <v>0.71</v>
      </c>
      <c r="L178" s="3">
        <f>IF(Table1[[#This Row],[discount_percentage]]&gt;=0.5, 1,0)</f>
        <v>1</v>
      </c>
      <c r="M178">
        <v>4</v>
      </c>
      <c r="N178" s="2">
        <v>9378</v>
      </c>
      <c r="O178" s="7">
        <f>IF(Table1[rating_count]&lt;1000, 1, 0)</f>
        <v>0</v>
      </c>
      <c r="P178" s="8">
        <f>Table1[[#This Row],[actual_price]]*Table1[[#This Row],[rating_count]]</f>
        <v>2804022</v>
      </c>
      <c r="Q178" s="10" t="str">
        <f>IF(Table1[[#This Row],[discounted_price]]&lt;200, "₹ 200",IF(Table1[[#This Row],[discounted_price]]&lt;=500,"₹ 200-₹ 500", "&gt;₹ 500"))</f>
        <v>₹ 200</v>
      </c>
      <c r="R178">
        <f>Table1[[#This Row],[rating]]*Table1[[#This Row],[rating_count]]</f>
        <v>37512</v>
      </c>
      <c r="S178" t="str">
        <f>IF(Table1[[#This Row],[discount_percentage]]&lt;0.25, "Low", IF(Table1[[#This Row],[discount_percentage]]&lt;0.5, "Medium", "High"))</f>
        <v>High</v>
      </c>
    </row>
    <row r="179" spans="1:19">
      <c r="A179" t="s">
        <v>362</v>
      </c>
      <c r="B179" t="s">
        <v>363</v>
      </c>
      <c r="C179" t="str">
        <f>TRIM(LEFT(Table1[[#This Row],[product_name]], FIND(" ", Table1[[#This Row],[product_name]], FIND(" ", Table1[[#This Row],[product_name]], FIND(" ", Table1[[#This Row],[product_name]])+1)+1)))</f>
        <v>Zoul USB C</v>
      </c>
      <c r="D179" t="str">
        <f>PROPER(Table1[[#This Row],[Column1]])</f>
        <v>Zoul Usb C</v>
      </c>
      <c r="E179" t="s">
        <v>2938</v>
      </c>
      <c r="F179" t="s">
        <v>2939</v>
      </c>
      <c r="G179" t="s">
        <v>2958</v>
      </c>
      <c r="H179" t="s">
        <v>2695</v>
      </c>
      <c r="I179" s="9">
        <v>399</v>
      </c>
      <c r="J179" s="9">
        <v>1099</v>
      </c>
      <c r="K179" s="1">
        <v>0.64</v>
      </c>
      <c r="L179" s="3">
        <f>IF(Table1[[#This Row],[discount_percentage]]&gt;=0.5, 1,0)</f>
        <v>1</v>
      </c>
      <c r="M179">
        <v>4.0999999999999996</v>
      </c>
      <c r="N179" s="2">
        <v>2685</v>
      </c>
      <c r="O179" s="7">
        <f>IF(Table1[rating_count]&lt;1000, 1, 0)</f>
        <v>0</v>
      </c>
      <c r="P179" s="8">
        <f>Table1[[#This Row],[actual_price]]*Table1[[#This Row],[rating_count]]</f>
        <v>2950815</v>
      </c>
      <c r="Q179" s="10" t="str">
        <f>IF(Table1[[#This Row],[discounted_price]]&lt;200, "₹ 200",IF(Table1[[#This Row],[discounted_price]]&lt;=500,"₹ 200-₹ 500", "&gt;₹ 500"))</f>
        <v>₹ 200-₹ 500</v>
      </c>
      <c r="R179">
        <f>Table1[[#This Row],[rating]]*Table1[[#This Row],[rating_count]]</f>
        <v>11008.499999999998</v>
      </c>
      <c r="S179" t="str">
        <f>IF(Table1[[#This Row],[discount_percentage]]&lt;0.25, "Low", IF(Table1[[#This Row],[discount_percentage]]&lt;0.5, "Medium", "High"))</f>
        <v>High</v>
      </c>
    </row>
    <row r="180" spans="1:19">
      <c r="A180" t="s">
        <v>364</v>
      </c>
      <c r="B180" t="s">
        <v>365</v>
      </c>
      <c r="C180" t="str">
        <f>TRIM(LEFT(Table1[[#This Row],[product_name]], FIND(" ", Table1[[#This Row],[product_name]], FIND(" ", Table1[[#This Row],[product_name]], FIND(" ", Table1[[#This Row],[product_name]])+1)+1)))</f>
        <v>FLiX (Beetel Flow</v>
      </c>
      <c r="D180" t="str">
        <f>PROPER(Table1[[#This Row],[Column1]])</f>
        <v>Flix (Beetel Flow</v>
      </c>
      <c r="E180" t="s">
        <v>2938</v>
      </c>
      <c r="F180" t="s">
        <v>2939</v>
      </c>
      <c r="G180" t="s">
        <v>2958</v>
      </c>
      <c r="H180" t="s">
        <v>2695</v>
      </c>
      <c r="I180" s="9">
        <v>57.89</v>
      </c>
      <c r="J180" s="9">
        <v>199</v>
      </c>
      <c r="K180" s="1">
        <v>0.71</v>
      </c>
      <c r="L180" s="3">
        <f>IF(Table1[[#This Row],[discount_percentage]]&gt;=0.5, 1,0)</f>
        <v>1</v>
      </c>
      <c r="M180">
        <v>4</v>
      </c>
      <c r="N180" s="2">
        <v>9378</v>
      </c>
      <c r="O180" s="7">
        <f>IF(Table1[rating_count]&lt;1000, 1, 0)</f>
        <v>0</v>
      </c>
      <c r="P180" s="8">
        <f>Table1[[#This Row],[actual_price]]*Table1[[#This Row],[rating_count]]</f>
        <v>1866222</v>
      </c>
      <c r="Q180" s="10" t="str">
        <f>IF(Table1[[#This Row],[discounted_price]]&lt;200, "₹ 200",IF(Table1[[#This Row],[discounted_price]]&lt;=500,"₹ 200-₹ 500", "&gt;₹ 500"))</f>
        <v>₹ 200</v>
      </c>
      <c r="R180">
        <f>Table1[[#This Row],[rating]]*Table1[[#This Row],[rating_count]]</f>
        <v>37512</v>
      </c>
      <c r="S180" t="str">
        <f>IF(Table1[[#This Row],[discount_percentage]]&lt;0.25, "Low", IF(Table1[[#This Row],[discount_percentage]]&lt;0.5, "Medium", "High"))</f>
        <v>High</v>
      </c>
    </row>
    <row r="181" spans="1:19">
      <c r="A181" t="s">
        <v>366</v>
      </c>
      <c r="B181" t="s">
        <v>367</v>
      </c>
      <c r="C181" t="str">
        <f>TRIM(LEFT(Table1[[#This Row],[product_name]], FIND(" ", Table1[[#This Row],[product_name]], FIND(" ", Table1[[#This Row],[product_name]], FIND(" ", Table1[[#This Row],[product_name]])+1)+1)))</f>
        <v>7SEVEN¬Æ Bluetooth Voice</v>
      </c>
      <c r="D181" t="str">
        <f>PROPER(Table1[[#This Row],[Column1]])</f>
        <v>7Seven¬Æ Bluetooth Voice</v>
      </c>
      <c r="E181" t="s">
        <v>2696</v>
      </c>
      <c r="F181" t="s">
        <v>2941</v>
      </c>
      <c r="G181" t="s">
        <v>2697</v>
      </c>
      <c r="H181" t="s">
        <v>2700</v>
      </c>
      <c r="I181" s="9">
        <v>799</v>
      </c>
      <c r="J181" s="9">
        <v>1999</v>
      </c>
      <c r="K181" s="1">
        <v>0.6</v>
      </c>
      <c r="L181" s="3">
        <f>IF(Table1[[#This Row],[discount_percentage]]&gt;=0.5, 1,0)</f>
        <v>1</v>
      </c>
      <c r="M181">
        <v>3.3</v>
      </c>
      <c r="N181" s="2">
        <v>576</v>
      </c>
      <c r="O181" s="7">
        <f>IF(Table1[rating_count]&lt;1000, 1, 0)</f>
        <v>1</v>
      </c>
      <c r="P181" s="8">
        <f>Table1[[#This Row],[actual_price]]*Table1[[#This Row],[rating_count]]</f>
        <v>1151424</v>
      </c>
      <c r="Q181" s="10" t="str">
        <f>IF(Table1[[#This Row],[discounted_price]]&lt;200, "₹ 200",IF(Table1[[#This Row],[discounted_price]]&lt;=500,"₹ 200-₹ 500", "&gt;₹ 500"))</f>
        <v>&gt;₹ 500</v>
      </c>
      <c r="R181">
        <f>Table1[[#This Row],[rating]]*Table1[[#This Row],[rating_count]]</f>
        <v>1900.8</v>
      </c>
      <c r="S181" t="str">
        <f>IF(Table1[[#This Row],[discount_percentage]]&lt;0.25, "Low", IF(Table1[[#This Row],[discount_percentage]]&lt;0.5, "Medium", "High"))</f>
        <v>High</v>
      </c>
    </row>
    <row r="182" spans="1:19">
      <c r="A182" t="s">
        <v>368</v>
      </c>
      <c r="B182" t="s">
        <v>369</v>
      </c>
      <c r="C182" t="str">
        <f>TRIM(LEFT(Table1[[#This Row],[product_name]], FIND(" ", Table1[[#This Row],[product_name]], FIND(" ", Table1[[#This Row],[product_name]], FIND(" ", Table1[[#This Row],[product_name]])+1)+1)))</f>
        <v>Sony TV -</v>
      </c>
      <c r="D182" t="str">
        <f>PROPER(Table1[[#This Row],[Column1]])</f>
        <v>Sony Tv -</v>
      </c>
      <c r="E182" t="s">
        <v>2696</v>
      </c>
      <c r="F182" t="s">
        <v>2941</v>
      </c>
      <c r="G182" t="s">
        <v>2697</v>
      </c>
      <c r="H182" t="s">
        <v>2700</v>
      </c>
      <c r="I182" s="9">
        <v>205</v>
      </c>
      <c r="J182" s="9">
        <v>499</v>
      </c>
      <c r="K182" s="1">
        <v>0.59</v>
      </c>
      <c r="L182" s="3">
        <f>IF(Table1[[#This Row],[discount_percentage]]&gt;=0.5, 1,0)</f>
        <v>1</v>
      </c>
      <c r="M182">
        <v>3.8</v>
      </c>
      <c r="N182" s="2">
        <v>313</v>
      </c>
      <c r="O182" s="7">
        <f>IF(Table1[rating_count]&lt;1000, 1, 0)</f>
        <v>1</v>
      </c>
      <c r="P182" s="8">
        <f>Table1[[#This Row],[actual_price]]*Table1[[#This Row],[rating_count]]</f>
        <v>156187</v>
      </c>
      <c r="Q182" s="10" t="str">
        <f>IF(Table1[[#This Row],[discounted_price]]&lt;200, "₹ 200",IF(Table1[[#This Row],[discounted_price]]&lt;=500,"₹ 200-₹ 500", "&gt;₹ 500"))</f>
        <v>₹ 200-₹ 500</v>
      </c>
      <c r="R182">
        <f>Table1[[#This Row],[rating]]*Table1[[#This Row],[rating_count]]</f>
        <v>1189.3999999999999</v>
      </c>
      <c r="S182" t="str">
        <f>IF(Table1[[#This Row],[discount_percentage]]&lt;0.25, "Low", IF(Table1[[#This Row],[discount_percentage]]&lt;0.5, "Medium", "High"))</f>
        <v>High</v>
      </c>
    </row>
    <row r="183" spans="1:19">
      <c r="A183" t="s">
        <v>370</v>
      </c>
      <c r="B183" t="s">
        <v>371</v>
      </c>
      <c r="C183" t="str">
        <f>TRIM(LEFT(Table1[[#This Row],[product_name]], FIND(" ", Table1[[#This Row],[product_name]], FIND(" ", Table1[[#This Row],[product_name]], FIND(" ", Table1[[#This Row],[product_name]])+1)+1)))</f>
        <v>Storite USB 3.0</v>
      </c>
      <c r="D183" t="str">
        <f>PROPER(Table1[[#This Row],[Column1]])</f>
        <v>Storite Usb 3.0</v>
      </c>
      <c r="E183" t="s">
        <v>2938</v>
      </c>
      <c r="F183" t="s">
        <v>2939</v>
      </c>
      <c r="G183" t="s">
        <v>2958</v>
      </c>
      <c r="H183" t="s">
        <v>2695</v>
      </c>
      <c r="I183" s="9">
        <v>299</v>
      </c>
      <c r="J183" s="9">
        <v>699</v>
      </c>
      <c r="K183" s="1">
        <v>0.56999999999999995</v>
      </c>
      <c r="L183" s="3">
        <f>IF(Table1[[#This Row],[discount_percentage]]&gt;=0.5, 1,0)</f>
        <v>1</v>
      </c>
      <c r="M183">
        <v>4.0999999999999996</v>
      </c>
      <c r="N183" s="2">
        <v>2957</v>
      </c>
      <c r="O183" s="7">
        <f>IF(Table1[rating_count]&lt;1000, 1, 0)</f>
        <v>0</v>
      </c>
      <c r="P183" s="8">
        <f>Table1[[#This Row],[actual_price]]*Table1[[#This Row],[rating_count]]</f>
        <v>2066943</v>
      </c>
      <c r="Q183" s="10" t="str">
        <f>IF(Table1[[#This Row],[discounted_price]]&lt;200, "₹ 200",IF(Table1[[#This Row],[discounted_price]]&lt;=500,"₹ 200-₹ 500", "&gt;₹ 500"))</f>
        <v>₹ 200-₹ 500</v>
      </c>
      <c r="R183">
        <f>Table1[[#This Row],[rating]]*Table1[[#This Row],[rating_count]]</f>
        <v>12123.699999999999</v>
      </c>
      <c r="S183" t="str">
        <f>IF(Table1[[#This Row],[discount_percentage]]&lt;0.25, "Low", IF(Table1[[#This Row],[discount_percentage]]&lt;0.5, "Medium", "High"))</f>
        <v>High</v>
      </c>
    </row>
    <row r="184" spans="1:19">
      <c r="A184" t="s">
        <v>372</v>
      </c>
      <c r="B184" t="s">
        <v>373</v>
      </c>
      <c r="C184" t="str">
        <f>TRIM(LEFT(Table1[[#This Row],[product_name]], FIND(" ", Table1[[#This Row],[product_name]], FIND(" ", Table1[[#This Row],[product_name]], FIND(" ", Table1[[#This Row],[product_name]])+1)+1)))</f>
        <v>boAt LTG 500</v>
      </c>
      <c r="D184" t="str">
        <f>PROPER(Table1[[#This Row],[Column1]])</f>
        <v>Boat Ltg 500</v>
      </c>
      <c r="E184" t="s">
        <v>2938</v>
      </c>
      <c r="F184" t="s">
        <v>2939</v>
      </c>
      <c r="G184" t="s">
        <v>2958</v>
      </c>
      <c r="H184" t="s">
        <v>2695</v>
      </c>
      <c r="I184" s="9">
        <v>849</v>
      </c>
      <c r="J184" s="9">
        <v>999</v>
      </c>
      <c r="K184" s="1">
        <v>0.15</v>
      </c>
      <c r="L184" s="3">
        <f>IF(Table1[[#This Row],[discount_percentage]]&gt;=0.5, 1,0)</f>
        <v>0</v>
      </c>
      <c r="M184">
        <v>4.0999999999999996</v>
      </c>
      <c r="N184" s="2">
        <v>6736</v>
      </c>
      <c r="O184" s="7">
        <f>IF(Table1[rating_count]&lt;1000, 1, 0)</f>
        <v>0</v>
      </c>
      <c r="P184" s="8">
        <f>Table1[[#This Row],[actual_price]]*Table1[[#This Row],[rating_count]]</f>
        <v>6729264</v>
      </c>
      <c r="Q184" s="10" t="str">
        <f>IF(Table1[[#This Row],[discounted_price]]&lt;200, "₹ 200",IF(Table1[[#This Row],[discounted_price]]&lt;=500,"₹ 200-₹ 500", "&gt;₹ 500"))</f>
        <v>&gt;₹ 500</v>
      </c>
      <c r="R184">
        <f>Table1[[#This Row],[rating]]*Table1[[#This Row],[rating_count]]</f>
        <v>27617.599999999999</v>
      </c>
      <c r="S184" t="str">
        <f>IF(Table1[[#This Row],[discount_percentage]]&lt;0.25, "Low", IF(Table1[[#This Row],[discount_percentage]]&lt;0.5, "Medium", "High"))</f>
        <v>Low</v>
      </c>
    </row>
    <row r="185" spans="1:19">
      <c r="A185" t="s">
        <v>374</v>
      </c>
      <c r="B185" t="s">
        <v>375</v>
      </c>
      <c r="C185" t="str">
        <f>TRIM(LEFT(Table1[[#This Row],[product_name]], FIND(" ", Table1[[#This Row],[product_name]], FIND(" ", Table1[[#This Row],[product_name]], FIND(" ", Table1[[#This Row],[product_name]])+1)+1)))</f>
        <v>AmazonBasics USB C</v>
      </c>
      <c r="D185" t="str">
        <f>PROPER(Table1[[#This Row],[Column1]])</f>
        <v>Amazonbasics Usb C</v>
      </c>
      <c r="E185" t="s">
        <v>2938</v>
      </c>
      <c r="F185" t="s">
        <v>2939</v>
      </c>
      <c r="G185" t="s">
        <v>2958</v>
      </c>
      <c r="H185" t="s">
        <v>2695</v>
      </c>
      <c r="I185" s="9">
        <v>949</v>
      </c>
      <c r="J185" s="9">
        <v>1999</v>
      </c>
      <c r="K185" s="1">
        <v>0.53</v>
      </c>
      <c r="L185" s="3">
        <f>IF(Table1[[#This Row],[discount_percentage]]&gt;=0.5, 1,0)</f>
        <v>1</v>
      </c>
      <c r="M185">
        <v>4.4000000000000004</v>
      </c>
      <c r="N185" s="2">
        <v>13552</v>
      </c>
      <c r="O185" s="7">
        <f>IF(Table1[rating_count]&lt;1000, 1, 0)</f>
        <v>0</v>
      </c>
      <c r="P185" s="8">
        <f>Table1[[#This Row],[actual_price]]*Table1[[#This Row],[rating_count]]</f>
        <v>27090448</v>
      </c>
      <c r="Q185" s="10" t="str">
        <f>IF(Table1[[#This Row],[discounted_price]]&lt;200, "₹ 200",IF(Table1[[#This Row],[discounted_price]]&lt;=500,"₹ 200-₹ 500", "&gt;₹ 500"))</f>
        <v>&gt;₹ 500</v>
      </c>
      <c r="R185">
        <f>Table1[[#This Row],[rating]]*Table1[[#This Row],[rating_count]]</f>
        <v>59628.800000000003</v>
      </c>
      <c r="S185" t="str">
        <f>IF(Table1[[#This Row],[discount_percentage]]&lt;0.25, "Low", IF(Table1[[#This Row],[discount_percentage]]&lt;0.5, "Medium", "High"))</f>
        <v>High</v>
      </c>
    </row>
    <row r="186" spans="1:19">
      <c r="A186" t="s">
        <v>376</v>
      </c>
      <c r="B186" t="s">
        <v>377</v>
      </c>
      <c r="C186" t="str">
        <f>TRIM(LEFT(Table1[[#This Row],[product_name]], FIND(" ", Table1[[#This Row],[product_name]], FIND(" ", Table1[[#This Row],[product_name]], FIND(" ", Table1[[#This Row],[product_name]])+1)+1)))</f>
        <v>AmazonBasics Double Braided</v>
      </c>
      <c r="D186" t="str">
        <f>PROPER(Table1[[#This Row],[Column1]])</f>
        <v>Amazonbasics Double Braided</v>
      </c>
      <c r="E186" t="s">
        <v>2938</v>
      </c>
      <c r="F186" t="s">
        <v>2939</v>
      </c>
      <c r="G186" t="s">
        <v>2958</v>
      </c>
      <c r="H186" t="s">
        <v>2695</v>
      </c>
      <c r="I186" s="9">
        <v>499</v>
      </c>
      <c r="J186" s="9">
        <v>1200</v>
      </c>
      <c r="K186" s="1">
        <v>0.57999999999999996</v>
      </c>
      <c r="L186" s="3">
        <f>IF(Table1[[#This Row],[discount_percentage]]&gt;=0.5, 1,0)</f>
        <v>1</v>
      </c>
      <c r="M186">
        <v>4.3</v>
      </c>
      <c r="N186" s="2">
        <v>5451</v>
      </c>
      <c r="O186" s="7">
        <f>IF(Table1[rating_count]&lt;1000, 1, 0)</f>
        <v>0</v>
      </c>
      <c r="P186" s="8">
        <f>Table1[[#This Row],[actual_price]]*Table1[[#This Row],[rating_count]]</f>
        <v>6541200</v>
      </c>
      <c r="Q186" s="10" t="str">
        <f>IF(Table1[[#This Row],[discounted_price]]&lt;200, "₹ 200",IF(Table1[[#This Row],[discounted_price]]&lt;=500,"₹ 200-₹ 500", "&gt;₹ 500"))</f>
        <v>₹ 200-₹ 500</v>
      </c>
      <c r="R186">
        <f>Table1[[#This Row],[rating]]*Table1[[#This Row],[rating_count]]</f>
        <v>23439.3</v>
      </c>
      <c r="S186" t="str">
        <f>IF(Table1[[#This Row],[discount_percentage]]&lt;0.25, "Low", IF(Table1[[#This Row],[discount_percentage]]&lt;0.5, "Medium", "High"))</f>
        <v>High</v>
      </c>
    </row>
    <row r="187" spans="1:19">
      <c r="A187" t="s">
        <v>378</v>
      </c>
      <c r="B187" t="s">
        <v>379</v>
      </c>
      <c r="C187" t="str">
        <f>TRIM(LEFT(Table1[[#This Row],[product_name]], FIND(" ", Table1[[#This Row],[product_name]], FIND(" ", Table1[[#This Row],[product_name]], FIND(" ", Table1[[#This Row],[product_name]])+1)+1)))</f>
        <v>Amazon Basics USB</v>
      </c>
      <c r="D187" t="str">
        <f>PROPER(Table1[[#This Row],[Column1]])</f>
        <v>Amazon Basics Usb</v>
      </c>
      <c r="E187" t="s">
        <v>2938</v>
      </c>
      <c r="F187" t="s">
        <v>2939</v>
      </c>
      <c r="G187" t="s">
        <v>2958</v>
      </c>
      <c r="H187" t="s">
        <v>2695</v>
      </c>
      <c r="I187" s="9">
        <v>299</v>
      </c>
      <c r="J187" s="9">
        <v>485</v>
      </c>
      <c r="K187" s="1">
        <v>0.38</v>
      </c>
      <c r="L187" s="3">
        <f>IF(Table1[[#This Row],[discount_percentage]]&gt;=0.5, 1,0)</f>
        <v>0</v>
      </c>
      <c r="M187">
        <v>4.3</v>
      </c>
      <c r="N187" s="2">
        <v>10911</v>
      </c>
      <c r="O187" s="7">
        <f>IF(Table1[rating_count]&lt;1000, 1, 0)</f>
        <v>0</v>
      </c>
      <c r="P187" s="8">
        <f>Table1[[#This Row],[actual_price]]*Table1[[#This Row],[rating_count]]</f>
        <v>5291835</v>
      </c>
      <c r="Q187" s="10" t="str">
        <f>IF(Table1[[#This Row],[discounted_price]]&lt;200, "₹ 200",IF(Table1[[#This Row],[discounted_price]]&lt;=500,"₹ 200-₹ 500", "&gt;₹ 500"))</f>
        <v>₹ 200-₹ 500</v>
      </c>
      <c r="R187">
        <f>Table1[[#This Row],[rating]]*Table1[[#This Row],[rating_count]]</f>
        <v>46917.299999999996</v>
      </c>
      <c r="S187" t="str">
        <f>IF(Table1[[#This Row],[discount_percentage]]&lt;0.25, "Low", IF(Table1[[#This Row],[discount_percentage]]&lt;0.5, "Medium", "High"))</f>
        <v>Medium</v>
      </c>
    </row>
    <row r="188" spans="1:19">
      <c r="A188" t="s">
        <v>380</v>
      </c>
      <c r="B188" t="s">
        <v>381</v>
      </c>
      <c r="C188" t="str">
        <f>TRIM(LEFT(Table1[[#This Row],[product_name]], FIND(" ", Table1[[#This Row],[product_name]], FIND(" ", Table1[[#This Row],[product_name]], FIND(" ", Table1[[#This Row],[product_name]])+1)+1)))</f>
        <v>AmazonBasics USB C</v>
      </c>
      <c r="D188" t="str">
        <f>PROPER(Table1[[#This Row],[Column1]])</f>
        <v>Amazonbasics Usb C</v>
      </c>
      <c r="E188" t="s">
        <v>2938</v>
      </c>
      <c r="F188" t="s">
        <v>2939</v>
      </c>
      <c r="G188" t="s">
        <v>2958</v>
      </c>
      <c r="H188" t="s">
        <v>2695</v>
      </c>
      <c r="I188" s="9">
        <v>949</v>
      </c>
      <c r="J188" s="9">
        <v>1999</v>
      </c>
      <c r="K188" s="1">
        <v>0.53</v>
      </c>
      <c r="L188" s="3">
        <f>IF(Table1[[#This Row],[discount_percentage]]&gt;=0.5, 1,0)</f>
        <v>1</v>
      </c>
      <c r="M188">
        <v>4.4000000000000004</v>
      </c>
      <c r="N188" s="2">
        <v>13552</v>
      </c>
      <c r="O188" s="7">
        <f>IF(Table1[rating_count]&lt;1000, 1, 0)</f>
        <v>0</v>
      </c>
      <c r="P188" s="8">
        <f>Table1[[#This Row],[actual_price]]*Table1[[#This Row],[rating_count]]</f>
        <v>27090448</v>
      </c>
      <c r="Q188" s="10" t="str">
        <f>IF(Table1[[#This Row],[discounted_price]]&lt;200, "₹ 200",IF(Table1[[#This Row],[discounted_price]]&lt;=500,"₹ 200-₹ 500", "&gt;₹ 500"))</f>
        <v>&gt;₹ 500</v>
      </c>
      <c r="R188">
        <f>Table1[[#This Row],[rating]]*Table1[[#This Row],[rating_count]]</f>
        <v>59628.800000000003</v>
      </c>
      <c r="S188" t="str">
        <f>IF(Table1[[#This Row],[discount_percentage]]&lt;0.25, "Low", IF(Table1[[#This Row],[discount_percentage]]&lt;0.5, "Medium", "High"))</f>
        <v>High</v>
      </c>
    </row>
    <row r="189" spans="1:19">
      <c r="A189" t="s">
        <v>382</v>
      </c>
      <c r="B189" t="s">
        <v>383</v>
      </c>
      <c r="C189" t="str">
        <f>TRIM(LEFT(Table1[[#This Row],[product_name]], FIND(" ", Table1[[#This Row],[product_name]], FIND(" ", Table1[[#This Row],[product_name]], FIND(" ", Table1[[#This Row],[product_name]])+1)+1)))</f>
        <v>Wayona Usb C</v>
      </c>
      <c r="D189" t="str">
        <f>PROPER(Table1[[#This Row],[Column1]])</f>
        <v>Wayona Usb C</v>
      </c>
      <c r="E189" t="s">
        <v>2938</v>
      </c>
      <c r="F189" t="s">
        <v>2939</v>
      </c>
      <c r="G189" t="s">
        <v>2958</v>
      </c>
      <c r="H189" t="s">
        <v>2695</v>
      </c>
      <c r="I189" s="9">
        <v>379</v>
      </c>
      <c r="J189" s="9">
        <v>1099</v>
      </c>
      <c r="K189" s="1">
        <v>0.66</v>
      </c>
      <c r="L189" s="3">
        <f>IF(Table1[[#This Row],[discount_percentage]]&gt;=0.5, 1,0)</f>
        <v>1</v>
      </c>
      <c r="M189">
        <v>4.3</v>
      </c>
      <c r="N189" s="2">
        <v>2806</v>
      </c>
      <c r="O189" s="7">
        <f>IF(Table1[rating_count]&lt;1000, 1, 0)</f>
        <v>0</v>
      </c>
      <c r="P189" s="8">
        <f>Table1[[#This Row],[actual_price]]*Table1[[#This Row],[rating_count]]</f>
        <v>3083794</v>
      </c>
      <c r="Q189" s="10" t="str">
        <f>IF(Table1[[#This Row],[discounted_price]]&lt;200, "₹ 200",IF(Table1[[#This Row],[discounted_price]]&lt;=500,"₹ 200-₹ 500", "&gt;₹ 500"))</f>
        <v>₹ 200-₹ 500</v>
      </c>
      <c r="R189">
        <f>Table1[[#This Row],[rating]]*Table1[[#This Row],[rating_count]]</f>
        <v>12065.8</v>
      </c>
      <c r="S189" t="str">
        <f>IF(Table1[[#This Row],[discount_percentage]]&lt;0.25, "Low", IF(Table1[[#This Row],[discount_percentage]]&lt;0.5, "Medium", "High"))</f>
        <v>High</v>
      </c>
    </row>
    <row r="190" spans="1:19">
      <c r="A190" t="s">
        <v>384</v>
      </c>
      <c r="B190" t="s">
        <v>385</v>
      </c>
      <c r="C190" t="str">
        <f>TRIM(LEFT(Table1[[#This Row],[product_name]], FIND(" ", Table1[[#This Row],[product_name]], FIND(" ", Table1[[#This Row],[product_name]], FIND(" ", Table1[[#This Row],[product_name]])+1)+1)))</f>
        <v>Karbonn 80 cm</v>
      </c>
      <c r="D190" t="str">
        <f>PROPER(Table1[[#This Row],[Column1]])</f>
        <v>Karbonn 80 Cm</v>
      </c>
      <c r="E190" t="s">
        <v>2696</v>
      </c>
      <c r="F190" t="s">
        <v>2941</v>
      </c>
      <c r="G190" t="s">
        <v>2698</v>
      </c>
      <c r="H190" t="s">
        <v>2699</v>
      </c>
      <c r="I190" s="9">
        <v>8990</v>
      </c>
      <c r="J190" s="9">
        <v>18990</v>
      </c>
      <c r="K190" s="1">
        <v>0.53</v>
      </c>
      <c r="L190" s="3">
        <f>IF(Table1[[#This Row],[discount_percentage]]&gt;=0.5, 1,0)</f>
        <v>1</v>
      </c>
      <c r="M190">
        <v>3.9</v>
      </c>
      <c r="N190" s="2">
        <v>350</v>
      </c>
      <c r="O190" s="7">
        <f>IF(Table1[rating_count]&lt;1000, 1, 0)</f>
        <v>1</v>
      </c>
      <c r="P190" s="8">
        <f>Table1[[#This Row],[actual_price]]*Table1[[#This Row],[rating_count]]</f>
        <v>6646500</v>
      </c>
      <c r="Q190" s="10" t="str">
        <f>IF(Table1[[#This Row],[discounted_price]]&lt;200, "₹ 200",IF(Table1[[#This Row],[discounted_price]]&lt;=500,"₹ 200-₹ 500", "&gt;₹ 500"))</f>
        <v>&gt;₹ 500</v>
      </c>
      <c r="R190">
        <f>Table1[[#This Row],[rating]]*Table1[[#This Row],[rating_count]]</f>
        <v>1365</v>
      </c>
      <c r="S190" t="str">
        <f>IF(Table1[[#This Row],[discount_percentage]]&lt;0.25, "Low", IF(Table1[[#This Row],[discount_percentage]]&lt;0.5, "Medium", "High"))</f>
        <v>High</v>
      </c>
    </row>
    <row r="191" spans="1:19">
      <c r="A191" t="s">
        <v>386</v>
      </c>
      <c r="B191" t="s">
        <v>387</v>
      </c>
      <c r="C191" t="str">
        <f>TRIM(LEFT(Table1[[#This Row],[product_name]], FIND(" ", Table1[[#This Row],[product_name]], FIND(" ", Table1[[#This Row],[product_name]], FIND(" ", Table1[[#This Row],[product_name]])+1)+1)))</f>
        <v>BlueRigger Digital Optical</v>
      </c>
      <c r="D191" t="str">
        <f>PROPER(Table1[[#This Row],[Column1]])</f>
        <v>Bluerigger Digital Optical</v>
      </c>
      <c r="E191" t="s">
        <v>2696</v>
      </c>
      <c r="F191" t="s">
        <v>2941</v>
      </c>
      <c r="G191" t="s">
        <v>2697</v>
      </c>
      <c r="H191" t="s">
        <v>2695</v>
      </c>
      <c r="I191" s="9">
        <v>486</v>
      </c>
      <c r="J191" s="9">
        <v>1999</v>
      </c>
      <c r="K191" s="1">
        <v>0.76</v>
      </c>
      <c r="L191" s="3">
        <f>IF(Table1[[#This Row],[discount_percentage]]&gt;=0.5, 1,0)</f>
        <v>1</v>
      </c>
      <c r="M191">
        <v>4.2</v>
      </c>
      <c r="N191" s="2">
        <v>30023</v>
      </c>
      <c r="O191" s="7">
        <f>IF(Table1[rating_count]&lt;1000, 1, 0)</f>
        <v>0</v>
      </c>
      <c r="P191" s="8">
        <f>Table1[[#This Row],[actual_price]]*Table1[[#This Row],[rating_count]]</f>
        <v>60015977</v>
      </c>
      <c r="Q191" s="10" t="str">
        <f>IF(Table1[[#This Row],[discounted_price]]&lt;200, "₹ 200",IF(Table1[[#This Row],[discounted_price]]&lt;=500,"₹ 200-₹ 500", "&gt;₹ 500"))</f>
        <v>₹ 200-₹ 500</v>
      </c>
      <c r="R191">
        <f>Table1[[#This Row],[rating]]*Table1[[#This Row],[rating_count]]</f>
        <v>126096.6</v>
      </c>
      <c r="S191" t="str">
        <f>IF(Table1[[#This Row],[discount_percentage]]&lt;0.25, "Low", IF(Table1[[#This Row],[discount_percentage]]&lt;0.5, "Medium", "High"))</f>
        <v>High</v>
      </c>
    </row>
    <row r="192" spans="1:19">
      <c r="A192" t="s">
        <v>388</v>
      </c>
      <c r="B192" t="s">
        <v>389</v>
      </c>
      <c r="C192" t="str">
        <f>TRIM(LEFT(Table1[[#This Row],[product_name]], FIND(" ", Table1[[#This Row],[product_name]], FIND(" ", Table1[[#This Row],[product_name]], FIND(" ", Table1[[#This Row],[product_name]])+1)+1)))</f>
        <v>VW 60 cm</v>
      </c>
      <c r="D192" t="str">
        <f>PROPER(Table1[[#This Row],[Column1]])</f>
        <v>Vw 60 Cm</v>
      </c>
      <c r="E192" t="s">
        <v>2696</v>
      </c>
      <c r="F192" t="s">
        <v>2941</v>
      </c>
      <c r="G192" t="s">
        <v>2698</v>
      </c>
      <c r="H192" t="s">
        <v>2701</v>
      </c>
      <c r="I192" s="9">
        <v>5699</v>
      </c>
      <c r="J192" s="9">
        <v>11000</v>
      </c>
      <c r="K192" s="1">
        <v>0.48</v>
      </c>
      <c r="L192" s="3">
        <f>IF(Table1[[#This Row],[discount_percentage]]&gt;=0.5, 1,0)</f>
        <v>0</v>
      </c>
      <c r="M192">
        <v>4.2</v>
      </c>
      <c r="N192" s="2">
        <v>4003</v>
      </c>
      <c r="O192" s="7">
        <f>IF(Table1[rating_count]&lt;1000, 1, 0)</f>
        <v>0</v>
      </c>
      <c r="P192" s="8">
        <f>Table1[[#This Row],[actual_price]]*Table1[[#This Row],[rating_count]]</f>
        <v>44033000</v>
      </c>
      <c r="Q192" s="10" t="str">
        <f>IF(Table1[[#This Row],[discounted_price]]&lt;200, "₹ 200",IF(Table1[[#This Row],[discounted_price]]&lt;=500,"₹ 200-₹ 500", "&gt;₹ 500"))</f>
        <v>&gt;₹ 500</v>
      </c>
      <c r="R192">
        <f>Table1[[#This Row],[rating]]*Table1[[#This Row],[rating_count]]</f>
        <v>16812.600000000002</v>
      </c>
      <c r="S192" t="str">
        <f>IF(Table1[[#This Row],[discount_percentage]]&lt;0.25, "Low", IF(Table1[[#This Row],[discount_percentage]]&lt;0.5, "Medium", "High"))</f>
        <v>Medium</v>
      </c>
    </row>
    <row r="193" spans="1:19">
      <c r="A193" t="s">
        <v>390</v>
      </c>
      <c r="B193" t="s">
        <v>391</v>
      </c>
      <c r="C193" t="str">
        <f>TRIM(LEFT(Table1[[#This Row],[product_name]], FIND(" ", Table1[[#This Row],[product_name]], FIND(" ", Table1[[#This Row],[product_name]], FIND(" ", Table1[[#This Row],[product_name]])+1)+1)))</f>
        <v>Amazon Basics USB</v>
      </c>
      <c r="D193" t="str">
        <f>PROPER(Table1[[#This Row],[Column1]])</f>
        <v>Amazon Basics Usb</v>
      </c>
      <c r="E193" t="s">
        <v>2938</v>
      </c>
      <c r="F193" t="s">
        <v>2939</v>
      </c>
      <c r="G193" t="s">
        <v>2958</v>
      </c>
      <c r="H193" t="s">
        <v>2695</v>
      </c>
      <c r="I193" s="9">
        <v>709</v>
      </c>
      <c r="J193" s="9">
        <v>1999</v>
      </c>
      <c r="K193" s="1">
        <v>0.65</v>
      </c>
      <c r="L193" s="3">
        <f>IF(Table1[[#This Row],[discount_percentage]]&gt;=0.5, 1,0)</f>
        <v>1</v>
      </c>
      <c r="M193">
        <v>4.0999999999999996</v>
      </c>
      <c r="N193" s="2">
        <v>178817</v>
      </c>
      <c r="O193" s="7">
        <f>IF(Table1[rating_count]&lt;1000, 1, 0)</f>
        <v>0</v>
      </c>
      <c r="P193" s="8">
        <f>Table1[[#This Row],[actual_price]]*Table1[[#This Row],[rating_count]]</f>
        <v>357455183</v>
      </c>
      <c r="Q193" s="10" t="str">
        <f>IF(Table1[[#This Row],[discounted_price]]&lt;200, "₹ 200",IF(Table1[[#This Row],[discounted_price]]&lt;=500,"₹ 200-₹ 500", "&gt;₹ 500"))</f>
        <v>&gt;₹ 500</v>
      </c>
      <c r="R193">
        <f>Table1[[#This Row],[rating]]*Table1[[#This Row],[rating_count]]</f>
        <v>733149.7</v>
      </c>
      <c r="S193" t="str">
        <f>IF(Table1[[#This Row],[discount_percentage]]&lt;0.25, "Low", IF(Table1[[#This Row],[discount_percentage]]&lt;0.5, "Medium", "High"))</f>
        <v>High</v>
      </c>
    </row>
    <row r="194" spans="1:19">
      <c r="A194" t="s">
        <v>392</v>
      </c>
      <c r="B194" t="s">
        <v>393</v>
      </c>
      <c r="C194" t="str">
        <f>TRIM(LEFT(Table1[[#This Row],[product_name]], FIND(" ", Table1[[#This Row],[product_name]], FIND(" ", Table1[[#This Row],[product_name]], FIND(" ", Table1[[#This Row],[product_name]])+1)+1)))</f>
        <v>Samsung 138 cm</v>
      </c>
      <c r="D194" t="str">
        <f>PROPER(Table1[[#This Row],[Column1]])</f>
        <v>Samsung 138 Cm</v>
      </c>
      <c r="E194" t="s">
        <v>2696</v>
      </c>
      <c r="F194" t="s">
        <v>2941</v>
      </c>
      <c r="G194" t="s">
        <v>2698</v>
      </c>
      <c r="H194" t="s">
        <v>2699</v>
      </c>
      <c r="I194" s="9">
        <v>47990</v>
      </c>
      <c r="J194" s="9">
        <v>70900</v>
      </c>
      <c r="K194" s="1">
        <v>0.32</v>
      </c>
      <c r="L194" s="3">
        <f>IF(Table1[[#This Row],[discount_percentage]]&gt;=0.5, 1,0)</f>
        <v>0</v>
      </c>
      <c r="M194">
        <v>4.3</v>
      </c>
      <c r="N194" s="2">
        <v>7109</v>
      </c>
      <c r="O194" s="7">
        <f>IF(Table1[rating_count]&lt;1000, 1, 0)</f>
        <v>0</v>
      </c>
      <c r="P194" s="8">
        <f>Table1[[#This Row],[actual_price]]*Table1[[#This Row],[rating_count]]</f>
        <v>504028100</v>
      </c>
      <c r="Q194" s="10" t="str">
        <f>IF(Table1[[#This Row],[discounted_price]]&lt;200, "₹ 200",IF(Table1[[#This Row],[discounted_price]]&lt;=500,"₹ 200-₹ 500", "&gt;₹ 500"))</f>
        <v>&gt;₹ 500</v>
      </c>
      <c r="R194">
        <f>Table1[[#This Row],[rating]]*Table1[[#This Row],[rating_count]]</f>
        <v>30568.699999999997</v>
      </c>
      <c r="S194" t="str">
        <f>IF(Table1[[#This Row],[discount_percentage]]&lt;0.25, "Low", IF(Table1[[#This Row],[discount_percentage]]&lt;0.5, "Medium", "High"))</f>
        <v>Medium</v>
      </c>
    </row>
    <row r="195" spans="1:19">
      <c r="A195" t="s">
        <v>394</v>
      </c>
      <c r="B195" t="s">
        <v>395</v>
      </c>
      <c r="C195" t="str">
        <f>TRIM(LEFT(Table1[[#This Row],[product_name]], FIND(" ", Table1[[#This Row],[product_name]], FIND(" ", Table1[[#This Row],[product_name]], FIND(" ", Table1[[#This Row],[product_name]])+1)+1)))</f>
        <v>LOHAYA Television Remote</v>
      </c>
      <c r="D195" t="str">
        <f>PROPER(Table1[[#This Row],[Column1]])</f>
        <v>Lohaya Television Remote</v>
      </c>
      <c r="E195" t="s">
        <v>2696</v>
      </c>
      <c r="F195" t="s">
        <v>2941</v>
      </c>
      <c r="G195" t="s">
        <v>2697</v>
      </c>
      <c r="H195" t="s">
        <v>2700</v>
      </c>
      <c r="I195" s="9">
        <v>299</v>
      </c>
      <c r="J195" s="9">
        <v>1199</v>
      </c>
      <c r="K195" s="1">
        <v>0.75</v>
      </c>
      <c r="L195" s="3">
        <f>IF(Table1[[#This Row],[discount_percentage]]&gt;=0.5, 1,0)</f>
        <v>1</v>
      </c>
      <c r="M195">
        <v>3.7</v>
      </c>
      <c r="N195" s="2">
        <v>490</v>
      </c>
      <c r="O195" s="7">
        <f>IF(Table1[rating_count]&lt;1000, 1, 0)</f>
        <v>1</v>
      </c>
      <c r="P195" s="8">
        <f>Table1[[#This Row],[actual_price]]*Table1[[#This Row],[rating_count]]</f>
        <v>587510</v>
      </c>
      <c r="Q195" s="10" t="str">
        <f>IF(Table1[[#This Row],[discounted_price]]&lt;200, "₹ 200",IF(Table1[[#This Row],[discounted_price]]&lt;=500,"₹ 200-₹ 500", "&gt;₹ 500"))</f>
        <v>₹ 200-₹ 500</v>
      </c>
      <c r="R195">
        <f>Table1[[#This Row],[rating]]*Table1[[#This Row],[rating_count]]</f>
        <v>1813</v>
      </c>
      <c r="S195" t="str">
        <f>IF(Table1[[#This Row],[discount_percentage]]&lt;0.25, "Low", IF(Table1[[#This Row],[discount_percentage]]&lt;0.5, "Medium", "High"))</f>
        <v>High</v>
      </c>
    </row>
    <row r="196" spans="1:19">
      <c r="A196" t="s">
        <v>396</v>
      </c>
      <c r="B196" t="s">
        <v>397</v>
      </c>
      <c r="C196" t="str">
        <f>TRIM(LEFT(Table1[[#This Row],[product_name]], FIND(" ", Table1[[#This Row],[product_name]], FIND(" ", Table1[[#This Row],[product_name]], FIND(" ", Table1[[#This Row],[product_name]])+1)+1)))</f>
        <v>Duracell Micro USB</v>
      </c>
      <c r="D196" t="str">
        <f>PROPER(Table1[[#This Row],[Column1]])</f>
        <v>Duracell Micro Usb</v>
      </c>
      <c r="E196" t="s">
        <v>2938</v>
      </c>
      <c r="F196" t="s">
        <v>2939</v>
      </c>
      <c r="G196" t="s">
        <v>2958</v>
      </c>
      <c r="H196" t="s">
        <v>2695</v>
      </c>
      <c r="I196" s="9">
        <v>320</v>
      </c>
      <c r="J196" s="9">
        <v>599</v>
      </c>
      <c r="K196" s="1">
        <v>0.47</v>
      </c>
      <c r="L196" s="3">
        <f>IF(Table1[[#This Row],[discount_percentage]]&gt;=0.5, 1,0)</f>
        <v>0</v>
      </c>
      <c r="M196">
        <v>4.0999999999999996</v>
      </c>
      <c r="N196" s="2">
        <v>491</v>
      </c>
      <c r="O196" s="7">
        <f>IF(Table1[rating_count]&lt;1000, 1, 0)</f>
        <v>1</v>
      </c>
      <c r="P196" s="8">
        <f>Table1[[#This Row],[actual_price]]*Table1[[#This Row],[rating_count]]</f>
        <v>294109</v>
      </c>
      <c r="Q196" s="10" t="str">
        <f>IF(Table1[[#This Row],[discounted_price]]&lt;200, "₹ 200",IF(Table1[[#This Row],[discounted_price]]&lt;=500,"₹ 200-₹ 500", "&gt;₹ 500"))</f>
        <v>₹ 200-₹ 500</v>
      </c>
      <c r="R196">
        <f>Table1[[#This Row],[rating]]*Table1[[#This Row],[rating_count]]</f>
        <v>2013.1</v>
      </c>
      <c r="S196" t="str">
        <f>IF(Table1[[#This Row],[discount_percentage]]&lt;0.25, "Low", IF(Table1[[#This Row],[discount_percentage]]&lt;0.5, "Medium", "High"))</f>
        <v>Medium</v>
      </c>
    </row>
    <row r="197" spans="1:19">
      <c r="A197" t="s">
        <v>398</v>
      </c>
      <c r="B197" t="s">
        <v>399</v>
      </c>
      <c r="C197" t="str">
        <f>TRIM(LEFT(Table1[[#This Row],[product_name]], FIND(" ", Table1[[#This Row],[product_name]], FIND(" ", Table1[[#This Row],[product_name]], FIND(" ", Table1[[#This Row],[product_name]])+1)+1)))</f>
        <v>Zebronics CU3100V Fast</v>
      </c>
      <c r="D197" t="str">
        <f>PROPER(Table1[[#This Row],[Column1]])</f>
        <v>Zebronics Cu3100V Fast</v>
      </c>
      <c r="E197" t="s">
        <v>2938</v>
      </c>
      <c r="F197" t="s">
        <v>2939</v>
      </c>
      <c r="G197" t="s">
        <v>2958</v>
      </c>
      <c r="H197" t="s">
        <v>2695</v>
      </c>
      <c r="I197" s="9">
        <v>139</v>
      </c>
      <c r="J197" s="9">
        <v>549</v>
      </c>
      <c r="K197" s="1">
        <v>0.75</v>
      </c>
      <c r="L197" s="3">
        <f>IF(Table1[[#This Row],[discount_percentage]]&gt;=0.5, 1,0)</f>
        <v>1</v>
      </c>
      <c r="M197">
        <v>3.9</v>
      </c>
      <c r="N197" s="2">
        <v>61</v>
      </c>
      <c r="O197" s="7">
        <f>IF(Table1[rating_count]&lt;1000, 1, 0)</f>
        <v>1</v>
      </c>
      <c r="P197" s="8">
        <f>Table1[[#This Row],[actual_price]]*Table1[[#This Row],[rating_count]]</f>
        <v>33489</v>
      </c>
      <c r="Q197" s="10" t="str">
        <f>IF(Table1[[#This Row],[discounted_price]]&lt;200, "₹ 200",IF(Table1[[#This Row],[discounted_price]]&lt;=500,"₹ 200-₹ 500", "&gt;₹ 500"))</f>
        <v>₹ 200</v>
      </c>
      <c r="R197">
        <f>Table1[[#This Row],[rating]]*Table1[[#This Row],[rating_count]]</f>
        <v>237.9</v>
      </c>
      <c r="S197" t="str">
        <f>IF(Table1[[#This Row],[discount_percentage]]&lt;0.25, "Low", IF(Table1[[#This Row],[discount_percentage]]&lt;0.5, "Medium", "High"))</f>
        <v>High</v>
      </c>
    </row>
    <row r="198" spans="1:19">
      <c r="A198" t="s">
        <v>400</v>
      </c>
      <c r="B198" t="s">
        <v>401</v>
      </c>
      <c r="C198" t="str">
        <f>TRIM(LEFT(Table1[[#This Row],[product_name]], FIND(" ", Table1[[#This Row],[product_name]], FIND(" ", Table1[[#This Row],[product_name]], FIND(" ", Table1[[#This Row],[product_name]])+1)+1)))</f>
        <v>FLiX (Beetel) USB</v>
      </c>
      <c r="D198" t="str">
        <f>PROPER(Table1[[#This Row],[Column1]])</f>
        <v>Flix (Beetel) Usb</v>
      </c>
      <c r="E198" t="s">
        <v>2938</v>
      </c>
      <c r="F198" t="s">
        <v>2939</v>
      </c>
      <c r="G198" t="s">
        <v>2958</v>
      </c>
      <c r="H198" t="s">
        <v>2695</v>
      </c>
      <c r="I198" s="9">
        <v>129</v>
      </c>
      <c r="J198" s="9">
        <v>249</v>
      </c>
      <c r="K198" s="1">
        <v>0.48</v>
      </c>
      <c r="L198" s="3">
        <f>IF(Table1[[#This Row],[discount_percentage]]&gt;=0.5, 1,0)</f>
        <v>0</v>
      </c>
      <c r="M198">
        <v>4</v>
      </c>
      <c r="N198" s="2">
        <v>9378</v>
      </c>
      <c r="O198" s="7">
        <f>IF(Table1[rating_count]&lt;1000, 1, 0)</f>
        <v>0</v>
      </c>
      <c r="P198" s="8">
        <f>Table1[[#This Row],[actual_price]]*Table1[[#This Row],[rating_count]]</f>
        <v>2335122</v>
      </c>
      <c r="Q198" s="10" t="str">
        <f>IF(Table1[[#This Row],[discounted_price]]&lt;200, "₹ 200",IF(Table1[[#This Row],[discounted_price]]&lt;=500,"₹ 200-₹ 500", "&gt;₹ 500"))</f>
        <v>₹ 200</v>
      </c>
      <c r="R198">
        <f>Table1[[#This Row],[rating]]*Table1[[#This Row],[rating_count]]</f>
        <v>37512</v>
      </c>
      <c r="S198" t="str">
        <f>IF(Table1[[#This Row],[discount_percentage]]&lt;0.25, "Low", IF(Table1[[#This Row],[discount_percentage]]&lt;0.5, "Medium", "High"))</f>
        <v>Medium</v>
      </c>
    </row>
    <row r="199" spans="1:19">
      <c r="A199" t="s">
        <v>402</v>
      </c>
      <c r="B199" t="s">
        <v>403</v>
      </c>
      <c r="C199" t="str">
        <f>TRIM(LEFT(Table1[[#This Row],[product_name]], FIND(" ", Table1[[#This Row],[product_name]], FIND(" ", Table1[[#This Row],[product_name]], FIND(" ", Table1[[#This Row],[product_name]])+1)+1)))</f>
        <v>MI 108 cm</v>
      </c>
      <c r="D199" t="str">
        <f>PROPER(Table1[[#This Row],[Column1]])</f>
        <v>Mi 108 Cm</v>
      </c>
      <c r="E199" t="s">
        <v>2696</v>
      </c>
      <c r="F199" t="s">
        <v>2941</v>
      </c>
      <c r="G199" t="s">
        <v>2698</v>
      </c>
      <c r="H199" t="s">
        <v>2699</v>
      </c>
      <c r="I199" s="9">
        <v>24999</v>
      </c>
      <c r="J199" s="9">
        <v>35999</v>
      </c>
      <c r="K199" s="1">
        <v>0.31</v>
      </c>
      <c r="L199" s="3">
        <f>IF(Table1[[#This Row],[discount_percentage]]&gt;=0.5, 1,0)</f>
        <v>0</v>
      </c>
      <c r="M199">
        <v>4.2</v>
      </c>
      <c r="N199" s="2">
        <v>32840</v>
      </c>
      <c r="O199" s="7">
        <f>IF(Table1[rating_count]&lt;1000, 1, 0)</f>
        <v>0</v>
      </c>
      <c r="P199" s="8">
        <f>Table1[[#This Row],[actual_price]]*Table1[[#This Row],[rating_count]]</f>
        <v>1182207160</v>
      </c>
      <c r="Q199" s="10" t="str">
        <f>IF(Table1[[#This Row],[discounted_price]]&lt;200, "₹ 200",IF(Table1[[#This Row],[discounted_price]]&lt;=500,"₹ 200-₹ 500", "&gt;₹ 500"))</f>
        <v>&gt;₹ 500</v>
      </c>
      <c r="R199">
        <f>Table1[[#This Row],[rating]]*Table1[[#This Row],[rating_count]]</f>
        <v>137928</v>
      </c>
      <c r="S199" t="str">
        <f>IF(Table1[[#This Row],[discount_percentage]]&lt;0.25, "Low", IF(Table1[[#This Row],[discount_percentage]]&lt;0.5, "Medium", "High"))</f>
        <v>Medium</v>
      </c>
    </row>
    <row r="200" spans="1:19">
      <c r="A200" t="s">
        <v>404</v>
      </c>
      <c r="B200" t="s">
        <v>405</v>
      </c>
      <c r="C200" t="str">
        <f>TRIM(LEFT(Table1[[#This Row],[product_name]], FIND(" ", Table1[[#This Row],[product_name]], FIND(" ", Table1[[#This Row],[product_name]], FIND(" ", Table1[[#This Row],[product_name]])+1)+1)))</f>
        <v>Belkin Apple Certified</v>
      </c>
      <c r="D200" t="str">
        <f>PROPER(Table1[[#This Row],[Column1]])</f>
        <v>Belkin Apple Certified</v>
      </c>
      <c r="E200" t="s">
        <v>2938</v>
      </c>
      <c r="F200" t="s">
        <v>2939</v>
      </c>
      <c r="G200" t="s">
        <v>2958</v>
      </c>
      <c r="H200" t="s">
        <v>2695</v>
      </c>
      <c r="I200" s="9">
        <v>999</v>
      </c>
      <c r="J200" s="9">
        <v>1699</v>
      </c>
      <c r="K200" s="1">
        <v>0.41</v>
      </c>
      <c r="L200" s="3">
        <f>IF(Table1[[#This Row],[discount_percentage]]&gt;=0.5, 1,0)</f>
        <v>0</v>
      </c>
      <c r="M200">
        <v>4.4000000000000004</v>
      </c>
      <c r="N200" s="2">
        <v>7318</v>
      </c>
      <c r="O200" s="7">
        <f>IF(Table1[rating_count]&lt;1000, 1, 0)</f>
        <v>0</v>
      </c>
      <c r="P200" s="8">
        <f>Table1[[#This Row],[actual_price]]*Table1[[#This Row],[rating_count]]</f>
        <v>12433282</v>
      </c>
      <c r="Q200" s="10" t="str">
        <f>IF(Table1[[#This Row],[discounted_price]]&lt;200, "₹ 200",IF(Table1[[#This Row],[discounted_price]]&lt;=500,"₹ 200-₹ 500", "&gt;₹ 500"))</f>
        <v>&gt;₹ 500</v>
      </c>
      <c r="R200">
        <f>Table1[[#This Row],[rating]]*Table1[[#This Row],[rating_count]]</f>
        <v>32199.200000000004</v>
      </c>
      <c r="S200" t="str">
        <f>IF(Table1[[#This Row],[discount_percentage]]&lt;0.25, "Low", IF(Table1[[#This Row],[discount_percentage]]&lt;0.5, "Medium", "High"))</f>
        <v>Medium</v>
      </c>
    </row>
    <row r="201" spans="1:19">
      <c r="A201" t="s">
        <v>406</v>
      </c>
      <c r="B201" t="s">
        <v>407</v>
      </c>
      <c r="C201" t="str">
        <f>TRIM(LEFT(Table1[[#This Row],[product_name]], FIND(" ", Table1[[#This Row],[product_name]], FIND(" ", Table1[[#This Row],[product_name]], FIND(" ", Table1[[#This Row],[product_name]])+1)+1)))</f>
        <v>Time Office Scanner</v>
      </c>
      <c r="D201" t="str">
        <f>PROPER(Table1[[#This Row],[Column1]])</f>
        <v>Time Office Scanner</v>
      </c>
      <c r="E201" t="s">
        <v>2938</v>
      </c>
      <c r="F201" t="s">
        <v>2939</v>
      </c>
      <c r="G201" t="s">
        <v>2958</v>
      </c>
      <c r="H201" t="s">
        <v>2695</v>
      </c>
      <c r="I201" s="9">
        <v>225</v>
      </c>
      <c r="J201" s="9">
        <v>499</v>
      </c>
      <c r="K201" s="1">
        <v>0.55000000000000004</v>
      </c>
      <c r="L201" s="3">
        <f>IF(Table1[[#This Row],[discount_percentage]]&gt;=0.5, 1,0)</f>
        <v>1</v>
      </c>
      <c r="M201">
        <v>4.0999999999999996</v>
      </c>
      <c r="N201" s="2">
        <v>789</v>
      </c>
      <c r="O201" s="7">
        <f>IF(Table1[rating_count]&lt;1000, 1, 0)</f>
        <v>1</v>
      </c>
      <c r="P201" s="8">
        <f>Table1[[#This Row],[actual_price]]*Table1[[#This Row],[rating_count]]</f>
        <v>393711</v>
      </c>
      <c r="Q201" s="10" t="str">
        <f>IF(Table1[[#This Row],[discounted_price]]&lt;200, "₹ 200",IF(Table1[[#This Row],[discounted_price]]&lt;=500,"₹ 200-₹ 500", "&gt;₹ 500"))</f>
        <v>₹ 200-₹ 500</v>
      </c>
      <c r="R201">
        <f>Table1[[#This Row],[rating]]*Table1[[#This Row],[rating_count]]</f>
        <v>3234.8999999999996</v>
      </c>
      <c r="S201" t="str">
        <f>IF(Table1[[#This Row],[discount_percentage]]&lt;0.25, "Low", IF(Table1[[#This Row],[discount_percentage]]&lt;0.5, "Medium", "High"))</f>
        <v>High</v>
      </c>
    </row>
    <row r="202" spans="1:19">
      <c r="A202" t="s">
        <v>408</v>
      </c>
      <c r="B202" t="s">
        <v>409</v>
      </c>
      <c r="C202" t="str">
        <f>TRIM(LEFT(Table1[[#This Row],[product_name]], FIND(" ", Table1[[#This Row],[product_name]], FIND(" ", Table1[[#This Row],[product_name]], FIND(" ", Table1[[#This Row],[product_name]])+1)+1)))</f>
        <v>Caldipree Silicone Case</v>
      </c>
      <c r="D202" t="str">
        <f>PROPER(Table1[[#This Row],[Column1]])</f>
        <v>Caldipree Silicone Case</v>
      </c>
      <c r="E202" t="s">
        <v>2696</v>
      </c>
      <c r="F202" t="s">
        <v>2941</v>
      </c>
      <c r="G202" t="s">
        <v>2697</v>
      </c>
      <c r="H202" t="s">
        <v>2700</v>
      </c>
      <c r="I202" s="9">
        <v>547</v>
      </c>
      <c r="J202" s="9">
        <v>2999</v>
      </c>
      <c r="K202" s="1">
        <v>0.82</v>
      </c>
      <c r="L202" s="3">
        <f>IF(Table1[[#This Row],[discount_percentage]]&gt;=0.5, 1,0)</f>
        <v>1</v>
      </c>
      <c r="M202">
        <v>4.3</v>
      </c>
      <c r="N202" s="2">
        <v>407</v>
      </c>
      <c r="O202" s="7">
        <f>IF(Table1[rating_count]&lt;1000, 1, 0)</f>
        <v>1</v>
      </c>
      <c r="P202" s="8">
        <f>Table1[[#This Row],[actual_price]]*Table1[[#This Row],[rating_count]]</f>
        <v>1220593</v>
      </c>
      <c r="Q202" s="10" t="str">
        <f>IF(Table1[[#This Row],[discounted_price]]&lt;200, "₹ 200",IF(Table1[[#This Row],[discounted_price]]&lt;=500,"₹ 200-₹ 500", "&gt;₹ 500"))</f>
        <v>&gt;₹ 500</v>
      </c>
      <c r="R202">
        <f>Table1[[#This Row],[rating]]*Table1[[#This Row],[rating_count]]</f>
        <v>1750.1</v>
      </c>
      <c r="S202" t="str">
        <f>IF(Table1[[#This Row],[discount_percentage]]&lt;0.25, "Low", IF(Table1[[#This Row],[discount_percentage]]&lt;0.5, "Medium", "High"))</f>
        <v>High</v>
      </c>
    </row>
    <row r="203" spans="1:19">
      <c r="A203" t="s">
        <v>410</v>
      </c>
      <c r="B203" t="s">
        <v>411</v>
      </c>
      <c r="C203" t="str">
        <f>TRIM(LEFT(Table1[[#This Row],[product_name]], FIND(" ", Table1[[#This Row],[product_name]], FIND(" ", Table1[[#This Row],[product_name]], FIND(" ", Table1[[#This Row],[product_name]])+1)+1)))</f>
        <v>Storite USB 2.0</v>
      </c>
      <c r="D203" t="str">
        <f>PROPER(Table1[[#This Row],[Column1]])</f>
        <v>Storite Usb 2.0</v>
      </c>
      <c r="E203" t="s">
        <v>2938</v>
      </c>
      <c r="F203" t="s">
        <v>2939</v>
      </c>
      <c r="G203" t="s">
        <v>2958</v>
      </c>
      <c r="H203" t="s">
        <v>2695</v>
      </c>
      <c r="I203" s="9">
        <v>259</v>
      </c>
      <c r="J203" s="9">
        <v>699</v>
      </c>
      <c r="K203" s="1">
        <v>0.63</v>
      </c>
      <c r="L203" s="3">
        <f>IF(Table1[[#This Row],[discount_percentage]]&gt;=0.5, 1,0)</f>
        <v>1</v>
      </c>
      <c r="M203">
        <v>3.8</v>
      </c>
      <c r="N203" s="2">
        <v>2399</v>
      </c>
      <c r="O203" s="7">
        <f>IF(Table1[rating_count]&lt;1000, 1, 0)</f>
        <v>0</v>
      </c>
      <c r="P203" s="8">
        <f>Table1[[#This Row],[actual_price]]*Table1[[#This Row],[rating_count]]</f>
        <v>1676901</v>
      </c>
      <c r="Q203" s="10" t="str">
        <f>IF(Table1[[#This Row],[discounted_price]]&lt;200, "₹ 200",IF(Table1[[#This Row],[discounted_price]]&lt;=500,"₹ 200-₹ 500", "&gt;₹ 500"))</f>
        <v>₹ 200-₹ 500</v>
      </c>
      <c r="R203">
        <f>Table1[[#This Row],[rating]]*Table1[[#This Row],[rating_count]]</f>
        <v>9116.1999999999989</v>
      </c>
      <c r="S203" t="str">
        <f>IF(Table1[[#This Row],[discount_percentage]]&lt;0.25, "Low", IF(Table1[[#This Row],[discount_percentage]]&lt;0.5, "Medium", "High"))</f>
        <v>High</v>
      </c>
    </row>
    <row r="204" spans="1:19">
      <c r="A204" t="s">
        <v>412</v>
      </c>
      <c r="B204" t="s">
        <v>413</v>
      </c>
      <c r="C204" t="str">
        <f>TRIM(LEFT(Table1[[#This Row],[product_name]], FIND(" ", Table1[[#This Row],[product_name]], FIND(" ", Table1[[#This Row],[product_name]], FIND(" ", Table1[[#This Row],[product_name]])+1)+1)))</f>
        <v>Universal Remote Control</v>
      </c>
      <c r="D204" t="str">
        <f>PROPER(Table1[[#This Row],[Column1]])</f>
        <v>Universal Remote Control</v>
      </c>
      <c r="E204" t="s">
        <v>2696</v>
      </c>
      <c r="F204" t="s">
        <v>2941</v>
      </c>
      <c r="G204" t="s">
        <v>2697</v>
      </c>
      <c r="H204" t="s">
        <v>2700</v>
      </c>
      <c r="I204" s="9">
        <v>239</v>
      </c>
      <c r="J204" s="9">
        <v>699</v>
      </c>
      <c r="K204" s="1">
        <v>0.66</v>
      </c>
      <c r="L204" s="3">
        <f>IF(Table1[[#This Row],[discount_percentage]]&gt;=0.5, 1,0)</f>
        <v>1</v>
      </c>
      <c r="M204">
        <v>4.4000000000000004</v>
      </c>
      <c r="N204" s="2">
        <v>2640</v>
      </c>
      <c r="O204" s="7">
        <f>IF(Table1[rating_count]&lt;1000, 1, 0)</f>
        <v>0</v>
      </c>
      <c r="P204" s="8">
        <f>Table1[[#This Row],[actual_price]]*Table1[[#This Row],[rating_count]]</f>
        <v>1845360</v>
      </c>
      <c r="Q204" s="10" t="str">
        <f>IF(Table1[[#This Row],[discounted_price]]&lt;200, "₹ 200",IF(Table1[[#This Row],[discounted_price]]&lt;=500,"₹ 200-₹ 500", "&gt;₹ 500"))</f>
        <v>₹ 200-₹ 500</v>
      </c>
      <c r="R204">
        <f>Table1[[#This Row],[rating]]*Table1[[#This Row],[rating_count]]</f>
        <v>11616.000000000002</v>
      </c>
      <c r="S204" t="str">
        <f>IF(Table1[[#This Row],[discount_percentage]]&lt;0.25, "Low", IF(Table1[[#This Row],[discount_percentage]]&lt;0.5, "Medium", "High"))</f>
        <v>High</v>
      </c>
    </row>
    <row r="205" spans="1:19">
      <c r="A205" t="s">
        <v>414</v>
      </c>
      <c r="B205" t="s">
        <v>415</v>
      </c>
      <c r="C205" t="str">
        <f>TRIM(LEFT(Table1[[#This Row],[product_name]], FIND(" ", Table1[[#This Row],[product_name]], FIND(" ", Table1[[#This Row],[product_name]], FIND(" ", Table1[[#This Row],[product_name]])+1)+1)))</f>
        <v>Cotbolt Silicone Case</v>
      </c>
      <c r="D205" t="str">
        <f>PROPER(Table1[[#This Row],[Column1]])</f>
        <v>Cotbolt Silicone Case</v>
      </c>
      <c r="E205" t="s">
        <v>2696</v>
      </c>
      <c r="F205" t="s">
        <v>2941</v>
      </c>
      <c r="G205" t="s">
        <v>2697</v>
      </c>
      <c r="H205" t="s">
        <v>2700</v>
      </c>
      <c r="I205" s="9">
        <v>349</v>
      </c>
      <c r="J205" s="9">
        <v>999</v>
      </c>
      <c r="K205" s="1">
        <v>0.65</v>
      </c>
      <c r="L205" s="3">
        <f>IF(Table1[[#This Row],[discount_percentage]]&gt;=0.5, 1,0)</f>
        <v>1</v>
      </c>
      <c r="M205">
        <v>4</v>
      </c>
      <c r="N205" s="2">
        <v>839</v>
      </c>
      <c r="O205" s="7">
        <f>IF(Table1[rating_count]&lt;1000, 1, 0)</f>
        <v>1</v>
      </c>
      <c r="P205" s="8">
        <f>Table1[[#This Row],[actual_price]]*Table1[[#This Row],[rating_count]]</f>
        <v>838161</v>
      </c>
      <c r="Q205" s="10" t="str">
        <f>IF(Table1[[#This Row],[discounted_price]]&lt;200, "₹ 200",IF(Table1[[#This Row],[discounted_price]]&lt;=500,"₹ 200-₹ 500", "&gt;₹ 500"))</f>
        <v>₹ 200-₹ 500</v>
      </c>
      <c r="R205">
        <f>Table1[[#This Row],[rating]]*Table1[[#This Row],[rating_count]]</f>
        <v>3356</v>
      </c>
      <c r="S205" t="str">
        <f>IF(Table1[[#This Row],[discount_percentage]]&lt;0.25, "Low", IF(Table1[[#This Row],[discount_percentage]]&lt;0.5, "Medium", "High"))</f>
        <v>High</v>
      </c>
    </row>
    <row r="206" spans="1:19">
      <c r="A206" t="s">
        <v>416</v>
      </c>
      <c r="B206" t="s">
        <v>417</v>
      </c>
      <c r="C206" t="str">
        <f>TRIM(LEFT(Table1[[#This Row],[product_name]], FIND(" ", Table1[[#This Row],[product_name]], FIND(" ", Table1[[#This Row],[product_name]], FIND(" ", Table1[[#This Row],[product_name]])+1)+1)))</f>
        <v>BlueRigger High Speed</v>
      </c>
      <c r="D206" t="str">
        <f>PROPER(Table1[[#This Row],[Column1]])</f>
        <v>Bluerigger High Speed</v>
      </c>
      <c r="E206" t="s">
        <v>2696</v>
      </c>
      <c r="F206" t="s">
        <v>2941</v>
      </c>
      <c r="G206" t="s">
        <v>2697</v>
      </c>
      <c r="H206" t="s">
        <v>2695</v>
      </c>
      <c r="I206" s="9">
        <v>467</v>
      </c>
      <c r="J206" s="9">
        <v>599</v>
      </c>
      <c r="K206" s="1">
        <v>0.22</v>
      </c>
      <c r="L206" s="3">
        <f>IF(Table1[[#This Row],[discount_percentage]]&gt;=0.5, 1,0)</f>
        <v>0</v>
      </c>
      <c r="M206">
        <v>4.4000000000000004</v>
      </c>
      <c r="N206" s="2">
        <v>44054</v>
      </c>
      <c r="O206" s="7">
        <f>IF(Table1[rating_count]&lt;1000, 1, 0)</f>
        <v>0</v>
      </c>
      <c r="P206" s="8">
        <f>Table1[[#This Row],[actual_price]]*Table1[[#This Row],[rating_count]]</f>
        <v>26388346</v>
      </c>
      <c r="Q206" s="10" t="str">
        <f>IF(Table1[[#This Row],[discounted_price]]&lt;200, "₹ 200",IF(Table1[[#This Row],[discounted_price]]&lt;=500,"₹ 200-₹ 500", "&gt;₹ 500"))</f>
        <v>₹ 200-₹ 500</v>
      </c>
      <c r="R206">
        <f>Table1[[#This Row],[rating]]*Table1[[#This Row],[rating_count]]</f>
        <v>193837.6</v>
      </c>
      <c r="S206" t="str">
        <f>IF(Table1[[#This Row],[discount_percentage]]&lt;0.25, "Low", IF(Table1[[#This Row],[discount_percentage]]&lt;0.5, "Medium", "High"))</f>
        <v>Low</v>
      </c>
    </row>
    <row r="207" spans="1:19">
      <c r="A207" t="s">
        <v>418</v>
      </c>
      <c r="B207" t="s">
        <v>419</v>
      </c>
      <c r="C207" t="str">
        <f>TRIM(LEFT(Table1[[#This Row],[product_name]], FIND(" ", Table1[[#This Row],[product_name]], FIND(" ", Table1[[#This Row],[product_name]], FIND(" ", Table1[[#This Row],[product_name]])+1)+1)))</f>
        <v>Amkette 30 Pin</v>
      </c>
      <c r="D207" t="str">
        <f>PROPER(Table1[[#This Row],[Column1]])</f>
        <v>Amkette 30 Pin</v>
      </c>
      <c r="E207" t="s">
        <v>2938</v>
      </c>
      <c r="F207" t="s">
        <v>2939</v>
      </c>
      <c r="G207" t="s">
        <v>2958</v>
      </c>
      <c r="H207" t="s">
        <v>2695</v>
      </c>
      <c r="I207" s="9">
        <v>449</v>
      </c>
      <c r="J207" s="9">
        <v>599</v>
      </c>
      <c r="K207" s="1">
        <v>0.25</v>
      </c>
      <c r="L207" s="3">
        <f>IF(Table1[[#This Row],[discount_percentage]]&gt;=0.5, 1,0)</f>
        <v>0</v>
      </c>
      <c r="M207">
        <v>4</v>
      </c>
      <c r="N207" s="2">
        <v>3231</v>
      </c>
      <c r="O207" s="7">
        <f>IF(Table1[rating_count]&lt;1000, 1, 0)</f>
        <v>0</v>
      </c>
      <c r="P207" s="8">
        <f>Table1[[#This Row],[actual_price]]*Table1[[#This Row],[rating_count]]</f>
        <v>1935369</v>
      </c>
      <c r="Q207" s="10" t="str">
        <f>IF(Table1[[#This Row],[discounted_price]]&lt;200, "₹ 200",IF(Table1[[#This Row],[discounted_price]]&lt;=500,"₹ 200-₹ 500", "&gt;₹ 500"))</f>
        <v>₹ 200-₹ 500</v>
      </c>
      <c r="R207">
        <f>Table1[[#This Row],[rating]]*Table1[[#This Row],[rating_count]]</f>
        <v>12924</v>
      </c>
      <c r="S207" t="str">
        <f>IF(Table1[[#This Row],[discount_percentage]]&lt;0.25, "Low", IF(Table1[[#This Row],[discount_percentage]]&lt;0.5, "Medium", "High"))</f>
        <v>Medium</v>
      </c>
    </row>
    <row r="208" spans="1:19">
      <c r="A208" t="s">
        <v>420</v>
      </c>
      <c r="B208" t="s">
        <v>421</v>
      </c>
      <c r="C208" t="str">
        <f>TRIM(LEFT(Table1[[#This Row],[product_name]], FIND(" ", Table1[[#This Row],[product_name]], FIND(" ", Table1[[#This Row],[product_name]], FIND(" ", Table1[[#This Row],[product_name]])+1)+1)))</f>
        <v>TCL 80 cm</v>
      </c>
      <c r="D208" t="str">
        <f>PROPER(Table1[[#This Row],[Column1]])</f>
        <v>Tcl 80 Cm</v>
      </c>
      <c r="E208" t="s">
        <v>2696</v>
      </c>
      <c r="F208" t="s">
        <v>2941</v>
      </c>
      <c r="G208" t="s">
        <v>2698</v>
      </c>
      <c r="H208" t="s">
        <v>2699</v>
      </c>
      <c r="I208" s="9">
        <v>11990</v>
      </c>
      <c r="J208" s="9">
        <v>31990</v>
      </c>
      <c r="K208" s="1">
        <v>0.63</v>
      </c>
      <c r="L208" s="3">
        <f>IF(Table1[[#This Row],[discount_percentage]]&gt;=0.5, 1,0)</f>
        <v>1</v>
      </c>
      <c r="M208">
        <v>4.2</v>
      </c>
      <c r="N208" s="2">
        <v>64</v>
      </c>
      <c r="O208" s="7">
        <f>IF(Table1[rating_count]&lt;1000, 1, 0)</f>
        <v>1</v>
      </c>
      <c r="P208" s="8">
        <f>Table1[[#This Row],[actual_price]]*Table1[[#This Row],[rating_count]]</f>
        <v>2047360</v>
      </c>
      <c r="Q208" s="10" t="str">
        <f>IF(Table1[[#This Row],[discounted_price]]&lt;200, "₹ 200",IF(Table1[[#This Row],[discounted_price]]&lt;=500,"₹ 200-₹ 500", "&gt;₹ 500"))</f>
        <v>&gt;₹ 500</v>
      </c>
      <c r="R208">
        <f>Table1[[#This Row],[rating]]*Table1[[#This Row],[rating_count]]</f>
        <v>268.8</v>
      </c>
      <c r="S208" t="str">
        <f>IF(Table1[[#This Row],[discount_percentage]]&lt;0.25, "Low", IF(Table1[[#This Row],[discount_percentage]]&lt;0.5, "Medium", "High"))</f>
        <v>High</v>
      </c>
    </row>
    <row r="209" spans="1:19">
      <c r="A209" t="s">
        <v>422</v>
      </c>
      <c r="B209" t="s">
        <v>423</v>
      </c>
      <c r="C209" t="str">
        <f>TRIM(LEFT(Table1[[#This Row],[product_name]], FIND(" ", Table1[[#This Row],[product_name]], FIND(" ", Table1[[#This Row],[product_name]], FIND(" ", Table1[[#This Row],[product_name]])+1)+1)))</f>
        <v>POPIO Type C</v>
      </c>
      <c r="D209" t="str">
        <f>PROPER(Table1[[#This Row],[Column1]])</f>
        <v>Popio Type C</v>
      </c>
      <c r="E209" t="s">
        <v>2938</v>
      </c>
      <c r="F209" t="s">
        <v>2939</v>
      </c>
      <c r="G209" t="s">
        <v>2958</v>
      </c>
      <c r="H209" t="s">
        <v>2695</v>
      </c>
      <c r="I209" s="9">
        <v>350</v>
      </c>
      <c r="J209" s="9">
        <v>599</v>
      </c>
      <c r="K209" s="1">
        <v>0.42</v>
      </c>
      <c r="L209" s="3">
        <f>IF(Table1[[#This Row],[discount_percentage]]&gt;=0.5, 1,0)</f>
        <v>0</v>
      </c>
      <c r="M209">
        <v>3.9</v>
      </c>
      <c r="N209" s="2">
        <v>8314</v>
      </c>
      <c r="O209" s="7">
        <f>IF(Table1[rating_count]&lt;1000, 1, 0)</f>
        <v>0</v>
      </c>
      <c r="P209" s="8">
        <f>Table1[[#This Row],[actual_price]]*Table1[[#This Row],[rating_count]]</f>
        <v>4980086</v>
      </c>
      <c r="Q209" s="10" t="str">
        <f>IF(Table1[[#This Row],[discounted_price]]&lt;200, "₹ 200",IF(Table1[[#This Row],[discounted_price]]&lt;=500,"₹ 200-₹ 500", "&gt;₹ 500"))</f>
        <v>₹ 200-₹ 500</v>
      </c>
      <c r="R209">
        <f>Table1[[#This Row],[rating]]*Table1[[#This Row],[rating_count]]</f>
        <v>32424.6</v>
      </c>
      <c r="S209" t="str">
        <f>IF(Table1[[#This Row],[discount_percentage]]&lt;0.25, "Low", IF(Table1[[#This Row],[discount_percentage]]&lt;0.5, "Medium", "High"))</f>
        <v>Medium</v>
      </c>
    </row>
    <row r="210" spans="1:19">
      <c r="A210" t="s">
        <v>424</v>
      </c>
      <c r="B210" t="s">
        <v>425</v>
      </c>
      <c r="C210" t="str">
        <f>TRIM(LEFT(Table1[[#This Row],[product_name]], FIND(" ", Table1[[#This Row],[product_name]], FIND(" ", Table1[[#This Row],[product_name]], FIND(" ", Table1[[#This Row],[product_name]])+1)+1)))</f>
        <v>MYVN LTG to</v>
      </c>
      <c r="D210" t="str">
        <f>PROPER(Table1[[#This Row],[Column1]])</f>
        <v>Myvn Ltg To</v>
      </c>
      <c r="E210" t="s">
        <v>2938</v>
      </c>
      <c r="F210" t="s">
        <v>2939</v>
      </c>
      <c r="G210" t="s">
        <v>2958</v>
      </c>
      <c r="H210" t="s">
        <v>2695</v>
      </c>
      <c r="I210" s="9">
        <v>252</v>
      </c>
      <c r="J210" s="9">
        <v>999</v>
      </c>
      <c r="K210" s="1">
        <v>0.75</v>
      </c>
      <c r="L210" s="3">
        <f>IF(Table1[[#This Row],[discount_percentage]]&gt;=0.5, 1,0)</f>
        <v>1</v>
      </c>
      <c r="M210">
        <v>3.7</v>
      </c>
      <c r="N210" s="2">
        <v>2249</v>
      </c>
      <c r="O210" s="7">
        <f>IF(Table1[rating_count]&lt;1000, 1, 0)</f>
        <v>0</v>
      </c>
      <c r="P210" s="8">
        <f>Table1[[#This Row],[actual_price]]*Table1[[#This Row],[rating_count]]</f>
        <v>2246751</v>
      </c>
      <c r="Q210" s="10" t="str">
        <f>IF(Table1[[#This Row],[discounted_price]]&lt;200, "₹ 200",IF(Table1[[#This Row],[discounted_price]]&lt;=500,"₹ 200-₹ 500", "&gt;₹ 500"))</f>
        <v>₹ 200-₹ 500</v>
      </c>
      <c r="R210">
        <f>Table1[[#This Row],[rating]]*Table1[[#This Row],[rating_count]]</f>
        <v>8321.3000000000011</v>
      </c>
      <c r="S210" t="str">
        <f>IF(Table1[[#This Row],[discount_percentage]]&lt;0.25, "Low", IF(Table1[[#This Row],[discount_percentage]]&lt;0.5, "Medium", "High"))</f>
        <v>High</v>
      </c>
    </row>
    <row r="211" spans="1:19">
      <c r="A211" t="s">
        <v>426</v>
      </c>
      <c r="B211" t="s">
        <v>427</v>
      </c>
      <c r="C211" t="str">
        <f>TRIM(LEFT(Table1[[#This Row],[product_name]], FIND(" ", Table1[[#This Row],[product_name]], FIND(" ", Table1[[#This Row],[product_name]], FIND(" ", Table1[[#This Row],[product_name]])+1)+1)))</f>
        <v>Tata Sky Universal</v>
      </c>
      <c r="D211" t="str">
        <f>PROPER(Table1[[#This Row],[Column1]])</f>
        <v>Tata Sky Universal</v>
      </c>
      <c r="E211" t="s">
        <v>2696</v>
      </c>
      <c r="F211" t="s">
        <v>2941</v>
      </c>
      <c r="G211" t="s">
        <v>2697</v>
      </c>
      <c r="H211" t="s">
        <v>2700</v>
      </c>
      <c r="I211" s="9">
        <v>204</v>
      </c>
      <c r="J211" s="9">
        <v>599</v>
      </c>
      <c r="K211" s="1">
        <v>0.66</v>
      </c>
      <c r="L211" s="3">
        <f>IF(Table1[[#This Row],[discount_percentage]]&gt;=0.5, 1,0)</f>
        <v>1</v>
      </c>
      <c r="M211">
        <v>3.6</v>
      </c>
      <c r="N211" s="2">
        <v>339</v>
      </c>
      <c r="O211" s="7">
        <f>IF(Table1[rating_count]&lt;1000, 1, 0)</f>
        <v>1</v>
      </c>
      <c r="P211" s="8">
        <f>Table1[[#This Row],[actual_price]]*Table1[[#This Row],[rating_count]]</f>
        <v>203061</v>
      </c>
      <c r="Q211" s="10" t="str">
        <f>IF(Table1[[#This Row],[discounted_price]]&lt;200, "₹ 200",IF(Table1[[#This Row],[discounted_price]]&lt;=500,"₹ 200-₹ 500", "&gt;₹ 500"))</f>
        <v>₹ 200-₹ 500</v>
      </c>
      <c r="R211">
        <f>Table1[[#This Row],[rating]]*Table1[[#This Row],[rating_count]]</f>
        <v>1220.4000000000001</v>
      </c>
      <c r="S211" t="str">
        <f>IF(Table1[[#This Row],[discount_percentage]]&lt;0.25, "Low", IF(Table1[[#This Row],[discount_percentage]]&lt;0.5, "Medium", "High"))</f>
        <v>High</v>
      </c>
    </row>
    <row r="212" spans="1:19">
      <c r="A212" t="s">
        <v>428</v>
      </c>
      <c r="B212" t="s">
        <v>429</v>
      </c>
      <c r="C212" t="str">
        <f>TRIM(LEFT(Table1[[#This Row],[product_name]], FIND(" ", Table1[[#This Row],[product_name]], FIND(" ", Table1[[#This Row],[product_name]], FIND(" ", Table1[[#This Row],[product_name]])+1)+1)))</f>
        <v>WZATCO Pixel |</v>
      </c>
      <c r="D212" t="str">
        <f>PROPER(Table1[[#This Row],[Column1]])</f>
        <v>Wzatco Pixel |</v>
      </c>
      <c r="E212" t="s">
        <v>2696</v>
      </c>
      <c r="F212" t="s">
        <v>2941</v>
      </c>
      <c r="G212" t="s">
        <v>2705</v>
      </c>
      <c r="I212" s="9">
        <v>6490</v>
      </c>
      <c r="J212" s="9">
        <v>9990</v>
      </c>
      <c r="K212" s="1">
        <v>0.35</v>
      </c>
      <c r="L212" s="3">
        <f>IF(Table1[[#This Row],[discount_percentage]]&gt;=0.5, 1,0)</f>
        <v>0</v>
      </c>
      <c r="M212">
        <v>4</v>
      </c>
      <c r="N212" s="2">
        <v>27</v>
      </c>
      <c r="O212" s="7">
        <f>IF(Table1[rating_count]&lt;1000, 1, 0)</f>
        <v>1</v>
      </c>
      <c r="P212" s="8">
        <f>Table1[[#This Row],[actual_price]]*Table1[[#This Row],[rating_count]]</f>
        <v>269730</v>
      </c>
      <c r="Q212" s="10" t="str">
        <f>IF(Table1[[#This Row],[discounted_price]]&lt;200, "₹ 200",IF(Table1[[#This Row],[discounted_price]]&lt;=500,"₹ 200-₹ 500", "&gt;₹ 500"))</f>
        <v>&gt;₹ 500</v>
      </c>
      <c r="R212">
        <f>Table1[[#This Row],[rating]]*Table1[[#This Row],[rating_count]]</f>
        <v>108</v>
      </c>
      <c r="S212" t="str">
        <f>IF(Table1[[#This Row],[discount_percentage]]&lt;0.25, "Low", IF(Table1[[#This Row],[discount_percentage]]&lt;0.5, "Medium", "High"))</f>
        <v>Medium</v>
      </c>
    </row>
    <row r="213" spans="1:19">
      <c r="A213" t="s">
        <v>430</v>
      </c>
      <c r="B213" t="s">
        <v>431</v>
      </c>
      <c r="C213" t="str">
        <f>TRIM(LEFT(Table1[[#This Row],[product_name]], FIND(" ", Table1[[#This Row],[product_name]], FIND(" ", Table1[[#This Row],[product_name]], FIND(" ", Table1[[#This Row],[product_name]])+1)+1)))</f>
        <v>7SEVEN¬Æ Compatible Tata</v>
      </c>
      <c r="D213" t="str">
        <f>PROPER(Table1[[#This Row],[Column1]])</f>
        <v>7Seven¬Æ Compatible Tata</v>
      </c>
      <c r="E213" t="s">
        <v>2696</v>
      </c>
      <c r="F213" t="s">
        <v>2941</v>
      </c>
      <c r="G213" t="s">
        <v>2697</v>
      </c>
      <c r="H213" t="s">
        <v>2700</v>
      </c>
      <c r="I213" s="9">
        <v>235</v>
      </c>
      <c r="J213" s="9">
        <v>599</v>
      </c>
      <c r="K213" s="1">
        <v>0.61</v>
      </c>
      <c r="L213" s="3">
        <f>IF(Table1[[#This Row],[discount_percentage]]&gt;=0.5, 1,0)</f>
        <v>1</v>
      </c>
      <c r="M213">
        <v>3.5</v>
      </c>
      <c r="N213" s="2">
        <v>197</v>
      </c>
      <c r="O213" s="7">
        <f>IF(Table1[rating_count]&lt;1000, 1, 0)</f>
        <v>1</v>
      </c>
      <c r="P213" s="8">
        <f>Table1[[#This Row],[actual_price]]*Table1[[#This Row],[rating_count]]</f>
        <v>118003</v>
      </c>
      <c r="Q213" s="10" t="str">
        <f>IF(Table1[[#This Row],[discounted_price]]&lt;200, "₹ 200",IF(Table1[[#This Row],[discounted_price]]&lt;=500,"₹ 200-₹ 500", "&gt;₹ 500"))</f>
        <v>₹ 200-₹ 500</v>
      </c>
      <c r="R213">
        <f>Table1[[#This Row],[rating]]*Table1[[#This Row],[rating_count]]</f>
        <v>689.5</v>
      </c>
      <c r="S213" t="str">
        <f>IF(Table1[[#This Row],[discount_percentage]]&lt;0.25, "Low", IF(Table1[[#This Row],[discount_percentage]]&lt;0.5, "Medium", "High"))</f>
        <v>High</v>
      </c>
    </row>
    <row r="214" spans="1:19">
      <c r="A214" t="s">
        <v>432</v>
      </c>
      <c r="B214" t="s">
        <v>433</v>
      </c>
      <c r="C214" t="str">
        <f>TRIM(LEFT(Table1[[#This Row],[product_name]], FIND(" ", Table1[[#This Row],[product_name]], FIND(" ", Table1[[#This Row],[product_name]], FIND(" ", Table1[[#This Row],[product_name]])+1)+1)))</f>
        <v>AmazonBasics USB 2.0</v>
      </c>
      <c r="D214" t="str">
        <f>PROPER(Table1[[#This Row],[Column1]])</f>
        <v>Amazonbasics Usb 2.0</v>
      </c>
      <c r="E214" t="s">
        <v>2938</v>
      </c>
      <c r="F214" t="s">
        <v>2939</v>
      </c>
      <c r="G214" t="s">
        <v>2958</v>
      </c>
      <c r="H214" t="s">
        <v>2695</v>
      </c>
      <c r="I214" s="9">
        <v>299</v>
      </c>
      <c r="J214" s="9">
        <v>800</v>
      </c>
      <c r="K214" s="1">
        <v>0.63</v>
      </c>
      <c r="L214" s="3">
        <f>IF(Table1[[#This Row],[discount_percentage]]&gt;=0.5, 1,0)</f>
        <v>1</v>
      </c>
      <c r="M214">
        <v>4.5</v>
      </c>
      <c r="N214" s="2">
        <v>74977</v>
      </c>
      <c r="O214" s="7">
        <f>IF(Table1[rating_count]&lt;1000, 1, 0)</f>
        <v>0</v>
      </c>
      <c r="P214" s="8">
        <f>Table1[[#This Row],[actual_price]]*Table1[[#This Row],[rating_count]]</f>
        <v>59981600</v>
      </c>
      <c r="Q214" s="10" t="str">
        <f>IF(Table1[[#This Row],[discounted_price]]&lt;200, "₹ 200",IF(Table1[[#This Row],[discounted_price]]&lt;=500,"₹ 200-₹ 500", "&gt;₹ 500"))</f>
        <v>₹ 200-₹ 500</v>
      </c>
      <c r="R214">
        <f>Table1[[#This Row],[rating]]*Table1[[#This Row],[rating_count]]</f>
        <v>337396.5</v>
      </c>
      <c r="S214" t="str">
        <f>IF(Table1[[#This Row],[discount_percentage]]&lt;0.25, "Low", IF(Table1[[#This Row],[discount_percentage]]&lt;0.5, "Medium", "High"))</f>
        <v>High</v>
      </c>
    </row>
    <row r="215" spans="1:19">
      <c r="A215" t="s">
        <v>434</v>
      </c>
      <c r="B215" t="s">
        <v>435</v>
      </c>
      <c r="C215" t="str">
        <f>TRIM(LEFT(Table1[[#This Row],[product_name]], FIND(" ", Table1[[#This Row],[product_name]], FIND(" ", Table1[[#This Row],[product_name]], FIND(" ", Table1[[#This Row],[product_name]])+1)+1)))</f>
        <v>Amazon Basics USB</v>
      </c>
      <c r="D215" t="str">
        <f>PROPER(Table1[[#This Row],[Column1]])</f>
        <v>Amazon Basics Usb</v>
      </c>
      <c r="E215" t="s">
        <v>2938</v>
      </c>
      <c r="F215" t="s">
        <v>2939</v>
      </c>
      <c r="G215" t="s">
        <v>2958</v>
      </c>
      <c r="H215" t="s">
        <v>2695</v>
      </c>
      <c r="I215" s="9">
        <v>799</v>
      </c>
      <c r="J215" s="9">
        <v>1999</v>
      </c>
      <c r="K215" s="1">
        <v>0.6</v>
      </c>
      <c r="L215" s="3">
        <f>IF(Table1[[#This Row],[discount_percentage]]&gt;=0.5, 1,0)</f>
        <v>1</v>
      </c>
      <c r="M215">
        <v>4.2</v>
      </c>
      <c r="N215" s="2">
        <v>8583</v>
      </c>
      <c r="O215" s="7">
        <f>IF(Table1[rating_count]&lt;1000, 1, 0)</f>
        <v>0</v>
      </c>
      <c r="P215" s="8">
        <f>Table1[[#This Row],[actual_price]]*Table1[[#This Row],[rating_count]]</f>
        <v>17157417</v>
      </c>
      <c r="Q215" s="10" t="str">
        <f>IF(Table1[[#This Row],[discounted_price]]&lt;200, "₹ 200",IF(Table1[[#This Row],[discounted_price]]&lt;=500,"₹ 200-₹ 500", "&gt;₹ 500"))</f>
        <v>&gt;₹ 500</v>
      </c>
      <c r="R215">
        <f>Table1[[#This Row],[rating]]*Table1[[#This Row],[rating_count]]</f>
        <v>36048.6</v>
      </c>
      <c r="S215" t="str">
        <f>IF(Table1[[#This Row],[discount_percentage]]&lt;0.25, "Low", IF(Table1[[#This Row],[discount_percentage]]&lt;0.5, "Medium", "High"))</f>
        <v>High</v>
      </c>
    </row>
    <row r="216" spans="1:19">
      <c r="A216" t="s">
        <v>436</v>
      </c>
      <c r="B216" t="s">
        <v>437</v>
      </c>
      <c r="C216" t="str">
        <f>TRIM(LEFT(Table1[[#This Row],[product_name]], FIND(" ", Table1[[#This Row],[product_name]], FIND(" ", Table1[[#This Row],[product_name]], FIND(" ", Table1[[#This Row],[product_name]])+1)+1)))</f>
        <v>Crypo‚Ñ¢ Universal Remote</v>
      </c>
      <c r="D216" t="str">
        <f>PROPER(Table1[[#This Row],[Column1]])</f>
        <v>Crypo‚Ñ¢ Universal Remote</v>
      </c>
      <c r="E216" t="s">
        <v>2696</v>
      </c>
      <c r="F216" t="s">
        <v>2941</v>
      </c>
      <c r="G216" t="s">
        <v>2697</v>
      </c>
      <c r="H216" t="s">
        <v>2700</v>
      </c>
      <c r="I216" s="9">
        <v>299</v>
      </c>
      <c r="J216" s="9">
        <v>999</v>
      </c>
      <c r="K216" s="1">
        <v>0.7</v>
      </c>
      <c r="L216" s="3">
        <f>IF(Table1[[#This Row],[discount_percentage]]&gt;=0.5, 1,0)</f>
        <v>1</v>
      </c>
      <c r="M216">
        <v>3.8</v>
      </c>
      <c r="N216" s="2">
        <v>928</v>
      </c>
      <c r="O216" s="7">
        <f>IF(Table1[rating_count]&lt;1000, 1, 0)</f>
        <v>1</v>
      </c>
      <c r="P216" s="8">
        <f>Table1[[#This Row],[actual_price]]*Table1[[#This Row],[rating_count]]</f>
        <v>927072</v>
      </c>
      <c r="Q216" s="10" t="str">
        <f>IF(Table1[[#This Row],[discounted_price]]&lt;200, "₹ 200",IF(Table1[[#This Row],[discounted_price]]&lt;=500,"₹ 200-₹ 500", "&gt;₹ 500"))</f>
        <v>₹ 200-₹ 500</v>
      </c>
      <c r="R216">
        <f>Table1[[#This Row],[rating]]*Table1[[#This Row],[rating_count]]</f>
        <v>3526.3999999999996</v>
      </c>
      <c r="S216" t="str">
        <f>IF(Table1[[#This Row],[discount_percentage]]&lt;0.25, "Low", IF(Table1[[#This Row],[discount_percentage]]&lt;0.5, "Medium", "High"))</f>
        <v>High</v>
      </c>
    </row>
    <row r="217" spans="1:19">
      <c r="A217" t="s">
        <v>438</v>
      </c>
      <c r="B217" t="s">
        <v>439</v>
      </c>
      <c r="C217" t="str">
        <f>TRIM(LEFT(Table1[[#This Row],[product_name]], FIND(" ", Table1[[#This Row],[product_name]], FIND(" ", Table1[[#This Row],[product_name]], FIND(" ", Table1[[#This Row],[product_name]])+1)+1)))</f>
        <v>Karbonn 80 cm</v>
      </c>
      <c r="D217" t="str">
        <f>PROPER(Table1[[#This Row],[Column1]])</f>
        <v>Karbonn 80 Cm</v>
      </c>
      <c r="E217" t="s">
        <v>2696</v>
      </c>
      <c r="F217" t="s">
        <v>2941</v>
      </c>
      <c r="G217" t="s">
        <v>2698</v>
      </c>
      <c r="H217" t="s">
        <v>2701</v>
      </c>
      <c r="I217" s="9">
        <v>6999</v>
      </c>
      <c r="J217" s="9">
        <v>16990</v>
      </c>
      <c r="K217" s="1">
        <v>0.59</v>
      </c>
      <c r="L217" s="3">
        <f>IF(Table1[[#This Row],[discount_percentage]]&gt;=0.5, 1,0)</f>
        <v>1</v>
      </c>
      <c r="M217">
        <v>3.8</v>
      </c>
      <c r="N217" s="2">
        <v>110</v>
      </c>
      <c r="O217" s="7">
        <f>IF(Table1[rating_count]&lt;1000, 1, 0)</f>
        <v>1</v>
      </c>
      <c r="P217" s="8">
        <f>Table1[[#This Row],[actual_price]]*Table1[[#This Row],[rating_count]]</f>
        <v>1868900</v>
      </c>
      <c r="Q217" s="10" t="str">
        <f>IF(Table1[[#This Row],[discounted_price]]&lt;200, "₹ 200",IF(Table1[[#This Row],[discounted_price]]&lt;=500,"₹ 200-₹ 500", "&gt;₹ 500"))</f>
        <v>&gt;₹ 500</v>
      </c>
      <c r="R217">
        <f>Table1[[#This Row],[rating]]*Table1[[#This Row],[rating_count]]</f>
        <v>418</v>
      </c>
      <c r="S217" t="str">
        <f>IF(Table1[[#This Row],[discount_percentage]]&lt;0.25, "Low", IF(Table1[[#This Row],[discount_percentage]]&lt;0.5, "Medium", "High"))</f>
        <v>High</v>
      </c>
    </row>
    <row r="218" spans="1:19">
      <c r="A218" t="s">
        <v>440</v>
      </c>
      <c r="B218" t="s">
        <v>441</v>
      </c>
      <c r="C218" t="str">
        <f>TRIM(LEFT(Table1[[#This Row],[product_name]], FIND(" ", Table1[[#This Row],[product_name]], FIND(" ", Table1[[#This Row],[product_name]], FIND(" ", Table1[[#This Row],[product_name]])+1)+1)))</f>
        <v>OnePlus 138.7 cm</v>
      </c>
      <c r="D218" t="str">
        <f>PROPER(Table1[[#This Row],[Column1]])</f>
        <v>Oneplus 138.7 Cm</v>
      </c>
      <c r="E218" t="s">
        <v>2696</v>
      </c>
      <c r="F218" t="s">
        <v>2941</v>
      </c>
      <c r="G218" t="s">
        <v>2698</v>
      </c>
      <c r="H218" t="s">
        <v>2699</v>
      </c>
      <c r="I218" s="9">
        <v>42999</v>
      </c>
      <c r="J218" s="9">
        <v>59999</v>
      </c>
      <c r="K218" s="1">
        <v>0.28000000000000003</v>
      </c>
      <c r="L218" s="3">
        <f>IF(Table1[[#This Row],[discount_percentage]]&gt;=0.5, 1,0)</f>
        <v>0</v>
      </c>
      <c r="M218">
        <v>4.0999999999999996</v>
      </c>
      <c r="N218" s="2">
        <v>6753</v>
      </c>
      <c r="O218" s="7">
        <f>IF(Table1[rating_count]&lt;1000, 1, 0)</f>
        <v>0</v>
      </c>
      <c r="P218" s="8">
        <f>Table1[[#This Row],[actual_price]]*Table1[[#This Row],[rating_count]]</f>
        <v>405173247</v>
      </c>
      <c r="Q218" s="10" t="str">
        <f>IF(Table1[[#This Row],[discounted_price]]&lt;200, "₹ 200",IF(Table1[[#This Row],[discounted_price]]&lt;=500,"₹ 200-₹ 500", "&gt;₹ 500"))</f>
        <v>&gt;₹ 500</v>
      </c>
      <c r="R218">
        <f>Table1[[#This Row],[rating]]*Table1[[#This Row],[rating_count]]</f>
        <v>27687.3</v>
      </c>
      <c r="S218" t="str">
        <f>IF(Table1[[#This Row],[discount_percentage]]&lt;0.25, "Low", IF(Table1[[#This Row],[discount_percentage]]&lt;0.5, "Medium", "High"))</f>
        <v>Medium</v>
      </c>
    </row>
    <row r="219" spans="1:19">
      <c r="A219" t="s">
        <v>442</v>
      </c>
      <c r="B219" t="s">
        <v>443</v>
      </c>
      <c r="C219" t="str">
        <f>TRIM(LEFT(Table1[[#This Row],[product_name]], FIND(" ", Table1[[#This Row],[product_name]], FIND(" ", Table1[[#This Row],[product_name]], FIND(" ", Table1[[#This Row],[product_name]])+1)+1)))</f>
        <v>Posh 1.5 Meter</v>
      </c>
      <c r="D219" t="str">
        <f>PROPER(Table1[[#This Row],[Column1]])</f>
        <v>Posh 1.5 Meter</v>
      </c>
      <c r="E219" t="s">
        <v>2696</v>
      </c>
      <c r="F219" t="s">
        <v>2941</v>
      </c>
      <c r="G219" t="s">
        <v>2697</v>
      </c>
      <c r="H219" t="s">
        <v>2695</v>
      </c>
      <c r="I219" s="9">
        <v>173</v>
      </c>
      <c r="J219" s="9">
        <v>999</v>
      </c>
      <c r="K219" s="1">
        <v>0.83</v>
      </c>
      <c r="L219" s="3">
        <f>IF(Table1[[#This Row],[discount_percentage]]&gt;=0.5, 1,0)</f>
        <v>1</v>
      </c>
      <c r="M219">
        <v>4.3</v>
      </c>
      <c r="N219" s="2">
        <v>1237</v>
      </c>
      <c r="O219" s="7">
        <f>IF(Table1[rating_count]&lt;1000, 1, 0)</f>
        <v>0</v>
      </c>
      <c r="P219" s="8">
        <f>Table1[[#This Row],[actual_price]]*Table1[[#This Row],[rating_count]]</f>
        <v>1235763</v>
      </c>
      <c r="Q219" s="10" t="str">
        <f>IF(Table1[[#This Row],[discounted_price]]&lt;200, "₹ 200",IF(Table1[[#This Row],[discounted_price]]&lt;=500,"₹ 200-₹ 500", "&gt;₹ 500"))</f>
        <v>₹ 200</v>
      </c>
      <c r="R219">
        <f>Table1[[#This Row],[rating]]*Table1[[#This Row],[rating_count]]</f>
        <v>5319.0999999999995</v>
      </c>
      <c r="S219" t="str">
        <f>IF(Table1[[#This Row],[discount_percentage]]&lt;0.25, "Low", IF(Table1[[#This Row],[discount_percentage]]&lt;0.5, "Medium", "High"))</f>
        <v>High</v>
      </c>
    </row>
    <row r="220" spans="1:19">
      <c r="A220" t="s">
        <v>444</v>
      </c>
      <c r="B220" t="s">
        <v>445</v>
      </c>
      <c r="C220" t="str">
        <f>TRIM(LEFT(Table1[[#This Row],[product_name]], FIND(" ", Table1[[#This Row],[product_name]], FIND(" ", Table1[[#This Row],[product_name]], FIND(" ", Table1[[#This Row],[product_name]])+1)+1)))</f>
        <v>Amazon Basics HDMI</v>
      </c>
      <c r="D220" t="str">
        <f>PROPER(Table1[[#This Row],[Column1]])</f>
        <v>Amazon Basics Hdmi</v>
      </c>
      <c r="E220" t="s">
        <v>2696</v>
      </c>
      <c r="F220" t="s">
        <v>2703</v>
      </c>
      <c r="G220" t="s">
        <v>2697</v>
      </c>
      <c r="H220" t="s">
        <v>2706</v>
      </c>
      <c r="I220" s="9">
        <v>209</v>
      </c>
      <c r="J220" s="9">
        <v>600</v>
      </c>
      <c r="K220" s="1">
        <v>0.65</v>
      </c>
      <c r="L220" s="3">
        <f>IF(Table1[[#This Row],[discount_percentage]]&gt;=0.5, 1,0)</f>
        <v>1</v>
      </c>
      <c r="M220">
        <v>4.4000000000000004</v>
      </c>
      <c r="N220" s="2">
        <v>18872</v>
      </c>
      <c r="O220" s="7">
        <f>IF(Table1[rating_count]&lt;1000, 1, 0)</f>
        <v>0</v>
      </c>
      <c r="P220" s="8">
        <f>Table1[[#This Row],[actual_price]]*Table1[[#This Row],[rating_count]]</f>
        <v>11323200</v>
      </c>
      <c r="Q220" s="10" t="str">
        <f>IF(Table1[[#This Row],[discounted_price]]&lt;200, "₹ 200",IF(Table1[[#This Row],[discounted_price]]&lt;=500,"₹ 200-₹ 500", "&gt;₹ 500"))</f>
        <v>₹ 200-₹ 500</v>
      </c>
      <c r="R220">
        <f>Table1[[#This Row],[rating]]*Table1[[#This Row],[rating_count]]</f>
        <v>83036.800000000003</v>
      </c>
      <c r="S220" t="str">
        <f>IF(Table1[[#This Row],[discount_percentage]]&lt;0.25, "Low", IF(Table1[[#This Row],[discount_percentage]]&lt;0.5, "Medium", "High"))</f>
        <v>High</v>
      </c>
    </row>
    <row r="221" spans="1:19">
      <c r="A221" t="s">
        <v>446</v>
      </c>
      <c r="B221" t="s">
        <v>447</v>
      </c>
      <c r="C221" t="str">
        <f>TRIM(LEFT(Table1[[#This Row],[product_name]], FIND(" ", Table1[[#This Row],[product_name]], FIND(" ", Table1[[#This Row],[product_name]], FIND(" ", Table1[[#This Row],[product_name]])+1)+1)))</f>
        <v>boAt LTG 550v3</v>
      </c>
      <c r="D221" t="str">
        <f>PROPER(Table1[[#This Row],[Column1]])</f>
        <v>Boat Ltg 550V3</v>
      </c>
      <c r="E221" t="s">
        <v>2938</v>
      </c>
      <c r="F221" t="s">
        <v>2939</v>
      </c>
      <c r="G221" t="s">
        <v>2958</v>
      </c>
      <c r="H221" t="s">
        <v>2695</v>
      </c>
      <c r="I221" s="9">
        <v>848.99</v>
      </c>
      <c r="J221" s="9">
        <v>1490</v>
      </c>
      <c r="K221" s="1">
        <v>0.43</v>
      </c>
      <c r="L221" s="3">
        <f>IF(Table1[[#This Row],[discount_percentage]]&gt;=0.5, 1,0)</f>
        <v>0</v>
      </c>
      <c r="M221">
        <v>3.9</v>
      </c>
      <c r="N221" s="2">
        <v>356</v>
      </c>
      <c r="O221" s="7">
        <f>IF(Table1[rating_count]&lt;1000, 1, 0)</f>
        <v>1</v>
      </c>
      <c r="P221" s="8">
        <f>Table1[[#This Row],[actual_price]]*Table1[[#This Row],[rating_count]]</f>
        <v>530440</v>
      </c>
      <c r="Q221" s="10" t="str">
        <f>IF(Table1[[#This Row],[discounted_price]]&lt;200, "₹ 200",IF(Table1[[#This Row],[discounted_price]]&lt;=500,"₹ 200-₹ 500", "&gt;₹ 500"))</f>
        <v>&gt;₹ 500</v>
      </c>
      <c r="R221">
        <f>Table1[[#This Row],[rating]]*Table1[[#This Row],[rating_count]]</f>
        <v>1388.3999999999999</v>
      </c>
      <c r="S221" t="str">
        <f>IF(Table1[[#This Row],[discount_percentage]]&lt;0.25, "Low", IF(Table1[[#This Row],[discount_percentage]]&lt;0.5, "Medium", "High"))</f>
        <v>Medium</v>
      </c>
    </row>
    <row r="222" spans="1:19">
      <c r="A222" t="s">
        <v>448</v>
      </c>
      <c r="B222" t="s">
        <v>449</v>
      </c>
      <c r="C222" t="str">
        <f>TRIM(LEFT(Table1[[#This Row],[product_name]], FIND(" ", Table1[[#This Row],[product_name]], FIND(" ", Table1[[#This Row],[product_name]], FIND(" ", Table1[[#This Row],[product_name]])+1)+1)))</f>
        <v>Wayona Nylon Braided</v>
      </c>
      <c r="D222" t="str">
        <f>PROPER(Table1[[#This Row],[Column1]])</f>
        <v>Wayona Nylon Braided</v>
      </c>
      <c r="E222" t="s">
        <v>2938</v>
      </c>
      <c r="F222" t="s">
        <v>2939</v>
      </c>
      <c r="G222" t="s">
        <v>2958</v>
      </c>
      <c r="H222" t="s">
        <v>2695</v>
      </c>
      <c r="I222" s="9">
        <v>649</v>
      </c>
      <c r="J222" s="9">
        <v>1999</v>
      </c>
      <c r="K222" s="1">
        <v>0.68</v>
      </c>
      <c r="L222" s="3">
        <f>IF(Table1[[#This Row],[discount_percentage]]&gt;=0.5, 1,0)</f>
        <v>1</v>
      </c>
      <c r="M222">
        <v>4.2</v>
      </c>
      <c r="N222" s="2">
        <v>24269</v>
      </c>
      <c r="O222" s="7">
        <f>IF(Table1[rating_count]&lt;1000, 1, 0)</f>
        <v>0</v>
      </c>
      <c r="P222" s="8">
        <f>Table1[[#This Row],[actual_price]]*Table1[[#This Row],[rating_count]]</f>
        <v>48513731</v>
      </c>
      <c r="Q222" s="10" t="str">
        <f>IF(Table1[[#This Row],[discounted_price]]&lt;200, "₹ 200",IF(Table1[[#This Row],[discounted_price]]&lt;=500,"₹ 200-₹ 500", "&gt;₹ 500"))</f>
        <v>&gt;₹ 500</v>
      </c>
      <c r="R222">
        <f>Table1[[#This Row],[rating]]*Table1[[#This Row],[rating_count]]</f>
        <v>101929.8</v>
      </c>
      <c r="S222" t="str">
        <f>IF(Table1[[#This Row],[discount_percentage]]&lt;0.25, "Low", IF(Table1[[#This Row],[discount_percentage]]&lt;0.5, "Medium", "High"))</f>
        <v>High</v>
      </c>
    </row>
    <row r="223" spans="1:19">
      <c r="A223" t="s">
        <v>450</v>
      </c>
      <c r="B223" t="s">
        <v>451</v>
      </c>
      <c r="C223" t="str">
        <f>TRIM(LEFT(Table1[[#This Row],[product_name]], FIND(" ", Table1[[#This Row],[product_name]], FIND(" ", Table1[[#This Row],[product_name]], FIND(" ", Table1[[#This Row],[product_name]])+1)+1)))</f>
        <v>Astigo Compatible Remote</v>
      </c>
      <c r="D223" t="str">
        <f>PROPER(Table1[[#This Row],[Column1]])</f>
        <v>Astigo Compatible Remote</v>
      </c>
      <c r="E223" t="s">
        <v>2696</v>
      </c>
      <c r="F223" t="s">
        <v>2941</v>
      </c>
      <c r="G223" t="s">
        <v>2697</v>
      </c>
      <c r="H223" t="s">
        <v>2700</v>
      </c>
      <c r="I223" s="9">
        <v>299</v>
      </c>
      <c r="J223" s="9">
        <v>899</v>
      </c>
      <c r="K223" s="1">
        <v>0.67</v>
      </c>
      <c r="L223" s="3">
        <f>IF(Table1[[#This Row],[discount_percentage]]&gt;=0.5, 1,0)</f>
        <v>1</v>
      </c>
      <c r="M223">
        <v>3.8</v>
      </c>
      <c r="N223" s="2">
        <v>425</v>
      </c>
      <c r="O223" s="7">
        <f>IF(Table1[rating_count]&lt;1000, 1, 0)</f>
        <v>1</v>
      </c>
      <c r="P223" s="8">
        <f>Table1[[#This Row],[actual_price]]*Table1[[#This Row],[rating_count]]</f>
        <v>382075</v>
      </c>
      <c r="Q223" s="10" t="str">
        <f>IF(Table1[[#This Row],[discounted_price]]&lt;200, "₹ 200",IF(Table1[[#This Row],[discounted_price]]&lt;=500,"₹ 200-₹ 500", "&gt;₹ 500"))</f>
        <v>₹ 200-₹ 500</v>
      </c>
      <c r="R223">
        <f>Table1[[#This Row],[rating]]*Table1[[#This Row],[rating_count]]</f>
        <v>1615</v>
      </c>
      <c r="S223" t="str">
        <f>IF(Table1[[#This Row],[discount_percentage]]&lt;0.25, "Low", IF(Table1[[#This Row],[discount_percentage]]&lt;0.5, "Medium", "High"))</f>
        <v>High</v>
      </c>
    </row>
    <row r="224" spans="1:19">
      <c r="A224" t="s">
        <v>452</v>
      </c>
      <c r="B224" t="s">
        <v>453</v>
      </c>
      <c r="C224" t="str">
        <f>TRIM(LEFT(Table1[[#This Row],[product_name]], FIND(" ", Table1[[#This Row],[product_name]], FIND(" ", Table1[[#This Row],[product_name]], FIND(" ", Table1[[#This Row],[product_name]])+1)+1)))</f>
        <v>Caprigo Heavy Duty</v>
      </c>
      <c r="D224" t="str">
        <f>PROPER(Table1[[#This Row],[Column1]])</f>
        <v>Caprigo Heavy Duty</v>
      </c>
      <c r="E224" t="s">
        <v>2696</v>
      </c>
      <c r="F224" t="s">
        <v>2941</v>
      </c>
      <c r="G224" t="s">
        <v>2697</v>
      </c>
      <c r="H224" t="s">
        <v>2702</v>
      </c>
      <c r="I224" s="9">
        <v>399</v>
      </c>
      <c r="J224" s="9">
        <v>799</v>
      </c>
      <c r="K224" s="1">
        <v>0.5</v>
      </c>
      <c r="L224" s="3">
        <f>IF(Table1[[#This Row],[discount_percentage]]&gt;=0.5, 1,0)</f>
        <v>1</v>
      </c>
      <c r="M224">
        <v>4.0999999999999996</v>
      </c>
      <c r="N224" s="2">
        <v>1161</v>
      </c>
      <c r="O224" s="7">
        <f>IF(Table1[rating_count]&lt;1000, 1, 0)</f>
        <v>0</v>
      </c>
      <c r="P224" s="8">
        <f>Table1[[#This Row],[actual_price]]*Table1[[#This Row],[rating_count]]</f>
        <v>927639</v>
      </c>
      <c r="Q224" s="10" t="str">
        <f>IF(Table1[[#This Row],[discounted_price]]&lt;200, "₹ 200",IF(Table1[[#This Row],[discounted_price]]&lt;=500,"₹ 200-₹ 500", "&gt;₹ 500"))</f>
        <v>₹ 200-₹ 500</v>
      </c>
      <c r="R224">
        <f>Table1[[#This Row],[rating]]*Table1[[#This Row],[rating_count]]</f>
        <v>4760.0999999999995</v>
      </c>
      <c r="S224" t="str">
        <f>IF(Table1[[#This Row],[discount_percentage]]&lt;0.25, "Low", IF(Table1[[#This Row],[discount_percentage]]&lt;0.5, "Medium", "High"))</f>
        <v>High</v>
      </c>
    </row>
    <row r="225" spans="1:19">
      <c r="A225" t="s">
        <v>454</v>
      </c>
      <c r="B225" t="s">
        <v>455</v>
      </c>
      <c r="C225" t="str">
        <f>TRIM(LEFT(Table1[[#This Row],[product_name]], FIND(" ", Table1[[#This Row],[product_name]], FIND(" ", Table1[[#This Row],[product_name]], FIND(" ", Table1[[#This Row],[product_name]])+1)+1)))</f>
        <v>Portronics Konnect L</v>
      </c>
      <c r="D225" t="str">
        <f>PROPER(Table1[[#This Row],[Column1]])</f>
        <v>Portronics Konnect L</v>
      </c>
      <c r="E225" t="s">
        <v>2938</v>
      </c>
      <c r="F225" t="s">
        <v>2939</v>
      </c>
      <c r="G225" t="s">
        <v>2958</v>
      </c>
      <c r="H225" t="s">
        <v>2695</v>
      </c>
      <c r="I225" s="9">
        <v>249</v>
      </c>
      <c r="J225" s="9">
        <v>499</v>
      </c>
      <c r="K225" s="1">
        <v>0.5</v>
      </c>
      <c r="L225" s="3">
        <f>IF(Table1[[#This Row],[discount_percentage]]&gt;=0.5, 1,0)</f>
        <v>1</v>
      </c>
      <c r="M225">
        <v>4.0999999999999996</v>
      </c>
      <c r="N225" s="2">
        <v>1508</v>
      </c>
      <c r="O225" s="7">
        <f>IF(Table1[rating_count]&lt;1000, 1, 0)</f>
        <v>0</v>
      </c>
      <c r="P225" s="8">
        <f>Table1[[#This Row],[actual_price]]*Table1[[#This Row],[rating_count]]</f>
        <v>752492</v>
      </c>
      <c r="Q225" s="10" t="str">
        <f>IF(Table1[[#This Row],[discounted_price]]&lt;200, "₹ 200",IF(Table1[[#This Row],[discounted_price]]&lt;=500,"₹ 200-₹ 500", "&gt;₹ 500"))</f>
        <v>₹ 200-₹ 500</v>
      </c>
      <c r="R225">
        <f>Table1[[#This Row],[rating]]*Table1[[#This Row],[rating_count]]</f>
        <v>6182.7999999999993</v>
      </c>
      <c r="S225" t="str">
        <f>IF(Table1[[#This Row],[discount_percentage]]&lt;0.25, "Low", IF(Table1[[#This Row],[discount_percentage]]&lt;0.5, "Medium", "High"))</f>
        <v>High</v>
      </c>
    </row>
    <row r="226" spans="1:19">
      <c r="A226" t="s">
        <v>456</v>
      </c>
      <c r="B226" t="s">
        <v>457</v>
      </c>
      <c r="C226" t="str">
        <f>TRIM(LEFT(Table1[[#This Row],[product_name]], FIND(" ", Table1[[#This Row],[product_name]], FIND(" ", Table1[[#This Row],[product_name]], FIND(" ", Table1[[#This Row],[product_name]])+1)+1)))</f>
        <v>TATA SKY HD</v>
      </c>
      <c r="D226" t="str">
        <f>PROPER(Table1[[#This Row],[Column1]])</f>
        <v>Tata Sky Hd</v>
      </c>
      <c r="E226" t="s">
        <v>2696</v>
      </c>
      <c r="F226" t="s">
        <v>2941</v>
      </c>
      <c r="G226" t="s">
        <v>2707</v>
      </c>
      <c r="H226" t="s">
        <v>2708</v>
      </c>
      <c r="I226" s="9">
        <v>1249</v>
      </c>
      <c r="J226" s="9">
        <v>2299</v>
      </c>
      <c r="K226" s="1">
        <v>0.46</v>
      </c>
      <c r="L226" s="3">
        <f>IF(Table1[[#This Row],[discount_percentage]]&gt;=0.5, 1,0)</f>
        <v>0</v>
      </c>
      <c r="M226">
        <v>4.3</v>
      </c>
      <c r="N226" s="2">
        <v>7636</v>
      </c>
      <c r="O226" s="7">
        <f>IF(Table1[rating_count]&lt;1000, 1, 0)</f>
        <v>0</v>
      </c>
      <c r="P226" s="8">
        <f>Table1[[#This Row],[actual_price]]*Table1[[#This Row],[rating_count]]</f>
        <v>17555164</v>
      </c>
      <c r="Q226" s="10" t="str">
        <f>IF(Table1[[#This Row],[discounted_price]]&lt;200, "₹ 200",IF(Table1[[#This Row],[discounted_price]]&lt;=500,"₹ 200-₹ 500", "&gt;₹ 500"))</f>
        <v>&gt;₹ 500</v>
      </c>
      <c r="R226">
        <f>Table1[[#This Row],[rating]]*Table1[[#This Row],[rating_count]]</f>
        <v>32834.799999999996</v>
      </c>
      <c r="S226" t="str">
        <f>IF(Table1[[#This Row],[discount_percentage]]&lt;0.25, "Low", IF(Table1[[#This Row],[discount_percentage]]&lt;0.5, "Medium", "High"))</f>
        <v>Medium</v>
      </c>
    </row>
    <row r="227" spans="1:19">
      <c r="A227" t="s">
        <v>458</v>
      </c>
      <c r="B227" t="s">
        <v>459</v>
      </c>
      <c r="C227" t="str">
        <f>TRIM(LEFT(Table1[[#This Row],[product_name]], FIND(" ", Table1[[#This Row],[product_name]], FIND(" ", Table1[[#This Row],[product_name]], FIND(" ", Table1[[#This Row],[product_name]])+1)+1)))</f>
        <v>Remote Compatible for</v>
      </c>
      <c r="D227" t="str">
        <f>PROPER(Table1[[#This Row],[Column1]])</f>
        <v>Remote Compatible For</v>
      </c>
      <c r="E227" t="s">
        <v>2696</v>
      </c>
      <c r="F227" t="s">
        <v>2941</v>
      </c>
      <c r="G227" t="s">
        <v>2697</v>
      </c>
      <c r="H227" t="s">
        <v>2700</v>
      </c>
      <c r="I227" s="9">
        <v>213</v>
      </c>
      <c r="J227" s="9">
        <v>499</v>
      </c>
      <c r="K227" s="1">
        <v>0.56999999999999995</v>
      </c>
      <c r="L227" s="3">
        <f>IF(Table1[[#This Row],[discount_percentage]]&gt;=0.5, 1,0)</f>
        <v>1</v>
      </c>
      <c r="M227">
        <v>3.7</v>
      </c>
      <c r="N227" s="2">
        <v>246</v>
      </c>
      <c r="O227" s="7">
        <f>IF(Table1[rating_count]&lt;1000, 1, 0)</f>
        <v>1</v>
      </c>
      <c r="P227" s="8">
        <f>Table1[[#This Row],[actual_price]]*Table1[[#This Row],[rating_count]]</f>
        <v>122754</v>
      </c>
      <c r="Q227" s="10" t="str">
        <f>IF(Table1[[#This Row],[discounted_price]]&lt;200, "₹ 200",IF(Table1[[#This Row],[discounted_price]]&lt;=500,"₹ 200-₹ 500", "&gt;₹ 500"))</f>
        <v>₹ 200-₹ 500</v>
      </c>
      <c r="R227">
        <f>Table1[[#This Row],[rating]]*Table1[[#This Row],[rating_count]]</f>
        <v>910.2</v>
      </c>
      <c r="S227" t="str">
        <f>IF(Table1[[#This Row],[discount_percentage]]&lt;0.25, "Low", IF(Table1[[#This Row],[discount_percentage]]&lt;0.5, "Medium", "High"))</f>
        <v>High</v>
      </c>
    </row>
    <row r="228" spans="1:19">
      <c r="A228" t="s">
        <v>460</v>
      </c>
      <c r="B228" t="s">
        <v>461</v>
      </c>
      <c r="C228" t="str">
        <f>TRIM(LEFT(Table1[[#This Row],[product_name]], FIND(" ", Table1[[#This Row],[product_name]], FIND(" ", Table1[[#This Row],[product_name]], FIND(" ", Table1[[#This Row],[product_name]])+1)+1)))</f>
        <v>SoniVision SA-D10 SA-D100</v>
      </c>
      <c r="D228" t="str">
        <f>PROPER(Table1[[#This Row],[Column1]])</f>
        <v>Sonivision Sa-D10 Sa-D100</v>
      </c>
      <c r="E228" t="s">
        <v>2696</v>
      </c>
      <c r="F228" t="s">
        <v>2941</v>
      </c>
      <c r="G228" t="s">
        <v>2697</v>
      </c>
      <c r="H228" t="s">
        <v>2700</v>
      </c>
      <c r="I228" s="9">
        <v>209</v>
      </c>
      <c r="J228" s="9">
        <v>499</v>
      </c>
      <c r="K228" s="1">
        <v>0.57999999999999996</v>
      </c>
      <c r="L228" s="3">
        <f>IF(Table1[[#This Row],[discount_percentage]]&gt;=0.5, 1,0)</f>
        <v>1</v>
      </c>
      <c r="M228">
        <v>4</v>
      </c>
      <c r="N228" s="2">
        <v>479</v>
      </c>
      <c r="O228" s="7">
        <f>IF(Table1[rating_count]&lt;1000, 1, 0)</f>
        <v>1</v>
      </c>
      <c r="P228" s="8">
        <f>Table1[[#This Row],[actual_price]]*Table1[[#This Row],[rating_count]]</f>
        <v>239021</v>
      </c>
      <c r="Q228" s="10" t="str">
        <f>IF(Table1[[#This Row],[discounted_price]]&lt;200, "₹ 200",IF(Table1[[#This Row],[discounted_price]]&lt;=500,"₹ 200-₹ 500", "&gt;₹ 500"))</f>
        <v>₹ 200-₹ 500</v>
      </c>
      <c r="R228">
        <f>Table1[[#This Row],[rating]]*Table1[[#This Row],[rating_count]]</f>
        <v>1916</v>
      </c>
      <c r="S228" t="str">
        <f>IF(Table1[[#This Row],[discount_percentage]]&lt;0.25, "Low", IF(Table1[[#This Row],[discount_percentage]]&lt;0.5, "Medium", "High"))</f>
        <v>High</v>
      </c>
    </row>
    <row r="229" spans="1:19">
      <c r="A229" t="s">
        <v>462</v>
      </c>
      <c r="B229" t="s">
        <v>463</v>
      </c>
      <c r="C229" t="str">
        <f>TRIM(LEFT(Table1[[#This Row],[product_name]], FIND(" ", Table1[[#This Row],[product_name]], FIND(" ", Table1[[#This Row],[product_name]], FIND(" ", Table1[[#This Row],[product_name]])+1)+1)))</f>
        <v>Rts‚Ñ¢ High Speed</v>
      </c>
      <c r="D229" t="str">
        <f>PROPER(Table1[[#This Row],[Column1]])</f>
        <v>Rts‚Ñ¢ High Speed</v>
      </c>
      <c r="E229" t="s">
        <v>2696</v>
      </c>
      <c r="F229" t="s">
        <v>2941</v>
      </c>
      <c r="G229" t="s">
        <v>2697</v>
      </c>
      <c r="H229" t="s">
        <v>2695</v>
      </c>
      <c r="I229" s="9">
        <v>598</v>
      </c>
      <c r="J229" s="9">
        <v>4999</v>
      </c>
      <c r="K229" s="1">
        <v>0.88</v>
      </c>
      <c r="L229" s="3">
        <f>IF(Table1[[#This Row],[discount_percentage]]&gt;=0.5, 1,0)</f>
        <v>1</v>
      </c>
      <c r="M229">
        <v>4.2</v>
      </c>
      <c r="N229" s="2">
        <v>910</v>
      </c>
      <c r="O229" s="7">
        <f>IF(Table1[rating_count]&lt;1000, 1, 0)</f>
        <v>1</v>
      </c>
      <c r="P229" s="8">
        <f>Table1[[#This Row],[actual_price]]*Table1[[#This Row],[rating_count]]</f>
        <v>4549090</v>
      </c>
      <c r="Q229" s="10" t="str">
        <f>IF(Table1[[#This Row],[discounted_price]]&lt;200, "₹ 200",IF(Table1[[#This Row],[discounted_price]]&lt;=500,"₹ 200-₹ 500", "&gt;₹ 500"))</f>
        <v>&gt;₹ 500</v>
      </c>
      <c r="R229">
        <f>Table1[[#This Row],[rating]]*Table1[[#This Row],[rating_count]]</f>
        <v>3822</v>
      </c>
      <c r="S229" t="str">
        <f>IF(Table1[[#This Row],[discount_percentage]]&lt;0.25, "Low", IF(Table1[[#This Row],[discount_percentage]]&lt;0.5, "Medium", "High"))</f>
        <v>High</v>
      </c>
    </row>
    <row r="230" spans="1:19">
      <c r="A230" t="s">
        <v>464</v>
      </c>
      <c r="B230" t="s">
        <v>465</v>
      </c>
      <c r="C230" t="str">
        <f>TRIM(LEFT(Table1[[#This Row],[product_name]], FIND(" ", Table1[[#This Row],[product_name]], FIND(" ", Table1[[#This Row],[product_name]], FIND(" ", Table1[[#This Row],[product_name]])+1)+1)))</f>
        <v>boAt LTG 500</v>
      </c>
      <c r="D230" t="str">
        <f>PROPER(Table1[[#This Row],[Column1]])</f>
        <v>Boat Ltg 500</v>
      </c>
      <c r="E230" t="s">
        <v>2938</v>
      </c>
      <c r="F230" t="s">
        <v>2939</v>
      </c>
      <c r="G230" t="s">
        <v>2958</v>
      </c>
      <c r="H230" t="s">
        <v>2695</v>
      </c>
      <c r="I230" s="9">
        <v>799</v>
      </c>
      <c r="J230" s="9">
        <v>1749</v>
      </c>
      <c r="K230" s="1">
        <v>0.54</v>
      </c>
      <c r="L230" s="3">
        <f>IF(Table1[[#This Row],[discount_percentage]]&gt;=0.5, 1,0)</f>
        <v>1</v>
      </c>
      <c r="M230">
        <v>4.0999999999999996</v>
      </c>
      <c r="N230" s="2">
        <v>5626</v>
      </c>
      <c r="O230" s="7">
        <f>IF(Table1[rating_count]&lt;1000, 1, 0)</f>
        <v>0</v>
      </c>
      <c r="P230" s="8">
        <f>Table1[[#This Row],[actual_price]]*Table1[[#This Row],[rating_count]]</f>
        <v>9839874</v>
      </c>
      <c r="Q230" s="10" t="str">
        <f>IF(Table1[[#This Row],[discounted_price]]&lt;200, "₹ 200",IF(Table1[[#This Row],[discounted_price]]&lt;=500,"₹ 200-₹ 500", "&gt;₹ 500"))</f>
        <v>&gt;₹ 500</v>
      </c>
      <c r="R230">
        <f>Table1[[#This Row],[rating]]*Table1[[#This Row],[rating_count]]</f>
        <v>23066.6</v>
      </c>
      <c r="S230" t="str">
        <f>IF(Table1[[#This Row],[discount_percentage]]&lt;0.25, "Low", IF(Table1[[#This Row],[discount_percentage]]&lt;0.5, "Medium", "High"))</f>
        <v>High</v>
      </c>
    </row>
    <row r="231" spans="1:19">
      <c r="A231" t="s">
        <v>466</v>
      </c>
      <c r="B231" t="s">
        <v>467</v>
      </c>
      <c r="C231" t="str">
        <f>TRIM(LEFT(Table1[[#This Row],[product_name]], FIND(" ", Table1[[#This Row],[product_name]], FIND(" ", Table1[[#This Row],[product_name]], FIND(" ", Table1[[#This Row],[product_name]])+1)+1)))</f>
        <v>Agaro Blaze USBA</v>
      </c>
      <c r="D231" t="str">
        <f>PROPER(Table1[[#This Row],[Column1]])</f>
        <v>Agaro Blaze Usba</v>
      </c>
      <c r="E231" t="s">
        <v>2938</v>
      </c>
      <c r="F231" t="s">
        <v>2939</v>
      </c>
      <c r="G231" t="s">
        <v>2958</v>
      </c>
      <c r="H231" t="s">
        <v>2695</v>
      </c>
      <c r="I231" s="9">
        <v>159</v>
      </c>
      <c r="J231" s="9">
        <v>595</v>
      </c>
      <c r="K231" s="1">
        <v>0.73</v>
      </c>
      <c r="L231" s="3">
        <f>IF(Table1[[#This Row],[discount_percentage]]&gt;=0.5, 1,0)</f>
        <v>1</v>
      </c>
      <c r="M231">
        <v>4.3</v>
      </c>
      <c r="N231" s="2">
        <v>14184</v>
      </c>
      <c r="O231" s="7">
        <f>IF(Table1[rating_count]&lt;1000, 1, 0)</f>
        <v>0</v>
      </c>
      <c r="P231" s="8">
        <f>Table1[[#This Row],[actual_price]]*Table1[[#This Row],[rating_count]]</f>
        <v>8439480</v>
      </c>
      <c r="Q231" s="10" t="str">
        <f>IF(Table1[[#This Row],[discounted_price]]&lt;200, "₹ 200",IF(Table1[[#This Row],[discounted_price]]&lt;=500,"₹ 200-₹ 500", "&gt;₹ 500"))</f>
        <v>₹ 200</v>
      </c>
      <c r="R231">
        <f>Table1[[#This Row],[rating]]*Table1[[#This Row],[rating_count]]</f>
        <v>60991.199999999997</v>
      </c>
      <c r="S231" t="str">
        <f>IF(Table1[[#This Row],[discount_percentage]]&lt;0.25, "Low", IF(Table1[[#This Row],[discount_percentage]]&lt;0.5, "Medium", "High"))</f>
        <v>High</v>
      </c>
    </row>
    <row r="232" spans="1:19">
      <c r="A232" t="s">
        <v>468</v>
      </c>
      <c r="B232" t="s">
        <v>469</v>
      </c>
      <c r="C232" t="str">
        <f>TRIM(LEFT(Table1[[#This Row],[product_name]], FIND(" ", Table1[[#This Row],[product_name]], FIND(" ", Table1[[#This Row],[product_name]], FIND(" ", Table1[[#This Row],[product_name]])+1)+1)))</f>
        <v>AmazonBasics 6 Feet</v>
      </c>
      <c r="D232" t="str">
        <f>PROPER(Table1[[#This Row],[Column1]])</f>
        <v>Amazonbasics 6 Feet</v>
      </c>
      <c r="E232" t="s">
        <v>2938</v>
      </c>
      <c r="F232" t="s">
        <v>2939</v>
      </c>
      <c r="G232" t="s">
        <v>2958</v>
      </c>
      <c r="H232" t="s">
        <v>2695</v>
      </c>
      <c r="I232" s="9">
        <v>499</v>
      </c>
      <c r="J232" s="9">
        <v>1100</v>
      </c>
      <c r="K232" s="1">
        <v>0.55000000000000004</v>
      </c>
      <c r="L232" s="3">
        <f>IF(Table1[[#This Row],[discount_percentage]]&gt;=0.5, 1,0)</f>
        <v>1</v>
      </c>
      <c r="M232">
        <v>4.4000000000000004</v>
      </c>
      <c r="N232" s="2">
        <v>25177</v>
      </c>
      <c r="O232" s="7">
        <f>IF(Table1[rating_count]&lt;1000, 1, 0)</f>
        <v>0</v>
      </c>
      <c r="P232" s="8">
        <f>Table1[[#This Row],[actual_price]]*Table1[[#This Row],[rating_count]]</f>
        <v>27694700</v>
      </c>
      <c r="Q232" s="10" t="str">
        <f>IF(Table1[[#This Row],[discounted_price]]&lt;200, "₹ 200",IF(Table1[[#This Row],[discounted_price]]&lt;=500,"₹ 200-₹ 500", "&gt;₹ 500"))</f>
        <v>₹ 200-₹ 500</v>
      </c>
      <c r="R232">
        <f>Table1[[#This Row],[rating]]*Table1[[#This Row],[rating_count]]</f>
        <v>110778.8</v>
      </c>
      <c r="S232" t="str">
        <f>IF(Table1[[#This Row],[discount_percentage]]&lt;0.25, "Low", IF(Table1[[#This Row],[discount_percentage]]&lt;0.5, "Medium", "High"))</f>
        <v>High</v>
      </c>
    </row>
    <row r="233" spans="1:19">
      <c r="A233" t="s">
        <v>470</v>
      </c>
      <c r="B233" t="s">
        <v>471</v>
      </c>
      <c r="C233" t="str">
        <f>TRIM(LEFT(Table1[[#This Row],[product_name]], FIND(" ", Table1[[#This Row],[product_name]], FIND(" ", Table1[[#This Row],[product_name]], FIND(" ", Table1[[#This Row],[product_name]])+1)+1)))</f>
        <v>MI 108 cm</v>
      </c>
      <c r="D233" t="str">
        <f>PROPER(Table1[[#This Row],[Column1]])</f>
        <v>Mi 108 Cm</v>
      </c>
      <c r="E233" t="s">
        <v>2696</v>
      </c>
      <c r="F233" t="s">
        <v>2941</v>
      </c>
      <c r="G233" t="s">
        <v>2698</v>
      </c>
      <c r="H233" t="s">
        <v>2699</v>
      </c>
      <c r="I233" s="9">
        <v>31999</v>
      </c>
      <c r="J233" s="9">
        <v>49999</v>
      </c>
      <c r="K233" s="1">
        <v>0.36</v>
      </c>
      <c r="L233" s="3">
        <f>IF(Table1[[#This Row],[discount_percentage]]&gt;=0.5, 1,0)</f>
        <v>0</v>
      </c>
      <c r="M233">
        <v>4.3</v>
      </c>
      <c r="N233" s="2">
        <v>21252</v>
      </c>
      <c r="O233" s="7">
        <f>IF(Table1[rating_count]&lt;1000, 1, 0)</f>
        <v>0</v>
      </c>
      <c r="P233" s="8">
        <f>Table1[[#This Row],[actual_price]]*Table1[[#This Row],[rating_count]]</f>
        <v>1062578748</v>
      </c>
      <c r="Q233" s="10" t="str">
        <f>IF(Table1[[#This Row],[discounted_price]]&lt;200, "₹ 200",IF(Table1[[#This Row],[discounted_price]]&lt;=500,"₹ 200-₹ 500", "&gt;₹ 500"))</f>
        <v>&gt;₹ 500</v>
      </c>
      <c r="R233">
        <f>Table1[[#This Row],[rating]]*Table1[[#This Row],[rating_count]]</f>
        <v>91383.599999999991</v>
      </c>
      <c r="S233" t="str">
        <f>IF(Table1[[#This Row],[discount_percentage]]&lt;0.25, "Low", IF(Table1[[#This Row],[discount_percentage]]&lt;0.5, "Medium", "High"))</f>
        <v>Medium</v>
      </c>
    </row>
    <row r="234" spans="1:19">
      <c r="A234" t="s">
        <v>472</v>
      </c>
      <c r="B234" t="s">
        <v>473</v>
      </c>
      <c r="C234" t="str">
        <f>TRIM(LEFT(Table1[[#This Row],[product_name]], FIND(" ", Table1[[#This Row],[product_name]], FIND(" ", Table1[[#This Row],[product_name]], FIND(" ", Table1[[#This Row],[product_name]])+1)+1)))</f>
        <v>Sansui 140cm (55</v>
      </c>
      <c r="D234" t="str">
        <f>PROPER(Table1[[#This Row],[Column1]])</f>
        <v>Sansui 140Cm (55</v>
      </c>
      <c r="E234" t="s">
        <v>2696</v>
      </c>
      <c r="F234" t="s">
        <v>2941</v>
      </c>
      <c r="G234" t="s">
        <v>2698</v>
      </c>
      <c r="H234" t="s">
        <v>2699</v>
      </c>
      <c r="I234" s="9">
        <v>32990</v>
      </c>
      <c r="J234" s="9">
        <v>56790</v>
      </c>
      <c r="K234" s="1">
        <v>0.42</v>
      </c>
      <c r="L234" s="3">
        <f>IF(Table1[[#This Row],[discount_percentage]]&gt;=0.5, 1,0)</f>
        <v>0</v>
      </c>
      <c r="M234">
        <v>4.3</v>
      </c>
      <c r="N234" s="2">
        <v>567</v>
      </c>
      <c r="O234" s="7">
        <f>IF(Table1[rating_count]&lt;1000, 1, 0)</f>
        <v>1</v>
      </c>
      <c r="P234" s="8">
        <f>Table1[[#This Row],[actual_price]]*Table1[[#This Row],[rating_count]]</f>
        <v>32199930</v>
      </c>
      <c r="Q234" s="10" t="str">
        <f>IF(Table1[[#This Row],[discounted_price]]&lt;200, "₹ 200",IF(Table1[[#This Row],[discounted_price]]&lt;=500,"₹ 200-₹ 500", "&gt;₹ 500"))</f>
        <v>&gt;₹ 500</v>
      </c>
      <c r="R234">
        <f>Table1[[#This Row],[rating]]*Table1[[#This Row],[rating_count]]</f>
        <v>2438.1</v>
      </c>
      <c r="S234" t="str">
        <f>IF(Table1[[#This Row],[discount_percentage]]&lt;0.25, "Low", IF(Table1[[#This Row],[discount_percentage]]&lt;0.5, "Medium", "High"))</f>
        <v>Medium</v>
      </c>
    </row>
    <row r="235" spans="1:19">
      <c r="A235" t="s">
        <v>474</v>
      </c>
      <c r="B235" t="s">
        <v>475</v>
      </c>
      <c r="C235" t="str">
        <f>TRIM(LEFT(Table1[[#This Row],[product_name]], FIND(" ", Table1[[#This Row],[product_name]], FIND(" ", Table1[[#This Row],[product_name]], FIND(" ", Table1[[#This Row],[product_name]])+1)+1)))</f>
        <v>LOHAYA LCD/LED Remote</v>
      </c>
      <c r="D235" t="str">
        <f>PROPER(Table1[[#This Row],[Column1]])</f>
        <v>Lohaya Lcd/Led Remote</v>
      </c>
      <c r="E235" t="s">
        <v>2696</v>
      </c>
      <c r="F235" t="s">
        <v>2941</v>
      </c>
      <c r="G235" t="s">
        <v>2697</v>
      </c>
      <c r="H235" t="s">
        <v>2700</v>
      </c>
      <c r="I235" s="9">
        <v>299</v>
      </c>
      <c r="J235" s="9">
        <v>1199</v>
      </c>
      <c r="K235" s="1">
        <v>0.75</v>
      </c>
      <c r="L235" s="3">
        <f>IF(Table1[[#This Row],[discount_percentage]]&gt;=0.5, 1,0)</f>
        <v>1</v>
      </c>
      <c r="M235">
        <v>3.5</v>
      </c>
      <c r="N235" s="2">
        <v>466</v>
      </c>
      <c r="O235" s="7">
        <f>IF(Table1[rating_count]&lt;1000, 1, 0)</f>
        <v>1</v>
      </c>
      <c r="P235" s="8">
        <f>Table1[[#This Row],[actual_price]]*Table1[[#This Row],[rating_count]]</f>
        <v>558734</v>
      </c>
      <c r="Q235" s="10" t="str">
        <f>IF(Table1[[#This Row],[discounted_price]]&lt;200, "₹ 200",IF(Table1[[#This Row],[discounted_price]]&lt;=500,"₹ 200-₹ 500", "&gt;₹ 500"))</f>
        <v>₹ 200-₹ 500</v>
      </c>
      <c r="R235">
        <f>Table1[[#This Row],[rating]]*Table1[[#This Row],[rating_count]]</f>
        <v>1631</v>
      </c>
      <c r="S235" t="str">
        <f>IF(Table1[[#This Row],[discount_percentage]]&lt;0.25, "Low", IF(Table1[[#This Row],[discount_percentage]]&lt;0.5, "Medium", "High"))</f>
        <v>High</v>
      </c>
    </row>
    <row r="236" spans="1:19">
      <c r="A236" t="s">
        <v>476</v>
      </c>
      <c r="B236" t="s">
        <v>477</v>
      </c>
      <c r="C236" t="str">
        <f>TRIM(LEFT(Table1[[#This Row],[product_name]], FIND(" ", Table1[[#This Row],[product_name]], FIND(" ", Table1[[#This Row],[product_name]], FIND(" ", Table1[[#This Row],[product_name]])+1)+1)))</f>
        <v>Zebronics CU3100V Fast</v>
      </c>
      <c r="D236" t="str">
        <f>PROPER(Table1[[#This Row],[Column1]])</f>
        <v>Zebronics Cu3100V Fast</v>
      </c>
      <c r="E236" t="s">
        <v>2938</v>
      </c>
      <c r="F236" t="s">
        <v>2939</v>
      </c>
      <c r="G236" t="s">
        <v>2958</v>
      </c>
      <c r="H236" t="s">
        <v>2695</v>
      </c>
      <c r="I236" s="9">
        <v>128.31</v>
      </c>
      <c r="J236" s="9">
        <v>549</v>
      </c>
      <c r="K236" s="1">
        <v>0.77</v>
      </c>
      <c r="L236" s="3">
        <f>IF(Table1[[#This Row],[discount_percentage]]&gt;=0.5, 1,0)</f>
        <v>1</v>
      </c>
      <c r="M236">
        <v>3.9</v>
      </c>
      <c r="N236" s="2">
        <v>61</v>
      </c>
      <c r="O236" s="7">
        <f>IF(Table1[rating_count]&lt;1000, 1, 0)</f>
        <v>1</v>
      </c>
      <c r="P236" s="8">
        <f>Table1[[#This Row],[actual_price]]*Table1[[#This Row],[rating_count]]</f>
        <v>33489</v>
      </c>
      <c r="Q236" s="10" t="str">
        <f>IF(Table1[[#This Row],[discounted_price]]&lt;200, "₹ 200",IF(Table1[[#This Row],[discounted_price]]&lt;=500,"₹ 200-₹ 500", "&gt;₹ 500"))</f>
        <v>₹ 200</v>
      </c>
      <c r="R236">
        <f>Table1[[#This Row],[rating]]*Table1[[#This Row],[rating_count]]</f>
        <v>237.9</v>
      </c>
      <c r="S236" t="str">
        <f>IF(Table1[[#This Row],[discount_percentage]]&lt;0.25, "Low", IF(Table1[[#This Row],[discount_percentage]]&lt;0.5, "Medium", "High"))</f>
        <v>High</v>
      </c>
    </row>
    <row r="237" spans="1:19">
      <c r="A237" t="s">
        <v>478</v>
      </c>
      <c r="B237" t="s">
        <v>479</v>
      </c>
      <c r="C237" t="str">
        <f>TRIM(LEFT(Table1[[#This Row],[product_name]], FIND(" ", Table1[[#This Row],[product_name]], FIND(" ", Table1[[#This Row],[product_name]], FIND(" ", Table1[[#This Row],[product_name]])+1)+1)))</f>
        <v>Belkin USB C</v>
      </c>
      <c r="D237" t="str">
        <f>PROPER(Table1[[#This Row],[Column1]])</f>
        <v>Belkin Usb C</v>
      </c>
      <c r="E237" t="s">
        <v>2938</v>
      </c>
      <c r="F237" t="s">
        <v>2939</v>
      </c>
      <c r="G237" t="s">
        <v>2958</v>
      </c>
      <c r="H237" t="s">
        <v>2695</v>
      </c>
      <c r="I237" s="9">
        <v>599</v>
      </c>
      <c r="J237" s="9">
        <v>849</v>
      </c>
      <c r="K237" s="1">
        <v>0.28999999999999998</v>
      </c>
      <c r="L237" s="3">
        <f>IF(Table1[[#This Row],[discount_percentage]]&gt;=0.5, 1,0)</f>
        <v>0</v>
      </c>
      <c r="M237">
        <v>4.5</v>
      </c>
      <c r="N237" s="2">
        <v>474</v>
      </c>
      <c r="O237" s="7">
        <f>IF(Table1[rating_count]&lt;1000, 1, 0)</f>
        <v>1</v>
      </c>
      <c r="P237" s="8">
        <f>Table1[[#This Row],[actual_price]]*Table1[[#This Row],[rating_count]]</f>
        <v>402426</v>
      </c>
      <c r="Q237" s="10" t="str">
        <f>IF(Table1[[#This Row],[discounted_price]]&lt;200, "₹ 200",IF(Table1[[#This Row],[discounted_price]]&lt;=500,"₹ 200-₹ 500", "&gt;₹ 500"))</f>
        <v>&gt;₹ 500</v>
      </c>
      <c r="R237">
        <f>Table1[[#This Row],[rating]]*Table1[[#This Row],[rating_count]]</f>
        <v>2133</v>
      </c>
      <c r="S237" t="str">
        <f>IF(Table1[[#This Row],[discount_percentage]]&lt;0.25, "Low", IF(Table1[[#This Row],[discount_percentage]]&lt;0.5, "Medium", "High"))</f>
        <v>Medium</v>
      </c>
    </row>
    <row r="238" spans="1:19">
      <c r="A238" t="s">
        <v>480</v>
      </c>
      <c r="B238" t="s">
        <v>481</v>
      </c>
      <c r="C238" t="str">
        <f>TRIM(LEFT(Table1[[#This Row],[product_name]], FIND(" ", Table1[[#This Row],[product_name]], FIND(" ", Table1[[#This Row],[product_name]], FIND(" ", Table1[[#This Row],[product_name]])+1)+1)))</f>
        <v>7SEVEN¬Æ TCL Remote</v>
      </c>
      <c r="D238" t="str">
        <f>PROPER(Table1[[#This Row],[Column1]])</f>
        <v>7Seven¬Æ Tcl Remote</v>
      </c>
      <c r="E238" t="s">
        <v>2696</v>
      </c>
      <c r="F238" t="s">
        <v>2941</v>
      </c>
      <c r="G238" t="s">
        <v>2697</v>
      </c>
      <c r="H238" t="s">
        <v>2700</v>
      </c>
      <c r="I238" s="9">
        <v>399</v>
      </c>
      <c r="J238" s="9">
        <v>899</v>
      </c>
      <c r="K238" s="1">
        <v>0.56000000000000005</v>
      </c>
      <c r="L238" s="3">
        <f>IF(Table1[[#This Row],[discount_percentage]]&gt;=0.5, 1,0)</f>
        <v>1</v>
      </c>
      <c r="M238">
        <v>3.4</v>
      </c>
      <c r="N238" s="2">
        <v>431</v>
      </c>
      <c r="O238" s="7">
        <f>IF(Table1[rating_count]&lt;1000, 1, 0)</f>
        <v>1</v>
      </c>
      <c r="P238" s="8">
        <f>Table1[[#This Row],[actual_price]]*Table1[[#This Row],[rating_count]]</f>
        <v>387469</v>
      </c>
      <c r="Q238" s="10" t="str">
        <f>IF(Table1[[#This Row],[discounted_price]]&lt;200, "₹ 200",IF(Table1[[#This Row],[discounted_price]]&lt;=500,"₹ 200-₹ 500", "&gt;₹ 500"))</f>
        <v>₹ 200-₹ 500</v>
      </c>
      <c r="R238">
        <f>Table1[[#This Row],[rating]]*Table1[[#This Row],[rating_count]]</f>
        <v>1465.3999999999999</v>
      </c>
      <c r="S238" t="str">
        <f>IF(Table1[[#This Row],[discount_percentage]]&lt;0.25, "Low", IF(Table1[[#This Row],[discount_percentage]]&lt;0.5, "Medium", "High"))</f>
        <v>High</v>
      </c>
    </row>
    <row r="239" spans="1:19">
      <c r="A239" t="s">
        <v>482</v>
      </c>
      <c r="B239" t="s">
        <v>483</v>
      </c>
      <c r="C239" t="str">
        <f>TRIM(LEFT(Table1[[#This Row],[product_name]], FIND(" ", Table1[[#This Row],[product_name]], FIND(" ", Table1[[#This Row],[product_name]], FIND(" ", Table1[[#This Row],[product_name]])+1)+1)))</f>
        <v>Wayona 3in1 Nylon</v>
      </c>
      <c r="D239" t="str">
        <f>PROPER(Table1[[#This Row],[Column1]])</f>
        <v>Wayona 3In1 Nylon</v>
      </c>
      <c r="E239" t="s">
        <v>2938</v>
      </c>
      <c r="F239" t="s">
        <v>2939</v>
      </c>
      <c r="G239" t="s">
        <v>2958</v>
      </c>
      <c r="H239" t="s">
        <v>2695</v>
      </c>
      <c r="I239" s="9">
        <v>449</v>
      </c>
      <c r="J239" s="9">
        <v>1099</v>
      </c>
      <c r="K239" s="1">
        <v>0.59</v>
      </c>
      <c r="L239" s="3">
        <f>IF(Table1[[#This Row],[discount_percentage]]&gt;=0.5, 1,0)</f>
        <v>1</v>
      </c>
      <c r="M239">
        <v>4</v>
      </c>
      <c r="N239" s="2">
        <v>242</v>
      </c>
      <c r="O239" s="7">
        <f>IF(Table1[rating_count]&lt;1000, 1, 0)</f>
        <v>1</v>
      </c>
      <c r="P239" s="8">
        <f>Table1[[#This Row],[actual_price]]*Table1[[#This Row],[rating_count]]</f>
        <v>265958</v>
      </c>
      <c r="Q239" s="10" t="str">
        <f>IF(Table1[[#This Row],[discounted_price]]&lt;200, "₹ 200",IF(Table1[[#This Row],[discounted_price]]&lt;=500,"₹ 200-₹ 500", "&gt;₹ 500"))</f>
        <v>₹ 200-₹ 500</v>
      </c>
      <c r="R239">
        <f>Table1[[#This Row],[rating]]*Table1[[#This Row],[rating_count]]</f>
        <v>968</v>
      </c>
      <c r="S239" t="str">
        <f>IF(Table1[[#This Row],[discount_percentage]]&lt;0.25, "Low", IF(Table1[[#This Row],[discount_percentage]]&lt;0.5, "Medium", "High"))</f>
        <v>High</v>
      </c>
    </row>
    <row r="240" spans="1:19">
      <c r="A240" t="s">
        <v>484</v>
      </c>
      <c r="B240" t="s">
        <v>485</v>
      </c>
      <c r="C240" t="str">
        <f>TRIM(LEFT(Table1[[#This Row],[product_name]], FIND(" ", Table1[[#This Row],[product_name]], FIND(" ", Table1[[#This Row],[product_name]], FIND(" ", Table1[[#This Row],[product_name]])+1)+1)))</f>
        <v>Hi-Mobiler iPhone Charger</v>
      </c>
      <c r="D240" t="str">
        <f>PROPER(Table1[[#This Row],[Column1]])</f>
        <v>Hi-Mobiler Iphone Charger</v>
      </c>
      <c r="E240" t="s">
        <v>2938</v>
      </c>
      <c r="F240" t="s">
        <v>2939</v>
      </c>
      <c r="G240" t="s">
        <v>2958</v>
      </c>
      <c r="H240" t="s">
        <v>2695</v>
      </c>
      <c r="I240" s="9">
        <v>254</v>
      </c>
      <c r="J240" s="9">
        <v>799</v>
      </c>
      <c r="K240" s="1">
        <v>0.68</v>
      </c>
      <c r="L240" s="3">
        <f>IF(Table1[[#This Row],[discount_percentage]]&gt;=0.5, 1,0)</f>
        <v>1</v>
      </c>
      <c r="M240">
        <v>4</v>
      </c>
      <c r="N240" s="2">
        <v>2905</v>
      </c>
      <c r="O240" s="7">
        <f>IF(Table1[rating_count]&lt;1000, 1, 0)</f>
        <v>0</v>
      </c>
      <c r="P240" s="8">
        <f>Table1[[#This Row],[actual_price]]*Table1[[#This Row],[rating_count]]</f>
        <v>2321095</v>
      </c>
      <c r="Q240" s="10" t="str">
        <f>IF(Table1[[#This Row],[discounted_price]]&lt;200, "₹ 200",IF(Table1[[#This Row],[discounted_price]]&lt;=500,"₹ 200-₹ 500", "&gt;₹ 500"))</f>
        <v>₹ 200-₹ 500</v>
      </c>
      <c r="R240">
        <f>Table1[[#This Row],[rating]]*Table1[[#This Row],[rating_count]]</f>
        <v>11620</v>
      </c>
      <c r="S240" t="str">
        <f>IF(Table1[[#This Row],[discount_percentage]]&lt;0.25, "Low", IF(Table1[[#This Row],[discount_percentage]]&lt;0.5, "Medium", "High"))</f>
        <v>High</v>
      </c>
    </row>
    <row r="241" spans="1:19">
      <c r="A241" t="s">
        <v>486</v>
      </c>
      <c r="B241" t="s">
        <v>487</v>
      </c>
      <c r="C241" t="str">
        <f>TRIM(LEFT(Table1[[#This Row],[product_name]], FIND(" ", Table1[[#This Row],[product_name]], FIND(" ", Table1[[#This Row],[product_name]], FIND(" ", Table1[[#This Row],[product_name]])+1)+1)))</f>
        <v>Amazon Basics 16-Gauge</v>
      </c>
      <c r="D241" t="str">
        <f>PROPER(Table1[[#This Row],[Column1]])</f>
        <v>Amazon Basics 16-Gauge</v>
      </c>
      <c r="E241" t="s">
        <v>2696</v>
      </c>
      <c r="F241" t="s">
        <v>2941</v>
      </c>
      <c r="G241" t="s">
        <v>2697</v>
      </c>
      <c r="H241" t="s">
        <v>2695</v>
      </c>
      <c r="I241" s="9">
        <v>399</v>
      </c>
      <c r="J241" s="9">
        <v>795</v>
      </c>
      <c r="K241" s="1">
        <v>0.5</v>
      </c>
      <c r="L241" s="3">
        <f>IF(Table1[[#This Row],[discount_percentage]]&gt;=0.5, 1,0)</f>
        <v>1</v>
      </c>
      <c r="M241">
        <v>4.4000000000000004</v>
      </c>
      <c r="N241" s="2">
        <v>12091</v>
      </c>
      <c r="O241" s="7">
        <f>IF(Table1[rating_count]&lt;1000, 1, 0)</f>
        <v>0</v>
      </c>
      <c r="P241" s="8">
        <f>Table1[[#This Row],[actual_price]]*Table1[[#This Row],[rating_count]]</f>
        <v>9612345</v>
      </c>
      <c r="Q241" s="10" t="str">
        <f>IF(Table1[[#This Row],[discounted_price]]&lt;200, "₹ 200",IF(Table1[[#This Row],[discounted_price]]&lt;=500,"₹ 200-₹ 500", "&gt;₹ 500"))</f>
        <v>₹ 200-₹ 500</v>
      </c>
      <c r="R241">
        <f>Table1[[#This Row],[rating]]*Table1[[#This Row],[rating_count]]</f>
        <v>53200.4</v>
      </c>
      <c r="S241" t="str">
        <f>IF(Table1[[#This Row],[discount_percentage]]&lt;0.25, "Low", IF(Table1[[#This Row],[discount_percentage]]&lt;0.5, "Medium", "High"))</f>
        <v>High</v>
      </c>
    </row>
    <row r="242" spans="1:19">
      <c r="A242" t="s">
        <v>488</v>
      </c>
      <c r="B242" t="s">
        <v>489</v>
      </c>
      <c r="C242" t="str">
        <f>TRIM(LEFT(Table1[[#This Row],[product_name]], FIND(" ", Table1[[#This Row],[product_name]], FIND(" ", Table1[[#This Row],[product_name]], FIND(" ", Table1[[#This Row],[product_name]])+1)+1)))</f>
        <v>Ambrane 60W /</v>
      </c>
      <c r="D242" t="str">
        <f>PROPER(Table1[[#This Row],[Column1]])</f>
        <v>Ambrane 60W /</v>
      </c>
      <c r="E242" t="s">
        <v>2938</v>
      </c>
      <c r="F242" t="s">
        <v>2939</v>
      </c>
      <c r="G242" t="s">
        <v>2958</v>
      </c>
      <c r="H242" t="s">
        <v>2695</v>
      </c>
      <c r="I242" s="9">
        <v>179</v>
      </c>
      <c r="J242" s="9">
        <v>399</v>
      </c>
      <c r="K242" s="1">
        <v>0.55000000000000004</v>
      </c>
      <c r="L242" s="3">
        <f>IF(Table1[[#This Row],[discount_percentage]]&gt;=0.5, 1,0)</f>
        <v>1</v>
      </c>
      <c r="M242">
        <v>4</v>
      </c>
      <c r="N242" s="2">
        <v>1423</v>
      </c>
      <c r="O242" s="7">
        <f>IF(Table1[rating_count]&lt;1000, 1, 0)</f>
        <v>0</v>
      </c>
      <c r="P242" s="8">
        <f>Table1[[#This Row],[actual_price]]*Table1[[#This Row],[rating_count]]</f>
        <v>567777</v>
      </c>
      <c r="Q242" s="10" t="str">
        <f>IF(Table1[[#This Row],[discounted_price]]&lt;200, "₹ 200",IF(Table1[[#This Row],[discounted_price]]&lt;=500,"₹ 200-₹ 500", "&gt;₹ 500"))</f>
        <v>₹ 200</v>
      </c>
      <c r="R242">
        <f>Table1[[#This Row],[rating]]*Table1[[#This Row],[rating_count]]</f>
        <v>5692</v>
      </c>
      <c r="S242" t="str">
        <f>IF(Table1[[#This Row],[discount_percentage]]&lt;0.25, "Low", IF(Table1[[#This Row],[discount_percentage]]&lt;0.5, "Medium", "High"))</f>
        <v>High</v>
      </c>
    </row>
    <row r="243" spans="1:19">
      <c r="A243" t="s">
        <v>490</v>
      </c>
      <c r="B243" t="s">
        <v>491</v>
      </c>
      <c r="C243" t="str">
        <f>TRIM(LEFT(Table1[[#This Row],[product_name]], FIND(" ", Table1[[#This Row],[product_name]], FIND(" ", Table1[[#This Row],[product_name]], FIND(" ", Table1[[#This Row],[product_name]])+1)+1)))</f>
        <v>Wayona Usb Type</v>
      </c>
      <c r="D243" t="str">
        <f>PROPER(Table1[[#This Row],[Column1]])</f>
        <v>Wayona Usb Type</v>
      </c>
      <c r="E243" t="s">
        <v>2938</v>
      </c>
      <c r="F243" t="s">
        <v>2939</v>
      </c>
      <c r="G243" t="s">
        <v>2958</v>
      </c>
      <c r="H243" t="s">
        <v>2695</v>
      </c>
      <c r="I243" s="9">
        <v>339</v>
      </c>
      <c r="J243" s="9">
        <v>999</v>
      </c>
      <c r="K243" s="1">
        <v>0.66</v>
      </c>
      <c r="L243" s="3">
        <f>IF(Table1[[#This Row],[discount_percentage]]&gt;=0.5, 1,0)</f>
        <v>1</v>
      </c>
      <c r="M243">
        <v>4.3</v>
      </c>
      <c r="N243" s="2">
        <v>6255</v>
      </c>
      <c r="O243" s="7">
        <f>IF(Table1[rating_count]&lt;1000, 1, 0)</f>
        <v>0</v>
      </c>
      <c r="P243" s="8">
        <f>Table1[[#This Row],[actual_price]]*Table1[[#This Row],[rating_count]]</f>
        <v>6248745</v>
      </c>
      <c r="Q243" s="10" t="str">
        <f>IF(Table1[[#This Row],[discounted_price]]&lt;200, "₹ 200",IF(Table1[[#This Row],[discounted_price]]&lt;=500,"₹ 200-₹ 500", "&gt;₹ 500"))</f>
        <v>₹ 200-₹ 500</v>
      </c>
      <c r="R243">
        <f>Table1[[#This Row],[rating]]*Table1[[#This Row],[rating_count]]</f>
        <v>26896.5</v>
      </c>
      <c r="S243" t="str">
        <f>IF(Table1[[#This Row],[discount_percentage]]&lt;0.25, "Low", IF(Table1[[#This Row],[discount_percentage]]&lt;0.5, "Medium", "High"))</f>
        <v>High</v>
      </c>
    </row>
    <row r="244" spans="1:19">
      <c r="A244" t="s">
        <v>492</v>
      </c>
      <c r="B244" t="s">
        <v>493</v>
      </c>
      <c r="C244" t="str">
        <f>TRIM(LEFT(Table1[[#This Row],[product_name]], FIND(" ", Table1[[#This Row],[product_name]], FIND(" ", Table1[[#This Row],[product_name]], FIND(" ", Table1[[#This Row],[product_name]])+1)+1)))</f>
        <v>Caprigo Heavy Duty</v>
      </c>
      <c r="D244" t="str">
        <f>PROPER(Table1[[#This Row],[Column1]])</f>
        <v>Caprigo Heavy Duty</v>
      </c>
      <c r="E244" t="s">
        <v>2696</v>
      </c>
      <c r="F244" t="s">
        <v>2941</v>
      </c>
      <c r="G244" t="s">
        <v>2697</v>
      </c>
      <c r="H244" t="s">
        <v>2702</v>
      </c>
      <c r="I244" s="9">
        <v>399</v>
      </c>
      <c r="J244" s="9">
        <v>999</v>
      </c>
      <c r="K244" s="1">
        <v>0.6</v>
      </c>
      <c r="L244" s="3">
        <f>IF(Table1[[#This Row],[discount_percentage]]&gt;=0.5, 1,0)</f>
        <v>1</v>
      </c>
      <c r="M244">
        <v>4</v>
      </c>
      <c r="N244" s="2">
        <v>1236</v>
      </c>
      <c r="O244" s="7">
        <f>IF(Table1[rating_count]&lt;1000, 1, 0)</f>
        <v>0</v>
      </c>
      <c r="P244" s="8">
        <f>Table1[[#This Row],[actual_price]]*Table1[[#This Row],[rating_count]]</f>
        <v>1234764</v>
      </c>
      <c r="Q244" s="10" t="str">
        <f>IF(Table1[[#This Row],[discounted_price]]&lt;200, "₹ 200",IF(Table1[[#This Row],[discounted_price]]&lt;=500,"₹ 200-₹ 500", "&gt;₹ 500"))</f>
        <v>₹ 200-₹ 500</v>
      </c>
      <c r="R244">
        <f>Table1[[#This Row],[rating]]*Table1[[#This Row],[rating_count]]</f>
        <v>4944</v>
      </c>
      <c r="S244" t="str">
        <f>IF(Table1[[#This Row],[discount_percentage]]&lt;0.25, "Low", IF(Table1[[#This Row],[discount_percentage]]&lt;0.5, "Medium", "High"))</f>
        <v>High</v>
      </c>
    </row>
    <row r="245" spans="1:19">
      <c r="A245" t="s">
        <v>494</v>
      </c>
      <c r="B245" t="s">
        <v>495</v>
      </c>
      <c r="C245" t="str">
        <f>TRIM(LEFT(Table1[[#This Row],[product_name]], FIND(" ", Table1[[#This Row],[product_name]], FIND(" ", Table1[[#This Row],[product_name]], FIND(" ", Table1[[#This Row],[product_name]])+1)+1)))</f>
        <v>Smashtronics¬Æ - Case</v>
      </c>
      <c r="D245" t="str">
        <f>PROPER(Table1[[#This Row],[Column1]])</f>
        <v>Smashtronics¬Æ - Case</v>
      </c>
      <c r="E245" t="s">
        <v>2696</v>
      </c>
      <c r="F245" t="s">
        <v>2941</v>
      </c>
      <c r="G245" t="s">
        <v>2697</v>
      </c>
      <c r="H245" t="s">
        <v>2700</v>
      </c>
      <c r="I245" s="9">
        <v>199</v>
      </c>
      <c r="J245" s="9">
        <v>399</v>
      </c>
      <c r="K245" s="1">
        <v>0.5</v>
      </c>
      <c r="L245" s="3">
        <f>IF(Table1[[#This Row],[discount_percentage]]&gt;=0.5, 1,0)</f>
        <v>1</v>
      </c>
      <c r="M245">
        <v>4.2</v>
      </c>
      <c r="N245" s="2">
        <v>1335</v>
      </c>
      <c r="O245" s="7">
        <f>IF(Table1[rating_count]&lt;1000, 1, 0)</f>
        <v>0</v>
      </c>
      <c r="P245" s="8">
        <f>Table1[[#This Row],[actual_price]]*Table1[[#This Row],[rating_count]]</f>
        <v>532665</v>
      </c>
      <c r="Q245" s="10" t="str">
        <f>IF(Table1[[#This Row],[discounted_price]]&lt;200, "₹ 200",IF(Table1[[#This Row],[discounted_price]]&lt;=500,"₹ 200-₹ 500", "&gt;₹ 500"))</f>
        <v>₹ 200</v>
      </c>
      <c r="R245">
        <f>Table1[[#This Row],[rating]]*Table1[[#This Row],[rating_count]]</f>
        <v>5607</v>
      </c>
      <c r="S245" t="str">
        <f>IF(Table1[[#This Row],[discount_percentage]]&lt;0.25, "Low", IF(Table1[[#This Row],[discount_percentage]]&lt;0.5, "Medium", "High"))</f>
        <v>High</v>
      </c>
    </row>
    <row r="246" spans="1:19">
      <c r="A246" t="s">
        <v>496</v>
      </c>
      <c r="B246" t="s">
        <v>497</v>
      </c>
      <c r="C246" t="str">
        <f>TRIM(LEFT(Table1[[#This Row],[product_name]], FIND(" ", Table1[[#This Row],[product_name]], FIND(" ", Table1[[#This Row],[product_name]], FIND(" ", Table1[[#This Row],[product_name]])+1)+1)))</f>
        <v>Electvision Remote Control</v>
      </c>
      <c r="D246" t="str">
        <f>PROPER(Table1[[#This Row],[Column1]])</f>
        <v>Electvision Remote Control</v>
      </c>
      <c r="E246" t="s">
        <v>2696</v>
      </c>
      <c r="F246" t="s">
        <v>2941</v>
      </c>
      <c r="G246" t="s">
        <v>2697</v>
      </c>
      <c r="H246" t="s">
        <v>2700</v>
      </c>
      <c r="I246" s="9">
        <v>349</v>
      </c>
      <c r="J246" s="9">
        <v>1999</v>
      </c>
      <c r="K246" s="1">
        <v>0.83</v>
      </c>
      <c r="L246" s="3">
        <f>IF(Table1[[#This Row],[discount_percentage]]&gt;=0.5, 1,0)</f>
        <v>1</v>
      </c>
      <c r="M246">
        <v>3.8</v>
      </c>
      <c r="N246" s="2">
        <v>197</v>
      </c>
      <c r="O246" s="7">
        <f>IF(Table1[rating_count]&lt;1000, 1, 0)</f>
        <v>1</v>
      </c>
      <c r="P246" s="8">
        <f>Table1[[#This Row],[actual_price]]*Table1[[#This Row],[rating_count]]</f>
        <v>393803</v>
      </c>
      <c r="Q246" s="10" t="str">
        <f>IF(Table1[[#This Row],[discounted_price]]&lt;200, "₹ 200",IF(Table1[[#This Row],[discounted_price]]&lt;=500,"₹ 200-₹ 500", "&gt;₹ 500"))</f>
        <v>₹ 200-₹ 500</v>
      </c>
      <c r="R246">
        <f>Table1[[#This Row],[rating]]*Table1[[#This Row],[rating_count]]</f>
        <v>748.59999999999991</v>
      </c>
      <c r="S246" t="str">
        <f>IF(Table1[[#This Row],[discount_percentage]]&lt;0.25, "Low", IF(Table1[[#This Row],[discount_percentage]]&lt;0.5, "Medium", "High"))</f>
        <v>High</v>
      </c>
    </row>
    <row r="247" spans="1:19">
      <c r="A247" t="s">
        <v>498</v>
      </c>
      <c r="B247" t="s">
        <v>499</v>
      </c>
      <c r="C247" t="str">
        <f>TRIM(LEFT(Table1[[#This Row],[product_name]], FIND(" ", Table1[[#This Row],[product_name]], FIND(" ", Table1[[#This Row],[product_name]], FIND(" ", Table1[[#This Row],[product_name]])+1)+1)))</f>
        <v>Boat A 350</v>
      </c>
      <c r="D247" t="str">
        <f>PROPER(Table1[[#This Row],[Column1]])</f>
        <v>Boat A 350</v>
      </c>
      <c r="E247" t="s">
        <v>2938</v>
      </c>
      <c r="F247" t="s">
        <v>2939</v>
      </c>
      <c r="G247" t="s">
        <v>2958</v>
      </c>
      <c r="H247" t="s">
        <v>2695</v>
      </c>
      <c r="I247" s="9">
        <v>299</v>
      </c>
      <c r="J247" s="9">
        <v>798</v>
      </c>
      <c r="K247" s="1">
        <v>0.63</v>
      </c>
      <c r="L247" s="3">
        <f>IF(Table1[[#This Row],[discount_percentage]]&gt;=0.5, 1,0)</f>
        <v>1</v>
      </c>
      <c r="M247">
        <v>4.4000000000000004</v>
      </c>
      <c r="N247" s="2">
        <v>28791</v>
      </c>
      <c r="O247" s="7">
        <f>IF(Table1[rating_count]&lt;1000, 1, 0)</f>
        <v>0</v>
      </c>
      <c r="P247" s="8">
        <f>Table1[[#This Row],[actual_price]]*Table1[[#This Row],[rating_count]]</f>
        <v>22975218</v>
      </c>
      <c r="Q247" s="10" t="str">
        <f>IF(Table1[[#This Row],[discounted_price]]&lt;200, "₹ 200",IF(Table1[[#This Row],[discounted_price]]&lt;=500,"₹ 200-₹ 500", "&gt;₹ 500"))</f>
        <v>₹ 200-₹ 500</v>
      </c>
      <c r="R247">
        <f>Table1[[#This Row],[rating]]*Table1[[#This Row],[rating_count]]</f>
        <v>126680.40000000001</v>
      </c>
      <c r="S247" t="str">
        <f>IF(Table1[[#This Row],[discount_percentage]]&lt;0.25, "Low", IF(Table1[[#This Row],[discount_percentage]]&lt;0.5, "Medium", "High"))</f>
        <v>High</v>
      </c>
    </row>
    <row r="248" spans="1:19">
      <c r="A248" t="s">
        <v>500</v>
      </c>
      <c r="B248" t="s">
        <v>501</v>
      </c>
      <c r="C248" t="str">
        <f>TRIM(LEFT(Table1[[#This Row],[product_name]], FIND(" ", Table1[[#This Row],[product_name]], FIND(" ", Table1[[#This Row],[product_name]], FIND(" ", Table1[[#This Row],[product_name]])+1)+1)))</f>
        <v>pTron Solero M241</v>
      </c>
      <c r="D248" t="str">
        <f>PROPER(Table1[[#This Row],[Column1]])</f>
        <v>Ptron Solero M241</v>
      </c>
      <c r="E248" t="s">
        <v>2938</v>
      </c>
      <c r="F248" t="s">
        <v>2939</v>
      </c>
      <c r="G248" t="s">
        <v>2958</v>
      </c>
      <c r="H248" t="s">
        <v>2695</v>
      </c>
      <c r="I248" s="9">
        <v>89</v>
      </c>
      <c r="J248" s="9">
        <v>800</v>
      </c>
      <c r="K248" s="1">
        <v>0.89</v>
      </c>
      <c r="L248" s="3">
        <f>IF(Table1[[#This Row],[discount_percentage]]&gt;=0.5, 1,0)</f>
        <v>1</v>
      </c>
      <c r="M248">
        <v>3.9</v>
      </c>
      <c r="N248" s="2">
        <v>1075</v>
      </c>
      <c r="O248" s="7">
        <f>IF(Table1[rating_count]&lt;1000, 1, 0)</f>
        <v>0</v>
      </c>
      <c r="P248" s="8">
        <f>Table1[[#This Row],[actual_price]]*Table1[[#This Row],[rating_count]]</f>
        <v>860000</v>
      </c>
      <c r="Q248" s="10" t="str">
        <f>IF(Table1[[#This Row],[discounted_price]]&lt;200, "₹ 200",IF(Table1[[#This Row],[discounted_price]]&lt;=500,"₹ 200-₹ 500", "&gt;₹ 500"))</f>
        <v>₹ 200</v>
      </c>
      <c r="R248">
        <f>Table1[[#This Row],[rating]]*Table1[[#This Row],[rating_count]]</f>
        <v>4192.5</v>
      </c>
      <c r="S248" t="str">
        <f>IF(Table1[[#This Row],[discount_percentage]]&lt;0.25, "Low", IF(Table1[[#This Row],[discount_percentage]]&lt;0.5, "Medium", "High"))</f>
        <v>High</v>
      </c>
    </row>
    <row r="249" spans="1:19">
      <c r="A249" t="s">
        <v>502</v>
      </c>
      <c r="B249" t="s">
        <v>503</v>
      </c>
      <c r="C249" t="str">
        <f>TRIM(LEFT(Table1[[#This Row],[product_name]], FIND(" ", Table1[[#This Row],[product_name]], FIND(" ", Table1[[#This Row],[product_name]], FIND(" ", Table1[[#This Row],[product_name]])+1)+1)))</f>
        <v>AmazonBasics USB Type-C</v>
      </c>
      <c r="D249" t="str">
        <f>PROPER(Table1[[#This Row],[Column1]])</f>
        <v>Amazonbasics Usb Type-C</v>
      </c>
      <c r="E249" t="s">
        <v>2938</v>
      </c>
      <c r="F249" t="s">
        <v>2939</v>
      </c>
      <c r="G249" t="s">
        <v>2958</v>
      </c>
      <c r="H249" t="s">
        <v>2695</v>
      </c>
      <c r="I249" s="9">
        <v>549</v>
      </c>
      <c r="J249" s="9">
        <v>995</v>
      </c>
      <c r="K249" s="1">
        <v>0.45</v>
      </c>
      <c r="L249" s="3">
        <f>IF(Table1[[#This Row],[discount_percentage]]&gt;=0.5, 1,0)</f>
        <v>0</v>
      </c>
      <c r="M249">
        <v>4.2</v>
      </c>
      <c r="N249" s="2">
        <v>29746</v>
      </c>
      <c r="O249" s="7">
        <f>IF(Table1[rating_count]&lt;1000, 1, 0)</f>
        <v>0</v>
      </c>
      <c r="P249" s="8">
        <f>Table1[[#This Row],[actual_price]]*Table1[[#This Row],[rating_count]]</f>
        <v>29597270</v>
      </c>
      <c r="Q249" s="10" t="str">
        <f>IF(Table1[[#This Row],[discounted_price]]&lt;200, "₹ 200",IF(Table1[[#This Row],[discounted_price]]&lt;=500,"₹ 200-₹ 500", "&gt;₹ 500"))</f>
        <v>&gt;₹ 500</v>
      </c>
      <c r="R249">
        <f>Table1[[#This Row],[rating]]*Table1[[#This Row],[rating_count]]</f>
        <v>124933.20000000001</v>
      </c>
      <c r="S249" t="str">
        <f>IF(Table1[[#This Row],[discount_percentage]]&lt;0.25, "Low", IF(Table1[[#This Row],[discount_percentage]]&lt;0.5, "Medium", "High"))</f>
        <v>Medium</v>
      </c>
    </row>
    <row r="250" spans="1:19">
      <c r="A250" t="s">
        <v>504</v>
      </c>
      <c r="B250" t="s">
        <v>505</v>
      </c>
      <c r="C250" t="str">
        <f>TRIM(LEFT(Table1[[#This Row],[product_name]], FIND(" ", Table1[[#This Row],[product_name]], FIND(" ", Table1[[#This Row],[product_name]], FIND(" ", Table1[[#This Row],[product_name]])+1)+1)))</f>
        <v>Croma 3A Fast</v>
      </c>
      <c r="D250" t="str">
        <f>PROPER(Table1[[#This Row],[Column1]])</f>
        <v>Croma 3A Fast</v>
      </c>
      <c r="E250" t="s">
        <v>2938</v>
      </c>
      <c r="F250" t="s">
        <v>2939</v>
      </c>
      <c r="G250" t="s">
        <v>2958</v>
      </c>
      <c r="H250" t="s">
        <v>2695</v>
      </c>
      <c r="I250" s="9">
        <v>129</v>
      </c>
      <c r="J250" s="9">
        <v>1000</v>
      </c>
      <c r="K250" s="1">
        <v>0.87</v>
      </c>
      <c r="L250" s="3">
        <f>IF(Table1[[#This Row],[discount_percentage]]&gt;=0.5, 1,0)</f>
        <v>1</v>
      </c>
      <c r="M250">
        <v>3.9</v>
      </c>
      <c r="N250" s="2">
        <v>295</v>
      </c>
      <c r="O250" s="7">
        <f>IF(Table1[rating_count]&lt;1000, 1, 0)</f>
        <v>1</v>
      </c>
      <c r="P250" s="8">
        <f>Table1[[#This Row],[actual_price]]*Table1[[#This Row],[rating_count]]</f>
        <v>295000</v>
      </c>
      <c r="Q250" s="10" t="str">
        <f>IF(Table1[[#This Row],[discounted_price]]&lt;200, "₹ 200",IF(Table1[[#This Row],[discounted_price]]&lt;=500,"₹ 200-₹ 500", "&gt;₹ 500"))</f>
        <v>₹ 200</v>
      </c>
      <c r="R250">
        <f>Table1[[#This Row],[rating]]*Table1[[#This Row],[rating_count]]</f>
        <v>1150.5</v>
      </c>
      <c r="S250" t="str">
        <f>IF(Table1[[#This Row],[discount_percentage]]&lt;0.25, "Low", IF(Table1[[#This Row],[discount_percentage]]&lt;0.5, "Medium", "High"))</f>
        <v>High</v>
      </c>
    </row>
    <row r="251" spans="1:19">
      <c r="A251" t="s">
        <v>506</v>
      </c>
      <c r="B251" t="s">
        <v>507</v>
      </c>
      <c r="C251" t="str">
        <f>TRIM(LEFT(Table1[[#This Row],[product_name]], FIND(" ", Table1[[#This Row],[product_name]], FIND(" ", Table1[[#This Row],[product_name]], FIND(" ", Table1[[#This Row],[product_name]])+1)+1)))</f>
        <v>Sony Bravia 164</v>
      </c>
      <c r="D251" t="str">
        <f>PROPER(Table1[[#This Row],[Column1]])</f>
        <v>Sony Bravia 164</v>
      </c>
      <c r="E251" t="s">
        <v>2696</v>
      </c>
      <c r="F251" t="s">
        <v>2941</v>
      </c>
      <c r="G251" t="s">
        <v>2698</v>
      </c>
      <c r="H251" t="s">
        <v>2699</v>
      </c>
      <c r="I251" s="9">
        <v>77990</v>
      </c>
      <c r="J251" s="9">
        <v>139900</v>
      </c>
      <c r="K251" s="1">
        <v>0.44</v>
      </c>
      <c r="L251" s="3">
        <f>IF(Table1[[#This Row],[discount_percentage]]&gt;=0.5, 1,0)</f>
        <v>0</v>
      </c>
      <c r="M251">
        <v>4.7</v>
      </c>
      <c r="N251" s="2">
        <v>5935</v>
      </c>
      <c r="O251" s="7">
        <f>IF(Table1[rating_count]&lt;1000, 1, 0)</f>
        <v>0</v>
      </c>
      <c r="P251" s="8">
        <f>Table1[[#This Row],[actual_price]]*Table1[[#This Row],[rating_count]]</f>
        <v>830306500</v>
      </c>
      <c r="Q251" s="10" t="str">
        <f>IF(Table1[[#This Row],[discounted_price]]&lt;200, "₹ 200",IF(Table1[[#This Row],[discounted_price]]&lt;=500,"₹ 200-₹ 500", "&gt;₹ 500"))</f>
        <v>&gt;₹ 500</v>
      </c>
      <c r="R251">
        <f>Table1[[#This Row],[rating]]*Table1[[#This Row],[rating_count]]</f>
        <v>27894.5</v>
      </c>
      <c r="S251" t="str">
        <f>IF(Table1[[#This Row],[discount_percentage]]&lt;0.25, "Low", IF(Table1[[#This Row],[discount_percentage]]&lt;0.5, "Medium", "High"))</f>
        <v>Medium</v>
      </c>
    </row>
    <row r="252" spans="1:19">
      <c r="A252" t="s">
        <v>508</v>
      </c>
      <c r="B252" t="s">
        <v>509</v>
      </c>
      <c r="C252" t="str">
        <f>TRIM(LEFT(Table1[[#This Row],[product_name]], FIND(" ", Table1[[#This Row],[product_name]], FIND(" ", Table1[[#This Row],[product_name]], FIND(" ", Table1[[#This Row],[product_name]])+1)+1)))</f>
        <v>7SEVEN¬Æ Compatible for</v>
      </c>
      <c r="D252" t="str">
        <f>PROPER(Table1[[#This Row],[Column1]])</f>
        <v>7Seven¬Æ Compatible For</v>
      </c>
      <c r="E252" t="s">
        <v>2696</v>
      </c>
      <c r="F252" t="s">
        <v>2941</v>
      </c>
      <c r="G252" t="s">
        <v>2697</v>
      </c>
      <c r="H252" t="s">
        <v>2700</v>
      </c>
      <c r="I252" s="9">
        <v>349</v>
      </c>
      <c r="J252" s="9">
        <v>799</v>
      </c>
      <c r="K252" s="1">
        <v>0.56000000000000005</v>
      </c>
      <c r="L252" s="3">
        <f>IF(Table1[[#This Row],[discount_percentage]]&gt;=0.5, 1,0)</f>
        <v>1</v>
      </c>
      <c r="M252">
        <v>3.6</v>
      </c>
      <c r="N252" s="2">
        <v>323</v>
      </c>
      <c r="O252" s="7">
        <f>IF(Table1[rating_count]&lt;1000, 1, 0)</f>
        <v>1</v>
      </c>
      <c r="P252" s="8">
        <f>Table1[[#This Row],[actual_price]]*Table1[[#This Row],[rating_count]]</f>
        <v>258077</v>
      </c>
      <c r="Q252" s="10" t="str">
        <f>IF(Table1[[#This Row],[discounted_price]]&lt;200, "₹ 200",IF(Table1[[#This Row],[discounted_price]]&lt;=500,"₹ 200-₹ 500", "&gt;₹ 500"))</f>
        <v>₹ 200-₹ 500</v>
      </c>
      <c r="R252">
        <f>Table1[[#This Row],[rating]]*Table1[[#This Row],[rating_count]]</f>
        <v>1162.8</v>
      </c>
      <c r="S252" t="str">
        <f>IF(Table1[[#This Row],[discount_percentage]]&lt;0.25, "Low", IF(Table1[[#This Row],[discount_percentage]]&lt;0.5, "Medium", "High"))</f>
        <v>High</v>
      </c>
    </row>
    <row r="253" spans="1:19">
      <c r="A253" t="s">
        <v>510</v>
      </c>
      <c r="B253" t="s">
        <v>511</v>
      </c>
      <c r="C253" t="str">
        <f>TRIM(LEFT(Table1[[#This Row],[product_name]], FIND(" ", Table1[[#This Row],[product_name]], FIND(" ", Table1[[#This Row],[product_name]], FIND(" ", Table1[[#This Row],[product_name]])+1)+1)))</f>
        <v>7SEVEN¬Æ Compatible Vu</v>
      </c>
      <c r="D253" t="str">
        <f>PROPER(Table1[[#This Row],[Column1]])</f>
        <v>7Seven¬Æ Compatible Vu</v>
      </c>
      <c r="E253" t="s">
        <v>2696</v>
      </c>
      <c r="F253" t="s">
        <v>2941</v>
      </c>
      <c r="G253" t="s">
        <v>2697</v>
      </c>
      <c r="H253" t="s">
        <v>2700</v>
      </c>
      <c r="I253" s="9">
        <v>499</v>
      </c>
      <c r="J253" s="9">
        <v>899</v>
      </c>
      <c r="K253" s="1">
        <v>0.44</v>
      </c>
      <c r="L253" s="3">
        <f>IF(Table1[[#This Row],[discount_percentage]]&gt;=0.5, 1,0)</f>
        <v>0</v>
      </c>
      <c r="M253">
        <v>3.7</v>
      </c>
      <c r="N253" s="2">
        <v>185</v>
      </c>
      <c r="O253" s="7">
        <f>IF(Table1[rating_count]&lt;1000, 1, 0)</f>
        <v>1</v>
      </c>
      <c r="P253" s="8">
        <f>Table1[[#This Row],[actual_price]]*Table1[[#This Row],[rating_count]]</f>
        <v>166315</v>
      </c>
      <c r="Q253" s="10" t="str">
        <f>IF(Table1[[#This Row],[discounted_price]]&lt;200, "₹ 200",IF(Table1[[#This Row],[discounted_price]]&lt;=500,"₹ 200-₹ 500", "&gt;₹ 500"))</f>
        <v>₹ 200-₹ 500</v>
      </c>
      <c r="R253">
        <f>Table1[[#This Row],[rating]]*Table1[[#This Row],[rating_count]]</f>
        <v>684.5</v>
      </c>
      <c r="S253" t="str">
        <f>IF(Table1[[#This Row],[discount_percentage]]&lt;0.25, "Low", IF(Table1[[#This Row],[discount_percentage]]&lt;0.5, "Medium", "High"))</f>
        <v>Medium</v>
      </c>
    </row>
    <row r="254" spans="1:19">
      <c r="A254" t="s">
        <v>512</v>
      </c>
      <c r="B254" t="s">
        <v>513</v>
      </c>
      <c r="C254" t="str">
        <f>TRIM(LEFT(Table1[[#This Row],[product_name]], FIND(" ", Table1[[#This Row],[product_name]], FIND(" ", Table1[[#This Row],[product_name]], FIND(" ", Table1[[#This Row],[product_name]])+1)+1)))</f>
        <v>Storite High Speed</v>
      </c>
      <c r="D254" t="str">
        <f>PROPER(Table1[[#This Row],[Column1]])</f>
        <v>Storite High Speed</v>
      </c>
      <c r="E254" t="s">
        <v>2938</v>
      </c>
      <c r="F254" t="s">
        <v>2939</v>
      </c>
      <c r="G254" t="s">
        <v>2958</v>
      </c>
      <c r="H254" t="s">
        <v>2695</v>
      </c>
      <c r="I254" s="9">
        <v>299</v>
      </c>
      <c r="J254" s="9">
        <v>799</v>
      </c>
      <c r="K254" s="1">
        <v>0.63</v>
      </c>
      <c r="L254" s="3">
        <f>IF(Table1[[#This Row],[discount_percentage]]&gt;=0.5, 1,0)</f>
        <v>1</v>
      </c>
      <c r="M254">
        <v>4.2</v>
      </c>
      <c r="N254" s="2">
        <v>2117</v>
      </c>
      <c r="O254" s="7">
        <f>IF(Table1[rating_count]&lt;1000, 1, 0)</f>
        <v>0</v>
      </c>
      <c r="P254" s="8">
        <f>Table1[[#This Row],[actual_price]]*Table1[[#This Row],[rating_count]]</f>
        <v>1691483</v>
      </c>
      <c r="Q254" s="10" t="str">
        <f>IF(Table1[[#This Row],[discounted_price]]&lt;200, "₹ 200",IF(Table1[[#This Row],[discounted_price]]&lt;=500,"₹ 200-₹ 500", "&gt;₹ 500"))</f>
        <v>₹ 200-₹ 500</v>
      </c>
      <c r="R254">
        <f>Table1[[#This Row],[rating]]*Table1[[#This Row],[rating_count]]</f>
        <v>8891.4</v>
      </c>
      <c r="S254" t="str">
        <f>IF(Table1[[#This Row],[discount_percentage]]&lt;0.25, "Low", IF(Table1[[#This Row],[discount_percentage]]&lt;0.5, "Medium", "High"))</f>
        <v>High</v>
      </c>
    </row>
    <row r="255" spans="1:19">
      <c r="A255" t="s">
        <v>514</v>
      </c>
      <c r="B255" t="s">
        <v>515</v>
      </c>
      <c r="C255" t="str">
        <f>TRIM(LEFT(Table1[[#This Row],[product_name]], FIND(" ", Table1[[#This Row],[product_name]], FIND(" ", Table1[[#This Row],[product_name]], FIND(" ", Table1[[#This Row],[product_name]])+1)+1)))</f>
        <v>FLiX (Beetel) 3in1</v>
      </c>
      <c r="D255" t="str">
        <f>PROPER(Table1[[#This Row],[Column1]])</f>
        <v>Flix (Beetel) 3In1</v>
      </c>
      <c r="E255" t="s">
        <v>2938</v>
      </c>
      <c r="F255" t="s">
        <v>2939</v>
      </c>
      <c r="G255" t="s">
        <v>2958</v>
      </c>
      <c r="H255" t="s">
        <v>2695</v>
      </c>
      <c r="I255" s="9">
        <v>182</v>
      </c>
      <c r="J255" s="9">
        <v>599</v>
      </c>
      <c r="K255" s="1">
        <v>0.7</v>
      </c>
      <c r="L255" s="3">
        <f>IF(Table1[[#This Row],[discount_percentage]]&gt;=0.5, 1,0)</f>
        <v>1</v>
      </c>
      <c r="M255">
        <v>4</v>
      </c>
      <c r="N255" s="2">
        <v>9378</v>
      </c>
      <c r="O255" s="7">
        <f>IF(Table1[rating_count]&lt;1000, 1, 0)</f>
        <v>0</v>
      </c>
      <c r="P255" s="8">
        <f>Table1[[#This Row],[actual_price]]*Table1[[#This Row],[rating_count]]</f>
        <v>5617422</v>
      </c>
      <c r="Q255" s="10" t="str">
        <f>IF(Table1[[#This Row],[discounted_price]]&lt;200, "₹ 200",IF(Table1[[#This Row],[discounted_price]]&lt;=500,"₹ 200-₹ 500", "&gt;₹ 500"))</f>
        <v>₹ 200</v>
      </c>
      <c r="R255">
        <f>Table1[[#This Row],[rating]]*Table1[[#This Row],[rating_count]]</f>
        <v>37512</v>
      </c>
      <c r="S255" t="str">
        <f>IF(Table1[[#This Row],[discount_percentage]]&lt;0.25, "Low", IF(Table1[[#This Row],[discount_percentage]]&lt;0.5, "Medium", "High"))</f>
        <v>High</v>
      </c>
    </row>
    <row r="256" spans="1:19">
      <c r="A256" t="s">
        <v>516</v>
      </c>
      <c r="B256" t="s">
        <v>517</v>
      </c>
      <c r="C256" t="str">
        <f>TRIM(LEFT(Table1[[#This Row],[product_name]], FIND(" ", Table1[[#This Row],[product_name]], FIND(" ", Table1[[#This Row],[product_name]], FIND(" ", Table1[[#This Row],[product_name]])+1)+1)))</f>
        <v>SVM Products Unbreakable</v>
      </c>
      <c r="D256" t="str">
        <f>PROPER(Table1[[#This Row],[Column1]])</f>
        <v>Svm Products Unbreakable</v>
      </c>
      <c r="E256" t="s">
        <v>2696</v>
      </c>
      <c r="F256" t="s">
        <v>2941</v>
      </c>
      <c r="G256" t="s">
        <v>2697</v>
      </c>
      <c r="H256" t="s">
        <v>2702</v>
      </c>
      <c r="I256" s="9">
        <v>96</v>
      </c>
      <c r="J256" s="9">
        <v>399</v>
      </c>
      <c r="K256" s="1">
        <v>0.76</v>
      </c>
      <c r="L256" s="3">
        <f>IF(Table1[[#This Row],[discount_percentage]]&gt;=0.5, 1,0)</f>
        <v>1</v>
      </c>
      <c r="M256">
        <v>3.6</v>
      </c>
      <c r="N256" s="2">
        <v>1796</v>
      </c>
      <c r="O256" s="7">
        <f>IF(Table1[rating_count]&lt;1000, 1, 0)</f>
        <v>0</v>
      </c>
      <c r="P256" s="8">
        <f>Table1[[#This Row],[actual_price]]*Table1[[#This Row],[rating_count]]</f>
        <v>716604</v>
      </c>
      <c r="Q256" s="10" t="str">
        <f>IF(Table1[[#This Row],[discounted_price]]&lt;200, "₹ 200",IF(Table1[[#This Row],[discounted_price]]&lt;=500,"₹ 200-₹ 500", "&gt;₹ 500"))</f>
        <v>₹ 200</v>
      </c>
      <c r="R256">
        <f>Table1[[#This Row],[rating]]*Table1[[#This Row],[rating_count]]</f>
        <v>6465.6</v>
      </c>
      <c r="S256" t="str">
        <f>IF(Table1[[#This Row],[discount_percentage]]&lt;0.25, "Low", IF(Table1[[#This Row],[discount_percentage]]&lt;0.5, "Medium", "High"))</f>
        <v>High</v>
      </c>
    </row>
    <row r="257" spans="1:19">
      <c r="A257" t="s">
        <v>518</v>
      </c>
      <c r="B257" t="s">
        <v>519</v>
      </c>
      <c r="C257" t="str">
        <f>TRIM(LEFT(Table1[[#This Row],[product_name]], FIND(" ", Table1[[#This Row],[product_name]], FIND(" ", Table1[[#This Row],[product_name]], FIND(" ", Table1[[#This Row],[product_name]])+1)+1)))</f>
        <v>VU 164 cm</v>
      </c>
      <c r="D257" t="str">
        <f>PROPER(Table1[[#This Row],[Column1]])</f>
        <v>Vu 164 Cm</v>
      </c>
      <c r="E257" t="s">
        <v>2696</v>
      </c>
      <c r="F257" t="s">
        <v>2941</v>
      </c>
      <c r="G257" t="s">
        <v>2698</v>
      </c>
      <c r="H257" t="s">
        <v>2699</v>
      </c>
      <c r="I257" s="9">
        <v>54990</v>
      </c>
      <c r="J257" s="9">
        <v>85000</v>
      </c>
      <c r="K257" s="1">
        <v>0.35</v>
      </c>
      <c r="L257" s="3">
        <f>IF(Table1[[#This Row],[discount_percentage]]&gt;=0.5, 1,0)</f>
        <v>0</v>
      </c>
      <c r="M257">
        <v>4.3</v>
      </c>
      <c r="N257" s="2">
        <v>3587</v>
      </c>
      <c r="O257" s="7">
        <f>IF(Table1[rating_count]&lt;1000, 1, 0)</f>
        <v>0</v>
      </c>
      <c r="P257" s="8">
        <f>Table1[[#This Row],[actual_price]]*Table1[[#This Row],[rating_count]]</f>
        <v>304895000</v>
      </c>
      <c r="Q257" s="10" t="str">
        <f>IF(Table1[[#This Row],[discounted_price]]&lt;200, "₹ 200",IF(Table1[[#This Row],[discounted_price]]&lt;=500,"₹ 200-₹ 500", "&gt;₹ 500"))</f>
        <v>&gt;₹ 500</v>
      </c>
      <c r="R257">
        <f>Table1[[#This Row],[rating]]*Table1[[#This Row],[rating_count]]</f>
        <v>15424.099999999999</v>
      </c>
      <c r="S257" t="str">
        <f>IF(Table1[[#This Row],[discount_percentage]]&lt;0.25, "Low", IF(Table1[[#This Row],[discount_percentage]]&lt;0.5, "Medium", "High"))</f>
        <v>Medium</v>
      </c>
    </row>
    <row r="258" spans="1:19">
      <c r="A258" t="s">
        <v>520</v>
      </c>
      <c r="B258" t="s">
        <v>521</v>
      </c>
      <c r="C258" t="str">
        <f>TRIM(LEFT(Table1[[#This Row],[product_name]], FIND(" ", Table1[[#This Row],[product_name]], FIND(" ", Table1[[#This Row],[product_name]], FIND(" ", Table1[[#This Row],[product_name]])+1)+1)))</f>
        <v>CableCreation RCA to</v>
      </c>
      <c r="D258" t="str">
        <f>PROPER(Table1[[#This Row],[Column1]])</f>
        <v>Cablecreation Rca To</v>
      </c>
      <c r="E258" t="s">
        <v>2696</v>
      </c>
      <c r="F258" t="s">
        <v>2941</v>
      </c>
      <c r="G258" t="s">
        <v>2697</v>
      </c>
      <c r="H258" t="s">
        <v>2695</v>
      </c>
      <c r="I258" s="9">
        <v>439</v>
      </c>
      <c r="J258" s="9">
        <v>758</v>
      </c>
      <c r="K258" s="1">
        <v>0.42</v>
      </c>
      <c r="L258" s="3">
        <f>IF(Table1[[#This Row],[discount_percentage]]&gt;=0.5, 1,0)</f>
        <v>0</v>
      </c>
      <c r="M258">
        <v>4.2</v>
      </c>
      <c r="N258" s="2">
        <v>4296</v>
      </c>
      <c r="O258" s="7">
        <f>IF(Table1[rating_count]&lt;1000, 1, 0)</f>
        <v>0</v>
      </c>
      <c r="P258" s="8">
        <f>Table1[[#This Row],[actual_price]]*Table1[[#This Row],[rating_count]]</f>
        <v>3256368</v>
      </c>
      <c r="Q258" s="10" t="str">
        <f>IF(Table1[[#This Row],[discounted_price]]&lt;200, "₹ 200",IF(Table1[[#This Row],[discounted_price]]&lt;=500,"₹ 200-₹ 500", "&gt;₹ 500"))</f>
        <v>₹ 200-₹ 500</v>
      </c>
      <c r="R258">
        <f>Table1[[#This Row],[rating]]*Table1[[#This Row],[rating_count]]</f>
        <v>18043.2</v>
      </c>
      <c r="S258" t="str">
        <f>IF(Table1[[#This Row],[discount_percentage]]&lt;0.25, "Low", IF(Table1[[#This Row],[discount_percentage]]&lt;0.5, "Medium", "High"))</f>
        <v>Medium</v>
      </c>
    </row>
    <row r="259" spans="1:19">
      <c r="A259" t="s">
        <v>522</v>
      </c>
      <c r="B259" t="s">
        <v>523</v>
      </c>
      <c r="C259" t="str">
        <f>TRIM(LEFT(Table1[[#This Row],[product_name]], FIND(" ", Table1[[#This Row],[product_name]], FIND(" ", Table1[[#This Row],[product_name]], FIND(" ", Table1[[#This Row],[product_name]])+1)+1)))</f>
        <v>Wayona USB Type</v>
      </c>
      <c r="D259" t="str">
        <f>PROPER(Table1[[#This Row],[Column1]])</f>
        <v>Wayona Usb Type</v>
      </c>
      <c r="E259" t="s">
        <v>2938</v>
      </c>
      <c r="F259" t="s">
        <v>2939</v>
      </c>
      <c r="G259" t="s">
        <v>2958</v>
      </c>
      <c r="H259" t="s">
        <v>2695</v>
      </c>
      <c r="I259" s="9">
        <v>299</v>
      </c>
      <c r="J259" s="9">
        <v>999</v>
      </c>
      <c r="K259" s="1">
        <v>0.7</v>
      </c>
      <c r="L259" s="3">
        <f>IF(Table1[[#This Row],[discount_percentage]]&gt;=0.5, 1,0)</f>
        <v>1</v>
      </c>
      <c r="M259">
        <v>4.3</v>
      </c>
      <c r="N259" s="2">
        <v>2651</v>
      </c>
      <c r="O259" s="7">
        <f>IF(Table1[rating_count]&lt;1000, 1, 0)</f>
        <v>0</v>
      </c>
      <c r="P259" s="8">
        <f>Table1[[#This Row],[actual_price]]*Table1[[#This Row],[rating_count]]</f>
        <v>2648349</v>
      </c>
      <c r="Q259" s="10" t="str">
        <f>IF(Table1[[#This Row],[discounted_price]]&lt;200, "₹ 200",IF(Table1[[#This Row],[discounted_price]]&lt;=500,"₹ 200-₹ 500", "&gt;₹ 500"))</f>
        <v>₹ 200-₹ 500</v>
      </c>
      <c r="R259">
        <f>Table1[[#This Row],[rating]]*Table1[[#This Row],[rating_count]]</f>
        <v>11399.3</v>
      </c>
      <c r="S259" t="str">
        <f>IF(Table1[[#This Row],[discount_percentage]]&lt;0.25, "Low", IF(Table1[[#This Row],[discount_percentage]]&lt;0.5, "Medium", "High"))</f>
        <v>High</v>
      </c>
    </row>
    <row r="260" spans="1:19">
      <c r="A260" t="s">
        <v>524</v>
      </c>
      <c r="B260" t="s">
        <v>525</v>
      </c>
      <c r="C260" t="str">
        <f>TRIM(LEFT(Table1[[#This Row],[product_name]], FIND(" ", Table1[[#This Row],[product_name]], FIND(" ", Table1[[#This Row],[product_name]], FIND(" ", Table1[[#This Row],[product_name]])+1)+1)))</f>
        <v>boAt Rugged V3</v>
      </c>
      <c r="D260" t="str">
        <f>PROPER(Table1[[#This Row],[Column1]])</f>
        <v>Boat Rugged V3</v>
      </c>
      <c r="E260" t="s">
        <v>2938</v>
      </c>
      <c r="F260" t="s">
        <v>2939</v>
      </c>
      <c r="G260" t="s">
        <v>2958</v>
      </c>
      <c r="H260" t="s">
        <v>2695</v>
      </c>
      <c r="I260" s="9">
        <v>299</v>
      </c>
      <c r="J260" s="9">
        <v>799</v>
      </c>
      <c r="K260" s="1">
        <v>0.63</v>
      </c>
      <c r="L260" s="3">
        <f>IF(Table1[[#This Row],[discount_percentage]]&gt;=0.5, 1,0)</f>
        <v>1</v>
      </c>
      <c r="M260">
        <v>4.2</v>
      </c>
      <c r="N260" s="2">
        <v>94363</v>
      </c>
      <c r="O260" s="7">
        <f>IF(Table1[rating_count]&lt;1000, 1, 0)</f>
        <v>0</v>
      </c>
      <c r="P260" s="8">
        <f>Table1[[#This Row],[actual_price]]*Table1[[#This Row],[rating_count]]</f>
        <v>75396037</v>
      </c>
      <c r="Q260" s="10" t="str">
        <f>IF(Table1[[#This Row],[discounted_price]]&lt;200, "₹ 200",IF(Table1[[#This Row],[discounted_price]]&lt;=500,"₹ 200-₹ 500", "&gt;₹ 500"))</f>
        <v>₹ 200-₹ 500</v>
      </c>
      <c r="R260">
        <f>Table1[[#This Row],[rating]]*Table1[[#This Row],[rating_count]]</f>
        <v>396324.60000000003</v>
      </c>
      <c r="S260" t="str">
        <f>IF(Table1[[#This Row],[discount_percentage]]&lt;0.25, "Low", IF(Table1[[#This Row],[discount_percentage]]&lt;0.5, "Medium", "High"))</f>
        <v>High</v>
      </c>
    </row>
    <row r="261" spans="1:19">
      <c r="A261" t="s">
        <v>526</v>
      </c>
      <c r="B261" t="s">
        <v>527</v>
      </c>
      <c r="C261" t="str">
        <f>TRIM(LEFT(Table1[[#This Row],[product_name]], FIND(" ", Table1[[#This Row],[product_name]], FIND(" ", Table1[[#This Row],[product_name]], FIND(" ", Table1[[#This Row],[product_name]])+1)+1)))</f>
        <v>Amazon Basics USB</v>
      </c>
      <c r="D261" t="str">
        <f>PROPER(Table1[[#This Row],[Column1]])</f>
        <v>Amazon Basics Usb</v>
      </c>
      <c r="E261" t="s">
        <v>2938</v>
      </c>
      <c r="F261" t="s">
        <v>2939</v>
      </c>
      <c r="G261" t="s">
        <v>2958</v>
      </c>
      <c r="H261" t="s">
        <v>2695</v>
      </c>
      <c r="I261" s="9">
        <v>789</v>
      </c>
      <c r="J261" s="9">
        <v>1999</v>
      </c>
      <c r="K261" s="1">
        <v>0.61</v>
      </c>
      <c r="L261" s="3">
        <f>IF(Table1[[#This Row],[discount_percentage]]&gt;=0.5, 1,0)</f>
        <v>1</v>
      </c>
      <c r="M261">
        <v>4.2</v>
      </c>
      <c r="N261" s="2">
        <v>34540</v>
      </c>
      <c r="O261" s="7">
        <f>IF(Table1[rating_count]&lt;1000, 1, 0)</f>
        <v>0</v>
      </c>
      <c r="P261" s="8">
        <f>Table1[[#This Row],[actual_price]]*Table1[[#This Row],[rating_count]]</f>
        <v>69045460</v>
      </c>
      <c r="Q261" s="10" t="str">
        <f>IF(Table1[[#This Row],[discounted_price]]&lt;200, "₹ 200",IF(Table1[[#This Row],[discounted_price]]&lt;=500,"₹ 200-₹ 500", "&gt;₹ 500"))</f>
        <v>&gt;₹ 500</v>
      </c>
      <c r="R261">
        <f>Table1[[#This Row],[rating]]*Table1[[#This Row],[rating_count]]</f>
        <v>145068</v>
      </c>
      <c r="S261" t="str">
        <f>IF(Table1[[#This Row],[discount_percentage]]&lt;0.25, "Low", IF(Table1[[#This Row],[discount_percentage]]&lt;0.5, "Medium", "High"))</f>
        <v>High</v>
      </c>
    </row>
    <row r="262" spans="1:19">
      <c r="A262" t="s">
        <v>528</v>
      </c>
      <c r="B262" t="s">
        <v>529</v>
      </c>
      <c r="C262" t="str">
        <f>TRIM(LEFT(Table1[[#This Row],[product_name]], FIND(" ", Table1[[#This Row],[product_name]], FIND(" ", Table1[[#This Row],[product_name]], FIND(" ", Table1[[#This Row],[product_name]])+1)+1)))</f>
        <v>AmazonBasics - High-Speed</v>
      </c>
      <c r="D262" t="str">
        <f>PROPER(Table1[[#This Row],[Column1]])</f>
        <v>Amazonbasics - High-Speed</v>
      </c>
      <c r="E262" t="s">
        <v>2696</v>
      </c>
      <c r="F262" t="s">
        <v>2941</v>
      </c>
      <c r="G262" t="s">
        <v>2697</v>
      </c>
      <c r="H262" t="s">
        <v>2695</v>
      </c>
      <c r="I262" s="9">
        <v>299</v>
      </c>
      <c r="J262" s="9">
        <v>700</v>
      </c>
      <c r="K262" s="1">
        <v>0.56999999999999995</v>
      </c>
      <c r="L262" s="3">
        <f>IF(Table1[[#This Row],[discount_percentage]]&gt;=0.5, 1,0)</f>
        <v>1</v>
      </c>
      <c r="M262">
        <v>4.4000000000000004</v>
      </c>
      <c r="N262" s="2">
        <v>8714</v>
      </c>
      <c r="O262" s="7">
        <f>IF(Table1[rating_count]&lt;1000, 1, 0)</f>
        <v>0</v>
      </c>
      <c r="P262" s="8">
        <f>Table1[[#This Row],[actual_price]]*Table1[[#This Row],[rating_count]]</f>
        <v>6099800</v>
      </c>
      <c r="Q262" s="10" t="str">
        <f>IF(Table1[[#This Row],[discounted_price]]&lt;200, "₹ 200",IF(Table1[[#This Row],[discounted_price]]&lt;=500,"₹ 200-₹ 500", "&gt;₹ 500"))</f>
        <v>₹ 200-₹ 500</v>
      </c>
      <c r="R262">
        <f>Table1[[#This Row],[rating]]*Table1[[#This Row],[rating_count]]</f>
        <v>38341.600000000006</v>
      </c>
      <c r="S262" t="str">
        <f>IF(Table1[[#This Row],[discount_percentage]]&lt;0.25, "Low", IF(Table1[[#This Row],[discount_percentage]]&lt;0.5, "Medium", "High"))</f>
        <v>High</v>
      </c>
    </row>
    <row r="263" spans="1:19">
      <c r="A263" t="s">
        <v>530</v>
      </c>
      <c r="B263" t="s">
        <v>531</v>
      </c>
      <c r="C263" t="str">
        <f>TRIM(LEFT(Table1[[#This Row],[product_name]], FIND(" ", Table1[[#This Row],[product_name]], FIND(" ", Table1[[#This Row],[product_name]], FIND(" ", Table1[[#This Row],[product_name]])+1)+1)))</f>
        <v>Wayona Nylon Braided</v>
      </c>
      <c r="D263" t="str">
        <f>PROPER(Table1[[#This Row],[Column1]])</f>
        <v>Wayona Nylon Braided</v>
      </c>
      <c r="E263" t="s">
        <v>2938</v>
      </c>
      <c r="F263" t="s">
        <v>2939</v>
      </c>
      <c r="G263" t="s">
        <v>2958</v>
      </c>
      <c r="H263" t="s">
        <v>2695</v>
      </c>
      <c r="I263" s="9">
        <v>325</v>
      </c>
      <c r="J263" s="9">
        <v>1099</v>
      </c>
      <c r="K263" s="1">
        <v>0.7</v>
      </c>
      <c r="L263" s="3">
        <f>IF(Table1[[#This Row],[discount_percentage]]&gt;=0.5, 1,0)</f>
        <v>1</v>
      </c>
      <c r="M263">
        <v>4.2</v>
      </c>
      <c r="N263" s="2">
        <v>10576</v>
      </c>
      <c r="O263" s="7">
        <f>IF(Table1[rating_count]&lt;1000, 1, 0)</f>
        <v>0</v>
      </c>
      <c r="P263" s="8">
        <f>Table1[[#This Row],[actual_price]]*Table1[[#This Row],[rating_count]]</f>
        <v>11623024</v>
      </c>
      <c r="Q263" s="10" t="str">
        <f>IF(Table1[[#This Row],[discounted_price]]&lt;200, "₹ 200",IF(Table1[[#This Row],[discounted_price]]&lt;=500,"₹ 200-₹ 500", "&gt;₹ 500"))</f>
        <v>₹ 200-₹ 500</v>
      </c>
      <c r="R263">
        <f>Table1[[#This Row],[rating]]*Table1[[#This Row],[rating_count]]</f>
        <v>44419.200000000004</v>
      </c>
      <c r="S263" t="str">
        <f>IF(Table1[[#This Row],[discount_percentage]]&lt;0.25, "Low", IF(Table1[[#This Row],[discount_percentage]]&lt;0.5, "Medium", "High"))</f>
        <v>High</v>
      </c>
    </row>
    <row r="264" spans="1:19">
      <c r="A264" t="s">
        <v>532</v>
      </c>
      <c r="B264" t="s">
        <v>533</v>
      </c>
      <c r="C264" t="str">
        <f>TRIM(LEFT(Table1[[#This Row],[product_name]], FIND(" ", Table1[[#This Row],[product_name]], FIND(" ", Table1[[#This Row],[product_name]], FIND(" ", Table1[[#This Row],[product_name]])+1)+1)))</f>
        <v>Belkin Apple Certified</v>
      </c>
      <c r="D264" t="str">
        <f>PROPER(Table1[[#This Row],[Column1]])</f>
        <v>Belkin Apple Certified</v>
      </c>
      <c r="E264" t="s">
        <v>2938</v>
      </c>
      <c r="F264" t="s">
        <v>2939</v>
      </c>
      <c r="G264" t="s">
        <v>2958</v>
      </c>
      <c r="H264" t="s">
        <v>2695</v>
      </c>
      <c r="I264" s="9">
        <v>1299</v>
      </c>
      <c r="J264" s="9">
        <v>1999</v>
      </c>
      <c r="K264" s="1">
        <v>0.35</v>
      </c>
      <c r="L264" s="3">
        <f>IF(Table1[[#This Row],[discount_percentage]]&gt;=0.5, 1,0)</f>
        <v>0</v>
      </c>
      <c r="M264">
        <v>4.4000000000000004</v>
      </c>
      <c r="N264" s="2">
        <v>7318</v>
      </c>
      <c r="O264" s="7">
        <f>IF(Table1[rating_count]&lt;1000, 1, 0)</f>
        <v>0</v>
      </c>
      <c r="P264" s="8">
        <f>Table1[[#This Row],[actual_price]]*Table1[[#This Row],[rating_count]]</f>
        <v>14628682</v>
      </c>
      <c r="Q264" s="10" t="str">
        <f>IF(Table1[[#This Row],[discounted_price]]&lt;200, "₹ 200",IF(Table1[[#This Row],[discounted_price]]&lt;=500,"₹ 200-₹ 500", "&gt;₹ 500"))</f>
        <v>&gt;₹ 500</v>
      </c>
      <c r="R264">
        <f>Table1[[#This Row],[rating]]*Table1[[#This Row],[rating_count]]</f>
        <v>32199.200000000004</v>
      </c>
      <c r="S264" t="str">
        <f>IF(Table1[[#This Row],[discount_percentage]]&lt;0.25, "Low", IF(Table1[[#This Row],[discount_percentage]]&lt;0.5, "Medium", "High"))</f>
        <v>Medium</v>
      </c>
    </row>
    <row r="265" spans="1:19">
      <c r="A265" t="s">
        <v>534</v>
      </c>
      <c r="B265" t="s">
        <v>535</v>
      </c>
      <c r="C265" t="str">
        <f>TRIM(LEFT(Table1[[#This Row],[product_name]], FIND(" ", Table1[[#This Row],[product_name]], FIND(" ", Table1[[#This Row],[product_name]], FIND(" ", Table1[[#This Row],[product_name]])+1)+1)))</f>
        <v>7SEVEN Compatible LG</v>
      </c>
      <c r="D265" t="str">
        <f>PROPER(Table1[[#This Row],[Column1]])</f>
        <v>7Seven Compatible Lg</v>
      </c>
      <c r="E265" t="s">
        <v>2696</v>
      </c>
      <c r="F265" t="s">
        <v>2941</v>
      </c>
      <c r="G265" t="s">
        <v>2697</v>
      </c>
      <c r="H265" t="s">
        <v>2700</v>
      </c>
      <c r="I265" s="9">
        <v>790</v>
      </c>
      <c r="J265" s="9">
        <v>1999</v>
      </c>
      <c r="K265" s="1">
        <v>0.6</v>
      </c>
      <c r="L265" s="3">
        <f>IF(Table1[[#This Row],[discount_percentage]]&gt;=0.5, 1,0)</f>
        <v>1</v>
      </c>
      <c r="M265">
        <v>3</v>
      </c>
      <c r="N265" s="2">
        <v>103</v>
      </c>
      <c r="O265" s="7">
        <f>IF(Table1[rating_count]&lt;1000, 1, 0)</f>
        <v>1</v>
      </c>
      <c r="P265" s="8">
        <f>Table1[[#This Row],[actual_price]]*Table1[[#This Row],[rating_count]]</f>
        <v>205897</v>
      </c>
      <c r="Q265" s="10" t="str">
        <f>IF(Table1[[#This Row],[discounted_price]]&lt;200, "₹ 200",IF(Table1[[#This Row],[discounted_price]]&lt;=500,"₹ 200-₹ 500", "&gt;₹ 500"))</f>
        <v>&gt;₹ 500</v>
      </c>
      <c r="R265">
        <f>Table1[[#This Row],[rating]]*Table1[[#This Row],[rating_count]]</f>
        <v>309</v>
      </c>
      <c r="S265" t="str">
        <f>IF(Table1[[#This Row],[discount_percentage]]&lt;0.25, "Low", IF(Table1[[#This Row],[discount_percentage]]&lt;0.5, "Medium", "High"))</f>
        <v>High</v>
      </c>
    </row>
    <row r="266" spans="1:19">
      <c r="A266" t="s">
        <v>536</v>
      </c>
      <c r="B266" t="s">
        <v>537</v>
      </c>
      <c r="C266" t="str">
        <f>TRIM(LEFT(Table1[[#This Row],[product_name]], FIND(" ", Table1[[#This Row],[product_name]], FIND(" ", Table1[[#This Row],[product_name]], FIND(" ", Table1[[#This Row],[product_name]])+1)+1)))</f>
        <v>Realme Smart TV</v>
      </c>
      <c r="D266" t="str">
        <f>PROPER(Table1[[#This Row],[Column1]])</f>
        <v>Realme Smart Tv</v>
      </c>
      <c r="E266" t="s">
        <v>2696</v>
      </c>
      <c r="F266" t="s">
        <v>2703</v>
      </c>
      <c r="G266" t="s">
        <v>2709</v>
      </c>
      <c r="H266" t="s">
        <v>2710</v>
      </c>
      <c r="I266" s="9">
        <v>4699</v>
      </c>
      <c r="J266" s="9">
        <v>4699</v>
      </c>
      <c r="K266" s="1">
        <v>0</v>
      </c>
      <c r="L266" s="3">
        <f>IF(Table1[[#This Row],[discount_percentage]]&gt;=0.5, 1,0)</f>
        <v>0</v>
      </c>
      <c r="M266">
        <v>4.5</v>
      </c>
      <c r="N266" s="2">
        <v>224</v>
      </c>
      <c r="O266" s="7">
        <f>IF(Table1[rating_count]&lt;1000, 1, 0)</f>
        <v>1</v>
      </c>
      <c r="P266" s="8">
        <f>Table1[[#This Row],[actual_price]]*Table1[[#This Row],[rating_count]]</f>
        <v>1052576</v>
      </c>
      <c r="Q266" s="10" t="str">
        <f>IF(Table1[[#This Row],[discounted_price]]&lt;200, "₹ 200",IF(Table1[[#This Row],[discounted_price]]&lt;=500,"₹ 200-₹ 500", "&gt;₹ 500"))</f>
        <v>&gt;₹ 500</v>
      </c>
      <c r="R266">
        <f>Table1[[#This Row],[rating]]*Table1[[#This Row],[rating_count]]</f>
        <v>1008</v>
      </c>
      <c r="S266" t="str">
        <f>IF(Table1[[#This Row],[discount_percentage]]&lt;0.25, "Low", IF(Table1[[#This Row],[discount_percentage]]&lt;0.5, "Medium", "High"))</f>
        <v>Low</v>
      </c>
    </row>
    <row r="267" spans="1:19">
      <c r="A267" t="s">
        <v>538</v>
      </c>
      <c r="B267" t="s">
        <v>539</v>
      </c>
      <c r="C267" t="str">
        <f>TRIM(LEFT(Table1[[#This Row],[product_name]], FIND(" ", Table1[[#This Row],[product_name]], FIND(" ", Table1[[#This Row],[product_name]], FIND(" ", Table1[[#This Row],[product_name]])+1)+1)))</f>
        <v>Acer 100 cm</v>
      </c>
      <c r="D267" t="str">
        <f>PROPER(Table1[[#This Row],[Column1]])</f>
        <v>Acer 100 Cm</v>
      </c>
      <c r="E267" t="s">
        <v>2696</v>
      </c>
      <c r="F267" t="s">
        <v>2941</v>
      </c>
      <c r="G267" t="s">
        <v>2698</v>
      </c>
      <c r="H267" t="s">
        <v>2699</v>
      </c>
      <c r="I267" s="9">
        <v>18999</v>
      </c>
      <c r="J267" s="9">
        <v>24990</v>
      </c>
      <c r="K267" s="1">
        <v>0.24</v>
      </c>
      <c r="L267" s="3">
        <f>IF(Table1[[#This Row],[discount_percentage]]&gt;=0.5, 1,0)</f>
        <v>0</v>
      </c>
      <c r="M267">
        <v>4.3</v>
      </c>
      <c r="N267" s="2">
        <v>4702</v>
      </c>
      <c r="O267" s="7">
        <f>IF(Table1[rating_count]&lt;1000, 1, 0)</f>
        <v>0</v>
      </c>
      <c r="P267" s="8">
        <f>Table1[[#This Row],[actual_price]]*Table1[[#This Row],[rating_count]]</f>
        <v>117502980</v>
      </c>
      <c r="Q267" s="10" t="str">
        <f>IF(Table1[[#This Row],[discounted_price]]&lt;200, "₹ 200",IF(Table1[[#This Row],[discounted_price]]&lt;=500,"₹ 200-₹ 500", "&gt;₹ 500"))</f>
        <v>&gt;₹ 500</v>
      </c>
      <c r="R267">
        <f>Table1[[#This Row],[rating]]*Table1[[#This Row],[rating_count]]</f>
        <v>20218.599999999999</v>
      </c>
      <c r="S267" t="str">
        <f>IF(Table1[[#This Row],[discount_percentage]]&lt;0.25, "Low", IF(Table1[[#This Row],[discount_percentage]]&lt;0.5, "Medium", "High"))</f>
        <v>Low</v>
      </c>
    </row>
    <row r="268" spans="1:19">
      <c r="A268" t="s">
        <v>540</v>
      </c>
      <c r="B268" t="s">
        <v>541</v>
      </c>
      <c r="C268" t="str">
        <f>TRIM(LEFT(Table1[[#This Row],[product_name]], FIND(" ", Table1[[#This Row],[product_name]], FIND(" ", Table1[[#This Row],[product_name]], FIND(" ", Table1[[#This Row],[product_name]])+1)+1)))</f>
        <v>Lapster usb 2.0</v>
      </c>
      <c r="D268" t="str">
        <f>PROPER(Table1[[#This Row],[Column1]])</f>
        <v>Lapster Usb 2.0</v>
      </c>
      <c r="E268" t="s">
        <v>2938</v>
      </c>
      <c r="F268" t="s">
        <v>2939</v>
      </c>
      <c r="G268" t="s">
        <v>2958</v>
      </c>
      <c r="H268" t="s">
        <v>2695</v>
      </c>
      <c r="I268" s="9">
        <v>199</v>
      </c>
      <c r="J268" s="9">
        <v>999</v>
      </c>
      <c r="K268" s="1">
        <v>0.8</v>
      </c>
      <c r="L268" s="3">
        <f>IF(Table1[[#This Row],[discount_percentage]]&gt;=0.5, 1,0)</f>
        <v>1</v>
      </c>
      <c r="M268">
        <v>4.2</v>
      </c>
      <c r="N268" s="2">
        <v>85</v>
      </c>
      <c r="O268" s="7">
        <f>IF(Table1[rating_count]&lt;1000, 1, 0)</f>
        <v>1</v>
      </c>
      <c r="P268" s="8">
        <f>Table1[[#This Row],[actual_price]]*Table1[[#This Row],[rating_count]]</f>
        <v>84915</v>
      </c>
      <c r="Q268" s="10" t="str">
        <f>IF(Table1[[#This Row],[discounted_price]]&lt;200, "₹ 200",IF(Table1[[#This Row],[discounted_price]]&lt;=500,"₹ 200-₹ 500", "&gt;₹ 500"))</f>
        <v>₹ 200</v>
      </c>
      <c r="R268">
        <f>Table1[[#This Row],[rating]]*Table1[[#This Row],[rating_count]]</f>
        <v>357</v>
      </c>
      <c r="S268" t="str">
        <f>IF(Table1[[#This Row],[discount_percentage]]&lt;0.25, "Low", IF(Table1[[#This Row],[discount_percentage]]&lt;0.5, "Medium", "High"))</f>
        <v>High</v>
      </c>
    </row>
    <row r="269" spans="1:19">
      <c r="A269" t="s">
        <v>542</v>
      </c>
      <c r="B269" t="s">
        <v>543</v>
      </c>
      <c r="C269" t="str">
        <f>TRIM(LEFT(Table1[[#This Row],[product_name]], FIND(" ", Table1[[#This Row],[product_name]], FIND(" ", Table1[[#This Row],[product_name]], FIND(" ", Table1[[#This Row],[product_name]])+1)+1)))</f>
        <v>AmazonBasics High-Speed Braided</v>
      </c>
      <c r="D269" t="str">
        <f>PROPER(Table1[[#This Row],[Column1]])</f>
        <v>Amazonbasics High-Speed Braided</v>
      </c>
      <c r="E269" t="s">
        <v>2696</v>
      </c>
      <c r="F269" t="s">
        <v>2941</v>
      </c>
      <c r="G269" t="s">
        <v>2697</v>
      </c>
      <c r="H269" t="s">
        <v>2695</v>
      </c>
      <c r="I269" s="9">
        <v>269</v>
      </c>
      <c r="J269" s="9">
        <v>650</v>
      </c>
      <c r="K269" s="1">
        <v>0.59</v>
      </c>
      <c r="L269" s="3">
        <f>IF(Table1[[#This Row],[discount_percentage]]&gt;=0.5, 1,0)</f>
        <v>1</v>
      </c>
      <c r="M269">
        <v>4.4000000000000004</v>
      </c>
      <c r="N269" s="2">
        <v>35877</v>
      </c>
      <c r="O269" s="7">
        <f>IF(Table1[rating_count]&lt;1000, 1, 0)</f>
        <v>0</v>
      </c>
      <c r="P269" s="8">
        <f>Table1[[#This Row],[actual_price]]*Table1[[#This Row],[rating_count]]</f>
        <v>23320050</v>
      </c>
      <c r="Q269" s="10" t="str">
        <f>IF(Table1[[#This Row],[discounted_price]]&lt;200, "₹ 200",IF(Table1[[#This Row],[discounted_price]]&lt;=500,"₹ 200-₹ 500", "&gt;₹ 500"))</f>
        <v>₹ 200-₹ 500</v>
      </c>
      <c r="R269">
        <f>Table1[[#This Row],[rating]]*Table1[[#This Row],[rating_count]]</f>
        <v>157858.80000000002</v>
      </c>
      <c r="S269" t="str">
        <f>IF(Table1[[#This Row],[discount_percentage]]&lt;0.25, "Low", IF(Table1[[#This Row],[discount_percentage]]&lt;0.5, "Medium", "High"))</f>
        <v>High</v>
      </c>
    </row>
    <row r="270" spans="1:19">
      <c r="A270" t="s">
        <v>544</v>
      </c>
      <c r="B270" t="s">
        <v>545</v>
      </c>
      <c r="C270" t="str">
        <f>TRIM(LEFT(Table1[[#This Row],[product_name]], FIND(" ", Table1[[#This Row],[product_name]], FIND(" ", Table1[[#This Row],[product_name]], FIND(" ", Table1[[#This Row],[product_name]])+1)+1)))</f>
        <v>Cubetek 3 in</v>
      </c>
      <c r="D270" t="str">
        <f>PROPER(Table1[[#This Row],[Column1]])</f>
        <v>Cubetek 3 In</v>
      </c>
      <c r="E270" t="s">
        <v>2696</v>
      </c>
      <c r="F270" t="s">
        <v>2941</v>
      </c>
      <c r="G270" t="s">
        <v>2711</v>
      </c>
      <c r="I270" s="9">
        <v>1990</v>
      </c>
      <c r="J270" s="9">
        <v>3100</v>
      </c>
      <c r="K270" s="1">
        <v>0.36</v>
      </c>
      <c r="L270" s="3">
        <f>IF(Table1[[#This Row],[discount_percentage]]&gt;=0.5, 1,0)</f>
        <v>0</v>
      </c>
      <c r="M270">
        <v>4</v>
      </c>
      <c r="N270" s="2">
        <v>897</v>
      </c>
      <c r="O270" s="7">
        <f>IF(Table1[rating_count]&lt;1000, 1, 0)</f>
        <v>1</v>
      </c>
      <c r="P270" s="8">
        <f>Table1[[#This Row],[actual_price]]*Table1[[#This Row],[rating_count]]</f>
        <v>2780700</v>
      </c>
      <c r="Q270" s="10" t="str">
        <f>IF(Table1[[#This Row],[discounted_price]]&lt;200, "₹ 200",IF(Table1[[#This Row],[discounted_price]]&lt;=500,"₹ 200-₹ 500", "&gt;₹ 500"))</f>
        <v>&gt;₹ 500</v>
      </c>
      <c r="R270">
        <f>Table1[[#This Row],[rating]]*Table1[[#This Row],[rating_count]]</f>
        <v>3588</v>
      </c>
      <c r="S270" t="str">
        <f>IF(Table1[[#This Row],[discount_percentage]]&lt;0.25, "Low", IF(Table1[[#This Row],[discount_percentage]]&lt;0.5, "Medium", "High"))</f>
        <v>Medium</v>
      </c>
    </row>
    <row r="271" spans="1:19">
      <c r="A271" t="s">
        <v>546</v>
      </c>
      <c r="B271" t="s">
        <v>547</v>
      </c>
      <c r="C271" t="str">
        <f>TRIM(LEFT(Table1[[#This Row],[product_name]], FIND(" ", Table1[[#This Row],[product_name]], FIND(" ", Table1[[#This Row],[product_name]], FIND(" ", Table1[[#This Row],[product_name]])+1)+1)))</f>
        <v>KRISONS Thunder Speaker,</v>
      </c>
      <c r="D271" t="str">
        <f>PROPER(Table1[[#This Row],[Column1]])</f>
        <v>Krisons Thunder Speaker,</v>
      </c>
      <c r="E271" t="s">
        <v>2696</v>
      </c>
      <c r="F271" t="s">
        <v>2703</v>
      </c>
      <c r="G271" t="s">
        <v>2712</v>
      </c>
      <c r="H271" t="s">
        <v>2713</v>
      </c>
      <c r="I271" s="9">
        <v>2299</v>
      </c>
      <c r="J271" s="9">
        <v>3999</v>
      </c>
      <c r="K271" s="1">
        <v>0.43</v>
      </c>
      <c r="L271" s="3">
        <f>IF(Table1[[#This Row],[discount_percentage]]&gt;=0.5, 1,0)</f>
        <v>0</v>
      </c>
      <c r="M271">
        <v>3.8</v>
      </c>
      <c r="N271" s="2">
        <v>282</v>
      </c>
      <c r="O271" s="7">
        <f>IF(Table1[rating_count]&lt;1000, 1, 0)</f>
        <v>1</v>
      </c>
      <c r="P271" s="8">
        <f>Table1[[#This Row],[actual_price]]*Table1[[#This Row],[rating_count]]</f>
        <v>1127718</v>
      </c>
      <c r="Q271" s="10" t="str">
        <f>IF(Table1[[#This Row],[discounted_price]]&lt;200, "₹ 200",IF(Table1[[#This Row],[discounted_price]]&lt;=500,"₹ 200-₹ 500", "&gt;₹ 500"))</f>
        <v>&gt;₹ 500</v>
      </c>
      <c r="R271">
        <f>Table1[[#This Row],[rating]]*Table1[[#This Row],[rating_count]]</f>
        <v>1071.5999999999999</v>
      </c>
      <c r="S271" t="str">
        <f>IF(Table1[[#This Row],[discount_percentage]]&lt;0.25, "Low", IF(Table1[[#This Row],[discount_percentage]]&lt;0.5, "Medium", "High"))</f>
        <v>Medium</v>
      </c>
    </row>
    <row r="272" spans="1:19">
      <c r="A272" t="s">
        <v>548</v>
      </c>
      <c r="B272" t="s">
        <v>549</v>
      </c>
      <c r="C272" t="str">
        <f>TRIM(LEFT(Table1[[#This Row],[product_name]], FIND(" ", Table1[[#This Row],[product_name]], FIND(" ", Table1[[#This Row],[product_name]], FIND(" ", Table1[[#This Row],[product_name]])+1)+1)))</f>
        <v>Acer 139 cm</v>
      </c>
      <c r="D272" t="str">
        <f>PROPER(Table1[[#This Row],[Column1]])</f>
        <v>Acer 139 Cm</v>
      </c>
      <c r="E272" t="s">
        <v>2696</v>
      </c>
      <c r="F272" t="s">
        <v>2941</v>
      </c>
      <c r="G272" t="s">
        <v>2698</v>
      </c>
      <c r="H272" t="s">
        <v>2699</v>
      </c>
      <c r="I272" s="9">
        <v>35999</v>
      </c>
      <c r="J272" s="9">
        <v>49990</v>
      </c>
      <c r="K272" s="1">
        <v>0.28000000000000003</v>
      </c>
      <c r="L272" s="3">
        <f>IF(Table1[[#This Row],[discount_percentage]]&gt;=0.5, 1,0)</f>
        <v>0</v>
      </c>
      <c r="M272">
        <v>4.3</v>
      </c>
      <c r="N272" s="2">
        <v>1611</v>
      </c>
      <c r="O272" s="7">
        <f>IF(Table1[rating_count]&lt;1000, 1, 0)</f>
        <v>0</v>
      </c>
      <c r="P272" s="8">
        <f>Table1[[#This Row],[actual_price]]*Table1[[#This Row],[rating_count]]</f>
        <v>80533890</v>
      </c>
      <c r="Q272" s="10" t="str">
        <f>IF(Table1[[#This Row],[discounted_price]]&lt;200, "₹ 200",IF(Table1[[#This Row],[discounted_price]]&lt;=500,"₹ 200-₹ 500", "&gt;₹ 500"))</f>
        <v>&gt;₹ 500</v>
      </c>
      <c r="R272">
        <f>Table1[[#This Row],[rating]]*Table1[[#This Row],[rating_count]]</f>
        <v>6927.2999999999993</v>
      </c>
      <c r="S272" t="str">
        <f>IF(Table1[[#This Row],[discount_percentage]]&lt;0.25, "Low", IF(Table1[[#This Row],[discount_percentage]]&lt;0.5, "Medium", "High"))</f>
        <v>Medium</v>
      </c>
    </row>
    <row r="273" spans="1:19">
      <c r="A273" t="s">
        <v>550</v>
      </c>
      <c r="B273" t="s">
        <v>551</v>
      </c>
      <c r="C273" t="str">
        <f>TRIM(LEFT(Table1[[#This Row],[product_name]], FIND(" ", Table1[[#This Row],[product_name]], FIND(" ", Table1[[#This Row],[product_name]], FIND(" ", Table1[[#This Row],[product_name]])+1)+1)))</f>
        <v>Dealfreez Case Compatible</v>
      </c>
      <c r="D273" t="str">
        <f>PROPER(Table1[[#This Row],[Column1]])</f>
        <v>Dealfreez Case Compatible</v>
      </c>
      <c r="E273" t="s">
        <v>2696</v>
      </c>
      <c r="F273" t="s">
        <v>2941</v>
      </c>
      <c r="G273" t="s">
        <v>2697</v>
      </c>
      <c r="H273" t="s">
        <v>2700</v>
      </c>
      <c r="I273" s="9">
        <v>349</v>
      </c>
      <c r="J273" s="9">
        <v>999</v>
      </c>
      <c r="K273" s="1">
        <v>0.65</v>
      </c>
      <c r="L273" s="3">
        <f>IF(Table1[[#This Row],[discount_percentage]]&gt;=0.5, 1,0)</f>
        <v>1</v>
      </c>
      <c r="M273">
        <v>4.2</v>
      </c>
      <c r="N273" s="2">
        <v>513</v>
      </c>
      <c r="O273" s="7">
        <f>IF(Table1[rating_count]&lt;1000, 1, 0)</f>
        <v>1</v>
      </c>
      <c r="P273" s="8">
        <f>Table1[[#This Row],[actual_price]]*Table1[[#This Row],[rating_count]]</f>
        <v>512487</v>
      </c>
      <c r="Q273" s="10" t="str">
        <f>IF(Table1[[#This Row],[discounted_price]]&lt;200, "₹ 200",IF(Table1[[#This Row],[discounted_price]]&lt;=500,"₹ 200-₹ 500", "&gt;₹ 500"))</f>
        <v>₹ 200-₹ 500</v>
      </c>
      <c r="R273">
        <f>Table1[[#This Row],[rating]]*Table1[[#This Row],[rating_count]]</f>
        <v>2154.6</v>
      </c>
      <c r="S273" t="str">
        <f>IF(Table1[[#This Row],[discount_percentage]]&lt;0.25, "Low", IF(Table1[[#This Row],[discount_percentage]]&lt;0.5, "Medium", "High"))</f>
        <v>High</v>
      </c>
    </row>
    <row r="274" spans="1:19">
      <c r="A274" t="s">
        <v>552</v>
      </c>
      <c r="B274" t="s">
        <v>553</v>
      </c>
      <c r="C274" t="str">
        <f>TRIM(LEFT(Table1[[#This Row],[product_name]], FIND(" ", Table1[[#This Row],[product_name]], FIND(" ", Table1[[#This Row],[product_name]], FIND(" ", Table1[[#This Row],[product_name]])+1)+1)))</f>
        <v>Wayona Type C</v>
      </c>
      <c r="D274" t="str">
        <f>PROPER(Table1[[#This Row],[Column1]])</f>
        <v>Wayona Type C</v>
      </c>
      <c r="E274" t="s">
        <v>2938</v>
      </c>
      <c r="F274" t="s">
        <v>2939</v>
      </c>
      <c r="G274" t="s">
        <v>2958</v>
      </c>
      <c r="H274" t="s">
        <v>2695</v>
      </c>
      <c r="I274" s="9">
        <v>719</v>
      </c>
      <c r="J274" s="9">
        <v>1499</v>
      </c>
      <c r="K274" s="1">
        <v>0.52</v>
      </c>
      <c r="L274" s="3">
        <f>IF(Table1[[#This Row],[discount_percentage]]&gt;=0.5, 1,0)</f>
        <v>1</v>
      </c>
      <c r="M274">
        <v>4.0999999999999996</v>
      </c>
      <c r="N274" s="2">
        <v>1045</v>
      </c>
      <c r="O274" s="7">
        <f>IF(Table1[rating_count]&lt;1000, 1, 0)</f>
        <v>0</v>
      </c>
      <c r="P274" s="8">
        <f>Table1[[#This Row],[actual_price]]*Table1[[#This Row],[rating_count]]</f>
        <v>1566455</v>
      </c>
      <c r="Q274" s="10" t="str">
        <f>IF(Table1[[#This Row],[discounted_price]]&lt;200, "₹ 200",IF(Table1[[#This Row],[discounted_price]]&lt;=500,"₹ 200-₹ 500", "&gt;₹ 500"))</f>
        <v>&gt;₹ 500</v>
      </c>
      <c r="R274">
        <f>Table1[[#This Row],[rating]]*Table1[[#This Row],[rating_count]]</f>
        <v>4284.5</v>
      </c>
      <c r="S274" t="str">
        <f>IF(Table1[[#This Row],[discount_percentage]]&lt;0.25, "Low", IF(Table1[[#This Row],[discount_percentage]]&lt;0.5, "Medium", "High"))</f>
        <v>High</v>
      </c>
    </row>
    <row r="275" spans="1:19">
      <c r="A275" t="s">
        <v>554</v>
      </c>
      <c r="B275" t="s">
        <v>555</v>
      </c>
      <c r="C275" t="str">
        <f>TRIM(LEFT(Table1[[#This Row],[product_name]], FIND(" ", Table1[[#This Row],[product_name]], FIND(" ", Table1[[#This Row],[product_name]], FIND(" ", Table1[[#This Row],[product_name]])+1)+1)))</f>
        <v>VW 80 cm</v>
      </c>
      <c r="D275" t="str">
        <f>PROPER(Table1[[#This Row],[Column1]])</f>
        <v>Vw 80 Cm</v>
      </c>
      <c r="E275" t="s">
        <v>2696</v>
      </c>
      <c r="F275" t="s">
        <v>2941</v>
      </c>
      <c r="G275" t="s">
        <v>2698</v>
      </c>
      <c r="H275" t="s">
        <v>2699</v>
      </c>
      <c r="I275" s="9">
        <v>8999</v>
      </c>
      <c r="J275" s="9">
        <v>18999</v>
      </c>
      <c r="K275" s="1">
        <v>0.53</v>
      </c>
      <c r="L275" s="3">
        <f>IF(Table1[[#This Row],[discount_percentage]]&gt;=0.5, 1,0)</f>
        <v>1</v>
      </c>
      <c r="M275">
        <v>4</v>
      </c>
      <c r="N275" s="2">
        <v>6347</v>
      </c>
      <c r="O275" s="7">
        <f>IF(Table1[rating_count]&lt;1000, 1, 0)</f>
        <v>0</v>
      </c>
      <c r="P275" s="8">
        <f>Table1[[#This Row],[actual_price]]*Table1[[#This Row],[rating_count]]</f>
        <v>120586653</v>
      </c>
      <c r="Q275" s="10" t="str">
        <f>IF(Table1[[#This Row],[discounted_price]]&lt;200, "₹ 200",IF(Table1[[#This Row],[discounted_price]]&lt;=500,"₹ 200-₹ 500", "&gt;₹ 500"))</f>
        <v>&gt;₹ 500</v>
      </c>
      <c r="R275">
        <f>Table1[[#This Row],[rating]]*Table1[[#This Row],[rating_count]]</f>
        <v>25388</v>
      </c>
      <c r="S275" t="str">
        <f>IF(Table1[[#This Row],[discount_percentage]]&lt;0.25, "Low", IF(Table1[[#This Row],[discount_percentage]]&lt;0.5, "Medium", "High"))</f>
        <v>High</v>
      </c>
    </row>
    <row r="276" spans="1:19">
      <c r="A276" t="s">
        <v>556</v>
      </c>
      <c r="B276" t="s">
        <v>557</v>
      </c>
      <c r="C276" t="str">
        <f>TRIM(LEFT(Table1[[#This Row],[product_name]], FIND(" ", Table1[[#This Row],[product_name]], FIND(" ", Table1[[#This Row],[product_name]], FIND(" ", Table1[[#This Row],[product_name]])+1)+1)))</f>
        <v>Airtel Digital TV</v>
      </c>
      <c r="D276" t="str">
        <f>PROPER(Table1[[#This Row],[Column1]])</f>
        <v>Airtel Digital Tv</v>
      </c>
      <c r="E276" t="s">
        <v>2696</v>
      </c>
      <c r="F276" t="s">
        <v>2941</v>
      </c>
      <c r="G276" t="s">
        <v>2707</v>
      </c>
      <c r="H276" t="s">
        <v>2708</v>
      </c>
      <c r="I276" s="9">
        <v>917</v>
      </c>
      <c r="J276" s="9">
        <v>2299</v>
      </c>
      <c r="K276" s="1">
        <v>0.6</v>
      </c>
      <c r="L276" s="3">
        <f>IF(Table1[[#This Row],[discount_percentage]]&gt;=0.5, 1,0)</f>
        <v>1</v>
      </c>
      <c r="M276">
        <v>4.2</v>
      </c>
      <c r="N276" s="2">
        <v>3300</v>
      </c>
      <c r="O276" s="7">
        <f>IF(Table1[rating_count]&lt;1000, 1, 0)</f>
        <v>0</v>
      </c>
      <c r="P276" s="8">
        <f>Table1[[#This Row],[actual_price]]*Table1[[#This Row],[rating_count]]</f>
        <v>7586700</v>
      </c>
      <c r="Q276" s="10" t="str">
        <f>IF(Table1[[#This Row],[discounted_price]]&lt;200, "₹ 200",IF(Table1[[#This Row],[discounted_price]]&lt;=500,"₹ 200-₹ 500", "&gt;₹ 500"))</f>
        <v>&gt;₹ 500</v>
      </c>
      <c r="R276">
        <f>Table1[[#This Row],[rating]]*Table1[[#This Row],[rating_count]]</f>
        <v>13860</v>
      </c>
      <c r="S276" t="str">
        <f>IF(Table1[[#This Row],[discount_percentage]]&lt;0.25, "Low", IF(Table1[[#This Row],[discount_percentage]]&lt;0.5, "Medium", "High"))</f>
        <v>High</v>
      </c>
    </row>
    <row r="277" spans="1:19">
      <c r="A277" t="s">
        <v>558</v>
      </c>
      <c r="B277" t="s">
        <v>559</v>
      </c>
      <c r="C277" t="str">
        <f>TRIM(LEFT(Table1[[#This Row],[product_name]], FIND(" ", Table1[[#This Row],[product_name]], FIND(" ", Table1[[#This Row],[product_name]], FIND(" ", Table1[[#This Row],[product_name]])+1)+1)))</f>
        <v>LOHAYA Voice Assistant</v>
      </c>
      <c r="D277" t="str">
        <f>PROPER(Table1[[#This Row],[Column1]])</f>
        <v>Lohaya Voice Assistant</v>
      </c>
      <c r="E277" t="s">
        <v>2696</v>
      </c>
      <c r="F277" t="s">
        <v>2941</v>
      </c>
      <c r="G277" t="s">
        <v>2697</v>
      </c>
      <c r="H277" t="s">
        <v>2700</v>
      </c>
      <c r="I277" s="9">
        <v>399</v>
      </c>
      <c r="J277" s="9">
        <v>999</v>
      </c>
      <c r="K277" s="1">
        <v>0.6</v>
      </c>
      <c r="L277" s="3">
        <f>IF(Table1[[#This Row],[discount_percentage]]&gt;=0.5, 1,0)</f>
        <v>1</v>
      </c>
      <c r="M277">
        <v>3.3</v>
      </c>
      <c r="N277" s="2">
        <v>23</v>
      </c>
      <c r="O277" s="7">
        <f>IF(Table1[rating_count]&lt;1000, 1, 0)</f>
        <v>1</v>
      </c>
      <c r="P277" s="8">
        <f>Table1[[#This Row],[actual_price]]*Table1[[#This Row],[rating_count]]</f>
        <v>22977</v>
      </c>
      <c r="Q277" s="10" t="str">
        <f>IF(Table1[[#This Row],[discounted_price]]&lt;200, "₹ 200",IF(Table1[[#This Row],[discounted_price]]&lt;=500,"₹ 200-₹ 500", "&gt;₹ 500"))</f>
        <v>₹ 200-₹ 500</v>
      </c>
      <c r="R277">
        <f>Table1[[#This Row],[rating]]*Table1[[#This Row],[rating_count]]</f>
        <v>75.899999999999991</v>
      </c>
      <c r="S277" t="str">
        <f>IF(Table1[[#This Row],[discount_percentage]]&lt;0.25, "Low", IF(Table1[[#This Row],[discount_percentage]]&lt;0.5, "Medium", "High"))</f>
        <v>High</v>
      </c>
    </row>
    <row r="278" spans="1:19">
      <c r="A278" t="s">
        <v>560</v>
      </c>
      <c r="B278" t="s">
        <v>561</v>
      </c>
      <c r="C278" t="str">
        <f>TRIM(LEFT(Table1[[#This Row],[product_name]], FIND(" ", Table1[[#This Row],[product_name]], FIND(" ", Table1[[#This Row],[product_name]], FIND(" ", Table1[[#This Row],[product_name]])+1)+1)))</f>
        <v>Samsung 138 cm</v>
      </c>
      <c r="D278" t="str">
        <f>PROPER(Table1[[#This Row],[Column1]])</f>
        <v>Samsung 138 Cm</v>
      </c>
      <c r="E278" t="s">
        <v>2696</v>
      </c>
      <c r="F278" t="s">
        <v>2941</v>
      </c>
      <c r="G278" t="s">
        <v>2698</v>
      </c>
      <c r="H278" t="s">
        <v>2699</v>
      </c>
      <c r="I278" s="9">
        <v>45999</v>
      </c>
      <c r="J278" s="9">
        <v>69900</v>
      </c>
      <c r="K278" s="1">
        <v>0.34</v>
      </c>
      <c r="L278" s="3">
        <f>IF(Table1[[#This Row],[discount_percentage]]&gt;=0.5, 1,0)</f>
        <v>0</v>
      </c>
      <c r="M278">
        <v>4.3</v>
      </c>
      <c r="N278" s="2">
        <v>7109</v>
      </c>
      <c r="O278" s="7">
        <f>IF(Table1[rating_count]&lt;1000, 1, 0)</f>
        <v>0</v>
      </c>
      <c r="P278" s="8">
        <f>Table1[[#This Row],[actual_price]]*Table1[[#This Row],[rating_count]]</f>
        <v>496919100</v>
      </c>
      <c r="Q278" s="10" t="str">
        <f>IF(Table1[[#This Row],[discounted_price]]&lt;200, "₹ 200",IF(Table1[[#This Row],[discounted_price]]&lt;=500,"₹ 200-₹ 500", "&gt;₹ 500"))</f>
        <v>&gt;₹ 500</v>
      </c>
      <c r="R278">
        <f>Table1[[#This Row],[rating]]*Table1[[#This Row],[rating_count]]</f>
        <v>30568.699999999997</v>
      </c>
      <c r="S278" t="str">
        <f>IF(Table1[[#This Row],[discount_percentage]]&lt;0.25, "Low", IF(Table1[[#This Row],[discount_percentage]]&lt;0.5, "Medium", "High"))</f>
        <v>Medium</v>
      </c>
    </row>
    <row r="279" spans="1:19">
      <c r="A279" t="s">
        <v>562</v>
      </c>
      <c r="B279" t="s">
        <v>563</v>
      </c>
      <c r="C279" t="str">
        <f>TRIM(LEFT(Table1[[#This Row],[product_name]], FIND(" ", Table1[[#This Row],[product_name]], FIND(" ", Table1[[#This Row],[product_name]], FIND(" ", Table1[[#This Row],[product_name]])+1)+1)))</f>
        <v>Amazon Brand -</v>
      </c>
      <c r="D279" t="str">
        <f>PROPER(Table1[[#This Row],[Column1]])</f>
        <v>Amazon Brand -</v>
      </c>
      <c r="E279" t="s">
        <v>2938</v>
      </c>
      <c r="F279" t="s">
        <v>2939</v>
      </c>
      <c r="G279" t="s">
        <v>2958</v>
      </c>
      <c r="H279" t="s">
        <v>2695</v>
      </c>
      <c r="I279" s="9">
        <v>119</v>
      </c>
      <c r="J279" s="9">
        <v>299</v>
      </c>
      <c r="K279" s="1">
        <v>0.6</v>
      </c>
      <c r="L279" s="3">
        <f>IF(Table1[[#This Row],[discount_percentage]]&gt;=0.5, 1,0)</f>
        <v>1</v>
      </c>
      <c r="M279">
        <v>3.8</v>
      </c>
      <c r="N279" s="2">
        <v>51</v>
      </c>
      <c r="O279" s="7">
        <f>IF(Table1[rating_count]&lt;1000, 1, 0)</f>
        <v>1</v>
      </c>
      <c r="P279" s="8">
        <f>Table1[[#This Row],[actual_price]]*Table1[[#This Row],[rating_count]]</f>
        <v>15249</v>
      </c>
      <c r="Q279" s="10" t="str">
        <f>IF(Table1[[#This Row],[discounted_price]]&lt;200, "₹ 200",IF(Table1[[#This Row],[discounted_price]]&lt;=500,"₹ 200-₹ 500", "&gt;₹ 500"))</f>
        <v>₹ 200</v>
      </c>
      <c r="R279">
        <f>Table1[[#This Row],[rating]]*Table1[[#This Row],[rating_count]]</f>
        <v>193.79999999999998</v>
      </c>
      <c r="S279" t="str">
        <f>IF(Table1[[#This Row],[discount_percentage]]&lt;0.25, "Low", IF(Table1[[#This Row],[discount_percentage]]&lt;0.5, "Medium", "High"))</f>
        <v>High</v>
      </c>
    </row>
    <row r="280" spans="1:19">
      <c r="A280" t="s">
        <v>564</v>
      </c>
      <c r="B280" t="s">
        <v>565</v>
      </c>
      <c r="C280" t="str">
        <f>TRIM(LEFT(Table1[[#This Row],[product_name]], FIND(" ", Table1[[#This Row],[product_name]], FIND(" ", Table1[[#This Row],[product_name]], FIND(" ", Table1[[#This Row],[product_name]])+1)+1)))</f>
        <v>Mi 100 cm</v>
      </c>
      <c r="D280" t="str">
        <f>PROPER(Table1[[#This Row],[Column1]])</f>
        <v>Mi 100 Cm</v>
      </c>
      <c r="E280" t="s">
        <v>2696</v>
      </c>
      <c r="F280" t="s">
        <v>2941</v>
      </c>
      <c r="G280" t="s">
        <v>2698</v>
      </c>
      <c r="H280" t="s">
        <v>2699</v>
      </c>
      <c r="I280" s="9">
        <v>21999</v>
      </c>
      <c r="J280" s="9">
        <v>29999</v>
      </c>
      <c r="K280" s="1">
        <v>0.27</v>
      </c>
      <c r="L280" s="3">
        <f>IF(Table1[[#This Row],[discount_percentage]]&gt;=0.5, 1,0)</f>
        <v>0</v>
      </c>
      <c r="M280">
        <v>4.2</v>
      </c>
      <c r="N280" s="2">
        <v>32840</v>
      </c>
      <c r="O280" s="7">
        <f>IF(Table1[rating_count]&lt;1000, 1, 0)</f>
        <v>0</v>
      </c>
      <c r="P280" s="8">
        <f>Table1[[#This Row],[actual_price]]*Table1[[#This Row],[rating_count]]</f>
        <v>985167160</v>
      </c>
      <c r="Q280" s="10" t="str">
        <f>IF(Table1[[#This Row],[discounted_price]]&lt;200, "₹ 200",IF(Table1[[#This Row],[discounted_price]]&lt;=500,"₹ 200-₹ 500", "&gt;₹ 500"))</f>
        <v>&gt;₹ 500</v>
      </c>
      <c r="R280">
        <f>Table1[[#This Row],[rating]]*Table1[[#This Row],[rating_count]]</f>
        <v>137928</v>
      </c>
      <c r="S280" t="str">
        <f>IF(Table1[[#This Row],[discount_percentage]]&lt;0.25, "Low", IF(Table1[[#This Row],[discount_percentage]]&lt;0.5, "Medium", "High"))</f>
        <v>Medium</v>
      </c>
    </row>
    <row r="281" spans="1:19">
      <c r="A281" t="s">
        <v>566</v>
      </c>
      <c r="B281" t="s">
        <v>567</v>
      </c>
      <c r="C281" t="str">
        <f>TRIM(LEFT(Table1[[#This Row],[product_name]], FIND(" ", Table1[[#This Row],[product_name]], FIND(" ", Table1[[#This Row],[product_name]], FIND(" ", Table1[[#This Row],[product_name]])+1)+1)))</f>
        <v>Astigo Compatible Remote</v>
      </c>
      <c r="D281" t="str">
        <f>PROPER(Table1[[#This Row],[Column1]])</f>
        <v>Astigo Compatible Remote</v>
      </c>
      <c r="E281" t="s">
        <v>2696</v>
      </c>
      <c r="F281" t="s">
        <v>2941</v>
      </c>
      <c r="G281" t="s">
        <v>2697</v>
      </c>
      <c r="H281" t="s">
        <v>2700</v>
      </c>
      <c r="I281" s="9">
        <v>299</v>
      </c>
      <c r="J281" s="9">
        <v>599</v>
      </c>
      <c r="K281" s="1">
        <v>0.5</v>
      </c>
      <c r="L281" s="3">
        <f>IF(Table1[[#This Row],[discount_percentage]]&gt;=0.5, 1,0)</f>
        <v>1</v>
      </c>
      <c r="M281">
        <v>3.7</v>
      </c>
      <c r="N281" s="2">
        <v>708</v>
      </c>
      <c r="O281" s="7">
        <f>IF(Table1[rating_count]&lt;1000, 1, 0)</f>
        <v>1</v>
      </c>
      <c r="P281" s="8">
        <f>Table1[[#This Row],[actual_price]]*Table1[[#This Row],[rating_count]]</f>
        <v>424092</v>
      </c>
      <c r="Q281" s="10" t="str">
        <f>IF(Table1[[#This Row],[discounted_price]]&lt;200, "₹ 200",IF(Table1[[#This Row],[discounted_price]]&lt;=500,"₹ 200-₹ 500", "&gt;₹ 500"))</f>
        <v>₹ 200-₹ 500</v>
      </c>
      <c r="R281">
        <f>Table1[[#This Row],[rating]]*Table1[[#This Row],[rating_count]]</f>
        <v>2619.6</v>
      </c>
      <c r="S281" t="str">
        <f>IF(Table1[[#This Row],[discount_percentage]]&lt;0.25, "Low", IF(Table1[[#This Row],[discount_percentage]]&lt;0.5, "Medium", "High"))</f>
        <v>High</v>
      </c>
    </row>
    <row r="282" spans="1:19">
      <c r="A282" t="s">
        <v>568</v>
      </c>
      <c r="B282" t="s">
        <v>569</v>
      </c>
      <c r="C282" t="str">
        <f>TRIM(LEFT(Table1[[#This Row],[product_name]], FIND(" ", Table1[[#This Row],[product_name]], FIND(" ", Table1[[#This Row],[product_name]], FIND(" ", Table1[[#This Row],[product_name]])+1)+1)))</f>
        <v>Toshiba 108 cm</v>
      </c>
      <c r="D282" t="str">
        <f>PROPER(Table1[[#This Row],[Column1]])</f>
        <v>Toshiba 108 Cm</v>
      </c>
      <c r="E282" t="s">
        <v>2696</v>
      </c>
      <c r="F282" t="s">
        <v>2941</v>
      </c>
      <c r="G282" t="s">
        <v>2698</v>
      </c>
      <c r="H282" t="s">
        <v>2699</v>
      </c>
      <c r="I282" s="9">
        <v>21990</v>
      </c>
      <c r="J282" s="9">
        <v>34990</v>
      </c>
      <c r="K282" s="1">
        <v>0.37</v>
      </c>
      <c r="L282" s="3">
        <f>IF(Table1[[#This Row],[discount_percentage]]&gt;=0.5, 1,0)</f>
        <v>0</v>
      </c>
      <c r="M282">
        <v>4.3</v>
      </c>
      <c r="N282" s="2">
        <v>1657</v>
      </c>
      <c r="O282" s="7">
        <f>IF(Table1[rating_count]&lt;1000, 1, 0)</f>
        <v>0</v>
      </c>
      <c r="P282" s="8">
        <f>Table1[[#This Row],[actual_price]]*Table1[[#This Row],[rating_count]]</f>
        <v>57978430</v>
      </c>
      <c r="Q282" s="10" t="str">
        <f>IF(Table1[[#This Row],[discounted_price]]&lt;200, "₹ 200",IF(Table1[[#This Row],[discounted_price]]&lt;=500,"₹ 200-₹ 500", "&gt;₹ 500"))</f>
        <v>&gt;₹ 500</v>
      </c>
      <c r="R282">
        <f>Table1[[#This Row],[rating]]*Table1[[#This Row],[rating_count]]</f>
        <v>7125.0999999999995</v>
      </c>
      <c r="S282" t="str">
        <f>IF(Table1[[#This Row],[discount_percentage]]&lt;0.25, "Low", IF(Table1[[#This Row],[discount_percentage]]&lt;0.5, "Medium", "High"))</f>
        <v>Medium</v>
      </c>
    </row>
    <row r="283" spans="1:19">
      <c r="A283" t="s">
        <v>570</v>
      </c>
      <c r="B283" t="s">
        <v>571</v>
      </c>
      <c r="C283" t="str">
        <f>TRIM(LEFT(Table1[[#This Row],[product_name]], FIND(" ", Table1[[#This Row],[product_name]], FIND(" ", Table1[[#This Row],[product_name]], FIND(" ", Table1[[#This Row],[product_name]])+1)+1)))</f>
        <v>Lenovo USB A</v>
      </c>
      <c r="D283" t="str">
        <f>PROPER(Table1[[#This Row],[Column1]])</f>
        <v>Lenovo Usb A</v>
      </c>
      <c r="E283" t="s">
        <v>2938</v>
      </c>
      <c r="F283" t="s">
        <v>2939</v>
      </c>
      <c r="G283" t="s">
        <v>2958</v>
      </c>
      <c r="H283" t="s">
        <v>2695</v>
      </c>
      <c r="I283" s="9">
        <v>417.44</v>
      </c>
      <c r="J283" s="9">
        <v>670</v>
      </c>
      <c r="K283" s="1">
        <v>0.38</v>
      </c>
      <c r="L283" s="3">
        <f>IF(Table1[[#This Row],[discount_percentage]]&gt;=0.5, 1,0)</f>
        <v>0</v>
      </c>
      <c r="M283">
        <v>3.9</v>
      </c>
      <c r="N283" s="2">
        <v>523</v>
      </c>
      <c r="O283" s="7">
        <f>IF(Table1[rating_count]&lt;1000, 1, 0)</f>
        <v>1</v>
      </c>
      <c r="P283" s="8">
        <f>Table1[[#This Row],[actual_price]]*Table1[[#This Row],[rating_count]]</f>
        <v>350410</v>
      </c>
      <c r="Q283" s="10" t="str">
        <f>IF(Table1[[#This Row],[discounted_price]]&lt;200, "₹ 200",IF(Table1[[#This Row],[discounted_price]]&lt;=500,"₹ 200-₹ 500", "&gt;₹ 500"))</f>
        <v>₹ 200-₹ 500</v>
      </c>
      <c r="R283">
        <f>Table1[[#This Row],[rating]]*Table1[[#This Row],[rating_count]]</f>
        <v>2039.7</v>
      </c>
      <c r="S283" t="str">
        <f>IF(Table1[[#This Row],[discount_percentage]]&lt;0.25, "Low", IF(Table1[[#This Row],[discount_percentage]]&lt;0.5, "Medium", "High"))</f>
        <v>Medium</v>
      </c>
    </row>
    <row r="284" spans="1:19">
      <c r="A284" t="s">
        <v>572</v>
      </c>
      <c r="B284" t="s">
        <v>573</v>
      </c>
      <c r="C284" t="str">
        <f>TRIM(LEFT(Table1[[#This Row],[product_name]], FIND(" ", Table1[[#This Row],[product_name]], FIND(" ", Table1[[#This Row],[product_name]], FIND(" ", Table1[[#This Row],[product_name]])+1)+1)))</f>
        <v>Amazon Brand -</v>
      </c>
      <c r="D284" t="str">
        <f>PROPER(Table1[[#This Row],[Column1]])</f>
        <v>Amazon Brand -</v>
      </c>
      <c r="E284" t="s">
        <v>2938</v>
      </c>
      <c r="F284" t="s">
        <v>2939</v>
      </c>
      <c r="G284" t="s">
        <v>2958</v>
      </c>
      <c r="H284" t="s">
        <v>2695</v>
      </c>
      <c r="I284" s="9">
        <v>199</v>
      </c>
      <c r="J284" s="9">
        <v>999</v>
      </c>
      <c r="K284" s="1">
        <v>0.8</v>
      </c>
      <c r="L284" s="3">
        <f>IF(Table1[[#This Row],[discount_percentage]]&gt;=0.5, 1,0)</f>
        <v>1</v>
      </c>
      <c r="M284">
        <v>3</v>
      </c>
      <c r="O284" s="7">
        <f>IF(Table1[rating_count]&lt;1000, 1, 0)</f>
        <v>1</v>
      </c>
      <c r="P284" s="8">
        <f>Table1[[#This Row],[actual_price]]*Table1[[#This Row],[rating_count]]</f>
        <v>0</v>
      </c>
      <c r="Q284" s="10" t="str">
        <f>IF(Table1[[#This Row],[discounted_price]]&lt;200, "₹ 200",IF(Table1[[#This Row],[discounted_price]]&lt;=500,"₹ 200-₹ 500", "&gt;₹ 500"))</f>
        <v>₹ 200</v>
      </c>
      <c r="R284">
        <f>Table1[[#This Row],[rating]]*Table1[[#This Row],[rating_count]]</f>
        <v>0</v>
      </c>
      <c r="S284" t="str">
        <f>IF(Table1[[#This Row],[discount_percentage]]&lt;0.25, "Low", IF(Table1[[#This Row],[discount_percentage]]&lt;0.5, "Medium", "High"))</f>
        <v>High</v>
      </c>
    </row>
    <row r="285" spans="1:19">
      <c r="A285" t="s">
        <v>574</v>
      </c>
      <c r="B285" t="s">
        <v>575</v>
      </c>
      <c r="C285" t="str">
        <f>TRIM(LEFT(Table1[[#This Row],[product_name]], FIND(" ", Table1[[#This Row],[product_name]], FIND(" ", Table1[[#This Row],[product_name]], FIND(" ", Table1[[#This Row],[product_name]])+1)+1)))</f>
        <v>LG 139 cm</v>
      </c>
      <c r="D285" t="str">
        <f>PROPER(Table1[[#This Row],[Column1]])</f>
        <v>Lg 139 Cm</v>
      </c>
      <c r="E285" t="s">
        <v>2696</v>
      </c>
      <c r="F285" t="s">
        <v>2941</v>
      </c>
      <c r="G285" t="s">
        <v>2698</v>
      </c>
      <c r="H285" t="s">
        <v>2699</v>
      </c>
      <c r="I285" s="9">
        <v>47990</v>
      </c>
      <c r="J285" s="9">
        <v>79990</v>
      </c>
      <c r="K285" s="1">
        <v>0.4</v>
      </c>
      <c r="L285" s="3">
        <f>IF(Table1[[#This Row],[discount_percentage]]&gt;=0.5, 1,0)</f>
        <v>0</v>
      </c>
      <c r="M285">
        <v>4.3</v>
      </c>
      <c r="N285" s="2">
        <v>1376</v>
      </c>
      <c r="O285" s="7">
        <f>IF(Table1[rating_count]&lt;1000, 1, 0)</f>
        <v>0</v>
      </c>
      <c r="P285" s="8">
        <f>Table1[[#This Row],[actual_price]]*Table1[[#This Row],[rating_count]]</f>
        <v>110066240</v>
      </c>
      <c r="Q285" s="10" t="str">
        <f>IF(Table1[[#This Row],[discounted_price]]&lt;200, "₹ 200",IF(Table1[[#This Row],[discounted_price]]&lt;=500,"₹ 200-₹ 500", "&gt;₹ 500"))</f>
        <v>&gt;₹ 500</v>
      </c>
      <c r="R285">
        <f>Table1[[#This Row],[rating]]*Table1[[#This Row],[rating_count]]</f>
        <v>5916.8</v>
      </c>
      <c r="S285" t="str">
        <f>IF(Table1[[#This Row],[discount_percentage]]&lt;0.25, "Low", IF(Table1[[#This Row],[discount_percentage]]&lt;0.5, "Medium", "High"))</f>
        <v>Medium</v>
      </c>
    </row>
    <row r="286" spans="1:19">
      <c r="A286" t="s">
        <v>576</v>
      </c>
      <c r="B286" t="s">
        <v>577</v>
      </c>
      <c r="C286" t="str">
        <f>TRIM(LEFT(Table1[[#This Row],[product_name]], FIND(" ", Table1[[#This Row],[product_name]], FIND(" ", Table1[[#This Row],[product_name]], FIND(" ", Table1[[#This Row],[product_name]])+1)+1)))</f>
        <v>Tata Sky Digital</v>
      </c>
      <c r="D286" t="str">
        <f>PROPER(Table1[[#This Row],[Column1]])</f>
        <v>Tata Sky Digital</v>
      </c>
      <c r="E286" t="s">
        <v>2696</v>
      </c>
      <c r="F286" t="s">
        <v>2941</v>
      </c>
      <c r="G286" t="s">
        <v>2697</v>
      </c>
      <c r="H286" t="s">
        <v>2700</v>
      </c>
      <c r="I286" s="9">
        <v>215</v>
      </c>
      <c r="J286" s="9">
        <v>499</v>
      </c>
      <c r="K286" s="1">
        <v>0.56999999999999995</v>
      </c>
      <c r="L286" s="3">
        <f>IF(Table1[[#This Row],[discount_percentage]]&gt;=0.5, 1,0)</f>
        <v>1</v>
      </c>
      <c r="M286">
        <v>3.5</v>
      </c>
      <c r="N286" s="2">
        <v>121</v>
      </c>
      <c r="O286" s="7">
        <f>IF(Table1[rating_count]&lt;1000, 1, 0)</f>
        <v>1</v>
      </c>
      <c r="P286" s="8">
        <f>Table1[[#This Row],[actual_price]]*Table1[[#This Row],[rating_count]]</f>
        <v>60379</v>
      </c>
      <c r="Q286" s="10" t="str">
        <f>IF(Table1[[#This Row],[discounted_price]]&lt;200, "₹ 200",IF(Table1[[#This Row],[discounted_price]]&lt;=500,"₹ 200-₹ 500", "&gt;₹ 500"))</f>
        <v>₹ 200-₹ 500</v>
      </c>
      <c r="R286">
        <f>Table1[[#This Row],[rating]]*Table1[[#This Row],[rating_count]]</f>
        <v>423.5</v>
      </c>
      <c r="S286" t="str">
        <f>IF(Table1[[#This Row],[discount_percentage]]&lt;0.25, "Low", IF(Table1[[#This Row],[discount_percentage]]&lt;0.5, "Medium", "High"))</f>
        <v>High</v>
      </c>
    </row>
    <row r="287" spans="1:19">
      <c r="A287" t="s">
        <v>578</v>
      </c>
      <c r="B287" t="s">
        <v>579</v>
      </c>
      <c r="C287" t="str">
        <f>TRIM(LEFT(Table1[[#This Row],[product_name]], FIND(" ", Table1[[#This Row],[product_name]], FIND(" ", Table1[[#This Row],[product_name]], FIND(" ", Table1[[#This Row],[product_name]])+1)+1)))</f>
        <v>pTron Solero T241</v>
      </c>
      <c r="D287" t="str">
        <f>PROPER(Table1[[#This Row],[Column1]])</f>
        <v>Ptron Solero T241</v>
      </c>
      <c r="E287" t="s">
        <v>2938</v>
      </c>
      <c r="F287" t="s">
        <v>2939</v>
      </c>
      <c r="G287" t="s">
        <v>2958</v>
      </c>
      <c r="H287" t="s">
        <v>2695</v>
      </c>
      <c r="I287" s="9">
        <v>99</v>
      </c>
      <c r="J287" s="9">
        <v>800</v>
      </c>
      <c r="K287" s="1">
        <v>0.88</v>
      </c>
      <c r="L287" s="3">
        <f>IF(Table1[[#This Row],[discount_percentage]]&gt;=0.5, 1,0)</f>
        <v>1</v>
      </c>
      <c r="M287">
        <v>3.9</v>
      </c>
      <c r="N287" s="2">
        <v>1075</v>
      </c>
      <c r="O287" s="7">
        <f>IF(Table1[rating_count]&lt;1000, 1, 0)</f>
        <v>0</v>
      </c>
      <c r="P287" s="8">
        <f>Table1[[#This Row],[actual_price]]*Table1[[#This Row],[rating_count]]</f>
        <v>860000</v>
      </c>
      <c r="Q287" s="10" t="str">
        <f>IF(Table1[[#This Row],[discounted_price]]&lt;200, "₹ 200",IF(Table1[[#This Row],[discounted_price]]&lt;=500,"₹ 200-₹ 500", "&gt;₹ 500"))</f>
        <v>₹ 200</v>
      </c>
      <c r="R287">
        <f>Table1[[#This Row],[rating]]*Table1[[#This Row],[rating_count]]</f>
        <v>4192.5</v>
      </c>
      <c r="S287" t="str">
        <f>IF(Table1[[#This Row],[discount_percentage]]&lt;0.25, "Low", IF(Table1[[#This Row],[discount_percentage]]&lt;0.5, "Medium", "High"))</f>
        <v>High</v>
      </c>
    </row>
    <row r="288" spans="1:19">
      <c r="A288" t="s">
        <v>580</v>
      </c>
      <c r="B288" t="s">
        <v>581</v>
      </c>
      <c r="C288" t="str">
        <f>TRIM(LEFT(Table1[[#This Row],[product_name]], FIND(" ", Table1[[#This Row],[product_name]], FIND(" ", Table1[[#This Row],[product_name]], FIND(" ", Table1[[#This Row],[product_name]])+1)+1)))</f>
        <v>VU 108 cm</v>
      </c>
      <c r="D288" t="str">
        <f>PROPER(Table1[[#This Row],[Column1]])</f>
        <v>Vu 108 Cm</v>
      </c>
      <c r="E288" t="s">
        <v>2696</v>
      </c>
      <c r="F288" t="s">
        <v>2941</v>
      </c>
      <c r="G288" t="s">
        <v>2698</v>
      </c>
      <c r="H288" t="s">
        <v>2699</v>
      </c>
      <c r="I288" s="9">
        <v>18999</v>
      </c>
      <c r="J288" s="9">
        <v>35000</v>
      </c>
      <c r="K288" s="1">
        <v>0.46</v>
      </c>
      <c r="L288" s="3">
        <f>IF(Table1[[#This Row],[discount_percentage]]&gt;=0.5, 1,0)</f>
        <v>0</v>
      </c>
      <c r="M288">
        <v>4</v>
      </c>
      <c r="N288" s="2">
        <v>1001</v>
      </c>
      <c r="O288" s="7">
        <f>IF(Table1[rating_count]&lt;1000, 1, 0)</f>
        <v>0</v>
      </c>
      <c r="P288" s="8">
        <f>Table1[[#This Row],[actual_price]]*Table1[[#This Row],[rating_count]]</f>
        <v>35035000</v>
      </c>
      <c r="Q288" s="10" t="str">
        <f>IF(Table1[[#This Row],[discounted_price]]&lt;200, "₹ 200",IF(Table1[[#This Row],[discounted_price]]&lt;=500,"₹ 200-₹ 500", "&gt;₹ 500"))</f>
        <v>&gt;₹ 500</v>
      </c>
      <c r="R288">
        <f>Table1[[#This Row],[rating]]*Table1[[#This Row],[rating_count]]</f>
        <v>4004</v>
      </c>
      <c r="S288" t="str">
        <f>IF(Table1[[#This Row],[discount_percentage]]&lt;0.25, "Low", IF(Table1[[#This Row],[discount_percentage]]&lt;0.5, "Medium", "High"))</f>
        <v>Medium</v>
      </c>
    </row>
    <row r="289" spans="1:19">
      <c r="A289" t="s">
        <v>582</v>
      </c>
      <c r="B289" t="s">
        <v>583</v>
      </c>
      <c r="C289" t="str">
        <f>TRIM(LEFT(Table1[[#This Row],[product_name]], FIND(" ", Table1[[#This Row],[product_name]], FIND(" ", Table1[[#This Row],[product_name]], FIND(" ", Table1[[#This Row],[product_name]])+1)+1)))</f>
        <v>Storite Super Speed</v>
      </c>
      <c r="D289" t="str">
        <f>PROPER(Table1[[#This Row],[Column1]])</f>
        <v>Storite Super Speed</v>
      </c>
      <c r="E289" t="s">
        <v>2938</v>
      </c>
      <c r="F289" t="s">
        <v>2939</v>
      </c>
      <c r="G289" t="s">
        <v>2958</v>
      </c>
      <c r="H289" t="s">
        <v>2695</v>
      </c>
      <c r="I289" s="9">
        <v>249</v>
      </c>
      <c r="J289" s="9">
        <v>999</v>
      </c>
      <c r="K289" s="1">
        <v>0.75</v>
      </c>
      <c r="L289" s="3">
        <f>IF(Table1[[#This Row],[discount_percentage]]&gt;=0.5, 1,0)</f>
        <v>1</v>
      </c>
      <c r="M289">
        <v>4.3</v>
      </c>
      <c r="N289" s="2">
        <v>112</v>
      </c>
      <c r="O289" s="7">
        <f>IF(Table1[rating_count]&lt;1000, 1, 0)</f>
        <v>1</v>
      </c>
      <c r="P289" s="8">
        <f>Table1[[#This Row],[actual_price]]*Table1[[#This Row],[rating_count]]</f>
        <v>111888</v>
      </c>
      <c r="Q289" s="10" t="str">
        <f>IF(Table1[[#This Row],[discounted_price]]&lt;200, "₹ 200",IF(Table1[[#This Row],[discounted_price]]&lt;=500,"₹ 200-₹ 500", "&gt;₹ 500"))</f>
        <v>₹ 200-₹ 500</v>
      </c>
      <c r="R289">
        <f>Table1[[#This Row],[rating]]*Table1[[#This Row],[rating_count]]</f>
        <v>481.59999999999997</v>
      </c>
      <c r="S289" t="str">
        <f>IF(Table1[[#This Row],[discount_percentage]]&lt;0.25, "Low", IF(Table1[[#This Row],[discount_percentage]]&lt;0.5, "Medium", "High"))</f>
        <v>High</v>
      </c>
    </row>
    <row r="290" spans="1:19">
      <c r="A290" t="s">
        <v>584</v>
      </c>
      <c r="B290" t="s">
        <v>585</v>
      </c>
      <c r="C290" t="str">
        <f>TRIM(LEFT(Table1[[#This Row],[product_name]], FIND(" ", Table1[[#This Row],[product_name]], FIND(" ", Table1[[#This Row],[product_name]], FIND(" ", Table1[[#This Row],[product_name]])+1)+1)))</f>
        <v>Kodak 80 cm</v>
      </c>
      <c r="D290" t="str">
        <f>PROPER(Table1[[#This Row],[Column1]])</f>
        <v>Kodak 80 Cm</v>
      </c>
      <c r="E290" t="s">
        <v>2696</v>
      </c>
      <c r="F290" t="s">
        <v>2941</v>
      </c>
      <c r="G290" t="s">
        <v>2698</v>
      </c>
      <c r="H290" t="s">
        <v>2701</v>
      </c>
      <c r="I290" s="9">
        <v>7999</v>
      </c>
      <c r="J290" s="9">
        <v>15999</v>
      </c>
      <c r="K290" s="1">
        <v>0.5</v>
      </c>
      <c r="L290" s="3">
        <f>IF(Table1[[#This Row],[discount_percentage]]&gt;=0.5, 1,0)</f>
        <v>1</v>
      </c>
      <c r="M290">
        <v>3.8</v>
      </c>
      <c r="N290" s="2">
        <v>3022</v>
      </c>
      <c r="O290" s="7">
        <f>IF(Table1[rating_count]&lt;1000, 1, 0)</f>
        <v>0</v>
      </c>
      <c r="P290" s="8">
        <f>Table1[[#This Row],[actual_price]]*Table1[[#This Row],[rating_count]]</f>
        <v>48348978</v>
      </c>
      <c r="Q290" s="10" t="str">
        <f>IF(Table1[[#This Row],[discounted_price]]&lt;200, "₹ 200",IF(Table1[[#This Row],[discounted_price]]&lt;=500,"₹ 200-₹ 500", "&gt;₹ 500"))</f>
        <v>&gt;₹ 500</v>
      </c>
      <c r="R290">
        <f>Table1[[#This Row],[rating]]*Table1[[#This Row],[rating_count]]</f>
        <v>11483.6</v>
      </c>
      <c r="S290" t="str">
        <f>IF(Table1[[#This Row],[discount_percentage]]&lt;0.25, "Low", IF(Table1[[#This Row],[discount_percentage]]&lt;0.5, "Medium", "High"))</f>
        <v>High</v>
      </c>
    </row>
    <row r="291" spans="1:19">
      <c r="A291" t="s">
        <v>586</v>
      </c>
      <c r="B291" t="s">
        <v>587</v>
      </c>
      <c r="C291" t="str">
        <f>TRIM(LEFT(Table1[[#This Row],[product_name]], FIND(" ", Table1[[#This Row],[product_name]], FIND(" ", Table1[[#This Row],[product_name]], FIND(" ", Table1[[#This Row],[product_name]])+1)+1)))</f>
        <v>AmazonBasics Double Braided</v>
      </c>
      <c r="D291" t="str">
        <f>PROPER(Table1[[#This Row],[Column1]])</f>
        <v>Amazonbasics Double Braided</v>
      </c>
      <c r="E291" t="s">
        <v>2938</v>
      </c>
      <c r="F291" t="s">
        <v>2939</v>
      </c>
      <c r="G291" t="s">
        <v>2958</v>
      </c>
      <c r="H291" t="s">
        <v>2695</v>
      </c>
      <c r="I291" s="9">
        <v>649</v>
      </c>
      <c r="J291" s="9">
        <v>1600</v>
      </c>
      <c r="K291" s="1">
        <v>0.59</v>
      </c>
      <c r="L291" s="3">
        <f>IF(Table1[[#This Row],[discount_percentage]]&gt;=0.5, 1,0)</f>
        <v>1</v>
      </c>
      <c r="M291">
        <v>4.3</v>
      </c>
      <c r="N291" s="2">
        <v>5451</v>
      </c>
      <c r="O291" s="7">
        <f>IF(Table1[rating_count]&lt;1000, 1, 0)</f>
        <v>0</v>
      </c>
      <c r="P291" s="8">
        <f>Table1[[#This Row],[actual_price]]*Table1[[#This Row],[rating_count]]</f>
        <v>8721600</v>
      </c>
      <c r="Q291" s="10" t="str">
        <f>IF(Table1[[#This Row],[discounted_price]]&lt;200, "₹ 200",IF(Table1[[#This Row],[discounted_price]]&lt;=500,"₹ 200-₹ 500", "&gt;₹ 500"))</f>
        <v>&gt;₹ 500</v>
      </c>
      <c r="R291">
        <f>Table1[[#This Row],[rating]]*Table1[[#This Row],[rating_count]]</f>
        <v>23439.3</v>
      </c>
      <c r="S291" t="str">
        <f>IF(Table1[[#This Row],[discount_percentage]]&lt;0.25, "Low", IF(Table1[[#This Row],[discount_percentage]]&lt;0.5, "Medium", "High"))</f>
        <v>High</v>
      </c>
    </row>
    <row r="292" spans="1:19">
      <c r="A292" t="s">
        <v>588</v>
      </c>
      <c r="B292" t="s">
        <v>167</v>
      </c>
      <c r="C292" t="e">
        <f>TRIM(LEFT(Table1[[#This Row],[product_name]], FIND(" ", Table1[[#This Row],[product_name]], FIND(" ", Table1[[#This Row],[product_name]], FIND(" ", Table1[[#This Row],[product_name]])+1)+1)))</f>
        <v>#VALUE!</v>
      </c>
      <c r="D292" t="e">
        <f>PROPER(Table1[[#This Row],[Column1]])</f>
        <v>#VALUE!</v>
      </c>
      <c r="E292" t="s">
        <v>2696</v>
      </c>
      <c r="F292" t="s">
        <v>2941</v>
      </c>
      <c r="G292" t="s">
        <v>2697</v>
      </c>
      <c r="H292" t="s">
        <v>2700</v>
      </c>
      <c r="I292" s="9">
        <v>1289</v>
      </c>
      <c r="J292" s="9">
        <v>2499</v>
      </c>
      <c r="K292" s="1">
        <v>0.48</v>
      </c>
      <c r="L292" s="3">
        <f>IF(Table1[[#This Row],[discount_percentage]]&gt;=0.5, 1,0)</f>
        <v>0</v>
      </c>
      <c r="M292">
        <v>3.3</v>
      </c>
      <c r="N292" s="2">
        <v>73</v>
      </c>
      <c r="O292" s="7">
        <f>IF(Table1[rating_count]&lt;1000, 1, 0)</f>
        <v>1</v>
      </c>
      <c r="P292" s="8">
        <f>Table1[[#This Row],[actual_price]]*Table1[[#This Row],[rating_count]]</f>
        <v>182427</v>
      </c>
      <c r="Q292" s="10" t="str">
        <f>IF(Table1[[#This Row],[discounted_price]]&lt;200, "₹ 200",IF(Table1[[#This Row],[discounted_price]]&lt;=500,"₹ 200-₹ 500", "&gt;₹ 500"))</f>
        <v>&gt;₹ 500</v>
      </c>
      <c r="R292">
        <f>Table1[[#This Row],[rating]]*Table1[[#This Row],[rating_count]]</f>
        <v>240.89999999999998</v>
      </c>
      <c r="S292" t="str">
        <f>IF(Table1[[#This Row],[discount_percentage]]&lt;0.25, "Low", IF(Table1[[#This Row],[discount_percentage]]&lt;0.5, "Medium", "High"))</f>
        <v>Medium</v>
      </c>
    </row>
    <row r="293" spans="1:19">
      <c r="A293" t="s">
        <v>589</v>
      </c>
      <c r="B293" t="s">
        <v>590</v>
      </c>
      <c r="C293" t="str">
        <f>TRIM(LEFT(Table1[[#This Row],[product_name]], FIND(" ", Table1[[#This Row],[product_name]], FIND(" ", Table1[[#This Row],[product_name]], FIND(" ", Table1[[#This Row],[product_name]])+1)+1)))</f>
        <v>AmazonBasics 10.2 Gbps</v>
      </c>
      <c r="D293" t="str">
        <f>PROPER(Table1[[#This Row],[Column1]])</f>
        <v>Amazonbasics 10.2 Gbps</v>
      </c>
      <c r="E293" t="s">
        <v>2696</v>
      </c>
      <c r="F293" t="s">
        <v>2941</v>
      </c>
      <c r="G293" t="s">
        <v>2697</v>
      </c>
      <c r="H293" t="s">
        <v>2695</v>
      </c>
      <c r="I293" s="9">
        <v>609</v>
      </c>
      <c r="J293" s="9">
        <v>1500</v>
      </c>
      <c r="K293" s="1">
        <v>0.59</v>
      </c>
      <c r="L293" s="3">
        <f>IF(Table1[[#This Row],[discount_percentage]]&gt;=0.5, 1,0)</f>
        <v>1</v>
      </c>
      <c r="M293">
        <v>4.5</v>
      </c>
      <c r="N293" s="2">
        <v>1029</v>
      </c>
      <c r="O293" s="7">
        <f>IF(Table1[rating_count]&lt;1000, 1, 0)</f>
        <v>0</v>
      </c>
      <c r="P293" s="8">
        <f>Table1[[#This Row],[actual_price]]*Table1[[#This Row],[rating_count]]</f>
        <v>1543500</v>
      </c>
      <c r="Q293" s="10" t="str">
        <f>IF(Table1[[#This Row],[discounted_price]]&lt;200, "₹ 200",IF(Table1[[#This Row],[discounted_price]]&lt;=500,"₹ 200-₹ 500", "&gt;₹ 500"))</f>
        <v>&gt;₹ 500</v>
      </c>
      <c r="R293">
        <f>Table1[[#This Row],[rating]]*Table1[[#This Row],[rating_count]]</f>
        <v>4630.5</v>
      </c>
      <c r="S293" t="str">
        <f>IF(Table1[[#This Row],[discount_percentage]]&lt;0.25, "Low", IF(Table1[[#This Row],[discount_percentage]]&lt;0.5, "Medium", "High"))</f>
        <v>High</v>
      </c>
    </row>
    <row r="294" spans="1:19">
      <c r="A294" t="s">
        <v>591</v>
      </c>
      <c r="B294" t="s">
        <v>592</v>
      </c>
      <c r="C294" t="str">
        <f>TRIM(LEFT(Table1[[#This Row],[product_name]], FIND(" ", Table1[[#This Row],[product_name]], FIND(" ", Table1[[#This Row],[product_name]], FIND(" ", Table1[[#This Row],[product_name]])+1)+1)))</f>
        <v>Hisense 126 cm</v>
      </c>
      <c r="D294" t="str">
        <f>PROPER(Table1[[#This Row],[Column1]])</f>
        <v>Hisense 126 Cm</v>
      </c>
      <c r="E294" t="s">
        <v>2696</v>
      </c>
      <c r="F294" t="s">
        <v>2941</v>
      </c>
      <c r="G294" t="s">
        <v>2698</v>
      </c>
      <c r="H294" t="s">
        <v>2699</v>
      </c>
      <c r="I294" s="9">
        <v>32990</v>
      </c>
      <c r="J294" s="9">
        <v>54990</v>
      </c>
      <c r="K294" s="1">
        <v>0.4</v>
      </c>
      <c r="L294" s="3">
        <f>IF(Table1[[#This Row],[discount_percentage]]&gt;=0.5, 1,0)</f>
        <v>0</v>
      </c>
      <c r="M294">
        <v>4.0999999999999996</v>
      </c>
      <c r="N294" s="2">
        <v>1555</v>
      </c>
      <c r="O294" s="7">
        <f>IF(Table1[rating_count]&lt;1000, 1, 0)</f>
        <v>0</v>
      </c>
      <c r="P294" s="8">
        <f>Table1[[#This Row],[actual_price]]*Table1[[#This Row],[rating_count]]</f>
        <v>85509450</v>
      </c>
      <c r="Q294" s="10" t="str">
        <f>IF(Table1[[#This Row],[discounted_price]]&lt;200, "₹ 200",IF(Table1[[#This Row],[discounted_price]]&lt;=500,"₹ 200-₹ 500", "&gt;₹ 500"))</f>
        <v>&gt;₹ 500</v>
      </c>
      <c r="R294">
        <f>Table1[[#This Row],[rating]]*Table1[[#This Row],[rating_count]]</f>
        <v>6375.4999999999991</v>
      </c>
      <c r="S294" t="str">
        <f>IF(Table1[[#This Row],[discount_percentage]]&lt;0.25, "Low", IF(Table1[[#This Row],[discount_percentage]]&lt;0.5, "Medium", "High"))</f>
        <v>Medium</v>
      </c>
    </row>
    <row r="295" spans="1:19">
      <c r="A295" t="s">
        <v>593</v>
      </c>
      <c r="B295" t="s">
        <v>594</v>
      </c>
      <c r="C295" t="str">
        <f>TRIM(LEFT(Table1[[#This Row],[product_name]], FIND(" ", Table1[[#This Row],[product_name]], FIND(" ", Table1[[#This Row],[product_name]], FIND(" ", Table1[[#This Row],[product_name]])+1)+1)))</f>
        <v>Tuarso 8K HDMI</v>
      </c>
      <c r="D295" t="str">
        <f>PROPER(Table1[[#This Row],[Column1]])</f>
        <v>Tuarso 8K Hdmi</v>
      </c>
      <c r="E295" t="s">
        <v>2696</v>
      </c>
      <c r="F295" t="s">
        <v>2941</v>
      </c>
      <c r="G295" t="s">
        <v>2697</v>
      </c>
      <c r="H295" t="s">
        <v>2695</v>
      </c>
      <c r="I295" s="9">
        <v>599</v>
      </c>
      <c r="J295" s="9">
        <v>1999</v>
      </c>
      <c r="K295" s="1">
        <v>0.7</v>
      </c>
      <c r="L295" s="3">
        <f>IF(Table1[[#This Row],[discount_percentage]]&gt;=0.5, 1,0)</f>
        <v>1</v>
      </c>
      <c r="M295">
        <v>4.2</v>
      </c>
      <c r="N295" s="2">
        <v>47</v>
      </c>
      <c r="O295" s="7">
        <f>IF(Table1[rating_count]&lt;1000, 1, 0)</f>
        <v>1</v>
      </c>
      <c r="P295" s="8">
        <f>Table1[[#This Row],[actual_price]]*Table1[[#This Row],[rating_count]]</f>
        <v>93953</v>
      </c>
      <c r="Q295" s="10" t="str">
        <f>IF(Table1[[#This Row],[discounted_price]]&lt;200, "₹ 200",IF(Table1[[#This Row],[discounted_price]]&lt;=500,"₹ 200-₹ 500", "&gt;₹ 500"))</f>
        <v>&gt;₹ 500</v>
      </c>
      <c r="R295">
        <f>Table1[[#This Row],[rating]]*Table1[[#This Row],[rating_count]]</f>
        <v>197.4</v>
      </c>
      <c r="S295" t="str">
        <f>IF(Table1[[#This Row],[discount_percentage]]&lt;0.25, "Low", IF(Table1[[#This Row],[discount_percentage]]&lt;0.5, "Medium", "High"))</f>
        <v>High</v>
      </c>
    </row>
    <row r="296" spans="1:19">
      <c r="A296" t="s">
        <v>595</v>
      </c>
      <c r="B296" t="s">
        <v>596</v>
      </c>
      <c r="C296" t="str">
        <f>TRIM(LEFT(Table1[[#This Row],[product_name]], FIND(" ", Table1[[#This Row],[product_name]], FIND(" ", Table1[[#This Row],[product_name]], FIND(" ", Table1[[#This Row],[product_name]])+1)+1)))</f>
        <v>AmazonBasics USB Type-C</v>
      </c>
      <c r="D296" t="str">
        <f>PROPER(Table1[[#This Row],[Column1]])</f>
        <v>Amazonbasics Usb Type-C</v>
      </c>
      <c r="E296" t="s">
        <v>2938</v>
      </c>
      <c r="F296" t="s">
        <v>2939</v>
      </c>
      <c r="G296" t="s">
        <v>2958</v>
      </c>
      <c r="H296" t="s">
        <v>2695</v>
      </c>
      <c r="I296" s="9">
        <v>349</v>
      </c>
      <c r="J296" s="9">
        <v>899</v>
      </c>
      <c r="K296" s="1">
        <v>0.61</v>
      </c>
      <c r="L296" s="3">
        <f>IF(Table1[[#This Row],[discount_percentage]]&gt;=0.5, 1,0)</f>
        <v>1</v>
      </c>
      <c r="M296">
        <v>4.0999999999999996</v>
      </c>
      <c r="N296" s="2">
        <v>14896</v>
      </c>
      <c r="O296" s="7">
        <f>IF(Table1[rating_count]&lt;1000, 1, 0)</f>
        <v>0</v>
      </c>
      <c r="P296" s="8">
        <f>Table1[[#This Row],[actual_price]]*Table1[[#This Row],[rating_count]]</f>
        <v>13391504</v>
      </c>
      <c r="Q296" s="10" t="str">
        <f>IF(Table1[[#This Row],[discounted_price]]&lt;200, "₹ 200",IF(Table1[[#This Row],[discounted_price]]&lt;=500,"₹ 200-₹ 500", "&gt;₹ 500"))</f>
        <v>₹ 200-₹ 500</v>
      </c>
      <c r="R296">
        <f>Table1[[#This Row],[rating]]*Table1[[#This Row],[rating_count]]</f>
        <v>61073.599999999991</v>
      </c>
      <c r="S296" t="str">
        <f>IF(Table1[[#This Row],[discount_percentage]]&lt;0.25, "Low", IF(Table1[[#This Row],[discount_percentage]]&lt;0.5, "Medium", "High"))</f>
        <v>High</v>
      </c>
    </row>
    <row r="297" spans="1:19">
      <c r="A297" t="s">
        <v>597</v>
      </c>
      <c r="B297" t="s">
        <v>598</v>
      </c>
      <c r="C297" t="str">
        <f>TRIM(LEFT(Table1[[#This Row],[product_name]], FIND(" ", Table1[[#This Row],[product_name]], FIND(" ", Table1[[#This Row],[product_name]], FIND(" ", Table1[[#This Row],[product_name]])+1)+1)))</f>
        <v>Kodak 139 cm</v>
      </c>
      <c r="D297" t="str">
        <f>PROPER(Table1[[#This Row],[Column1]])</f>
        <v>Kodak 139 Cm</v>
      </c>
      <c r="E297" t="s">
        <v>2696</v>
      </c>
      <c r="F297" t="s">
        <v>2941</v>
      </c>
      <c r="G297" t="s">
        <v>2698</v>
      </c>
      <c r="H297" t="s">
        <v>2699</v>
      </c>
      <c r="I297" s="9">
        <v>29999</v>
      </c>
      <c r="J297" s="9">
        <v>50999</v>
      </c>
      <c r="K297" s="1">
        <v>0.41</v>
      </c>
      <c r="L297" s="3">
        <f>IF(Table1[[#This Row],[discount_percentage]]&gt;=0.5, 1,0)</f>
        <v>0</v>
      </c>
      <c r="M297">
        <v>4.4000000000000004</v>
      </c>
      <c r="N297" s="2">
        <v>1712</v>
      </c>
      <c r="O297" s="7">
        <f>IF(Table1[rating_count]&lt;1000, 1, 0)</f>
        <v>0</v>
      </c>
      <c r="P297" s="8">
        <f>Table1[[#This Row],[actual_price]]*Table1[[#This Row],[rating_count]]</f>
        <v>87310288</v>
      </c>
      <c r="Q297" s="10" t="str">
        <f>IF(Table1[[#This Row],[discounted_price]]&lt;200, "₹ 200",IF(Table1[[#This Row],[discounted_price]]&lt;=500,"₹ 200-₹ 500", "&gt;₹ 500"))</f>
        <v>&gt;₹ 500</v>
      </c>
      <c r="R297">
        <f>Table1[[#This Row],[rating]]*Table1[[#This Row],[rating_count]]</f>
        <v>7532.8</v>
      </c>
      <c r="S297" t="str">
        <f>IF(Table1[[#This Row],[discount_percentage]]&lt;0.25, "Low", IF(Table1[[#This Row],[discount_percentage]]&lt;0.5, "Medium", "High"))</f>
        <v>Medium</v>
      </c>
    </row>
    <row r="298" spans="1:19">
      <c r="A298" t="s">
        <v>599</v>
      </c>
      <c r="B298" t="s">
        <v>495</v>
      </c>
      <c r="C298" t="str">
        <f>TRIM(LEFT(Table1[[#This Row],[product_name]], FIND(" ", Table1[[#This Row],[product_name]], FIND(" ", Table1[[#This Row],[product_name]], FIND(" ", Table1[[#This Row],[product_name]])+1)+1)))</f>
        <v>Smashtronics¬Æ - Case</v>
      </c>
      <c r="D298" t="str">
        <f>PROPER(Table1[[#This Row],[Column1]])</f>
        <v>Smashtronics¬Æ - Case</v>
      </c>
      <c r="E298" t="s">
        <v>2696</v>
      </c>
      <c r="F298" t="s">
        <v>2941</v>
      </c>
      <c r="G298" t="s">
        <v>2697</v>
      </c>
      <c r="H298" t="s">
        <v>2700</v>
      </c>
      <c r="I298" s="9">
        <v>199</v>
      </c>
      <c r="J298" s="9">
        <v>399</v>
      </c>
      <c r="K298" s="1">
        <v>0.5</v>
      </c>
      <c r="L298" s="3">
        <f>IF(Table1[[#This Row],[discount_percentage]]&gt;=0.5, 1,0)</f>
        <v>1</v>
      </c>
      <c r="M298">
        <v>4.2</v>
      </c>
      <c r="N298" s="2">
        <v>1335</v>
      </c>
      <c r="O298" s="7">
        <f>IF(Table1[rating_count]&lt;1000, 1, 0)</f>
        <v>0</v>
      </c>
      <c r="P298" s="8">
        <f>Table1[[#This Row],[actual_price]]*Table1[[#This Row],[rating_count]]</f>
        <v>532665</v>
      </c>
      <c r="Q298" s="10" t="str">
        <f>IF(Table1[[#This Row],[discounted_price]]&lt;200, "₹ 200",IF(Table1[[#This Row],[discounted_price]]&lt;=500,"₹ 200-₹ 500", "&gt;₹ 500"))</f>
        <v>₹ 200</v>
      </c>
      <c r="R298">
        <f>Table1[[#This Row],[rating]]*Table1[[#This Row],[rating_count]]</f>
        <v>5607</v>
      </c>
      <c r="S298" t="str">
        <f>IF(Table1[[#This Row],[discount_percentage]]&lt;0.25, "Low", IF(Table1[[#This Row],[discount_percentage]]&lt;0.5, "Medium", "High"))</f>
        <v>High</v>
      </c>
    </row>
    <row r="299" spans="1:19">
      <c r="A299" t="s">
        <v>600</v>
      </c>
      <c r="B299" t="s">
        <v>601</v>
      </c>
      <c r="C299" t="str">
        <f>TRIM(LEFT(Table1[[#This Row],[product_name]], FIND(" ", Table1[[#This Row],[product_name]], FIND(" ", Table1[[#This Row],[product_name]], FIND(" ", Table1[[#This Row],[product_name]])+1)+1)))</f>
        <v>7SEVEN¬Æ Suitable Sony</v>
      </c>
      <c r="D299" t="str">
        <f>PROPER(Table1[[#This Row],[Column1]])</f>
        <v>7Seven¬Æ Suitable Sony</v>
      </c>
      <c r="E299" t="s">
        <v>2696</v>
      </c>
      <c r="F299" t="s">
        <v>2941</v>
      </c>
      <c r="G299" t="s">
        <v>2697</v>
      </c>
      <c r="H299" t="s">
        <v>2700</v>
      </c>
      <c r="I299" s="9">
        <v>349</v>
      </c>
      <c r="J299" s="9">
        <v>699</v>
      </c>
      <c r="K299" s="1">
        <v>0.5</v>
      </c>
      <c r="L299" s="3">
        <f>IF(Table1[[#This Row],[discount_percentage]]&gt;=0.5, 1,0)</f>
        <v>1</v>
      </c>
      <c r="M299">
        <v>3.9</v>
      </c>
      <c r="N299" s="2">
        <v>214</v>
      </c>
      <c r="O299" s="7">
        <f>IF(Table1[rating_count]&lt;1000, 1, 0)</f>
        <v>1</v>
      </c>
      <c r="P299" s="8">
        <f>Table1[[#This Row],[actual_price]]*Table1[[#This Row],[rating_count]]</f>
        <v>149586</v>
      </c>
      <c r="Q299" s="10" t="str">
        <f>IF(Table1[[#This Row],[discounted_price]]&lt;200, "₹ 200",IF(Table1[[#This Row],[discounted_price]]&lt;=500,"₹ 200-₹ 500", "&gt;₹ 500"))</f>
        <v>₹ 200-₹ 500</v>
      </c>
      <c r="R299">
        <f>Table1[[#This Row],[rating]]*Table1[[#This Row],[rating_count]]</f>
        <v>834.6</v>
      </c>
      <c r="S299" t="str">
        <f>IF(Table1[[#This Row],[discount_percentage]]&lt;0.25, "Low", IF(Table1[[#This Row],[discount_percentage]]&lt;0.5, "Medium", "High"))</f>
        <v>High</v>
      </c>
    </row>
    <row r="300" spans="1:19">
      <c r="A300" t="s">
        <v>602</v>
      </c>
      <c r="B300" t="s">
        <v>603</v>
      </c>
      <c r="C300" t="str">
        <f>TRIM(LEFT(Table1[[#This Row],[product_name]], FIND(" ", Table1[[#This Row],[product_name]], FIND(" ", Table1[[#This Row],[product_name]], FIND(" ", Table1[[#This Row],[product_name]])+1)+1)))</f>
        <v>PROLEGEND¬Æ PL-T002 Universal</v>
      </c>
      <c r="D300" t="str">
        <f>PROPER(Table1[[#This Row],[Column1]])</f>
        <v>Prolegend¬Æ Pl-T002 Universal</v>
      </c>
      <c r="E300" t="s">
        <v>2696</v>
      </c>
      <c r="F300" t="s">
        <v>2941</v>
      </c>
      <c r="G300" t="s">
        <v>2697</v>
      </c>
      <c r="H300" t="s">
        <v>2702</v>
      </c>
      <c r="I300" s="9">
        <v>1850</v>
      </c>
      <c r="J300" s="9">
        <v>4500</v>
      </c>
      <c r="K300" s="1">
        <v>0.59</v>
      </c>
      <c r="L300" s="3">
        <f>IF(Table1[[#This Row],[discount_percentage]]&gt;=0.5, 1,0)</f>
        <v>1</v>
      </c>
      <c r="M300">
        <v>4</v>
      </c>
      <c r="N300" s="2">
        <v>184</v>
      </c>
      <c r="O300" s="7">
        <f>IF(Table1[rating_count]&lt;1000, 1, 0)</f>
        <v>1</v>
      </c>
      <c r="P300" s="8">
        <f>Table1[[#This Row],[actual_price]]*Table1[[#This Row],[rating_count]]</f>
        <v>828000</v>
      </c>
      <c r="Q300" s="10" t="str">
        <f>IF(Table1[[#This Row],[discounted_price]]&lt;200, "₹ 200",IF(Table1[[#This Row],[discounted_price]]&lt;=500,"₹ 200-₹ 500", "&gt;₹ 500"))</f>
        <v>&gt;₹ 500</v>
      </c>
      <c r="R300">
        <f>Table1[[#This Row],[rating]]*Table1[[#This Row],[rating_count]]</f>
        <v>736</v>
      </c>
      <c r="S300" t="str">
        <f>IF(Table1[[#This Row],[discount_percentage]]&lt;0.25, "Low", IF(Table1[[#This Row],[discount_percentage]]&lt;0.5, "Medium", "High"))</f>
        <v>High</v>
      </c>
    </row>
    <row r="301" spans="1:19">
      <c r="A301" t="s">
        <v>604</v>
      </c>
      <c r="B301" t="s">
        <v>605</v>
      </c>
      <c r="C301" t="str">
        <f>TRIM(LEFT(Table1[[#This Row],[product_name]], FIND(" ", Table1[[#This Row],[product_name]], FIND(" ", Table1[[#This Row],[product_name]], FIND(" ", Table1[[#This Row],[product_name]])+1)+1)))</f>
        <v>WANBO X1 Pro</v>
      </c>
      <c r="D301" t="str">
        <f>PROPER(Table1[[#This Row],[Column1]])</f>
        <v>Wanbo X1 Pro</v>
      </c>
      <c r="E301" t="s">
        <v>2696</v>
      </c>
      <c r="F301" t="s">
        <v>2941</v>
      </c>
      <c r="G301" t="s">
        <v>2705</v>
      </c>
      <c r="I301" s="9">
        <v>13990</v>
      </c>
      <c r="J301" s="9">
        <v>28900</v>
      </c>
      <c r="K301" s="1">
        <v>0.52</v>
      </c>
      <c r="L301" s="3">
        <f>IF(Table1[[#This Row],[discount_percentage]]&gt;=0.5, 1,0)</f>
        <v>1</v>
      </c>
      <c r="M301">
        <v>4.5</v>
      </c>
      <c r="N301" s="2">
        <v>7</v>
      </c>
      <c r="O301" s="7">
        <f>IF(Table1[rating_count]&lt;1000, 1, 0)</f>
        <v>1</v>
      </c>
      <c r="P301" s="8">
        <f>Table1[[#This Row],[actual_price]]*Table1[[#This Row],[rating_count]]</f>
        <v>202300</v>
      </c>
      <c r="Q301" s="10" t="str">
        <f>IF(Table1[[#This Row],[discounted_price]]&lt;200, "₹ 200",IF(Table1[[#This Row],[discounted_price]]&lt;=500,"₹ 200-₹ 500", "&gt;₹ 500"))</f>
        <v>&gt;₹ 500</v>
      </c>
      <c r="R301">
        <f>Table1[[#This Row],[rating]]*Table1[[#This Row],[rating_count]]</f>
        <v>31.5</v>
      </c>
      <c r="S301" t="str">
        <f>IF(Table1[[#This Row],[discount_percentage]]&lt;0.25, "Low", IF(Table1[[#This Row],[discount_percentage]]&lt;0.5, "Medium", "High"))</f>
        <v>High</v>
      </c>
    </row>
    <row r="302" spans="1:19">
      <c r="A302" t="s">
        <v>606</v>
      </c>
      <c r="B302" t="s">
        <v>607</v>
      </c>
      <c r="C302" t="str">
        <f>TRIM(LEFT(Table1[[#This Row],[product_name]], FIND(" ", Table1[[#This Row],[product_name]], FIND(" ", Table1[[#This Row],[product_name]], FIND(" ", Table1[[#This Row],[product_name]])+1)+1)))</f>
        <v>Lava Charging Adapter</v>
      </c>
      <c r="D302" t="str">
        <f>PROPER(Table1[[#This Row],[Column1]])</f>
        <v>Lava Charging Adapter</v>
      </c>
      <c r="E302" t="s">
        <v>2938</v>
      </c>
      <c r="F302" t="s">
        <v>2939</v>
      </c>
      <c r="G302" t="s">
        <v>2958</v>
      </c>
      <c r="H302" t="s">
        <v>2695</v>
      </c>
      <c r="I302" s="9">
        <v>129</v>
      </c>
      <c r="J302" s="9">
        <v>449</v>
      </c>
      <c r="K302" s="1">
        <v>0.71</v>
      </c>
      <c r="L302" s="3">
        <f>IF(Table1[[#This Row],[discount_percentage]]&gt;=0.5, 1,0)</f>
        <v>1</v>
      </c>
      <c r="M302">
        <v>3.7</v>
      </c>
      <c r="N302" s="2">
        <v>41</v>
      </c>
      <c r="O302" s="7">
        <f>IF(Table1[rating_count]&lt;1000, 1, 0)</f>
        <v>1</v>
      </c>
      <c r="P302" s="8">
        <f>Table1[[#This Row],[actual_price]]*Table1[[#This Row],[rating_count]]</f>
        <v>18409</v>
      </c>
      <c r="Q302" s="10" t="str">
        <f>IF(Table1[[#This Row],[discounted_price]]&lt;200, "₹ 200",IF(Table1[[#This Row],[discounted_price]]&lt;=500,"₹ 200-₹ 500", "&gt;₹ 500"))</f>
        <v>₹ 200</v>
      </c>
      <c r="R302">
        <f>Table1[[#This Row],[rating]]*Table1[[#This Row],[rating_count]]</f>
        <v>151.70000000000002</v>
      </c>
      <c r="S302" t="str">
        <f>IF(Table1[[#This Row],[discount_percentage]]&lt;0.25, "Low", IF(Table1[[#This Row],[discount_percentage]]&lt;0.5, "Medium", "High"))</f>
        <v>High</v>
      </c>
    </row>
    <row r="303" spans="1:19">
      <c r="A303" t="s">
        <v>608</v>
      </c>
      <c r="B303" t="s">
        <v>609</v>
      </c>
      <c r="C303" t="str">
        <f>TRIM(LEFT(Table1[[#This Row],[product_name]], FIND(" ", Table1[[#This Row],[product_name]], FIND(" ", Table1[[#This Row],[product_name]], FIND(" ", Table1[[#This Row],[product_name]])+1)+1)))</f>
        <v>TIZUM High Speed</v>
      </c>
      <c r="D303" t="str">
        <f>PROPER(Table1[[#This Row],[Column1]])</f>
        <v>Tizum High Speed</v>
      </c>
      <c r="E303" t="s">
        <v>2696</v>
      </c>
      <c r="F303" t="s">
        <v>2941</v>
      </c>
      <c r="G303" t="s">
        <v>2697</v>
      </c>
      <c r="H303" t="s">
        <v>2695</v>
      </c>
      <c r="I303" s="9">
        <v>379</v>
      </c>
      <c r="J303" s="9">
        <v>999</v>
      </c>
      <c r="K303" s="1">
        <v>0.62</v>
      </c>
      <c r="L303" s="3">
        <f>IF(Table1[[#This Row],[discount_percentage]]&gt;=0.5, 1,0)</f>
        <v>1</v>
      </c>
      <c r="M303">
        <v>4.2</v>
      </c>
      <c r="N303" s="2">
        <v>12153</v>
      </c>
      <c r="O303" s="7">
        <f>IF(Table1[rating_count]&lt;1000, 1, 0)</f>
        <v>0</v>
      </c>
      <c r="P303" s="8">
        <f>Table1[[#This Row],[actual_price]]*Table1[[#This Row],[rating_count]]</f>
        <v>12140847</v>
      </c>
      <c r="Q303" s="10" t="str">
        <f>IF(Table1[[#This Row],[discounted_price]]&lt;200, "₹ 200",IF(Table1[[#This Row],[discounted_price]]&lt;=500,"₹ 200-₹ 500", "&gt;₹ 500"))</f>
        <v>₹ 200-₹ 500</v>
      </c>
      <c r="R303">
        <f>Table1[[#This Row],[rating]]*Table1[[#This Row],[rating_count]]</f>
        <v>51042.6</v>
      </c>
      <c r="S303" t="str">
        <f>IF(Table1[[#This Row],[discount_percentage]]&lt;0.25, "Low", IF(Table1[[#This Row],[discount_percentage]]&lt;0.5, "Medium", "High"))</f>
        <v>High</v>
      </c>
    </row>
    <row r="304" spans="1:19">
      <c r="A304" t="s">
        <v>610</v>
      </c>
      <c r="B304" t="s">
        <v>611</v>
      </c>
      <c r="C304" t="str">
        <f>TRIM(LEFT(Table1[[#This Row],[product_name]], FIND(" ", Table1[[#This Row],[product_name]], FIND(" ", Table1[[#This Row],[product_name]], FIND(" ", Table1[[#This Row],[product_name]])+1)+1)))</f>
        <v>Technotech High Speed</v>
      </c>
      <c r="D304" t="str">
        <f>PROPER(Table1[[#This Row],[Column1]])</f>
        <v>Technotech High Speed</v>
      </c>
      <c r="E304" t="s">
        <v>2696</v>
      </c>
      <c r="F304" t="s">
        <v>2941</v>
      </c>
      <c r="G304" t="s">
        <v>2697</v>
      </c>
      <c r="H304" t="s">
        <v>2695</v>
      </c>
      <c r="I304" s="9">
        <v>185</v>
      </c>
      <c r="J304" s="9">
        <v>499</v>
      </c>
      <c r="K304" s="1">
        <v>0.63</v>
      </c>
      <c r="L304" s="3">
        <f>IF(Table1[[#This Row],[discount_percentage]]&gt;=0.5, 1,0)</f>
        <v>1</v>
      </c>
      <c r="M304">
        <v>4.2</v>
      </c>
      <c r="N304" s="2">
        <v>25</v>
      </c>
      <c r="O304" s="7">
        <f>IF(Table1[rating_count]&lt;1000, 1, 0)</f>
        <v>1</v>
      </c>
      <c r="P304" s="8">
        <f>Table1[[#This Row],[actual_price]]*Table1[[#This Row],[rating_count]]</f>
        <v>12475</v>
      </c>
      <c r="Q304" s="10" t="str">
        <f>IF(Table1[[#This Row],[discounted_price]]&lt;200, "₹ 200",IF(Table1[[#This Row],[discounted_price]]&lt;=500,"₹ 200-₹ 500", "&gt;₹ 500"))</f>
        <v>₹ 200</v>
      </c>
      <c r="R304">
        <f>Table1[[#This Row],[rating]]*Table1[[#This Row],[rating_count]]</f>
        <v>105</v>
      </c>
      <c r="S304" t="str">
        <f>IF(Table1[[#This Row],[discount_percentage]]&lt;0.25, "Low", IF(Table1[[#This Row],[discount_percentage]]&lt;0.5, "Medium", "High"))</f>
        <v>High</v>
      </c>
    </row>
    <row r="305" spans="1:19">
      <c r="A305" t="s">
        <v>612</v>
      </c>
      <c r="B305" t="s">
        <v>613</v>
      </c>
      <c r="C305" t="str">
        <f>TRIM(LEFT(Table1[[#This Row],[product_name]], FIND(" ", Table1[[#This Row],[product_name]], FIND(" ", Table1[[#This Row],[product_name]], FIND(" ", Table1[[#This Row],[product_name]])+1)+1)))</f>
        <v>NK STAR 950</v>
      </c>
      <c r="D305" t="str">
        <f>PROPER(Table1[[#This Row],[Column1]])</f>
        <v>Nk Star 950</v>
      </c>
      <c r="E305" t="s">
        <v>2938</v>
      </c>
      <c r="F305" t="s">
        <v>2940</v>
      </c>
      <c r="G305" t="s">
        <v>2957</v>
      </c>
      <c r="H305" t="s">
        <v>2959</v>
      </c>
      <c r="I305" s="9">
        <v>218</v>
      </c>
      <c r="J305" s="9">
        <v>999</v>
      </c>
      <c r="K305" s="1">
        <v>0.78</v>
      </c>
      <c r="L305" s="3">
        <f>IF(Table1[[#This Row],[discount_percentage]]&gt;=0.5, 1,0)</f>
        <v>1</v>
      </c>
      <c r="M305">
        <v>4.2</v>
      </c>
      <c r="N305" s="2">
        <v>163</v>
      </c>
      <c r="O305" s="7">
        <f>IF(Table1[rating_count]&lt;1000, 1, 0)</f>
        <v>1</v>
      </c>
      <c r="P305" s="8">
        <f>Table1[[#This Row],[actual_price]]*Table1[[#This Row],[rating_count]]</f>
        <v>162837</v>
      </c>
      <c r="Q305" s="10" t="str">
        <f>IF(Table1[[#This Row],[discounted_price]]&lt;200, "₹ 200",IF(Table1[[#This Row],[discounted_price]]&lt;=500,"₹ 200-₹ 500", "&gt;₹ 500"))</f>
        <v>₹ 200-₹ 500</v>
      </c>
      <c r="R305">
        <f>Table1[[#This Row],[rating]]*Table1[[#This Row],[rating_count]]</f>
        <v>684.6</v>
      </c>
      <c r="S305" t="str">
        <f>IF(Table1[[#This Row],[discount_percentage]]&lt;0.25, "Low", IF(Table1[[#This Row],[discount_percentage]]&lt;0.5, "Medium", "High"))</f>
        <v>High</v>
      </c>
    </row>
    <row r="306" spans="1:19">
      <c r="A306" t="s">
        <v>614</v>
      </c>
      <c r="B306" t="s">
        <v>615</v>
      </c>
      <c r="C306" t="str">
        <f>TRIM(LEFT(Table1[[#This Row],[product_name]], FIND(" ", Table1[[#This Row],[product_name]], FIND(" ", Table1[[#This Row],[product_name]], FIND(" ", Table1[[#This Row],[product_name]])+1)+1)))</f>
        <v>LS LAPSTER Quality</v>
      </c>
      <c r="D306" t="str">
        <f>PROPER(Table1[[#This Row],[Column1]])</f>
        <v>Ls Lapster Quality</v>
      </c>
      <c r="E306" t="s">
        <v>2938</v>
      </c>
      <c r="F306" t="s">
        <v>2939</v>
      </c>
      <c r="G306" t="s">
        <v>2958</v>
      </c>
      <c r="H306" t="s">
        <v>2695</v>
      </c>
      <c r="I306" s="9">
        <v>199</v>
      </c>
      <c r="J306" s="9">
        <v>999</v>
      </c>
      <c r="K306" s="1">
        <v>0.8</v>
      </c>
      <c r="L306" s="3">
        <f>IF(Table1[[#This Row],[discount_percentage]]&gt;=0.5, 1,0)</f>
        <v>1</v>
      </c>
      <c r="M306">
        <v>4.3</v>
      </c>
      <c r="N306" s="2">
        <v>87</v>
      </c>
      <c r="O306" s="7">
        <f>IF(Table1[rating_count]&lt;1000, 1, 0)</f>
        <v>1</v>
      </c>
      <c r="P306" s="8">
        <f>Table1[[#This Row],[actual_price]]*Table1[[#This Row],[rating_count]]</f>
        <v>86913</v>
      </c>
      <c r="Q306" s="10" t="str">
        <f>IF(Table1[[#This Row],[discounted_price]]&lt;200, "₹ 200",IF(Table1[[#This Row],[discounted_price]]&lt;=500,"₹ 200-₹ 500", "&gt;₹ 500"))</f>
        <v>₹ 200</v>
      </c>
      <c r="R306">
        <f>Table1[[#This Row],[rating]]*Table1[[#This Row],[rating_count]]</f>
        <v>374.09999999999997</v>
      </c>
      <c r="S306" t="str">
        <f>IF(Table1[[#This Row],[discount_percentage]]&lt;0.25, "Low", IF(Table1[[#This Row],[discount_percentage]]&lt;0.5, "Medium", "High"))</f>
        <v>High</v>
      </c>
    </row>
    <row r="307" spans="1:19">
      <c r="A307" t="s">
        <v>616</v>
      </c>
      <c r="B307" t="s">
        <v>617</v>
      </c>
      <c r="C307" t="str">
        <f>TRIM(LEFT(Table1[[#This Row],[product_name]], FIND(" ", Table1[[#This Row],[product_name]], FIND(" ", Table1[[#This Row],[product_name]], FIND(" ", Table1[[#This Row],[product_name]])+1)+1)))</f>
        <v>Amazon Basics 10.2</v>
      </c>
      <c r="D307" t="str">
        <f>PROPER(Table1[[#This Row],[Column1]])</f>
        <v>Amazon Basics 10.2</v>
      </c>
      <c r="E307" t="s">
        <v>2696</v>
      </c>
      <c r="F307" t="s">
        <v>2941</v>
      </c>
      <c r="G307" t="s">
        <v>2697</v>
      </c>
      <c r="H307" t="s">
        <v>2695</v>
      </c>
      <c r="I307" s="9">
        <v>499</v>
      </c>
      <c r="J307" s="9">
        <v>900</v>
      </c>
      <c r="K307" s="1">
        <v>0.45</v>
      </c>
      <c r="L307" s="3">
        <f>IF(Table1[[#This Row],[discount_percentage]]&gt;=0.5, 1,0)</f>
        <v>0</v>
      </c>
      <c r="M307">
        <v>4.4000000000000004</v>
      </c>
      <c r="N307" s="2">
        <v>2165</v>
      </c>
      <c r="O307" s="7">
        <f>IF(Table1[rating_count]&lt;1000, 1, 0)</f>
        <v>0</v>
      </c>
      <c r="P307" s="8">
        <f>Table1[[#This Row],[actual_price]]*Table1[[#This Row],[rating_count]]</f>
        <v>1948500</v>
      </c>
      <c r="Q307" s="10" t="str">
        <f>IF(Table1[[#This Row],[discounted_price]]&lt;200, "₹ 200",IF(Table1[[#This Row],[discounted_price]]&lt;=500,"₹ 200-₹ 500", "&gt;₹ 500"))</f>
        <v>₹ 200-₹ 500</v>
      </c>
      <c r="R307">
        <f>Table1[[#This Row],[rating]]*Table1[[#This Row],[rating_count]]</f>
        <v>9526</v>
      </c>
      <c r="S307" t="str">
        <f>IF(Table1[[#This Row],[discount_percentage]]&lt;0.25, "Low", IF(Table1[[#This Row],[discount_percentage]]&lt;0.5, "Medium", "High"))</f>
        <v>Medium</v>
      </c>
    </row>
    <row r="308" spans="1:19">
      <c r="A308" t="s">
        <v>618</v>
      </c>
      <c r="B308" t="s">
        <v>619</v>
      </c>
      <c r="C308" t="str">
        <f>TRIM(LEFT(Table1[[#This Row],[product_name]], FIND(" ", Table1[[#This Row],[product_name]], FIND(" ", Table1[[#This Row],[product_name]], FIND(" ", Table1[[#This Row],[product_name]])+1)+1)))</f>
        <v>Kodak 126 cm</v>
      </c>
      <c r="D308" t="str">
        <f>PROPER(Table1[[#This Row],[Column1]])</f>
        <v>Kodak 126 Cm</v>
      </c>
      <c r="E308" t="s">
        <v>2696</v>
      </c>
      <c r="F308" t="s">
        <v>2941</v>
      </c>
      <c r="G308" t="s">
        <v>2698</v>
      </c>
      <c r="H308" t="s">
        <v>2699</v>
      </c>
      <c r="I308" s="9">
        <v>26999</v>
      </c>
      <c r="J308" s="9">
        <v>42999</v>
      </c>
      <c r="K308" s="1">
        <v>0.37</v>
      </c>
      <c r="L308" s="3">
        <f>IF(Table1[[#This Row],[discount_percentage]]&gt;=0.5, 1,0)</f>
        <v>0</v>
      </c>
      <c r="M308">
        <v>4.2</v>
      </c>
      <c r="N308" s="2">
        <v>1510</v>
      </c>
      <c r="O308" s="7">
        <f>IF(Table1[rating_count]&lt;1000, 1, 0)</f>
        <v>0</v>
      </c>
      <c r="P308" s="8">
        <f>Table1[[#This Row],[actual_price]]*Table1[[#This Row],[rating_count]]</f>
        <v>64928490</v>
      </c>
      <c r="Q308" s="10" t="str">
        <f>IF(Table1[[#This Row],[discounted_price]]&lt;200, "₹ 200",IF(Table1[[#This Row],[discounted_price]]&lt;=500,"₹ 200-₹ 500", "&gt;₹ 500"))</f>
        <v>&gt;₹ 500</v>
      </c>
      <c r="R308">
        <f>Table1[[#This Row],[rating]]*Table1[[#This Row],[rating_count]]</f>
        <v>6342</v>
      </c>
      <c r="S308" t="str">
        <f>IF(Table1[[#This Row],[discount_percentage]]&lt;0.25, "Low", IF(Table1[[#This Row],[discount_percentage]]&lt;0.5, "Medium", "High"))</f>
        <v>Medium</v>
      </c>
    </row>
    <row r="309" spans="1:19">
      <c r="A309" t="s">
        <v>620</v>
      </c>
      <c r="B309" t="s">
        <v>621</v>
      </c>
      <c r="C309" t="str">
        <f>TRIM(LEFT(Table1[[#This Row],[product_name]], FIND(" ", Table1[[#This Row],[product_name]], FIND(" ", Table1[[#This Row],[product_name]], FIND(" ", Table1[[#This Row],[product_name]])+1)+1)))</f>
        <v>ZORBES¬Æ Wall Adapter</v>
      </c>
      <c r="D309" t="str">
        <f>PROPER(Table1[[#This Row],[Column1]])</f>
        <v>Zorbes¬Æ Wall Adapter</v>
      </c>
      <c r="E309" t="s">
        <v>2696</v>
      </c>
      <c r="F309" t="s">
        <v>2941</v>
      </c>
      <c r="G309" t="s">
        <v>2697</v>
      </c>
      <c r="H309" t="s">
        <v>2702</v>
      </c>
      <c r="I309" s="9">
        <v>893</v>
      </c>
      <c r="J309" s="9">
        <v>1052</v>
      </c>
      <c r="K309" s="1">
        <v>0.15</v>
      </c>
      <c r="L309" s="3">
        <f>IF(Table1[[#This Row],[discount_percentage]]&gt;=0.5, 1,0)</f>
        <v>0</v>
      </c>
      <c r="M309">
        <v>4.3</v>
      </c>
      <c r="N309" s="2">
        <v>106</v>
      </c>
      <c r="O309" s="7">
        <f>IF(Table1[rating_count]&lt;1000, 1, 0)</f>
        <v>1</v>
      </c>
      <c r="P309" s="8">
        <f>Table1[[#This Row],[actual_price]]*Table1[[#This Row],[rating_count]]</f>
        <v>111512</v>
      </c>
      <c r="Q309" s="10" t="str">
        <f>IF(Table1[[#This Row],[discounted_price]]&lt;200, "₹ 200",IF(Table1[[#This Row],[discounted_price]]&lt;=500,"₹ 200-₹ 500", "&gt;₹ 500"))</f>
        <v>&gt;₹ 500</v>
      </c>
      <c r="R309">
        <f>Table1[[#This Row],[rating]]*Table1[[#This Row],[rating_count]]</f>
        <v>455.79999999999995</v>
      </c>
      <c r="S309" t="str">
        <f>IF(Table1[[#This Row],[discount_percentage]]&lt;0.25, "Low", IF(Table1[[#This Row],[discount_percentage]]&lt;0.5, "Medium", "High"))</f>
        <v>Low</v>
      </c>
    </row>
    <row r="310" spans="1:19">
      <c r="A310" t="s">
        <v>622</v>
      </c>
      <c r="B310" t="s">
        <v>623</v>
      </c>
      <c r="C310" t="str">
        <f>TRIM(LEFT(Table1[[#This Row],[product_name]], FIND(" ", Table1[[#This Row],[product_name]], FIND(" ", Table1[[#This Row],[product_name]], FIND(" ", Table1[[#This Row],[product_name]])+1)+1)))</f>
        <v>Sansui 80cm (32</v>
      </c>
      <c r="D310" t="str">
        <f>PROPER(Table1[[#This Row],[Column1]])</f>
        <v>Sansui 80Cm (32</v>
      </c>
      <c r="E310" t="s">
        <v>2696</v>
      </c>
      <c r="F310" t="s">
        <v>2941</v>
      </c>
      <c r="G310" t="s">
        <v>2698</v>
      </c>
      <c r="H310" t="s">
        <v>2699</v>
      </c>
      <c r="I310" s="9">
        <v>10990</v>
      </c>
      <c r="J310" s="9">
        <v>19990</v>
      </c>
      <c r="K310" s="1">
        <v>0.45</v>
      </c>
      <c r="L310" s="3">
        <f>IF(Table1[[#This Row],[discount_percentage]]&gt;=0.5, 1,0)</f>
        <v>0</v>
      </c>
      <c r="M310">
        <v>3.7</v>
      </c>
      <c r="N310" s="2">
        <v>129</v>
      </c>
      <c r="O310" s="7">
        <f>IF(Table1[rating_count]&lt;1000, 1, 0)</f>
        <v>1</v>
      </c>
      <c r="P310" s="8">
        <f>Table1[[#This Row],[actual_price]]*Table1[[#This Row],[rating_count]]</f>
        <v>2578710</v>
      </c>
      <c r="Q310" s="10" t="str">
        <f>IF(Table1[[#This Row],[discounted_price]]&lt;200, "₹ 200",IF(Table1[[#This Row],[discounted_price]]&lt;=500,"₹ 200-₹ 500", "&gt;₹ 500"))</f>
        <v>&gt;₹ 500</v>
      </c>
      <c r="R310">
        <f>Table1[[#This Row],[rating]]*Table1[[#This Row],[rating_count]]</f>
        <v>477.3</v>
      </c>
      <c r="S310" t="str">
        <f>IF(Table1[[#This Row],[discount_percentage]]&lt;0.25, "Low", IF(Table1[[#This Row],[discount_percentage]]&lt;0.5, "Medium", "High"))</f>
        <v>Medium</v>
      </c>
    </row>
    <row r="311" spans="1:19">
      <c r="A311" t="s">
        <v>624</v>
      </c>
      <c r="B311" t="s">
        <v>625</v>
      </c>
      <c r="C311" t="str">
        <f>TRIM(LEFT(Table1[[#This Row],[product_name]], FIND(" ", Table1[[#This Row],[product_name]], FIND(" ", Table1[[#This Row],[product_name]], FIND(" ", Table1[[#This Row],[product_name]])+1)+1)))</f>
        <v>Synqe USB Type</v>
      </c>
      <c r="D311" t="str">
        <f>PROPER(Table1[[#This Row],[Column1]])</f>
        <v>Synqe Usb Type</v>
      </c>
      <c r="E311" t="s">
        <v>2938</v>
      </c>
      <c r="F311" t="s">
        <v>2939</v>
      </c>
      <c r="G311" t="s">
        <v>2958</v>
      </c>
      <c r="H311" t="s">
        <v>2695</v>
      </c>
      <c r="I311" s="9">
        <v>379</v>
      </c>
      <c r="J311" s="9">
        <v>1099</v>
      </c>
      <c r="K311" s="1">
        <v>0.66</v>
      </c>
      <c r="L311" s="3">
        <f>IF(Table1[[#This Row],[discount_percentage]]&gt;=0.5, 1,0)</f>
        <v>1</v>
      </c>
      <c r="M311">
        <v>4.3</v>
      </c>
      <c r="N311" s="2">
        <v>3049</v>
      </c>
      <c r="O311" s="7">
        <f>IF(Table1[rating_count]&lt;1000, 1, 0)</f>
        <v>0</v>
      </c>
      <c r="P311" s="8">
        <f>Table1[[#This Row],[actual_price]]*Table1[[#This Row],[rating_count]]</f>
        <v>3350851</v>
      </c>
      <c r="Q311" s="10" t="str">
        <f>IF(Table1[[#This Row],[discounted_price]]&lt;200, "₹ 200",IF(Table1[[#This Row],[discounted_price]]&lt;=500,"₹ 200-₹ 500", "&gt;₹ 500"))</f>
        <v>₹ 200-₹ 500</v>
      </c>
      <c r="R311">
        <f>Table1[[#This Row],[rating]]*Table1[[#This Row],[rating_count]]</f>
        <v>13110.699999999999</v>
      </c>
      <c r="S311" t="str">
        <f>IF(Table1[[#This Row],[discount_percentage]]&lt;0.25, "Low", IF(Table1[[#This Row],[discount_percentage]]&lt;0.5, "Medium", "High"))</f>
        <v>High</v>
      </c>
    </row>
    <row r="312" spans="1:19">
      <c r="A312" t="s">
        <v>626</v>
      </c>
      <c r="B312" t="s">
        <v>627</v>
      </c>
      <c r="C312" t="str">
        <f>TRIM(LEFT(Table1[[#This Row],[product_name]], FIND(" ", Table1[[#This Row],[product_name]], FIND(" ", Table1[[#This Row],[product_name]], FIND(" ", Table1[[#This Row],[product_name]])+1)+1)))</f>
        <v>MI 80 cm</v>
      </c>
      <c r="D312" t="str">
        <f>PROPER(Table1[[#This Row],[Column1]])</f>
        <v>Mi 80 Cm</v>
      </c>
      <c r="E312" t="s">
        <v>2696</v>
      </c>
      <c r="F312" t="s">
        <v>2941</v>
      </c>
      <c r="G312" t="s">
        <v>2698</v>
      </c>
      <c r="H312" t="s">
        <v>2699</v>
      </c>
      <c r="I312" s="9">
        <v>16999</v>
      </c>
      <c r="J312" s="9">
        <v>25999</v>
      </c>
      <c r="K312" s="1">
        <v>0.35</v>
      </c>
      <c r="L312" s="3">
        <f>IF(Table1[[#This Row],[discount_percentage]]&gt;=0.5, 1,0)</f>
        <v>0</v>
      </c>
      <c r="M312">
        <v>4.2</v>
      </c>
      <c r="N312" s="2">
        <v>32840</v>
      </c>
      <c r="O312" s="7">
        <f>IF(Table1[rating_count]&lt;1000, 1, 0)</f>
        <v>0</v>
      </c>
      <c r="P312" s="8">
        <f>Table1[[#This Row],[actual_price]]*Table1[[#This Row],[rating_count]]</f>
        <v>853807160</v>
      </c>
      <c r="Q312" s="10" t="str">
        <f>IF(Table1[[#This Row],[discounted_price]]&lt;200, "₹ 200",IF(Table1[[#This Row],[discounted_price]]&lt;=500,"₹ 200-₹ 500", "&gt;₹ 500"))</f>
        <v>&gt;₹ 500</v>
      </c>
      <c r="R312">
        <f>Table1[[#This Row],[rating]]*Table1[[#This Row],[rating_count]]</f>
        <v>137928</v>
      </c>
      <c r="S312" t="str">
        <f>IF(Table1[[#This Row],[discount_percentage]]&lt;0.25, "Low", IF(Table1[[#This Row],[discount_percentage]]&lt;0.5, "Medium", "High"))</f>
        <v>Medium</v>
      </c>
    </row>
    <row r="313" spans="1:19">
      <c r="A313" t="s">
        <v>628</v>
      </c>
      <c r="B313" t="s">
        <v>629</v>
      </c>
      <c r="C313" t="str">
        <f>TRIM(LEFT(Table1[[#This Row],[product_name]], FIND(" ", Table1[[#This Row],[product_name]], FIND(" ", Table1[[#This Row],[product_name]], FIND(" ", Table1[[#This Row],[product_name]])+1)+1)))</f>
        <v>Bestor ¬Æ 8K</v>
      </c>
      <c r="D313" t="str">
        <f>PROPER(Table1[[#This Row],[Column1]])</f>
        <v>Bestor ¬Æ 8K</v>
      </c>
      <c r="E313" t="s">
        <v>2696</v>
      </c>
      <c r="F313" t="s">
        <v>2941</v>
      </c>
      <c r="G313" t="s">
        <v>2697</v>
      </c>
      <c r="H313" t="s">
        <v>2695</v>
      </c>
      <c r="I313" s="9">
        <v>699</v>
      </c>
      <c r="J313" s="9">
        <v>1899</v>
      </c>
      <c r="K313" s="1">
        <v>0.63</v>
      </c>
      <c r="L313" s="3">
        <f>IF(Table1[[#This Row],[discount_percentage]]&gt;=0.5, 1,0)</f>
        <v>1</v>
      </c>
      <c r="M313">
        <v>4.4000000000000004</v>
      </c>
      <c r="N313" s="2">
        <v>390</v>
      </c>
      <c r="O313" s="7">
        <f>IF(Table1[rating_count]&lt;1000, 1, 0)</f>
        <v>1</v>
      </c>
      <c r="P313" s="8">
        <f>Table1[[#This Row],[actual_price]]*Table1[[#This Row],[rating_count]]</f>
        <v>740610</v>
      </c>
      <c r="Q313" s="10" t="str">
        <f>IF(Table1[[#This Row],[discounted_price]]&lt;200, "₹ 200",IF(Table1[[#This Row],[discounted_price]]&lt;=500,"₹ 200-₹ 500", "&gt;₹ 500"))</f>
        <v>&gt;₹ 500</v>
      </c>
      <c r="R313">
        <f>Table1[[#This Row],[rating]]*Table1[[#This Row],[rating_count]]</f>
        <v>1716.0000000000002</v>
      </c>
      <c r="S313" t="str">
        <f>IF(Table1[[#This Row],[discount_percentage]]&lt;0.25, "Low", IF(Table1[[#This Row],[discount_percentage]]&lt;0.5, "Medium", "High"))</f>
        <v>High</v>
      </c>
    </row>
    <row r="314" spans="1:19">
      <c r="A314" t="s">
        <v>630</v>
      </c>
      <c r="B314" t="s">
        <v>631</v>
      </c>
      <c r="C314" t="str">
        <f>TRIM(LEFT(Table1[[#This Row],[product_name]], FIND(" ", Table1[[#This Row],[product_name]], FIND(" ", Table1[[#This Row],[product_name]], FIND(" ", Table1[[#This Row],[product_name]])+1)+1)))</f>
        <v>Irusu Play VR</v>
      </c>
      <c r="D314" t="str">
        <f>PROPER(Table1[[#This Row],[Column1]])</f>
        <v>Irusu Play Vr</v>
      </c>
      <c r="E314" t="s">
        <v>2696</v>
      </c>
      <c r="F314" t="s">
        <v>2941</v>
      </c>
      <c r="G314" t="s">
        <v>2697</v>
      </c>
      <c r="H314" t="s">
        <v>2714</v>
      </c>
      <c r="I314" s="9">
        <v>2699</v>
      </c>
      <c r="J314" s="9">
        <v>3500</v>
      </c>
      <c r="K314" s="1">
        <v>0.23</v>
      </c>
      <c r="L314" s="3">
        <f>IF(Table1[[#This Row],[discount_percentage]]&gt;=0.5, 1,0)</f>
        <v>0</v>
      </c>
      <c r="M314">
        <v>3.5</v>
      </c>
      <c r="N314" s="2">
        <v>621</v>
      </c>
      <c r="O314" s="7">
        <f>IF(Table1[rating_count]&lt;1000, 1, 0)</f>
        <v>1</v>
      </c>
      <c r="P314" s="8">
        <f>Table1[[#This Row],[actual_price]]*Table1[[#This Row],[rating_count]]</f>
        <v>2173500</v>
      </c>
      <c r="Q314" s="10" t="str">
        <f>IF(Table1[[#This Row],[discounted_price]]&lt;200, "₹ 200",IF(Table1[[#This Row],[discounted_price]]&lt;=500,"₹ 200-₹ 500", "&gt;₹ 500"))</f>
        <v>&gt;₹ 500</v>
      </c>
      <c r="R314">
        <f>Table1[[#This Row],[rating]]*Table1[[#This Row],[rating_count]]</f>
        <v>2173.5</v>
      </c>
      <c r="S314" t="str">
        <f>IF(Table1[[#This Row],[discount_percentage]]&lt;0.25, "Low", IF(Table1[[#This Row],[discount_percentage]]&lt;0.5, "Medium", "High"))</f>
        <v>Low</v>
      </c>
    </row>
    <row r="315" spans="1:19">
      <c r="A315" t="s">
        <v>632</v>
      </c>
      <c r="B315" t="s">
        <v>633</v>
      </c>
      <c r="C315" t="str">
        <f>TRIM(LEFT(Table1[[#This Row],[product_name]], FIND(" ", Table1[[#This Row],[product_name]], FIND(" ", Table1[[#This Row],[product_name]], FIND(" ", Table1[[#This Row],[product_name]])+1)+1)))</f>
        <v>Amazon Brand -</v>
      </c>
      <c r="D315" t="str">
        <f>PROPER(Table1[[#This Row],[Column1]])</f>
        <v>Amazon Brand -</v>
      </c>
      <c r="E315" t="s">
        <v>2938</v>
      </c>
      <c r="F315" t="s">
        <v>2939</v>
      </c>
      <c r="G315" t="s">
        <v>2958</v>
      </c>
      <c r="H315" t="s">
        <v>2695</v>
      </c>
      <c r="I315" s="9">
        <v>129</v>
      </c>
      <c r="J315" s="9">
        <v>599</v>
      </c>
      <c r="K315" s="1">
        <v>0.78</v>
      </c>
      <c r="L315" s="3">
        <f>IF(Table1[[#This Row],[discount_percentage]]&gt;=0.5, 1,0)</f>
        <v>1</v>
      </c>
      <c r="M315">
        <v>4.0999999999999996</v>
      </c>
      <c r="N315" s="2">
        <v>265</v>
      </c>
      <c r="O315" s="7">
        <f>IF(Table1[rating_count]&lt;1000, 1, 0)</f>
        <v>1</v>
      </c>
      <c r="P315" s="8">
        <f>Table1[[#This Row],[actual_price]]*Table1[[#This Row],[rating_count]]</f>
        <v>158735</v>
      </c>
      <c r="Q315" s="10" t="str">
        <f>IF(Table1[[#This Row],[discounted_price]]&lt;200, "₹ 200",IF(Table1[[#This Row],[discounted_price]]&lt;=500,"₹ 200-₹ 500", "&gt;₹ 500"))</f>
        <v>₹ 200</v>
      </c>
      <c r="R315">
        <f>Table1[[#This Row],[rating]]*Table1[[#This Row],[rating_count]]</f>
        <v>1086.5</v>
      </c>
      <c r="S315" t="str">
        <f>IF(Table1[[#This Row],[discount_percentage]]&lt;0.25, "Low", IF(Table1[[#This Row],[discount_percentage]]&lt;0.5, "Medium", "High"))</f>
        <v>High</v>
      </c>
    </row>
    <row r="316" spans="1:19">
      <c r="A316" t="s">
        <v>634</v>
      </c>
      <c r="B316" t="s">
        <v>635</v>
      </c>
      <c r="C316" t="str">
        <f>TRIM(LEFT(Table1[[#This Row],[product_name]], FIND(" ", Table1[[#This Row],[product_name]], FIND(" ", Table1[[#This Row],[product_name]], FIND(" ", Table1[[#This Row],[product_name]])+1)+1)))</f>
        <v>Synqe USB C</v>
      </c>
      <c r="D316" t="str">
        <f>PROPER(Table1[[#This Row],[Column1]])</f>
        <v>Synqe Usb C</v>
      </c>
      <c r="E316" t="s">
        <v>2938</v>
      </c>
      <c r="F316" t="s">
        <v>2939</v>
      </c>
      <c r="G316" t="s">
        <v>2958</v>
      </c>
      <c r="H316" t="s">
        <v>2695</v>
      </c>
      <c r="I316" s="9">
        <v>389</v>
      </c>
      <c r="J316" s="9">
        <v>999</v>
      </c>
      <c r="K316" s="1">
        <v>0.61</v>
      </c>
      <c r="L316" s="3">
        <f>IF(Table1[[#This Row],[discount_percentage]]&gt;=0.5, 1,0)</f>
        <v>1</v>
      </c>
      <c r="M316">
        <v>4.3</v>
      </c>
      <c r="N316" s="2">
        <v>838</v>
      </c>
      <c r="O316" s="7">
        <f>IF(Table1[rating_count]&lt;1000, 1, 0)</f>
        <v>1</v>
      </c>
      <c r="P316" s="8">
        <f>Table1[[#This Row],[actual_price]]*Table1[[#This Row],[rating_count]]</f>
        <v>837162</v>
      </c>
      <c r="Q316" s="10" t="str">
        <f>IF(Table1[[#This Row],[discounted_price]]&lt;200, "₹ 200",IF(Table1[[#This Row],[discounted_price]]&lt;=500,"₹ 200-₹ 500", "&gt;₹ 500"))</f>
        <v>₹ 200-₹ 500</v>
      </c>
      <c r="R316">
        <f>Table1[[#This Row],[rating]]*Table1[[#This Row],[rating_count]]</f>
        <v>3603.3999999999996</v>
      </c>
      <c r="S316" t="str">
        <f>IF(Table1[[#This Row],[discount_percentage]]&lt;0.25, "Low", IF(Table1[[#This Row],[discount_percentage]]&lt;0.5, "Medium", "High"))</f>
        <v>High</v>
      </c>
    </row>
    <row r="317" spans="1:19">
      <c r="A317" t="s">
        <v>636</v>
      </c>
      <c r="B317" t="s">
        <v>637</v>
      </c>
      <c r="C317" t="str">
        <f>TRIM(LEFT(Table1[[#This Row],[product_name]], FIND(" ", Table1[[#This Row],[product_name]], FIND(" ", Table1[[#This Row],[product_name]], FIND(" ", Table1[[#This Row],[product_name]])+1)+1)))</f>
        <v>Shopoflux Silicone Remote</v>
      </c>
      <c r="D317" t="str">
        <f>PROPER(Table1[[#This Row],[Column1]])</f>
        <v>Shopoflux Silicone Remote</v>
      </c>
      <c r="E317" t="s">
        <v>2696</v>
      </c>
      <c r="F317" t="s">
        <v>2941</v>
      </c>
      <c r="G317" t="s">
        <v>2697</v>
      </c>
      <c r="H317" t="s">
        <v>2700</v>
      </c>
      <c r="I317" s="9">
        <v>246</v>
      </c>
      <c r="J317" s="9">
        <v>600</v>
      </c>
      <c r="K317" s="1">
        <v>0.59</v>
      </c>
      <c r="L317" s="3">
        <f>IF(Table1[[#This Row],[discount_percentage]]&gt;=0.5, 1,0)</f>
        <v>1</v>
      </c>
      <c r="M317">
        <v>4.2</v>
      </c>
      <c r="N317" s="2">
        <v>143</v>
      </c>
      <c r="O317" s="7">
        <f>IF(Table1[rating_count]&lt;1000, 1, 0)</f>
        <v>1</v>
      </c>
      <c r="P317" s="8">
        <f>Table1[[#This Row],[actual_price]]*Table1[[#This Row],[rating_count]]</f>
        <v>85800</v>
      </c>
      <c r="Q317" s="10" t="str">
        <f>IF(Table1[[#This Row],[discounted_price]]&lt;200, "₹ 200",IF(Table1[[#This Row],[discounted_price]]&lt;=500,"₹ 200-₹ 500", "&gt;₹ 500"))</f>
        <v>₹ 200-₹ 500</v>
      </c>
      <c r="R317">
        <f>Table1[[#This Row],[rating]]*Table1[[#This Row],[rating_count]]</f>
        <v>600.6</v>
      </c>
      <c r="S317" t="str">
        <f>IF(Table1[[#This Row],[discount_percentage]]&lt;0.25, "Low", IF(Table1[[#This Row],[discount_percentage]]&lt;0.5, "Medium", "High"))</f>
        <v>High</v>
      </c>
    </row>
    <row r="318" spans="1:19">
      <c r="A318" t="s">
        <v>638</v>
      </c>
      <c r="B318" t="s">
        <v>639</v>
      </c>
      <c r="C318" t="str">
        <f>TRIM(LEFT(Table1[[#This Row],[product_name]], FIND(" ", Table1[[#This Row],[product_name]], FIND(" ", Table1[[#This Row],[product_name]], FIND(" ", Table1[[#This Row],[product_name]])+1)+1)))</f>
        <v>EYNK Extra Long</v>
      </c>
      <c r="D318" t="str">
        <f>PROPER(Table1[[#This Row],[Column1]])</f>
        <v>Eynk Extra Long</v>
      </c>
      <c r="E318" t="s">
        <v>2938</v>
      </c>
      <c r="F318" t="s">
        <v>2939</v>
      </c>
      <c r="G318" t="s">
        <v>2958</v>
      </c>
      <c r="H318" t="s">
        <v>2695</v>
      </c>
      <c r="I318" s="9">
        <v>299</v>
      </c>
      <c r="J318" s="9">
        <v>799</v>
      </c>
      <c r="K318" s="1">
        <v>0.63</v>
      </c>
      <c r="L318" s="3">
        <f>IF(Table1[[#This Row],[discount_percentage]]&gt;=0.5, 1,0)</f>
        <v>1</v>
      </c>
      <c r="M318">
        <v>4</v>
      </c>
      <c r="N318" s="2">
        <v>151</v>
      </c>
      <c r="O318" s="7">
        <f>IF(Table1[rating_count]&lt;1000, 1, 0)</f>
        <v>1</v>
      </c>
      <c r="P318" s="8">
        <f>Table1[[#This Row],[actual_price]]*Table1[[#This Row],[rating_count]]</f>
        <v>120649</v>
      </c>
      <c r="Q318" s="10" t="str">
        <f>IF(Table1[[#This Row],[discounted_price]]&lt;200, "₹ 200",IF(Table1[[#This Row],[discounted_price]]&lt;=500,"₹ 200-₹ 500", "&gt;₹ 500"))</f>
        <v>₹ 200-₹ 500</v>
      </c>
      <c r="R318">
        <f>Table1[[#This Row],[rating]]*Table1[[#This Row],[rating_count]]</f>
        <v>604</v>
      </c>
      <c r="S318" t="str">
        <f>IF(Table1[[#This Row],[discount_percentage]]&lt;0.25, "Low", IF(Table1[[#This Row],[discount_percentage]]&lt;0.5, "Medium", "High"))</f>
        <v>High</v>
      </c>
    </row>
    <row r="319" spans="1:19">
      <c r="A319" t="s">
        <v>640</v>
      </c>
      <c r="B319" t="s">
        <v>641</v>
      </c>
      <c r="C319" t="str">
        <f>TRIM(LEFT(Table1[[#This Row],[product_name]], FIND(" ", Table1[[#This Row],[product_name]], FIND(" ", Table1[[#This Row],[product_name]], FIND(" ", Table1[[#This Row],[product_name]])+1)+1)))</f>
        <v>LUNAGARIYA¬Æ, Protective Case</v>
      </c>
      <c r="D319" t="str">
        <f>PROPER(Table1[[#This Row],[Column1]])</f>
        <v>Lunagariya¬Æ, Protective Case</v>
      </c>
      <c r="E319" t="s">
        <v>2696</v>
      </c>
      <c r="F319" t="s">
        <v>2941</v>
      </c>
      <c r="G319" t="s">
        <v>2697</v>
      </c>
      <c r="H319" t="s">
        <v>2700</v>
      </c>
      <c r="I319" s="9">
        <v>247</v>
      </c>
      <c r="J319" s="9">
        <v>399</v>
      </c>
      <c r="K319" s="1">
        <v>0.38</v>
      </c>
      <c r="L319" s="3">
        <f>IF(Table1[[#This Row],[discount_percentage]]&gt;=0.5, 1,0)</f>
        <v>0</v>
      </c>
      <c r="M319">
        <v>3.9</v>
      </c>
      <c r="N319" s="2">
        <v>200</v>
      </c>
      <c r="O319" s="7">
        <f>IF(Table1[rating_count]&lt;1000, 1, 0)</f>
        <v>1</v>
      </c>
      <c r="P319" s="8">
        <f>Table1[[#This Row],[actual_price]]*Table1[[#This Row],[rating_count]]</f>
        <v>79800</v>
      </c>
      <c r="Q319" s="10" t="str">
        <f>IF(Table1[[#This Row],[discounted_price]]&lt;200, "₹ 200",IF(Table1[[#This Row],[discounted_price]]&lt;=500,"₹ 200-₹ 500", "&gt;₹ 500"))</f>
        <v>₹ 200-₹ 500</v>
      </c>
      <c r="R319">
        <f>Table1[[#This Row],[rating]]*Table1[[#This Row],[rating_count]]</f>
        <v>780</v>
      </c>
      <c r="S319" t="str">
        <f>IF(Table1[[#This Row],[discount_percentage]]&lt;0.25, "Low", IF(Table1[[#This Row],[discount_percentage]]&lt;0.5, "Medium", "High"))</f>
        <v>Medium</v>
      </c>
    </row>
    <row r="320" spans="1:19">
      <c r="A320" t="s">
        <v>642</v>
      </c>
      <c r="B320" t="s">
        <v>643</v>
      </c>
      <c r="C320" t="str">
        <f>TRIM(LEFT(Table1[[#This Row],[product_name]], FIND(" ", Table1[[#This Row],[product_name]], FIND(" ", Table1[[#This Row],[product_name]], FIND(" ", Table1[[#This Row],[product_name]])+1)+1)))</f>
        <v>7SEVEN¬Æ Compatible with</v>
      </c>
      <c r="D320" t="str">
        <f>PROPER(Table1[[#This Row],[Column1]])</f>
        <v>7Seven¬Æ Compatible With</v>
      </c>
      <c r="E320" t="s">
        <v>2696</v>
      </c>
      <c r="F320" t="s">
        <v>2941</v>
      </c>
      <c r="G320" t="s">
        <v>2697</v>
      </c>
      <c r="H320" t="s">
        <v>2700</v>
      </c>
      <c r="I320" s="9">
        <v>1369</v>
      </c>
      <c r="J320" s="9">
        <v>2999</v>
      </c>
      <c r="K320" s="1">
        <v>0.54</v>
      </c>
      <c r="L320" s="3">
        <f>IF(Table1[[#This Row],[discount_percentage]]&gt;=0.5, 1,0)</f>
        <v>1</v>
      </c>
      <c r="M320">
        <v>3.3</v>
      </c>
      <c r="N320" s="2">
        <v>227</v>
      </c>
      <c r="O320" s="7">
        <f>IF(Table1[rating_count]&lt;1000, 1, 0)</f>
        <v>1</v>
      </c>
      <c r="P320" s="8">
        <f>Table1[[#This Row],[actual_price]]*Table1[[#This Row],[rating_count]]</f>
        <v>680773</v>
      </c>
      <c r="Q320" s="10" t="str">
        <f>IF(Table1[[#This Row],[discounted_price]]&lt;200, "₹ 200",IF(Table1[[#This Row],[discounted_price]]&lt;=500,"₹ 200-₹ 500", "&gt;₹ 500"))</f>
        <v>&gt;₹ 500</v>
      </c>
      <c r="R320">
        <f>Table1[[#This Row],[rating]]*Table1[[#This Row],[rating_count]]</f>
        <v>749.09999999999991</v>
      </c>
      <c r="S320" t="str">
        <f>IF(Table1[[#This Row],[discount_percentage]]&lt;0.25, "Low", IF(Table1[[#This Row],[discount_percentage]]&lt;0.5, "Medium", "High"))</f>
        <v>High</v>
      </c>
    </row>
    <row r="321" spans="1:19">
      <c r="A321" t="s">
        <v>644</v>
      </c>
      <c r="B321" t="s">
        <v>645</v>
      </c>
      <c r="C321" t="str">
        <f>TRIM(LEFT(Table1[[#This Row],[product_name]], FIND(" ", Table1[[#This Row],[product_name]], FIND(" ", Table1[[#This Row],[product_name]], FIND(" ", Table1[[#This Row],[product_name]])+1)+1)))</f>
        <v>PRUSHTI COVER AND</v>
      </c>
      <c r="D321" t="str">
        <f>PROPER(Table1[[#This Row],[Column1]])</f>
        <v>Prushti Cover And</v>
      </c>
      <c r="E321" t="s">
        <v>2696</v>
      </c>
      <c r="F321" t="s">
        <v>2941</v>
      </c>
      <c r="G321" t="s">
        <v>2697</v>
      </c>
      <c r="H321" t="s">
        <v>2700</v>
      </c>
      <c r="I321" s="9">
        <v>199</v>
      </c>
      <c r="J321" s="9">
        <v>499</v>
      </c>
      <c r="K321" s="1">
        <v>0.6</v>
      </c>
      <c r="L321" s="3">
        <f>IF(Table1[[#This Row],[discount_percentage]]&gt;=0.5, 1,0)</f>
        <v>1</v>
      </c>
      <c r="M321">
        <v>3.8</v>
      </c>
      <c r="N321" s="2">
        <v>538</v>
      </c>
      <c r="O321" s="7">
        <f>IF(Table1[rating_count]&lt;1000, 1, 0)</f>
        <v>1</v>
      </c>
      <c r="P321" s="8">
        <f>Table1[[#This Row],[actual_price]]*Table1[[#This Row],[rating_count]]</f>
        <v>268462</v>
      </c>
      <c r="Q321" s="10" t="str">
        <f>IF(Table1[[#This Row],[discounted_price]]&lt;200, "₹ 200",IF(Table1[[#This Row],[discounted_price]]&lt;=500,"₹ 200-₹ 500", "&gt;₹ 500"))</f>
        <v>₹ 200</v>
      </c>
      <c r="R321">
        <f>Table1[[#This Row],[rating]]*Table1[[#This Row],[rating_count]]</f>
        <v>2044.3999999999999</v>
      </c>
      <c r="S321" t="str">
        <f>IF(Table1[[#This Row],[discount_percentage]]&lt;0.25, "Low", IF(Table1[[#This Row],[discount_percentage]]&lt;0.5, "Medium", "High"))</f>
        <v>High</v>
      </c>
    </row>
    <row r="322" spans="1:19">
      <c r="A322" t="s">
        <v>646</v>
      </c>
      <c r="B322" t="s">
        <v>647</v>
      </c>
      <c r="C322" t="str">
        <f>TRIM(LEFT(Table1[[#This Row],[product_name]], FIND(" ", Table1[[#This Row],[product_name]], FIND(" ", Table1[[#This Row],[product_name]], FIND(" ", Table1[[#This Row],[product_name]])+1)+1)))</f>
        <v>Aine HDMI Male</v>
      </c>
      <c r="D322" t="str">
        <f>PROPER(Table1[[#This Row],[Column1]])</f>
        <v>Aine Hdmi Male</v>
      </c>
      <c r="E322" t="s">
        <v>2696</v>
      </c>
      <c r="F322" t="s">
        <v>2941</v>
      </c>
      <c r="G322" t="s">
        <v>2697</v>
      </c>
      <c r="H322" t="s">
        <v>2695</v>
      </c>
      <c r="I322" s="9">
        <v>299</v>
      </c>
      <c r="J322" s="9">
        <v>599</v>
      </c>
      <c r="K322" s="1">
        <v>0.5</v>
      </c>
      <c r="L322" s="3">
        <f>IF(Table1[[#This Row],[discount_percentage]]&gt;=0.5, 1,0)</f>
        <v>1</v>
      </c>
      <c r="M322">
        <v>4</v>
      </c>
      <c r="N322" s="2">
        <v>171</v>
      </c>
      <c r="O322" s="7">
        <f>IF(Table1[rating_count]&lt;1000, 1, 0)</f>
        <v>1</v>
      </c>
      <c r="P322" s="8">
        <f>Table1[[#This Row],[actual_price]]*Table1[[#This Row],[rating_count]]</f>
        <v>102429</v>
      </c>
      <c r="Q322" s="10" t="str">
        <f>IF(Table1[[#This Row],[discounted_price]]&lt;200, "₹ 200",IF(Table1[[#This Row],[discounted_price]]&lt;=500,"₹ 200-₹ 500", "&gt;₹ 500"))</f>
        <v>₹ 200-₹ 500</v>
      </c>
      <c r="R322">
        <f>Table1[[#This Row],[rating]]*Table1[[#This Row],[rating_count]]</f>
        <v>684</v>
      </c>
      <c r="S322" t="str">
        <f>IF(Table1[[#This Row],[discount_percentage]]&lt;0.25, "Low", IF(Table1[[#This Row],[discount_percentage]]&lt;0.5, "Medium", "High"))</f>
        <v>High</v>
      </c>
    </row>
    <row r="323" spans="1:19">
      <c r="A323" t="s">
        <v>648</v>
      </c>
      <c r="B323" t="s">
        <v>649</v>
      </c>
      <c r="C323" t="str">
        <f>TRIM(LEFT(Table1[[#This Row],[product_name]], FIND(" ", Table1[[#This Row],[product_name]], FIND(" ", Table1[[#This Row],[product_name]], FIND(" ", Table1[[#This Row],[product_name]])+1)+1)))</f>
        <v>Mi 80 cm</v>
      </c>
      <c r="D323" t="str">
        <f>PROPER(Table1[[#This Row],[Column1]])</f>
        <v>Mi 80 Cm</v>
      </c>
      <c r="E323" t="s">
        <v>2696</v>
      </c>
      <c r="F323" t="s">
        <v>2941</v>
      </c>
      <c r="G323" t="s">
        <v>2698</v>
      </c>
      <c r="H323" t="s">
        <v>2699</v>
      </c>
      <c r="I323" s="9">
        <v>14999</v>
      </c>
      <c r="J323" s="9">
        <v>14999</v>
      </c>
      <c r="K323" s="1">
        <v>0</v>
      </c>
      <c r="L323" s="3">
        <f>IF(Table1[[#This Row],[discount_percentage]]&gt;=0.5, 1,0)</f>
        <v>0</v>
      </c>
      <c r="M323">
        <v>4.3</v>
      </c>
      <c r="N323" s="2">
        <v>27508</v>
      </c>
      <c r="O323" s="7">
        <f>IF(Table1[rating_count]&lt;1000, 1, 0)</f>
        <v>0</v>
      </c>
      <c r="P323" s="8">
        <f>Table1[[#This Row],[actual_price]]*Table1[[#This Row],[rating_count]]</f>
        <v>412592492</v>
      </c>
      <c r="Q323" s="10" t="str">
        <f>IF(Table1[[#This Row],[discounted_price]]&lt;200, "₹ 200",IF(Table1[[#This Row],[discounted_price]]&lt;=500,"₹ 200-₹ 500", "&gt;₹ 500"))</f>
        <v>&gt;₹ 500</v>
      </c>
      <c r="R323">
        <f>Table1[[#This Row],[rating]]*Table1[[#This Row],[rating_count]]</f>
        <v>118284.4</v>
      </c>
      <c r="S323" t="str">
        <f>IF(Table1[[#This Row],[discount_percentage]]&lt;0.25, "Low", IF(Table1[[#This Row],[discount_percentage]]&lt;0.5, "Medium", "High"))</f>
        <v>Low</v>
      </c>
    </row>
    <row r="324" spans="1:19">
      <c r="A324" t="s">
        <v>650</v>
      </c>
      <c r="B324" t="s">
        <v>651</v>
      </c>
      <c r="C324" t="str">
        <f>TRIM(LEFT(Table1[[#This Row],[product_name]], FIND(" ", Table1[[#This Row],[product_name]], FIND(" ", Table1[[#This Row],[product_name]], FIND(" ", Table1[[#This Row],[product_name]])+1)+1)))</f>
        <v>Storite USB 2.0</v>
      </c>
      <c r="D324" t="str">
        <f>PROPER(Table1[[#This Row],[Column1]])</f>
        <v>Storite Usb 2.0</v>
      </c>
      <c r="E324" t="s">
        <v>2938</v>
      </c>
      <c r="F324" t="s">
        <v>2939</v>
      </c>
      <c r="G324" t="s">
        <v>2958</v>
      </c>
      <c r="H324" t="s">
        <v>2695</v>
      </c>
      <c r="I324" s="9">
        <v>299</v>
      </c>
      <c r="J324" s="9">
        <v>699</v>
      </c>
      <c r="K324" s="1">
        <v>0.56999999999999995</v>
      </c>
      <c r="L324" s="3">
        <f>IF(Table1[[#This Row],[discount_percentage]]&gt;=0.5, 1,0)</f>
        <v>1</v>
      </c>
      <c r="M324">
        <v>3.9</v>
      </c>
      <c r="N324" s="2">
        <v>1454</v>
      </c>
      <c r="O324" s="7">
        <f>IF(Table1[rating_count]&lt;1000, 1, 0)</f>
        <v>0</v>
      </c>
      <c r="P324" s="8">
        <f>Table1[[#This Row],[actual_price]]*Table1[[#This Row],[rating_count]]</f>
        <v>1016346</v>
      </c>
      <c r="Q324" s="10" t="str">
        <f>IF(Table1[[#This Row],[discounted_price]]&lt;200, "₹ 200",IF(Table1[[#This Row],[discounted_price]]&lt;=500,"₹ 200-₹ 500", "&gt;₹ 500"))</f>
        <v>₹ 200-₹ 500</v>
      </c>
      <c r="R324">
        <f>Table1[[#This Row],[rating]]*Table1[[#This Row],[rating_count]]</f>
        <v>5670.5999999999995</v>
      </c>
      <c r="S324" t="str">
        <f>IF(Table1[[#This Row],[discount_percentage]]&lt;0.25, "Low", IF(Table1[[#This Row],[discount_percentage]]&lt;0.5, "Medium", "High"))</f>
        <v>High</v>
      </c>
    </row>
    <row r="325" spans="1:19">
      <c r="A325" t="s">
        <v>652</v>
      </c>
      <c r="B325" t="s">
        <v>653</v>
      </c>
      <c r="C325" t="str">
        <f>TRIM(LEFT(Table1[[#This Row],[product_name]], FIND(" ", Table1[[#This Row],[product_name]], FIND(" ", Table1[[#This Row],[product_name]], FIND(" ", Table1[[#This Row],[product_name]])+1)+1)))</f>
        <v>TCL 108 cm</v>
      </c>
      <c r="D325" t="str">
        <f>PROPER(Table1[[#This Row],[Column1]])</f>
        <v>Tcl 108 Cm</v>
      </c>
      <c r="E325" t="s">
        <v>2696</v>
      </c>
      <c r="F325" t="s">
        <v>2941</v>
      </c>
      <c r="G325" t="s">
        <v>2698</v>
      </c>
      <c r="H325" t="s">
        <v>2699</v>
      </c>
      <c r="I325" s="9">
        <v>24990</v>
      </c>
      <c r="J325" s="9">
        <v>51990</v>
      </c>
      <c r="K325" s="1">
        <v>0.52</v>
      </c>
      <c r="L325" s="3">
        <f>IF(Table1[[#This Row],[discount_percentage]]&gt;=0.5, 1,0)</f>
        <v>1</v>
      </c>
      <c r="M325">
        <v>4.2</v>
      </c>
      <c r="N325" s="2">
        <v>2951</v>
      </c>
      <c r="O325" s="7">
        <f>IF(Table1[rating_count]&lt;1000, 1, 0)</f>
        <v>0</v>
      </c>
      <c r="P325" s="8">
        <f>Table1[[#This Row],[actual_price]]*Table1[[#This Row],[rating_count]]</f>
        <v>153422490</v>
      </c>
      <c r="Q325" s="10" t="str">
        <f>IF(Table1[[#This Row],[discounted_price]]&lt;200, "₹ 200",IF(Table1[[#This Row],[discounted_price]]&lt;=500,"₹ 200-₹ 500", "&gt;₹ 500"))</f>
        <v>&gt;₹ 500</v>
      </c>
      <c r="R325">
        <f>Table1[[#This Row],[rating]]*Table1[[#This Row],[rating_count]]</f>
        <v>12394.2</v>
      </c>
      <c r="S325" t="str">
        <f>IF(Table1[[#This Row],[discount_percentage]]&lt;0.25, "Low", IF(Table1[[#This Row],[discount_percentage]]&lt;0.5, "Medium", "High"))</f>
        <v>High</v>
      </c>
    </row>
    <row r="326" spans="1:19">
      <c r="A326" t="s">
        <v>654</v>
      </c>
      <c r="B326" t="s">
        <v>655</v>
      </c>
      <c r="C326" t="str">
        <f>TRIM(LEFT(Table1[[#This Row],[product_name]], FIND(" ", Table1[[#This Row],[product_name]], FIND(" ", Table1[[#This Row],[product_name]], FIND(" ", Table1[[#This Row],[product_name]])+1)+1)))</f>
        <v>REDTECH USB-C to</v>
      </c>
      <c r="D326" t="str">
        <f>PROPER(Table1[[#This Row],[Column1]])</f>
        <v>Redtech Usb-C To</v>
      </c>
      <c r="E326" t="s">
        <v>2938</v>
      </c>
      <c r="F326" t="s">
        <v>2939</v>
      </c>
      <c r="G326" t="s">
        <v>2958</v>
      </c>
      <c r="H326" t="s">
        <v>2695</v>
      </c>
      <c r="I326" s="9">
        <v>249</v>
      </c>
      <c r="J326" s="9">
        <v>999</v>
      </c>
      <c r="K326" s="1">
        <v>0.75</v>
      </c>
      <c r="L326" s="3">
        <f>IF(Table1[[#This Row],[discount_percentage]]&gt;=0.5, 1,0)</f>
        <v>1</v>
      </c>
      <c r="M326">
        <v>5</v>
      </c>
      <c r="O326" s="7">
        <f>IF(Table1[rating_count]&lt;1000, 1, 0)</f>
        <v>1</v>
      </c>
      <c r="P326" s="8">
        <f>Table1[[#This Row],[actual_price]]*Table1[[#This Row],[rating_count]]</f>
        <v>0</v>
      </c>
      <c r="Q326" s="10" t="str">
        <f>IF(Table1[[#This Row],[discounted_price]]&lt;200, "₹ 200",IF(Table1[[#This Row],[discounted_price]]&lt;=500,"₹ 200-₹ 500", "&gt;₹ 500"))</f>
        <v>₹ 200-₹ 500</v>
      </c>
      <c r="R326">
        <f>Table1[[#This Row],[rating]]*Table1[[#This Row],[rating_count]]</f>
        <v>0</v>
      </c>
      <c r="S326" t="str">
        <f>IF(Table1[[#This Row],[discount_percentage]]&lt;0.25, "Low", IF(Table1[[#This Row],[discount_percentage]]&lt;0.5, "Medium", "High"))</f>
        <v>High</v>
      </c>
    </row>
    <row r="327" spans="1:19">
      <c r="A327" t="s">
        <v>656</v>
      </c>
      <c r="B327" t="s">
        <v>657</v>
      </c>
      <c r="C327" t="str">
        <f>TRIM(LEFT(Table1[[#This Row],[product_name]], FIND(" ", Table1[[#This Row],[product_name]], FIND(" ", Table1[[#This Row],[product_name]], FIND(" ", Table1[[#This Row],[product_name]])+1)+1)))</f>
        <v>OnePlus 163.8 cm</v>
      </c>
      <c r="D327" t="str">
        <f>PROPER(Table1[[#This Row],[Column1]])</f>
        <v>Oneplus 163.8 Cm</v>
      </c>
      <c r="E327" t="s">
        <v>2696</v>
      </c>
      <c r="F327" t="s">
        <v>2941</v>
      </c>
      <c r="G327" t="s">
        <v>2698</v>
      </c>
      <c r="H327" t="s">
        <v>2699</v>
      </c>
      <c r="I327" s="9">
        <v>61999</v>
      </c>
      <c r="J327" s="9">
        <v>69999</v>
      </c>
      <c r="K327" s="1">
        <v>0.11</v>
      </c>
      <c r="L327" s="3">
        <f>IF(Table1[[#This Row],[discount_percentage]]&gt;=0.5, 1,0)</f>
        <v>0</v>
      </c>
      <c r="M327">
        <v>4.0999999999999996</v>
      </c>
      <c r="N327" s="2">
        <v>6753</v>
      </c>
      <c r="O327" s="7">
        <f>IF(Table1[rating_count]&lt;1000, 1, 0)</f>
        <v>0</v>
      </c>
      <c r="P327" s="8">
        <f>Table1[[#This Row],[actual_price]]*Table1[[#This Row],[rating_count]]</f>
        <v>472703247</v>
      </c>
      <c r="Q327" s="10" t="str">
        <f>IF(Table1[[#This Row],[discounted_price]]&lt;200, "₹ 200",IF(Table1[[#This Row],[discounted_price]]&lt;=500,"₹ 200-₹ 500", "&gt;₹ 500"))</f>
        <v>&gt;₹ 500</v>
      </c>
      <c r="R327">
        <f>Table1[[#This Row],[rating]]*Table1[[#This Row],[rating_count]]</f>
        <v>27687.3</v>
      </c>
      <c r="S327" t="str">
        <f>IF(Table1[[#This Row],[discount_percentage]]&lt;0.25, "Low", IF(Table1[[#This Row],[discount_percentage]]&lt;0.5, "Medium", "High"))</f>
        <v>Low</v>
      </c>
    </row>
    <row r="328" spans="1:19">
      <c r="A328" t="s">
        <v>658</v>
      </c>
      <c r="B328" t="s">
        <v>659</v>
      </c>
      <c r="C328" t="str">
        <f>TRIM(LEFT(Table1[[#This Row],[product_name]], FIND(" ", Table1[[#This Row],[product_name]], FIND(" ", Table1[[#This Row],[product_name]], FIND(" ", Table1[[#This Row],[product_name]])+1)+1)))</f>
        <v>AmazonBasics 108 cm</v>
      </c>
      <c r="D328" t="str">
        <f>PROPER(Table1[[#This Row],[Column1]])</f>
        <v>Amazonbasics 108 Cm</v>
      </c>
      <c r="E328" t="s">
        <v>2696</v>
      </c>
      <c r="F328" t="s">
        <v>2941</v>
      </c>
      <c r="G328" t="s">
        <v>2698</v>
      </c>
      <c r="H328" t="s">
        <v>2699</v>
      </c>
      <c r="I328" s="9">
        <v>24499</v>
      </c>
      <c r="J328" s="9">
        <v>50000</v>
      </c>
      <c r="K328" s="1">
        <v>0.51</v>
      </c>
      <c r="L328" s="3">
        <f>IF(Table1[[#This Row],[discount_percentage]]&gt;=0.5, 1,0)</f>
        <v>1</v>
      </c>
      <c r="M328">
        <v>3.9</v>
      </c>
      <c r="N328" s="2">
        <v>3518</v>
      </c>
      <c r="O328" s="7">
        <f>IF(Table1[rating_count]&lt;1000, 1, 0)</f>
        <v>0</v>
      </c>
      <c r="P328" s="8">
        <f>Table1[[#This Row],[actual_price]]*Table1[[#This Row],[rating_count]]</f>
        <v>175900000</v>
      </c>
      <c r="Q328" s="10" t="str">
        <f>IF(Table1[[#This Row],[discounted_price]]&lt;200, "₹ 200",IF(Table1[[#This Row],[discounted_price]]&lt;=500,"₹ 200-₹ 500", "&gt;₹ 500"))</f>
        <v>&gt;₹ 500</v>
      </c>
      <c r="R328">
        <f>Table1[[#This Row],[rating]]*Table1[[#This Row],[rating_count]]</f>
        <v>13720.199999999999</v>
      </c>
      <c r="S328" t="str">
        <f>IF(Table1[[#This Row],[discount_percentage]]&lt;0.25, "Low", IF(Table1[[#This Row],[discount_percentage]]&lt;0.5, "Medium", "High"))</f>
        <v>High</v>
      </c>
    </row>
    <row r="329" spans="1:19">
      <c r="A329" t="s">
        <v>660</v>
      </c>
      <c r="B329" t="s">
        <v>661</v>
      </c>
      <c r="C329" t="str">
        <f>TRIM(LEFT(Table1[[#This Row],[product_name]], FIND(" ", Table1[[#This Row],[product_name]], FIND(" ", Table1[[#This Row],[product_name]], FIND(" ", Table1[[#This Row],[product_name]])+1)+1)))</f>
        <v>Kodak 80 cm</v>
      </c>
      <c r="D329" t="str">
        <f>PROPER(Table1[[#This Row],[Column1]])</f>
        <v>Kodak 80 Cm</v>
      </c>
      <c r="E329" t="s">
        <v>2696</v>
      </c>
      <c r="F329" t="s">
        <v>2941</v>
      </c>
      <c r="G329" t="s">
        <v>2698</v>
      </c>
      <c r="H329" t="s">
        <v>2699</v>
      </c>
      <c r="I329" s="9">
        <v>10499</v>
      </c>
      <c r="J329" s="9">
        <v>19499</v>
      </c>
      <c r="K329" s="1">
        <v>0.46</v>
      </c>
      <c r="L329" s="3">
        <f>IF(Table1[[#This Row],[discount_percentage]]&gt;=0.5, 1,0)</f>
        <v>0</v>
      </c>
      <c r="M329">
        <v>4.2</v>
      </c>
      <c r="N329" s="2">
        <v>1510</v>
      </c>
      <c r="O329" s="7">
        <f>IF(Table1[rating_count]&lt;1000, 1, 0)</f>
        <v>0</v>
      </c>
      <c r="P329" s="8">
        <f>Table1[[#This Row],[actual_price]]*Table1[[#This Row],[rating_count]]</f>
        <v>29443490</v>
      </c>
      <c r="Q329" s="10" t="str">
        <f>IF(Table1[[#This Row],[discounted_price]]&lt;200, "₹ 200",IF(Table1[[#This Row],[discounted_price]]&lt;=500,"₹ 200-₹ 500", "&gt;₹ 500"))</f>
        <v>&gt;₹ 500</v>
      </c>
      <c r="R329">
        <f>Table1[[#This Row],[rating]]*Table1[[#This Row],[rating_count]]</f>
        <v>6342</v>
      </c>
      <c r="S329" t="str">
        <f>IF(Table1[[#This Row],[discount_percentage]]&lt;0.25, "Low", IF(Table1[[#This Row],[discount_percentage]]&lt;0.5, "Medium", "High"))</f>
        <v>Medium</v>
      </c>
    </row>
    <row r="330" spans="1:19">
      <c r="A330" t="s">
        <v>662</v>
      </c>
      <c r="B330" t="s">
        <v>663</v>
      </c>
      <c r="C330" t="str">
        <f>TRIM(LEFT(Table1[[#This Row],[product_name]], FIND(" ", Table1[[#This Row],[product_name]], FIND(" ", Table1[[#This Row],[product_name]], FIND(" ", Table1[[#This Row],[product_name]])+1)+1)))</f>
        <v>Synqe Type C</v>
      </c>
      <c r="D330" t="str">
        <f>PROPER(Table1[[#This Row],[Column1]])</f>
        <v>Synqe Type C</v>
      </c>
      <c r="E330" t="s">
        <v>2938</v>
      </c>
      <c r="F330" t="s">
        <v>2939</v>
      </c>
      <c r="G330" t="s">
        <v>2958</v>
      </c>
      <c r="H330" t="s">
        <v>2695</v>
      </c>
      <c r="I330" s="9">
        <v>349</v>
      </c>
      <c r="J330" s="9">
        <v>999</v>
      </c>
      <c r="K330" s="1">
        <v>0.65</v>
      </c>
      <c r="L330" s="3">
        <f>IF(Table1[[#This Row],[discount_percentage]]&gt;=0.5, 1,0)</f>
        <v>1</v>
      </c>
      <c r="M330">
        <v>4.3</v>
      </c>
      <c r="N330" s="2">
        <v>838</v>
      </c>
      <c r="O330" s="7">
        <f>IF(Table1[rating_count]&lt;1000, 1, 0)</f>
        <v>1</v>
      </c>
      <c r="P330" s="8">
        <f>Table1[[#This Row],[actual_price]]*Table1[[#This Row],[rating_count]]</f>
        <v>837162</v>
      </c>
      <c r="Q330" s="10" t="str">
        <f>IF(Table1[[#This Row],[discounted_price]]&lt;200, "₹ 200",IF(Table1[[#This Row],[discounted_price]]&lt;=500,"₹ 200-₹ 500", "&gt;₹ 500"))</f>
        <v>₹ 200-₹ 500</v>
      </c>
      <c r="R330">
        <f>Table1[[#This Row],[rating]]*Table1[[#This Row],[rating_count]]</f>
        <v>3603.3999999999996</v>
      </c>
      <c r="S330" t="str">
        <f>IF(Table1[[#This Row],[discount_percentage]]&lt;0.25, "Low", IF(Table1[[#This Row],[discount_percentage]]&lt;0.5, "Medium", "High"))</f>
        <v>High</v>
      </c>
    </row>
    <row r="331" spans="1:19">
      <c r="A331" t="s">
        <v>664</v>
      </c>
      <c r="B331" t="s">
        <v>665</v>
      </c>
      <c r="C331" t="str">
        <f>TRIM(LEFT(Table1[[#This Row],[product_name]], FIND(" ", Table1[[#This Row],[product_name]], FIND(" ", Table1[[#This Row],[product_name]], FIND(" ", Table1[[#This Row],[product_name]])+1)+1)))</f>
        <v>Airtel DigitalTV HD</v>
      </c>
      <c r="D331" t="str">
        <f>PROPER(Table1[[#This Row],[Column1]])</f>
        <v>Airtel Digitaltv Hd</v>
      </c>
      <c r="E331" t="s">
        <v>2696</v>
      </c>
      <c r="F331" t="s">
        <v>2941</v>
      </c>
      <c r="G331" t="s">
        <v>2697</v>
      </c>
      <c r="H331" t="s">
        <v>2700</v>
      </c>
      <c r="I331" s="9">
        <v>197</v>
      </c>
      <c r="J331" s="9">
        <v>499</v>
      </c>
      <c r="K331" s="1">
        <v>0.61</v>
      </c>
      <c r="L331" s="3">
        <f>IF(Table1[[#This Row],[discount_percentage]]&gt;=0.5, 1,0)</f>
        <v>1</v>
      </c>
      <c r="M331">
        <v>3.8</v>
      </c>
      <c r="N331" s="2">
        <v>136</v>
      </c>
      <c r="O331" s="7">
        <f>IF(Table1[rating_count]&lt;1000, 1, 0)</f>
        <v>1</v>
      </c>
      <c r="P331" s="8">
        <f>Table1[[#This Row],[actual_price]]*Table1[[#This Row],[rating_count]]</f>
        <v>67864</v>
      </c>
      <c r="Q331" s="10" t="str">
        <f>IF(Table1[[#This Row],[discounted_price]]&lt;200, "₹ 200",IF(Table1[[#This Row],[discounted_price]]&lt;=500,"₹ 200-₹ 500", "&gt;₹ 500"))</f>
        <v>₹ 200</v>
      </c>
      <c r="R331">
        <f>Table1[[#This Row],[rating]]*Table1[[#This Row],[rating_count]]</f>
        <v>516.79999999999995</v>
      </c>
      <c r="S331" t="str">
        <f>IF(Table1[[#This Row],[discount_percentage]]&lt;0.25, "Low", IF(Table1[[#This Row],[discount_percentage]]&lt;0.5, "Medium", "High"))</f>
        <v>High</v>
      </c>
    </row>
    <row r="332" spans="1:19">
      <c r="A332" t="s">
        <v>666</v>
      </c>
      <c r="B332" t="s">
        <v>667</v>
      </c>
      <c r="C332" t="str">
        <f>TRIM(LEFT(Table1[[#This Row],[product_name]], FIND(" ", Table1[[#This Row],[product_name]], FIND(" ", Table1[[#This Row],[product_name]], FIND(" ", Table1[[#This Row],[product_name]])+1)+1)))</f>
        <v>Airtel Digital TV</v>
      </c>
      <c r="D332" t="str">
        <f>PROPER(Table1[[#This Row],[Column1]])</f>
        <v>Airtel Digital Tv</v>
      </c>
      <c r="E332" t="s">
        <v>2696</v>
      </c>
      <c r="F332" t="s">
        <v>2941</v>
      </c>
      <c r="G332" t="s">
        <v>2707</v>
      </c>
      <c r="H332" t="s">
        <v>2708</v>
      </c>
      <c r="I332" s="9">
        <v>1299</v>
      </c>
      <c r="J332" s="9">
        <v>2499</v>
      </c>
      <c r="K332" s="1">
        <v>0.48</v>
      </c>
      <c r="L332" s="3">
        <f>IF(Table1[[#This Row],[discount_percentage]]&gt;=0.5, 1,0)</f>
        <v>0</v>
      </c>
      <c r="M332">
        <v>4.3</v>
      </c>
      <c r="N332" s="2">
        <v>301</v>
      </c>
      <c r="O332" s="7">
        <f>IF(Table1[rating_count]&lt;1000, 1, 0)</f>
        <v>1</v>
      </c>
      <c r="P332" s="8">
        <f>Table1[[#This Row],[actual_price]]*Table1[[#This Row],[rating_count]]</f>
        <v>752199</v>
      </c>
      <c r="Q332" s="10" t="str">
        <f>IF(Table1[[#This Row],[discounted_price]]&lt;200, "₹ 200",IF(Table1[[#This Row],[discounted_price]]&lt;=500,"₹ 200-₹ 500", "&gt;₹ 500"))</f>
        <v>&gt;₹ 500</v>
      </c>
      <c r="R332">
        <f>Table1[[#This Row],[rating]]*Table1[[#This Row],[rating_count]]</f>
        <v>1294.3</v>
      </c>
      <c r="S332" t="str">
        <f>IF(Table1[[#This Row],[discount_percentage]]&lt;0.25, "Low", IF(Table1[[#This Row],[discount_percentage]]&lt;0.5, "Medium", "High"))</f>
        <v>Medium</v>
      </c>
    </row>
    <row r="333" spans="1:19">
      <c r="A333" t="s">
        <v>668</v>
      </c>
      <c r="B333" t="s">
        <v>669</v>
      </c>
      <c r="C333" t="str">
        <f>TRIM(LEFT(Table1[[#This Row],[product_name]], FIND(" ", Table1[[#This Row],[product_name]], FIND(" ", Table1[[#This Row],[product_name]], FIND(" ", Table1[[#This Row],[product_name]])+1)+1)))</f>
        <v>ESR USB C</v>
      </c>
      <c r="D333" t="str">
        <f>PROPER(Table1[[#This Row],[Column1]])</f>
        <v>Esr Usb C</v>
      </c>
      <c r="E333" t="s">
        <v>2938</v>
      </c>
      <c r="F333" t="s">
        <v>2939</v>
      </c>
      <c r="G333" t="s">
        <v>2958</v>
      </c>
      <c r="H333" t="s">
        <v>2695</v>
      </c>
      <c r="I333" s="9">
        <v>1519</v>
      </c>
      <c r="J333" s="9">
        <v>1899</v>
      </c>
      <c r="K333" s="1">
        <v>0.2</v>
      </c>
      <c r="L333" s="3">
        <f>IF(Table1[[#This Row],[discount_percentage]]&gt;=0.5, 1,0)</f>
        <v>0</v>
      </c>
      <c r="M333">
        <v>4.4000000000000004</v>
      </c>
      <c r="N333" s="2">
        <v>19763</v>
      </c>
      <c r="O333" s="7">
        <f>IF(Table1[rating_count]&lt;1000, 1, 0)</f>
        <v>0</v>
      </c>
      <c r="P333" s="8">
        <f>Table1[[#This Row],[actual_price]]*Table1[[#This Row],[rating_count]]</f>
        <v>37529937</v>
      </c>
      <c r="Q333" s="10" t="str">
        <f>IF(Table1[[#This Row],[discounted_price]]&lt;200, "₹ 200",IF(Table1[[#This Row],[discounted_price]]&lt;=500,"₹ 200-₹ 500", "&gt;₹ 500"))</f>
        <v>&gt;₹ 500</v>
      </c>
      <c r="R333">
        <f>Table1[[#This Row],[rating]]*Table1[[#This Row],[rating_count]]</f>
        <v>86957.200000000012</v>
      </c>
      <c r="S333" t="str">
        <f>IF(Table1[[#This Row],[discount_percentage]]&lt;0.25, "Low", IF(Table1[[#This Row],[discount_percentage]]&lt;0.5, "Medium", "High"))</f>
        <v>Low</v>
      </c>
    </row>
    <row r="334" spans="1:19">
      <c r="A334" t="s">
        <v>670</v>
      </c>
      <c r="B334" t="s">
        <v>671</v>
      </c>
      <c r="C334" t="str">
        <f>TRIM(LEFT(Table1[[#This Row],[product_name]], FIND(" ", Table1[[#This Row],[product_name]], FIND(" ", Table1[[#This Row],[product_name]], FIND(" ", Table1[[#This Row],[product_name]])+1)+1)))</f>
        <v>MI 138.8 cm</v>
      </c>
      <c r="D334" t="str">
        <f>PROPER(Table1[[#This Row],[Column1]])</f>
        <v>Mi 138.8 Cm</v>
      </c>
      <c r="E334" t="s">
        <v>2696</v>
      </c>
      <c r="F334" t="s">
        <v>2941</v>
      </c>
      <c r="G334" t="s">
        <v>2698</v>
      </c>
      <c r="H334" t="s">
        <v>2699</v>
      </c>
      <c r="I334" s="9">
        <v>46999</v>
      </c>
      <c r="J334" s="9">
        <v>69999</v>
      </c>
      <c r="K334" s="1">
        <v>0.33</v>
      </c>
      <c r="L334" s="3">
        <f>IF(Table1[[#This Row],[discount_percentage]]&gt;=0.5, 1,0)</f>
        <v>0</v>
      </c>
      <c r="M334">
        <v>4.3</v>
      </c>
      <c r="N334" s="2">
        <v>21252</v>
      </c>
      <c r="O334" s="7">
        <f>IF(Table1[rating_count]&lt;1000, 1, 0)</f>
        <v>0</v>
      </c>
      <c r="P334" s="8">
        <f>Table1[[#This Row],[actual_price]]*Table1[[#This Row],[rating_count]]</f>
        <v>1487618748</v>
      </c>
      <c r="Q334" s="10" t="str">
        <f>IF(Table1[[#This Row],[discounted_price]]&lt;200, "₹ 200",IF(Table1[[#This Row],[discounted_price]]&lt;=500,"₹ 200-₹ 500", "&gt;₹ 500"))</f>
        <v>&gt;₹ 500</v>
      </c>
      <c r="R334">
        <f>Table1[[#This Row],[rating]]*Table1[[#This Row],[rating_count]]</f>
        <v>91383.599999999991</v>
      </c>
      <c r="S334" t="str">
        <f>IF(Table1[[#This Row],[discount_percentage]]&lt;0.25, "Low", IF(Table1[[#This Row],[discount_percentage]]&lt;0.5, "Medium", "High"))</f>
        <v>Medium</v>
      </c>
    </row>
    <row r="335" spans="1:19">
      <c r="A335" t="s">
        <v>672</v>
      </c>
      <c r="B335" t="s">
        <v>673</v>
      </c>
      <c r="C335" t="str">
        <f>TRIM(LEFT(Table1[[#This Row],[product_name]], FIND(" ", Table1[[#This Row],[product_name]], FIND(" ", Table1[[#This Row],[product_name]], FIND(" ", Table1[[#This Row],[product_name]])+1)+1)))</f>
        <v>Storite USB Extension</v>
      </c>
      <c r="D335" t="str">
        <f>PROPER(Table1[[#This Row],[Column1]])</f>
        <v>Storite Usb Extension</v>
      </c>
      <c r="E335" t="s">
        <v>2938</v>
      </c>
      <c r="F335" t="s">
        <v>2939</v>
      </c>
      <c r="G335" t="s">
        <v>2958</v>
      </c>
      <c r="H335" t="s">
        <v>2695</v>
      </c>
      <c r="I335" s="9">
        <v>299</v>
      </c>
      <c r="J335" s="9">
        <v>799</v>
      </c>
      <c r="K335" s="1">
        <v>0.63</v>
      </c>
      <c r="L335" s="3">
        <f>IF(Table1[[#This Row],[discount_percentage]]&gt;=0.5, 1,0)</f>
        <v>1</v>
      </c>
      <c r="M335">
        <v>4.3</v>
      </c>
      <c r="N335" s="2">
        <v>1902</v>
      </c>
      <c r="O335" s="7">
        <f>IF(Table1[rating_count]&lt;1000, 1, 0)</f>
        <v>0</v>
      </c>
      <c r="P335" s="8">
        <f>Table1[[#This Row],[actual_price]]*Table1[[#This Row],[rating_count]]</f>
        <v>1519698</v>
      </c>
      <c r="Q335" s="10" t="str">
        <f>IF(Table1[[#This Row],[discounted_price]]&lt;200, "₹ 200",IF(Table1[[#This Row],[discounted_price]]&lt;=500,"₹ 200-₹ 500", "&gt;₹ 500"))</f>
        <v>₹ 200-₹ 500</v>
      </c>
      <c r="R335">
        <f>Table1[[#This Row],[rating]]*Table1[[#This Row],[rating_count]]</f>
        <v>8178.5999999999995</v>
      </c>
      <c r="S335" t="str">
        <f>IF(Table1[[#This Row],[discount_percentage]]&lt;0.25, "Low", IF(Table1[[#This Row],[discount_percentage]]&lt;0.5, "Medium", "High"))</f>
        <v>High</v>
      </c>
    </row>
    <row r="336" spans="1:19">
      <c r="A336" t="s">
        <v>674</v>
      </c>
      <c r="B336" t="s">
        <v>675</v>
      </c>
      <c r="C336" t="str">
        <f>TRIM(LEFT(Table1[[#This Row],[product_name]], FIND(" ", Table1[[#This Row],[product_name]], FIND(" ", Table1[[#This Row],[product_name]], FIND(" ", Table1[[#This Row],[product_name]])+1)+1)))</f>
        <v>Fire-Boltt Ninja Call</v>
      </c>
      <c r="D336" t="str">
        <f>PROPER(Table1[[#This Row],[Column1]])</f>
        <v>Fire-Boltt Ninja Call</v>
      </c>
      <c r="E336" t="s">
        <v>2696</v>
      </c>
      <c r="F336" t="s">
        <v>2715</v>
      </c>
      <c r="G336" t="s">
        <v>2716</v>
      </c>
      <c r="I336" s="9">
        <v>1799</v>
      </c>
      <c r="J336" s="9">
        <v>19999</v>
      </c>
      <c r="K336" s="1">
        <v>0.91</v>
      </c>
      <c r="L336" s="3">
        <f>IF(Table1[[#This Row],[discount_percentage]]&gt;=0.5, 1,0)</f>
        <v>1</v>
      </c>
      <c r="M336">
        <v>4.2</v>
      </c>
      <c r="N336" s="2">
        <v>13937</v>
      </c>
      <c r="O336" s="7">
        <f>IF(Table1[rating_count]&lt;1000, 1, 0)</f>
        <v>0</v>
      </c>
      <c r="P336" s="8">
        <f>Table1[[#This Row],[actual_price]]*Table1[[#This Row],[rating_count]]</f>
        <v>278726063</v>
      </c>
      <c r="Q336" s="10" t="str">
        <f>IF(Table1[[#This Row],[discounted_price]]&lt;200, "₹ 200",IF(Table1[[#This Row],[discounted_price]]&lt;=500,"₹ 200-₹ 500", "&gt;₹ 500"))</f>
        <v>&gt;₹ 500</v>
      </c>
      <c r="R336">
        <f>Table1[[#This Row],[rating]]*Table1[[#This Row],[rating_count]]</f>
        <v>58535.4</v>
      </c>
      <c r="S336" t="str">
        <f>IF(Table1[[#This Row],[discount_percentage]]&lt;0.25, "Low", IF(Table1[[#This Row],[discount_percentage]]&lt;0.5, "Medium", "High"))</f>
        <v>High</v>
      </c>
    </row>
    <row r="337" spans="1:19">
      <c r="A337" t="s">
        <v>676</v>
      </c>
      <c r="B337" t="s">
        <v>677</v>
      </c>
      <c r="C337" t="str">
        <f>TRIM(LEFT(Table1[[#This Row],[product_name]], FIND(" ", Table1[[#This Row],[product_name]], FIND(" ", Table1[[#This Row],[product_name]], FIND(" ", Table1[[#This Row],[product_name]])+1)+1)))</f>
        <v>Fire-Boltt Phoenix Smart</v>
      </c>
      <c r="D337" t="str">
        <f>PROPER(Table1[[#This Row],[Column1]])</f>
        <v>Fire-Boltt Phoenix Smart</v>
      </c>
      <c r="E337" t="s">
        <v>2696</v>
      </c>
      <c r="F337" t="s">
        <v>2715</v>
      </c>
      <c r="G337" t="s">
        <v>2716</v>
      </c>
      <c r="I337" s="9">
        <v>1998</v>
      </c>
      <c r="J337" s="9">
        <v>9999</v>
      </c>
      <c r="K337" s="1">
        <v>0.8</v>
      </c>
      <c r="L337" s="3">
        <f>IF(Table1[[#This Row],[discount_percentage]]&gt;=0.5, 1,0)</f>
        <v>1</v>
      </c>
      <c r="M337">
        <v>4.3</v>
      </c>
      <c r="N337" s="2">
        <v>27696</v>
      </c>
      <c r="O337" s="7">
        <f>IF(Table1[rating_count]&lt;1000, 1, 0)</f>
        <v>0</v>
      </c>
      <c r="P337" s="8">
        <f>Table1[[#This Row],[actual_price]]*Table1[[#This Row],[rating_count]]</f>
        <v>276932304</v>
      </c>
      <c r="Q337" s="10" t="str">
        <f>IF(Table1[[#This Row],[discounted_price]]&lt;200, "₹ 200",IF(Table1[[#This Row],[discounted_price]]&lt;=500,"₹ 200-₹ 500", "&gt;₹ 500"))</f>
        <v>&gt;₹ 500</v>
      </c>
      <c r="R337">
        <f>Table1[[#This Row],[rating]]*Table1[[#This Row],[rating_count]]</f>
        <v>119092.79999999999</v>
      </c>
      <c r="S337" t="str">
        <f>IF(Table1[[#This Row],[discount_percentage]]&lt;0.25, "Low", IF(Table1[[#This Row],[discount_percentage]]&lt;0.5, "Medium", "High"))</f>
        <v>High</v>
      </c>
    </row>
    <row r="338" spans="1:19">
      <c r="A338" t="s">
        <v>678</v>
      </c>
      <c r="B338" t="s">
        <v>679</v>
      </c>
      <c r="C338" t="str">
        <f>TRIM(LEFT(Table1[[#This Row],[product_name]], FIND(" ", Table1[[#This Row],[product_name]], FIND(" ", Table1[[#This Row],[product_name]], FIND(" ", Table1[[#This Row],[product_name]])+1)+1)))</f>
        <v>boAt Wave Call</v>
      </c>
      <c r="D338" t="str">
        <f>PROPER(Table1[[#This Row],[Column1]])</f>
        <v>Boat Wave Call</v>
      </c>
      <c r="E338" t="s">
        <v>2696</v>
      </c>
      <c r="F338" t="s">
        <v>2715</v>
      </c>
      <c r="G338" t="s">
        <v>2716</v>
      </c>
      <c r="I338" s="9">
        <v>1999</v>
      </c>
      <c r="J338" s="9">
        <v>7990</v>
      </c>
      <c r="K338" s="1">
        <v>0.75</v>
      </c>
      <c r="L338" s="3">
        <f>IF(Table1[[#This Row],[discount_percentage]]&gt;=0.5, 1,0)</f>
        <v>1</v>
      </c>
      <c r="M338">
        <v>3.8</v>
      </c>
      <c r="N338" s="2">
        <v>17831</v>
      </c>
      <c r="O338" s="7">
        <f>IF(Table1[rating_count]&lt;1000, 1, 0)</f>
        <v>0</v>
      </c>
      <c r="P338" s="8">
        <f>Table1[[#This Row],[actual_price]]*Table1[[#This Row],[rating_count]]</f>
        <v>142469690</v>
      </c>
      <c r="Q338" s="10" t="str">
        <f>IF(Table1[[#This Row],[discounted_price]]&lt;200, "₹ 200",IF(Table1[[#This Row],[discounted_price]]&lt;=500,"₹ 200-₹ 500", "&gt;₹ 500"))</f>
        <v>&gt;₹ 500</v>
      </c>
      <c r="R338">
        <f>Table1[[#This Row],[rating]]*Table1[[#This Row],[rating_count]]</f>
        <v>67757.8</v>
      </c>
      <c r="S338" t="str">
        <f>IF(Table1[[#This Row],[discount_percentage]]&lt;0.25, "Low", IF(Table1[[#This Row],[discount_percentage]]&lt;0.5, "Medium", "High"))</f>
        <v>High</v>
      </c>
    </row>
    <row r="339" spans="1:19">
      <c r="A339" t="s">
        <v>680</v>
      </c>
      <c r="B339" t="s">
        <v>681</v>
      </c>
      <c r="C339" t="str">
        <f>TRIM(LEFT(Table1[[#This Row],[product_name]], FIND(" ", Table1[[#This Row],[product_name]], FIND(" ", Table1[[#This Row],[product_name]], FIND(" ", Table1[[#This Row],[product_name]])+1)+1)))</f>
        <v>MI Power Bank</v>
      </c>
      <c r="D339" t="str">
        <f>PROPER(Table1[[#This Row],[Column1]])</f>
        <v>Mi Power Bank</v>
      </c>
      <c r="E339" t="s">
        <v>2696</v>
      </c>
      <c r="F339" t="s">
        <v>2717</v>
      </c>
      <c r="G339" t="s">
        <v>2718</v>
      </c>
      <c r="H339" t="s">
        <v>2719</v>
      </c>
      <c r="I339" s="9">
        <v>2049</v>
      </c>
      <c r="J339" s="9">
        <v>2199</v>
      </c>
      <c r="K339" s="1">
        <v>7.0000000000000007E-2</v>
      </c>
      <c r="L339" s="3">
        <f>IF(Table1[[#This Row],[discount_percentage]]&gt;=0.5, 1,0)</f>
        <v>0</v>
      </c>
      <c r="M339">
        <v>4.3</v>
      </c>
      <c r="N339" s="2">
        <v>178912</v>
      </c>
      <c r="O339" s="7">
        <f>IF(Table1[rating_count]&lt;1000, 1, 0)</f>
        <v>0</v>
      </c>
      <c r="P339" s="8">
        <f>Table1[[#This Row],[actual_price]]*Table1[[#This Row],[rating_count]]</f>
        <v>393427488</v>
      </c>
      <c r="Q339" s="10" t="str">
        <f>IF(Table1[[#This Row],[discounted_price]]&lt;200, "₹ 200",IF(Table1[[#This Row],[discounted_price]]&lt;=500,"₹ 200-₹ 500", "&gt;₹ 500"))</f>
        <v>&gt;₹ 500</v>
      </c>
      <c r="R339">
        <f>Table1[[#This Row],[rating]]*Table1[[#This Row],[rating_count]]</f>
        <v>769321.6</v>
      </c>
      <c r="S339" t="str">
        <f>IF(Table1[[#This Row],[discount_percentage]]&lt;0.25, "Low", IF(Table1[[#This Row],[discount_percentage]]&lt;0.5, "Medium", "High"))</f>
        <v>Low</v>
      </c>
    </row>
    <row r="340" spans="1:19">
      <c r="A340" t="s">
        <v>682</v>
      </c>
      <c r="B340" t="s">
        <v>683</v>
      </c>
      <c r="C340" t="str">
        <f>TRIM(LEFT(Table1[[#This Row],[product_name]], FIND(" ", Table1[[#This Row],[product_name]], FIND(" ", Table1[[#This Row],[product_name]], FIND(" ", Table1[[#This Row],[product_name]])+1)+1)))</f>
        <v>Redmi A1 (Light</v>
      </c>
      <c r="D340" t="str">
        <f>PROPER(Table1[[#This Row],[Column1]])</f>
        <v>Redmi A1 (Light</v>
      </c>
      <c r="E340" t="s">
        <v>2696</v>
      </c>
      <c r="F340" t="s">
        <v>2717</v>
      </c>
      <c r="G340" t="s">
        <v>2720</v>
      </c>
      <c r="H340" t="s">
        <v>2721</v>
      </c>
      <c r="I340" s="9">
        <v>6499</v>
      </c>
      <c r="J340" s="9">
        <v>8999</v>
      </c>
      <c r="K340" s="1">
        <v>0.28000000000000003</v>
      </c>
      <c r="L340" s="3">
        <f>IF(Table1[[#This Row],[discount_percentage]]&gt;=0.5, 1,0)</f>
        <v>0</v>
      </c>
      <c r="M340">
        <v>4</v>
      </c>
      <c r="N340" s="2">
        <v>7807</v>
      </c>
      <c r="O340" s="7">
        <f>IF(Table1[rating_count]&lt;1000, 1, 0)</f>
        <v>0</v>
      </c>
      <c r="P340" s="8">
        <f>Table1[[#This Row],[actual_price]]*Table1[[#This Row],[rating_count]]</f>
        <v>70255193</v>
      </c>
      <c r="Q340" s="10" t="str">
        <f>IF(Table1[[#This Row],[discounted_price]]&lt;200, "₹ 200",IF(Table1[[#This Row],[discounted_price]]&lt;=500,"₹ 200-₹ 500", "&gt;₹ 500"))</f>
        <v>&gt;₹ 500</v>
      </c>
      <c r="R340">
        <f>Table1[[#This Row],[rating]]*Table1[[#This Row],[rating_count]]</f>
        <v>31228</v>
      </c>
      <c r="S340" t="str">
        <f>IF(Table1[[#This Row],[discount_percentage]]&lt;0.25, "Low", IF(Table1[[#This Row],[discount_percentage]]&lt;0.5, "Medium", "High"))</f>
        <v>Medium</v>
      </c>
    </row>
    <row r="341" spans="1:19">
      <c r="A341" t="s">
        <v>684</v>
      </c>
      <c r="B341" t="s">
        <v>685</v>
      </c>
      <c r="C341" t="str">
        <f>TRIM(LEFT(Table1[[#This Row],[product_name]], FIND(" ", Table1[[#This Row],[product_name]], FIND(" ", Table1[[#This Row],[product_name]], FIND(" ", Table1[[#This Row],[product_name]])+1)+1)))</f>
        <v>OnePlus Nord 2T</v>
      </c>
      <c r="D341" t="str">
        <f>PROPER(Table1[[#This Row],[Column1]])</f>
        <v>Oneplus Nord 2T</v>
      </c>
      <c r="E341" t="s">
        <v>2696</v>
      </c>
      <c r="F341" t="s">
        <v>2717</v>
      </c>
      <c r="G341" t="s">
        <v>2720</v>
      </c>
      <c r="H341" t="s">
        <v>2721</v>
      </c>
      <c r="I341" s="9">
        <v>28999</v>
      </c>
      <c r="J341" s="9">
        <v>28999</v>
      </c>
      <c r="K341" s="1">
        <v>0</v>
      </c>
      <c r="L341" s="3">
        <f>IF(Table1[[#This Row],[discount_percentage]]&gt;=0.5, 1,0)</f>
        <v>0</v>
      </c>
      <c r="M341">
        <v>4.3</v>
      </c>
      <c r="N341" s="2">
        <v>17415</v>
      </c>
      <c r="O341" s="7">
        <f>IF(Table1[rating_count]&lt;1000, 1, 0)</f>
        <v>0</v>
      </c>
      <c r="P341" s="8">
        <f>Table1[[#This Row],[actual_price]]*Table1[[#This Row],[rating_count]]</f>
        <v>505017585</v>
      </c>
      <c r="Q341" s="10" t="str">
        <f>IF(Table1[[#This Row],[discounted_price]]&lt;200, "₹ 200",IF(Table1[[#This Row],[discounted_price]]&lt;=500,"₹ 200-₹ 500", "&gt;₹ 500"))</f>
        <v>&gt;₹ 500</v>
      </c>
      <c r="R341">
        <f>Table1[[#This Row],[rating]]*Table1[[#This Row],[rating_count]]</f>
        <v>74884.5</v>
      </c>
      <c r="S341" t="str">
        <f>IF(Table1[[#This Row],[discount_percentage]]&lt;0.25, "Low", IF(Table1[[#This Row],[discount_percentage]]&lt;0.5, "Medium", "High"))</f>
        <v>Low</v>
      </c>
    </row>
    <row r="342" spans="1:19">
      <c r="A342" t="s">
        <v>686</v>
      </c>
      <c r="B342" t="s">
        <v>687</v>
      </c>
      <c r="C342" t="str">
        <f>TRIM(LEFT(Table1[[#This Row],[product_name]], FIND(" ", Table1[[#This Row],[product_name]], FIND(" ", Table1[[#This Row],[product_name]], FIND(" ", Table1[[#This Row],[product_name]])+1)+1)))</f>
        <v>OnePlus Nord 2T</v>
      </c>
      <c r="D342" t="str">
        <f>PROPER(Table1[[#This Row],[Column1]])</f>
        <v>Oneplus Nord 2T</v>
      </c>
      <c r="E342" t="s">
        <v>2696</v>
      </c>
      <c r="F342" t="s">
        <v>2717</v>
      </c>
      <c r="G342" t="s">
        <v>2720</v>
      </c>
      <c r="H342" t="s">
        <v>2721</v>
      </c>
      <c r="I342" s="9">
        <v>28999</v>
      </c>
      <c r="J342" s="9">
        <v>28999</v>
      </c>
      <c r="K342" s="1">
        <v>0</v>
      </c>
      <c r="L342" s="3">
        <f>IF(Table1[[#This Row],[discount_percentage]]&gt;=0.5, 1,0)</f>
        <v>0</v>
      </c>
      <c r="M342">
        <v>4.3</v>
      </c>
      <c r="N342" s="2">
        <v>17415</v>
      </c>
      <c r="O342" s="7">
        <f>IF(Table1[rating_count]&lt;1000, 1, 0)</f>
        <v>0</v>
      </c>
      <c r="P342" s="8">
        <f>Table1[[#This Row],[actual_price]]*Table1[[#This Row],[rating_count]]</f>
        <v>505017585</v>
      </c>
      <c r="Q342" s="10" t="str">
        <f>IF(Table1[[#This Row],[discounted_price]]&lt;200, "₹ 200",IF(Table1[[#This Row],[discounted_price]]&lt;=500,"₹ 200-₹ 500", "&gt;₹ 500"))</f>
        <v>&gt;₹ 500</v>
      </c>
      <c r="R342">
        <f>Table1[[#This Row],[rating]]*Table1[[#This Row],[rating_count]]</f>
        <v>74884.5</v>
      </c>
      <c r="S342" t="str">
        <f>IF(Table1[[#This Row],[discount_percentage]]&lt;0.25, "Low", IF(Table1[[#This Row],[discount_percentage]]&lt;0.5, "Medium", "High"))</f>
        <v>Low</v>
      </c>
    </row>
    <row r="343" spans="1:19">
      <c r="A343" t="s">
        <v>688</v>
      </c>
      <c r="B343" t="s">
        <v>689</v>
      </c>
      <c r="C343" t="str">
        <f>TRIM(LEFT(Table1[[#This Row],[product_name]], FIND(" ", Table1[[#This Row],[product_name]], FIND(" ", Table1[[#This Row],[product_name]], FIND(" ", Table1[[#This Row],[product_name]])+1)+1)))</f>
        <v>Redmi A1 (Black,</v>
      </c>
      <c r="D343" t="str">
        <f>PROPER(Table1[[#This Row],[Column1]])</f>
        <v>Redmi A1 (Black,</v>
      </c>
      <c r="E343" t="s">
        <v>2696</v>
      </c>
      <c r="F343" t="s">
        <v>2717</v>
      </c>
      <c r="G343" t="s">
        <v>2720</v>
      </c>
      <c r="H343" t="s">
        <v>2721</v>
      </c>
      <c r="I343" s="9">
        <v>6499</v>
      </c>
      <c r="J343" s="9">
        <v>8999</v>
      </c>
      <c r="K343" s="1">
        <v>0.28000000000000003</v>
      </c>
      <c r="L343" s="3">
        <f>IF(Table1[[#This Row],[discount_percentage]]&gt;=0.5, 1,0)</f>
        <v>0</v>
      </c>
      <c r="M343">
        <v>4</v>
      </c>
      <c r="N343" s="2">
        <v>7807</v>
      </c>
      <c r="O343" s="7">
        <f>IF(Table1[rating_count]&lt;1000, 1, 0)</f>
        <v>0</v>
      </c>
      <c r="P343" s="8">
        <f>Table1[[#This Row],[actual_price]]*Table1[[#This Row],[rating_count]]</f>
        <v>70255193</v>
      </c>
      <c r="Q343" s="10" t="str">
        <f>IF(Table1[[#This Row],[discounted_price]]&lt;200, "₹ 200",IF(Table1[[#This Row],[discounted_price]]&lt;=500,"₹ 200-₹ 500", "&gt;₹ 500"))</f>
        <v>&gt;₹ 500</v>
      </c>
      <c r="R343">
        <f>Table1[[#This Row],[rating]]*Table1[[#This Row],[rating_count]]</f>
        <v>31228</v>
      </c>
      <c r="S343" t="str">
        <f>IF(Table1[[#This Row],[discount_percentage]]&lt;0.25, "Low", IF(Table1[[#This Row],[discount_percentage]]&lt;0.5, "Medium", "High"))</f>
        <v>Medium</v>
      </c>
    </row>
    <row r="344" spans="1:19">
      <c r="A344" t="s">
        <v>690</v>
      </c>
      <c r="B344" t="s">
        <v>691</v>
      </c>
      <c r="C344" t="str">
        <f>TRIM(LEFT(Table1[[#This Row],[product_name]], FIND(" ", Table1[[#This Row],[product_name]], FIND(" ", Table1[[#This Row],[product_name]], FIND(" ", Table1[[#This Row],[product_name]])+1)+1)))</f>
        <v>Redmi A1 (Light</v>
      </c>
      <c r="D344" t="str">
        <f>PROPER(Table1[[#This Row],[Column1]])</f>
        <v>Redmi A1 (Light</v>
      </c>
      <c r="E344" t="s">
        <v>2696</v>
      </c>
      <c r="F344" t="s">
        <v>2717</v>
      </c>
      <c r="G344" t="s">
        <v>2720</v>
      </c>
      <c r="H344" t="s">
        <v>2721</v>
      </c>
      <c r="I344" s="9">
        <v>6499</v>
      </c>
      <c r="J344" s="9">
        <v>8999</v>
      </c>
      <c r="K344" s="1">
        <v>0.28000000000000003</v>
      </c>
      <c r="L344" s="3">
        <f>IF(Table1[[#This Row],[discount_percentage]]&gt;=0.5, 1,0)</f>
        <v>0</v>
      </c>
      <c r="M344">
        <v>4</v>
      </c>
      <c r="N344" s="2">
        <v>7807</v>
      </c>
      <c r="O344" s="7">
        <f>IF(Table1[rating_count]&lt;1000, 1, 0)</f>
        <v>0</v>
      </c>
      <c r="P344" s="8">
        <f>Table1[[#This Row],[actual_price]]*Table1[[#This Row],[rating_count]]</f>
        <v>70255193</v>
      </c>
      <c r="Q344" s="10" t="str">
        <f>IF(Table1[[#This Row],[discounted_price]]&lt;200, "₹ 200",IF(Table1[[#This Row],[discounted_price]]&lt;=500,"₹ 200-₹ 500", "&gt;₹ 500"))</f>
        <v>&gt;₹ 500</v>
      </c>
      <c r="R344">
        <f>Table1[[#This Row],[rating]]*Table1[[#This Row],[rating_count]]</f>
        <v>31228</v>
      </c>
      <c r="S344" t="str">
        <f>IF(Table1[[#This Row],[discount_percentage]]&lt;0.25, "Low", IF(Table1[[#This Row],[discount_percentage]]&lt;0.5, "Medium", "High"))</f>
        <v>Medium</v>
      </c>
    </row>
    <row r="345" spans="1:19">
      <c r="A345" t="s">
        <v>692</v>
      </c>
      <c r="B345" t="s">
        <v>693</v>
      </c>
      <c r="C345" t="str">
        <f>TRIM(LEFT(Table1[[#This Row],[product_name]], FIND(" ", Table1[[#This Row],[product_name]], FIND(" ", Table1[[#This Row],[product_name]], FIND(" ", Table1[[#This Row],[product_name]])+1)+1)))</f>
        <v>SanDisk Ultra¬Æ microSDXC‚Ñ¢</v>
      </c>
      <c r="D345" t="str">
        <f>PROPER(Table1[[#This Row],[Column1]])</f>
        <v>Sandisk Ultra¬Æ Microsdxc‚Ñ¢</v>
      </c>
      <c r="E345" t="s">
        <v>2696</v>
      </c>
      <c r="F345" t="s">
        <v>2697</v>
      </c>
      <c r="G345" t="s">
        <v>2722</v>
      </c>
      <c r="H345" t="s">
        <v>2723</v>
      </c>
      <c r="I345" s="9">
        <v>569</v>
      </c>
      <c r="J345" s="9">
        <v>1000</v>
      </c>
      <c r="K345" s="1">
        <v>0.43</v>
      </c>
      <c r="L345" s="3">
        <f>IF(Table1[[#This Row],[discount_percentage]]&gt;=0.5, 1,0)</f>
        <v>0</v>
      </c>
      <c r="M345">
        <v>4.4000000000000004</v>
      </c>
      <c r="N345" s="2">
        <v>67259</v>
      </c>
      <c r="O345" s="7">
        <f>IF(Table1[rating_count]&lt;1000, 1, 0)</f>
        <v>0</v>
      </c>
      <c r="P345" s="8">
        <f>Table1[[#This Row],[actual_price]]*Table1[[#This Row],[rating_count]]</f>
        <v>67259000</v>
      </c>
      <c r="Q345" s="10" t="str">
        <f>IF(Table1[[#This Row],[discounted_price]]&lt;200, "₹ 200",IF(Table1[[#This Row],[discounted_price]]&lt;=500,"₹ 200-₹ 500", "&gt;₹ 500"))</f>
        <v>&gt;₹ 500</v>
      </c>
      <c r="R345">
        <f>Table1[[#This Row],[rating]]*Table1[[#This Row],[rating_count]]</f>
        <v>295939.60000000003</v>
      </c>
      <c r="S345" t="str">
        <f>IF(Table1[[#This Row],[discount_percentage]]&lt;0.25, "Low", IF(Table1[[#This Row],[discount_percentage]]&lt;0.5, "Medium", "High"))</f>
        <v>Medium</v>
      </c>
    </row>
    <row r="346" spans="1:19">
      <c r="A346" t="s">
        <v>694</v>
      </c>
      <c r="B346" t="s">
        <v>695</v>
      </c>
      <c r="C346" t="str">
        <f>TRIM(LEFT(Table1[[#This Row],[product_name]], FIND(" ", Table1[[#This Row],[product_name]], FIND(" ", Table1[[#This Row],[product_name]], FIND(" ", Table1[[#This Row],[product_name]])+1)+1)))</f>
        <v>Noise Pulse Go</v>
      </c>
      <c r="D346" t="str">
        <f>PROPER(Table1[[#This Row],[Column1]])</f>
        <v>Noise Pulse Go</v>
      </c>
      <c r="E346" t="s">
        <v>2696</v>
      </c>
      <c r="F346" t="s">
        <v>2715</v>
      </c>
      <c r="G346" t="s">
        <v>2716</v>
      </c>
      <c r="I346" s="9">
        <v>1898</v>
      </c>
      <c r="J346" s="9">
        <v>4999</v>
      </c>
      <c r="K346" s="1">
        <v>0.62</v>
      </c>
      <c r="L346" s="3">
        <f>IF(Table1[[#This Row],[discount_percentage]]&gt;=0.5, 1,0)</f>
        <v>1</v>
      </c>
      <c r="M346">
        <v>4.0999999999999996</v>
      </c>
      <c r="N346" s="2">
        <v>10689</v>
      </c>
      <c r="O346" s="7">
        <f>IF(Table1[rating_count]&lt;1000, 1, 0)</f>
        <v>0</v>
      </c>
      <c r="P346" s="8">
        <f>Table1[[#This Row],[actual_price]]*Table1[[#This Row],[rating_count]]</f>
        <v>53434311</v>
      </c>
      <c r="Q346" s="10" t="str">
        <f>IF(Table1[[#This Row],[discounted_price]]&lt;200, "₹ 200",IF(Table1[[#This Row],[discounted_price]]&lt;=500,"₹ 200-₹ 500", "&gt;₹ 500"))</f>
        <v>&gt;₹ 500</v>
      </c>
      <c r="R346">
        <f>Table1[[#This Row],[rating]]*Table1[[#This Row],[rating_count]]</f>
        <v>43824.899999999994</v>
      </c>
      <c r="S346" t="str">
        <f>IF(Table1[[#This Row],[discount_percentage]]&lt;0.25, "Low", IF(Table1[[#This Row],[discount_percentage]]&lt;0.5, "Medium", "High"))</f>
        <v>High</v>
      </c>
    </row>
    <row r="347" spans="1:19">
      <c r="A347" t="s">
        <v>696</v>
      </c>
      <c r="B347" t="s">
        <v>697</v>
      </c>
      <c r="C347" t="str">
        <f>TRIM(LEFT(Table1[[#This Row],[product_name]], FIND(" ", Table1[[#This Row],[product_name]], FIND(" ", Table1[[#This Row],[product_name]], FIND(" ", Table1[[#This Row],[product_name]])+1)+1)))</f>
        <v>Nokia 105 Single</v>
      </c>
      <c r="D347" t="str">
        <f>PROPER(Table1[[#This Row],[Column1]])</f>
        <v>Nokia 105 Single</v>
      </c>
      <c r="E347" t="s">
        <v>2696</v>
      </c>
      <c r="F347" t="s">
        <v>2717</v>
      </c>
      <c r="G347" t="s">
        <v>2720</v>
      </c>
      <c r="H347" t="s">
        <v>2724</v>
      </c>
      <c r="I347" s="9">
        <v>1299</v>
      </c>
      <c r="J347" s="9">
        <v>1599</v>
      </c>
      <c r="K347" s="1">
        <v>0.19</v>
      </c>
      <c r="L347" s="3">
        <f>IF(Table1[[#This Row],[discount_percentage]]&gt;=0.5, 1,0)</f>
        <v>0</v>
      </c>
      <c r="M347">
        <v>4</v>
      </c>
      <c r="N347" s="2">
        <v>128311</v>
      </c>
      <c r="O347" s="7">
        <f>IF(Table1[rating_count]&lt;1000, 1, 0)</f>
        <v>0</v>
      </c>
      <c r="P347" s="8">
        <f>Table1[[#This Row],[actual_price]]*Table1[[#This Row],[rating_count]]</f>
        <v>205169289</v>
      </c>
      <c r="Q347" s="10" t="str">
        <f>IF(Table1[[#This Row],[discounted_price]]&lt;200, "₹ 200",IF(Table1[[#This Row],[discounted_price]]&lt;=500,"₹ 200-₹ 500", "&gt;₹ 500"))</f>
        <v>&gt;₹ 500</v>
      </c>
      <c r="R347">
        <f>Table1[[#This Row],[rating]]*Table1[[#This Row],[rating_count]]</f>
        <v>513244</v>
      </c>
      <c r="S347" t="str">
        <f>IF(Table1[[#This Row],[discount_percentage]]&lt;0.25, "Low", IF(Table1[[#This Row],[discount_percentage]]&lt;0.5, "Medium", "High"))</f>
        <v>Low</v>
      </c>
    </row>
    <row r="348" spans="1:19">
      <c r="A348" t="s">
        <v>698</v>
      </c>
      <c r="B348" t="s">
        <v>699</v>
      </c>
      <c r="C348" t="str">
        <f>TRIM(LEFT(Table1[[#This Row],[product_name]], FIND(" ", Table1[[#This Row],[product_name]], FIND(" ", Table1[[#This Row],[product_name]], FIND(" ", Table1[[#This Row],[product_name]])+1)+1)))</f>
        <v>boAt Wave Lite</v>
      </c>
      <c r="D348" t="str">
        <f>PROPER(Table1[[#This Row],[Column1]])</f>
        <v>Boat Wave Lite</v>
      </c>
      <c r="E348" t="s">
        <v>2696</v>
      </c>
      <c r="F348" t="s">
        <v>2715</v>
      </c>
      <c r="G348" t="s">
        <v>2716</v>
      </c>
      <c r="I348" s="9">
        <v>1499</v>
      </c>
      <c r="J348" s="9">
        <v>6990</v>
      </c>
      <c r="K348" s="1">
        <v>0.79</v>
      </c>
      <c r="L348" s="3">
        <f>IF(Table1[[#This Row],[discount_percentage]]&gt;=0.5, 1,0)</f>
        <v>1</v>
      </c>
      <c r="M348">
        <v>3.9</v>
      </c>
      <c r="N348" s="2">
        <v>21796</v>
      </c>
      <c r="O348" s="7">
        <f>IF(Table1[rating_count]&lt;1000, 1, 0)</f>
        <v>0</v>
      </c>
      <c r="P348" s="8">
        <f>Table1[[#This Row],[actual_price]]*Table1[[#This Row],[rating_count]]</f>
        <v>152354040</v>
      </c>
      <c r="Q348" s="10" t="str">
        <f>IF(Table1[[#This Row],[discounted_price]]&lt;200, "₹ 200",IF(Table1[[#This Row],[discounted_price]]&lt;=500,"₹ 200-₹ 500", "&gt;₹ 500"))</f>
        <v>&gt;₹ 500</v>
      </c>
      <c r="R348">
        <f>Table1[[#This Row],[rating]]*Table1[[#This Row],[rating_count]]</f>
        <v>85004.4</v>
      </c>
      <c r="S348" t="str">
        <f>IF(Table1[[#This Row],[discount_percentage]]&lt;0.25, "Low", IF(Table1[[#This Row],[discount_percentage]]&lt;0.5, "Medium", "High"))</f>
        <v>High</v>
      </c>
    </row>
    <row r="349" spans="1:19">
      <c r="A349" t="s">
        <v>700</v>
      </c>
      <c r="B349" t="s">
        <v>701</v>
      </c>
      <c r="C349" t="str">
        <f>TRIM(LEFT(Table1[[#This Row],[product_name]], FIND(" ", Table1[[#This Row],[product_name]], FIND(" ", Table1[[#This Row],[product_name]], FIND(" ", Table1[[#This Row],[product_name]])+1)+1)))</f>
        <v>JBL C100SI Wired</v>
      </c>
      <c r="D349" t="str">
        <f>PROPER(Table1[[#This Row],[Column1]])</f>
        <v>Jbl C100Si Wired</v>
      </c>
      <c r="E349" t="s">
        <v>2696</v>
      </c>
      <c r="F349" t="s">
        <v>2725</v>
      </c>
      <c r="G349" t="s">
        <v>2726</v>
      </c>
      <c r="H349" t="s">
        <v>2727</v>
      </c>
      <c r="I349" s="9">
        <v>599</v>
      </c>
      <c r="J349" s="9">
        <v>999</v>
      </c>
      <c r="K349" s="1">
        <v>0.4</v>
      </c>
      <c r="L349" s="3">
        <f>IF(Table1[[#This Row],[discount_percentage]]&gt;=0.5, 1,0)</f>
        <v>0</v>
      </c>
      <c r="M349">
        <v>4.0999999999999996</v>
      </c>
      <c r="N349" s="2">
        <v>192590</v>
      </c>
      <c r="O349" s="7">
        <f>IF(Table1[rating_count]&lt;1000, 1, 0)</f>
        <v>0</v>
      </c>
      <c r="P349" s="8">
        <f>Table1[[#This Row],[actual_price]]*Table1[[#This Row],[rating_count]]</f>
        <v>192397410</v>
      </c>
      <c r="Q349" s="10" t="str">
        <f>IF(Table1[[#This Row],[discounted_price]]&lt;200, "₹ 200",IF(Table1[[#This Row],[discounted_price]]&lt;=500,"₹ 200-₹ 500", "&gt;₹ 500"))</f>
        <v>&gt;₹ 500</v>
      </c>
      <c r="R349">
        <f>Table1[[#This Row],[rating]]*Table1[[#This Row],[rating_count]]</f>
        <v>789618.99999999988</v>
      </c>
      <c r="S349" t="str">
        <f>IF(Table1[[#This Row],[discount_percentage]]&lt;0.25, "Low", IF(Table1[[#This Row],[discount_percentage]]&lt;0.5, "Medium", "High"))</f>
        <v>Medium</v>
      </c>
    </row>
    <row r="350" spans="1:19">
      <c r="A350" t="s">
        <v>702</v>
      </c>
      <c r="B350" t="s">
        <v>703</v>
      </c>
      <c r="C350" t="str">
        <f>TRIM(LEFT(Table1[[#This Row],[product_name]], FIND(" ", Table1[[#This Row],[product_name]], FIND(" ", Table1[[#This Row],[product_name]], FIND(" ", Table1[[#This Row],[product_name]])+1)+1)))</f>
        <v>Samsung Galaxy M04</v>
      </c>
      <c r="D350" t="str">
        <f>PROPER(Table1[[#This Row],[Column1]])</f>
        <v>Samsung Galaxy M04</v>
      </c>
      <c r="E350" t="s">
        <v>2696</v>
      </c>
      <c r="F350" t="s">
        <v>2717</v>
      </c>
      <c r="G350" t="s">
        <v>2720</v>
      </c>
      <c r="H350" t="s">
        <v>2721</v>
      </c>
      <c r="I350" s="9">
        <v>9499</v>
      </c>
      <c r="J350" s="9">
        <v>11999</v>
      </c>
      <c r="K350" s="1">
        <v>0.21</v>
      </c>
      <c r="L350" s="3">
        <f>IF(Table1[[#This Row],[discount_percentage]]&gt;=0.5, 1,0)</f>
        <v>0</v>
      </c>
      <c r="M350">
        <v>4.2</v>
      </c>
      <c r="N350" s="2">
        <v>284</v>
      </c>
      <c r="O350" s="7">
        <f>IF(Table1[rating_count]&lt;1000, 1, 0)</f>
        <v>1</v>
      </c>
      <c r="P350" s="8">
        <f>Table1[[#This Row],[actual_price]]*Table1[[#This Row],[rating_count]]</f>
        <v>3407716</v>
      </c>
      <c r="Q350" s="10" t="str">
        <f>IF(Table1[[#This Row],[discounted_price]]&lt;200, "₹ 200",IF(Table1[[#This Row],[discounted_price]]&lt;=500,"₹ 200-₹ 500", "&gt;₹ 500"))</f>
        <v>&gt;₹ 500</v>
      </c>
      <c r="R350">
        <f>Table1[[#This Row],[rating]]*Table1[[#This Row],[rating_count]]</f>
        <v>1192.8</v>
      </c>
      <c r="S350" t="str">
        <f>IF(Table1[[#This Row],[discount_percentage]]&lt;0.25, "Low", IF(Table1[[#This Row],[discount_percentage]]&lt;0.5, "Medium", "High"))</f>
        <v>Low</v>
      </c>
    </row>
    <row r="351" spans="1:19">
      <c r="A351" t="s">
        <v>704</v>
      </c>
      <c r="B351" t="s">
        <v>705</v>
      </c>
      <c r="C351" t="str">
        <f>TRIM(LEFT(Table1[[#This Row],[product_name]], FIND(" ", Table1[[#This Row],[product_name]], FIND(" ", Table1[[#This Row],[product_name]], FIND(" ", Table1[[#This Row],[product_name]])+1)+1)))</f>
        <v>PTron Tangentbeat in-Ear</v>
      </c>
      <c r="D351" t="str">
        <f>PROPER(Table1[[#This Row],[Column1]])</f>
        <v>Ptron Tangentbeat In-Ear</v>
      </c>
      <c r="E351" t="s">
        <v>2696</v>
      </c>
      <c r="F351" t="s">
        <v>2725</v>
      </c>
      <c r="G351" t="s">
        <v>2726</v>
      </c>
      <c r="H351" t="s">
        <v>2727</v>
      </c>
      <c r="I351" s="9">
        <v>599</v>
      </c>
      <c r="J351" s="9">
        <v>2499</v>
      </c>
      <c r="K351" s="1">
        <v>0.76</v>
      </c>
      <c r="L351" s="3">
        <f>IF(Table1[[#This Row],[discount_percentage]]&gt;=0.5, 1,0)</f>
        <v>1</v>
      </c>
      <c r="M351">
        <v>3.9</v>
      </c>
      <c r="N351" s="2">
        <v>58162</v>
      </c>
      <c r="O351" s="7">
        <f>IF(Table1[rating_count]&lt;1000, 1, 0)</f>
        <v>0</v>
      </c>
      <c r="P351" s="8">
        <f>Table1[[#This Row],[actual_price]]*Table1[[#This Row],[rating_count]]</f>
        <v>145346838</v>
      </c>
      <c r="Q351" s="10" t="str">
        <f>IF(Table1[[#This Row],[discounted_price]]&lt;200, "₹ 200",IF(Table1[[#This Row],[discounted_price]]&lt;=500,"₹ 200-₹ 500", "&gt;₹ 500"))</f>
        <v>&gt;₹ 500</v>
      </c>
      <c r="R351">
        <f>Table1[[#This Row],[rating]]*Table1[[#This Row],[rating_count]]</f>
        <v>226831.8</v>
      </c>
      <c r="S351" t="str">
        <f>IF(Table1[[#This Row],[discount_percentage]]&lt;0.25, "Low", IF(Table1[[#This Row],[discount_percentage]]&lt;0.5, "Medium", "High"))</f>
        <v>High</v>
      </c>
    </row>
    <row r="352" spans="1:19">
      <c r="A352" t="s">
        <v>706</v>
      </c>
      <c r="B352" t="s">
        <v>707</v>
      </c>
      <c r="C352" t="str">
        <f>TRIM(LEFT(Table1[[#This Row],[product_name]], FIND(" ", Table1[[#This Row],[product_name]], FIND(" ", Table1[[#This Row],[product_name]], FIND(" ", Table1[[#This Row],[product_name]])+1)+1)))</f>
        <v>Redmi 10A (Charcoal</v>
      </c>
      <c r="D352" t="str">
        <f>PROPER(Table1[[#This Row],[Column1]])</f>
        <v>Redmi 10A (Charcoal</v>
      </c>
      <c r="E352" t="s">
        <v>2696</v>
      </c>
      <c r="F352" t="s">
        <v>2717</v>
      </c>
      <c r="G352" t="s">
        <v>2720</v>
      </c>
      <c r="H352" t="s">
        <v>2721</v>
      </c>
      <c r="I352" s="9">
        <v>8999</v>
      </c>
      <c r="J352" s="9">
        <v>11999</v>
      </c>
      <c r="K352" s="1">
        <v>0.25</v>
      </c>
      <c r="L352" s="3">
        <f>IF(Table1[[#This Row],[discount_percentage]]&gt;=0.5, 1,0)</f>
        <v>0</v>
      </c>
      <c r="M352">
        <v>4</v>
      </c>
      <c r="N352" s="2">
        <v>12796</v>
      </c>
      <c r="O352" s="7">
        <f>IF(Table1[rating_count]&lt;1000, 1, 0)</f>
        <v>0</v>
      </c>
      <c r="P352" s="8">
        <f>Table1[[#This Row],[actual_price]]*Table1[[#This Row],[rating_count]]</f>
        <v>153539204</v>
      </c>
      <c r="Q352" s="10" t="str">
        <f>IF(Table1[[#This Row],[discounted_price]]&lt;200, "₹ 200",IF(Table1[[#This Row],[discounted_price]]&lt;=500,"₹ 200-₹ 500", "&gt;₹ 500"))</f>
        <v>&gt;₹ 500</v>
      </c>
      <c r="R352">
        <f>Table1[[#This Row],[rating]]*Table1[[#This Row],[rating_count]]</f>
        <v>51184</v>
      </c>
      <c r="S352" t="str">
        <f>IF(Table1[[#This Row],[discount_percentage]]&lt;0.25, "Low", IF(Table1[[#This Row],[discount_percentage]]&lt;0.5, "Medium", "High"))</f>
        <v>Medium</v>
      </c>
    </row>
    <row r="353" spans="1:19">
      <c r="A353" t="s">
        <v>708</v>
      </c>
      <c r="B353" t="s">
        <v>709</v>
      </c>
      <c r="C353" t="str">
        <f>TRIM(LEFT(Table1[[#This Row],[product_name]], FIND(" ", Table1[[#This Row],[product_name]], FIND(" ", Table1[[#This Row],[product_name]], FIND(" ", Table1[[#This Row],[product_name]])+1)+1)))</f>
        <v>pTron Bullet Pro</v>
      </c>
      <c r="D353" t="str">
        <f>PROPER(Table1[[#This Row],[Column1]])</f>
        <v>Ptron Bullet Pro</v>
      </c>
      <c r="E353" t="s">
        <v>2696</v>
      </c>
      <c r="F353" t="s">
        <v>2717</v>
      </c>
      <c r="G353" t="s">
        <v>2718</v>
      </c>
      <c r="H353" t="s">
        <v>2719</v>
      </c>
      <c r="I353" s="9">
        <v>349</v>
      </c>
      <c r="J353" s="9">
        <v>1299</v>
      </c>
      <c r="K353" s="1">
        <v>0.73</v>
      </c>
      <c r="L353" s="3">
        <f>IF(Table1[[#This Row],[discount_percentage]]&gt;=0.5, 1,0)</f>
        <v>1</v>
      </c>
      <c r="M353">
        <v>4</v>
      </c>
      <c r="N353" s="2">
        <v>14282</v>
      </c>
      <c r="O353" s="7">
        <f>IF(Table1[rating_count]&lt;1000, 1, 0)</f>
        <v>0</v>
      </c>
      <c r="P353" s="8">
        <f>Table1[[#This Row],[actual_price]]*Table1[[#This Row],[rating_count]]</f>
        <v>18552318</v>
      </c>
      <c r="Q353" s="10" t="str">
        <f>IF(Table1[[#This Row],[discounted_price]]&lt;200, "₹ 200",IF(Table1[[#This Row],[discounted_price]]&lt;=500,"₹ 200-₹ 500", "&gt;₹ 500"))</f>
        <v>₹ 200-₹ 500</v>
      </c>
      <c r="R353">
        <f>Table1[[#This Row],[rating]]*Table1[[#This Row],[rating_count]]</f>
        <v>57128</v>
      </c>
      <c r="S353" t="str">
        <f>IF(Table1[[#This Row],[discount_percentage]]&lt;0.25, "Low", IF(Table1[[#This Row],[discount_percentage]]&lt;0.5, "Medium", "High"))</f>
        <v>High</v>
      </c>
    </row>
    <row r="354" spans="1:19">
      <c r="A354" t="s">
        <v>710</v>
      </c>
      <c r="B354" t="s">
        <v>711</v>
      </c>
      <c r="C354" t="str">
        <f>TRIM(LEFT(Table1[[#This Row],[product_name]], FIND(" ", Table1[[#This Row],[product_name]], FIND(" ", Table1[[#This Row],[product_name]], FIND(" ", Table1[[#This Row],[product_name]])+1)+1)))</f>
        <v>boAt Bassheads 100</v>
      </c>
      <c r="D354" t="str">
        <f>PROPER(Table1[[#This Row],[Column1]])</f>
        <v>Boat Bassheads 100</v>
      </c>
      <c r="E354" t="s">
        <v>2696</v>
      </c>
      <c r="F354" t="s">
        <v>2725</v>
      </c>
      <c r="G354" t="s">
        <v>2726</v>
      </c>
      <c r="H354" t="s">
        <v>2727</v>
      </c>
      <c r="I354" s="9">
        <v>349</v>
      </c>
      <c r="J354" s="9">
        <v>999</v>
      </c>
      <c r="K354" s="1">
        <v>0.65</v>
      </c>
      <c r="L354" s="3">
        <f>IF(Table1[[#This Row],[discount_percentage]]&gt;=0.5, 1,0)</f>
        <v>1</v>
      </c>
      <c r="M354">
        <v>4.0999999999999996</v>
      </c>
      <c r="N354" s="2">
        <v>363713</v>
      </c>
      <c r="O354" s="7">
        <f>IF(Table1[rating_count]&lt;1000, 1, 0)</f>
        <v>0</v>
      </c>
      <c r="P354" s="8">
        <f>Table1[[#This Row],[actual_price]]*Table1[[#This Row],[rating_count]]</f>
        <v>363349287</v>
      </c>
      <c r="Q354" s="10" t="str">
        <f>IF(Table1[[#This Row],[discounted_price]]&lt;200, "₹ 200",IF(Table1[[#This Row],[discounted_price]]&lt;=500,"₹ 200-₹ 500", "&gt;₹ 500"))</f>
        <v>₹ 200-₹ 500</v>
      </c>
      <c r="R354">
        <f>Table1[[#This Row],[rating]]*Table1[[#This Row],[rating_count]]</f>
        <v>1491223.2999999998</v>
      </c>
      <c r="S354" t="str">
        <f>IF(Table1[[#This Row],[discount_percentage]]&lt;0.25, "Low", IF(Table1[[#This Row],[discount_percentage]]&lt;0.5, "Medium", "High"))</f>
        <v>High</v>
      </c>
    </row>
    <row r="355" spans="1:19">
      <c r="A355" t="s">
        <v>712</v>
      </c>
      <c r="B355" t="s">
        <v>713</v>
      </c>
      <c r="C355" t="str">
        <f>TRIM(LEFT(Table1[[#This Row],[product_name]], FIND(" ", Table1[[#This Row],[product_name]], FIND(" ", Table1[[#This Row],[product_name]], FIND(" ", Table1[[#This Row],[product_name]])+1)+1)))</f>
        <v>SanDisk Ultra¬Æ microSDXC‚Ñ¢</v>
      </c>
      <c r="D355" t="str">
        <f>PROPER(Table1[[#This Row],[Column1]])</f>
        <v>Sandisk Ultra¬Æ Microsdxc‚Ñ¢</v>
      </c>
      <c r="E355" t="s">
        <v>2696</v>
      </c>
      <c r="F355" t="s">
        <v>2697</v>
      </c>
      <c r="G355" t="s">
        <v>2722</v>
      </c>
      <c r="H355" t="s">
        <v>2723</v>
      </c>
      <c r="I355" s="9">
        <v>959</v>
      </c>
      <c r="J355" s="9">
        <v>1800</v>
      </c>
      <c r="K355" s="1">
        <v>0.47</v>
      </c>
      <c r="L355" s="3">
        <f>IF(Table1[[#This Row],[discount_percentage]]&gt;=0.5, 1,0)</f>
        <v>0</v>
      </c>
      <c r="M355">
        <v>4.4000000000000004</v>
      </c>
      <c r="N355" s="2">
        <v>67259</v>
      </c>
      <c r="O355" s="7">
        <f>IF(Table1[rating_count]&lt;1000, 1, 0)</f>
        <v>0</v>
      </c>
      <c r="P355" s="8">
        <f>Table1[[#This Row],[actual_price]]*Table1[[#This Row],[rating_count]]</f>
        <v>121066200</v>
      </c>
      <c r="Q355" s="10" t="str">
        <f>IF(Table1[[#This Row],[discounted_price]]&lt;200, "₹ 200",IF(Table1[[#This Row],[discounted_price]]&lt;=500,"₹ 200-₹ 500", "&gt;₹ 500"))</f>
        <v>&gt;₹ 500</v>
      </c>
      <c r="R355">
        <f>Table1[[#This Row],[rating]]*Table1[[#This Row],[rating_count]]</f>
        <v>295939.60000000003</v>
      </c>
      <c r="S355" t="str">
        <f>IF(Table1[[#This Row],[discount_percentage]]&lt;0.25, "Low", IF(Table1[[#This Row],[discount_percentage]]&lt;0.5, "Medium", "High"))</f>
        <v>Medium</v>
      </c>
    </row>
    <row r="356" spans="1:19">
      <c r="A356" t="s">
        <v>714</v>
      </c>
      <c r="B356" t="s">
        <v>715</v>
      </c>
      <c r="C356" t="str">
        <f>TRIM(LEFT(Table1[[#This Row],[product_name]], FIND(" ", Table1[[#This Row],[product_name]], FIND(" ", Table1[[#This Row],[product_name]], FIND(" ", Table1[[#This Row],[product_name]])+1)+1)))</f>
        <v>Samsung Galaxy M04</v>
      </c>
      <c r="D356" t="str">
        <f>PROPER(Table1[[#This Row],[Column1]])</f>
        <v>Samsung Galaxy M04</v>
      </c>
      <c r="E356" t="s">
        <v>2696</v>
      </c>
      <c r="F356" t="s">
        <v>2717</v>
      </c>
      <c r="G356" t="s">
        <v>2720</v>
      </c>
      <c r="H356" t="s">
        <v>2721</v>
      </c>
      <c r="I356" s="9">
        <v>9499</v>
      </c>
      <c r="J356" s="9">
        <v>11999</v>
      </c>
      <c r="K356" s="1">
        <v>0.21</v>
      </c>
      <c r="L356" s="3">
        <f>IF(Table1[[#This Row],[discount_percentage]]&gt;=0.5, 1,0)</f>
        <v>0</v>
      </c>
      <c r="M356">
        <v>4.2</v>
      </c>
      <c r="N356" s="2">
        <v>284</v>
      </c>
      <c r="O356" s="7">
        <f>IF(Table1[rating_count]&lt;1000, 1, 0)</f>
        <v>1</v>
      </c>
      <c r="P356" s="8">
        <f>Table1[[#This Row],[actual_price]]*Table1[[#This Row],[rating_count]]</f>
        <v>3407716</v>
      </c>
      <c r="Q356" s="10" t="str">
        <f>IF(Table1[[#This Row],[discounted_price]]&lt;200, "₹ 200",IF(Table1[[#This Row],[discounted_price]]&lt;=500,"₹ 200-₹ 500", "&gt;₹ 500"))</f>
        <v>&gt;₹ 500</v>
      </c>
      <c r="R356">
        <f>Table1[[#This Row],[rating]]*Table1[[#This Row],[rating_count]]</f>
        <v>1192.8</v>
      </c>
      <c r="S356" t="str">
        <f>IF(Table1[[#This Row],[discount_percentage]]&lt;0.25, "Low", IF(Table1[[#This Row],[discount_percentage]]&lt;0.5, "Medium", "High"))</f>
        <v>Low</v>
      </c>
    </row>
    <row r="357" spans="1:19">
      <c r="A357" t="s">
        <v>716</v>
      </c>
      <c r="B357" t="s">
        <v>717</v>
      </c>
      <c r="C357" t="str">
        <f>TRIM(LEFT(Table1[[#This Row],[product_name]], FIND(" ", Table1[[#This Row],[product_name]], FIND(" ", Table1[[#This Row],[product_name]], FIND(" ", Table1[[#This Row],[product_name]])+1)+1)))</f>
        <v>MI 10000mAh Lithium</v>
      </c>
      <c r="D357" t="str">
        <f>PROPER(Table1[[#This Row],[Column1]])</f>
        <v>Mi 10000Mah Lithium</v>
      </c>
      <c r="E357" t="s">
        <v>2696</v>
      </c>
      <c r="F357" t="s">
        <v>2717</v>
      </c>
      <c r="G357" t="s">
        <v>2718</v>
      </c>
      <c r="H357" t="s">
        <v>2719</v>
      </c>
      <c r="I357" s="9">
        <v>1499</v>
      </c>
      <c r="J357" s="9">
        <v>2499</v>
      </c>
      <c r="K357" s="1">
        <v>0.4</v>
      </c>
      <c r="L357" s="3">
        <f>IF(Table1[[#This Row],[discount_percentage]]&gt;=0.5, 1,0)</f>
        <v>0</v>
      </c>
      <c r="M357">
        <v>4.3</v>
      </c>
      <c r="N357" s="2">
        <v>15970</v>
      </c>
      <c r="O357" s="7">
        <f>IF(Table1[rating_count]&lt;1000, 1, 0)</f>
        <v>0</v>
      </c>
      <c r="P357" s="8">
        <f>Table1[[#This Row],[actual_price]]*Table1[[#This Row],[rating_count]]</f>
        <v>39909030</v>
      </c>
      <c r="Q357" s="10" t="str">
        <f>IF(Table1[[#This Row],[discounted_price]]&lt;200, "₹ 200",IF(Table1[[#This Row],[discounted_price]]&lt;=500,"₹ 200-₹ 500", "&gt;₹ 500"))</f>
        <v>&gt;₹ 500</v>
      </c>
      <c r="R357">
        <f>Table1[[#This Row],[rating]]*Table1[[#This Row],[rating_count]]</f>
        <v>68671</v>
      </c>
      <c r="S357" t="str">
        <f>IF(Table1[[#This Row],[discount_percentage]]&lt;0.25, "Low", IF(Table1[[#This Row],[discount_percentage]]&lt;0.5, "Medium", "High"))</f>
        <v>Medium</v>
      </c>
    </row>
    <row r="358" spans="1:19">
      <c r="A358" t="s">
        <v>718</v>
      </c>
      <c r="B358" t="s">
        <v>719</v>
      </c>
      <c r="C358" t="str">
        <f>TRIM(LEFT(Table1[[#This Row],[product_name]], FIND(" ", Table1[[#This Row],[product_name]], FIND(" ", Table1[[#This Row],[product_name]], FIND(" ", Table1[[#This Row],[product_name]])+1)+1)))</f>
        <v>Mi 10000mAH Li-Polymer,</v>
      </c>
      <c r="D358" t="str">
        <f>PROPER(Table1[[#This Row],[Column1]])</f>
        <v>Mi 10000Mah Li-Polymer,</v>
      </c>
      <c r="E358" t="s">
        <v>2696</v>
      </c>
      <c r="F358" t="s">
        <v>2717</v>
      </c>
      <c r="G358" t="s">
        <v>2718</v>
      </c>
      <c r="H358" t="s">
        <v>2719</v>
      </c>
      <c r="I358" s="9">
        <v>1149</v>
      </c>
      <c r="J358" s="9">
        <v>2199</v>
      </c>
      <c r="K358" s="1">
        <v>0.48</v>
      </c>
      <c r="L358" s="3">
        <f>IF(Table1[[#This Row],[discount_percentage]]&gt;=0.5, 1,0)</f>
        <v>0</v>
      </c>
      <c r="M358">
        <v>4.3</v>
      </c>
      <c r="N358" s="2">
        <v>178912</v>
      </c>
      <c r="O358" s="7">
        <f>IF(Table1[rating_count]&lt;1000, 1, 0)</f>
        <v>0</v>
      </c>
      <c r="P358" s="8">
        <f>Table1[[#This Row],[actual_price]]*Table1[[#This Row],[rating_count]]</f>
        <v>393427488</v>
      </c>
      <c r="Q358" s="10" t="str">
        <f>IF(Table1[[#This Row],[discounted_price]]&lt;200, "₹ 200",IF(Table1[[#This Row],[discounted_price]]&lt;=500,"₹ 200-₹ 500", "&gt;₹ 500"))</f>
        <v>&gt;₹ 500</v>
      </c>
      <c r="R358">
        <f>Table1[[#This Row],[rating]]*Table1[[#This Row],[rating_count]]</f>
        <v>769321.6</v>
      </c>
      <c r="S358" t="str">
        <f>IF(Table1[[#This Row],[discount_percentage]]&lt;0.25, "Low", IF(Table1[[#This Row],[discount_percentage]]&lt;0.5, "Medium", "High"))</f>
        <v>Medium</v>
      </c>
    </row>
    <row r="359" spans="1:19">
      <c r="A359" t="s">
        <v>720</v>
      </c>
      <c r="B359" t="s">
        <v>721</v>
      </c>
      <c r="C359" t="str">
        <f>TRIM(LEFT(Table1[[#This Row],[product_name]], FIND(" ", Table1[[#This Row],[product_name]], FIND(" ", Table1[[#This Row],[product_name]], FIND(" ", Table1[[#This Row],[product_name]])+1)+1)))</f>
        <v>ELV Car Mount</v>
      </c>
      <c r="D359" t="str">
        <f>PROPER(Table1[[#This Row],[Column1]])</f>
        <v>Elv Car Mount</v>
      </c>
      <c r="E359" t="s">
        <v>2696</v>
      </c>
      <c r="F359" t="s">
        <v>2717</v>
      </c>
      <c r="G359" t="s">
        <v>2718</v>
      </c>
      <c r="H359" t="s">
        <v>2728</v>
      </c>
      <c r="I359" s="9">
        <v>349</v>
      </c>
      <c r="J359" s="9">
        <v>999</v>
      </c>
      <c r="K359" s="1">
        <v>0.65</v>
      </c>
      <c r="L359" s="3">
        <f>IF(Table1[[#This Row],[discount_percentage]]&gt;=0.5, 1,0)</f>
        <v>1</v>
      </c>
      <c r="M359">
        <v>3.9</v>
      </c>
      <c r="N359" s="2">
        <v>46399</v>
      </c>
      <c r="O359" s="7">
        <f>IF(Table1[rating_count]&lt;1000, 1, 0)</f>
        <v>0</v>
      </c>
      <c r="P359" s="8">
        <f>Table1[[#This Row],[actual_price]]*Table1[[#This Row],[rating_count]]</f>
        <v>46352601</v>
      </c>
      <c r="Q359" s="10" t="str">
        <f>IF(Table1[[#This Row],[discounted_price]]&lt;200, "₹ 200",IF(Table1[[#This Row],[discounted_price]]&lt;=500,"₹ 200-₹ 500", "&gt;₹ 500"))</f>
        <v>₹ 200-₹ 500</v>
      </c>
      <c r="R359">
        <f>Table1[[#This Row],[rating]]*Table1[[#This Row],[rating_count]]</f>
        <v>180956.1</v>
      </c>
      <c r="S359" t="str">
        <f>IF(Table1[[#This Row],[discount_percentage]]&lt;0.25, "Low", IF(Table1[[#This Row],[discount_percentage]]&lt;0.5, "Medium", "High"))</f>
        <v>High</v>
      </c>
    </row>
    <row r="360" spans="1:19">
      <c r="A360" t="s">
        <v>722</v>
      </c>
      <c r="B360" t="s">
        <v>723</v>
      </c>
      <c r="C360" t="str">
        <f>TRIM(LEFT(Table1[[#This Row],[product_name]], FIND(" ", Table1[[#This Row],[product_name]], FIND(" ", Table1[[#This Row],[product_name]], FIND(" ", Table1[[#This Row],[product_name]])+1)+1)))</f>
        <v>Samsung 25W USB</v>
      </c>
      <c r="D360" t="str">
        <f>PROPER(Table1[[#This Row],[Column1]])</f>
        <v>Samsung 25W Usb</v>
      </c>
      <c r="E360" t="s">
        <v>2696</v>
      </c>
      <c r="F360" t="s">
        <v>2717</v>
      </c>
      <c r="G360" t="s">
        <v>2718</v>
      </c>
      <c r="H360" t="s">
        <v>2719</v>
      </c>
      <c r="I360" s="9">
        <v>1219</v>
      </c>
      <c r="J360" s="9">
        <v>1699</v>
      </c>
      <c r="K360" s="1">
        <v>0.28000000000000003</v>
      </c>
      <c r="L360" s="3">
        <f>IF(Table1[[#This Row],[discount_percentage]]&gt;=0.5, 1,0)</f>
        <v>0</v>
      </c>
      <c r="M360">
        <v>4.4000000000000004</v>
      </c>
      <c r="N360" s="2">
        <v>8891</v>
      </c>
      <c r="O360" s="7">
        <f>IF(Table1[rating_count]&lt;1000, 1, 0)</f>
        <v>0</v>
      </c>
      <c r="P360" s="8">
        <f>Table1[[#This Row],[actual_price]]*Table1[[#This Row],[rating_count]]</f>
        <v>15105809</v>
      </c>
      <c r="Q360" s="10" t="str">
        <f>IF(Table1[[#This Row],[discounted_price]]&lt;200, "₹ 200",IF(Table1[[#This Row],[discounted_price]]&lt;=500,"₹ 200-₹ 500", "&gt;₹ 500"))</f>
        <v>&gt;₹ 500</v>
      </c>
      <c r="R360">
        <f>Table1[[#This Row],[rating]]*Table1[[#This Row],[rating_count]]</f>
        <v>39120.400000000001</v>
      </c>
      <c r="S360" t="str">
        <f>IF(Table1[[#This Row],[discount_percentage]]&lt;0.25, "Low", IF(Table1[[#This Row],[discount_percentage]]&lt;0.5, "Medium", "High"))</f>
        <v>Medium</v>
      </c>
    </row>
    <row r="361" spans="1:19">
      <c r="A361" t="s">
        <v>724</v>
      </c>
      <c r="B361" t="s">
        <v>725</v>
      </c>
      <c r="C361" t="str">
        <f>TRIM(LEFT(Table1[[#This Row],[product_name]], FIND(" ", Table1[[#This Row],[product_name]], FIND(" ", Table1[[#This Row],[product_name]], FIND(" ", Table1[[#This Row],[product_name]])+1)+1)))</f>
        <v>Noise ColorFit Pulse</v>
      </c>
      <c r="D361" t="str">
        <f>PROPER(Table1[[#This Row],[Column1]])</f>
        <v>Noise Colorfit Pulse</v>
      </c>
      <c r="E361" t="s">
        <v>2696</v>
      </c>
      <c r="F361" t="s">
        <v>2715</v>
      </c>
      <c r="G361" t="s">
        <v>2716</v>
      </c>
      <c r="I361" s="9">
        <v>1599</v>
      </c>
      <c r="J361" s="9">
        <v>3999</v>
      </c>
      <c r="K361" s="1">
        <v>0.6</v>
      </c>
      <c r="L361" s="3">
        <f>IF(Table1[[#This Row],[discount_percentage]]&gt;=0.5, 1,0)</f>
        <v>1</v>
      </c>
      <c r="M361">
        <v>4</v>
      </c>
      <c r="N361" s="2">
        <v>30254</v>
      </c>
      <c r="O361" s="7">
        <f>IF(Table1[rating_count]&lt;1000, 1, 0)</f>
        <v>0</v>
      </c>
      <c r="P361" s="8">
        <f>Table1[[#This Row],[actual_price]]*Table1[[#This Row],[rating_count]]</f>
        <v>120985746</v>
      </c>
      <c r="Q361" s="10" t="str">
        <f>IF(Table1[[#This Row],[discounted_price]]&lt;200, "₹ 200",IF(Table1[[#This Row],[discounted_price]]&lt;=500,"₹ 200-₹ 500", "&gt;₹ 500"))</f>
        <v>&gt;₹ 500</v>
      </c>
      <c r="R361">
        <f>Table1[[#This Row],[rating]]*Table1[[#This Row],[rating_count]]</f>
        <v>121016</v>
      </c>
      <c r="S361" t="str">
        <f>IF(Table1[[#This Row],[discount_percentage]]&lt;0.25, "Low", IF(Table1[[#This Row],[discount_percentage]]&lt;0.5, "Medium", "High"))</f>
        <v>High</v>
      </c>
    </row>
    <row r="362" spans="1:19">
      <c r="A362" t="s">
        <v>726</v>
      </c>
      <c r="B362" t="s">
        <v>727</v>
      </c>
      <c r="C362" t="str">
        <f>TRIM(LEFT(Table1[[#This Row],[product_name]], FIND(" ", Table1[[#This Row],[product_name]], FIND(" ", Table1[[#This Row],[product_name]], FIND(" ", Table1[[#This Row],[product_name]])+1)+1)))</f>
        <v>Fire-Boltt Ninja 3</v>
      </c>
      <c r="D362" t="str">
        <f>PROPER(Table1[[#This Row],[Column1]])</f>
        <v>Fire-Boltt Ninja 3</v>
      </c>
      <c r="E362" t="s">
        <v>2696</v>
      </c>
      <c r="F362" t="s">
        <v>2715</v>
      </c>
      <c r="G362" t="s">
        <v>2716</v>
      </c>
      <c r="I362" s="9">
        <v>1499</v>
      </c>
      <c r="J362" s="9">
        <v>7999</v>
      </c>
      <c r="K362" s="1">
        <v>0.81</v>
      </c>
      <c r="L362" s="3">
        <f>IF(Table1[[#This Row],[discount_percentage]]&gt;=0.5, 1,0)</f>
        <v>1</v>
      </c>
      <c r="M362">
        <v>4.2</v>
      </c>
      <c r="N362" s="2">
        <v>22636</v>
      </c>
      <c r="O362" s="7">
        <f>IF(Table1[rating_count]&lt;1000, 1, 0)</f>
        <v>0</v>
      </c>
      <c r="P362" s="8">
        <f>Table1[[#This Row],[actual_price]]*Table1[[#This Row],[rating_count]]</f>
        <v>181065364</v>
      </c>
      <c r="Q362" s="10" t="str">
        <f>IF(Table1[[#This Row],[discounted_price]]&lt;200, "₹ 200",IF(Table1[[#This Row],[discounted_price]]&lt;=500,"₹ 200-₹ 500", "&gt;₹ 500"))</f>
        <v>&gt;₹ 500</v>
      </c>
      <c r="R362">
        <f>Table1[[#This Row],[rating]]*Table1[[#This Row],[rating_count]]</f>
        <v>95071.2</v>
      </c>
      <c r="S362" t="str">
        <f>IF(Table1[[#This Row],[discount_percentage]]&lt;0.25, "Low", IF(Table1[[#This Row],[discount_percentage]]&lt;0.5, "Medium", "High"))</f>
        <v>High</v>
      </c>
    </row>
    <row r="363" spans="1:19">
      <c r="A363" t="s">
        <v>728</v>
      </c>
      <c r="B363" t="s">
        <v>729</v>
      </c>
      <c r="C363" t="str">
        <f>TRIM(LEFT(Table1[[#This Row],[product_name]], FIND(" ", Table1[[#This Row],[product_name]], FIND(" ", Table1[[#This Row],[product_name]], FIND(" ", Table1[[#This Row],[product_name]])+1)+1)))</f>
        <v>Samsung Galaxy M33</v>
      </c>
      <c r="D363" t="str">
        <f>PROPER(Table1[[#This Row],[Column1]])</f>
        <v>Samsung Galaxy M33</v>
      </c>
      <c r="E363" t="s">
        <v>2696</v>
      </c>
      <c r="F363" t="s">
        <v>2717</v>
      </c>
      <c r="G363" t="s">
        <v>2720</v>
      </c>
      <c r="H363" t="s">
        <v>2721</v>
      </c>
      <c r="I363" s="9">
        <v>18499</v>
      </c>
      <c r="J363" s="9">
        <v>25999</v>
      </c>
      <c r="K363" s="1">
        <v>0.28999999999999998</v>
      </c>
      <c r="L363" s="3">
        <f>IF(Table1[[#This Row],[discount_percentage]]&gt;=0.5, 1,0)</f>
        <v>0</v>
      </c>
      <c r="M363">
        <v>4.0999999999999996</v>
      </c>
      <c r="N363" s="2">
        <v>22318</v>
      </c>
      <c r="O363" s="7">
        <f>IF(Table1[rating_count]&lt;1000, 1, 0)</f>
        <v>0</v>
      </c>
      <c r="P363" s="8">
        <f>Table1[[#This Row],[actual_price]]*Table1[[#This Row],[rating_count]]</f>
        <v>580245682</v>
      </c>
      <c r="Q363" s="10" t="str">
        <f>IF(Table1[[#This Row],[discounted_price]]&lt;200, "₹ 200",IF(Table1[[#This Row],[discounted_price]]&lt;=500,"₹ 200-₹ 500", "&gt;₹ 500"))</f>
        <v>&gt;₹ 500</v>
      </c>
      <c r="R363">
        <f>Table1[[#This Row],[rating]]*Table1[[#This Row],[rating_count]]</f>
        <v>91503.799999999988</v>
      </c>
      <c r="S363" t="str">
        <f>IF(Table1[[#This Row],[discount_percentage]]&lt;0.25, "Low", IF(Table1[[#This Row],[discount_percentage]]&lt;0.5, "Medium", "High"))</f>
        <v>Medium</v>
      </c>
    </row>
    <row r="364" spans="1:19">
      <c r="A364" t="s">
        <v>730</v>
      </c>
      <c r="B364" t="s">
        <v>731</v>
      </c>
      <c r="C364" t="str">
        <f>TRIM(LEFT(Table1[[#This Row],[product_name]], FIND(" ", Table1[[#This Row],[product_name]], FIND(" ", Table1[[#This Row],[product_name]], FIND(" ", Table1[[#This Row],[product_name]])+1)+1)))</f>
        <v>SanDisk Ultra microSD</v>
      </c>
      <c r="D364" t="str">
        <f>PROPER(Table1[[#This Row],[Column1]])</f>
        <v>Sandisk Ultra Microsd</v>
      </c>
      <c r="E364" t="s">
        <v>2696</v>
      </c>
      <c r="F364" t="s">
        <v>2697</v>
      </c>
      <c r="G364" t="s">
        <v>2722</v>
      </c>
      <c r="H364" t="s">
        <v>2723</v>
      </c>
      <c r="I364" s="9">
        <v>369</v>
      </c>
      <c r="J364" s="9">
        <v>700</v>
      </c>
      <c r="K364" s="1">
        <v>0.47</v>
      </c>
      <c r="L364" s="3">
        <f>IF(Table1[[#This Row],[discount_percentage]]&gt;=0.5, 1,0)</f>
        <v>0</v>
      </c>
      <c r="M364">
        <v>4.4000000000000004</v>
      </c>
      <c r="N364" s="2">
        <v>67259</v>
      </c>
      <c r="O364" s="7">
        <f>IF(Table1[rating_count]&lt;1000, 1, 0)</f>
        <v>0</v>
      </c>
      <c r="P364" s="8">
        <f>Table1[[#This Row],[actual_price]]*Table1[[#This Row],[rating_count]]</f>
        <v>47081300</v>
      </c>
      <c r="Q364" s="10" t="str">
        <f>IF(Table1[[#This Row],[discounted_price]]&lt;200, "₹ 200",IF(Table1[[#This Row],[discounted_price]]&lt;=500,"₹ 200-₹ 500", "&gt;₹ 500"))</f>
        <v>₹ 200-₹ 500</v>
      </c>
      <c r="R364">
        <f>Table1[[#This Row],[rating]]*Table1[[#This Row],[rating_count]]</f>
        <v>295939.60000000003</v>
      </c>
      <c r="S364" t="str">
        <f>IF(Table1[[#This Row],[discount_percentage]]&lt;0.25, "Low", IF(Table1[[#This Row],[discount_percentage]]&lt;0.5, "Medium", "High"))</f>
        <v>Medium</v>
      </c>
    </row>
    <row r="365" spans="1:19">
      <c r="A365" t="s">
        <v>732</v>
      </c>
      <c r="B365" t="s">
        <v>733</v>
      </c>
      <c r="C365" t="str">
        <f>TRIM(LEFT(Table1[[#This Row],[product_name]], FIND(" ", Table1[[#This Row],[product_name]], FIND(" ", Table1[[#This Row],[product_name]], FIND(" ", Table1[[#This Row],[product_name]])+1)+1)))</f>
        <v>Samsung Galaxy M13</v>
      </c>
      <c r="D365" t="str">
        <f>PROPER(Table1[[#This Row],[Column1]])</f>
        <v>Samsung Galaxy M13</v>
      </c>
      <c r="E365" t="s">
        <v>2696</v>
      </c>
      <c r="F365" t="s">
        <v>2717</v>
      </c>
      <c r="G365" t="s">
        <v>2720</v>
      </c>
      <c r="H365" t="s">
        <v>2721</v>
      </c>
      <c r="I365" s="9">
        <v>12999</v>
      </c>
      <c r="J365" s="9">
        <v>17999</v>
      </c>
      <c r="K365" s="1">
        <v>0.28000000000000003</v>
      </c>
      <c r="L365" s="3">
        <f>IF(Table1[[#This Row],[discount_percentage]]&gt;=0.5, 1,0)</f>
        <v>0</v>
      </c>
      <c r="M365">
        <v>4.0999999999999996</v>
      </c>
      <c r="N365" s="2">
        <v>18998</v>
      </c>
      <c r="O365" s="7">
        <f>IF(Table1[rating_count]&lt;1000, 1, 0)</f>
        <v>0</v>
      </c>
      <c r="P365" s="8">
        <f>Table1[[#This Row],[actual_price]]*Table1[[#This Row],[rating_count]]</f>
        <v>341945002</v>
      </c>
      <c r="Q365" s="10" t="str">
        <f>IF(Table1[[#This Row],[discounted_price]]&lt;200, "₹ 200",IF(Table1[[#This Row],[discounted_price]]&lt;=500,"₹ 200-₹ 500", "&gt;₹ 500"))</f>
        <v>&gt;₹ 500</v>
      </c>
      <c r="R365">
        <f>Table1[[#This Row],[rating]]*Table1[[#This Row],[rating_count]]</f>
        <v>77891.799999999988</v>
      </c>
      <c r="S365" t="str">
        <f>IF(Table1[[#This Row],[discount_percentage]]&lt;0.25, "Low", IF(Table1[[#This Row],[discount_percentage]]&lt;0.5, "Medium", "High"))</f>
        <v>Medium</v>
      </c>
    </row>
    <row r="366" spans="1:19">
      <c r="A366" t="s">
        <v>734</v>
      </c>
      <c r="B366" t="s">
        <v>675</v>
      </c>
      <c r="C366" t="str">
        <f>TRIM(LEFT(Table1[[#This Row],[product_name]], FIND(" ", Table1[[#This Row],[product_name]], FIND(" ", Table1[[#This Row],[product_name]], FIND(" ", Table1[[#This Row],[product_name]])+1)+1)))</f>
        <v>Fire-Boltt Ninja Call</v>
      </c>
      <c r="D366" t="str">
        <f>PROPER(Table1[[#This Row],[Column1]])</f>
        <v>Fire-Boltt Ninja Call</v>
      </c>
      <c r="E366" t="s">
        <v>2696</v>
      </c>
      <c r="F366" t="s">
        <v>2715</v>
      </c>
      <c r="G366" t="s">
        <v>2716</v>
      </c>
      <c r="I366" s="9">
        <v>1799</v>
      </c>
      <c r="J366" s="9">
        <v>19999</v>
      </c>
      <c r="K366" s="1">
        <v>0.91</v>
      </c>
      <c r="L366" s="3">
        <f>IF(Table1[[#This Row],[discount_percentage]]&gt;=0.5, 1,0)</f>
        <v>1</v>
      </c>
      <c r="M366">
        <v>4.2</v>
      </c>
      <c r="N366" s="2">
        <v>13937</v>
      </c>
      <c r="O366" s="7">
        <f>IF(Table1[rating_count]&lt;1000, 1, 0)</f>
        <v>0</v>
      </c>
      <c r="P366" s="8">
        <f>Table1[[#This Row],[actual_price]]*Table1[[#This Row],[rating_count]]</f>
        <v>278726063</v>
      </c>
      <c r="Q366" s="10" t="str">
        <f>IF(Table1[[#This Row],[discounted_price]]&lt;200, "₹ 200",IF(Table1[[#This Row],[discounted_price]]&lt;=500,"₹ 200-₹ 500", "&gt;₹ 500"))</f>
        <v>&gt;₹ 500</v>
      </c>
      <c r="R366">
        <f>Table1[[#This Row],[rating]]*Table1[[#This Row],[rating_count]]</f>
        <v>58535.4</v>
      </c>
      <c r="S366" t="str">
        <f>IF(Table1[[#This Row],[discount_percentage]]&lt;0.25, "Low", IF(Table1[[#This Row],[discount_percentage]]&lt;0.5, "Medium", "High"))</f>
        <v>High</v>
      </c>
    </row>
    <row r="367" spans="1:19">
      <c r="A367" t="s">
        <v>735</v>
      </c>
      <c r="B367" t="s">
        <v>736</v>
      </c>
      <c r="C367" t="str">
        <f>TRIM(LEFT(Table1[[#This Row],[product_name]], FIND(" ", Table1[[#This Row],[product_name]], FIND(" ", Table1[[#This Row],[product_name]], FIND(" ", Table1[[#This Row],[product_name]])+1)+1)))</f>
        <v>Fire-Boltt India's No</v>
      </c>
      <c r="D367" t="str">
        <f>PROPER(Table1[[#This Row],[Column1]])</f>
        <v>Fire-Boltt India'S No</v>
      </c>
      <c r="E367" t="s">
        <v>2696</v>
      </c>
      <c r="F367" t="s">
        <v>2715</v>
      </c>
      <c r="G367" t="s">
        <v>2716</v>
      </c>
      <c r="I367" s="9">
        <v>2199</v>
      </c>
      <c r="J367" s="9">
        <v>9999</v>
      </c>
      <c r="K367" s="1">
        <v>0.78</v>
      </c>
      <c r="L367" s="3">
        <f>IF(Table1[[#This Row],[discount_percentage]]&gt;=0.5, 1,0)</f>
        <v>1</v>
      </c>
      <c r="M367">
        <v>4.2</v>
      </c>
      <c r="N367" s="2">
        <v>29471</v>
      </c>
      <c r="O367" s="7">
        <f>IF(Table1[rating_count]&lt;1000, 1, 0)</f>
        <v>0</v>
      </c>
      <c r="P367" s="8">
        <f>Table1[[#This Row],[actual_price]]*Table1[[#This Row],[rating_count]]</f>
        <v>294680529</v>
      </c>
      <c r="Q367" s="10" t="str">
        <f>IF(Table1[[#This Row],[discounted_price]]&lt;200, "₹ 200",IF(Table1[[#This Row],[discounted_price]]&lt;=500,"₹ 200-₹ 500", "&gt;₹ 500"))</f>
        <v>&gt;₹ 500</v>
      </c>
      <c r="R367">
        <f>Table1[[#This Row],[rating]]*Table1[[#This Row],[rating_count]]</f>
        <v>123778.20000000001</v>
      </c>
      <c r="S367" t="str">
        <f>IF(Table1[[#This Row],[discount_percentage]]&lt;0.25, "Low", IF(Table1[[#This Row],[discount_percentage]]&lt;0.5, "Medium", "High"))</f>
        <v>High</v>
      </c>
    </row>
    <row r="368" spans="1:19">
      <c r="A368" t="s">
        <v>737</v>
      </c>
      <c r="B368" t="s">
        <v>738</v>
      </c>
      <c r="C368" t="str">
        <f>TRIM(LEFT(Table1[[#This Row],[product_name]], FIND(" ", Table1[[#This Row],[product_name]], FIND(" ", Table1[[#This Row],[product_name]], FIND(" ", Table1[[#This Row],[product_name]])+1)+1)))</f>
        <v>Samsung Galaxy M33</v>
      </c>
      <c r="D368" t="str">
        <f>PROPER(Table1[[#This Row],[Column1]])</f>
        <v>Samsung Galaxy M33</v>
      </c>
      <c r="E368" t="s">
        <v>2696</v>
      </c>
      <c r="F368" t="s">
        <v>2717</v>
      </c>
      <c r="G368" t="s">
        <v>2720</v>
      </c>
      <c r="H368" t="s">
        <v>2721</v>
      </c>
      <c r="I368" s="9">
        <v>16999</v>
      </c>
      <c r="J368" s="9">
        <v>24999</v>
      </c>
      <c r="K368" s="1">
        <v>0.32</v>
      </c>
      <c r="L368" s="3">
        <f>IF(Table1[[#This Row],[discount_percentage]]&gt;=0.5, 1,0)</f>
        <v>0</v>
      </c>
      <c r="M368">
        <v>4.0999999999999996</v>
      </c>
      <c r="N368" s="2">
        <v>22318</v>
      </c>
      <c r="O368" s="7">
        <f>IF(Table1[rating_count]&lt;1000, 1, 0)</f>
        <v>0</v>
      </c>
      <c r="P368" s="8">
        <f>Table1[[#This Row],[actual_price]]*Table1[[#This Row],[rating_count]]</f>
        <v>557927682</v>
      </c>
      <c r="Q368" s="10" t="str">
        <f>IF(Table1[[#This Row],[discounted_price]]&lt;200, "₹ 200",IF(Table1[[#This Row],[discounted_price]]&lt;=500,"₹ 200-₹ 500", "&gt;₹ 500"))</f>
        <v>&gt;₹ 500</v>
      </c>
      <c r="R368">
        <f>Table1[[#This Row],[rating]]*Table1[[#This Row],[rating_count]]</f>
        <v>91503.799999999988</v>
      </c>
      <c r="S368" t="str">
        <f>IF(Table1[[#This Row],[discount_percentage]]&lt;0.25, "Low", IF(Table1[[#This Row],[discount_percentage]]&lt;0.5, "Medium", "High"))</f>
        <v>Medium</v>
      </c>
    </row>
    <row r="369" spans="1:19">
      <c r="A369" t="s">
        <v>739</v>
      </c>
      <c r="B369" t="s">
        <v>740</v>
      </c>
      <c r="C369" t="str">
        <f>TRIM(LEFT(Table1[[#This Row],[product_name]], FIND(" ", Table1[[#This Row],[product_name]], FIND(" ", Table1[[#This Row],[product_name]], FIND(" ", Table1[[#This Row],[product_name]])+1)+1)))</f>
        <v>iQOO vivo Z6</v>
      </c>
      <c r="D369" t="str">
        <f>PROPER(Table1[[#This Row],[Column1]])</f>
        <v>Iqoo Vivo Z6</v>
      </c>
      <c r="E369" t="s">
        <v>2696</v>
      </c>
      <c r="F369" t="s">
        <v>2717</v>
      </c>
      <c r="G369" t="s">
        <v>2720</v>
      </c>
      <c r="H369" t="s">
        <v>2721</v>
      </c>
      <c r="I369" s="9">
        <v>16499</v>
      </c>
      <c r="J369" s="9">
        <v>20999</v>
      </c>
      <c r="K369" s="1">
        <v>0.21</v>
      </c>
      <c r="L369" s="3">
        <f>IF(Table1[[#This Row],[discount_percentage]]&gt;=0.5, 1,0)</f>
        <v>0</v>
      </c>
      <c r="M369">
        <v>4</v>
      </c>
      <c r="N369" s="2">
        <v>21350</v>
      </c>
      <c r="O369" s="7">
        <f>IF(Table1[rating_count]&lt;1000, 1, 0)</f>
        <v>0</v>
      </c>
      <c r="P369" s="8">
        <f>Table1[[#This Row],[actual_price]]*Table1[[#This Row],[rating_count]]</f>
        <v>448328650</v>
      </c>
      <c r="Q369" s="10" t="str">
        <f>IF(Table1[[#This Row],[discounted_price]]&lt;200, "₹ 200",IF(Table1[[#This Row],[discounted_price]]&lt;=500,"₹ 200-₹ 500", "&gt;₹ 500"))</f>
        <v>&gt;₹ 500</v>
      </c>
      <c r="R369">
        <f>Table1[[#This Row],[rating]]*Table1[[#This Row],[rating_count]]</f>
        <v>85400</v>
      </c>
      <c r="S369" t="str">
        <f>IF(Table1[[#This Row],[discount_percentage]]&lt;0.25, "Low", IF(Table1[[#This Row],[discount_percentage]]&lt;0.5, "Medium", "High"))</f>
        <v>Low</v>
      </c>
    </row>
    <row r="370" spans="1:19">
      <c r="A370" t="s">
        <v>741</v>
      </c>
      <c r="B370" t="s">
        <v>675</v>
      </c>
      <c r="C370" t="str">
        <f>TRIM(LEFT(Table1[[#This Row],[product_name]], FIND(" ", Table1[[#This Row],[product_name]], FIND(" ", Table1[[#This Row],[product_name]], FIND(" ", Table1[[#This Row],[product_name]])+1)+1)))</f>
        <v>Fire-Boltt Ninja Call</v>
      </c>
      <c r="D370" t="str">
        <f>PROPER(Table1[[#This Row],[Column1]])</f>
        <v>Fire-Boltt Ninja Call</v>
      </c>
      <c r="E370" t="s">
        <v>2696</v>
      </c>
      <c r="F370" t="s">
        <v>2715</v>
      </c>
      <c r="G370" t="s">
        <v>2716</v>
      </c>
      <c r="I370" s="9">
        <v>1799</v>
      </c>
      <c r="J370" s="9">
        <v>19999</v>
      </c>
      <c r="K370" s="1">
        <v>0.91</v>
      </c>
      <c r="L370" s="3">
        <f>IF(Table1[[#This Row],[discount_percentage]]&gt;=0.5, 1,0)</f>
        <v>1</v>
      </c>
      <c r="M370">
        <v>4.2</v>
      </c>
      <c r="N370" s="2">
        <v>13937</v>
      </c>
      <c r="O370" s="7">
        <f>IF(Table1[rating_count]&lt;1000, 1, 0)</f>
        <v>0</v>
      </c>
      <c r="P370" s="8">
        <f>Table1[[#This Row],[actual_price]]*Table1[[#This Row],[rating_count]]</f>
        <v>278726063</v>
      </c>
      <c r="Q370" s="10" t="str">
        <f>IF(Table1[[#This Row],[discounted_price]]&lt;200, "₹ 200",IF(Table1[[#This Row],[discounted_price]]&lt;=500,"₹ 200-₹ 500", "&gt;₹ 500"))</f>
        <v>&gt;₹ 500</v>
      </c>
      <c r="R370">
        <f>Table1[[#This Row],[rating]]*Table1[[#This Row],[rating_count]]</f>
        <v>58535.4</v>
      </c>
      <c r="S370" t="str">
        <f>IF(Table1[[#This Row],[discount_percentage]]&lt;0.25, "Low", IF(Table1[[#This Row],[discount_percentage]]&lt;0.5, "Medium", "High"))</f>
        <v>High</v>
      </c>
    </row>
    <row r="371" spans="1:19">
      <c r="A371" t="s">
        <v>742</v>
      </c>
      <c r="B371" t="s">
        <v>743</v>
      </c>
      <c r="C371" t="str">
        <f>TRIM(LEFT(Table1[[#This Row],[product_name]], FIND(" ", Table1[[#This Row],[product_name]], FIND(" ", Table1[[#This Row],[product_name]], FIND(" ", Table1[[#This Row],[product_name]])+1)+1)))</f>
        <v>Redmi 9 Activ</v>
      </c>
      <c r="D371" t="str">
        <f>PROPER(Table1[[#This Row],[Column1]])</f>
        <v>Redmi 9 Activ</v>
      </c>
      <c r="E371" t="s">
        <v>2938</v>
      </c>
      <c r="F371" t="s">
        <v>2939</v>
      </c>
      <c r="G371" t="s">
        <v>2958</v>
      </c>
      <c r="H371" t="s">
        <v>2695</v>
      </c>
      <c r="I371" s="9">
        <v>399</v>
      </c>
      <c r="J371" s="9">
        <v>10999</v>
      </c>
      <c r="K371" s="1">
        <v>0.23</v>
      </c>
      <c r="L371" s="3">
        <f>IF(Table1[[#This Row],[discount_percentage]]&gt;=0.5, 1,0)</f>
        <v>0</v>
      </c>
      <c r="M371">
        <v>4.0999999999999996</v>
      </c>
      <c r="N371" s="2">
        <v>313836</v>
      </c>
      <c r="O371" s="7">
        <f>IF(Table1[rating_count]&lt;1000, 1, 0)</f>
        <v>0</v>
      </c>
      <c r="P371" s="8">
        <f>Table1[[#This Row],[actual_price]]*Table1[[#This Row],[rating_count]]</f>
        <v>3451882164</v>
      </c>
      <c r="Q371" s="10" t="str">
        <f>IF(Table1[[#This Row],[discounted_price]]&lt;200, "₹ 200",IF(Table1[[#This Row],[discounted_price]]&lt;=500,"₹ 200-₹ 500", "&gt;₹ 500"))</f>
        <v>₹ 200-₹ 500</v>
      </c>
      <c r="R371">
        <f>Table1[[#This Row],[rating]]*Table1[[#This Row],[rating_count]]</f>
        <v>1286727.5999999999</v>
      </c>
      <c r="S371" t="str">
        <f>IF(Table1[[#This Row],[discount_percentage]]&lt;0.25, "Low", IF(Table1[[#This Row],[discount_percentage]]&lt;0.5, "Medium", "High"))</f>
        <v>Low</v>
      </c>
    </row>
    <row r="372" spans="1:19">
      <c r="A372" t="s">
        <v>744</v>
      </c>
      <c r="B372" t="s">
        <v>745</v>
      </c>
      <c r="C372" t="str">
        <f>TRIM(LEFT(Table1[[#This Row],[product_name]], FIND(" ", Table1[[#This Row],[product_name]], FIND(" ", Table1[[#This Row],[product_name]], FIND(" ", Table1[[#This Row],[product_name]])+1)+1)))</f>
        <v>Redmi 9A Sport</v>
      </c>
      <c r="D372" t="str">
        <f>PROPER(Table1[[#This Row],[Column1]])</f>
        <v>Redmi 9A Sport</v>
      </c>
      <c r="E372" t="s">
        <v>2696</v>
      </c>
      <c r="F372" t="s">
        <v>2717</v>
      </c>
      <c r="G372" t="s">
        <v>2720</v>
      </c>
      <c r="H372" t="s">
        <v>2721</v>
      </c>
      <c r="I372" s="9">
        <v>8499</v>
      </c>
      <c r="J372" s="9">
        <v>8499</v>
      </c>
      <c r="K372" s="1">
        <v>0.24</v>
      </c>
      <c r="L372" s="3">
        <f>IF(Table1[[#This Row],[discount_percentage]]&gt;=0.5, 1,0)</f>
        <v>0</v>
      </c>
      <c r="M372">
        <v>4.0999999999999996</v>
      </c>
      <c r="N372" s="2">
        <v>313836</v>
      </c>
      <c r="O372" s="7">
        <f>IF(Table1[rating_count]&lt;1000, 1, 0)</f>
        <v>0</v>
      </c>
      <c r="P372" s="8">
        <f>Table1[[#This Row],[actual_price]]*Table1[[#This Row],[rating_count]]</f>
        <v>2667292164</v>
      </c>
      <c r="Q372" s="10" t="str">
        <f>IF(Table1[[#This Row],[discounted_price]]&lt;200, "₹ 200",IF(Table1[[#This Row],[discounted_price]]&lt;=500,"₹ 200-₹ 500", "&gt;₹ 500"))</f>
        <v>&gt;₹ 500</v>
      </c>
      <c r="R372">
        <f>Table1[[#This Row],[rating]]*Table1[[#This Row],[rating_count]]</f>
        <v>1286727.5999999999</v>
      </c>
      <c r="S372" t="str">
        <f>IF(Table1[[#This Row],[discount_percentage]]&lt;0.25, "Low", IF(Table1[[#This Row],[discount_percentage]]&lt;0.5, "Medium", "High"))</f>
        <v>Low</v>
      </c>
    </row>
    <row r="373" spans="1:19">
      <c r="A373" t="s">
        <v>746</v>
      </c>
      <c r="B373" t="s">
        <v>675</v>
      </c>
      <c r="C373" t="str">
        <f>TRIM(LEFT(Table1[[#This Row],[product_name]], FIND(" ", Table1[[#This Row],[product_name]], FIND(" ", Table1[[#This Row],[product_name]], FIND(" ", Table1[[#This Row],[product_name]])+1)+1)))</f>
        <v>Fire-Boltt Ninja Call</v>
      </c>
      <c r="D373" t="str">
        <f>PROPER(Table1[[#This Row],[Column1]])</f>
        <v>Fire-Boltt Ninja Call</v>
      </c>
      <c r="E373" t="s">
        <v>2696</v>
      </c>
      <c r="F373" t="s">
        <v>2717</v>
      </c>
      <c r="G373" t="s">
        <v>2720</v>
      </c>
      <c r="H373" t="s">
        <v>2721</v>
      </c>
      <c r="I373" s="9">
        <v>6499</v>
      </c>
      <c r="J373" s="9">
        <v>19999</v>
      </c>
      <c r="K373" s="1">
        <v>0.91</v>
      </c>
      <c r="L373" s="3">
        <f>IF(Table1[[#This Row],[discount_percentage]]&gt;=0.5, 1,0)</f>
        <v>1</v>
      </c>
      <c r="M373">
        <v>4.2</v>
      </c>
      <c r="N373" s="2">
        <v>13937</v>
      </c>
      <c r="O373" s="7">
        <f>IF(Table1[rating_count]&lt;1000, 1, 0)</f>
        <v>0</v>
      </c>
      <c r="P373" s="8">
        <f>Table1[[#This Row],[actual_price]]*Table1[[#This Row],[rating_count]]</f>
        <v>278726063</v>
      </c>
      <c r="Q373" s="10" t="str">
        <f>IF(Table1[[#This Row],[discounted_price]]&lt;200, "₹ 200",IF(Table1[[#This Row],[discounted_price]]&lt;=500,"₹ 200-₹ 500", "&gt;₹ 500"))</f>
        <v>&gt;₹ 500</v>
      </c>
      <c r="R373">
        <f>Table1[[#This Row],[rating]]*Table1[[#This Row],[rating_count]]</f>
        <v>58535.4</v>
      </c>
      <c r="S373" t="str">
        <f>IF(Table1[[#This Row],[discount_percentage]]&lt;0.25, "Low", IF(Table1[[#This Row],[discount_percentage]]&lt;0.5, "Medium", "High"))</f>
        <v>High</v>
      </c>
    </row>
    <row r="374" spans="1:19">
      <c r="A374" t="s">
        <v>747</v>
      </c>
      <c r="B374" t="s">
        <v>748</v>
      </c>
      <c r="C374" t="str">
        <f>TRIM(LEFT(Table1[[#This Row],[product_name]], FIND(" ", Table1[[#This Row],[product_name]], FIND(" ", Table1[[#This Row],[product_name]], FIND(" ", Table1[[#This Row],[product_name]])+1)+1)))</f>
        <v>Redmi 10A (Sea</v>
      </c>
      <c r="D374" t="str">
        <f>PROPER(Table1[[#This Row],[Column1]])</f>
        <v>Redmi 10A (Sea</v>
      </c>
      <c r="E374" t="s">
        <v>2696</v>
      </c>
      <c r="F374" t="s">
        <v>2715</v>
      </c>
      <c r="G374" t="s">
        <v>2716</v>
      </c>
      <c r="I374" s="9">
        <v>1799</v>
      </c>
      <c r="J374" s="9">
        <v>11999</v>
      </c>
      <c r="K374" s="1">
        <v>0.25</v>
      </c>
      <c r="L374" s="3">
        <f>IF(Table1[[#This Row],[discount_percentage]]&gt;=0.5, 1,0)</f>
        <v>0</v>
      </c>
      <c r="M374">
        <v>4</v>
      </c>
      <c r="N374" s="2">
        <v>12796</v>
      </c>
      <c r="O374" s="7">
        <f>IF(Table1[rating_count]&lt;1000, 1, 0)</f>
        <v>0</v>
      </c>
      <c r="P374" s="8">
        <f>Table1[[#This Row],[actual_price]]*Table1[[#This Row],[rating_count]]</f>
        <v>153539204</v>
      </c>
      <c r="Q374" s="10" t="str">
        <f>IF(Table1[[#This Row],[discounted_price]]&lt;200, "₹ 200",IF(Table1[[#This Row],[discounted_price]]&lt;=500,"₹ 200-₹ 500", "&gt;₹ 500"))</f>
        <v>&gt;₹ 500</v>
      </c>
      <c r="R374">
        <f>Table1[[#This Row],[rating]]*Table1[[#This Row],[rating_count]]</f>
        <v>51184</v>
      </c>
      <c r="S374" t="str">
        <f>IF(Table1[[#This Row],[discount_percentage]]&lt;0.25, "Low", IF(Table1[[#This Row],[discount_percentage]]&lt;0.5, "Medium", "High"))</f>
        <v>Medium</v>
      </c>
    </row>
    <row r="375" spans="1:19">
      <c r="A375" t="s">
        <v>749</v>
      </c>
      <c r="B375" t="s">
        <v>750</v>
      </c>
      <c r="C375" t="str">
        <f>TRIM(LEFT(Table1[[#This Row],[product_name]], FIND(" ", Table1[[#This Row],[product_name]], FIND(" ", Table1[[#This Row],[product_name]], FIND(" ", Table1[[#This Row],[product_name]])+1)+1)))</f>
        <v>AGARO Blaze USB</v>
      </c>
      <c r="D375" t="str">
        <f>PROPER(Table1[[#This Row],[Column1]])</f>
        <v>Agaro Blaze Usb</v>
      </c>
      <c r="E375" t="s">
        <v>2696</v>
      </c>
      <c r="F375" t="s">
        <v>2717</v>
      </c>
      <c r="G375" t="s">
        <v>2720</v>
      </c>
      <c r="H375" t="s">
        <v>2721</v>
      </c>
      <c r="I375" s="9">
        <v>8999</v>
      </c>
      <c r="J375" s="9">
        <v>495</v>
      </c>
      <c r="K375" s="1">
        <v>0.72</v>
      </c>
      <c r="L375" s="3">
        <f>IF(Table1[[#This Row],[discount_percentage]]&gt;=0.5, 1,0)</f>
        <v>1</v>
      </c>
      <c r="M375">
        <v>4.3</v>
      </c>
      <c r="N375" s="2">
        <v>14185</v>
      </c>
      <c r="O375" s="7">
        <f>IF(Table1[rating_count]&lt;1000, 1, 0)</f>
        <v>0</v>
      </c>
      <c r="P375" s="8">
        <f>Table1[[#This Row],[actual_price]]*Table1[[#This Row],[rating_count]]</f>
        <v>7021575</v>
      </c>
      <c r="Q375" s="10" t="str">
        <f>IF(Table1[[#This Row],[discounted_price]]&lt;200, "₹ 200",IF(Table1[[#This Row],[discounted_price]]&lt;=500,"₹ 200-₹ 500", "&gt;₹ 500"))</f>
        <v>&gt;₹ 500</v>
      </c>
      <c r="R375">
        <f>Table1[[#This Row],[rating]]*Table1[[#This Row],[rating_count]]</f>
        <v>60995.5</v>
      </c>
      <c r="S375" t="str">
        <f>IF(Table1[[#This Row],[discount_percentage]]&lt;0.25, "Low", IF(Table1[[#This Row],[discount_percentage]]&lt;0.5, "Medium", "High"))</f>
        <v>High</v>
      </c>
    </row>
    <row r="376" spans="1:19">
      <c r="A376" t="s">
        <v>751</v>
      </c>
      <c r="B376" t="s">
        <v>752</v>
      </c>
      <c r="C376" t="str">
        <f>TRIM(LEFT(Table1[[#This Row],[product_name]], FIND(" ", Table1[[#This Row],[product_name]], FIND(" ", Table1[[#This Row],[product_name]], FIND(" ", Table1[[#This Row],[product_name]])+1)+1)))</f>
        <v>Fire-Boltt Visionary 1.78"</v>
      </c>
      <c r="D376" t="str">
        <f>PROPER(Table1[[#This Row],[Column1]])</f>
        <v>Fire-Boltt Visionary 1.78"</v>
      </c>
      <c r="E376" t="s">
        <v>2696</v>
      </c>
      <c r="F376" t="s">
        <v>2717</v>
      </c>
      <c r="G376" t="s">
        <v>2718</v>
      </c>
      <c r="H376" t="s">
        <v>2729</v>
      </c>
      <c r="I376" s="9">
        <v>139</v>
      </c>
      <c r="J376" s="9">
        <v>16999</v>
      </c>
      <c r="K376" s="1">
        <v>0.76</v>
      </c>
      <c r="L376" s="3">
        <f>IF(Table1[[#This Row],[discount_percentage]]&gt;=0.5, 1,0)</f>
        <v>1</v>
      </c>
      <c r="M376">
        <v>4.3</v>
      </c>
      <c r="N376" s="2">
        <v>17159</v>
      </c>
      <c r="O376" s="7">
        <f>IF(Table1[rating_count]&lt;1000, 1, 0)</f>
        <v>0</v>
      </c>
      <c r="P376" s="8">
        <f>Table1[[#This Row],[actual_price]]*Table1[[#This Row],[rating_count]]</f>
        <v>291685841</v>
      </c>
      <c r="Q376" s="10" t="str">
        <f>IF(Table1[[#This Row],[discounted_price]]&lt;200, "₹ 200",IF(Table1[[#This Row],[discounted_price]]&lt;=500,"₹ 200-₹ 500", "&gt;₹ 500"))</f>
        <v>₹ 200</v>
      </c>
      <c r="R376">
        <f>Table1[[#This Row],[rating]]*Table1[[#This Row],[rating_count]]</f>
        <v>73783.7</v>
      </c>
      <c r="S376" t="str">
        <f>IF(Table1[[#This Row],[discount_percentage]]&lt;0.25, "Low", IF(Table1[[#This Row],[discount_percentage]]&lt;0.5, "Medium", "High"))</f>
        <v>High</v>
      </c>
    </row>
    <row r="377" spans="1:19">
      <c r="A377" t="s">
        <v>753</v>
      </c>
      <c r="B377" t="s">
        <v>754</v>
      </c>
      <c r="C377" t="str">
        <f>TRIM(LEFT(Table1[[#This Row],[product_name]], FIND(" ", Table1[[#This Row],[product_name]], FIND(" ", Table1[[#This Row],[product_name]], FIND(" ", Table1[[#This Row],[product_name]])+1)+1)))</f>
        <v>Noise ColorFit Pro</v>
      </c>
      <c r="D377" t="str">
        <f>PROPER(Table1[[#This Row],[Column1]])</f>
        <v>Noise Colorfit Pro</v>
      </c>
      <c r="E377" t="s">
        <v>2696</v>
      </c>
      <c r="F377" t="s">
        <v>2715</v>
      </c>
      <c r="G377" t="s">
        <v>2716</v>
      </c>
      <c r="I377" s="9">
        <v>3999</v>
      </c>
      <c r="J377" s="9">
        <v>5999</v>
      </c>
      <c r="K377" s="1">
        <v>0.5</v>
      </c>
      <c r="L377" s="3">
        <f>IF(Table1[[#This Row],[discount_percentage]]&gt;=0.5, 1,0)</f>
        <v>1</v>
      </c>
      <c r="M377">
        <v>4.0999999999999996</v>
      </c>
      <c r="N377" s="2">
        <v>5179</v>
      </c>
      <c r="O377" s="7">
        <f>IF(Table1[rating_count]&lt;1000, 1, 0)</f>
        <v>0</v>
      </c>
      <c r="P377" s="8">
        <f>Table1[[#This Row],[actual_price]]*Table1[[#This Row],[rating_count]]</f>
        <v>31068821</v>
      </c>
      <c r="Q377" s="10" t="str">
        <f>IF(Table1[[#This Row],[discounted_price]]&lt;200, "₹ 200",IF(Table1[[#This Row],[discounted_price]]&lt;=500,"₹ 200-₹ 500", "&gt;₹ 500"))</f>
        <v>&gt;₹ 500</v>
      </c>
      <c r="R377">
        <f>Table1[[#This Row],[rating]]*Table1[[#This Row],[rating_count]]</f>
        <v>21233.899999999998</v>
      </c>
      <c r="S377" t="str">
        <f>IF(Table1[[#This Row],[discount_percentage]]&lt;0.25, "Low", IF(Table1[[#This Row],[discount_percentage]]&lt;0.5, "Medium", "High"))</f>
        <v>High</v>
      </c>
    </row>
    <row r="378" spans="1:19">
      <c r="A378" t="s">
        <v>755</v>
      </c>
      <c r="B378" t="s">
        <v>756</v>
      </c>
      <c r="C378" t="str">
        <f>TRIM(LEFT(Table1[[#This Row],[product_name]], FIND(" ", Table1[[#This Row],[product_name]], FIND(" ", Table1[[#This Row],[product_name]], FIND(" ", Table1[[#This Row],[product_name]])+1)+1)))</f>
        <v>iQOO Z6 Lite</v>
      </c>
      <c r="D378" t="str">
        <f>PROPER(Table1[[#This Row],[Column1]])</f>
        <v>Iqoo Z6 Lite</v>
      </c>
      <c r="E378" t="s">
        <v>2696</v>
      </c>
      <c r="F378" t="s">
        <v>2715</v>
      </c>
      <c r="G378" t="s">
        <v>2716</v>
      </c>
      <c r="I378" s="9">
        <v>2998</v>
      </c>
      <c r="J378" s="9">
        <v>18999</v>
      </c>
      <c r="K378" s="1">
        <v>0.18</v>
      </c>
      <c r="L378" s="3">
        <f>IF(Table1[[#This Row],[discount_percentage]]&gt;=0.5, 1,0)</f>
        <v>0</v>
      </c>
      <c r="M378">
        <v>4.0999999999999996</v>
      </c>
      <c r="N378" s="2">
        <v>19252</v>
      </c>
      <c r="O378" s="7">
        <f>IF(Table1[rating_count]&lt;1000, 1, 0)</f>
        <v>0</v>
      </c>
      <c r="P378" s="8">
        <f>Table1[[#This Row],[actual_price]]*Table1[[#This Row],[rating_count]]</f>
        <v>365768748</v>
      </c>
      <c r="Q378" s="10" t="str">
        <f>IF(Table1[[#This Row],[discounted_price]]&lt;200, "₹ 200",IF(Table1[[#This Row],[discounted_price]]&lt;=500,"₹ 200-₹ 500", "&gt;₹ 500"))</f>
        <v>&gt;₹ 500</v>
      </c>
      <c r="R378">
        <f>Table1[[#This Row],[rating]]*Table1[[#This Row],[rating_count]]</f>
        <v>78933.2</v>
      </c>
      <c r="S378" t="str">
        <f>IF(Table1[[#This Row],[discount_percentage]]&lt;0.25, "Low", IF(Table1[[#This Row],[discount_percentage]]&lt;0.5, "Medium", "High"))</f>
        <v>Low</v>
      </c>
    </row>
    <row r="379" spans="1:19">
      <c r="A379" t="s">
        <v>757</v>
      </c>
      <c r="B379" t="s">
        <v>675</v>
      </c>
      <c r="C379" t="str">
        <f>TRIM(LEFT(Table1[[#This Row],[product_name]], FIND(" ", Table1[[#This Row],[product_name]], FIND(" ", Table1[[#This Row],[product_name]], FIND(" ", Table1[[#This Row],[product_name]])+1)+1)))</f>
        <v>Fire-Boltt Ninja Call</v>
      </c>
      <c r="D379" t="str">
        <f>PROPER(Table1[[#This Row],[Column1]])</f>
        <v>Fire-Boltt Ninja Call</v>
      </c>
      <c r="E379" t="s">
        <v>2938</v>
      </c>
      <c r="F379" t="s">
        <v>2939</v>
      </c>
      <c r="G379" t="s">
        <v>2958</v>
      </c>
      <c r="H379" t="s">
        <v>2695</v>
      </c>
      <c r="I379" s="9">
        <v>199</v>
      </c>
      <c r="J379" s="9">
        <v>19999</v>
      </c>
      <c r="K379" s="1">
        <v>0.91</v>
      </c>
      <c r="L379" s="3">
        <f>IF(Table1[[#This Row],[discount_percentage]]&gt;=0.5, 1,0)</f>
        <v>1</v>
      </c>
      <c r="M379">
        <v>4.2</v>
      </c>
      <c r="N379" s="2">
        <v>13937</v>
      </c>
      <c r="O379" s="7">
        <f>IF(Table1[rating_count]&lt;1000, 1, 0)</f>
        <v>0</v>
      </c>
      <c r="P379" s="8">
        <f>Table1[[#This Row],[actual_price]]*Table1[[#This Row],[rating_count]]</f>
        <v>278726063</v>
      </c>
      <c r="Q379" s="10" t="str">
        <f>IF(Table1[[#This Row],[discounted_price]]&lt;200, "₹ 200",IF(Table1[[#This Row],[discounted_price]]&lt;=500,"₹ 200-₹ 500", "&gt;₹ 500"))</f>
        <v>₹ 200</v>
      </c>
      <c r="R379">
        <f>Table1[[#This Row],[rating]]*Table1[[#This Row],[rating_count]]</f>
        <v>58535.4</v>
      </c>
      <c r="S379" t="str">
        <f>IF(Table1[[#This Row],[discount_percentage]]&lt;0.25, "Low", IF(Table1[[#This Row],[discount_percentage]]&lt;0.5, "Medium", "High"))</f>
        <v>High</v>
      </c>
    </row>
    <row r="380" spans="1:19">
      <c r="A380" t="s">
        <v>758</v>
      </c>
      <c r="B380" t="s">
        <v>759</v>
      </c>
      <c r="C380" t="str">
        <f>TRIM(LEFT(Table1[[#This Row],[product_name]], FIND(" ", Table1[[#This Row],[product_name]], FIND(" ", Table1[[#This Row],[product_name]], FIND(" ", Table1[[#This Row],[product_name]])+1)+1)))</f>
        <v>Redmi 10A (Slate</v>
      </c>
      <c r="D380" t="str">
        <f>PROPER(Table1[[#This Row],[Column1]])</f>
        <v>Redmi 10A (Slate</v>
      </c>
      <c r="E380" t="s">
        <v>2696</v>
      </c>
      <c r="F380" t="s">
        <v>2717</v>
      </c>
      <c r="G380" t="s">
        <v>2720</v>
      </c>
      <c r="H380" t="s">
        <v>2721</v>
      </c>
      <c r="I380" s="9">
        <v>15499</v>
      </c>
      <c r="J380" s="9">
        <v>11999</v>
      </c>
      <c r="K380" s="1">
        <v>0.25</v>
      </c>
      <c r="L380" s="3">
        <f>IF(Table1[[#This Row],[discount_percentage]]&gt;=0.5, 1,0)</f>
        <v>0</v>
      </c>
      <c r="M380">
        <v>4</v>
      </c>
      <c r="N380" s="2">
        <v>12796</v>
      </c>
      <c r="O380" s="7">
        <f>IF(Table1[rating_count]&lt;1000, 1, 0)</f>
        <v>0</v>
      </c>
      <c r="P380" s="8">
        <f>Table1[[#This Row],[actual_price]]*Table1[[#This Row],[rating_count]]</f>
        <v>153539204</v>
      </c>
      <c r="Q380" s="10" t="str">
        <f>IF(Table1[[#This Row],[discounted_price]]&lt;200, "₹ 200",IF(Table1[[#This Row],[discounted_price]]&lt;=500,"₹ 200-₹ 500", "&gt;₹ 500"))</f>
        <v>&gt;₹ 500</v>
      </c>
      <c r="R380">
        <f>Table1[[#This Row],[rating]]*Table1[[#This Row],[rating_count]]</f>
        <v>51184</v>
      </c>
      <c r="S380" t="str">
        <f>IF(Table1[[#This Row],[discount_percentage]]&lt;0.25, "Low", IF(Table1[[#This Row],[discount_percentage]]&lt;0.5, "Medium", "High"))</f>
        <v>Medium</v>
      </c>
    </row>
    <row r="381" spans="1:19">
      <c r="A381" t="s">
        <v>760</v>
      </c>
      <c r="B381" t="s">
        <v>761</v>
      </c>
      <c r="C381" t="str">
        <f>TRIM(LEFT(Table1[[#This Row],[product_name]], FIND(" ", Table1[[#This Row],[product_name]], FIND(" ", Table1[[#This Row],[product_name]], FIND(" ", Table1[[#This Row],[product_name]])+1)+1)))</f>
        <v>Duracell 38W Fast</v>
      </c>
      <c r="D381" t="str">
        <f>PROPER(Table1[[#This Row],[Column1]])</f>
        <v>Duracell 38W Fast</v>
      </c>
      <c r="E381" t="s">
        <v>2938</v>
      </c>
      <c r="F381" t="s">
        <v>2939</v>
      </c>
      <c r="G381" t="s">
        <v>2958</v>
      </c>
      <c r="H381" t="s">
        <v>2695</v>
      </c>
      <c r="I381" s="9">
        <v>199</v>
      </c>
      <c r="J381" s="9">
        <v>1699</v>
      </c>
      <c r="K381" s="1">
        <v>0.49</v>
      </c>
      <c r="L381" s="3">
        <f>IF(Table1[[#This Row],[discount_percentage]]&gt;=0.5, 1,0)</f>
        <v>0</v>
      </c>
      <c r="M381">
        <v>4.4000000000000004</v>
      </c>
      <c r="N381" s="2">
        <v>1680</v>
      </c>
      <c r="O381" s="7">
        <f>IF(Table1[rating_count]&lt;1000, 1, 0)</f>
        <v>0</v>
      </c>
      <c r="P381" s="8">
        <f>Table1[[#This Row],[actual_price]]*Table1[[#This Row],[rating_count]]</f>
        <v>2854320</v>
      </c>
      <c r="Q381" s="10" t="str">
        <f>IF(Table1[[#This Row],[discounted_price]]&lt;200, "₹ 200",IF(Table1[[#This Row],[discounted_price]]&lt;=500,"₹ 200-₹ 500", "&gt;₹ 500"))</f>
        <v>₹ 200</v>
      </c>
      <c r="R381">
        <f>Table1[[#This Row],[rating]]*Table1[[#This Row],[rating_count]]</f>
        <v>7392.0000000000009</v>
      </c>
      <c r="S381" t="str">
        <f>IF(Table1[[#This Row],[discount_percentage]]&lt;0.25, "Low", IF(Table1[[#This Row],[discount_percentage]]&lt;0.5, "Medium", "High"))</f>
        <v>Medium</v>
      </c>
    </row>
    <row r="382" spans="1:19">
      <c r="A382" t="s">
        <v>762</v>
      </c>
      <c r="B382" t="s">
        <v>763</v>
      </c>
      <c r="C382" t="str">
        <f>TRIM(LEFT(Table1[[#This Row],[product_name]], FIND(" ", Table1[[#This Row],[product_name]], FIND(" ", Table1[[#This Row],[product_name]], FIND(" ", Table1[[#This Row],[product_name]])+1)+1)))</f>
        <v>realme narzo 50</v>
      </c>
      <c r="D382" t="str">
        <f>PROPER(Table1[[#This Row],[Column1]])</f>
        <v>Realme Narzo 50</v>
      </c>
      <c r="E382" t="s">
        <v>2696</v>
      </c>
      <c r="F382" t="s">
        <v>2715</v>
      </c>
      <c r="G382" t="s">
        <v>2716</v>
      </c>
      <c r="I382" s="9">
        <v>1799</v>
      </c>
      <c r="J382" s="9">
        <v>15999</v>
      </c>
      <c r="K382" s="1">
        <v>0.19</v>
      </c>
      <c r="L382" s="3">
        <f>IF(Table1[[#This Row],[discount_percentage]]&gt;=0.5, 1,0)</f>
        <v>0</v>
      </c>
      <c r="M382">
        <v>4.2</v>
      </c>
      <c r="N382" s="2">
        <v>13246</v>
      </c>
      <c r="O382" s="7">
        <f>IF(Table1[rating_count]&lt;1000, 1, 0)</f>
        <v>0</v>
      </c>
      <c r="P382" s="8">
        <f>Table1[[#This Row],[actual_price]]*Table1[[#This Row],[rating_count]]</f>
        <v>211922754</v>
      </c>
      <c r="Q382" s="10" t="str">
        <f>IF(Table1[[#This Row],[discounted_price]]&lt;200, "₹ 200",IF(Table1[[#This Row],[discounted_price]]&lt;=500,"₹ 200-₹ 500", "&gt;₹ 500"))</f>
        <v>&gt;₹ 500</v>
      </c>
      <c r="R382">
        <f>Table1[[#This Row],[rating]]*Table1[[#This Row],[rating_count]]</f>
        <v>55633.200000000004</v>
      </c>
      <c r="S382" t="str">
        <f>IF(Table1[[#This Row],[discount_percentage]]&lt;0.25, "Low", IF(Table1[[#This Row],[discount_percentage]]&lt;0.5, "Medium", "High"))</f>
        <v>Low</v>
      </c>
    </row>
    <row r="383" spans="1:19">
      <c r="A383" t="s">
        <v>764</v>
      </c>
      <c r="B383" t="s">
        <v>765</v>
      </c>
      <c r="C383" t="str">
        <f>TRIM(LEFT(Table1[[#This Row],[product_name]], FIND(" ", Table1[[#This Row],[product_name]], FIND(" ", Table1[[#This Row],[product_name]], FIND(" ", Table1[[#This Row],[product_name]])+1)+1)))</f>
        <v>WeCool Bluetooth Extendable</v>
      </c>
      <c r="D383" t="str">
        <f>PROPER(Table1[[#This Row],[Column1]])</f>
        <v>Wecool Bluetooth Extendable</v>
      </c>
      <c r="E383" t="s">
        <v>2696</v>
      </c>
      <c r="F383" t="s">
        <v>2717</v>
      </c>
      <c r="G383" t="s">
        <v>2720</v>
      </c>
      <c r="H383" t="s">
        <v>2721</v>
      </c>
      <c r="I383" s="9">
        <v>8999</v>
      </c>
      <c r="J383" s="9">
        <v>1599</v>
      </c>
      <c r="K383" s="1">
        <v>0.66</v>
      </c>
      <c r="L383" s="3">
        <f>IF(Table1[[#This Row],[discount_percentage]]&gt;=0.5, 1,0)</f>
        <v>1</v>
      </c>
      <c r="M383">
        <v>3.8</v>
      </c>
      <c r="N383" s="2">
        <v>14648</v>
      </c>
      <c r="O383" s="7">
        <f>IF(Table1[rating_count]&lt;1000, 1, 0)</f>
        <v>0</v>
      </c>
      <c r="P383" s="8">
        <f>Table1[[#This Row],[actual_price]]*Table1[[#This Row],[rating_count]]</f>
        <v>23422152</v>
      </c>
      <c r="Q383" s="10" t="str">
        <f>IF(Table1[[#This Row],[discounted_price]]&lt;200, "₹ 200",IF(Table1[[#This Row],[discounted_price]]&lt;=500,"₹ 200-₹ 500", "&gt;₹ 500"))</f>
        <v>&gt;₹ 500</v>
      </c>
      <c r="R383">
        <f>Table1[[#This Row],[rating]]*Table1[[#This Row],[rating_count]]</f>
        <v>55662.399999999994</v>
      </c>
      <c r="S383" t="str">
        <f>IF(Table1[[#This Row],[discount_percentage]]&lt;0.25, "Low", IF(Table1[[#This Row],[discount_percentage]]&lt;0.5, "Medium", "High"))</f>
        <v>High</v>
      </c>
    </row>
    <row r="384" spans="1:19">
      <c r="A384" t="s">
        <v>766</v>
      </c>
      <c r="B384" t="s">
        <v>677</v>
      </c>
      <c r="C384" t="str">
        <f>TRIM(LEFT(Table1[[#This Row],[product_name]], FIND(" ", Table1[[#This Row],[product_name]], FIND(" ", Table1[[#This Row],[product_name]], FIND(" ", Table1[[#This Row],[product_name]])+1)+1)))</f>
        <v>Fire-Boltt Phoenix Smart</v>
      </c>
      <c r="D384" t="str">
        <f>PROPER(Table1[[#This Row],[Column1]])</f>
        <v>Fire-Boltt Phoenix Smart</v>
      </c>
      <c r="E384" t="s">
        <v>2696</v>
      </c>
      <c r="F384" t="s">
        <v>2717</v>
      </c>
      <c r="G384" t="s">
        <v>2718</v>
      </c>
      <c r="H384" t="s">
        <v>2719</v>
      </c>
      <c r="I384" s="9">
        <v>873</v>
      </c>
      <c r="J384" s="9">
        <v>9999</v>
      </c>
      <c r="K384" s="1">
        <v>0.8</v>
      </c>
      <c r="L384" s="3">
        <f>IF(Table1[[#This Row],[discount_percentage]]&gt;=0.5, 1,0)</f>
        <v>1</v>
      </c>
      <c r="M384">
        <v>4.3</v>
      </c>
      <c r="N384" s="2">
        <v>27696</v>
      </c>
      <c r="O384" s="7">
        <f>IF(Table1[rating_count]&lt;1000, 1, 0)</f>
        <v>0</v>
      </c>
      <c r="P384" s="8">
        <f>Table1[[#This Row],[actual_price]]*Table1[[#This Row],[rating_count]]</f>
        <v>276932304</v>
      </c>
      <c r="Q384" s="10" t="str">
        <f>IF(Table1[[#This Row],[discounted_price]]&lt;200, "₹ 200",IF(Table1[[#This Row],[discounted_price]]&lt;=500,"₹ 200-₹ 500", "&gt;₹ 500"))</f>
        <v>&gt;₹ 500</v>
      </c>
      <c r="R384">
        <f>Table1[[#This Row],[rating]]*Table1[[#This Row],[rating_count]]</f>
        <v>119092.79999999999</v>
      </c>
      <c r="S384" t="str">
        <f>IF(Table1[[#This Row],[discount_percentage]]&lt;0.25, "Low", IF(Table1[[#This Row],[discount_percentage]]&lt;0.5, "Medium", "High"))</f>
        <v>High</v>
      </c>
    </row>
    <row r="385" spans="1:19">
      <c r="A385" t="s">
        <v>767</v>
      </c>
      <c r="B385" t="s">
        <v>768</v>
      </c>
      <c r="C385" t="str">
        <f>TRIM(LEFT(Table1[[#This Row],[product_name]], FIND(" ", Table1[[#This Row],[product_name]], FIND(" ", Table1[[#This Row],[product_name]], FIND(" ", Table1[[#This Row],[product_name]])+1)+1)))</f>
        <v>OPPO A74 5G</v>
      </c>
      <c r="D385" t="str">
        <f>PROPER(Table1[[#This Row],[Column1]])</f>
        <v>Oppo A74 5G</v>
      </c>
      <c r="E385" t="s">
        <v>2696</v>
      </c>
      <c r="F385" t="s">
        <v>2717</v>
      </c>
      <c r="G385" t="s">
        <v>2720</v>
      </c>
      <c r="H385" t="s">
        <v>2721</v>
      </c>
      <c r="I385" s="9">
        <v>12999</v>
      </c>
      <c r="J385" s="9">
        <v>20990</v>
      </c>
      <c r="K385" s="1">
        <v>0.26</v>
      </c>
      <c r="L385" s="3">
        <f>IF(Table1[[#This Row],[discount_percentage]]&gt;=0.5, 1,0)</f>
        <v>0</v>
      </c>
      <c r="M385">
        <v>4.2</v>
      </c>
      <c r="N385" s="2">
        <v>32916</v>
      </c>
      <c r="O385" s="7">
        <f>IF(Table1[rating_count]&lt;1000, 1, 0)</f>
        <v>0</v>
      </c>
      <c r="P385" s="8">
        <f>Table1[[#This Row],[actual_price]]*Table1[[#This Row],[rating_count]]</f>
        <v>690906840</v>
      </c>
      <c r="Q385" s="10" t="str">
        <f>IF(Table1[[#This Row],[discounted_price]]&lt;200, "₹ 200",IF(Table1[[#This Row],[discounted_price]]&lt;=500,"₹ 200-₹ 500", "&gt;₹ 500"))</f>
        <v>&gt;₹ 500</v>
      </c>
      <c r="R385">
        <f>Table1[[#This Row],[rating]]*Table1[[#This Row],[rating_count]]</f>
        <v>138247.20000000001</v>
      </c>
      <c r="S385" t="str">
        <f>IF(Table1[[#This Row],[discount_percentage]]&lt;0.25, "Low", IF(Table1[[#This Row],[discount_percentage]]&lt;0.5, "Medium", "High"))</f>
        <v>Medium</v>
      </c>
    </row>
    <row r="386" spans="1:19">
      <c r="A386" t="s">
        <v>769</v>
      </c>
      <c r="B386" t="s">
        <v>770</v>
      </c>
      <c r="C386" t="str">
        <f>TRIM(LEFT(Table1[[#This Row],[product_name]], FIND(" ", Table1[[#This Row],[product_name]], FIND(" ", Table1[[#This Row],[product_name]], FIND(" ", Table1[[#This Row],[product_name]])+1)+1)))</f>
        <v>Redmi Note 11</v>
      </c>
      <c r="D386" t="str">
        <f>PROPER(Table1[[#This Row],[Column1]])</f>
        <v>Redmi Note 11</v>
      </c>
      <c r="E386" t="s">
        <v>2696</v>
      </c>
      <c r="F386" t="s">
        <v>2717</v>
      </c>
      <c r="G386" t="s">
        <v>2718</v>
      </c>
      <c r="H386" t="s">
        <v>2730</v>
      </c>
      <c r="I386" s="9">
        <v>539</v>
      </c>
      <c r="J386" s="9">
        <v>24999</v>
      </c>
      <c r="K386" s="1">
        <v>0.2</v>
      </c>
      <c r="L386" s="3">
        <f>IF(Table1[[#This Row],[discount_percentage]]&gt;=0.5, 1,0)</f>
        <v>0</v>
      </c>
      <c r="M386">
        <v>3.9</v>
      </c>
      <c r="N386" s="2">
        <v>25824</v>
      </c>
      <c r="O386" s="7">
        <f>IF(Table1[rating_count]&lt;1000, 1, 0)</f>
        <v>0</v>
      </c>
      <c r="P386" s="8">
        <f>Table1[[#This Row],[actual_price]]*Table1[[#This Row],[rating_count]]</f>
        <v>645574176</v>
      </c>
      <c r="Q386" s="10" t="str">
        <f>IF(Table1[[#This Row],[discounted_price]]&lt;200, "₹ 200",IF(Table1[[#This Row],[discounted_price]]&lt;=500,"₹ 200-₹ 500", "&gt;₹ 500"))</f>
        <v>&gt;₹ 500</v>
      </c>
      <c r="R386">
        <f>Table1[[#This Row],[rating]]*Table1[[#This Row],[rating_count]]</f>
        <v>100713.59999999999</v>
      </c>
      <c r="S386" t="str">
        <f>IF(Table1[[#This Row],[discount_percentage]]&lt;0.25, "Low", IF(Table1[[#This Row],[discount_percentage]]&lt;0.5, "Medium", "High"))</f>
        <v>Low</v>
      </c>
    </row>
    <row r="387" spans="1:19">
      <c r="A387" t="s">
        <v>771</v>
      </c>
      <c r="B387" t="s">
        <v>772</v>
      </c>
      <c r="C387" t="str">
        <f>TRIM(LEFT(Table1[[#This Row],[product_name]], FIND(" ", Table1[[#This Row],[product_name]], FIND(" ", Table1[[#This Row],[product_name]], FIND(" ", Table1[[#This Row],[product_name]])+1)+1)))</f>
        <v>Samsung Original 25W</v>
      </c>
      <c r="D387" t="str">
        <f>PROPER(Table1[[#This Row],[Column1]])</f>
        <v>Samsung Original 25W</v>
      </c>
      <c r="E387" t="s">
        <v>2696</v>
      </c>
      <c r="F387" t="s">
        <v>2715</v>
      </c>
      <c r="G387" t="s">
        <v>2716</v>
      </c>
      <c r="I387" s="9">
        <v>1999</v>
      </c>
      <c r="J387" s="9">
        <v>1699</v>
      </c>
      <c r="K387" s="1">
        <v>0.37</v>
      </c>
      <c r="L387" s="3">
        <f>IF(Table1[[#This Row],[discount_percentage]]&gt;=0.5, 1,0)</f>
        <v>0</v>
      </c>
      <c r="M387">
        <v>4.4000000000000004</v>
      </c>
      <c r="N387" s="2">
        <v>7462</v>
      </c>
      <c r="O387" s="7">
        <f>IF(Table1[rating_count]&lt;1000, 1, 0)</f>
        <v>0</v>
      </c>
      <c r="P387" s="8">
        <f>Table1[[#This Row],[actual_price]]*Table1[[#This Row],[rating_count]]</f>
        <v>12677938</v>
      </c>
      <c r="Q387" s="10" t="str">
        <f>IF(Table1[[#This Row],[discounted_price]]&lt;200, "₹ 200",IF(Table1[[#This Row],[discounted_price]]&lt;=500,"₹ 200-₹ 500", "&gt;₹ 500"))</f>
        <v>&gt;₹ 500</v>
      </c>
      <c r="R387">
        <f>Table1[[#This Row],[rating]]*Table1[[#This Row],[rating_count]]</f>
        <v>32832.800000000003</v>
      </c>
      <c r="S387" t="str">
        <f>IF(Table1[[#This Row],[discount_percentage]]&lt;0.25, "Low", IF(Table1[[#This Row],[discount_percentage]]&lt;0.5, "Medium", "High"))</f>
        <v>Medium</v>
      </c>
    </row>
    <row r="388" spans="1:19">
      <c r="A388" t="s">
        <v>773</v>
      </c>
      <c r="B388" t="s">
        <v>774</v>
      </c>
      <c r="C388" t="str">
        <f>TRIM(LEFT(Table1[[#This Row],[product_name]], FIND(" ", Table1[[#This Row],[product_name]], FIND(" ", Table1[[#This Row],[product_name]], FIND(" ", Table1[[#This Row],[product_name]])+1)+1)))</f>
        <v>realme Buds Classic</v>
      </c>
      <c r="D388" t="str">
        <f>PROPER(Table1[[#This Row],[Column1]])</f>
        <v>Realme Buds Classic</v>
      </c>
      <c r="E388" t="s">
        <v>2696</v>
      </c>
      <c r="F388" t="s">
        <v>2717</v>
      </c>
      <c r="G388" t="s">
        <v>2720</v>
      </c>
      <c r="H388" t="s">
        <v>2721</v>
      </c>
      <c r="I388" s="9">
        <v>15490</v>
      </c>
      <c r="J388" s="9">
        <v>699</v>
      </c>
      <c r="K388" s="1">
        <v>0.43</v>
      </c>
      <c r="L388" s="3">
        <f>IF(Table1[[#This Row],[discount_percentage]]&gt;=0.5, 1,0)</f>
        <v>0</v>
      </c>
      <c r="M388">
        <v>4</v>
      </c>
      <c r="N388" s="2">
        <v>37817</v>
      </c>
      <c r="O388" s="7">
        <f>IF(Table1[rating_count]&lt;1000, 1, 0)</f>
        <v>0</v>
      </c>
      <c r="P388" s="8">
        <f>Table1[[#This Row],[actual_price]]*Table1[[#This Row],[rating_count]]</f>
        <v>26434083</v>
      </c>
      <c r="Q388" s="10" t="str">
        <f>IF(Table1[[#This Row],[discounted_price]]&lt;200, "₹ 200",IF(Table1[[#This Row],[discounted_price]]&lt;=500,"₹ 200-₹ 500", "&gt;₹ 500"))</f>
        <v>&gt;₹ 500</v>
      </c>
      <c r="R388">
        <f>Table1[[#This Row],[rating]]*Table1[[#This Row],[rating_count]]</f>
        <v>151268</v>
      </c>
      <c r="S388" t="str">
        <f>IF(Table1[[#This Row],[discount_percentage]]&lt;0.25, "Low", IF(Table1[[#This Row],[discount_percentage]]&lt;0.5, "Medium", "High"))</f>
        <v>Medium</v>
      </c>
    </row>
    <row r="389" spans="1:19">
      <c r="A389" t="s">
        <v>775</v>
      </c>
      <c r="B389" t="s">
        <v>776</v>
      </c>
      <c r="C389" t="str">
        <f>TRIM(LEFT(Table1[[#This Row],[product_name]], FIND(" ", Table1[[#This Row],[product_name]], FIND(" ", Table1[[#This Row],[product_name]], FIND(" ", Table1[[#This Row],[product_name]])+1)+1)))</f>
        <v>Noise ColorFit Pulse</v>
      </c>
      <c r="D389" t="str">
        <f>PROPER(Table1[[#This Row],[Column1]])</f>
        <v>Noise Colorfit Pulse</v>
      </c>
      <c r="E389" t="s">
        <v>2696</v>
      </c>
      <c r="F389" t="s">
        <v>2717</v>
      </c>
      <c r="G389" t="s">
        <v>2720</v>
      </c>
      <c r="H389" t="s">
        <v>2721</v>
      </c>
      <c r="I389" s="9">
        <v>19999</v>
      </c>
      <c r="J389" s="9">
        <v>3990</v>
      </c>
      <c r="K389" s="1">
        <v>0.5</v>
      </c>
      <c r="L389" s="3">
        <f>IF(Table1[[#This Row],[discount_percentage]]&gt;=0.5, 1,0)</f>
        <v>1</v>
      </c>
      <c r="M389">
        <v>4</v>
      </c>
      <c r="N389" s="2">
        <v>30254</v>
      </c>
      <c r="O389" s="7">
        <f>IF(Table1[rating_count]&lt;1000, 1, 0)</f>
        <v>0</v>
      </c>
      <c r="P389" s="8">
        <f>Table1[[#This Row],[actual_price]]*Table1[[#This Row],[rating_count]]</f>
        <v>120713460</v>
      </c>
      <c r="Q389" s="10" t="str">
        <f>IF(Table1[[#This Row],[discounted_price]]&lt;200, "₹ 200",IF(Table1[[#This Row],[discounted_price]]&lt;=500,"₹ 200-₹ 500", "&gt;₹ 500"))</f>
        <v>&gt;₹ 500</v>
      </c>
      <c r="R389">
        <f>Table1[[#This Row],[rating]]*Table1[[#This Row],[rating_count]]</f>
        <v>121016</v>
      </c>
      <c r="S389" t="str">
        <f>IF(Table1[[#This Row],[discount_percentage]]&lt;0.25, "Low", IF(Table1[[#This Row],[discount_percentage]]&lt;0.5, "Medium", "High"))</f>
        <v>High</v>
      </c>
    </row>
    <row r="390" spans="1:19">
      <c r="A390" t="s">
        <v>777</v>
      </c>
      <c r="B390" t="s">
        <v>778</v>
      </c>
      <c r="C390" t="str">
        <f>TRIM(LEFT(Table1[[#This Row],[product_name]], FIND(" ", Table1[[#This Row],[product_name]], FIND(" ", Table1[[#This Row],[product_name]], FIND(" ", Table1[[#This Row],[product_name]])+1)+1)))</f>
        <v>boAt Wave Call</v>
      </c>
      <c r="D390" t="str">
        <f>PROPER(Table1[[#This Row],[Column1]])</f>
        <v>Boat Wave Call</v>
      </c>
      <c r="E390" t="s">
        <v>2696</v>
      </c>
      <c r="F390" t="s">
        <v>2717</v>
      </c>
      <c r="G390" t="s">
        <v>2718</v>
      </c>
      <c r="H390" t="s">
        <v>2719</v>
      </c>
      <c r="I390" s="9">
        <v>1075</v>
      </c>
      <c r="J390" s="9">
        <v>7990</v>
      </c>
      <c r="K390" s="1">
        <v>0.75</v>
      </c>
      <c r="L390" s="3">
        <f>IF(Table1[[#This Row],[discount_percentage]]&gt;=0.5, 1,0)</f>
        <v>1</v>
      </c>
      <c r="M390">
        <v>3.8</v>
      </c>
      <c r="N390" s="2">
        <v>17831</v>
      </c>
      <c r="O390" s="7">
        <f>IF(Table1[rating_count]&lt;1000, 1, 0)</f>
        <v>0</v>
      </c>
      <c r="P390" s="8">
        <f>Table1[[#This Row],[actual_price]]*Table1[[#This Row],[rating_count]]</f>
        <v>142469690</v>
      </c>
      <c r="Q390" s="10" t="str">
        <f>IF(Table1[[#This Row],[discounted_price]]&lt;200, "₹ 200",IF(Table1[[#This Row],[discounted_price]]&lt;=500,"₹ 200-₹ 500", "&gt;₹ 500"))</f>
        <v>&gt;₹ 500</v>
      </c>
      <c r="R390">
        <f>Table1[[#This Row],[rating]]*Table1[[#This Row],[rating_count]]</f>
        <v>67757.8</v>
      </c>
      <c r="S390" t="str">
        <f>IF(Table1[[#This Row],[discount_percentage]]&lt;0.25, "Low", IF(Table1[[#This Row],[discount_percentage]]&lt;0.5, "Medium", "High"))</f>
        <v>High</v>
      </c>
    </row>
    <row r="391" spans="1:19">
      <c r="A391" t="s">
        <v>779</v>
      </c>
      <c r="B391" t="s">
        <v>780</v>
      </c>
      <c r="C391" t="str">
        <f>TRIM(LEFT(Table1[[#This Row],[product_name]], FIND(" ", Table1[[#This Row],[product_name]], FIND(" ", Table1[[#This Row],[product_name]], FIND(" ", Table1[[#This Row],[product_name]])+1)+1)))</f>
        <v>iQOO Neo 6</v>
      </c>
      <c r="D391" t="str">
        <f>PROPER(Table1[[#This Row],[Column1]])</f>
        <v>Iqoo Neo 6</v>
      </c>
      <c r="E391" t="s">
        <v>2696</v>
      </c>
      <c r="F391" t="s">
        <v>2725</v>
      </c>
      <c r="G391" t="s">
        <v>2726</v>
      </c>
      <c r="H391" t="s">
        <v>2727</v>
      </c>
      <c r="I391" s="9">
        <v>399</v>
      </c>
      <c r="J391" s="9">
        <v>34999</v>
      </c>
      <c r="K391" s="1">
        <v>0.17</v>
      </c>
      <c r="L391" s="3">
        <f>IF(Table1[[#This Row],[discount_percentage]]&gt;=0.5, 1,0)</f>
        <v>0</v>
      </c>
      <c r="M391">
        <v>4.4000000000000004</v>
      </c>
      <c r="N391" s="2">
        <v>20311</v>
      </c>
      <c r="O391" s="7">
        <f>IF(Table1[rating_count]&lt;1000, 1, 0)</f>
        <v>0</v>
      </c>
      <c r="P391" s="8">
        <f>Table1[[#This Row],[actual_price]]*Table1[[#This Row],[rating_count]]</f>
        <v>710864689</v>
      </c>
      <c r="Q391" s="10" t="str">
        <f>IF(Table1[[#This Row],[discounted_price]]&lt;200, "₹ 200",IF(Table1[[#This Row],[discounted_price]]&lt;=500,"₹ 200-₹ 500", "&gt;₹ 500"))</f>
        <v>₹ 200-₹ 500</v>
      </c>
      <c r="R391">
        <f>Table1[[#This Row],[rating]]*Table1[[#This Row],[rating_count]]</f>
        <v>89368.400000000009</v>
      </c>
      <c r="S391" t="str">
        <f>IF(Table1[[#This Row],[discount_percentage]]&lt;0.25, "Low", IF(Table1[[#This Row],[discount_percentage]]&lt;0.5, "Medium", "High"))</f>
        <v>Low</v>
      </c>
    </row>
    <row r="392" spans="1:19">
      <c r="A392" t="s">
        <v>781</v>
      </c>
      <c r="B392" t="s">
        <v>782</v>
      </c>
      <c r="C392" t="str">
        <f>TRIM(LEFT(Table1[[#This Row],[product_name]], FIND(" ", Table1[[#This Row],[product_name]], FIND(" ", Table1[[#This Row],[product_name]], FIND(" ", Table1[[#This Row],[product_name]])+1)+1)))</f>
        <v>boAt Xtend Smartwatch</v>
      </c>
      <c r="D392" t="str">
        <f>PROPER(Table1[[#This Row],[Column1]])</f>
        <v>Boat Xtend Smartwatch</v>
      </c>
      <c r="E392" t="s">
        <v>2696</v>
      </c>
      <c r="F392" t="s">
        <v>2715</v>
      </c>
      <c r="G392" t="s">
        <v>2716</v>
      </c>
      <c r="I392" s="9">
        <v>1999</v>
      </c>
      <c r="J392" s="9">
        <v>7990</v>
      </c>
      <c r="K392" s="1">
        <v>0.71</v>
      </c>
      <c r="L392" s="3">
        <f>IF(Table1[[#This Row],[discount_percentage]]&gt;=0.5, 1,0)</f>
        <v>1</v>
      </c>
      <c r="M392">
        <v>4.2</v>
      </c>
      <c r="N392" s="2">
        <v>69622</v>
      </c>
      <c r="O392" s="7">
        <f>IF(Table1[rating_count]&lt;1000, 1, 0)</f>
        <v>0</v>
      </c>
      <c r="P392" s="8">
        <f>Table1[[#This Row],[actual_price]]*Table1[[#This Row],[rating_count]]</f>
        <v>556279780</v>
      </c>
      <c r="Q392" s="10" t="str">
        <f>IF(Table1[[#This Row],[discounted_price]]&lt;200, "₹ 200",IF(Table1[[#This Row],[discounted_price]]&lt;=500,"₹ 200-₹ 500", "&gt;₹ 500"))</f>
        <v>&gt;₹ 500</v>
      </c>
      <c r="R392">
        <f>Table1[[#This Row],[rating]]*Table1[[#This Row],[rating_count]]</f>
        <v>292412.40000000002</v>
      </c>
      <c r="S392" t="str">
        <f>IF(Table1[[#This Row],[discount_percentage]]&lt;0.25, "Low", IF(Table1[[#This Row],[discount_percentage]]&lt;0.5, "Medium", "High"))</f>
        <v>High</v>
      </c>
    </row>
    <row r="393" spans="1:19">
      <c r="A393" t="s">
        <v>783</v>
      </c>
      <c r="B393" t="s">
        <v>784</v>
      </c>
      <c r="C393" t="str">
        <f>TRIM(LEFT(Table1[[#This Row],[product_name]], FIND(" ", Table1[[#This Row],[product_name]], FIND(" ", Table1[[#This Row],[product_name]], FIND(" ", Table1[[#This Row],[product_name]])+1)+1)))</f>
        <v>Tygot Bluetooth Extendable</v>
      </c>
      <c r="D393" t="str">
        <f>PROPER(Table1[[#This Row],[Column1]])</f>
        <v>Tygot Bluetooth Extendable</v>
      </c>
      <c r="E393" t="s">
        <v>2696</v>
      </c>
      <c r="F393" t="s">
        <v>2715</v>
      </c>
      <c r="G393" t="s">
        <v>2716</v>
      </c>
      <c r="I393" s="9">
        <v>1999</v>
      </c>
      <c r="J393" s="9">
        <v>1999</v>
      </c>
      <c r="K393" s="1">
        <v>0.8</v>
      </c>
      <c r="L393" s="3">
        <f>IF(Table1[[#This Row],[discount_percentage]]&gt;=0.5, 1,0)</f>
        <v>1</v>
      </c>
      <c r="M393">
        <v>4</v>
      </c>
      <c r="N393" s="2">
        <v>3382</v>
      </c>
      <c r="O393" s="7">
        <f>IF(Table1[rating_count]&lt;1000, 1, 0)</f>
        <v>0</v>
      </c>
      <c r="P393" s="8">
        <f>Table1[[#This Row],[actual_price]]*Table1[[#This Row],[rating_count]]</f>
        <v>6760618</v>
      </c>
      <c r="Q393" s="10" t="str">
        <f>IF(Table1[[#This Row],[discounted_price]]&lt;200, "₹ 200",IF(Table1[[#This Row],[discounted_price]]&lt;=500,"₹ 200-₹ 500", "&gt;₹ 500"))</f>
        <v>&gt;₹ 500</v>
      </c>
      <c r="R393">
        <f>Table1[[#This Row],[rating]]*Table1[[#This Row],[rating_count]]</f>
        <v>13528</v>
      </c>
      <c r="S393" t="str">
        <f>IF(Table1[[#This Row],[discount_percentage]]&lt;0.25, "Low", IF(Table1[[#This Row],[discount_percentage]]&lt;0.5, "Medium", "High"))</f>
        <v>High</v>
      </c>
    </row>
    <row r="394" spans="1:19">
      <c r="A394" t="s">
        <v>785</v>
      </c>
      <c r="B394" t="s">
        <v>786</v>
      </c>
      <c r="C394" t="str">
        <f>TRIM(LEFT(Table1[[#This Row],[product_name]], FIND(" ", Table1[[#This Row],[product_name]], FIND(" ", Table1[[#This Row],[product_name]], FIND(" ", Table1[[#This Row],[product_name]])+1)+1)))</f>
        <v>Samsung EVO Plus</v>
      </c>
      <c r="D394" t="str">
        <f>PROPER(Table1[[#This Row],[Column1]])</f>
        <v>Samsung Evo Plus</v>
      </c>
      <c r="E394" t="s">
        <v>2938</v>
      </c>
      <c r="F394" t="s">
        <v>2939</v>
      </c>
      <c r="G394" t="s">
        <v>2958</v>
      </c>
      <c r="H394" t="s">
        <v>2695</v>
      </c>
      <c r="I394" s="9">
        <v>329</v>
      </c>
      <c r="J394" s="9">
        <v>3999</v>
      </c>
      <c r="K394" s="1">
        <v>0.71</v>
      </c>
      <c r="L394" s="3">
        <f>IF(Table1[[#This Row],[discount_percentage]]&gt;=0.5, 1,0)</f>
        <v>1</v>
      </c>
      <c r="M394">
        <v>4.3</v>
      </c>
      <c r="N394" s="2">
        <v>140036</v>
      </c>
      <c r="O394" s="7">
        <f>IF(Table1[rating_count]&lt;1000, 1, 0)</f>
        <v>0</v>
      </c>
      <c r="P394" s="8">
        <f>Table1[[#This Row],[actual_price]]*Table1[[#This Row],[rating_count]]</f>
        <v>560003964</v>
      </c>
      <c r="Q394" s="10" t="str">
        <f>IF(Table1[[#This Row],[discounted_price]]&lt;200, "₹ 200",IF(Table1[[#This Row],[discounted_price]]&lt;=500,"₹ 200-₹ 500", "&gt;₹ 500"))</f>
        <v>₹ 200-₹ 500</v>
      </c>
      <c r="R394">
        <f>Table1[[#This Row],[rating]]*Table1[[#This Row],[rating_count]]</f>
        <v>602154.79999999993</v>
      </c>
      <c r="S394" t="str">
        <f>IF(Table1[[#This Row],[discount_percentage]]&lt;0.25, "Low", IF(Table1[[#This Row],[discount_percentage]]&lt;0.5, "Medium", "High"))</f>
        <v>High</v>
      </c>
    </row>
    <row r="395" spans="1:19">
      <c r="A395" t="s">
        <v>787</v>
      </c>
      <c r="B395" t="s">
        <v>788</v>
      </c>
      <c r="C395" t="str">
        <f>TRIM(LEFT(Table1[[#This Row],[product_name]], FIND(" ", Table1[[#This Row],[product_name]], FIND(" ", Table1[[#This Row],[product_name]], FIND(" ", Table1[[#This Row],[product_name]])+1)+1)))</f>
        <v>Portronics Adapto 20</v>
      </c>
      <c r="D395" t="str">
        <f>PROPER(Table1[[#This Row],[Column1]])</f>
        <v>Portronics Adapto 20</v>
      </c>
      <c r="E395" t="s">
        <v>2938</v>
      </c>
      <c r="F395" t="s">
        <v>2939</v>
      </c>
      <c r="G395" t="s">
        <v>2958</v>
      </c>
      <c r="H395" t="s">
        <v>2695</v>
      </c>
      <c r="I395" s="9">
        <v>154</v>
      </c>
      <c r="J395" s="9">
        <v>1499</v>
      </c>
      <c r="K395" s="1">
        <v>0.65</v>
      </c>
      <c r="L395" s="3">
        <f>IF(Table1[[#This Row],[discount_percentage]]&gt;=0.5, 1,0)</f>
        <v>1</v>
      </c>
      <c r="M395">
        <v>4.0999999999999996</v>
      </c>
      <c r="N395" s="2">
        <v>8599</v>
      </c>
      <c r="O395" s="7">
        <f>IF(Table1[rating_count]&lt;1000, 1, 0)</f>
        <v>0</v>
      </c>
      <c r="P395" s="8">
        <f>Table1[[#This Row],[actual_price]]*Table1[[#This Row],[rating_count]]</f>
        <v>12889901</v>
      </c>
      <c r="Q395" s="10" t="str">
        <f>IF(Table1[[#This Row],[discounted_price]]&lt;200, "₹ 200",IF(Table1[[#This Row],[discounted_price]]&lt;=500,"₹ 200-₹ 500", "&gt;₹ 500"))</f>
        <v>₹ 200</v>
      </c>
      <c r="R395">
        <f>Table1[[#This Row],[rating]]*Table1[[#This Row],[rating_count]]</f>
        <v>35255.899999999994</v>
      </c>
      <c r="S395" t="str">
        <f>IF(Table1[[#This Row],[discount_percentage]]&lt;0.25, "Low", IF(Table1[[#This Row],[discount_percentage]]&lt;0.5, "Medium", "High"))</f>
        <v>High</v>
      </c>
    </row>
    <row r="396" spans="1:19">
      <c r="A396" t="s">
        <v>789</v>
      </c>
      <c r="B396" t="s">
        <v>790</v>
      </c>
      <c r="C396" t="str">
        <f>TRIM(LEFT(Table1[[#This Row],[product_name]], FIND(" ", Table1[[#This Row],[product_name]], FIND(" ", Table1[[#This Row],[product_name]], FIND(" ", Table1[[#This Row],[product_name]])+1)+1)))</f>
        <v>Samsung Galaxy M13</v>
      </c>
      <c r="D396" t="str">
        <f>PROPER(Table1[[#This Row],[Column1]])</f>
        <v>Samsung Galaxy M13</v>
      </c>
      <c r="E396" t="s">
        <v>2696</v>
      </c>
      <c r="F396" t="s">
        <v>2717</v>
      </c>
      <c r="G396" t="s">
        <v>2720</v>
      </c>
      <c r="H396" t="s">
        <v>2721</v>
      </c>
      <c r="I396" s="9">
        <v>28999</v>
      </c>
      <c r="J396" s="9">
        <v>19499</v>
      </c>
      <c r="K396" s="1">
        <v>0.28000000000000003</v>
      </c>
      <c r="L396" s="3">
        <f>IF(Table1[[#This Row],[discount_percentage]]&gt;=0.5, 1,0)</f>
        <v>0</v>
      </c>
      <c r="M396">
        <v>4.0999999999999996</v>
      </c>
      <c r="N396" s="2">
        <v>18998</v>
      </c>
      <c r="O396" s="7">
        <f>IF(Table1[rating_count]&lt;1000, 1, 0)</f>
        <v>0</v>
      </c>
      <c r="P396" s="8">
        <f>Table1[[#This Row],[actual_price]]*Table1[[#This Row],[rating_count]]</f>
        <v>370442002</v>
      </c>
      <c r="Q396" s="10" t="str">
        <f>IF(Table1[[#This Row],[discounted_price]]&lt;200, "₹ 200",IF(Table1[[#This Row],[discounted_price]]&lt;=500,"₹ 200-₹ 500", "&gt;₹ 500"))</f>
        <v>&gt;₹ 500</v>
      </c>
      <c r="R396">
        <f>Table1[[#This Row],[rating]]*Table1[[#This Row],[rating_count]]</f>
        <v>77891.799999999988</v>
      </c>
      <c r="S396" t="str">
        <f>IF(Table1[[#This Row],[discount_percentage]]&lt;0.25, "Low", IF(Table1[[#This Row],[discount_percentage]]&lt;0.5, "Medium", "High"))</f>
        <v>Medium</v>
      </c>
    </row>
    <row r="397" spans="1:19">
      <c r="A397" t="s">
        <v>791</v>
      </c>
      <c r="B397" t="s">
        <v>792</v>
      </c>
      <c r="C397" t="str">
        <f>TRIM(LEFT(Table1[[#This Row],[product_name]], FIND(" ", Table1[[#This Row],[product_name]], FIND(" ", Table1[[#This Row],[product_name]], FIND(" ", Table1[[#This Row],[product_name]])+1)+1)))</f>
        <v>boAt Bassheads 100</v>
      </c>
      <c r="D397" t="str">
        <f>PROPER(Table1[[#This Row],[Column1]])</f>
        <v>Boat Bassheads 100</v>
      </c>
      <c r="E397" t="s">
        <v>2696</v>
      </c>
      <c r="F397" t="s">
        <v>2715</v>
      </c>
      <c r="G397" t="s">
        <v>2716</v>
      </c>
      <c r="I397" s="9">
        <v>2299</v>
      </c>
      <c r="J397" s="9">
        <v>999</v>
      </c>
      <c r="K397" s="1">
        <v>0.62</v>
      </c>
      <c r="L397" s="3">
        <f>IF(Table1[[#This Row],[discount_percentage]]&gt;=0.5, 1,0)</f>
        <v>1</v>
      </c>
      <c r="M397">
        <v>4.0999999999999996</v>
      </c>
      <c r="N397" s="2">
        <v>363713</v>
      </c>
      <c r="O397" s="7">
        <f>IF(Table1[rating_count]&lt;1000, 1, 0)</f>
        <v>0</v>
      </c>
      <c r="P397" s="8">
        <f>Table1[[#This Row],[actual_price]]*Table1[[#This Row],[rating_count]]</f>
        <v>363349287</v>
      </c>
      <c r="Q397" s="10" t="str">
        <f>IF(Table1[[#This Row],[discounted_price]]&lt;200, "₹ 200",IF(Table1[[#This Row],[discounted_price]]&lt;=500,"₹ 200-₹ 500", "&gt;₹ 500"))</f>
        <v>&gt;₹ 500</v>
      </c>
      <c r="R397">
        <f>Table1[[#This Row],[rating]]*Table1[[#This Row],[rating_count]]</f>
        <v>1491223.2999999998</v>
      </c>
      <c r="S397" t="str">
        <f>IF(Table1[[#This Row],[discount_percentage]]&lt;0.25, "Low", IF(Table1[[#This Row],[discount_percentage]]&lt;0.5, "Medium", "High"))</f>
        <v>High</v>
      </c>
    </row>
    <row r="398" spans="1:19">
      <c r="A398" t="s">
        <v>793</v>
      </c>
      <c r="B398" t="s">
        <v>794</v>
      </c>
      <c r="C398" t="str">
        <f>TRIM(LEFT(Table1[[#This Row],[product_name]], FIND(" ", Table1[[#This Row],[product_name]], FIND(" ", Table1[[#This Row],[product_name]], FIND(" ", Table1[[#This Row],[product_name]])+1)+1)))</f>
        <v>iQOO Z6 44W</v>
      </c>
      <c r="D398" t="str">
        <f>PROPER(Table1[[#This Row],[Column1]])</f>
        <v>Iqoo Z6 44W</v>
      </c>
      <c r="E398" t="s">
        <v>2696</v>
      </c>
      <c r="F398" t="s">
        <v>2717</v>
      </c>
      <c r="G398" t="s">
        <v>2718</v>
      </c>
      <c r="H398" t="s">
        <v>2730</v>
      </c>
      <c r="I398" s="9">
        <v>399</v>
      </c>
      <c r="J398" s="9">
        <v>19999</v>
      </c>
      <c r="K398" s="1">
        <v>0.3</v>
      </c>
      <c r="L398" s="3">
        <f>IF(Table1[[#This Row],[discount_percentage]]&gt;=0.5, 1,0)</f>
        <v>0</v>
      </c>
      <c r="M398">
        <v>4.0999999999999996</v>
      </c>
      <c r="N398" s="2">
        <v>19252</v>
      </c>
      <c r="O398" s="7">
        <f>IF(Table1[rating_count]&lt;1000, 1, 0)</f>
        <v>0</v>
      </c>
      <c r="P398" s="8">
        <f>Table1[[#This Row],[actual_price]]*Table1[[#This Row],[rating_count]]</f>
        <v>385020748</v>
      </c>
      <c r="Q398" s="10" t="str">
        <f>IF(Table1[[#This Row],[discounted_price]]&lt;200, "₹ 200",IF(Table1[[#This Row],[discounted_price]]&lt;=500,"₹ 200-₹ 500", "&gt;₹ 500"))</f>
        <v>₹ 200-₹ 500</v>
      </c>
      <c r="R398">
        <f>Table1[[#This Row],[rating]]*Table1[[#This Row],[rating_count]]</f>
        <v>78933.2</v>
      </c>
      <c r="S398" t="str">
        <f>IF(Table1[[#This Row],[discount_percentage]]&lt;0.25, "Low", IF(Table1[[#This Row],[discount_percentage]]&lt;0.5, "Medium", "High"))</f>
        <v>Medium</v>
      </c>
    </row>
    <row r="399" spans="1:19">
      <c r="A399" t="s">
        <v>795</v>
      </c>
      <c r="B399" t="s">
        <v>796</v>
      </c>
      <c r="C399" t="str">
        <f>TRIM(LEFT(Table1[[#This Row],[product_name]], FIND(" ", Table1[[#This Row],[product_name]], FIND(" ", Table1[[#This Row],[product_name]], FIND(" ", Table1[[#This Row],[product_name]])+1)+1)))</f>
        <v>Fire-Boltt Gladiator 1.96"</v>
      </c>
      <c r="D399" t="str">
        <f>PROPER(Table1[[#This Row],[Column1]])</f>
        <v>Fire-Boltt Gladiator 1.96"</v>
      </c>
      <c r="E399" t="s">
        <v>2696</v>
      </c>
      <c r="F399" t="s">
        <v>2697</v>
      </c>
      <c r="G399" t="s">
        <v>2722</v>
      </c>
      <c r="H399" t="s">
        <v>2723</v>
      </c>
      <c r="I399" s="9">
        <v>1149</v>
      </c>
      <c r="J399" s="9">
        <v>9999</v>
      </c>
      <c r="K399" s="1">
        <v>0.6</v>
      </c>
      <c r="L399" s="3">
        <f>IF(Table1[[#This Row],[discount_percentage]]&gt;=0.5, 1,0)</f>
        <v>1</v>
      </c>
      <c r="M399">
        <v>4.4000000000000004</v>
      </c>
      <c r="N399" s="2">
        <v>73</v>
      </c>
      <c r="O399" s="7">
        <f>IF(Table1[rating_count]&lt;1000, 1, 0)</f>
        <v>1</v>
      </c>
      <c r="P399" s="8">
        <f>Table1[[#This Row],[actual_price]]*Table1[[#This Row],[rating_count]]</f>
        <v>729927</v>
      </c>
      <c r="Q399" s="10" t="str">
        <f>IF(Table1[[#This Row],[discounted_price]]&lt;200, "₹ 200",IF(Table1[[#This Row],[discounted_price]]&lt;=500,"₹ 200-₹ 500", "&gt;₹ 500"))</f>
        <v>&gt;₹ 500</v>
      </c>
      <c r="R399">
        <f>Table1[[#This Row],[rating]]*Table1[[#This Row],[rating_count]]</f>
        <v>321.20000000000005</v>
      </c>
      <c r="S399" t="str">
        <f>IF(Table1[[#This Row],[discount_percentage]]&lt;0.25, "Low", IF(Table1[[#This Row],[discount_percentage]]&lt;0.5, "Medium", "High"))</f>
        <v>High</v>
      </c>
    </row>
    <row r="400" spans="1:19">
      <c r="A400" t="s">
        <v>797</v>
      </c>
      <c r="B400" t="s">
        <v>798</v>
      </c>
      <c r="C400" t="str">
        <f>TRIM(LEFT(Table1[[#This Row],[product_name]], FIND(" ", Table1[[#This Row],[product_name]], FIND(" ", Table1[[#This Row],[product_name]], FIND(" ", Table1[[#This Row],[product_name]])+1)+1)))</f>
        <v>STRIFF PS2_01 Multi</v>
      </c>
      <c r="D400" t="str">
        <f>PROPER(Table1[[#This Row],[Column1]])</f>
        <v>Striff Ps2_01 Multi</v>
      </c>
      <c r="E400" t="s">
        <v>2696</v>
      </c>
      <c r="F400" t="s">
        <v>2717</v>
      </c>
      <c r="G400" t="s">
        <v>2718</v>
      </c>
      <c r="H400" t="s">
        <v>2719</v>
      </c>
      <c r="I400" s="9">
        <v>529</v>
      </c>
      <c r="J400" s="9">
        <v>499</v>
      </c>
      <c r="K400" s="1">
        <v>0.8</v>
      </c>
      <c r="L400" s="3">
        <f>IF(Table1[[#This Row],[discount_percentage]]&gt;=0.5, 1,0)</f>
        <v>1</v>
      </c>
      <c r="M400">
        <v>4.3</v>
      </c>
      <c r="N400" s="2">
        <v>42641</v>
      </c>
      <c r="O400" s="7">
        <f>IF(Table1[rating_count]&lt;1000, 1, 0)</f>
        <v>0</v>
      </c>
      <c r="P400" s="8">
        <f>Table1[[#This Row],[actual_price]]*Table1[[#This Row],[rating_count]]</f>
        <v>21277859</v>
      </c>
      <c r="Q400" s="10" t="str">
        <f>IF(Table1[[#This Row],[discounted_price]]&lt;200, "₹ 200",IF(Table1[[#This Row],[discounted_price]]&lt;=500,"₹ 200-₹ 500", "&gt;₹ 500"))</f>
        <v>&gt;₹ 500</v>
      </c>
      <c r="R400">
        <f>Table1[[#This Row],[rating]]*Table1[[#This Row],[rating_count]]</f>
        <v>183356.3</v>
      </c>
      <c r="S400" t="str">
        <f>IF(Table1[[#This Row],[discount_percentage]]&lt;0.25, "Low", IF(Table1[[#This Row],[discount_percentage]]&lt;0.5, "Medium", "High"))</f>
        <v>High</v>
      </c>
    </row>
    <row r="401" spans="1:19">
      <c r="A401" t="s">
        <v>799</v>
      </c>
      <c r="B401" t="s">
        <v>800</v>
      </c>
      <c r="C401" t="str">
        <f>TRIM(LEFT(Table1[[#This Row],[product_name]], FIND(" ", Table1[[#This Row],[product_name]], FIND(" ", Table1[[#This Row],[product_name]], FIND(" ", Table1[[#This Row],[product_name]])+1)+1)))</f>
        <v>Samsung Galaxy Buds</v>
      </c>
      <c r="D401" t="str">
        <f>PROPER(Table1[[#This Row],[Column1]])</f>
        <v>Samsung Galaxy Buds</v>
      </c>
      <c r="E401" t="s">
        <v>2696</v>
      </c>
      <c r="F401" t="s">
        <v>2717</v>
      </c>
      <c r="G401" t="s">
        <v>2720</v>
      </c>
      <c r="H401" t="s">
        <v>2721</v>
      </c>
      <c r="I401" s="9">
        <v>13999</v>
      </c>
      <c r="J401" s="9">
        <v>15990</v>
      </c>
      <c r="K401" s="1">
        <v>0.7</v>
      </c>
      <c r="L401" s="3">
        <f>IF(Table1[[#This Row],[discount_percentage]]&gt;=0.5, 1,0)</f>
        <v>1</v>
      </c>
      <c r="M401">
        <v>4</v>
      </c>
      <c r="N401" s="2">
        <v>4390</v>
      </c>
      <c r="O401" s="7">
        <f>IF(Table1[rating_count]&lt;1000, 1, 0)</f>
        <v>0</v>
      </c>
      <c r="P401" s="8">
        <f>Table1[[#This Row],[actual_price]]*Table1[[#This Row],[rating_count]]</f>
        <v>70196100</v>
      </c>
      <c r="Q401" s="10" t="str">
        <f>IF(Table1[[#This Row],[discounted_price]]&lt;200, "₹ 200",IF(Table1[[#This Row],[discounted_price]]&lt;=500,"₹ 200-₹ 500", "&gt;₹ 500"))</f>
        <v>&gt;₹ 500</v>
      </c>
      <c r="R401">
        <f>Table1[[#This Row],[rating]]*Table1[[#This Row],[rating_count]]</f>
        <v>17560</v>
      </c>
      <c r="S401" t="str">
        <f>IF(Table1[[#This Row],[discount_percentage]]&lt;0.25, "Low", IF(Table1[[#This Row],[discount_percentage]]&lt;0.5, "Medium", "High"))</f>
        <v>High</v>
      </c>
    </row>
    <row r="402" spans="1:19">
      <c r="A402" t="s">
        <v>801</v>
      </c>
      <c r="B402" t="s">
        <v>802</v>
      </c>
      <c r="C402" t="str">
        <f>TRIM(LEFT(Table1[[#This Row],[product_name]], FIND(" ", Table1[[#This Row],[product_name]], FIND(" ", Table1[[#This Row],[product_name]], FIND(" ", Table1[[#This Row],[product_name]])+1)+1)))</f>
        <v>OnePlus Nord 2T</v>
      </c>
      <c r="D402" t="str">
        <f>PROPER(Table1[[#This Row],[Column1]])</f>
        <v>Oneplus Nord 2T</v>
      </c>
      <c r="E402" t="s">
        <v>2696</v>
      </c>
      <c r="F402" t="s">
        <v>2725</v>
      </c>
      <c r="G402" t="s">
        <v>2726</v>
      </c>
      <c r="H402" t="s">
        <v>2727</v>
      </c>
      <c r="I402" s="9">
        <v>379</v>
      </c>
      <c r="J402" s="9">
        <v>33999</v>
      </c>
      <c r="K402" s="1">
        <v>0</v>
      </c>
      <c r="L402" s="3">
        <f>IF(Table1[[#This Row],[discount_percentage]]&gt;=0.5, 1,0)</f>
        <v>0</v>
      </c>
      <c r="M402">
        <v>4.3</v>
      </c>
      <c r="N402" s="2">
        <v>17415</v>
      </c>
      <c r="O402" s="7">
        <f>IF(Table1[rating_count]&lt;1000, 1, 0)</f>
        <v>0</v>
      </c>
      <c r="P402" s="8">
        <f>Table1[[#This Row],[actual_price]]*Table1[[#This Row],[rating_count]]</f>
        <v>592092585</v>
      </c>
      <c r="Q402" s="10" t="str">
        <f>IF(Table1[[#This Row],[discounted_price]]&lt;200, "₹ 200",IF(Table1[[#This Row],[discounted_price]]&lt;=500,"₹ 200-₹ 500", "&gt;₹ 500"))</f>
        <v>₹ 200-₹ 500</v>
      </c>
      <c r="R402">
        <f>Table1[[#This Row],[rating]]*Table1[[#This Row],[rating_count]]</f>
        <v>74884.5</v>
      </c>
      <c r="S402" t="str">
        <f>IF(Table1[[#This Row],[discount_percentage]]&lt;0.25, "Low", IF(Table1[[#This Row],[discount_percentage]]&lt;0.5, "Medium", "High"))</f>
        <v>Low</v>
      </c>
    </row>
    <row r="403" spans="1:19">
      <c r="A403" t="s">
        <v>803</v>
      </c>
      <c r="B403" t="s">
        <v>804</v>
      </c>
      <c r="C403" t="str">
        <f>TRIM(LEFT(Table1[[#This Row],[product_name]], FIND(" ", Table1[[#This Row],[product_name]], FIND(" ", Table1[[#This Row],[product_name]], FIND(" ", Table1[[#This Row],[product_name]])+1)+1)))</f>
        <v>Sounce Spiral Charger</v>
      </c>
      <c r="D403" t="str">
        <f>PROPER(Table1[[#This Row],[Column1]])</f>
        <v>Sounce Spiral Charger</v>
      </c>
      <c r="E403" t="s">
        <v>2696</v>
      </c>
      <c r="F403" t="s">
        <v>2717</v>
      </c>
      <c r="G403" t="s">
        <v>2720</v>
      </c>
      <c r="H403" t="s">
        <v>2721</v>
      </c>
      <c r="I403" s="9">
        <v>13999</v>
      </c>
      <c r="J403" s="9">
        <v>999</v>
      </c>
      <c r="K403" s="1">
        <v>0.9</v>
      </c>
      <c r="L403" s="3">
        <f>IF(Table1[[#This Row],[discount_percentage]]&gt;=0.5, 1,0)</f>
        <v>1</v>
      </c>
      <c r="M403">
        <v>4</v>
      </c>
      <c r="N403" s="2">
        <v>1396</v>
      </c>
      <c r="O403" s="7">
        <f>IF(Table1[rating_count]&lt;1000, 1, 0)</f>
        <v>0</v>
      </c>
      <c r="P403" s="8">
        <f>Table1[[#This Row],[actual_price]]*Table1[[#This Row],[rating_count]]</f>
        <v>1394604</v>
      </c>
      <c r="Q403" s="10" t="str">
        <f>IF(Table1[[#This Row],[discounted_price]]&lt;200, "₹ 200",IF(Table1[[#This Row],[discounted_price]]&lt;=500,"₹ 200-₹ 500", "&gt;₹ 500"))</f>
        <v>&gt;₹ 500</v>
      </c>
      <c r="R403">
        <f>Table1[[#This Row],[rating]]*Table1[[#This Row],[rating_count]]</f>
        <v>5584</v>
      </c>
      <c r="S403" t="str">
        <f>IF(Table1[[#This Row],[discount_percentage]]&lt;0.25, "Low", IF(Table1[[#This Row],[discount_percentage]]&lt;0.5, "Medium", "High"))</f>
        <v>High</v>
      </c>
    </row>
    <row r="404" spans="1:19">
      <c r="A404" t="s">
        <v>805</v>
      </c>
      <c r="B404" t="s">
        <v>806</v>
      </c>
      <c r="C404" t="str">
        <f>TRIM(LEFT(Table1[[#This Row],[product_name]], FIND(" ", Table1[[#This Row],[product_name]], FIND(" ", Table1[[#This Row],[product_name]], FIND(" ", Table1[[#This Row],[product_name]])+1)+1)))</f>
        <v>PTron Boom Ultima</v>
      </c>
      <c r="D404" t="str">
        <f>PROPER(Table1[[#This Row],[Column1]])</f>
        <v>Ptron Boom Ultima</v>
      </c>
      <c r="E404" t="s">
        <v>2696</v>
      </c>
      <c r="F404" t="s">
        <v>2715</v>
      </c>
      <c r="G404" t="s">
        <v>2716</v>
      </c>
      <c r="I404" s="9">
        <v>3999</v>
      </c>
      <c r="J404" s="9">
        <v>1900</v>
      </c>
      <c r="K404" s="1">
        <v>0.84</v>
      </c>
      <c r="L404" s="3">
        <f>IF(Table1[[#This Row],[discount_percentage]]&gt;=0.5, 1,0)</f>
        <v>1</v>
      </c>
      <c r="M404">
        <v>3.6</v>
      </c>
      <c r="N404" s="2">
        <v>18202</v>
      </c>
      <c r="O404" s="7">
        <f>IF(Table1[rating_count]&lt;1000, 1, 0)</f>
        <v>0</v>
      </c>
      <c r="P404" s="8">
        <f>Table1[[#This Row],[actual_price]]*Table1[[#This Row],[rating_count]]</f>
        <v>34583800</v>
      </c>
      <c r="Q404" s="10" t="str">
        <f>IF(Table1[[#This Row],[discounted_price]]&lt;200, "₹ 200",IF(Table1[[#This Row],[discounted_price]]&lt;=500,"₹ 200-₹ 500", "&gt;₹ 500"))</f>
        <v>&gt;₹ 500</v>
      </c>
      <c r="R404">
        <f>Table1[[#This Row],[rating]]*Table1[[#This Row],[rating_count]]</f>
        <v>65527.200000000004</v>
      </c>
      <c r="S404" t="str">
        <f>IF(Table1[[#This Row],[discount_percentage]]&lt;0.25, "Low", IF(Table1[[#This Row],[discount_percentage]]&lt;0.5, "Medium", "High"))</f>
        <v>High</v>
      </c>
    </row>
    <row r="405" spans="1:19">
      <c r="A405" t="s">
        <v>807</v>
      </c>
      <c r="B405" t="s">
        <v>808</v>
      </c>
      <c r="C405" t="str">
        <f>TRIM(LEFT(Table1[[#This Row],[product_name]], FIND(" ", Table1[[#This Row],[product_name]], FIND(" ", Table1[[#This Row],[product_name]], FIND(" ", Table1[[#This Row],[product_name]])+1)+1)))</f>
        <v>Samsung Galaxy M13</v>
      </c>
      <c r="D405" t="str">
        <f>PROPER(Table1[[#This Row],[Column1]])</f>
        <v>Samsung Galaxy M13</v>
      </c>
      <c r="E405" t="s">
        <v>2938</v>
      </c>
      <c r="F405" t="s">
        <v>2939</v>
      </c>
      <c r="G405" t="s">
        <v>2958</v>
      </c>
      <c r="H405" t="s">
        <v>2695</v>
      </c>
      <c r="I405" s="9">
        <v>149</v>
      </c>
      <c r="J405" s="9">
        <v>14999</v>
      </c>
      <c r="K405" s="1">
        <v>0.27</v>
      </c>
      <c r="L405" s="3">
        <f>IF(Table1[[#This Row],[discount_percentage]]&gt;=0.5, 1,0)</f>
        <v>0</v>
      </c>
      <c r="M405">
        <v>4.0999999999999996</v>
      </c>
      <c r="N405" s="2">
        <v>18998</v>
      </c>
      <c r="O405" s="7">
        <f>IF(Table1[rating_count]&lt;1000, 1, 0)</f>
        <v>0</v>
      </c>
      <c r="P405" s="8">
        <f>Table1[[#This Row],[actual_price]]*Table1[[#This Row],[rating_count]]</f>
        <v>284951002</v>
      </c>
      <c r="Q405" s="10" t="str">
        <f>IF(Table1[[#This Row],[discounted_price]]&lt;200, "₹ 200",IF(Table1[[#This Row],[discounted_price]]&lt;=500,"₹ 200-₹ 500", "&gt;₹ 500"))</f>
        <v>₹ 200</v>
      </c>
      <c r="R405">
        <f>Table1[[#This Row],[rating]]*Table1[[#This Row],[rating_count]]</f>
        <v>77891.799999999988</v>
      </c>
      <c r="S405" t="str">
        <f>IF(Table1[[#This Row],[discount_percentage]]&lt;0.25, "Low", IF(Table1[[#This Row],[discount_percentage]]&lt;0.5, "Medium", "High"))</f>
        <v>Medium</v>
      </c>
    </row>
    <row r="406" spans="1:19">
      <c r="A406" t="s">
        <v>809</v>
      </c>
      <c r="B406" t="s">
        <v>810</v>
      </c>
      <c r="C406" t="str">
        <f>TRIM(LEFT(Table1[[#This Row],[product_name]], FIND(" ", Table1[[#This Row],[product_name]], FIND(" ", Table1[[#This Row],[product_name]], FIND(" ", Table1[[#This Row],[product_name]])+1)+1)))</f>
        <v>OnePlus 10R 5G</v>
      </c>
      <c r="D406" t="str">
        <f>PROPER(Table1[[#This Row],[Column1]])</f>
        <v>Oneplus 10R 5G</v>
      </c>
      <c r="E406" t="s">
        <v>2696</v>
      </c>
      <c r="F406" t="s">
        <v>2717</v>
      </c>
      <c r="G406" t="s">
        <v>2718</v>
      </c>
      <c r="H406" t="s">
        <v>2731</v>
      </c>
      <c r="I406" s="9">
        <v>99</v>
      </c>
      <c r="J406" s="9">
        <v>38999</v>
      </c>
      <c r="K406" s="1">
        <v>0.1</v>
      </c>
      <c r="L406" s="3">
        <f>IF(Table1[[#This Row],[discount_percentage]]&gt;=0.5, 1,0)</f>
        <v>0</v>
      </c>
      <c r="M406">
        <v>4.2</v>
      </c>
      <c r="N406" s="2">
        <v>11029</v>
      </c>
      <c r="O406" s="7">
        <f>IF(Table1[rating_count]&lt;1000, 1, 0)</f>
        <v>0</v>
      </c>
      <c r="P406" s="8">
        <f>Table1[[#This Row],[actual_price]]*Table1[[#This Row],[rating_count]]</f>
        <v>430119971</v>
      </c>
      <c r="Q406" s="10" t="str">
        <f>IF(Table1[[#This Row],[discounted_price]]&lt;200, "₹ 200",IF(Table1[[#This Row],[discounted_price]]&lt;=500,"₹ 200-₹ 500", "&gt;₹ 500"))</f>
        <v>₹ 200</v>
      </c>
      <c r="R406">
        <f>Table1[[#This Row],[rating]]*Table1[[#This Row],[rating_count]]</f>
        <v>46321.8</v>
      </c>
      <c r="S406" t="str">
        <f>IF(Table1[[#This Row],[discount_percentage]]&lt;0.25, "Low", IF(Table1[[#This Row],[discount_percentage]]&lt;0.5, "Medium", "High"))</f>
        <v>Low</v>
      </c>
    </row>
    <row r="407" spans="1:19">
      <c r="A407" t="s">
        <v>811</v>
      </c>
      <c r="B407" t="s">
        <v>738</v>
      </c>
      <c r="C407" t="str">
        <f>TRIM(LEFT(Table1[[#This Row],[product_name]], FIND(" ", Table1[[#This Row],[product_name]], FIND(" ", Table1[[#This Row],[product_name]], FIND(" ", Table1[[#This Row],[product_name]])+1)+1)))</f>
        <v>Samsung Galaxy M33</v>
      </c>
      <c r="D407" t="str">
        <f>PROPER(Table1[[#This Row],[Column1]])</f>
        <v>Samsung Galaxy M33</v>
      </c>
      <c r="E407" t="s">
        <v>2696</v>
      </c>
      <c r="F407" t="s">
        <v>2725</v>
      </c>
      <c r="G407" t="s">
        <v>2726</v>
      </c>
      <c r="H407" t="s">
        <v>2727</v>
      </c>
      <c r="I407" s="9">
        <v>4790</v>
      </c>
      <c r="J407" s="9">
        <v>24999</v>
      </c>
      <c r="K407" s="1">
        <v>0.32</v>
      </c>
      <c r="L407" s="3">
        <f>IF(Table1[[#This Row],[discount_percentage]]&gt;=0.5, 1,0)</f>
        <v>0</v>
      </c>
      <c r="M407">
        <v>4.0999999999999996</v>
      </c>
      <c r="N407" s="2">
        <v>22318</v>
      </c>
      <c r="O407" s="7">
        <f>IF(Table1[rating_count]&lt;1000, 1, 0)</f>
        <v>0</v>
      </c>
      <c r="P407" s="8">
        <f>Table1[[#This Row],[actual_price]]*Table1[[#This Row],[rating_count]]</f>
        <v>557927682</v>
      </c>
      <c r="Q407" s="10" t="str">
        <f>IF(Table1[[#This Row],[discounted_price]]&lt;200, "₹ 200",IF(Table1[[#This Row],[discounted_price]]&lt;=500,"₹ 200-₹ 500", "&gt;₹ 500"))</f>
        <v>&gt;₹ 500</v>
      </c>
      <c r="R407">
        <f>Table1[[#This Row],[rating]]*Table1[[#This Row],[rating_count]]</f>
        <v>91503.799999999988</v>
      </c>
      <c r="S407" t="str">
        <f>IF(Table1[[#This Row],[discount_percentage]]&lt;0.25, "Low", IF(Table1[[#This Row],[discount_percentage]]&lt;0.5, "Medium", "High"))</f>
        <v>Medium</v>
      </c>
    </row>
    <row r="408" spans="1:19">
      <c r="A408" t="s">
        <v>812</v>
      </c>
      <c r="B408" t="s">
        <v>813</v>
      </c>
      <c r="C408" t="str">
        <f>TRIM(LEFT(Table1[[#This Row],[product_name]], FIND(" ", Table1[[#This Row],[product_name]], FIND(" ", Table1[[#This Row],[product_name]], FIND(" ", Table1[[#This Row],[product_name]])+1)+1)))</f>
        <v>Ambrane Mobile Holding</v>
      </c>
      <c r="D408" t="str">
        <f>PROPER(Table1[[#This Row],[Column1]])</f>
        <v>Ambrane Mobile Holding</v>
      </c>
      <c r="E408" t="s">
        <v>2696</v>
      </c>
      <c r="F408" t="s">
        <v>2717</v>
      </c>
      <c r="G408" t="s">
        <v>2720</v>
      </c>
      <c r="H408" t="s">
        <v>2721</v>
      </c>
      <c r="I408" s="9">
        <v>33999</v>
      </c>
      <c r="J408" s="9">
        <v>499</v>
      </c>
      <c r="K408" s="1">
        <v>0.6</v>
      </c>
      <c r="L408" s="3">
        <f>IF(Table1[[#This Row],[discount_percentage]]&gt;=0.5, 1,0)</f>
        <v>1</v>
      </c>
      <c r="M408">
        <v>4.0999999999999996</v>
      </c>
      <c r="N408" s="2">
        <v>1786</v>
      </c>
      <c r="O408" s="7">
        <f>IF(Table1[rating_count]&lt;1000, 1, 0)</f>
        <v>0</v>
      </c>
      <c r="P408" s="8">
        <f>Table1[[#This Row],[actual_price]]*Table1[[#This Row],[rating_count]]</f>
        <v>891214</v>
      </c>
      <c r="Q408" s="10" t="str">
        <f>IF(Table1[[#This Row],[discounted_price]]&lt;200, "₹ 200",IF(Table1[[#This Row],[discounted_price]]&lt;=500,"₹ 200-₹ 500", "&gt;₹ 500"))</f>
        <v>&gt;₹ 500</v>
      </c>
      <c r="R408">
        <f>Table1[[#This Row],[rating]]*Table1[[#This Row],[rating_count]]</f>
        <v>7322.5999999999995</v>
      </c>
      <c r="S408" t="str">
        <f>IF(Table1[[#This Row],[discount_percentage]]&lt;0.25, "Low", IF(Table1[[#This Row],[discount_percentage]]&lt;0.5, "Medium", "High"))</f>
        <v>High</v>
      </c>
    </row>
    <row r="409" spans="1:19">
      <c r="A409" t="s">
        <v>814</v>
      </c>
      <c r="B409" t="s">
        <v>815</v>
      </c>
      <c r="C409" t="str">
        <f>TRIM(LEFT(Table1[[#This Row],[product_name]], FIND(" ", Table1[[#This Row],[product_name]], FIND(" ", Table1[[#This Row],[product_name]], FIND(" ", Table1[[#This Row],[product_name]])+1)+1)))</f>
        <v>Ambrane 10000mAh Slim</v>
      </c>
      <c r="D409" t="str">
        <f>PROPER(Table1[[#This Row],[Column1]])</f>
        <v>Ambrane 10000Mah Slim</v>
      </c>
      <c r="E409" t="s">
        <v>2938</v>
      </c>
      <c r="F409" t="s">
        <v>2939</v>
      </c>
      <c r="G409" t="s">
        <v>2958</v>
      </c>
      <c r="H409" t="s">
        <v>2732</v>
      </c>
      <c r="I409" s="9">
        <v>99</v>
      </c>
      <c r="J409" s="9">
        <v>1599</v>
      </c>
      <c r="K409" s="1">
        <v>0.38</v>
      </c>
      <c r="L409" s="3">
        <f>IF(Table1[[#This Row],[discount_percentage]]&gt;=0.5, 1,0)</f>
        <v>0</v>
      </c>
      <c r="M409">
        <v>4</v>
      </c>
      <c r="N409" s="2">
        <v>7222</v>
      </c>
      <c r="O409" s="7">
        <f>IF(Table1[rating_count]&lt;1000, 1, 0)</f>
        <v>0</v>
      </c>
      <c r="P409" s="8">
        <f>Table1[[#This Row],[actual_price]]*Table1[[#This Row],[rating_count]]</f>
        <v>11547978</v>
      </c>
      <c r="Q409" s="10" t="str">
        <f>IF(Table1[[#This Row],[discounted_price]]&lt;200, "₹ 200",IF(Table1[[#This Row],[discounted_price]]&lt;=500,"₹ 200-₹ 500", "&gt;₹ 500"))</f>
        <v>₹ 200</v>
      </c>
      <c r="R409">
        <f>Table1[[#This Row],[rating]]*Table1[[#This Row],[rating_count]]</f>
        <v>28888</v>
      </c>
      <c r="S409" t="str">
        <f>IF(Table1[[#This Row],[discount_percentage]]&lt;0.25, "Low", IF(Table1[[#This Row],[discount_percentage]]&lt;0.5, "Medium", "High"))</f>
        <v>Medium</v>
      </c>
    </row>
    <row r="410" spans="1:19">
      <c r="A410" t="s">
        <v>816</v>
      </c>
      <c r="B410" t="s">
        <v>817</v>
      </c>
      <c r="C410" t="str">
        <f>TRIM(LEFT(Table1[[#This Row],[product_name]], FIND(" ", Table1[[#This Row],[product_name]], FIND(" ", Table1[[#This Row],[product_name]], FIND(" ", Table1[[#This Row],[product_name]])+1)+1)))</f>
        <v>Nokia 105 Single</v>
      </c>
      <c r="D410" t="str">
        <f>PROPER(Table1[[#This Row],[Column1]])</f>
        <v>Nokia 105 Single</v>
      </c>
      <c r="E410" t="s">
        <v>2696</v>
      </c>
      <c r="F410" t="s">
        <v>2725</v>
      </c>
      <c r="G410" t="s">
        <v>2726</v>
      </c>
      <c r="H410" t="s">
        <v>2727</v>
      </c>
      <c r="I410" s="9">
        <v>299</v>
      </c>
      <c r="J410" s="9">
        <v>1599</v>
      </c>
      <c r="K410" s="1">
        <v>0.19</v>
      </c>
      <c r="L410" s="3">
        <f>IF(Table1[[#This Row],[discount_percentage]]&gt;=0.5, 1,0)</f>
        <v>0</v>
      </c>
      <c r="M410">
        <v>4</v>
      </c>
      <c r="N410" s="2">
        <v>128311</v>
      </c>
      <c r="O410" s="7">
        <f>IF(Table1[rating_count]&lt;1000, 1, 0)</f>
        <v>0</v>
      </c>
      <c r="P410" s="8">
        <f>Table1[[#This Row],[actual_price]]*Table1[[#This Row],[rating_count]]</f>
        <v>205169289</v>
      </c>
      <c r="Q410" s="10" t="str">
        <f>IF(Table1[[#This Row],[discounted_price]]&lt;200, "₹ 200",IF(Table1[[#This Row],[discounted_price]]&lt;=500,"₹ 200-₹ 500", "&gt;₹ 500"))</f>
        <v>₹ 200-₹ 500</v>
      </c>
      <c r="R410">
        <f>Table1[[#This Row],[rating]]*Table1[[#This Row],[rating_count]]</f>
        <v>513244</v>
      </c>
      <c r="S410" t="str">
        <f>IF(Table1[[#This Row],[discount_percentage]]&lt;0.25, "Low", IF(Table1[[#This Row],[discount_percentage]]&lt;0.5, "Medium", "High"))</f>
        <v>Low</v>
      </c>
    </row>
    <row r="411" spans="1:19">
      <c r="A411" t="s">
        <v>818</v>
      </c>
      <c r="B411" t="s">
        <v>819</v>
      </c>
      <c r="C411" t="str">
        <f>TRIM(LEFT(Table1[[#This Row],[product_name]], FIND(" ", Table1[[#This Row],[product_name]], FIND(" ", Table1[[#This Row],[product_name]], FIND(" ", Table1[[#This Row],[product_name]])+1)+1)))</f>
        <v>PTron Tangent Lite</v>
      </c>
      <c r="D411" t="str">
        <f>PROPER(Table1[[#This Row],[Column1]])</f>
        <v>Ptron Tangent Lite</v>
      </c>
      <c r="E411" t="s">
        <v>2696</v>
      </c>
      <c r="F411" t="s">
        <v>2717</v>
      </c>
      <c r="G411" t="s">
        <v>2720</v>
      </c>
      <c r="H411" t="s">
        <v>2721</v>
      </c>
      <c r="I411" s="9">
        <v>10999</v>
      </c>
      <c r="J411" s="9">
        <v>1800</v>
      </c>
      <c r="K411" s="1">
        <v>0.67</v>
      </c>
      <c r="L411" s="3">
        <f>IF(Table1[[#This Row],[discount_percentage]]&gt;=0.5, 1,0)</f>
        <v>1</v>
      </c>
      <c r="M411">
        <v>3.5</v>
      </c>
      <c r="N411" s="2">
        <v>83996</v>
      </c>
      <c r="O411" s="7">
        <f>IF(Table1[rating_count]&lt;1000, 1, 0)</f>
        <v>0</v>
      </c>
      <c r="P411" s="8">
        <f>Table1[[#This Row],[actual_price]]*Table1[[#This Row],[rating_count]]</f>
        <v>151192800</v>
      </c>
      <c r="Q411" s="10" t="str">
        <f>IF(Table1[[#This Row],[discounted_price]]&lt;200, "₹ 200",IF(Table1[[#This Row],[discounted_price]]&lt;=500,"₹ 200-₹ 500", "&gt;₹ 500"))</f>
        <v>&gt;₹ 500</v>
      </c>
      <c r="R411">
        <f>Table1[[#This Row],[rating]]*Table1[[#This Row],[rating_count]]</f>
        <v>293986</v>
      </c>
      <c r="S411" t="str">
        <f>IF(Table1[[#This Row],[discount_percentage]]&lt;0.25, "Low", IF(Table1[[#This Row],[discount_percentage]]&lt;0.5, "Medium", "High"))</f>
        <v>High</v>
      </c>
    </row>
    <row r="412" spans="1:19">
      <c r="A412" t="s">
        <v>820</v>
      </c>
      <c r="B412" t="s">
        <v>821</v>
      </c>
      <c r="C412" t="str">
        <f>TRIM(LEFT(Table1[[#This Row],[product_name]], FIND(" ", Table1[[#This Row],[product_name]], FIND(" ", Table1[[#This Row],[product_name]], FIND(" ", Table1[[#This Row],[product_name]])+1)+1)))</f>
        <v>Samsung EVO Plus</v>
      </c>
      <c r="D412" t="str">
        <f>PROPER(Table1[[#This Row],[Column1]])</f>
        <v>Samsung Evo Plus</v>
      </c>
      <c r="E412" t="s">
        <v>2696</v>
      </c>
      <c r="F412" t="s">
        <v>2717</v>
      </c>
      <c r="G412" t="s">
        <v>2720</v>
      </c>
      <c r="H412" t="s">
        <v>2721</v>
      </c>
      <c r="I412" s="9">
        <v>34999</v>
      </c>
      <c r="J412" s="9">
        <v>1899</v>
      </c>
      <c r="K412" s="1">
        <v>0.68</v>
      </c>
      <c r="L412" s="3">
        <f>IF(Table1[[#This Row],[discount_percentage]]&gt;=0.5, 1,0)</f>
        <v>1</v>
      </c>
      <c r="M412">
        <v>4.3</v>
      </c>
      <c r="N412" s="2">
        <v>140036</v>
      </c>
      <c r="O412" s="7">
        <f>IF(Table1[rating_count]&lt;1000, 1, 0)</f>
        <v>0</v>
      </c>
      <c r="P412" s="8">
        <f>Table1[[#This Row],[actual_price]]*Table1[[#This Row],[rating_count]]</f>
        <v>265928364</v>
      </c>
      <c r="Q412" s="10" t="str">
        <f>IF(Table1[[#This Row],[discounted_price]]&lt;200, "₹ 200",IF(Table1[[#This Row],[discounted_price]]&lt;=500,"₹ 200-₹ 500", "&gt;₹ 500"))</f>
        <v>&gt;₹ 500</v>
      </c>
      <c r="R412">
        <f>Table1[[#This Row],[rating]]*Table1[[#This Row],[rating_count]]</f>
        <v>602154.79999999993</v>
      </c>
      <c r="S412" t="str">
        <f>IF(Table1[[#This Row],[discount_percentage]]&lt;0.25, "Low", IF(Table1[[#This Row],[discount_percentage]]&lt;0.5, "Medium", "High"))</f>
        <v>High</v>
      </c>
    </row>
    <row r="413" spans="1:19">
      <c r="A413" t="s">
        <v>822</v>
      </c>
      <c r="B413" t="s">
        <v>823</v>
      </c>
      <c r="C413" t="str">
        <f>TRIM(LEFT(Table1[[#This Row],[product_name]], FIND(" ", Table1[[#This Row],[product_name]], FIND(" ", Table1[[#This Row],[product_name]], FIND(" ", Table1[[#This Row],[product_name]])+1)+1)))</f>
        <v>Ambrane 20000mAh Power</v>
      </c>
      <c r="D413" t="str">
        <f>PROPER(Table1[[#This Row],[Column1]])</f>
        <v>Ambrane 20000Mah Power</v>
      </c>
      <c r="E413" t="s">
        <v>2696</v>
      </c>
      <c r="F413" t="s">
        <v>2717</v>
      </c>
      <c r="G413" t="s">
        <v>2720</v>
      </c>
      <c r="H413" t="s">
        <v>2721</v>
      </c>
      <c r="I413" s="9">
        <v>16999</v>
      </c>
      <c r="J413" s="9">
        <v>2499</v>
      </c>
      <c r="K413" s="1">
        <v>0.28000000000000003</v>
      </c>
      <c r="L413" s="3">
        <f>IF(Table1[[#This Row],[discount_percentage]]&gt;=0.5, 1,0)</f>
        <v>0</v>
      </c>
      <c r="M413">
        <v>4.0999999999999996</v>
      </c>
      <c r="N413" s="2">
        <v>18678</v>
      </c>
      <c r="O413" s="7">
        <f>IF(Table1[rating_count]&lt;1000, 1, 0)</f>
        <v>0</v>
      </c>
      <c r="P413" s="8">
        <f>Table1[[#This Row],[actual_price]]*Table1[[#This Row],[rating_count]]</f>
        <v>46676322</v>
      </c>
      <c r="Q413" s="10" t="str">
        <f>IF(Table1[[#This Row],[discounted_price]]&lt;200, "₹ 200",IF(Table1[[#This Row],[discounted_price]]&lt;=500,"₹ 200-₹ 500", "&gt;₹ 500"))</f>
        <v>&gt;₹ 500</v>
      </c>
      <c r="R413">
        <f>Table1[[#This Row],[rating]]*Table1[[#This Row],[rating_count]]</f>
        <v>76579.799999999988</v>
      </c>
      <c r="S413" t="str">
        <f>IF(Table1[[#This Row],[discount_percentage]]&lt;0.25, "Low", IF(Table1[[#This Row],[discount_percentage]]&lt;0.5, "Medium", "High"))</f>
        <v>Medium</v>
      </c>
    </row>
    <row r="414" spans="1:19">
      <c r="A414" t="s">
        <v>824</v>
      </c>
      <c r="B414" t="s">
        <v>825</v>
      </c>
      <c r="C414" t="str">
        <f>TRIM(LEFT(Table1[[#This Row],[product_name]], FIND(" ", Table1[[#This Row],[product_name]], FIND(" ", Table1[[#This Row],[product_name]], FIND(" ", Table1[[#This Row],[product_name]])+1)+1)))</f>
        <v>Samsung Galaxy M13</v>
      </c>
      <c r="D414" t="str">
        <f>PROPER(Table1[[#This Row],[Column1]])</f>
        <v>Samsung Galaxy M13</v>
      </c>
      <c r="E414" t="s">
        <v>2696</v>
      </c>
      <c r="F414" t="s">
        <v>2717</v>
      </c>
      <c r="G414" t="s">
        <v>2718</v>
      </c>
      <c r="H414" t="s">
        <v>2731</v>
      </c>
      <c r="I414" s="9">
        <v>199</v>
      </c>
      <c r="J414" s="9">
        <v>14999</v>
      </c>
      <c r="K414" s="1">
        <v>0.27</v>
      </c>
      <c r="L414" s="3">
        <f>IF(Table1[[#This Row],[discount_percentage]]&gt;=0.5, 1,0)</f>
        <v>0</v>
      </c>
      <c r="M414">
        <v>4.0999999999999996</v>
      </c>
      <c r="N414" s="2">
        <v>18998</v>
      </c>
      <c r="O414" s="7">
        <f>IF(Table1[rating_count]&lt;1000, 1, 0)</f>
        <v>0</v>
      </c>
      <c r="P414" s="8">
        <f>Table1[[#This Row],[actual_price]]*Table1[[#This Row],[rating_count]]</f>
        <v>284951002</v>
      </c>
      <c r="Q414" s="10" t="str">
        <f>IF(Table1[[#This Row],[discounted_price]]&lt;200, "₹ 200",IF(Table1[[#This Row],[discounted_price]]&lt;=500,"₹ 200-₹ 500", "&gt;₹ 500"))</f>
        <v>₹ 200</v>
      </c>
      <c r="R414">
        <f>Table1[[#This Row],[rating]]*Table1[[#This Row],[rating_count]]</f>
        <v>77891.799999999988</v>
      </c>
      <c r="S414" t="str">
        <f>IF(Table1[[#This Row],[discount_percentage]]&lt;0.25, "Low", IF(Table1[[#This Row],[discount_percentage]]&lt;0.5, "Medium", "High"))</f>
        <v>Medium</v>
      </c>
    </row>
    <row r="415" spans="1:19">
      <c r="A415" t="s">
        <v>826</v>
      </c>
      <c r="B415" t="s">
        <v>827</v>
      </c>
      <c r="C415" t="str">
        <f>TRIM(LEFT(Table1[[#This Row],[product_name]], FIND(" ", Table1[[#This Row],[product_name]], FIND(" ", Table1[[#This Row],[product_name]], FIND(" ", Table1[[#This Row],[product_name]])+1)+1)))</f>
        <v>boAt Xtend Smartwatch</v>
      </c>
      <c r="D415" t="str">
        <f>PROPER(Table1[[#This Row],[Column1]])</f>
        <v>Boat Xtend Smartwatch</v>
      </c>
      <c r="E415" t="s">
        <v>2696</v>
      </c>
      <c r="F415" t="s">
        <v>2717</v>
      </c>
      <c r="G415" t="s">
        <v>2718</v>
      </c>
      <c r="H415" t="s">
        <v>2719</v>
      </c>
      <c r="I415" s="9">
        <v>999</v>
      </c>
      <c r="J415" s="9">
        <v>7990</v>
      </c>
      <c r="K415" s="1">
        <v>0.62</v>
      </c>
      <c r="L415" s="3">
        <f>IF(Table1[[#This Row],[discount_percentage]]&gt;=0.5, 1,0)</f>
        <v>1</v>
      </c>
      <c r="M415">
        <v>4.0999999999999996</v>
      </c>
      <c r="N415" s="2">
        <v>48449</v>
      </c>
      <c r="O415" s="7">
        <f>IF(Table1[rating_count]&lt;1000, 1, 0)</f>
        <v>0</v>
      </c>
      <c r="P415" s="8">
        <f>Table1[[#This Row],[actual_price]]*Table1[[#This Row],[rating_count]]</f>
        <v>387107510</v>
      </c>
      <c r="Q415" s="10" t="str">
        <f>IF(Table1[[#This Row],[discounted_price]]&lt;200, "₹ 200",IF(Table1[[#This Row],[discounted_price]]&lt;=500,"₹ 200-₹ 500", "&gt;₹ 500"))</f>
        <v>&gt;₹ 500</v>
      </c>
      <c r="R415">
        <f>Table1[[#This Row],[rating]]*Table1[[#This Row],[rating_count]]</f>
        <v>198640.9</v>
      </c>
      <c r="S415" t="str">
        <f>IF(Table1[[#This Row],[discount_percentage]]&lt;0.25, "Low", IF(Table1[[#This Row],[discount_percentage]]&lt;0.5, "Medium", "High"))</f>
        <v>High</v>
      </c>
    </row>
    <row r="416" spans="1:19">
      <c r="A416" t="s">
        <v>828</v>
      </c>
      <c r="B416" t="s">
        <v>829</v>
      </c>
      <c r="C416" t="str">
        <f>TRIM(LEFT(Table1[[#This Row],[product_name]], FIND(" ", Table1[[#This Row],[product_name]], FIND(" ", Table1[[#This Row],[product_name]], FIND(" ", Table1[[#This Row],[product_name]])+1)+1)))</f>
        <v>boAt Wave Call</v>
      </c>
      <c r="D416" t="str">
        <f>PROPER(Table1[[#This Row],[Column1]])</f>
        <v>Boat Wave Call</v>
      </c>
      <c r="E416" t="s">
        <v>2696</v>
      </c>
      <c r="F416" t="s">
        <v>2717</v>
      </c>
      <c r="G416" t="s">
        <v>2720</v>
      </c>
      <c r="H416" t="s">
        <v>2724</v>
      </c>
      <c r="I416" s="9">
        <v>1299</v>
      </c>
      <c r="J416" s="9">
        <v>7990</v>
      </c>
      <c r="K416" s="1">
        <v>0.75</v>
      </c>
      <c r="L416" s="3">
        <f>IF(Table1[[#This Row],[discount_percentage]]&gt;=0.5, 1,0)</f>
        <v>1</v>
      </c>
      <c r="M416">
        <v>3.8</v>
      </c>
      <c r="N416" s="2">
        <v>17831</v>
      </c>
      <c r="O416" s="7">
        <f>IF(Table1[rating_count]&lt;1000, 1, 0)</f>
        <v>0</v>
      </c>
      <c r="P416" s="8">
        <f>Table1[[#This Row],[actual_price]]*Table1[[#This Row],[rating_count]]</f>
        <v>142469690</v>
      </c>
      <c r="Q416" s="10" t="str">
        <f>IF(Table1[[#This Row],[discounted_price]]&lt;200, "₹ 200",IF(Table1[[#This Row],[discounted_price]]&lt;=500,"₹ 200-₹ 500", "&gt;₹ 500"))</f>
        <v>&gt;₹ 500</v>
      </c>
      <c r="R416">
        <f>Table1[[#This Row],[rating]]*Table1[[#This Row],[rating_count]]</f>
        <v>67757.8</v>
      </c>
      <c r="S416" t="str">
        <f>IF(Table1[[#This Row],[discount_percentage]]&lt;0.25, "Low", IF(Table1[[#This Row],[discount_percentage]]&lt;0.5, "Medium", "High"))</f>
        <v>High</v>
      </c>
    </row>
    <row r="417" spans="1:19">
      <c r="A417" t="s">
        <v>830</v>
      </c>
      <c r="B417" t="s">
        <v>831</v>
      </c>
      <c r="C417" t="str">
        <f>TRIM(LEFT(Table1[[#This Row],[product_name]], FIND(" ", Table1[[#This Row],[product_name]], FIND(" ", Table1[[#This Row],[product_name]], FIND(" ", Table1[[#This Row],[product_name]])+1)+1)))</f>
        <v>MI Xiaomi 22.5W</v>
      </c>
      <c r="D417" t="str">
        <f>PROPER(Table1[[#This Row],[Column1]])</f>
        <v>Mi Xiaomi 22.5W</v>
      </c>
      <c r="E417" t="s">
        <v>2696</v>
      </c>
      <c r="F417" t="s">
        <v>2725</v>
      </c>
      <c r="G417" t="s">
        <v>2726</v>
      </c>
      <c r="H417" t="s">
        <v>2727</v>
      </c>
      <c r="I417" s="9">
        <v>599</v>
      </c>
      <c r="J417" s="9">
        <v>999</v>
      </c>
      <c r="K417" s="1">
        <v>0.35</v>
      </c>
      <c r="L417" s="3">
        <f>IF(Table1[[#This Row],[discount_percentage]]&gt;=0.5, 1,0)</f>
        <v>0</v>
      </c>
      <c r="M417">
        <v>4.2</v>
      </c>
      <c r="N417" s="2">
        <v>1315</v>
      </c>
      <c r="O417" s="7">
        <f>IF(Table1[rating_count]&lt;1000, 1, 0)</f>
        <v>0</v>
      </c>
      <c r="P417" s="8">
        <f>Table1[[#This Row],[actual_price]]*Table1[[#This Row],[rating_count]]</f>
        <v>1313685</v>
      </c>
      <c r="Q417" s="10" t="str">
        <f>IF(Table1[[#This Row],[discounted_price]]&lt;200, "₹ 200",IF(Table1[[#This Row],[discounted_price]]&lt;=500,"₹ 200-₹ 500", "&gt;₹ 500"))</f>
        <v>&gt;₹ 500</v>
      </c>
      <c r="R417">
        <f>Table1[[#This Row],[rating]]*Table1[[#This Row],[rating_count]]</f>
        <v>5523</v>
      </c>
      <c r="S417" t="str">
        <f>IF(Table1[[#This Row],[discount_percentage]]&lt;0.25, "Low", IF(Table1[[#This Row],[discount_percentage]]&lt;0.5, "Medium", "High"))</f>
        <v>Medium</v>
      </c>
    </row>
    <row r="418" spans="1:19">
      <c r="A418" t="s">
        <v>832</v>
      </c>
      <c r="B418" t="s">
        <v>790</v>
      </c>
      <c r="C418" t="str">
        <f>TRIM(LEFT(Table1[[#This Row],[product_name]], FIND(" ", Table1[[#This Row],[product_name]], FIND(" ", Table1[[#This Row],[product_name]], FIND(" ", Table1[[#This Row],[product_name]])+1)+1)))</f>
        <v>Samsung Galaxy M13</v>
      </c>
      <c r="D418" t="str">
        <f>PROPER(Table1[[#This Row],[Column1]])</f>
        <v>Samsung Galaxy M13</v>
      </c>
      <c r="E418" t="s">
        <v>2696</v>
      </c>
      <c r="F418" t="s">
        <v>2697</v>
      </c>
      <c r="G418" t="s">
        <v>2722</v>
      </c>
      <c r="H418" t="s">
        <v>2723</v>
      </c>
      <c r="I418" s="9">
        <v>599</v>
      </c>
      <c r="J418" s="9">
        <v>19499</v>
      </c>
      <c r="K418" s="1">
        <v>0.28000000000000003</v>
      </c>
      <c r="L418" s="3">
        <f>IF(Table1[[#This Row],[discount_percentage]]&gt;=0.5, 1,0)</f>
        <v>0</v>
      </c>
      <c r="M418">
        <v>4.0999999999999996</v>
      </c>
      <c r="N418" s="2">
        <v>18998</v>
      </c>
      <c r="O418" s="7">
        <f>IF(Table1[rating_count]&lt;1000, 1, 0)</f>
        <v>0</v>
      </c>
      <c r="P418" s="8">
        <f>Table1[[#This Row],[actual_price]]*Table1[[#This Row],[rating_count]]</f>
        <v>370442002</v>
      </c>
      <c r="Q418" s="10" t="str">
        <f>IF(Table1[[#This Row],[discounted_price]]&lt;200, "₹ 200",IF(Table1[[#This Row],[discounted_price]]&lt;=500,"₹ 200-₹ 500", "&gt;₹ 500"))</f>
        <v>&gt;₹ 500</v>
      </c>
      <c r="R418">
        <f>Table1[[#This Row],[rating]]*Table1[[#This Row],[rating_count]]</f>
        <v>77891.799999999988</v>
      </c>
      <c r="S418" t="str">
        <f>IF(Table1[[#This Row],[discount_percentage]]&lt;0.25, "Low", IF(Table1[[#This Row],[discount_percentage]]&lt;0.5, "Medium", "High"))</f>
        <v>Medium</v>
      </c>
    </row>
    <row r="419" spans="1:19">
      <c r="A419" t="s">
        <v>833</v>
      </c>
      <c r="B419" t="s">
        <v>834</v>
      </c>
      <c r="C419" t="str">
        <f>TRIM(LEFT(Table1[[#This Row],[product_name]], FIND(" ", Table1[[#This Row],[product_name]], FIND(" ", Table1[[#This Row],[product_name]], FIND(" ", Table1[[#This Row],[product_name]])+1)+1)))</f>
        <v>Gizga Essentials Spiral</v>
      </c>
      <c r="D419" t="str">
        <f>PROPER(Table1[[#This Row],[Column1]])</f>
        <v>Gizga Essentials Spiral</v>
      </c>
      <c r="E419" t="s">
        <v>2696</v>
      </c>
      <c r="F419" t="s">
        <v>2717</v>
      </c>
      <c r="G419" t="s">
        <v>2718</v>
      </c>
      <c r="H419" t="s">
        <v>2719</v>
      </c>
      <c r="I419" s="9">
        <v>1799</v>
      </c>
      <c r="J419" s="9">
        <v>299</v>
      </c>
      <c r="K419" s="1">
        <v>0.6</v>
      </c>
      <c r="L419" s="3">
        <f>IF(Table1[[#This Row],[discount_percentage]]&gt;=0.5, 1,0)</f>
        <v>1</v>
      </c>
      <c r="M419">
        <v>4.0999999999999996</v>
      </c>
      <c r="N419" s="2">
        <v>5999</v>
      </c>
      <c r="O419" s="7">
        <f>IF(Table1[rating_count]&lt;1000, 1, 0)</f>
        <v>0</v>
      </c>
      <c r="P419" s="8">
        <f>Table1[[#This Row],[actual_price]]*Table1[[#This Row],[rating_count]]</f>
        <v>1793701</v>
      </c>
      <c r="Q419" s="10" t="str">
        <f>IF(Table1[[#This Row],[discounted_price]]&lt;200, "₹ 200",IF(Table1[[#This Row],[discounted_price]]&lt;=500,"₹ 200-₹ 500", "&gt;₹ 500"))</f>
        <v>&gt;₹ 500</v>
      </c>
      <c r="R419">
        <f>Table1[[#This Row],[rating]]*Table1[[#This Row],[rating_count]]</f>
        <v>24595.899999999998</v>
      </c>
      <c r="S419" t="str">
        <f>IF(Table1[[#This Row],[discount_percentage]]&lt;0.25, "Low", IF(Table1[[#This Row],[discount_percentage]]&lt;0.5, "Medium", "High"))</f>
        <v>High</v>
      </c>
    </row>
    <row r="420" spans="1:19">
      <c r="A420" t="s">
        <v>835</v>
      </c>
      <c r="B420" t="s">
        <v>836</v>
      </c>
      <c r="C420" t="str">
        <f>TRIM(LEFT(Table1[[#This Row],[product_name]], FIND(" ", Table1[[#This Row],[product_name]], FIND(" ", Table1[[#This Row],[product_name]], FIND(" ", Table1[[#This Row],[product_name]])+1)+1)))</f>
        <v>Redmi Note 11</v>
      </c>
      <c r="D420" t="str">
        <f>PROPER(Table1[[#This Row],[Column1]])</f>
        <v>Redmi Note 11</v>
      </c>
      <c r="E420" t="s">
        <v>2938</v>
      </c>
      <c r="F420" t="s">
        <v>2939</v>
      </c>
      <c r="G420" t="s">
        <v>2958</v>
      </c>
      <c r="H420" t="s">
        <v>2695</v>
      </c>
      <c r="I420" s="9">
        <v>176.63</v>
      </c>
      <c r="J420" s="9">
        <v>17999</v>
      </c>
      <c r="K420" s="1">
        <v>0.28000000000000003</v>
      </c>
      <c r="L420" s="3">
        <f>IF(Table1[[#This Row],[discount_percentage]]&gt;=0.5, 1,0)</f>
        <v>0</v>
      </c>
      <c r="M420">
        <v>4.0999999999999996</v>
      </c>
      <c r="N420" s="2">
        <v>50772</v>
      </c>
      <c r="O420" s="7">
        <f>IF(Table1[rating_count]&lt;1000, 1, 0)</f>
        <v>0</v>
      </c>
      <c r="P420" s="8">
        <f>Table1[[#This Row],[actual_price]]*Table1[[#This Row],[rating_count]]</f>
        <v>913845228</v>
      </c>
      <c r="Q420" s="10" t="str">
        <f>IF(Table1[[#This Row],[discounted_price]]&lt;200, "₹ 200",IF(Table1[[#This Row],[discounted_price]]&lt;=500,"₹ 200-₹ 500", "&gt;₹ 500"))</f>
        <v>₹ 200</v>
      </c>
      <c r="R420">
        <f>Table1[[#This Row],[rating]]*Table1[[#This Row],[rating_count]]</f>
        <v>208165.19999999998</v>
      </c>
      <c r="S420" t="str">
        <f>IF(Table1[[#This Row],[discount_percentage]]&lt;0.25, "Low", IF(Table1[[#This Row],[discount_percentage]]&lt;0.5, "Medium", "High"))</f>
        <v>Medium</v>
      </c>
    </row>
    <row r="421" spans="1:19">
      <c r="A421" t="s">
        <v>837</v>
      </c>
      <c r="B421" t="s">
        <v>838</v>
      </c>
      <c r="C421" t="str">
        <f>TRIM(LEFT(Table1[[#This Row],[product_name]], FIND(" ", Table1[[#This Row],[product_name]], FIND(" ", Table1[[#This Row],[product_name]], FIND(" ", Table1[[#This Row],[product_name]])+1)+1)))</f>
        <v>Redmi Note 11</v>
      </c>
      <c r="D421" t="str">
        <f>PROPER(Table1[[#This Row],[Column1]])</f>
        <v>Redmi Note 11</v>
      </c>
      <c r="E421" t="s">
        <v>2696</v>
      </c>
      <c r="F421" t="s">
        <v>2717</v>
      </c>
      <c r="G421" t="s">
        <v>2720</v>
      </c>
      <c r="H421" t="s">
        <v>2721</v>
      </c>
      <c r="I421" s="9">
        <v>10999</v>
      </c>
      <c r="J421" s="9">
        <v>26999</v>
      </c>
      <c r="K421" s="1">
        <v>0.22</v>
      </c>
      <c r="L421" s="3">
        <f>IF(Table1[[#This Row],[discount_percentage]]&gt;=0.5, 1,0)</f>
        <v>0</v>
      </c>
      <c r="M421">
        <v>3.9</v>
      </c>
      <c r="N421" s="2">
        <v>25824</v>
      </c>
      <c r="O421" s="7">
        <f>IF(Table1[rating_count]&lt;1000, 1, 0)</f>
        <v>0</v>
      </c>
      <c r="P421" s="8">
        <f>Table1[[#This Row],[actual_price]]*Table1[[#This Row],[rating_count]]</f>
        <v>697222176</v>
      </c>
      <c r="Q421" s="10" t="str">
        <f>IF(Table1[[#This Row],[discounted_price]]&lt;200, "₹ 200",IF(Table1[[#This Row],[discounted_price]]&lt;=500,"₹ 200-₹ 500", "&gt;₹ 500"))</f>
        <v>&gt;₹ 500</v>
      </c>
      <c r="R421">
        <f>Table1[[#This Row],[rating]]*Table1[[#This Row],[rating_count]]</f>
        <v>100713.59999999999</v>
      </c>
      <c r="S421" t="str">
        <f>IF(Table1[[#This Row],[discount_percentage]]&lt;0.25, "Low", IF(Table1[[#This Row],[discount_percentage]]&lt;0.5, "Medium", "High"))</f>
        <v>Low</v>
      </c>
    </row>
    <row r="422" spans="1:19">
      <c r="A422" t="s">
        <v>839</v>
      </c>
      <c r="B422" t="s">
        <v>840</v>
      </c>
      <c r="C422" t="str">
        <f>TRIM(LEFT(Table1[[#This Row],[product_name]], FIND(" ", Table1[[#This Row],[product_name]], FIND(" ", Table1[[#This Row],[product_name]], FIND(" ", Table1[[#This Row],[product_name]])+1)+1)))</f>
        <v>USB Charger, Oraimo</v>
      </c>
      <c r="D422" t="str">
        <f>PROPER(Table1[[#This Row],[Column1]])</f>
        <v>Usb Charger, Oraimo</v>
      </c>
      <c r="E422" t="s">
        <v>2696</v>
      </c>
      <c r="F422" t="s">
        <v>2715</v>
      </c>
      <c r="G422" t="s">
        <v>2716</v>
      </c>
      <c r="I422" s="9">
        <v>2999</v>
      </c>
      <c r="J422" s="9">
        <v>649</v>
      </c>
      <c r="K422" s="1">
        <v>0.62</v>
      </c>
      <c r="L422" s="3">
        <f>IF(Table1[[#This Row],[discount_percentage]]&gt;=0.5, 1,0)</f>
        <v>1</v>
      </c>
      <c r="M422">
        <v>4</v>
      </c>
      <c r="N422" s="2">
        <v>14404</v>
      </c>
      <c r="O422" s="7">
        <f>IF(Table1[rating_count]&lt;1000, 1, 0)</f>
        <v>0</v>
      </c>
      <c r="P422" s="8">
        <f>Table1[[#This Row],[actual_price]]*Table1[[#This Row],[rating_count]]</f>
        <v>9348196</v>
      </c>
      <c r="Q422" s="10" t="str">
        <f>IF(Table1[[#This Row],[discounted_price]]&lt;200, "₹ 200",IF(Table1[[#This Row],[discounted_price]]&lt;=500,"₹ 200-₹ 500", "&gt;₹ 500"))</f>
        <v>&gt;₹ 500</v>
      </c>
      <c r="R422">
        <f>Table1[[#This Row],[rating]]*Table1[[#This Row],[rating_count]]</f>
        <v>57616</v>
      </c>
      <c r="S422" t="str">
        <f>IF(Table1[[#This Row],[discount_percentage]]&lt;0.25, "Low", IF(Table1[[#This Row],[discount_percentage]]&lt;0.5, "Medium", "High"))</f>
        <v>High</v>
      </c>
    </row>
    <row r="423" spans="1:19">
      <c r="A423" t="s">
        <v>841</v>
      </c>
      <c r="B423" t="s">
        <v>842</v>
      </c>
      <c r="C423" t="str">
        <f>TRIM(LEFT(Table1[[#This Row],[product_name]], FIND(" ", Table1[[#This Row],[product_name]], FIND(" ", Table1[[#This Row],[product_name]], FIND(" ", Table1[[#This Row],[product_name]])+1)+1)))</f>
        <v>Goldmedal Curve Plus</v>
      </c>
      <c r="D423" t="str">
        <f>PROPER(Table1[[#This Row],[Column1]])</f>
        <v>Goldmedal Curve Plus</v>
      </c>
      <c r="E423" t="s">
        <v>2696</v>
      </c>
      <c r="F423" t="s">
        <v>2715</v>
      </c>
      <c r="G423" t="s">
        <v>2716</v>
      </c>
      <c r="I423" s="9">
        <v>1999</v>
      </c>
      <c r="J423" s="9">
        <v>171</v>
      </c>
      <c r="K423" s="1">
        <v>0.42</v>
      </c>
      <c r="L423" s="3">
        <f>IF(Table1[[#This Row],[discount_percentage]]&gt;=0.5, 1,0)</f>
        <v>0</v>
      </c>
      <c r="M423">
        <v>4.5</v>
      </c>
      <c r="N423" s="2">
        <v>11339</v>
      </c>
      <c r="O423" s="7">
        <f>IF(Table1[rating_count]&lt;1000, 1, 0)</f>
        <v>0</v>
      </c>
      <c r="P423" s="8">
        <f>Table1[[#This Row],[actual_price]]*Table1[[#This Row],[rating_count]]</f>
        <v>1938969</v>
      </c>
      <c r="Q423" s="10" t="str">
        <f>IF(Table1[[#This Row],[discounted_price]]&lt;200, "₹ 200",IF(Table1[[#This Row],[discounted_price]]&lt;=500,"₹ 200-₹ 500", "&gt;₹ 500"))</f>
        <v>&gt;₹ 500</v>
      </c>
      <c r="R423">
        <f>Table1[[#This Row],[rating]]*Table1[[#This Row],[rating_count]]</f>
        <v>51025.5</v>
      </c>
      <c r="S423" t="str">
        <f>IF(Table1[[#This Row],[discount_percentage]]&lt;0.25, "Low", IF(Table1[[#This Row],[discount_percentage]]&lt;0.5, "Medium", "High"))</f>
        <v>Medium</v>
      </c>
    </row>
    <row r="424" spans="1:19">
      <c r="A424" t="s">
        <v>843</v>
      </c>
      <c r="B424" t="s">
        <v>844</v>
      </c>
      <c r="C424" t="str">
        <f>TRIM(LEFT(Table1[[#This Row],[product_name]], FIND(" ", Table1[[#This Row],[product_name]], FIND(" ", Table1[[#This Row],[product_name]], FIND(" ", Table1[[#This Row],[product_name]])+1)+1)))</f>
        <v>WeCool C1 Car</v>
      </c>
      <c r="D424" t="str">
        <f>PROPER(Table1[[#This Row],[Column1]])</f>
        <v>Wecool C1 Car</v>
      </c>
      <c r="E424" t="s">
        <v>2938</v>
      </c>
      <c r="F424" t="s">
        <v>2939</v>
      </c>
      <c r="G424" t="s">
        <v>2958</v>
      </c>
      <c r="H424" t="s">
        <v>2695</v>
      </c>
      <c r="I424" s="9">
        <v>229</v>
      </c>
      <c r="J424" s="9">
        <v>1999</v>
      </c>
      <c r="K424" s="1">
        <v>0.76</v>
      </c>
      <c r="L424" s="3">
        <f>IF(Table1[[#This Row],[discount_percentage]]&gt;=0.5, 1,0)</f>
        <v>1</v>
      </c>
      <c r="M424">
        <v>4</v>
      </c>
      <c r="N424" s="2">
        <v>3626</v>
      </c>
      <c r="O424" s="7">
        <f>IF(Table1[rating_count]&lt;1000, 1, 0)</f>
        <v>0</v>
      </c>
      <c r="P424" s="8">
        <f>Table1[[#This Row],[actual_price]]*Table1[[#This Row],[rating_count]]</f>
        <v>7248374</v>
      </c>
      <c r="Q424" s="10" t="str">
        <f>IF(Table1[[#This Row],[discounted_price]]&lt;200, "₹ 200",IF(Table1[[#This Row],[discounted_price]]&lt;=500,"₹ 200-₹ 500", "&gt;₹ 500"))</f>
        <v>₹ 200-₹ 500</v>
      </c>
      <c r="R424">
        <f>Table1[[#This Row],[rating]]*Table1[[#This Row],[rating_count]]</f>
        <v>14504</v>
      </c>
      <c r="S424" t="str">
        <f>IF(Table1[[#This Row],[discount_percentage]]&lt;0.25, "Low", IF(Table1[[#This Row],[discount_percentage]]&lt;0.5, "Medium", "High"))</f>
        <v>High</v>
      </c>
    </row>
    <row r="425" spans="1:19">
      <c r="A425" t="s">
        <v>845</v>
      </c>
      <c r="B425" t="s">
        <v>846</v>
      </c>
      <c r="C425" t="str">
        <f>TRIM(LEFT(Table1[[#This Row],[product_name]], FIND(" ", Table1[[#This Row],[product_name]], FIND(" ", Table1[[#This Row],[product_name]], FIND(" ", Table1[[#This Row],[product_name]])+1)+1)))</f>
        <v>HP 32GB Class</v>
      </c>
      <c r="D425" t="str">
        <f>PROPER(Table1[[#This Row],[Column1]])</f>
        <v>Hp 32Gb Class</v>
      </c>
      <c r="E425" t="s">
        <v>2938</v>
      </c>
      <c r="F425" t="s">
        <v>2939</v>
      </c>
      <c r="G425" t="s">
        <v>2958</v>
      </c>
      <c r="H425" t="s">
        <v>2695</v>
      </c>
      <c r="I425" s="9">
        <v>199</v>
      </c>
      <c r="J425" s="9">
        <v>1600</v>
      </c>
      <c r="K425" s="1">
        <v>0.77</v>
      </c>
      <c r="L425" s="3">
        <f>IF(Table1[[#This Row],[discount_percentage]]&gt;=0.5, 1,0)</f>
        <v>1</v>
      </c>
      <c r="M425">
        <v>4</v>
      </c>
      <c r="N425" s="2">
        <v>32625</v>
      </c>
      <c r="O425" s="7">
        <f>IF(Table1[rating_count]&lt;1000, 1, 0)</f>
        <v>0</v>
      </c>
      <c r="P425" s="8">
        <f>Table1[[#This Row],[actual_price]]*Table1[[#This Row],[rating_count]]</f>
        <v>52200000</v>
      </c>
      <c r="Q425" s="10" t="str">
        <f>IF(Table1[[#This Row],[discounted_price]]&lt;200, "₹ 200",IF(Table1[[#This Row],[discounted_price]]&lt;=500,"₹ 200-₹ 500", "&gt;₹ 500"))</f>
        <v>₹ 200</v>
      </c>
      <c r="R425">
        <f>Table1[[#This Row],[rating]]*Table1[[#This Row],[rating_count]]</f>
        <v>130500</v>
      </c>
      <c r="S425" t="str">
        <f>IF(Table1[[#This Row],[discount_percentage]]&lt;0.25, "Low", IF(Table1[[#This Row],[discount_percentage]]&lt;0.5, "Medium", "High"))</f>
        <v>High</v>
      </c>
    </row>
    <row r="426" spans="1:19">
      <c r="A426" t="s">
        <v>847</v>
      </c>
      <c r="B426" t="s">
        <v>848</v>
      </c>
      <c r="C426" t="str">
        <f>TRIM(LEFT(Table1[[#This Row],[product_name]], FIND(" ", Table1[[#This Row],[product_name]], FIND(" ", Table1[[#This Row],[product_name]], FIND(" ", Table1[[#This Row],[product_name]])+1)+1)))</f>
        <v>iQOO Z6 44W</v>
      </c>
      <c r="D426" t="str">
        <f>PROPER(Table1[[#This Row],[Column1]])</f>
        <v>Iqoo Z6 44W</v>
      </c>
      <c r="E426" t="s">
        <v>2696</v>
      </c>
      <c r="F426" t="s">
        <v>2717</v>
      </c>
      <c r="G426" t="s">
        <v>2718</v>
      </c>
      <c r="H426" t="s">
        <v>2719</v>
      </c>
      <c r="I426" s="9">
        <v>649</v>
      </c>
      <c r="J426" s="9">
        <v>20999</v>
      </c>
      <c r="K426" s="1">
        <v>0.26</v>
      </c>
      <c r="L426" s="3">
        <f>IF(Table1[[#This Row],[discount_percentage]]&gt;=0.5, 1,0)</f>
        <v>0</v>
      </c>
      <c r="M426">
        <v>4.0999999999999996</v>
      </c>
      <c r="N426" s="2">
        <v>19252</v>
      </c>
      <c r="O426" s="7">
        <f>IF(Table1[rating_count]&lt;1000, 1, 0)</f>
        <v>0</v>
      </c>
      <c r="P426" s="8">
        <f>Table1[[#This Row],[actual_price]]*Table1[[#This Row],[rating_count]]</f>
        <v>404272748</v>
      </c>
      <c r="Q426" s="10" t="str">
        <f>IF(Table1[[#This Row],[discounted_price]]&lt;200, "₹ 200",IF(Table1[[#This Row],[discounted_price]]&lt;=500,"₹ 200-₹ 500", "&gt;₹ 500"))</f>
        <v>&gt;₹ 500</v>
      </c>
      <c r="R426">
        <f>Table1[[#This Row],[rating]]*Table1[[#This Row],[rating_count]]</f>
        <v>78933.2</v>
      </c>
      <c r="S426" t="str">
        <f>IF(Table1[[#This Row],[discount_percentage]]&lt;0.25, "Low", IF(Table1[[#This Row],[discount_percentage]]&lt;0.5, "Medium", "High"))</f>
        <v>Medium</v>
      </c>
    </row>
    <row r="427" spans="1:19">
      <c r="A427" t="s">
        <v>849</v>
      </c>
      <c r="B427" t="s">
        <v>850</v>
      </c>
      <c r="C427" t="str">
        <f>TRIM(LEFT(Table1[[#This Row],[product_name]], FIND(" ", Table1[[#This Row],[product_name]], FIND(" ", Table1[[#This Row],[product_name]], FIND(" ", Table1[[#This Row],[product_name]])+1)+1)))</f>
        <v>iQOO Z6 Lite</v>
      </c>
      <c r="D427" t="str">
        <f>PROPER(Table1[[#This Row],[Column1]])</f>
        <v>Iqoo Z6 Lite</v>
      </c>
      <c r="E427" t="s">
        <v>2696</v>
      </c>
      <c r="F427" t="s">
        <v>2717</v>
      </c>
      <c r="G427" t="s">
        <v>2720</v>
      </c>
      <c r="H427" t="s">
        <v>2721</v>
      </c>
      <c r="I427" s="9">
        <v>13999</v>
      </c>
      <c r="J427" s="9">
        <v>18999</v>
      </c>
      <c r="K427" s="1">
        <v>0.18</v>
      </c>
      <c r="L427" s="3">
        <f>IF(Table1[[#This Row],[discount_percentage]]&gt;=0.5, 1,0)</f>
        <v>0</v>
      </c>
      <c r="M427">
        <v>4.0999999999999996</v>
      </c>
      <c r="N427" s="2">
        <v>19252</v>
      </c>
      <c r="O427" s="7">
        <f>IF(Table1[rating_count]&lt;1000, 1, 0)</f>
        <v>0</v>
      </c>
      <c r="P427" s="8">
        <f>Table1[[#This Row],[actual_price]]*Table1[[#This Row],[rating_count]]</f>
        <v>365768748</v>
      </c>
      <c r="Q427" s="10" t="str">
        <f>IF(Table1[[#This Row],[discounted_price]]&lt;200, "₹ 200",IF(Table1[[#This Row],[discounted_price]]&lt;=500,"₹ 200-₹ 500", "&gt;₹ 500"))</f>
        <v>&gt;₹ 500</v>
      </c>
      <c r="R427">
        <f>Table1[[#This Row],[rating]]*Table1[[#This Row],[rating_count]]</f>
        <v>78933.2</v>
      </c>
      <c r="S427" t="str">
        <f>IF(Table1[[#This Row],[discount_percentage]]&lt;0.25, "Low", IF(Table1[[#This Row],[discount_percentage]]&lt;0.5, "Medium", "High"))</f>
        <v>Low</v>
      </c>
    </row>
    <row r="428" spans="1:19">
      <c r="A428" t="s">
        <v>851</v>
      </c>
      <c r="B428" t="s">
        <v>852</v>
      </c>
      <c r="C428" t="str">
        <f>TRIM(LEFT(Table1[[#This Row],[product_name]], FIND(" ", Table1[[#This Row],[product_name]], FIND(" ", Table1[[#This Row],[product_name]], FIND(" ", Table1[[#This Row],[product_name]])+1)+1)))</f>
        <v>Redmi Note 11</v>
      </c>
      <c r="D428" t="str">
        <f>PROPER(Table1[[#This Row],[Column1]])</f>
        <v>Redmi Note 11</v>
      </c>
      <c r="E428" t="s">
        <v>2696</v>
      </c>
      <c r="F428" t="s">
        <v>2717</v>
      </c>
      <c r="G428" t="s">
        <v>2718</v>
      </c>
      <c r="H428" t="s">
        <v>2733</v>
      </c>
      <c r="I428" s="9">
        <v>119</v>
      </c>
      <c r="J428" s="9">
        <v>28999</v>
      </c>
      <c r="K428" s="1">
        <v>0.21</v>
      </c>
      <c r="L428" s="3">
        <f>IF(Table1[[#This Row],[discount_percentage]]&gt;=0.5, 1,0)</f>
        <v>0</v>
      </c>
      <c r="M428">
        <v>3.9</v>
      </c>
      <c r="N428" s="2">
        <v>25824</v>
      </c>
      <c r="O428" s="7">
        <f>IF(Table1[rating_count]&lt;1000, 1, 0)</f>
        <v>0</v>
      </c>
      <c r="P428" s="8">
        <f>Table1[[#This Row],[actual_price]]*Table1[[#This Row],[rating_count]]</f>
        <v>748870176</v>
      </c>
      <c r="Q428" s="10" t="str">
        <f>IF(Table1[[#This Row],[discounted_price]]&lt;200, "₹ 200",IF(Table1[[#This Row],[discounted_price]]&lt;=500,"₹ 200-₹ 500", "&gt;₹ 500"))</f>
        <v>₹ 200</v>
      </c>
      <c r="R428">
        <f>Table1[[#This Row],[rating]]*Table1[[#This Row],[rating_count]]</f>
        <v>100713.59999999999</v>
      </c>
      <c r="S428" t="str">
        <f>IF(Table1[[#This Row],[discount_percentage]]&lt;0.25, "Low", IF(Table1[[#This Row],[discount_percentage]]&lt;0.5, "Medium", "High"))</f>
        <v>Low</v>
      </c>
    </row>
    <row r="429" spans="1:19">
      <c r="A429" t="s">
        <v>853</v>
      </c>
      <c r="B429" t="s">
        <v>854</v>
      </c>
      <c r="C429" t="str">
        <f>TRIM(LEFT(Table1[[#This Row],[product_name]], FIND(" ", Table1[[#This Row],[product_name]], FIND(" ", Table1[[#This Row],[product_name]], FIND(" ", Table1[[#This Row],[product_name]])+1)+1)))</f>
        <v>boAt Bassheads 242</v>
      </c>
      <c r="D429" t="str">
        <f>PROPER(Table1[[#This Row],[Column1]])</f>
        <v>Boat Bassheads 242</v>
      </c>
      <c r="E429" t="s">
        <v>2696</v>
      </c>
      <c r="F429" t="s">
        <v>2717</v>
      </c>
      <c r="G429" t="s">
        <v>2720</v>
      </c>
      <c r="H429" t="s">
        <v>2721</v>
      </c>
      <c r="I429" s="9">
        <v>12999</v>
      </c>
      <c r="J429" s="9">
        <v>1490</v>
      </c>
      <c r="K429" s="1">
        <v>0.6</v>
      </c>
      <c r="L429" s="3">
        <f>IF(Table1[[#This Row],[discount_percentage]]&gt;=0.5, 1,0)</f>
        <v>1</v>
      </c>
      <c r="M429">
        <v>4.0999999999999996</v>
      </c>
      <c r="N429" s="2">
        <v>161679</v>
      </c>
      <c r="O429" s="7">
        <f>IF(Table1[rating_count]&lt;1000, 1, 0)</f>
        <v>0</v>
      </c>
      <c r="P429" s="8">
        <f>Table1[[#This Row],[actual_price]]*Table1[[#This Row],[rating_count]]</f>
        <v>240901710</v>
      </c>
      <c r="Q429" s="10" t="str">
        <f>IF(Table1[[#This Row],[discounted_price]]&lt;200, "₹ 200",IF(Table1[[#This Row],[discounted_price]]&lt;=500,"₹ 200-₹ 500", "&gt;₹ 500"))</f>
        <v>&gt;₹ 500</v>
      </c>
      <c r="R429">
        <f>Table1[[#This Row],[rating]]*Table1[[#This Row],[rating_count]]</f>
        <v>662883.89999999991</v>
      </c>
      <c r="S429" t="str">
        <f>IF(Table1[[#This Row],[discount_percentage]]&lt;0.25, "Low", IF(Table1[[#This Row],[discount_percentage]]&lt;0.5, "Medium", "High"))</f>
        <v>High</v>
      </c>
    </row>
    <row r="430" spans="1:19">
      <c r="A430" t="s">
        <v>855</v>
      </c>
      <c r="B430" t="s">
        <v>856</v>
      </c>
      <c r="C430" t="str">
        <f>TRIM(LEFT(Table1[[#This Row],[product_name]], FIND(" ", Table1[[#This Row],[product_name]], FIND(" ", Table1[[#This Row],[product_name]], FIND(" ", Table1[[#This Row],[product_name]])+1)+1)))</f>
        <v>Portronics MODESK POR-122</v>
      </c>
      <c r="D430" t="str">
        <f>PROPER(Table1[[#This Row],[Column1]])</f>
        <v>Portronics Modesk Por-122</v>
      </c>
      <c r="E430" t="s">
        <v>2938</v>
      </c>
      <c r="F430" t="s">
        <v>2939</v>
      </c>
      <c r="G430" t="s">
        <v>2958</v>
      </c>
      <c r="H430" t="s">
        <v>2695</v>
      </c>
      <c r="I430" s="9">
        <v>154</v>
      </c>
      <c r="J430" s="9">
        <v>699</v>
      </c>
      <c r="K430" s="1">
        <v>0.81</v>
      </c>
      <c r="L430" s="3">
        <f>IF(Table1[[#This Row],[discount_percentage]]&gt;=0.5, 1,0)</f>
        <v>1</v>
      </c>
      <c r="M430">
        <v>4.0999999999999996</v>
      </c>
      <c r="N430" s="2">
        <v>16685</v>
      </c>
      <c r="O430" s="7">
        <f>IF(Table1[rating_count]&lt;1000, 1, 0)</f>
        <v>0</v>
      </c>
      <c r="P430" s="8">
        <f>Table1[[#This Row],[actual_price]]*Table1[[#This Row],[rating_count]]</f>
        <v>11662815</v>
      </c>
      <c r="Q430" s="10" t="str">
        <f>IF(Table1[[#This Row],[discounted_price]]&lt;200, "₹ 200",IF(Table1[[#This Row],[discounted_price]]&lt;=500,"₹ 200-₹ 500", "&gt;₹ 500"))</f>
        <v>₹ 200</v>
      </c>
      <c r="R430">
        <f>Table1[[#This Row],[rating]]*Table1[[#This Row],[rating_count]]</f>
        <v>68408.5</v>
      </c>
      <c r="S430" t="str">
        <f>IF(Table1[[#This Row],[discount_percentage]]&lt;0.25, "Low", IF(Table1[[#This Row],[discount_percentage]]&lt;0.5, "Medium", "High"))</f>
        <v>High</v>
      </c>
    </row>
    <row r="431" spans="1:19">
      <c r="A431" t="s">
        <v>857</v>
      </c>
      <c r="B431" t="s">
        <v>858</v>
      </c>
      <c r="C431" t="str">
        <f>TRIM(LEFT(Table1[[#This Row],[product_name]], FIND(" ", Table1[[#This Row],[product_name]], FIND(" ", Table1[[#This Row],[product_name]], FIND(" ", Table1[[#This Row],[product_name]])+1)+1)))</f>
        <v>realme narzo 50i</v>
      </c>
      <c r="D431" t="str">
        <f>PROPER(Table1[[#This Row],[Column1]])</f>
        <v>Realme Narzo 50I</v>
      </c>
      <c r="E431" t="s">
        <v>2696</v>
      </c>
      <c r="F431" t="s">
        <v>2717</v>
      </c>
      <c r="G431" t="s">
        <v>2720</v>
      </c>
      <c r="H431" t="s">
        <v>2721</v>
      </c>
      <c r="I431" s="9">
        <v>20999</v>
      </c>
      <c r="J431" s="9">
        <v>7999</v>
      </c>
      <c r="K431" s="1">
        <v>0.06</v>
      </c>
      <c r="L431" s="3">
        <f>IF(Table1[[#This Row],[discount_percentage]]&gt;=0.5, 1,0)</f>
        <v>0</v>
      </c>
      <c r="M431">
        <v>4</v>
      </c>
      <c r="N431" s="2">
        <v>30907</v>
      </c>
      <c r="O431" s="7">
        <f>IF(Table1[rating_count]&lt;1000, 1, 0)</f>
        <v>0</v>
      </c>
      <c r="P431" s="8">
        <f>Table1[[#This Row],[actual_price]]*Table1[[#This Row],[rating_count]]</f>
        <v>247225093</v>
      </c>
      <c r="Q431" s="10" t="str">
        <f>IF(Table1[[#This Row],[discounted_price]]&lt;200, "₹ 200",IF(Table1[[#This Row],[discounted_price]]&lt;=500,"₹ 200-₹ 500", "&gt;₹ 500"))</f>
        <v>&gt;₹ 500</v>
      </c>
      <c r="R431">
        <f>Table1[[#This Row],[rating]]*Table1[[#This Row],[rating_count]]</f>
        <v>123628</v>
      </c>
      <c r="S431" t="str">
        <f>IF(Table1[[#This Row],[discount_percentage]]&lt;0.25, "Low", IF(Table1[[#This Row],[discount_percentage]]&lt;0.5, "Medium", "High"))</f>
        <v>Low</v>
      </c>
    </row>
    <row r="432" spans="1:19">
      <c r="A432" t="s">
        <v>859</v>
      </c>
      <c r="B432" t="s">
        <v>860</v>
      </c>
      <c r="C432" t="str">
        <f>TRIM(LEFT(Table1[[#This Row],[product_name]], FIND(" ", Table1[[#This Row],[product_name]], FIND(" ", Table1[[#This Row],[product_name]], FIND(" ", Table1[[#This Row],[product_name]])+1)+1)))</f>
        <v>MI 10000mAh 3i</v>
      </c>
      <c r="D432" t="str">
        <f>PROPER(Table1[[#This Row],[Column1]])</f>
        <v>Mi 10000Mah 3I</v>
      </c>
      <c r="E432" t="s">
        <v>2696</v>
      </c>
      <c r="F432" t="s">
        <v>2717</v>
      </c>
      <c r="G432" t="s">
        <v>2718</v>
      </c>
      <c r="H432" t="s">
        <v>2719</v>
      </c>
      <c r="I432" s="9">
        <v>249</v>
      </c>
      <c r="J432" s="9">
        <v>2199</v>
      </c>
      <c r="K432" s="1">
        <v>0.48</v>
      </c>
      <c r="L432" s="3">
        <f>IF(Table1[[#This Row],[discount_percentage]]&gt;=0.5, 1,0)</f>
        <v>0</v>
      </c>
      <c r="M432">
        <v>4.3</v>
      </c>
      <c r="N432" s="2">
        <v>178912</v>
      </c>
      <c r="O432" s="7">
        <f>IF(Table1[rating_count]&lt;1000, 1, 0)</f>
        <v>0</v>
      </c>
      <c r="P432" s="8">
        <f>Table1[[#This Row],[actual_price]]*Table1[[#This Row],[rating_count]]</f>
        <v>393427488</v>
      </c>
      <c r="Q432" s="10" t="str">
        <f>IF(Table1[[#This Row],[discounted_price]]&lt;200, "₹ 200",IF(Table1[[#This Row],[discounted_price]]&lt;=500,"₹ 200-₹ 500", "&gt;₹ 500"))</f>
        <v>₹ 200-₹ 500</v>
      </c>
      <c r="R432">
        <f>Table1[[#This Row],[rating]]*Table1[[#This Row],[rating_count]]</f>
        <v>769321.6</v>
      </c>
      <c r="S432" t="str">
        <f>IF(Table1[[#This Row],[discount_percentage]]&lt;0.25, "Low", IF(Table1[[#This Row],[discount_percentage]]&lt;0.5, "Medium", "High"))</f>
        <v>Medium</v>
      </c>
    </row>
    <row r="433" spans="1:19">
      <c r="A433" t="s">
        <v>861</v>
      </c>
      <c r="B433" t="s">
        <v>862</v>
      </c>
      <c r="C433" t="str">
        <f>TRIM(LEFT(Table1[[#This Row],[product_name]], FIND(" ", Table1[[#This Row],[product_name]], FIND(" ", Table1[[#This Row],[product_name]], FIND(" ", Table1[[#This Row],[product_name]])+1)+1)))</f>
        <v>Nokia 105 Plus</v>
      </c>
      <c r="D433" t="str">
        <f>PROPER(Table1[[#This Row],[Column1]])</f>
        <v>Nokia 105 Plus</v>
      </c>
      <c r="E433" t="s">
        <v>2696</v>
      </c>
      <c r="F433" t="s">
        <v>2717</v>
      </c>
      <c r="G433" t="s">
        <v>2718</v>
      </c>
      <c r="H433" t="s">
        <v>2719</v>
      </c>
      <c r="I433" s="9">
        <v>99</v>
      </c>
      <c r="J433" s="9">
        <v>1699</v>
      </c>
      <c r="K433" s="1">
        <v>0.22</v>
      </c>
      <c r="L433" s="3">
        <f>IF(Table1[[#This Row],[discount_percentage]]&gt;=0.5, 1,0)</f>
        <v>0</v>
      </c>
      <c r="M433">
        <v>4</v>
      </c>
      <c r="N433" s="2">
        <v>128311</v>
      </c>
      <c r="O433" s="7">
        <f>IF(Table1[rating_count]&lt;1000, 1, 0)</f>
        <v>0</v>
      </c>
      <c r="P433" s="8">
        <f>Table1[[#This Row],[actual_price]]*Table1[[#This Row],[rating_count]]</f>
        <v>218000389</v>
      </c>
      <c r="Q433" s="10" t="str">
        <f>IF(Table1[[#This Row],[discounted_price]]&lt;200, "₹ 200",IF(Table1[[#This Row],[discounted_price]]&lt;=500,"₹ 200-₹ 500", "&gt;₹ 500"))</f>
        <v>₹ 200</v>
      </c>
      <c r="R433">
        <f>Table1[[#This Row],[rating]]*Table1[[#This Row],[rating_count]]</f>
        <v>513244</v>
      </c>
      <c r="S433" t="str">
        <f>IF(Table1[[#This Row],[discount_percentage]]&lt;0.25, "Low", IF(Table1[[#This Row],[discount_percentage]]&lt;0.5, "Medium", "High"))</f>
        <v>Low</v>
      </c>
    </row>
    <row r="434" spans="1:19">
      <c r="A434" t="s">
        <v>863</v>
      </c>
      <c r="B434" t="s">
        <v>864</v>
      </c>
      <c r="C434" t="str">
        <f>TRIM(LEFT(Table1[[#This Row],[product_name]], FIND(" ", Table1[[#This Row],[product_name]], FIND(" ", Table1[[#This Row],[product_name]], FIND(" ", Table1[[#This Row],[product_name]])+1)+1)))</f>
        <v>iQOO Z6 44W</v>
      </c>
      <c r="D434" t="str">
        <f>PROPER(Table1[[#This Row],[Column1]])</f>
        <v>Iqoo Z6 44W</v>
      </c>
      <c r="E434" t="s">
        <v>2696</v>
      </c>
      <c r="F434" t="s">
        <v>2717</v>
      </c>
      <c r="G434" t="s">
        <v>2718</v>
      </c>
      <c r="H434" t="s">
        <v>2728</v>
      </c>
      <c r="I434" s="9">
        <v>489</v>
      </c>
      <c r="J434" s="9">
        <v>19999</v>
      </c>
      <c r="K434" s="1">
        <v>0.3</v>
      </c>
      <c r="L434" s="3">
        <f>IF(Table1[[#This Row],[discount_percentage]]&gt;=0.5, 1,0)</f>
        <v>0</v>
      </c>
      <c r="M434">
        <v>4.0999999999999996</v>
      </c>
      <c r="N434" s="2">
        <v>19252</v>
      </c>
      <c r="O434" s="7">
        <f>IF(Table1[rating_count]&lt;1000, 1, 0)</f>
        <v>0</v>
      </c>
      <c r="P434" s="8">
        <f>Table1[[#This Row],[actual_price]]*Table1[[#This Row],[rating_count]]</f>
        <v>385020748</v>
      </c>
      <c r="Q434" s="10" t="str">
        <f>IF(Table1[[#This Row],[discounted_price]]&lt;200, "₹ 200",IF(Table1[[#This Row],[discounted_price]]&lt;=500,"₹ 200-₹ 500", "&gt;₹ 500"))</f>
        <v>₹ 200-₹ 500</v>
      </c>
      <c r="R434">
        <f>Table1[[#This Row],[rating]]*Table1[[#This Row],[rating_count]]</f>
        <v>78933.2</v>
      </c>
      <c r="S434" t="str">
        <f>IF(Table1[[#This Row],[discount_percentage]]&lt;0.25, "Low", IF(Table1[[#This Row],[discount_percentage]]&lt;0.5, "Medium", "High"))</f>
        <v>Medium</v>
      </c>
    </row>
    <row r="435" spans="1:19">
      <c r="A435" t="s">
        <v>865</v>
      </c>
      <c r="B435" t="s">
        <v>866</v>
      </c>
      <c r="C435" t="str">
        <f>TRIM(LEFT(Table1[[#This Row],[product_name]], FIND(" ", Table1[[#This Row],[product_name]], FIND(" ", Table1[[#This Row],[product_name]], FIND(" ", Table1[[#This Row],[product_name]])+1)+1)))</f>
        <v>Ambrane 10000mAh Slim</v>
      </c>
      <c r="D435" t="str">
        <f>PROPER(Table1[[#This Row],[Column1]])</f>
        <v>Ambrane 10000Mah Slim</v>
      </c>
      <c r="E435" t="s">
        <v>2696</v>
      </c>
      <c r="F435" t="s">
        <v>2697</v>
      </c>
      <c r="G435" t="s">
        <v>2722</v>
      </c>
      <c r="H435" t="s">
        <v>2723</v>
      </c>
      <c r="I435" s="9">
        <v>369</v>
      </c>
      <c r="J435" s="9">
        <v>1599</v>
      </c>
      <c r="K435" s="1">
        <v>0.38</v>
      </c>
      <c r="L435" s="3">
        <f>IF(Table1[[#This Row],[discount_percentage]]&gt;=0.5, 1,0)</f>
        <v>0</v>
      </c>
      <c r="M435">
        <v>4</v>
      </c>
      <c r="N435" s="2">
        <v>7222</v>
      </c>
      <c r="O435" s="7">
        <f>IF(Table1[rating_count]&lt;1000, 1, 0)</f>
        <v>0</v>
      </c>
      <c r="P435" s="8">
        <f>Table1[[#This Row],[actual_price]]*Table1[[#This Row],[rating_count]]</f>
        <v>11547978</v>
      </c>
      <c r="Q435" s="10" t="str">
        <f>IF(Table1[[#This Row],[discounted_price]]&lt;200, "₹ 200",IF(Table1[[#This Row],[discounted_price]]&lt;=500,"₹ 200-₹ 500", "&gt;₹ 500"))</f>
        <v>₹ 200-₹ 500</v>
      </c>
      <c r="R435">
        <f>Table1[[#This Row],[rating]]*Table1[[#This Row],[rating_count]]</f>
        <v>28888</v>
      </c>
      <c r="S435" t="str">
        <f>IF(Table1[[#This Row],[discount_percentage]]&lt;0.25, "Low", IF(Table1[[#This Row],[discount_percentage]]&lt;0.5, "Medium", "High"))</f>
        <v>Medium</v>
      </c>
    </row>
    <row r="436" spans="1:19">
      <c r="A436" t="s">
        <v>867</v>
      </c>
      <c r="B436" t="s">
        <v>868</v>
      </c>
      <c r="C436" t="str">
        <f>TRIM(LEFT(Table1[[#This Row],[product_name]], FIND(" ", Table1[[#This Row],[product_name]], FIND(" ", Table1[[#This Row],[product_name]], FIND(" ", Table1[[#This Row],[product_name]])+1)+1)))</f>
        <v>Samsung Galaxy M13</v>
      </c>
      <c r="D436" t="str">
        <f>PROPER(Table1[[#This Row],[Column1]])</f>
        <v>Samsung Galaxy M13</v>
      </c>
      <c r="E436" t="s">
        <v>2696</v>
      </c>
      <c r="F436" t="s">
        <v>2717</v>
      </c>
      <c r="G436" t="s">
        <v>2720</v>
      </c>
      <c r="H436" t="s">
        <v>2721</v>
      </c>
      <c r="I436" s="9">
        <v>15499</v>
      </c>
      <c r="J436" s="9">
        <v>17999</v>
      </c>
      <c r="K436" s="1">
        <v>0.28000000000000003</v>
      </c>
      <c r="L436" s="3">
        <f>IF(Table1[[#This Row],[discount_percentage]]&gt;=0.5, 1,0)</f>
        <v>0</v>
      </c>
      <c r="M436">
        <v>4.0999999999999996</v>
      </c>
      <c r="N436" s="2">
        <v>18998</v>
      </c>
      <c r="O436" s="7">
        <f>IF(Table1[rating_count]&lt;1000, 1, 0)</f>
        <v>0</v>
      </c>
      <c r="P436" s="8">
        <f>Table1[[#This Row],[actual_price]]*Table1[[#This Row],[rating_count]]</f>
        <v>341945002</v>
      </c>
      <c r="Q436" s="10" t="str">
        <f>IF(Table1[[#This Row],[discounted_price]]&lt;200, "₹ 200",IF(Table1[[#This Row],[discounted_price]]&lt;=500,"₹ 200-₹ 500", "&gt;₹ 500"))</f>
        <v>&gt;₹ 500</v>
      </c>
      <c r="R436">
        <f>Table1[[#This Row],[rating]]*Table1[[#This Row],[rating_count]]</f>
        <v>77891.799999999988</v>
      </c>
      <c r="S436" t="str">
        <f>IF(Table1[[#This Row],[discount_percentage]]&lt;0.25, "Low", IF(Table1[[#This Row],[discount_percentage]]&lt;0.5, "Medium", "High"))</f>
        <v>Medium</v>
      </c>
    </row>
    <row r="437" spans="1:19">
      <c r="A437" t="s">
        <v>869</v>
      </c>
      <c r="B437" t="s">
        <v>870</v>
      </c>
      <c r="C437" t="str">
        <f>TRIM(LEFT(Table1[[#This Row],[product_name]], FIND(" ", Table1[[#This Row],[product_name]], FIND(" ", Table1[[#This Row],[product_name]], FIND(" ", Table1[[#This Row],[product_name]])+1)+1)))</f>
        <v>OPPO A74 5G</v>
      </c>
      <c r="D437" t="str">
        <f>PROPER(Table1[[#This Row],[Column1]])</f>
        <v>Oppo A74 5G</v>
      </c>
      <c r="E437" t="s">
        <v>2696</v>
      </c>
      <c r="F437" t="s">
        <v>2717</v>
      </c>
      <c r="G437" t="s">
        <v>2720</v>
      </c>
      <c r="H437" t="s">
        <v>2721</v>
      </c>
      <c r="I437" s="9">
        <v>15499</v>
      </c>
      <c r="J437" s="9">
        <v>20990</v>
      </c>
      <c r="K437" s="1">
        <v>0.26</v>
      </c>
      <c r="L437" s="3">
        <f>IF(Table1[[#This Row],[discount_percentage]]&gt;=0.5, 1,0)</f>
        <v>0</v>
      </c>
      <c r="M437">
        <v>4.2</v>
      </c>
      <c r="N437" s="2">
        <v>32916</v>
      </c>
      <c r="O437" s="7">
        <f>IF(Table1[rating_count]&lt;1000, 1, 0)</f>
        <v>0</v>
      </c>
      <c r="P437" s="8">
        <f>Table1[[#This Row],[actual_price]]*Table1[[#This Row],[rating_count]]</f>
        <v>690906840</v>
      </c>
      <c r="Q437" s="10" t="str">
        <f>IF(Table1[[#This Row],[discounted_price]]&lt;200, "₹ 200",IF(Table1[[#This Row],[discounted_price]]&lt;=500,"₹ 200-₹ 500", "&gt;₹ 500"))</f>
        <v>&gt;₹ 500</v>
      </c>
      <c r="R437">
        <f>Table1[[#This Row],[rating]]*Table1[[#This Row],[rating_count]]</f>
        <v>138247.20000000001</v>
      </c>
      <c r="S437" t="str">
        <f>IF(Table1[[#This Row],[discount_percentage]]&lt;0.25, "Low", IF(Table1[[#This Row],[discount_percentage]]&lt;0.5, "Medium", "High"))</f>
        <v>Medium</v>
      </c>
    </row>
    <row r="438" spans="1:19">
      <c r="A438" t="s">
        <v>871</v>
      </c>
      <c r="B438" t="s">
        <v>872</v>
      </c>
      <c r="C438" t="str">
        <f>TRIM(LEFT(Table1[[#This Row],[product_name]], FIND(" ", Table1[[#This Row],[product_name]], FIND(" ", Table1[[#This Row],[product_name]], FIND(" ", Table1[[#This Row],[product_name]])+1)+1)))</f>
        <v>Spigen EZ Fit</v>
      </c>
      <c r="D438" t="str">
        <f>PROPER(Table1[[#This Row],[Column1]])</f>
        <v>Spigen Ez Fit</v>
      </c>
      <c r="E438" t="s">
        <v>2696</v>
      </c>
      <c r="F438" t="s">
        <v>2717</v>
      </c>
      <c r="G438" t="s">
        <v>2720</v>
      </c>
      <c r="H438" t="s">
        <v>2721</v>
      </c>
      <c r="I438" s="9">
        <v>22999</v>
      </c>
      <c r="J438" s="9">
        <v>2899</v>
      </c>
      <c r="K438" s="1">
        <v>0.66</v>
      </c>
      <c r="L438" s="3">
        <f>IF(Table1[[#This Row],[discount_percentage]]&gt;=0.5, 1,0)</f>
        <v>1</v>
      </c>
      <c r="M438">
        <v>4.5999999999999996</v>
      </c>
      <c r="N438" s="2">
        <v>26603</v>
      </c>
      <c r="O438" s="7">
        <f>IF(Table1[rating_count]&lt;1000, 1, 0)</f>
        <v>0</v>
      </c>
      <c r="P438" s="8">
        <f>Table1[[#This Row],[actual_price]]*Table1[[#This Row],[rating_count]]</f>
        <v>77122097</v>
      </c>
      <c r="Q438" s="10" t="str">
        <f>IF(Table1[[#This Row],[discounted_price]]&lt;200, "₹ 200",IF(Table1[[#This Row],[discounted_price]]&lt;=500,"₹ 200-₹ 500", "&gt;₹ 500"))</f>
        <v>&gt;₹ 500</v>
      </c>
      <c r="R438">
        <f>Table1[[#This Row],[rating]]*Table1[[#This Row],[rating_count]]</f>
        <v>122373.79999999999</v>
      </c>
      <c r="S438" t="str">
        <f>IF(Table1[[#This Row],[discount_percentage]]&lt;0.25, "Low", IF(Table1[[#This Row],[discount_percentage]]&lt;0.5, "Medium", "High"))</f>
        <v>High</v>
      </c>
    </row>
    <row r="439" spans="1:19">
      <c r="A439" t="s">
        <v>873</v>
      </c>
      <c r="B439" t="s">
        <v>874</v>
      </c>
      <c r="C439" t="str">
        <f>TRIM(LEFT(Table1[[#This Row],[product_name]], FIND(" ", Table1[[#This Row],[product_name]], FIND(" ", Table1[[#This Row],[product_name]], FIND(" ", Table1[[#This Row],[product_name]])+1)+1)))</f>
        <v>Noise ColorFit Pulse</v>
      </c>
      <c r="D439" t="str">
        <f>PROPER(Table1[[#This Row],[Column1]])</f>
        <v>Noise Colorfit Pulse</v>
      </c>
      <c r="E439" t="s">
        <v>2696</v>
      </c>
      <c r="F439" t="s">
        <v>2725</v>
      </c>
      <c r="G439" t="s">
        <v>2726</v>
      </c>
      <c r="H439" t="s">
        <v>2727</v>
      </c>
      <c r="I439" s="9">
        <v>599</v>
      </c>
      <c r="J439" s="9">
        <v>4999</v>
      </c>
      <c r="K439" s="1">
        <v>0.68</v>
      </c>
      <c r="L439" s="3">
        <f>IF(Table1[[#This Row],[discount_percentage]]&gt;=0.5, 1,0)</f>
        <v>1</v>
      </c>
      <c r="M439">
        <v>4</v>
      </c>
      <c r="N439" s="2">
        <v>67950</v>
      </c>
      <c r="O439" s="7">
        <f>IF(Table1[rating_count]&lt;1000, 1, 0)</f>
        <v>0</v>
      </c>
      <c r="P439" s="8">
        <f>Table1[[#This Row],[actual_price]]*Table1[[#This Row],[rating_count]]</f>
        <v>339682050</v>
      </c>
      <c r="Q439" s="10" t="str">
        <f>IF(Table1[[#This Row],[discounted_price]]&lt;200, "₹ 200",IF(Table1[[#This Row],[discounted_price]]&lt;=500,"₹ 200-₹ 500", "&gt;₹ 500"))</f>
        <v>&gt;₹ 500</v>
      </c>
      <c r="R439">
        <f>Table1[[#This Row],[rating]]*Table1[[#This Row],[rating_count]]</f>
        <v>271800</v>
      </c>
      <c r="S439" t="str">
        <f>IF(Table1[[#This Row],[discount_percentage]]&lt;0.25, "Low", IF(Table1[[#This Row],[discount_percentage]]&lt;0.5, "Medium", "High"))</f>
        <v>High</v>
      </c>
    </row>
    <row r="440" spans="1:19">
      <c r="A440" t="s">
        <v>875</v>
      </c>
      <c r="B440" t="s">
        <v>876</v>
      </c>
      <c r="C440" t="str">
        <f>TRIM(LEFT(Table1[[#This Row],[product_name]], FIND(" ", Table1[[#This Row],[product_name]], FIND(" ", Table1[[#This Row],[product_name]], FIND(" ", Table1[[#This Row],[product_name]])+1)+1)))</f>
        <v>Nokia 105 Plus</v>
      </c>
      <c r="D440" t="str">
        <f>PROPER(Table1[[#This Row],[Column1]])</f>
        <v>Nokia 105 Plus</v>
      </c>
      <c r="E440" t="s">
        <v>2696</v>
      </c>
      <c r="F440" t="s">
        <v>2717</v>
      </c>
      <c r="G440" t="s">
        <v>2718</v>
      </c>
      <c r="H440" t="s">
        <v>2731</v>
      </c>
      <c r="I440" s="9">
        <v>134</v>
      </c>
      <c r="J440" s="9">
        <v>1699</v>
      </c>
      <c r="K440" s="1">
        <v>0.22</v>
      </c>
      <c r="L440" s="3">
        <f>IF(Table1[[#This Row],[discount_percentage]]&gt;=0.5, 1,0)</f>
        <v>0</v>
      </c>
      <c r="M440">
        <v>4</v>
      </c>
      <c r="N440" s="2">
        <v>128311</v>
      </c>
      <c r="O440" s="7">
        <f>IF(Table1[rating_count]&lt;1000, 1, 0)</f>
        <v>0</v>
      </c>
      <c r="P440" s="8">
        <f>Table1[[#This Row],[actual_price]]*Table1[[#This Row],[rating_count]]</f>
        <v>218000389</v>
      </c>
      <c r="Q440" s="10" t="str">
        <f>IF(Table1[[#This Row],[discounted_price]]&lt;200, "₹ 200",IF(Table1[[#This Row],[discounted_price]]&lt;=500,"₹ 200-₹ 500", "&gt;₹ 500"))</f>
        <v>₹ 200</v>
      </c>
      <c r="R440">
        <f>Table1[[#This Row],[rating]]*Table1[[#This Row],[rating_count]]</f>
        <v>513244</v>
      </c>
      <c r="S440" t="str">
        <f>IF(Table1[[#This Row],[discount_percentage]]&lt;0.25, "Low", IF(Table1[[#This Row],[discount_percentage]]&lt;0.5, "Medium", "High"))</f>
        <v>Low</v>
      </c>
    </row>
    <row r="441" spans="1:19">
      <c r="A441" t="s">
        <v>877</v>
      </c>
      <c r="B441" t="s">
        <v>878</v>
      </c>
      <c r="C441" t="str">
        <f>TRIM(LEFT(Table1[[#This Row],[product_name]], FIND(" ", Table1[[#This Row],[product_name]], FIND(" ", Table1[[#This Row],[product_name]], FIND(" ", Table1[[#This Row],[product_name]])+1)+1)))</f>
        <v>iQOO Z6 Pro</v>
      </c>
      <c r="D441" t="str">
        <f>PROPER(Table1[[#This Row],[Column1]])</f>
        <v>Iqoo Z6 Pro</v>
      </c>
      <c r="E441" t="s">
        <v>2696</v>
      </c>
      <c r="F441" t="s">
        <v>2717</v>
      </c>
      <c r="G441" t="s">
        <v>2720</v>
      </c>
      <c r="H441" t="s">
        <v>2721</v>
      </c>
      <c r="I441" s="9">
        <v>7499</v>
      </c>
      <c r="J441" s="9">
        <v>29990</v>
      </c>
      <c r="K441" s="1">
        <v>0.3</v>
      </c>
      <c r="L441" s="3">
        <f>IF(Table1[[#This Row],[discount_percentage]]&gt;=0.5, 1,0)</f>
        <v>0</v>
      </c>
      <c r="M441">
        <v>4.3</v>
      </c>
      <c r="N441" s="2">
        <v>9499</v>
      </c>
      <c r="O441" s="7">
        <f>IF(Table1[rating_count]&lt;1000, 1, 0)</f>
        <v>0</v>
      </c>
      <c r="P441" s="8">
        <f>Table1[[#This Row],[actual_price]]*Table1[[#This Row],[rating_count]]</f>
        <v>284875010</v>
      </c>
      <c r="Q441" s="10" t="str">
        <f>IF(Table1[[#This Row],[discounted_price]]&lt;200, "₹ 200",IF(Table1[[#This Row],[discounted_price]]&lt;=500,"₹ 200-₹ 500", "&gt;₹ 500"))</f>
        <v>&gt;₹ 500</v>
      </c>
      <c r="R441">
        <f>Table1[[#This Row],[rating]]*Table1[[#This Row],[rating_count]]</f>
        <v>40845.699999999997</v>
      </c>
      <c r="S441" t="str">
        <f>IF(Table1[[#This Row],[discount_percentage]]&lt;0.25, "Low", IF(Table1[[#This Row],[discount_percentage]]&lt;0.5, "Medium", "High"))</f>
        <v>Medium</v>
      </c>
    </row>
    <row r="442" spans="1:19">
      <c r="A442" t="s">
        <v>879</v>
      </c>
      <c r="B442" t="s">
        <v>880</v>
      </c>
      <c r="C442" t="str">
        <f>TRIM(LEFT(Table1[[#This Row],[product_name]], FIND(" ", Table1[[#This Row],[product_name]], FIND(" ", Table1[[#This Row],[product_name]], FIND(" ", Table1[[#This Row],[product_name]])+1)+1)))</f>
        <v>MI 33W SonicCharge</v>
      </c>
      <c r="D442" t="str">
        <f>PROPER(Table1[[#This Row],[Column1]])</f>
        <v>Mi 33W Soniccharge</v>
      </c>
      <c r="E442" t="s">
        <v>2696</v>
      </c>
      <c r="F442" t="s">
        <v>2717</v>
      </c>
      <c r="G442" t="s">
        <v>2718</v>
      </c>
      <c r="H442" t="s">
        <v>2719</v>
      </c>
      <c r="I442" s="9">
        <v>1149</v>
      </c>
      <c r="J442" s="9">
        <v>1999</v>
      </c>
      <c r="K442" s="1">
        <v>0.5</v>
      </c>
      <c r="L442" s="3">
        <f>IF(Table1[[#This Row],[discount_percentage]]&gt;=0.5, 1,0)</f>
        <v>1</v>
      </c>
      <c r="M442">
        <v>4.3</v>
      </c>
      <c r="N442" s="2">
        <v>1777</v>
      </c>
      <c r="O442" s="7">
        <f>IF(Table1[rating_count]&lt;1000, 1, 0)</f>
        <v>0</v>
      </c>
      <c r="P442" s="8">
        <f>Table1[[#This Row],[actual_price]]*Table1[[#This Row],[rating_count]]</f>
        <v>3552223</v>
      </c>
      <c r="Q442" s="10" t="str">
        <f>IF(Table1[[#This Row],[discounted_price]]&lt;200, "₹ 200",IF(Table1[[#This Row],[discounted_price]]&lt;=500,"₹ 200-₹ 500", "&gt;₹ 500"))</f>
        <v>&gt;₹ 500</v>
      </c>
      <c r="R442">
        <f>Table1[[#This Row],[rating]]*Table1[[#This Row],[rating_count]]</f>
        <v>7641.0999999999995</v>
      </c>
      <c r="S442" t="str">
        <f>IF(Table1[[#This Row],[discount_percentage]]&lt;0.25, "Low", IF(Table1[[#This Row],[discount_percentage]]&lt;0.5, "Medium", "High"))</f>
        <v>High</v>
      </c>
    </row>
    <row r="443" spans="1:19">
      <c r="A443" t="s">
        <v>881</v>
      </c>
      <c r="B443" t="s">
        <v>882</v>
      </c>
      <c r="C443" t="str">
        <f>TRIM(LEFT(Table1[[#This Row],[product_name]], FIND(" ", Table1[[#This Row],[product_name]], FIND(" ", Table1[[#This Row],[product_name]], FIND(" ", Table1[[#This Row],[product_name]])+1)+1)))</f>
        <v>OPPO A31 (Mystery</v>
      </c>
      <c r="D443" t="str">
        <f>PROPER(Table1[[#This Row],[Column1]])</f>
        <v>Oppo A31 (Mystery</v>
      </c>
      <c r="E443" t="s">
        <v>2696</v>
      </c>
      <c r="F443" t="s">
        <v>2717</v>
      </c>
      <c r="G443" t="s">
        <v>2720</v>
      </c>
      <c r="H443" t="s">
        <v>2724</v>
      </c>
      <c r="I443" s="9">
        <v>1324</v>
      </c>
      <c r="J443" s="9">
        <v>15990</v>
      </c>
      <c r="K443" s="1">
        <v>0.22</v>
      </c>
      <c r="L443" s="3">
        <f>IF(Table1[[#This Row],[discount_percentage]]&gt;=0.5, 1,0)</f>
        <v>0</v>
      </c>
      <c r="M443">
        <v>4.2</v>
      </c>
      <c r="N443" s="2">
        <v>58506</v>
      </c>
      <c r="O443" s="7">
        <f>IF(Table1[rating_count]&lt;1000, 1, 0)</f>
        <v>0</v>
      </c>
      <c r="P443" s="8">
        <f>Table1[[#This Row],[actual_price]]*Table1[[#This Row],[rating_count]]</f>
        <v>935510940</v>
      </c>
      <c r="Q443" s="10" t="str">
        <f>IF(Table1[[#This Row],[discounted_price]]&lt;200, "₹ 200",IF(Table1[[#This Row],[discounted_price]]&lt;=500,"₹ 200-₹ 500", "&gt;₹ 500"))</f>
        <v>&gt;₹ 500</v>
      </c>
      <c r="R443">
        <f>Table1[[#This Row],[rating]]*Table1[[#This Row],[rating_count]]</f>
        <v>245725.2</v>
      </c>
      <c r="S443" t="str">
        <f>IF(Table1[[#This Row],[discount_percentage]]&lt;0.25, "Low", IF(Table1[[#This Row],[discount_percentage]]&lt;0.5, "Medium", "High"))</f>
        <v>Low</v>
      </c>
    </row>
    <row r="444" spans="1:19">
      <c r="A444" t="s">
        <v>883</v>
      </c>
      <c r="B444" t="s">
        <v>884</v>
      </c>
      <c r="C444" t="str">
        <f>TRIM(LEFT(Table1[[#This Row],[product_name]], FIND(" ", Table1[[#This Row],[product_name]], FIND(" ", Table1[[#This Row],[product_name]], FIND(" ", Table1[[#This Row],[product_name]])+1)+1)))</f>
        <v>iQOO vivo Z6</v>
      </c>
      <c r="D444" t="str">
        <f>PROPER(Table1[[#This Row],[Column1]])</f>
        <v>Iqoo Vivo Z6</v>
      </c>
      <c r="E444" t="s">
        <v>2696</v>
      </c>
      <c r="F444" t="s">
        <v>2717</v>
      </c>
      <c r="G444" t="s">
        <v>2720</v>
      </c>
      <c r="H444" t="s">
        <v>2721</v>
      </c>
      <c r="I444" s="9">
        <v>13999</v>
      </c>
      <c r="J444" s="9">
        <v>21990</v>
      </c>
      <c r="K444" s="1">
        <v>0.18</v>
      </c>
      <c r="L444" s="3">
        <f>IF(Table1[[#This Row],[discount_percentage]]&gt;=0.5, 1,0)</f>
        <v>0</v>
      </c>
      <c r="M444">
        <v>4</v>
      </c>
      <c r="N444" s="2">
        <v>21350</v>
      </c>
      <c r="O444" s="7">
        <f>IF(Table1[rating_count]&lt;1000, 1, 0)</f>
        <v>0</v>
      </c>
      <c r="P444" s="8">
        <f>Table1[[#This Row],[actual_price]]*Table1[[#This Row],[rating_count]]</f>
        <v>469486500</v>
      </c>
      <c r="Q444" s="10" t="str">
        <f>IF(Table1[[#This Row],[discounted_price]]&lt;200, "₹ 200",IF(Table1[[#This Row],[discounted_price]]&lt;=500,"₹ 200-₹ 500", "&gt;₹ 500"))</f>
        <v>&gt;₹ 500</v>
      </c>
      <c r="R444">
        <f>Table1[[#This Row],[rating]]*Table1[[#This Row],[rating_count]]</f>
        <v>85400</v>
      </c>
      <c r="S444" t="str">
        <f>IF(Table1[[#This Row],[discount_percentage]]&lt;0.25, "Low", IF(Table1[[#This Row],[discount_percentage]]&lt;0.5, "Medium", "High"))</f>
        <v>Low</v>
      </c>
    </row>
    <row r="445" spans="1:19">
      <c r="A445" t="s">
        <v>885</v>
      </c>
      <c r="B445" t="s">
        <v>886</v>
      </c>
      <c r="C445" t="str">
        <f>TRIM(LEFT(Table1[[#This Row],[product_name]], FIND(" ", Table1[[#This Row],[product_name]], FIND(" ", Table1[[#This Row],[product_name]], FIND(" ", Table1[[#This Row],[product_name]])+1)+1)))</f>
        <v>Motorola a10 Dual</v>
      </c>
      <c r="D445" t="str">
        <f>PROPER(Table1[[#This Row],[Column1]])</f>
        <v>Motorola A10 Dual</v>
      </c>
      <c r="E445" t="s">
        <v>2938</v>
      </c>
      <c r="F445" t="s">
        <v>2939</v>
      </c>
      <c r="G445" t="s">
        <v>2958</v>
      </c>
      <c r="H445" t="s">
        <v>2695</v>
      </c>
      <c r="I445" s="9">
        <v>299</v>
      </c>
      <c r="J445" s="9">
        <v>1630</v>
      </c>
      <c r="K445" s="1">
        <v>0.14000000000000001</v>
      </c>
      <c r="L445" s="3">
        <f>IF(Table1[[#This Row],[discount_percentage]]&gt;=0.5, 1,0)</f>
        <v>0</v>
      </c>
      <c r="M445">
        <v>4</v>
      </c>
      <c r="N445" s="2">
        <v>9378</v>
      </c>
      <c r="O445" s="7">
        <f>IF(Table1[rating_count]&lt;1000, 1, 0)</f>
        <v>0</v>
      </c>
      <c r="P445" s="8">
        <f>Table1[[#This Row],[actual_price]]*Table1[[#This Row],[rating_count]]</f>
        <v>15286140</v>
      </c>
      <c r="Q445" s="10" t="str">
        <f>IF(Table1[[#This Row],[discounted_price]]&lt;200, "₹ 200",IF(Table1[[#This Row],[discounted_price]]&lt;=500,"₹ 200-₹ 500", "&gt;₹ 500"))</f>
        <v>₹ 200-₹ 500</v>
      </c>
      <c r="R445">
        <f>Table1[[#This Row],[rating]]*Table1[[#This Row],[rating_count]]</f>
        <v>37512</v>
      </c>
      <c r="S445" t="str">
        <f>IF(Table1[[#This Row],[discount_percentage]]&lt;0.25, "Low", IF(Table1[[#This Row],[discount_percentage]]&lt;0.5, "Medium", "High"))</f>
        <v>Low</v>
      </c>
    </row>
    <row r="446" spans="1:19">
      <c r="A446" t="s">
        <v>887</v>
      </c>
      <c r="B446" t="s">
        <v>888</v>
      </c>
      <c r="C446" t="str">
        <f>TRIM(LEFT(Table1[[#This Row],[product_name]], FIND(" ", Table1[[#This Row],[product_name]], FIND(" ", Table1[[#This Row],[product_name]], FIND(" ", Table1[[#This Row],[product_name]])+1)+1)))</f>
        <v>boAt Wave Lite</v>
      </c>
      <c r="D446" t="str">
        <f>PROPER(Table1[[#This Row],[Column1]])</f>
        <v>Boat Wave Lite</v>
      </c>
      <c r="E446" t="s">
        <v>2696</v>
      </c>
      <c r="F446" t="s">
        <v>2717</v>
      </c>
      <c r="G446" t="s">
        <v>2718</v>
      </c>
      <c r="H446" t="s">
        <v>2719</v>
      </c>
      <c r="I446" s="9">
        <v>999</v>
      </c>
      <c r="J446" s="9">
        <v>6990</v>
      </c>
      <c r="K446" s="1">
        <v>0.79</v>
      </c>
      <c r="L446" s="3">
        <f>IF(Table1[[#This Row],[discount_percentage]]&gt;=0.5, 1,0)</f>
        <v>1</v>
      </c>
      <c r="M446">
        <v>3.9</v>
      </c>
      <c r="N446" s="2">
        <v>21796</v>
      </c>
      <c r="O446" s="7">
        <f>IF(Table1[rating_count]&lt;1000, 1, 0)</f>
        <v>0</v>
      </c>
      <c r="P446" s="8">
        <f>Table1[[#This Row],[actual_price]]*Table1[[#This Row],[rating_count]]</f>
        <v>152354040</v>
      </c>
      <c r="Q446" s="10" t="str">
        <f>IF(Table1[[#This Row],[discounted_price]]&lt;200, "₹ 200",IF(Table1[[#This Row],[discounted_price]]&lt;=500,"₹ 200-₹ 500", "&gt;₹ 500"))</f>
        <v>&gt;₹ 500</v>
      </c>
      <c r="R446">
        <f>Table1[[#This Row],[rating]]*Table1[[#This Row],[rating_count]]</f>
        <v>85004.4</v>
      </c>
      <c r="S446" t="str">
        <f>IF(Table1[[#This Row],[discount_percentage]]&lt;0.25, "Low", IF(Table1[[#This Row],[discount_percentage]]&lt;0.5, "Medium", "High"))</f>
        <v>High</v>
      </c>
    </row>
    <row r="447" spans="1:19">
      <c r="A447" t="s">
        <v>889</v>
      </c>
      <c r="B447" t="s">
        <v>890</v>
      </c>
      <c r="C447" t="str">
        <f>TRIM(LEFT(Table1[[#This Row],[product_name]], FIND(" ", Table1[[#This Row],[product_name]], FIND(" ", Table1[[#This Row],[product_name]], FIND(" ", Table1[[#This Row],[product_name]])+1)+1)))</f>
        <v>boAt Wave Call</v>
      </c>
      <c r="D447" t="str">
        <f>PROPER(Table1[[#This Row],[Column1]])</f>
        <v>Boat Wave Call</v>
      </c>
      <c r="E447" t="s">
        <v>2696</v>
      </c>
      <c r="F447" t="s">
        <v>2717</v>
      </c>
      <c r="G447" t="s">
        <v>2720</v>
      </c>
      <c r="H447" t="s">
        <v>2721</v>
      </c>
      <c r="I447" s="9">
        <v>12999</v>
      </c>
      <c r="J447" s="9">
        <v>7990</v>
      </c>
      <c r="K447" s="1">
        <v>0.75</v>
      </c>
      <c r="L447" s="3">
        <f>IF(Table1[[#This Row],[discount_percentage]]&gt;=0.5, 1,0)</f>
        <v>1</v>
      </c>
      <c r="M447">
        <v>3.8</v>
      </c>
      <c r="N447" s="2">
        <v>17833</v>
      </c>
      <c r="O447" s="7">
        <f>IF(Table1[rating_count]&lt;1000, 1, 0)</f>
        <v>0</v>
      </c>
      <c r="P447" s="8">
        <f>Table1[[#This Row],[actual_price]]*Table1[[#This Row],[rating_count]]</f>
        <v>142485670</v>
      </c>
      <c r="Q447" s="10" t="str">
        <f>IF(Table1[[#This Row],[discounted_price]]&lt;200, "₹ 200",IF(Table1[[#This Row],[discounted_price]]&lt;=500,"₹ 200-₹ 500", "&gt;₹ 500"))</f>
        <v>&gt;₹ 500</v>
      </c>
      <c r="R447">
        <f>Table1[[#This Row],[rating]]*Table1[[#This Row],[rating_count]]</f>
        <v>67765.399999999994</v>
      </c>
      <c r="S447" t="str">
        <f>IF(Table1[[#This Row],[discount_percentage]]&lt;0.25, "Low", IF(Table1[[#This Row],[discount_percentage]]&lt;0.5, "Medium", "High"))</f>
        <v>High</v>
      </c>
    </row>
    <row r="448" spans="1:19">
      <c r="A448" t="s">
        <v>891</v>
      </c>
      <c r="B448" t="s">
        <v>892</v>
      </c>
      <c r="C448" t="str">
        <f>TRIM(LEFT(Table1[[#This Row],[product_name]], FIND(" ", Table1[[#This Row],[product_name]], FIND(" ", Table1[[#This Row],[product_name]], FIND(" ", Table1[[#This Row],[product_name]])+1)+1)))</f>
        <v>Spigen EZ Fit</v>
      </c>
      <c r="D448" t="str">
        <f>PROPER(Table1[[#This Row],[Column1]])</f>
        <v>Spigen Ez Fit</v>
      </c>
      <c r="E448" t="s">
        <v>2696</v>
      </c>
      <c r="F448" t="s">
        <v>2717</v>
      </c>
      <c r="G448" t="s">
        <v>2720</v>
      </c>
      <c r="H448" t="s">
        <v>2721</v>
      </c>
      <c r="I448" s="9">
        <v>15490</v>
      </c>
      <c r="J448" s="9">
        <v>2899</v>
      </c>
      <c r="K448" s="1">
        <v>0.66</v>
      </c>
      <c r="L448" s="3">
        <f>IF(Table1[[#This Row],[discount_percentage]]&gt;=0.5, 1,0)</f>
        <v>1</v>
      </c>
      <c r="M448">
        <v>4.7</v>
      </c>
      <c r="N448" s="2">
        <v>7779</v>
      </c>
      <c r="O448" s="7">
        <f>IF(Table1[rating_count]&lt;1000, 1, 0)</f>
        <v>0</v>
      </c>
      <c r="P448" s="8">
        <f>Table1[[#This Row],[actual_price]]*Table1[[#This Row],[rating_count]]</f>
        <v>22551321</v>
      </c>
      <c r="Q448" s="10" t="str">
        <f>IF(Table1[[#This Row],[discounted_price]]&lt;200, "₹ 200",IF(Table1[[#This Row],[discounted_price]]&lt;=500,"₹ 200-₹ 500", "&gt;₹ 500"))</f>
        <v>&gt;₹ 500</v>
      </c>
      <c r="R448">
        <f>Table1[[#This Row],[rating]]*Table1[[#This Row],[rating_count]]</f>
        <v>36561.300000000003</v>
      </c>
      <c r="S448" t="str">
        <f>IF(Table1[[#This Row],[discount_percentage]]&lt;0.25, "Low", IF(Table1[[#This Row],[discount_percentage]]&lt;0.5, "Medium", "High"))</f>
        <v>High</v>
      </c>
    </row>
    <row r="449" spans="1:19">
      <c r="A449" t="s">
        <v>893</v>
      </c>
      <c r="B449" t="s">
        <v>894</v>
      </c>
      <c r="C449" t="str">
        <f>TRIM(LEFT(Table1[[#This Row],[product_name]], FIND(" ", Table1[[#This Row],[product_name]], FIND(" ", Table1[[#This Row],[product_name]], FIND(" ", Table1[[#This Row],[product_name]])+1)+1)))</f>
        <v>KINGONE Upgraded Stylus</v>
      </c>
      <c r="D449" t="str">
        <f>PROPER(Table1[[#This Row],[Column1]])</f>
        <v>Kingone Upgraded Stylus</v>
      </c>
      <c r="E449" t="s">
        <v>2696</v>
      </c>
      <c r="F449" t="s">
        <v>2717</v>
      </c>
      <c r="G449" t="s">
        <v>2718</v>
      </c>
      <c r="H449" t="s">
        <v>2734</v>
      </c>
      <c r="I449" s="9">
        <v>999</v>
      </c>
      <c r="J449" s="9">
        <v>5999</v>
      </c>
      <c r="K449" s="1">
        <v>0.65</v>
      </c>
      <c r="L449" s="3">
        <f>IF(Table1[[#This Row],[discount_percentage]]&gt;=0.5, 1,0)</f>
        <v>1</v>
      </c>
      <c r="M449">
        <v>4.3</v>
      </c>
      <c r="N449" s="2">
        <v>17129</v>
      </c>
      <c r="O449" s="7">
        <f>IF(Table1[rating_count]&lt;1000, 1, 0)</f>
        <v>0</v>
      </c>
      <c r="P449" s="8">
        <f>Table1[[#This Row],[actual_price]]*Table1[[#This Row],[rating_count]]</f>
        <v>102756871</v>
      </c>
      <c r="Q449" s="10" t="str">
        <f>IF(Table1[[#This Row],[discounted_price]]&lt;200, "₹ 200",IF(Table1[[#This Row],[discounted_price]]&lt;=500,"₹ 200-₹ 500", "&gt;₹ 500"))</f>
        <v>&gt;₹ 500</v>
      </c>
      <c r="R449">
        <f>Table1[[#This Row],[rating]]*Table1[[#This Row],[rating_count]]</f>
        <v>73654.7</v>
      </c>
      <c r="S449" t="str">
        <f>IF(Table1[[#This Row],[discount_percentage]]&lt;0.25, "Low", IF(Table1[[#This Row],[discount_percentage]]&lt;0.5, "Medium", "High"))</f>
        <v>High</v>
      </c>
    </row>
    <row r="450" spans="1:19">
      <c r="A450" t="s">
        <v>895</v>
      </c>
      <c r="B450" t="s">
        <v>896</v>
      </c>
      <c r="C450" t="str">
        <f>TRIM(LEFT(Table1[[#This Row],[product_name]], FIND(" ", Table1[[#This Row],[product_name]], FIND(" ", Table1[[#This Row],[product_name]], FIND(" ", Table1[[#This Row],[product_name]])+1)+1)))</f>
        <v>Portronics CarPower Mini</v>
      </c>
      <c r="D450" t="str">
        <f>PROPER(Table1[[#This Row],[Column1]])</f>
        <v>Portronics Carpower Mini</v>
      </c>
      <c r="E450" t="s">
        <v>2696</v>
      </c>
      <c r="F450" t="s">
        <v>2715</v>
      </c>
      <c r="G450" t="s">
        <v>2716</v>
      </c>
      <c r="I450" s="9">
        <v>1599</v>
      </c>
      <c r="J450" s="9">
        <v>699</v>
      </c>
      <c r="K450" s="1">
        <v>0.52</v>
      </c>
      <c r="L450" s="3">
        <f>IF(Table1[[#This Row],[discount_percentage]]&gt;=0.5, 1,0)</f>
        <v>1</v>
      </c>
      <c r="M450">
        <v>4.2</v>
      </c>
      <c r="N450" s="2">
        <v>4969</v>
      </c>
      <c r="O450" s="7">
        <f>IF(Table1[rating_count]&lt;1000, 1, 0)</f>
        <v>0</v>
      </c>
      <c r="P450" s="8">
        <f>Table1[[#This Row],[actual_price]]*Table1[[#This Row],[rating_count]]</f>
        <v>3473331</v>
      </c>
      <c r="Q450" s="10" t="str">
        <f>IF(Table1[[#This Row],[discounted_price]]&lt;200, "₹ 200",IF(Table1[[#This Row],[discounted_price]]&lt;=500,"₹ 200-₹ 500", "&gt;₹ 500"))</f>
        <v>&gt;₹ 500</v>
      </c>
      <c r="R450">
        <f>Table1[[#This Row],[rating]]*Table1[[#This Row],[rating_count]]</f>
        <v>20869.8</v>
      </c>
      <c r="S450" t="str">
        <f>IF(Table1[[#This Row],[discount_percentage]]&lt;0.25, "Low", IF(Table1[[#This Row],[discount_percentage]]&lt;0.5, "Medium", "High"))</f>
        <v>High</v>
      </c>
    </row>
    <row r="451" spans="1:19">
      <c r="A451" t="s">
        <v>897</v>
      </c>
      <c r="B451" t="s">
        <v>898</v>
      </c>
      <c r="C451" t="str">
        <f>TRIM(LEFT(Table1[[#This Row],[product_name]], FIND(" ", Table1[[#This Row],[product_name]], FIND(" ", Table1[[#This Row],[product_name]], FIND(" ", Table1[[#This Row],[product_name]])+1)+1)))</f>
        <v>boAt Newly Launched</v>
      </c>
      <c r="D451" t="str">
        <f>PROPER(Table1[[#This Row],[Column1]])</f>
        <v>Boat Newly Launched</v>
      </c>
      <c r="E451" t="s">
        <v>2696</v>
      </c>
      <c r="F451" t="s">
        <v>2717</v>
      </c>
      <c r="G451" t="s">
        <v>2720</v>
      </c>
      <c r="H451" t="s">
        <v>2724</v>
      </c>
      <c r="I451" s="9">
        <v>1324</v>
      </c>
      <c r="J451" s="9">
        <v>7990</v>
      </c>
      <c r="K451" s="1">
        <v>0.62</v>
      </c>
      <c r="L451" s="3">
        <f>IF(Table1[[#This Row],[discount_percentage]]&gt;=0.5, 1,0)</f>
        <v>1</v>
      </c>
      <c r="M451">
        <v>4.0999999999999996</v>
      </c>
      <c r="N451" s="2">
        <v>154</v>
      </c>
      <c r="O451" s="7">
        <f>IF(Table1[rating_count]&lt;1000, 1, 0)</f>
        <v>1</v>
      </c>
      <c r="P451" s="8">
        <f>Table1[[#This Row],[actual_price]]*Table1[[#This Row],[rating_count]]</f>
        <v>1230460</v>
      </c>
      <c r="Q451" s="10" t="str">
        <f>IF(Table1[[#This Row],[discounted_price]]&lt;200, "₹ 200",IF(Table1[[#This Row],[discounted_price]]&lt;=500,"₹ 200-₹ 500", "&gt;₹ 500"))</f>
        <v>&gt;₹ 500</v>
      </c>
      <c r="R451">
        <f>Table1[[#This Row],[rating]]*Table1[[#This Row],[rating_count]]</f>
        <v>631.4</v>
      </c>
      <c r="S451" t="str">
        <f>IF(Table1[[#This Row],[discount_percentage]]&lt;0.25, "Low", IF(Table1[[#This Row],[discount_percentage]]&lt;0.5, "Medium", "High"))</f>
        <v>High</v>
      </c>
    </row>
    <row r="452" spans="1:19">
      <c r="A452" t="s">
        <v>899</v>
      </c>
      <c r="B452" t="s">
        <v>900</v>
      </c>
      <c r="C452" t="str">
        <f>TRIM(LEFT(Table1[[#This Row],[product_name]], FIND(" ", Table1[[#This Row],[product_name]], FIND(" ", Table1[[#This Row],[product_name]], FIND(" ", Table1[[#This Row],[product_name]])+1)+1)))</f>
        <v>PTron Newly Launched</v>
      </c>
      <c r="D452" t="str">
        <f>PROPER(Table1[[#This Row],[Column1]])</f>
        <v>Ptron Newly Launched</v>
      </c>
      <c r="E452" t="s">
        <v>2696</v>
      </c>
      <c r="F452" t="s">
        <v>2717</v>
      </c>
      <c r="G452" t="s">
        <v>2720</v>
      </c>
      <c r="H452" t="s">
        <v>2721</v>
      </c>
      <c r="I452" s="9">
        <v>20999</v>
      </c>
      <c r="J452" s="9">
        <v>5999</v>
      </c>
      <c r="K452" s="1">
        <v>0.78</v>
      </c>
      <c r="L452" s="3">
        <f>IF(Table1[[#This Row],[discount_percentage]]&gt;=0.5, 1,0)</f>
        <v>1</v>
      </c>
      <c r="M452">
        <v>3.3</v>
      </c>
      <c r="N452" s="2">
        <v>4415</v>
      </c>
      <c r="O452" s="7">
        <f>IF(Table1[rating_count]&lt;1000, 1, 0)</f>
        <v>0</v>
      </c>
      <c r="P452" s="8">
        <f>Table1[[#This Row],[actual_price]]*Table1[[#This Row],[rating_count]]</f>
        <v>26485585</v>
      </c>
      <c r="Q452" s="10" t="str">
        <f>IF(Table1[[#This Row],[discounted_price]]&lt;200, "₹ 200",IF(Table1[[#This Row],[discounted_price]]&lt;=500,"₹ 200-₹ 500", "&gt;₹ 500"))</f>
        <v>&gt;₹ 500</v>
      </c>
      <c r="R452">
        <f>Table1[[#This Row],[rating]]*Table1[[#This Row],[rating_count]]</f>
        <v>14569.5</v>
      </c>
      <c r="S452" t="str">
        <f>IF(Table1[[#This Row],[discount_percentage]]&lt;0.25, "Low", IF(Table1[[#This Row],[discount_percentage]]&lt;0.5, "Medium", "High"))</f>
        <v>High</v>
      </c>
    </row>
    <row r="453" spans="1:19">
      <c r="A453" t="s">
        <v>901</v>
      </c>
      <c r="B453" t="s">
        <v>902</v>
      </c>
      <c r="C453" t="str">
        <f>TRIM(LEFT(Table1[[#This Row],[product_name]], FIND(" ", Table1[[#This Row],[product_name]], FIND(" ", Table1[[#This Row],[product_name]], FIND(" ", Table1[[#This Row],[product_name]])+1)+1)))</f>
        <v>iQOO vivo Z6</v>
      </c>
      <c r="D453" t="str">
        <f>PROPER(Table1[[#This Row],[Column1]])</f>
        <v>Iqoo Vivo Z6</v>
      </c>
      <c r="E453" t="s">
        <v>2696</v>
      </c>
      <c r="F453" t="s">
        <v>2717</v>
      </c>
      <c r="G453" t="s">
        <v>2718</v>
      </c>
      <c r="H453" t="s">
        <v>2719</v>
      </c>
      <c r="I453" s="9">
        <v>999</v>
      </c>
      <c r="J453" s="9">
        <v>20990</v>
      </c>
      <c r="K453" s="1">
        <v>0.21</v>
      </c>
      <c r="L453" s="3">
        <f>IF(Table1[[#This Row],[discount_percentage]]&gt;=0.5, 1,0)</f>
        <v>0</v>
      </c>
      <c r="M453">
        <v>4</v>
      </c>
      <c r="N453" s="2">
        <v>21350</v>
      </c>
      <c r="O453" s="7">
        <f>IF(Table1[rating_count]&lt;1000, 1, 0)</f>
        <v>0</v>
      </c>
      <c r="P453" s="8">
        <f>Table1[[#This Row],[actual_price]]*Table1[[#This Row],[rating_count]]</f>
        <v>448136500</v>
      </c>
      <c r="Q453" s="10" t="str">
        <f>IF(Table1[[#This Row],[discounted_price]]&lt;200, "₹ 200",IF(Table1[[#This Row],[discounted_price]]&lt;=500,"₹ 200-₹ 500", "&gt;₹ 500"))</f>
        <v>&gt;₹ 500</v>
      </c>
      <c r="R453">
        <f>Table1[[#This Row],[rating]]*Table1[[#This Row],[rating_count]]</f>
        <v>85400</v>
      </c>
      <c r="S453" t="str">
        <f>IF(Table1[[#This Row],[discount_percentage]]&lt;0.25, "Low", IF(Table1[[#This Row],[discount_percentage]]&lt;0.5, "Medium", "High"))</f>
        <v>Low</v>
      </c>
    </row>
    <row r="454" spans="1:19">
      <c r="A454" t="s">
        <v>903</v>
      </c>
      <c r="B454" t="s">
        <v>904</v>
      </c>
      <c r="C454" t="str">
        <f>TRIM(LEFT(Table1[[#This Row],[product_name]], FIND(" ", Table1[[#This Row],[product_name]], FIND(" ", Table1[[#This Row],[product_name]], FIND(" ", Table1[[#This Row],[product_name]])+1)+1)))</f>
        <v>Samsung Ehs64 Ehs64Avfwecinu</v>
      </c>
      <c r="D454" t="str">
        <f>PROPER(Table1[[#This Row],[Column1]])</f>
        <v>Samsung Ehs64 Ehs64Avfwecinu</v>
      </c>
      <c r="E454" t="s">
        <v>2696</v>
      </c>
      <c r="F454" t="s">
        <v>2717</v>
      </c>
      <c r="G454" t="s">
        <v>2720</v>
      </c>
      <c r="H454" t="s">
        <v>2721</v>
      </c>
      <c r="I454" s="9">
        <v>12490</v>
      </c>
      <c r="J454" s="9">
        <v>499</v>
      </c>
      <c r="K454" s="1">
        <v>0</v>
      </c>
      <c r="L454" s="3">
        <f>IF(Table1[[#This Row],[discount_percentage]]&gt;=0.5, 1,0)</f>
        <v>0</v>
      </c>
      <c r="M454">
        <v>4.2</v>
      </c>
      <c r="N454" s="2">
        <v>31539</v>
      </c>
      <c r="O454" s="7">
        <f>IF(Table1[rating_count]&lt;1000, 1, 0)</f>
        <v>0</v>
      </c>
      <c r="P454" s="8">
        <f>Table1[[#This Row],[actual_price]]*Table1[[#This Row],[rating_count]]</f>
        <v>15737961</v>
      </c>
      <c r="Q454" s="10" t="str">
        <f>IF(Table1[[#This Row],[discounted_price]]&lt;200, "₹ 200",IF(Table1[[#This Row],[discounted_price]]&lt;=500,"₹ 200-₹ 500", "&gt;₹ 500"))</f>
        <v>&gt;₹ 500</v>
      </c>
      <c r="R454">
        <f>Table1[[#This Row],[rating]]*Table1[[#This Row],[rating_count]]</f>
        <v>132463.80000000002</v>
      </c>
      <c r="S454" t="str">
        <f>IF(Table1[[#This Row],[discount_percentage]]&lt;0.25, "Low", IF(Table1[[#This Row],[discount_percentage]]&lt;0.5, "Medium", "High"))</f>
        <v>Low</v>
      </c>
    </row>
    <row r="455" spans="1:19">
      <c r="A455" t="s">
        <v>905</v>
      </c>
      <c r="B455" t="s">
        <v>906</v>
      </c>
      <c r="C455" t="str">
        <f>TRIM(LEFT(Table1[[#This Row],[product_name]], FIND(" ", Table1[[#This Row],[product_name]], FIND(" ", Table1[[#This Row],[product_name]], FIND(" ", Table1[[#This Row],[product_name]])+1)+1)))</f>
        <v>Spigen EZ Fit</v>
      </c>
      <c r="D455" t="str">
        <f>PROPER(Table1[[#This Row],[Column1]])</f>
        <v>Spigen Ez Fit</v>
      </c>
      <c r="E455" t="s">
        <v>2696</v>
      </c>
      <c r="F455" t="s">
        <v>2717</v>
      </c>
      <c r="G455" t="s">
        <v>2720</v>
      </c>
      <c r="H455" t="s">
        <v>2721</v>
      </c>
      <c r="I455" s="9">
        <v>17999</v>
      </c>
      <c r="J455" s="9">
        <v>2899</v>
      </c>
      <c r="K455" s="1">
        <v>0.66</v>
      </c>
      <c r="L455" s="3">
        <f>IF(Table1[[#This Row],[discount_percentage]]&gt;=0.5, 1,0)</f>
        <v>1</v>
      </c>
      <c r="M455">
        <v>4.5999999999999996</v>
      </c>
      <c r="N455" s="2">
        <v>6129</v>
      </c>
      <c r="O455" s="7">
        <f>IF(Table1[rating_count]&lt;1000, 1, 0)</f>
        <v>0</v>
      </c>
      <c r="P455" s="8">
        <f>Table1[[#This Row],[actual_price]]*Table1[[#This Row],[rating_count]]</f>
        <v>17767971</v>
      </c>
      <c r="Q455" s="10" t="str">
        <f>IF(Table1[[#This Row],[discounted_price]]&lt;200, "₹ 200",IF(Table1[[#This Row],[discounted_price]]&lt;=500,"₹ 200-₹ 500", "&gt;₹ 500"))</f>
        <v>&gt;₹ 500</v>
      </c>
      <c r="R455">
        <f>Table1[[#This Row],[rating]]*Table1[[#This Row],[rating_count]]</f>
        <v>28193.399999999998</v>
      </c>
      <c r="S455" t="str">
        <f>IF(Table1[[#This Row],[discount_percentage]]&lt;0.25, "Low", IF(Table1[[#This Row],[discount_percentage]]&lt;0.5, "Medium", "High"))</f>
        <v>High</v>
      </c>
    </row>
    <row r="456" spans="1:19">
      <c r="A456" t="s">
        <v>907</v>
      </c>
      <c r="B456" t="s">
        <v>908</v>
      </c>
      <c r="C456" t="str">
        <f>TRIM(LEFT(Table1[[#This Row],[product_name]], FIND(" ", Table1[[#This Row],[product_name]], FIND(" ", Table1[[#This Row],[product_name]], FIND(" ", Table1[[#This Row],[product_name]])+1)+1)))</f>
        <v>Samsung Galaxy M04</v>
      </c>
      <c r="D456" t="str">
        <f>PROPER(Table1[[#This Row],[Column1]])</f>
        <v>Samsung Galaxy M04</v>
      </c>
      <c r="E456" t="s">
        <v>2938</v>
      </c>
      <c r="F456" t="s">
        <v>2939</v>
      </c>
      <c r="G456" t="s">
        <v>2958</v>
      </c>
      <c r="H456" t="s">
        <v>2695</v>
      </c>
      <c r="I456" s="9">
        <v>350</v>
      </c>
      <c r="J456" s="9">
        <v>13499</v>
      </c>
      <c r="K456" s="1">
        <v>0.22</v>
      </c>
      <c r="L456" s="3">
        <f>IF(Table1[[#This Row],[discount_percentage]]&gt;=0.5, 1,0)</f>
        <v>0</v>
      </c>
      <c r="M456">
        <v>4.2</v>
      </c>
      <c r="N456" s="2">
        <v>284</v>
      </c>
      <c r="O456" s="7">
        <f>IF(Table1[rating_count]&lt;1000, 1, 0)</f>
        <v>1</v>
      </c>
      <c r="P456" s="8">
        <f>Table1[[#This Row],[actual_price]]*Table1[[#This Row],[rating_count]]</f>
        <v>3833716</v>
      </c>
      <c r="Q456" s="10" t="str">
        <f>IF(Table1[[#This Row],[discounted_price]]&lt;200, "₹ 200",IF(Table1[[#This Row],[discounted_price]]&lt;=500,"₹ 200-₹ 500", "&gt;₹ 500"))</f>
        <v>₹ 200-₹ 500</v>
      </c>
      <c r="R456">
        <f>Table1[[#This Row],[rating]]*Table1[[#This Row],[rating_count]]</f>
        <v>1192.8</v>
      </c>
      <c r="S456" t="str">
        <f>IF(Table1[[#This Row],[discount_percentage]]&lt;0.25, "Low", IF(Table1[[#This Row],[discount_percentage]]&lt;0.5, "Medium", "High"))</f>
        <v>Low</v>
      </c>
    </row>
    <row r="457" spans="1:19">
      <c r="A457" t="s">
        <v>909</v>
      </c>
      <c r="B457" t="s">
        <v>910</v>
      </c>
      <c r="C457" t="str">
        <f>TRIM(LEFT(Table1[[#This Row],[product_name]], FIND(" ", Table1[[#This Row],[product_name]], FIND(" ", Table1[[#This Row],[product_name]], FIND(" ", Table1[[#This Row],[product_name]])+1)+1)))</f>
        <v>SWAPKART Flexible Mobile</v>
      </c>
      <c r="D457" t="str">
        <f>PROPER(Table1[[#This Row],[Column1]])</f>
        <v>Swapkart Flexible Mobile</v>
      </c>
      <c r="E457" t="s">
        <v>2696</v>
      </c>
      <c r="F457" t="s">
        <v>2717</v>
      </c>
      <c r="G457" t="s">
        <v>2720</v>
      </c>
      <c r="H457" t="s">
        <v>2724</v>
      </c>
      <c r="I457" s="9">
        <v>1399</v>
      </c>
      <c r="J457" s="9">
        <v>999</v>
      </c>
      <c r="K457" s="1">
        <v>0.75</v>
      </c>
      <c r="L457" s="3">
        <f>IF(Table1[[#This Row],[discount_percentage]]&gt;=0.5, 1,0)</f>
        <v>1</v>
      </c>
      <c r="M457">
        <v>3.7</v>
      </c>
      <c r="N457" s="2">
        <v>3234</v>
      </c>
      <c r="O457" s="7">
        <f>IF(Table1[rating_count]&lt;1000, 1, 0)</f>
        <v>0</v>
      </c>
      <c r="P457" s="8">
        <f>Table1[[#This Row],[actual_price]]*Table1[[#This Row],[rating_count]]</f>
        <v>3230766</v>
      </c>
      <c r="Q457" s="10" t="str">
        <f>IF(Table1[[#This Row],[discounted_price]]&lt;200, "₹ 200",IF(Table1[[#This Row],[discounted_price]]&lt;=500,"₹ 200-₹ 500", "&gt;₹ 500"))</f>
        <v>&gt;₹ 500</v>
      </c>
      <c r="R457">
        <f>Table1[[#This Row],[rating]]*Table1[[#This Row],[rating_count]]</f>
        <v>11965.800000000001</v>
      </c>
      <c r="S457" t="str">
        <f>IF(Table1[[#This Row],[discount_percentage]]&lt;0.25, "Low", IF(Table1[[#This Row],[discount_percentage]]&lt;0.5, "Medium", "High"))</f>
        <v>High</v>
      </c>
    </row>
    <row r="458" spans="1:19">
      <c r="A458" t="s">
        <v>911</v>
      </c>
      <c r="B458" t="s">
        <v>912</v>
      </c>
      <c r="C458" t="str">
        <f>TRIM(LEFT(Table1[[#This Row],[product_name]], FIND(" ", Table1[[#This Row],[product_name]], FIND(" ", Table1[[#This Row],[product_name]], FIND(" ", Table1[[#This Row],[product_name]])+1)+1)))</f>
        <v>Redmi 9A Sport</v>
      </c>
      <c r="D458" t="str">
        <f>PROPER(Table1[[#This Row],[Column1]])</f>
        <v>Redmi 9A Sport</v>
      </c>
      <c r="E458" t="s">
        <v>2938</v>
      </c>
      <c r="F458" t="s">
        <v>2939</v>
      </c>
      <c r="G458" t="s">
        <v>2958</v>
      </c>
      <c r="H458" t="s">
        <v>2695</v>
      </c>
      <c r="I458" s="9">
        <v>159</v>
      </c>
      <c r="J458" s="9">
        <v>7999</v>
      </c>
      <c r="K458" s="1">
        <v>0.19</v>
      </c>
      <c r="L458" s="3">
        <f>IF(Table1[[#This Row],[discount_percentage]]&gt;=0.5, 1,0)</f>
        <v>0</v>
      </c>
      <c r="M458">
        <v>4.0999999999999996</v>
      </c>
      <c r="N458" s="2">
        <v>313832</v>
      </c>
      <c r="O458" s="7">
        <f>IF(Table1[rating_count]&lt;1000, 1, 0)</f>
        <v>0</v>
      </c>
      <c r="P458" s="8">
        <f>Table1[[#This Row],[actual_price]]*Table1[[#This Row],[rating_count]]</f>
        <v>2510342168</v>
      </c>
      <c r="Q458" s="10" t="str">
        <f>IF(Table1[[#This Row],[discounted_price]]&lt;200, "₹ 200",IF(Table1[[#This Row],[discounted_price]]&lt;=500,"₹ 200-₹ 500", "&gt;₹ 500"))</f>
        <v>₹ 200</v>
      </c>
      <c r="R458">
        <f>Table1[[#This Row],[rating]]*Table1[[#This Row],[rating_count]]</f>
        <v>1286711.2</v>
      </c>
      <c r="S458" t="str">
        <f>IF(Table1[[#This Row],[discount_percentage]]&lt;0.25, "Low", IF(Table1[[#This Row],[discount_percentage]]&lt;0.5, "Medium", "High"))</f>
        <v>Low</v>
      </c>
    </row>
    <row r="459" spans="1:19">
      <c r="A459" t="s">
        <v>913</v>
      </c>
      <c r="B459" t="s">
        <v>914</v>
      </c>
      <c r="C459" t="str">
        <f>TRIM(LEFT(Table1[[#This Row],[product_name]], FIND(" ", Table1[[#This Row],[product_name]], FIND(" ", Table1[[#This Row],[product_name]], FIND(" ", Table1[[#This Row],[product_name]])+1)+1)))</f>
        <v>Fire-Boltt Ring 3</v>
      </c>
      <c r="D459" t="str">
        <f>PROPER(Table1[[#This Row],[Column1]])</f>
        <v>Fire-Boltt Ring 3</v>
      </c>
      <c r="E459" t="s">
        <v>2696</v>
      </c>
      <c r="F459" t="s">
        <v>2715</v>
      </c>
      <c r="G459" t="s">
        <v>2716</v>
      </c>
      <c r="I459" s="9">
        <v>1499</v>
      </c>
      <c r="J459" s="9">
        <v>9999</v>
      </c>
      <c r="K459" s="1">
        <v>0.7</v>
      </c>
      <c r="L459" s="3">
        <f>IF(Table1[[#This Row],[discount_percentage]]&gt;=0.5, 1,0)</f>
        <v>1</v>
      </c>
      <c r="M459">
        <v>4.2</v>
      </c>
      <c r="N459" s="2">
        <v>20879</v>
      </c>
      <c r="O459" s="7">
        <f>IF(Table1[rating_count]&lt;1000, 1, 0)</f>
        <v>0</v>
      </c>
      <c r="P459" s="8">
        <f>Table1[[#This Row],[actual_price]]*Table1[[#This Row],[rating_count]]</f>
        <v>208769121</v>
      </c>
      <c r="Q459" s="10" t="str">
        <f>IF(Table1[[#This Row],[discounted_price]]&lt;200, "₹ 200",IF(Table1[[#This Row],[discounted_price]]&lt;=500,"₹ 200-₹ 500", "&gt;₹ 500"))</f>
        <v>&gt;₹ 500</v>
      </c>
      <c r="R459">
        <f>Table1[[#This Row],[rating]]*Table1[[#This Row],[rating_count]]</f>
        <v>87691.8</v>
      </c>
      <c r="S459" t="str">
        <f>IF(Table1[[#This Row],[discount_percentage]]&lt;0.25, "Low", IF(Table1[[#This Row],[discount_percentage]]&lt;0.5, "Medium", "High"))</f>
        <v>High</v>
      </c>
    </row>
    <row r="460" spans="1:19">
      <c r="A460" t="s">
        <v>915</v>
      </c>
      <c r="B460" t="s">
        <v>916</v>
      </c>
      <c r="C460" t="str">
        <f>TRIM(LEFT(Table1[[#This Row],[product_name]], FIND(" ", Table1[[#This Row],[product_name]], FIND(" ", Table1[[#This Row],[product_name]], FIND(" ", Table1[[#This Row],[product_name]])+1)+1)))</f>
        <v>Amozo Ultra Hybrid</v>
      </c>
      <c r="D460" t="str">
        <f>PROPER(Table1[[#This Row],[Column1]])</f>
        <v>Amozo Ultra Hybrid</v>
      </c>
      <c r="E460" t="s">
        <v>2696</v>
      </c>
      <c r="F460" t="s">
        <v>2715</v>
      </c>
      <c r="G460" t="s">
        <v>2716</v>
      </c>
      <c r="I460" s="9">
        <v>1999</v>
      </c>
      <c r="J460" s="9">
        <v>1499</v>
      </c>
      <c r="K460" s="1">
        <v>0.81</v>
      </c>
      <c r="L460" s="3">
        <f>IF(Table1[[#This Row],[discount_percentage]]&gt;=0.5, 1,0)</f>
        <v>1</v>
      </c>
      <c r="M460">
        <v>4.2</v>
      </c>
      <c r="N460" s="2">
        <v>2646</v>
      </c>
      <c r="O460" s="7">
        <f>IF(Table1[rating_count]&lt;1000, 1, 0)</f>
        <v>0</v>
      </c>
      <c r="P460" s="8">
        <f>Table1[[#This Row],[actual_price]]*Table1[[#This Row],[rating_count]]</f>
        <v>3966354</v>
      </c>
      <c r="Q460" s="10" t="str">
        <f>IF(Table1[[#This Row],[discounted_price]]&lt;200, "₹ 200",IF(Table1[[#This Row],[discounted_price]]&lt;=500,"₹ 200-₹ 500", "&gt;₹ 500"))</f>
        <v>&gt;₹ 500</v>
      </c>
      <c r="R460">
        <f>Table1[[#This Row],[rating]]*Table1[[#This Row],[rating_count]]</f>
        <v>11113.2</v>
      </c>
      <c r="S460" t="str">
        <f>IF(Table1[[#This Row],[discount_percentage]]&lt;0.25, "Low", IF(Table1[[#This Row],[discount_percentage]]&lt;0.5, "Medium", "High"))</f>
        <v>High</v>
      </c>
    </row>
    <row r="461" spans="1:19">
      <c r="A461" t="s">
        <v>917</v>
      </c>
      <c r="B461" t="s">
        <v>918</v>
      </c>
      <c r="C461" t="str">
        <f>TRIM(LEFT(Table1[[#This Row],[product_name]], FIND(" ", Table1[[#This Row],[product_name]], FIND(" ", Table1[[#This Row],[product_name]], FIND(" ", Table1[[#This Row],[product_name]])+1)+1)))</f>
        <v>ELV Aluminum Adjustable</v>
      </c>
      <c r="D461" t="str">
        <f>PROPER(Table1[[#This Row],[Column1]])</f>
        <v>Elv Aluminum Adjustable</v>
      </c>
      <c r="E461" t="s">
        <v>2696</v>
      </c>
      <c r="F461" t="s">
        <v>2717</v>
      </c>
      <c r="G461" t="s">
        <v>2718</v>
      </c>
      <c r="H461" t="s">
        <v>2734</v>
      </c>
      <c r="I461" s="9">
        <v>999</v>
      </c>
      <c r="J461" s="9">
        <v>1499</v>
      </c>
      <c r="K461" s="1">
        <v>0.82</v>
      </c>
      <c r="L461" s="3">
        <f>IF(Table1[[#This Row],[discount_percentage]]&gt;=0.5, 1,0)</f>
        <v>1</v>
      </c>
      <c r="M461">
        <v>4.5</v>
      </c>
      <c r="N461" s="2">
        <v>28978</v>
      </c>
      <c r="O461" s="7">
        <f>IF(Table1[rating_count]&lt;1000, 1, 0)</f>
        <v>0</v>
      </c>
      <c r="P461" s="8">
        <f>Table1[[#This Row],[actual_price]]*Table1[[#This Row],[rating_count]]</f>
        <v>43438022</v>
      </c>
      <c r="Q461" s="10" t="str">
        <f>IF(Table1[[#This Row],[discounted_price]]&lt;200, "₹ 200",IF(Table1[[#This Row],[discounted_price]]&lt;=500,"₹ 200-₹ 500", "&gt;₹ 500"))</f>
        <v>&gt;₹ 500</v>
      </c>
      <c r="R461">
        <f>Table1[[#This Row],[rating]]*Table1[[#This Row],[rating_count]]</f>
        <v>130401</v>
      </c>
      <c r="S461" t="str">
        <f>IF(Table1[[#This Row],[discount_percentage]]&lt;0.25, "Low", IF(Table1[[#This Row],[discount_percentage]]&lt;0.5, "Medium", "High"))</f>
        <v>High</v>
      </c>
    </row>
    <row r="462" spans="1:19">
      <c r="A462" t="s">
        <v>919</v>
      </c>
      <c r="B462" t="s">
        <v>920</v>
      </c>
      <c r="C462" t="str">
        <f>TRIM(LEFT(Table1[[#This Row],[product_name]], FIND(" ", Table1[[#This Row],[product_name]], FIND(" ", Table1[[#This Row],[product_name]], FIND(" ", Table1[[#This Row],[product_name]])+1)+1)))</f>
        <v>Tecno Spark 9</v>
      </c>
      <c r="D462" t="str">
        <f>PROPER(Table1[[#This Row],[Column1]])</f>
        <v>Tecno Spark 9</v>
      </c>
      <c r="E462" t="s">
        <v>2696</v>
      </c>
      <c r="F462" t="s">
        <v>2717</v>
      </c>
      <c r="G462" t="s">
        <v>2718</v>
      </c>
      <c r="H462" t="s">
        <v>2735</v>
      </c>
      <c r="I462" s="9">
        <v>2099</v>
      </c>
      <c r="J462" s="9">
        <v>13499</v>
      </c>
      <c r="K462" s="1">
        <v>0.33</v>
      </c>
      <c r="L462" s="3">
        <f>IF(Table1[[#This Row],[discount_percentage]]&gt;=0.5, 1,0)</f>
        <v>0</v>
      </c>
      <c r="M462">
        <v>3.8</v>
      </c>
      <c r="N462" s="2">
        <v>3145</v>
      </c>
      <c r="O462" s="7">
        <f>IF(Table1[rating_count]&lt;1000, 1, 0)</f>
        <v>0</v>
      </c>
      <c r="P462" s="8">
        <f>Table1[[#This Row],[actual_price]]*Table1[[#This Row],[rating_count]]</f>
        <v>42454355</v>
      </c>
      <c r="Q462" s="10" t="str">
        <f>IF(Table1[[#This Row],[discounted_price]]&lt;200, "₹ 200",IF(Table1[[#This Row],[discounted_price]]&lt;=500,"₹ 200-₹ 500", "&gt;₹ 500"))</f>
        <v>&gt;₹ 500</v>
      </c>
      <c r="R462">
        <f>Table1[[#This Row],[rating]]*Table1[[#This Row],[rating_count]]</f>
        <v>11951</v>
      </c>
      <c r="S462" t="str">
        <f>IF(Table1[[#This Row],[discount_percentage]]&lt;0.25, "Low", IF(Table1[[#This Row],[discount_percentage]]&lt;0.5, "Medium", "High"))</f>
        <v>Medium</v>
      </c>
    </row>
    <row r="463" spans="1:19">
      <c r="A463" t="s">
        <v>921</v>
      </c>
      <c r="B463" t="s">
        <v>922</v>
      </c>
      <c r="C463" t="str">
        <f>TRIM(LEFT(Table1[[#This Row],[product_name]], FIND(" ", Table1[[#This Row],[product_name]], FIND(" ", Table1[[#This Row],[product_name]], FIND(" ", Table1[[#This Row],[product_name]])+1)+1)))</f>
        <v>JBL C100SI Wired</v>
      </c>
      <c r="D463" t="str">
        <f>PROPER(Table1[[#This Row],[Column1]])</f>
        <v>Jbl C100Si Wired</v>
      </c>
      <c r="E463" t="s">
        <v>2696</v>
      </c>
      <c r="F463" t="s">
        <v>2717</v>
      </c>
      <c r="G463" t="s">
        <v>2718</v>
      </c>
      <c r="H463" t="s">
        <v>2719</v>
      </c>
      <c r="I463" s="9">
        <v>337</v>
      </c>
      <c r="J463" s="9">
        <v>1299</v>
      </c>
      <c r="K463" s="1">
        <v>0.54</v>
      </c>
      <c r="L463" s="3">
        <f>IF(Table1[[#This Row],[discount_percentage]]&gt;=0.5, 1,0)</f>
        <v>1</v>
      </c>
      <c r="M463">
        <v>4.0999999999999996</v>
      </c>
      <c r="N463" s="2">
        <v>192589</v>
      </c>
      <c r="O463" s="7">
        <f>IF(Table1[rating_count]&lt;1000, 1, 0)</f>
        <v>0</v>
      </c>
      <c r="P463" s="8">
        <f>Table1[[#This Row],[actual_price]]*Table1[[#This Row],[rating_count]]</f>
        <v>250173111</v>
      </c>
      <c r="Q463" s="10" t="str">
        <f>IF(Table1[[#This Row],[discounted_price]]&lt;200, "₹ 200",IF(Table1[[#This Row],[discounted_price]]&lt;=500,"₹ 200-₹ 500", "&gt;₹ 500"))</f>
        <v>₹ 200-₹ 500</v>
      </c>
      <c r="R463">
        <f>Table1[[#This Row],[rating]]*Table1[[#This Row],[rating_count]]</f>
        <v>789614.89999999991</v>
      </c>
      <c r="S463" t="str">
        <f>IF(Table1[[#This Row],[discount_percentage]]&lt;0.25, "Low", IF(Table1[[#This Row],[discount_percentage]]&lt;0.5, "Medium", "High"))</f>
        <v>High</v>
      </c>
    </row>
    <row r="464" spans="1:19">
      <c r="A464" t="s">
        <v>923</v>
      </c>
      <c r="B464" t="s">
        <v>924</v>
      </c>
      <c r="C464" t="str">
        <f>TRIM(LEFT(Table1[[#This Row],[product_name]], FIND(" ", Table1[[#This Row],[product_name]], FIND(" ", Table1[[#This Row],[product_name]], FIND(" ", Table1[[#This Row],[product_name]])+1)+1)))</f>
        <v>Tukzer Capacitive Stylus</v>
      </c>
      <c r="D464" t="str">
        <f>PROPER(Table1[[#This Row],[Column1]])</f>
        <v>Tukzer Capacitive Stylus</v>
      </c>
      <c r="E464" t="s">
        <v>2696</v>
      </c>
      <c r="F464" t="s">
        <v>2715</v>
      </c>
      <c r="G464" t="s">
        <v>2716</v>
      </c>
      <c r="I464" s="9">
        <v>2999</v>
      </c>
      <c r="J464" s="9">
        <v>999</v>
      </c>
      <c r="K464" s="1">
        <v>0.65</v>
      </c>
      <c r="L464" s="3">
        <f>IF(Table1[[#This Row],[discount_percentage]]&gt;=0.5, 1,0)</f>
        <v>1</v>
      </c>
      <c r="M464">
        <v>3.8</v>
      </c>
      <c r="N464" s="2">
        <v>16557</v>
      </c>
      <c r="O464" s="7">
        <f>IF(Table1[rating_count]&lt;1000, 1, 0)</f>
        <v>0</v>
      </c>
      <c r="P464" s="8">
        <f>Table1[[#This Row],[actual_price]]*Table1[[#This Row],[rating_count]]</f>
        <v>16540443</v>
      </c>
      <c r="Q464" s="10" t="str">
        <f>IF(Table1[[#This Row],[discounted_price]]&lt;200, "₹ 200",IF(Table1[[#This Row],[discounted_price]]&lt;=500,"₹ 200-₹ 500", "&gt;₹ 500"))</f>
        <v>&gt;₹ 500</v>
      </c>
      <c r="R464">
        <f>Table1[[#This Row],[rating]]*Table1[[#This Row],[rating_count]]</f>
        <v>62916.6</v>
      </c>
      <c r="S464" t="str">
        <f>IF(Table1[[#This Row],[discount_percentage]]&lt;0.25, "Low", IF(Table1[[#This Row],[discount_percentage]]&lt;0.5, "Medium", "High"))</f>
        <v>High</v>
      </c>
    </row>
    <row r="465" spans="1:19">
      <c r="A465" t="s">
        <v>925</v>
      </c>
      <c r="B465" t="s">
        <v>790</v>
      </c>
      <c r="C465" t="str">
        <f>TRIM(LEFT(Table1[[#This Row],[product_name]], FIND(" ", Table1[[#This Row],[product_name]], FIND(" ", Table1[[#This Row],[product_name]], FIND(" ", Table1[[#This Row],[product_name]])+1)+1)))</f>
        <v>Samsung Galaxy M13</v>
      </c>
      <c r="D465" t="str">
        <f>PROPER(Table1[[#This Row],[Column1]])</f>
        <v>Samsung Galaxy M13</v>
      </c>
      <c r="E465" t="s">
        <v>2696</v>
      </c>
      <c r="F465" t="s">
        <v>2715</v>
      </c>
      <c r="G465" t="s">
        <v>2716</v>
      </c>
      <c r="I465" s="9">
        <v>1299</v>
      </c>
      <c r="J465" s="9">
        <v>19499</v>
      </c>
      <c r="K465" s="1">
        <v>0.28000000000000003</v>
      </c>
      <c r="L465" s="3">
        <f>IF(Table1[[#This Row],[discount_percentage]]&gt;=0.5, 1,0)</f>
        <v>0</v>
      </c>
      <c r="M465">
        <v>4.0999999999999996</v>
      </c>
      <c r="N465" s="2">
        <v>18998</v>
      </c>
      <c r="O465" s="7">
        <f>IF(Table1[rating_count]&lt;1000, 1, 0)</f>
        <v>0</v>
      </c>
      <c r="P465" s="8">
        <f>Table1[[#This Row],[actual_price]]*Table1[[#This Row],[rating_count]]</f>
        <v>370442002</v>
      </c>
      <c r="Q465" s="10" t="str">
        <f>IF(Table1[[#This Row],[discounted_price]]&lt;200, "₹ 200",IF(Table1[[#This Row],[discounted_price]]&lt;=500,"₹ 200-₹ 500", "&gt;₹ 500"))</f>
        <v>&gt;₹ 500</v>
      </c>
      <c r="R465">
        <f>Table1[[#This Row],[rating]]*Table1[[#This Row],[rating_count]]</f>
        <v>77891.799999999988</v>
      </c>
      <c r="S465" t="str">
        <f>IF(Table1[[#This Row],[discount_percentage]]&lt;0.25, "Low", IF(Table1[[#This Row],[discount_percentage]]&lt;0.5, "Medium", "High"))</f>
        <v>Medium</v>
      </c>
    </row>
    <row r="466" spans="1:19">
      <c r="A466" t="s">
        <v>926</v>
      </c>
      <c r="B466" t="s">
        <v>927</v>
      </c>
      <c r="C466" t="str">
        <f>TRIM(LEFT(Table1[[#This Row],[product_name]], FIND(" ", Table1[[#This Row],[product_name]], FIND(" ", Table1[[#This Row],[product_name]], FIND(" ", Table1[[#This Row],[product_name]])+1)+1)))</f>
        <v>Tukzer Capacitive Stylus</v>
      </c>
      <c r="D466" t="str">
        <f>PROPER(Table1[[#This Row],[Column1]])</f>
        <v>Tukzer Capacitive Stylus</v>
      </c>
      <c r="E466" t="s">
        <v>2938</v>
      </c>
      <c r="F466" t="s">
        <v>2939</v>
      </c>
      <c r="G466" t="s">
        <v>2958</v>
      </c>
      <c r="H466" t="s">
        <v>2695</v>
      </c>
      <c r="I466" s="9">
        <v>349</v>
      </c>
      <c r="J466" s="9">
        <v>999</v>
      </c>
      <c r="K466" s="1">
        <v>0.65</v>
      </c>
      <c r="L466" s="3">
        <f>IF(Table1[[#This Row],[discount_percentage]]&gt;=0.5, 1,0)</f>
        <v>1</v>
      </c>
      <c r="M466">
        <v>3.8</v>
      </c>
      <c r="N466" s="2">
        <v>16557</v>
      </c>
      <c r="O466" s="7">
        <f>IF(Table1[rating_count]&lt;1000, 1, 0)</f>
        <v>0</v>
      </c>
      <c r="P466" s="8">
        <f>Table1[[#This Row],[actual_price]]*Table1[[#This Row],[rating_count]]</f>
        <v>16540443</v>
      </c>
      <c r="Q466" s="10" t="str">
        <f>IF(Table1[[#This Row],[discounted_price]]&lt;200, "₹ 200",IF(Table1[[#This Row],[discounted_price]]&lt;=500,"₹ 200-₹ 500", "&gt;₹ 500"))</f>
        <v>₹ 200-₹ 500</v>
      </c>
      <c r="R466">
        <f>Table1[[#This Row],[rating]]*Table1[[#This Row],[rating_count]]</f>
        <v>62916.6</v>
      </c>
      <c r="S466" t="str">
        <f>IF(Table1[[#This Row],[discount_percentage]]&lt;0.25, "Low", IF(Table1[[#This Row],[discount_percentage]]&lt;0.5, "Medium", "High"))</f>
        <v>High</v>
      </c>
    </row>
    <row r="467" spans="1:19">
      <c r="A467" t="s">
        <v>928</v>
      </c>
      <c r="B467" t="s">
        <v>929</v>
      </c>
      <c r="C467" t="str">
        <f>TRIM(LEFT(Table1[[#This Row],[product_name]], FIND(" ", Table1[[#This Row],[product_name]], FIND(" ", Table1[[#This Row],[product_name]], FIND(" ", Table1[[#This Row],[product_name]])+1)+1)))</f>
        <v>Mi 10W Wall</v>
      </c>
      <c r="D467" t="str">
        <f>PROPER(Table1[[#This Row],[Column1]])</f>
        <v>Mi 10W Wall</v>
      </c>
      <c r="E467" t="s">
        <v>2696</v>
      </c>
      <c r="F467" t="s">
        <v>2717</v>
      </c>
      <c r="G467" t="s">
        <v>2720</v>
      </c>
      <c r="H467" t="s">
        <v>2721</v>
      </c>
      <c r="I467" s="9">
        <v>16499</v>
      </c>
      <c r="J467" s="9">
        <v>599</v>
      </c>
      <c r="K467" s="1">
        <v>0.17</v>
      </c>
      <c r="L467" s="3">
        <f>IF(Table1[[#This Row],[discount_percentage]]&gt;=0.5, 1,0)</f>
        <v>0</v>
      </c>
      <c r="M467">
        <v>4.2</v>
      </c>
      <c r="N467" s="2">
        <v>21916</v>
      </c>
      <c r="O467" s="7">
        <f>IF(Table1[rating_count]&lt;1000, 1, 0)</f>
        <v>0</v>
      </c>
      <c r="P467" s="8">
        <f>Table1[[#This Row],[actual_price]]*Table1[[#This Row],[rating_count]]</f>
        <v>13127684</v>
      </c>
      <c r="Q467" s="10" t="str">
        <f>IF(Table1[[#This Row],[discounted_price]]&lt;200, "₹ 200",IF(Table1[[#This Row],[discounted_price]]&lt;=500,"₹ 200-₹ 500", "&gt;₹ 500"))</f>
        <v>&gt;₹ 500</v>
      </c>
      <c r="R467">
        <f>Table1[[#This Row],[rating]]*Table1[[#This Row],[rating_count]]</f>
        <v>92047.2</v>
      </c>
      <c r="S467" t="str">
        <f>IF(Table1[[#This Row],[discount_percentage]]&lt;0.25, "Low", IF(Table1[[#This Row],[discount_percentage]]&lt;0.5, "Medium", "High"))</f>
        <v>Low</v>
      </c>
    </row>
    <row r="468" spans="1:19">
      <c r="A468" t="s">
        <v>930</v>
      </c>
      <c r="B468" t="s">
        <v>736</v>
      </c>
      <c r="C468" t="str">
        <f>TRIM(LEFT(Table1[[#This Row],[product_name]], FIND(" ", Table1[[#This Row],[product_name]], FIND(" ", Table1[[#This Row],[product_name]], FIND(" ", Table1[[#This Row],[product_name]])+1)+1)))</f>
        <v>Fire-Boltt India's No</v>
      </c>
      <c r="D468" t="str">
        <f>PROPER(Table1[[#This Row],[Column1]])</f>
        <v>Fire-Boltt India'S No</v>
      </c>
      <c r="E468" t="s">
        <v>2696</v>
      </c>
      <c r="F468" t="s">
        <v>2725</v>
      </c>
      <c r="G468" t="s">
        <v>2726</v>
      </c>
      <c r="H468" t="s">
        <v>2727</v>
      </c>
      <c r="I468" s="9">
        <v>499</v>
      </c>
      <c r="J468" s="9">
        <v>9999</v>
      </c>
      <c r="K468" s="1">
        <v>0.78</v>
      </c>
      <c r="L468" s="3">
        <f>IF(Table1[[#This Row],[discount_percentage]]&gt;=0.5, 1,0)</f>
        <v>1</v>
      </c>
      <c r="M468">
        <v>4.2</v>
      </c>
      <c r="N468" s="2">
        <v>29472</v>
      </c>
      <c r="O468" s="7">
        <f>IF(Table1[rating_count]&lt;1000, 1, 0)</f>
        <v>0</v>
      </c>
      <c r="P468" s="8">
        <f>Table1[[#This Row],[actual_price]]*Table1[[#This Row],[rating_count]]</f>
        <v>294690528</v>
      </c>
      <c r="Q468" s="10" t="str">
        <f>IF(Table1[[#This Row],[discounted_price]]&lt;200, "₹ 200",IF(Table1[[#This Row],[discounted_price]]&lt;=500,"₹ 200-₹ 500", "&gt;₹ 500"))</f>
        <v>₹ 200-₹ 500</v>
      </c>
      <c r="R468">
        <f>Table1[[#This Row],[rating]]*Table1[[#This Row],[rating_count]]</f>
        <v>123782.40000000001</v>
      </c>
      <c r="S468" t="str">
        <f>IF(Table1[[#This Row],[discount_percentage]]&lt;0.25, "Low", IF(Table1[[#This Row],[discount_percentage]]&lt;0.5, "Medium", "High"))</f>
        <v>High</v>
      </c>
    </row>
    <row r="469" spans="1:19">
      <c r="A469" t="s">
        <v>931</v>
      </c>
      <c r="B469" t="s">
        <v>932</v>
      </c>
      <c r="C469" t="str">
        <f>TRIM(LEFT(Table1[[#This Row],[product_name]], FIND(" ", Table1[[#This Row],[product_name]], FIND(" ", Table1[[#This Row],[product_name]], FIND(" ", Table1[[#This Row],[product_name]])+1)+1)))</f>
        <v>STRIFF 12 Pieces</v>
      </c>
      <c r="D469" t="str">
        <f>PROPER(Table1[[#This Row],[Column1]])</f>
        <v>Striff 12 Pieces</v>
      </c>
      <c r="E469" t="s">
        <v>2938</v>
      </c>
      <c r="F469" t="s">
        <v>2939</v>
      </c>
      <c r="G469" t="s">
        <v>2958</v>
      </c>
      <c r="H469" t="s">
        <v>2695</v>
      </c>
      <c r="I469" s="9">
        <v>970</v>
      </c>
      <c r="J469" s="9">
        <v>499</v>
      </c>
      <c r="K469" s="1">
        <v>0.81</v>
      </c>
      <c r="L469" s="3">
        <f>IF(Table1[[#This Row],[discount_percentage]]&gt;=0.5, 1,0)</f>
        <v>1</v>
      </c>
      <c r="M469">
        <v>4.2</v>
      </c>
      <c r="N469" s="2">
        <v>1949</v>
      </c>
      <c r="O469" s="7">
        <f>IF(Table1[rating_count]&lt;1000, 1, 0)</f>
        <v>0</v>
      </c>
      <c r="P469" s="8">
        <f>Table1[[#This Row],[actual_price]]*Table1[[#This Row],[rating_count]]</f>
        <v>972551</v>
      </c>
      <c r="Q469" s="10" t="str">
        <f>IF(Table1[[#This Row],[discounted_price]]&lt;200, "₹ 200",IF(Table1[[#This Row],[discounted_price]]&lt;=500,"₹ 200-₹ 500", "&gt;₹ 500"))</f>
        <v>&gt;₹ 500</v>
      </c>
      <c r="R469">
        <f>Table1[[#This Row],[rating]]*Table1[[#This Row],[rating_count]]</f>
        <v>8185.8</v>
      </c>
      <c r="S469" t="str">
        <f>IF(Table1[[#This Row],[discount_percentage]]&lt;0.25, "Low", IF(Table1[[#This Row],[discount_percentage]]&lt;0.5, "Medium", "High"))</f>
        <v>High</v>
      </c>
    </row>
    <row r="470" spans="1:19">
      <c r="A470" t="s">
        <v>933</v>
      </c>
      <c r="B470" t="s">
        <v>934</v>
      </c>
      <c r="C470" t="str">
        <f>TRIM(LEFT(Table1[[#This Row],[product_name]], FIND(" ", Table1[[#This Row],[product_name]], FIND(" ", Table1[[#This Row],[product_name]], FIND(" ", Table1[[#This Row],[product_name]])+1)+1)))</f>
        <v>FLiX (Beetel) USB</v>
      </c>
      <c r="D470" t="str">
        <f>PROPER(Table1[[#This Row],[Column1]])</f>
        <v>Flix (Beetel) Usb</v>
      </c>
      <c r="E470" t="s">
        <v>2696</v>
      </c>
      <c r="F470" t="s">
        <v>2717</v>
      </c>
      <c r="G470" t="s">
        <v>2718</v>
      </c>
      <c r="H470" t="s">
        <v>2734</v>
      </c>
      <c r="I470" s="9">
        <v>999</v>
      </c>
      <c r="J470" s="9">
        <v>249</v>
      </c>
      <c r="K470" s="1">
        <v>0.44</v>
      </c>
      <c r="L470" s="3">
        <f>IF(Table1[[#This Row],[discount_percentage]]&gt;=0.5, 1,0)</f>
        <v>0</v>
      </c>
      <c r="M470">
        <v>4</v>
      </c>
      <c r="N470" s="2">
        <v>9377</v>
      </c>
      <c r="O470" s="7">
        <f>IF(Table1[rating_count]&lt;1000, 1, 0)</f>
        <v>0</v>
      </c>
      <c r="P470" s="8">
        <f>Table1[[#This Row],[actual_price]]*Table1[[#This Row],[rating_count]]</f>
        <v>2334873</v>
      </c>
      <c r="Q470" s="10" t="str">
        <f>IF(Table1[[#This Row],[discounted_price]]&lt;200, "₹ 200",IF(Table1[[#This Row],[discounted_price]]&lt;=500,"₹ 200-₹ 500", "&gt;₹ 500"))</f>
        <v>&gt;₹ 500</v>
      </c>
      <c r="R470">
        <f>Table1[[#This Row],[rating]]*Table1[[#This Row],[rating_count]]</f>
        <v>37508</v>
      </c>
      <c r="S470" t="str">
        <f>IF(Table1[[#This Row],[discount_percentage]]&lt;0.25, "Low", IF(Table1[[#This Row],[discount_percentage]]&lt;0.5, "Medium", "High"))</f>
        <v>Medium</v>
      </c>
    </row>
    <row r="471" spans="1:19">
      <c r="A471" t="s">
        <v>935</v>
      </c>
      <c r="B471" t="s">
        <v>936</v>
      </c>
      <c r="C471" t="str">
        <f>TRIM(LEFT(Table1[[#This Row],[product_name]], FIND(" ", Table1[[#This Row],[product_name]], FIND(" ", Table1[[#This Row],[product_name]], FIND(" ", Table1[[#This Row],[product_name]])+1)+1)))</f>
        <v>Noise ColorFit Pro</v>
      </c>
      <c r="D471" t="str">
        <f>PROPER(Table1[[#This Row],[Column1]])</f>
        <v>Noise Colorfit Pro</v>
      </c>
      <c r="E471" t="s">
        <v>2696</v>
      </c>
      <c r="F471" t="s">
        <v>2717</v>
      </c>
      <c r="G471" t="s">
        <v>2720</v>
      </c>
      <c r="H471" t="s">
        <v>2721</v>
      </c>
      <c r="I471" s="9">
        <v>10499</v>
      </c>
      <c r="J471" s="9">
        <v>7999</v>
      </c>
      <c r="K471" s="1">
        <v>0.44</v>
      </c>
      <c r="L471" s="3">
        <f>IF(Table1[[#This Row],[discount_percentage]]&gt;=0.5, 1,0)</f>
        <v>0</v>
      </c>
      <c r="M471">
        <v>3.5</v>
      </c>
      <c r="N471" s="2">
        <v>37</v>
      </c>
      <c r="O471" s="7">
        <f>IF(Table1[rating_count]&lt;1000, 1, 0)</f>
        <v>1</v>
      </c>
      <c r="P471" s="8">
        <f>Table1[[#This Row],[actual_price]]*Table1[[#This Row],[rating_count]]</f>
        <v>295963</v>
      </c>
      <c r="Q471" s="10" t="str">
        <f>IF(Table1[[#This Row],[discounted_price]]&lt;200, "₹ 200",IF(Table1[[#This Row],[discounted_price]]&lt;=500,"₹ 200-₹ 500", "&gt;₹ 500"))</f>
        <v>&gt;₹ 500</v>
      </c>
      <c r="R471">
        <f>Table1[[#This Row],[rating]]*Table1[[#This Row],[rating_count]]</f>
        <v>129.5</v>
      </c>
      <c r="S471" t="str">
        <f>IF(Table1[[#This Row],[discount_percentage]]&lt;0.25, "Low", IF(Table1[[#This Row],[discount_percentage]]&lt;0.5, "Medium", "High"))</f>
        <v>Medium</v>
      </c>
    </row>
    <row r="472" spans="1:19">
      <c r="A472" t="s">
        <v>937</v>
      </c>
      <c r="B472" t="s">
        <v>938</v>
      </c>
      <c r="C472" t="str">
        <f>TRIM(LEFT(Table1[[#This Row],[product_name]], FIND(" ", Table1[[#This Row],[product_name]], FIND(" ", Table1[[#This Row],[product_name]], FIND(" ", Table1[[#This Row],[product_name]])+1)+1)))</f>
        <v>Elv Mobile Phone</v>
      </c>
      <c r="D472" t="str">
        <f>PROPER(Table1[[#This Row],[Column1]])</f>
        <v>Elv Mobile Phone</v>
      </c>
      <c r="E472" t="s">
        <v>2938</v>
      </c>
      <c r="F472" t="s">
        <v>2939</v>
      </c>
      <c r="G472" t="s">
        <v>2958</v>
      </c>
      <c r="H472" t="s">
        <v>2695</v>
      </c>
      <c r="I472" s="9">
        <v>249</v>
      </c>
      <c r="J472" s="9">
        <v>599</v>
      </c>
      <c r="K472" s="1">
        <v>0.85</v>
      </c>
      <c r="L472" s="3">
        <f>IF(Table1[[#This Row],[discount_percentage]]&gt;=0.5, 1,0)</f>
        <v>1</v>
      </c>
      <c r="M472">
        <v>4.3</v>
      </c>
      <c r="N472" s="2">
        <v>2351</v>
      </c>
      <c r="O472" s="7">
        <f>IF(Table1[rating_count]&lt;1000, 1, 0)</f>
        <v>0</v>
      </c>
      <c r="P472" s="8">
        <f>Table1[[#This Row],[actual_price]]*Table1[[#This Row],[rating_count]]</f>
        <v>1408249</v>
      </c>
      <c r="Q472" s="10" t="str">
        <f>IF(Table1[[#This Row],[discounted_price]]&lt;200, "₹ 200",IF(Table1[[#This Row],[discounted_price]]&lt;=500,"₹ 200-₹ 500", "&gt;₹ 500"))</f>
        <v>₹ 200-₹ 500</v>
      </c>
      <c r="R472">
        <f>Table1[[#This Row],[rating]]*Table1[[#This Row],[rating_count]]</f>
        <v>10109.299999999999</v>
      </c>
      <c r="S472" t="str">
        <f>IF(Table1[[#This Row],[discount_percentage]]&lt;0.25, "Low", IF(Table1[[#This Row],[discount_percentage]]&lt;0.5, "Medium", "High"))</f>
        <v>High</v>
      </c>
    </row>
    <row r="473" spans="1:19">
      <c r="A473" t="s">
        <v>939</v>
      </c>
      <c r="B473" t="s">
        <v>940</v>
      </c>
      <c r="C473" t="str">
        <f>TRIM(LEFT(Table1[[#This Row],[product_name]], FIND(" ", Table1[[#This Row],[product_name]], FIND(" ", Table1[[#This Row],[product_name]], FIND(" ", Table1[[#This Row],[product_name]])+1)+1)))</f>
        <v>iQOO Z6 44W</v>
      </c>
      <c r="D473" t="str">
        <f>PROPER(Table1[[#This Row],[Column1]])</f>
        <v>Iqoo Z6 44W</v>
      </c>
      <c r="E473" t="s">
        <v>2696</v>
      </c>
      <c r="F473" t="s">
        <v>2717</v>
      </c>
      <c r="G473" t="s">
        <v>2718</v>
      </c>
      <c r="H473" t="s">
        <v>2736</v>
      </c>
      <c r="I473" s="9">
        <v>251</v>
      </c>
      <c r="J473" s="9">
        <v>20999</v>
      </c>
      <c r="K473" s="1">
        <v>0.26</v>
      </c>
      <c r="L473" s="3">
        <f>IF(Table1[[#This Row],[discount_percentage]]&gt;=0.5, 1,0)</f>
        <v>0</v>
      </c>
      <c r="M473">
        <v>4.0999999999999996</v>
      </c>
      <c r="N473" s="2">
        <v>19253</v>
      </c>
      <c r="O473" s="7">
        <f>IF(Table1[rating_count]&lt;1000, 1, 0)</f>
        <v>0</v>
      </c>
      <c r="P473" s="8">
        <f>Table1[[#This Row],[actual_price]]*Table1[[#This Row],[rating_count]]</f>
        <v>404293747</v>
      </c>
      <c r="Q473" s="10" t="str">
        <f>IF(Table1[[#This Row],[discounted_price]]&lt;200, "₹ 200",IF(Table1[[#This Row],[discounted_price]]&lt;=500,"₹ 200-₹ 500", "&gt;₹ 500"))</f>
        <v>₹ 200-₹ 500</v>
      </c>
      <c r="R473">
        <f>Table1[[#This Row],[rating]]*Table1[[#This Row],[rating_count]]</f>
        <v>78937.299999999988</v>
      </c>
      <c r="S473" t="str">
        <f>IF(Table1[[#This Row],[discount_percentage]]&lt;0.25, "Low", IF(Table1[[#This Row],[discount_percentage]]&lt;0.5, "Medium", "High"))</f>
        <v>Medium</v>
      </c>
    </row>
    <row r="474" spans="1:19">
      <c r="A474" t="s">
        <v>941</v>
      </c>
      <c r="B474" t="s">
        <v>942</v>
      </c>
      <c r="C474" t="str">
        <f>TRIM(LEFT(Table1[[#This Row],[product_name]], FIND(" ", Table1[[#This Row],[product_name]], FIND(" ", Table1[[#This Row],[product_name]], FIND(" ", Table1[[#This Row],[product_name]])+1)+1)))</f>
        <v>Redmi 11 Prime</v>
      </c>
      <c r="D474" t="str">
        <f>PROPER(Table1[[#This Row],[Column1]])</f>
        <v>Redmi 11 Prime</v>
      </c>
      <c r="E474" t="s">
        <v>2938</v>
      </c>
      <c r="F474" t="s">
        <v>2939</v>
      </c>
      <c r="G474" t="s">
        <v>2958</v>
      </c>
      <c r="H474" t="s">
        <v>2695</v>
      </c>
      <c r="I474" s="9">
        <v>199</v>
      </c>
      <c r="J474" s="9">
        <v>15999</v>
      </c>
      <c r="K474" s="1">
        <v>0.13</v>
      </c>
      <c r="L474" s="3">
        <f>IF(Table1[[#This Row],[discount_percentage]]&gt;=0.5, 1,0)</f>
        <v>0</v>
      </c>
      <c r="M474">
        <v>3.9</v>
      </c>
      <c r="N474" s="2">
        <v>2180</v>
      </c>
      <c r="O474" s="7">
        <f>IF(Table1[rating_count]&lt;1000, 1, 0)</f>
        <v>0</v>
      </c>
      <c r="P474" s="8">
        <f>Table1[[#This Row],[actual_price]]*Table1[[#This Row],[rating_count]]</f>
        <v>34877820</v>
      </c>
      <c r="Q474" s="10" t="str">
        <f>IF(Table1[[#This Row],[discounted_price]]&lt;200, "₹ 200",IF(Table1[[#This Row],[discounted_price]]&lt;=500,"₹ 200-₹ 500", "&gt;₹ 500"))</f>
        <v>₹ 200</v>
      </c>
      <c r="R474">
        <f>Table1[[#This Row],[rating]]*Table1[[#This Row],[rating_count]]</f>
        <v>8502</v>
      </c>
      <c r="S474" t="str">
        <f>IF(Table1[[#This Row],[discount_percentage]]&lt;0.25, "Low", IF(Table1[[#This Row],[discount_percentage]]&lt;0.5, "Medium", "High"))</f>
        <v>Low</v>
      </c>
    </row>
    <row r="475" spans="1:19">
      <c r="A475" t="s">
        <v>943</v>
      </c>
      <c r="B475" t="s">
        <v>944</v>
      </c>
      <c r="C475" t="str">
        <f>TRIM(LEFT(Table1[[#This Row],[product_name]], FIND(" ", Table1[[#This Row],[product_name]], FIND(" ", Table1[[#This Row],[product_name]], FIND(" ", Table1[[#This Row],[product_name]])+1)+1)))</f>
        <v>Noise Pulse Buzz</v>
      </c>
      <c r="D475" t="str">
        <f>PROPER(Table1[[#This Row],[Column1]])</f>
        <v>Noise Pulse Buzz</v>
      </c>
      <c r="E475" t="s">
        <v>2696</v>
      </c>
      <c r="F475" t="s">
        <v>2717</v>
      </c>
      <c r="G475" t="s">
        <v>2720</v>
      </c>
      <c r="H475" t="s">
        <v>2721</v>
      </c>
      <c r="I475" s="9">
        <v>6499</v>
      </c>
      <c r="J475" s="9">
        <v>4999</v>
      </c>
      <c r="K475" s="1">
        <v>0.6</v>
      </c>
      <c r="L475" s="3">
        <f>IF(Table1[[#This Row],[discount_percentage]]&gt;=0.5, 1,0)</f>
        <v>1</v>
      </c>
      <c r="M475">
        <v>3.9</v>
      </c>
      <c r="N475" s="2">
        <v>7571</v>
      </c>
      <c r="O475" s="7">
        <f>IF(Table1[rating_count]&lt;1000, 1, 0)</f>
        <v>0</v>
      </c>
      <c r="P475" s="8">
        <f>Table1[[#This Row],[actual_price]]*Table1[[#This Row],[rating_count]]</f>
        <v>37847429</v>
      </c>
      <c r="Q475" s="10" t="str">
        <f>IF(Table1[[#This Row],[discounted_price]]&lt;200, "₹ 200",IF(Table1[[#This Row],[discounted_price]]&lt;=500,"₹ 200-₹ 500", "&gt;₹ 500"))</f>
        <v>&gt;₹ 500</v>
      </c>
      <c r="R475">
        <f>Table1[[#This Row],[rating]]*Table1[[#This Row],[rating_count]]</f>
        <v>29526.899999999998</v>
      </c>
      <c r="S475" t="str">
        <f>IF(Table1[[#This Row],[discount_percentage]]&lt;0.25, "Low", IF(Table1[[#This Row],[discount_percentage]]&lt;0.5, "Medium", "High"))</f>
        <v>High</v>
      </c>
    </row>
    <row r="476" spans="1:19">
      <c r="A476" t="s">
        <v>945</v>
      </c>
      <c r="B476" t="s">
        <v>946</v>
      </c>
      <c r="C476" t="str">
        <f>TRIM(LEFT(Table1[[#This Row],[product_name]], FIND(" ", Table1[[#This Row],[product_name]], FIND(" ", Table1[[#This Row],[product_name]], FIND(" ", Table1[[#This Row],[product_name]])+1)+1)))</f>
        <v>PTron Newly Launched</v>
      </c>
      <c r="D476" t="str">
        <f>PROPER(Table1[[#This Row],[Column1]])</f>
        <v>Ptron Newly Launched</v>
      </c>
      <c r="E476" t="s">
        <v>2696</v>
      </c>
      <c r="F476" t="s">
        <v>2715</v>
      </c>
      <c r="G476" t="s">
        <v>2716</v>
      </c>
      <c r="I476" s="9">
        <v>2999</v>
      </c>
      <c r="J476" s="9">
        <v>5999</v>
      </c>
      <c r="K476" s="1">
        <v>0.77</v>
      </c>
      <c r="L476" s="3">
        <f>IF(Table1[[#This Row],[discount_percentage]]&gt;=0.5, 1,0)</f>
        <v>1</v>
      </c>
      <c r="M476">
        <v>3.3</v>
      </c>
      <c r="N476" s="2">
        <v>4415</v>
      </c>
      <c r="O476" s="7">
        <f>IF(Table1[rating_count]&lt;1000, 1, 0)</f>
        <v>0</v>
      </c>
      <c r="P476" s="8">
        <f>Table1[[#This Row],[actual_price]]*Table1[[#This Row],[rating_count]]</f>
        <v>26485585</v>
      </c>
      <c r="Q476" s="10" t="str">
        <f>IF(Table1[[#This Row],[discounted_price]]&lt;200, "₹ 200",IF(Table1[[#This Row],[discounted_price]]&lt;=500,"₹ 200-₹ 500", "&gt;₹ 500"))</f>
        <v>&gt;₹ 500</v>
      </c>
      <c r="R476">
        <f>Table1[[#This Row],[rating]]*Table1[[#This Row],[rating_count]]</f>
        <v>14569.5</v>
      </c>
      <c r="S476" t="str">
        <f>IF(Table1[[#This Row],[discount_percentage]]&lt;0.25, "Low", IF(Table1[[#This Row],[discount_percentage]]&lt;0.5, "Medium", "High"))</f>
        <v>High</v>
      </c>
    </row>
    <row r="477" spans="1:19">
      <c r="A477" t="s">
        <v>947</v>
      </c>
      <c r="B477" t="s">
        <v>948</v>
      </c>
      <c r="C477" t="str">
        <f>TRIM(LEFT(Table1[[#This Row],[product_name]], FIND(" ", Table1[[#This Row],[product_name]], FIND(" ", Table1[[#This Row],[product_name]], FIND(" ", Table1[[#This Row],[product_name]])+1)+1)))</f>
        <v>Portronics CLAMP X</v>
      </c>
      <c r="D477" t="str">
        <f>PROPER(Table1[[#This Row],[Column1]])</f>
        <v>Portronics Clamp X</v>
      </c>
      <c r="E477" t="s">
        <v>2696</v>
      </c>
      <c r="F477" t="s">
        <v>2717</v>
      </c>
      <c r="G477" t="s">
        <v>2718</v>
      </c>
      <c r="H477" t="s">
        <v>2737</v>
      </c>
      <c r="I477" s="9">
        <v>279</v>
      </c>
      <c r="J477" s="9">
        <v>999</v>
      </c>
      <c r="K477" s="1">
        <v>0.4</v>
      </c>
      <c r="L477" s="3">
        <f>IF(Table1[[#This Row],[discount_percentage]]&gt;=0.5, 1,0)</f>
        <v>0</v>
      </c>
      <c r="M477">
        <v>4</v>
      </c>
      <c r="N477" s="2">
        <v>18654</v>
      </c>
      <c r="O477" s="7">
        <f>IF(Table1[rating_count]&lt;1000, 1, 0)</f>
        <v>0</v>
      </c>
      <c r="P477" s="8">
        <f>Table1[[#This Row],[actual_price]]*Table1[[#This Row],[rating_count]]</f>
        <v>18635346</v>
      </c>
      <c r="Q477" s="10" t="str">
        <f>IF(Table1[[#This Row],[discounted_price]]&lt;200, "₹ 200",IF(Table1[[#This Row],[discounted_price]]&lt;=500,"₹ 200-₹ 500", "&gt;₹ 500"))</f>
        <v>₹ 200-₹ 500</v>
      </c>
      <c r="R477">
        <f>Table1[[#This Row],[rating]]*Table1[[#This Row],[rating_count]]</f>
        <v>74616</v>
      </c>
      <c r="S477" t="str">
        <f>IF(Table1[[#This Row],[discount_percentage]]&lt;0.25, "Low", IF(Table1[[#This Row],[discount_percentage]]&lt;0.5, "Medium", "High"))</f>
        <v>Medium</v>
      </c>
    </row>
    <row r="478" spans="1:19">
      <c r="A478" t="s">
        <v>949</v>
      </c>
      <c r="B478" t="s">
        <v>950</v>
      </c>
      <c r="C478" t="str">
        <f>TRIM(LEFT(Table1[[#This Row],[product_name]], FIND(" ", Table1[[#This Row],[product_name]], FIND(" ", Table1[[#This Row],[product_name]], FIND(" ", Table1[[#This Row],[product_name]])+1)+1)))</f>
        <v>pTron Volta Dual</v>
      </c>
      <c r="D478" t="str">
        <f>PROPER(Table1[[#This Row],[Column1]])</f>
        <v>Ptron Volta Dual</v>
      </c>
      <c r="E478" t="s">
        <v>2696</v>
      </c>
      <c r="F478" t="s">
        <v>2717</v>
      </c>
      <c r="G478" t="s">
        <v>2718</v>
      </c>
      <c r="H478" t="s">
        <v>2731</v>
      </c>
      <c r="I478" s="9">
        <v>269</v>
      </c>
      <c r="J478" s="9">
        <v>1099</v>
      </c>
      <c r="K478" s="1">
        <v>0.82</v>
      </c>
      <c r="L478" s="3">
        <f>IF(Table1[[#This Row],[discount_percentage]]&gt;=0.5, 1,0)</f>
        <v>1</v>
      </c>
      <c r="M478">
        <v>4</v>
      </c>
      <c r="N478" s="2">
        <v>3197</v>
      </c>
      <c r="O478" s="7">
        <f>IF(Table1[rating_count]&lt;1000, 1, 0)</f>
        <v>0</v>
      </c>
      <c r="P478" s="8">
        <f>Table1[[#This Row],[actual_price]]*Table1[[#This Row],[rating_count]]</f>
        <v>3513503</v>
      </c>
      <c r="Q478" s="10" t="str">
        <f>IF(Table1[[#This Row],[discounted_price]]&lt;200, "₹ 200",IF(Table1[[#This Row],[discounted_price]]&lt;=500,"₹ 200-₹ 500", "&gt;₹ 500"))</f>
        <v>₹ 200-₹ 500</v>
      </c>
      <c r="R478">
        <f>Table1[[#This Row],[rating]]*Table1[[#This Row],[rating_count]]</f>
        <v>12788</v>
      </c>
      <c r="S478" t="str">
        <f>IF(Table1[[#This Row],[discount_percentage]]&lt;0.25, "Low", IF(Table1[[#This Row],[discount_percentage]]&lt;0.5, "Medium", "High"))</f>
        <v>High</v>
      </c>
    </row>
    <row r="479" spans="1:19">
      <c r="A479" t="s">
        <v>951</v>
      </c>
      <c r="B479" t="s">
        <v>952</v>
      </c>
      <c r="C479" t="str">
        <f>TRIM(LEFT(Table1[[#This Row],[product_name]], FIND(" ", Table1[[#This Row],[product_name]], FIND(" ", Table1[[#This Row],[product_name]], FIND(" ", Table1[[#This Row],[product_name]])+1)+1)))</f>
        <v>boAt Flash Edition</v>
      </c>
      <c r="D479" t="str">
        <f>PROPER(Table1[[#This Row],[Column1]])</f>
        <v>Boat Flash Edition</v>
      </c>
      <c r="E479" t="s">
        <v>2696</v>
      </c>
      <c r="F479" t="s">
        <v>2717</v>
      </c>
      <c r="G479" t="s">
        <v>2720</v>
      </c>
      <c r="H479" t="s">
        <v>2721</v>
      </c>
      <c r="I479" s="9">
        <v>8999</v>
      </c>
      <c r="J479" s="9">
        <v>6990</v>
      </c>
      <c r="K479" s="1">
        <v>0.74</v>
      </c>
      <c r="L479" s="3">
        <f>IF(Table1[[#This Row],[discount_percentage]]&gt;=0.5, 1,0)</f>
        <v>1</v>
      </c>
      <c r="M479">
        <v>4</v>
      </c>
      <c r="N479" s="2">
        <v>26880</v>
      </c>
      <c r="O479" s="7">
        <f>IF(Table1[rating_count]&lt;1000, 1, 0)</f>
        <v>0</v>
      </c>
      <c r="P479" s="8">
        <f>Table1[[#This Row],[actual_price]]*Table1[[#This Row],[rating_count]]</f>
        <v>187891200</v>
      </c>
      <c r="Q479" s="10" t="str">
        <f>IF(Table1[[#This Row],[discounted_price]]&lt;200, "₹ 200",IF(Table1[[#This Row],[discounted_price]]&lt;=500,"₹ 200-₹ 500", "&gt;₹ 500"))</f>
        <v>&gt;₹ 500</v>
      </c>
      <c r="R479">
        <f>Table1[[#This Row],[rating]]*Table1[[#This Row],[rating_count]]</f>
        <v>107520</v>
      </c>
      <c r="S479" t="str">
        <f>IF(Table1[[#This Row],[discount_percentage]]&lt;0.25, "Low", IF(Table1[[#This Row],[discount_percentage]]&lt;0.5, "Medium", "High"))</f>
        <v>High</v>
      </c>
    </row>
    <row r="480" spans="1:19">
      <c r="A480" t="s">
        <v>953</v>
      </c>
      <c r="B480" t="s">
        <v>954</v>
      </c>
      <c r="C480" t="str">
        <f>TRIM(LEFT(Table1[[#This Row],[product_name]], FIND(" ", Table1[[#This Row],[product_name]], FIND(" ", Table1[[#This Row],[product_name]], FIND(" ", Table1[[#This Row],[product_name]])+1)+1)))</f>
        <v>boAt Wave Lite</v>
      </c>
      <c r="D480" t="str">
        <f>PROPER(Table1[[#This Row],[Column1]])</f>
        <v>Boat Wave Lite</v>
      </c>
      <c r="E480" t="s">
        <v>2938</v>
      </c>
      <c r="F480" t="s">
        <v>2939</v>
      </c>
      <c r="G480" t="s">
        <v>2958</v>
      </c>
      <c r="H480" t="s">
        <v>2695</v>
      </c>
      <c r="I480" s="9">
        <v>59</v>
      </c>
      <c r="J480" s="9">
        <v>6990</v>
      </c>
      <c r="K480" s="1">
        <v>0.79</v>
      </c>
      <c r="L480" s="3">
        <f>IF(Table1[[#This Row],[discount_percentage]]&gt;=0.5, 1,0)</f>
        <v>1</v>
      </c>
      <c r="M480">
        <v>3.9</v>
      </c>
      <c r="N480" s="2">
        <v>21796</v>
      </c>
      <c r="O480" s="7">
        <f>IF(Table1[rating_count]&lt;1000, 1, 0)</f>
        <v>0</v>
      </c>
      <c r="P480" s="8">
        <f>Table1[[#This Row],[actual_price]]*Table1[[#This Row],[rating_count]]</f>
        <v>152354040</v>
      </c>
      <c r="Q480" s="10" t="str">
        <f>IF(Table1[[#This Row],[discounted_price]]&lt;200, "₹ 200",IF(Table1[[#This Row],[discounted_price]]&lt;=500,"₹ 200-₹ 500", "&gt;₹ 500"))</f>
        <v>₹ 200</v>
      </c>
      <c r="R480">
        <f>Table1[[#This Row],[rating]]*Table1[[#This Row],[rating_count]]</f>
        <v>85004.4</v>
      </c>
      <c r="S480" t="str">
        <f>IF(Table1[[#This Row],[discount_percentage]]&lt;0.25, "Low", IF(Table1[[#This Row],[discount_percentage]]&lt;0.5, "Medium", "High"))</f>
        <v>High</v>
      </c>
    </row>
    <row r="481" spans="1:19">
      <c r="A481" t="s">
        <v>955</v>
      </c>
      <c r="B481" t="s">
        <v>956</v>
      </c>
      <c r="C481" t="str">
        <f>TRIM(LEFT(Table1[[#This Row],[product_name]], FIND(" ", Table1[[#This Row],[product_name]], FIND(" ", Table1[[#This Row],[product_name]], FIND(" ", Table1[[#This Row],[product_name]])+1)+1)))</f>
        <v>iQOO Z6 Pro</v>
      </c>
      <c r="D481" t="str">
        <f>PROPER(Table1[[#This Row],[Column1]])</f>
        <v>Iqoo Z6 Pro</v>
      </c>
      <c r="E481" t="s">
        <v>2696</v>
      </c>
      <c r="F481" t="s">
        <v>2725</v>
      </c>
      <c r="G481" t="s">
        <v>2726</v>
      </c>
      <c r="H481" t="s">
        <v>2727</v>
      </c>
      <c r="I481" s="9">
        <v>599</v>
      </c>
      <c r="J481" s="9">
        <v>29990</v>
      </c>
      <c r="K481" s="1">
        <v>0.3</v>
      </c>
      <c r="L481" s="3">
        <f>IF(Table1[[#This Row],[discount_percentage]]&gt;=0.5, 1,0)</f>
        <v>0</v>
      </c>
      <c r="M481">
        <v>4.3</v>
      </c>
      <c r="N481" s="2">
        <v>9499</v>
      </c>
      <c r="O481" s="7">
        <f>IF(Table1[rating_count]&lt;1000, 1, 0)</f>
        <v>0</v>
      </c>
      <c r="P481" s="8">
        <f>Table1[[#This Row],[actual_price]]*Table1[[#This Row],[rating_count]]</f>
        <v>284875010</v>
      </c>
      <c r="Q481" s="10" t="str">
        <f>IF(Table1[[#This Row],[discounted_price]]&lt;200, "₹ 200",IF(Table1[[#This Row],[discounted_price]]&lt;=500,"₹ 200-₹ 500", "&gt;₹ 500"))</f>
        <v>&gt;₹ 500</v>
      </c>
      <c r="R481">
        <f>Table1[[#This Row],[rating]]*Table1[[#This Row],[rating_count]]</f>
        <v>40845.699999999997</v>
      </c>
      <c r="S481" t="str">
        <f>IF(Table1[[#This Row],[discount_percentage]]&lt;0.25, "Low", IF(Table1[[#This Row],[discount_percentage]]&lt;0.5, "Medium", "High"))</f>
        <v>Medium</v>
      </c>
    </row>
    <row r="482" spans="1:19">
      <c r="A482" t="s">
        <v>957</v>
      </c>
      <c r="B482" t="s">
        <v>958</v>
      </c>
      <c r="C482" t="str">
        <f>TRIM(LEFT(Table1[[#This Row],[product_name]], FIND(" ", Table1[[#This Row],[product_name]], FIND(" ", Table1[[#This Row],[product_name]], FIND(" ", Table1[[#This Row],[product_name]])+1)+1)))</f>
        <v>Samsung Galaxy M32</v>
      </c>
      <c r="D482" t="str">
        <f>PROPER(Table1[[#This Row],[Column1]])</f>
        <v>Samsung Galaxy M32</v>
      </c>
      <c r="E482" t="s">
        <v>2696</v>
      </c>
      <c r="F482" t="s">
        <v>2717</v>
      </c>
      <c r="G482" t="s">
        <v>2718</v>
      </c>
      <c r="H482" t="s">
        <v>2735</v>
      </c>
      <c r="I482" s="9">
        <v>349</v>
      </c>
      <c r="J482" s="9">
        <v>13499</v>
      </c>
      <c r="K482" s="1">
        <v>0.04</v>
      </c>
      <c r="L482" s="3">
        <f>IF(Table1[[#This Row],[discount_percentage]]&gt;=0.5, 1,0)</f>
        <v>0</v>
      </c>
      <c r="M482">
        <v>4.0999999999999996</v>
      </c>
      <c r="N482" s="2">
        <v>56098</v>
      </c>
      <c r="O482" s="7">
        <f>IF(Table1[rating_count]&lt;1000, 1, 0)</f>
        <v>0</v>
      </c>
      <c r="P482" s="8">
        <f>Table1[[#This Row],[actual_price]]*Table1[[#This Row],[rating_count]]</f>
        <v>757266902</v>
      </c>
      <c r="Q482" s="10" t="str">
        <f>IF(Table1[[#This Row],[discounted_price]]&lt;200, "₹ 200",IF(Table1[[#This Row],[discounted_price]]&lt;=500,"₹ 200-₹ 500", "&gt;₹ 500"))</f>
        <v>₹ 200-₹ 500</v>
      </c>
      <c r="R482">
        <f>Table1[[#This Row],[rating]]*Table1[[#This Row],[rating_count]]</f>
        <v>230001.8</v>
      </c>
      <c r="S482" t="str">
        <f>IF(Table1[[#This Row],[discount_percentage]]&lt;0.25, "Low", IF(Table1[[#This Row],[discount_percentage]]&lt;0.5, "Medium", "High"))</f>
        <v>Low</v>
      </c>
    </row>
    <row r="483" spans="1:19">
      <c r="A483" t="s">
        <v>959</v>
      </c>
      <c r="B483" t="s">
        <v>960</v>
      </c>
      <c r="C483" t="str">
        <f>TRIM(LEFT(Table1[[#This Row],[product_name]], FIND(" ", Table1[[#This Row],[product_name]], FIND(" ", Table1[[#This Row],[product_name]], FIND(" ", Table1[[#This Row],[product_name]])+1)+1)))</f>
        <v>Redmi Note 11T</v>
      </c>
      <c r="D483" t="str">
        <f>PROPER(Table1[[#This Row],[Column1]])</f>
        <v>Redmi Note 11T</v>
      </c>
      <c r="E483" t="s">
        <v>2696</v>
      </c>
      <c r="F483" t="s">
        <v>2717</v>
      </c>
      <c r="G483" t="s">
        <v>2720</v>
      </c>
      <c r="H483" t="s">
        <v>2721</v>
      </c>
      <c r="I483" s="9">
        <v>13999</v>
      </c>
      <c r="J483" s="9">
        <v>20999</v>
      </c>
      <c r="K483" s="1">
        <v>0.19</v>
      </c>
      <c r="L483" s="3">
        <f>IF(Table1[[#This Row],[discount_percentage]]&gt;=0.5, 1,0)</f>
        <v>0</v>
      </c>
      <c r="M483">
        <v>4.0999999999999996</v>
      </c>
      <c r="N483" s="2">
        <v>31822</v>
      </c>
      <c r="O483" s="7">
        <f>IF(Table1[rating_count]&lt;1000, 1, 0)</f>
        <v>0</v>
      </c>
      <c r="P483" s="8">
        <f>Table1[[#This Row],[actual_price]]*Table1[[#This Row],[rating_count]]</f>
        <v>668230178</v>
      </c>
      <c r="Q483" s="10" t="str">
        <f>IF(Table1[[#This Row],[discounted_price]]&lt;200, "₹ 200",IF(Table1[[#This Row],[discounted_price]]&lt;=500,"₹ 200-₹ 500", "&gt;₹ 500"))</f>
        <v>&gt;₹ 500</v>
      </c>
      <c r="R483">
        <f>Table1[[#This Row],[rating]]*Table1[[#This Row],[rating_count]]</f>
        <v>130470.19999999998</v>
      </c>
      <c r="S483" t="str">
        <f>IF(Table1[[#This Row],[discount_percentage]]&lt;0.25, "Low", IF(Table1[[#This Row],[discount_percentage]]&lt;0.5, "Medium", "High"))</f>
        <v>Low</v>
      </c>
    </row>
    <row r="484" spans="1:19">
      <c r="A484" t="s">
        <v>961</v>
      </c>
      <c r="B484" t="s">
        <v>962</v>
      </c>
      <c r="C484" t="str">
        <f>TRIM(LEFT(Table1[[#This Row],[product_name]], FIND(" ", Table1[[#This Row],[product_name]], FIND(" ", Table1[[#This Row],[product_name]], FIND(" ", Table1[[#This Row],[product_name]])+1)+1)))</f>
        <v>iQOO Z6 Pro</v>
      </c>
      <c r="D484" t="str">
        <f>PROPER(Table1[[#This Row],[Column1]])</f>
        <v>Iqoo Z6 Pro</v>
      </c>
      <c r="E484" t="s">
        <v>2696</v>
      </c>
      <c r="F484" t="s">
        <v>2717</v>
      </c>
      <c r="G484" t="s">
        <v>2718</v>
      </c>
      <c r="H484" t="s">
        <v>2735</v>
      </c>
      <c r="I484" s="9">
        <v>349</v>
      </c>
      <c r="J484" s="9">
        <v>27990</v>
      </c>
      <c r="K484" s="1">
        <v>0.28999999999999998</v>
      </c>
      <c r="L484" s="3">
        <f>IF(Table1[[#This Row],[discount_percentage]]&gt;=0.5, 1,0)</f>
        <v>0</v>
      </c>
      <c r="M484">
        <v>4.3</v>
      </c>
      <c r="N484" s="2">
        <v>9499</v>
      </c>
      <c r="O484" s="7">
        <f>IF(Table1[rating_count]&lt;1000, 1, 0)</f>
        <v>0</v>
      </c>
      <c r="P484" s="8">
        <f>Table1[[#This Row],[actual_price]]*Table1[[#This Row],[rating_count]]</f>
        <v>265877010</v>
      </c>
      <c r="Q484" s="10" t="str">
        <f>IF(Table1[[#This Row],[discounted_price]]&lt;200, "₹ 200",IF(Table1[[#This Row],[discounted_price]]&lt;=500,"₹ 200-₹ 500", "&gt;₹ 500"))</f>
        <v>₹ 200-₹ 500</v>
      </c>
      <c r="R484">
        <f>Table1[[#This Row],[rating]]*Table1[[#This Row],[rating_count]]</f>
        <v>40845.699999999997</v>
      </c>
      <c r="S484" t="str">
        <f>IF(Table1[[#This Row],[discount_percentage]]&lt;0.25, "Low", IF(Table1[[#This Row],[discount_percentage]]&lt;0.5, "Medium", "High"))</f>
        <v>Medium</v>
      </c>
    </row>
    <row r="485" spans="1:19">
      <c r="A485" t="s">
        <v>963</v>
      </c>
      <c r="B485" t="s">
        <v>964</v>
      </c>
      <c r="C485" t="str">
        <f>TRIM(LEFT(Table1[[#This Row],[product_name]], FIND(" ", Table1[[#This Row],[product_name]], FIND(" ", Table1[[#This Row],[product_name]], FIND(" ", Table1[[#This Row],[product_name]])+1)+1)))</f>
        <v>Redmi Note 11</v>
      </c>
      <c r="D485" t="str">
        <f>PROPER(Table1[[#This Row],[Column1]])</f>
        <v>Redmi Note 11</v>
      </c>
      <c r="E485" t="s">
        <v>2696</v>
      </c>
      <c r="F485" t="s">
        <v>2717</v>
      </c>
      <c r="G485" t="s">
        <v>2718</v>
      </c>
      <c r="H485" t="s">
        <v>2719</v>
      </c>
      <c r="I485" s="9">
        <v>499</v>
      </c>
      <c r="J485" s="9">
        <v>18999</v>
      </c>
      <c r="K485" s="1">
        <v>0.32</v>
      </c>
      <c r="L485" s="3">
        <f>IF(Table1[[#This Row],[discount_percentage]]&gt;=0.5, 1,0)</f>
        <v>0</v>
      </c>
      <c r="M485">
        <v>4.0999999999999996</v>
      </c>
      <c r="N485" s="2">
        <v>50772</v>
      </c>
      <c r="O485" s="7">
        <f>IF(Table1[rating_count]&lt;1000, 1, 0)</f>
        <v>0</v>
      </c>
      <c r="P485" s="8">
        <f>Table1[[#This Row],[actual_price]]*Table1[[#This Row],[rating_count]]</f>
        <v>964617228</v>
      </c>
      <c r="Q485" s="10" t="str">
        <f>IF(Table1[[#This Row],[discounted_price]]&lt;200, "₹ 200",IF(Table1[[#This Row],[discounted_price]]&lt;=500,"₹ 200-₹ 500", "&gt;₹ 500"))</f>
        <v>₹ 200-₹ 500</v>
      </c>
      <c r="R485">
        <f>Table1[[#This Row],[rating]]*Table1[[#This Row],[rating_count]]</f>
        <v>208165.19999999998</v>
      </c>
      <c r="S485" t="str">
        <f>IF(Table1[[#This Row],[discount_percentage]]&lt;0.25, "Low", IF(Table1[[#This Row],[discount_percentage]]&lt;0.5, "Medium", "High"))</f>
        <v>Medium</v>
      </c>
    </row>
    <row r="486" spans="1:19">
      <c r="A486" t="s">
        <v>965</v>
      </c>
      <c r="B486" t="s">
        <v>966</v>
      </c>
      <c r="C486" t="str">
        <f>TRIM(LEFT(Table1[[#This Row],[product_name]], FIND(" ", Table1[[#This Row],[product_name]], FIND(" ", Table1[[#This Row],[product_name]], FIND(" ", Table1[[#This Row],[product_name]])+1)+1)))</f>
        <v>Noise Pulse 2</v>
      </c>
      <c r="D486" t="str">
        <f>PROPER(Table1[[#This Row],[Column1]])</f>
        <v>Noise Pulse 2</v>
      </c>
      <c r="E486" t="s">
        <v>2696</v>
      </c>
      <c r="F486" t="s">
        <v>2715</v>
      </c>
      <c r="G486" t="s">
        <v>2716</v>
      </c>
      <c r="I486" s="9">
        <v>2199</v>
      </c>
      <c r="J486" s="9">
        <v>5999</v>
      </c>
      <c r="K486" s="1">
        <v>0.5</v>
      </c>
      <c r="L486" s="3">
        <f>IF(Table1[[#This Row],[discount_percentage]]&gt;=0.5, 1,0)</f>
        <v>1</v>
      </c>
      <c r="M486">
        <v>4.0999999999999996</v>
      </c>
      <c r="N486" s="2">
        <v>7148</v>
      </c>
      <c r="O486" s="7">
        <f>IF(Table1[rating_count]&lt;1000, 1, 0)</f>
        <v>0</v>
      </c>
      <c r="P486" s="8">
        <f>Table1[[#This Row],[actual_price]]*Table1[[#This Row],[rating_count]]</f>
        <v>42880852</v>
      </c>
      <c r="Q486" s="10" t="str">
        <f>IF(Table1[[#This Row],[discounted_price]]&lt;200, "₹ 200",IF(Table1[[#This Row],[discounted_price]]&lt;=500,"₹ 200-₹ 500", "&gt;₹ 500"))</f>
        <v>&gt;₹ 500</v>
      </c>
      <c r="R486">
        <f>Table1[[#This Row],[rating]]*Table1[[#This Row],[rating_count]]</f>
        <v>29306.799999999999</v>
      </c>
      <c r="S486" t="str">
        <f>IF(Table1[[#This Row],[discount_percentage]]&lt;0.25, "Low", IF(Table1[[#This Row],[discount_percentage]]&lt;0.5, "Medium", "High"))</f>
        <v>High</v>
      </c>
    </row>
    <row r="487" spans="1:19">
      <c r="A487" t="s">
        <v>967</v>
      </c>
      <c r="B487" t="s">
        <v>968</v>
      </c>
      <c r="C487" t="str">
        <f>TRIM(LEFT(Table1[[#This Row],[product_name]], FIND(" ", Table1[[#This Row],[product_name]], FIND(" ", Table1[[#This Row],[product_name]], FIND(" ", Table1[[#This Row],[product_name]])+1)+1)))</f>
        <v>Myvn 30W Warp/20W</v>
      </c>
      <c r="D487" t="str">
        <f>PROPER(Table1[[#This Row],[Column1]])</f>
        <v>Myvn 30W Warp/20W</v>
      </c>
      <c r="E487" t="s">
        <v>2696</v>
      </c>
      <c r="F487" t="s">
        <v>2717</v>
      </c>
      <c r="G487" t="s">
        <v>2718</v>
      </c>
      <c r="H487" t="s">
        <v>2733</v>
      </c>
      <c r="I487" s="9">
        <v>95</v>
      </c>
      <c r="J487" s="9">
        <v>999</v>
      </c>
      <c r="K487" s="1">
        <v>0.67</v>
      </c>
      <c r="L487" s="3">
        <f>IF(Table1[[#This Row],[discount_percentage]]&gt;=0.5, 1,0)</f>
        <v>1</v>
      </c>
      <c r="M487">
        <v>4.2</v>
      </c>
      <c r="N487" s="2">
        <v>3492</v>
      </c>
      <c r="O487" s="7">
        <f>IF(Table1[rating_count]&lt;1000, 1, 0)</f>
        <v>0</v>
      </c>
      <c r="P487" s="8">
        <f>Table1[[#This Row],[actual_price]]*Table1[[#This Row],[rating_count]]</f>
        <v>3488508</v>
      </c>
      <c r="Q487" s="10" t="str">
        <f>IF(Table1[[#This Row],[discounted_price]]&lt;200, "₹ 200",IF(Table1[[#This Row],[discounted_price]]&lt;=500,"₹ 200-₹ 500", "&gt;₹ 500"))</f>
        <v>₹ 200</v>
      </c>
      <c r="R487">
        <f>Table1[[#This Row],[rating]]*Table1[[#This Row],[rating_count]]</f>
        <v>14666.400000000001</v>
      </c>
      <c r="S487" t="str">
        <f>IF(Table1[[#This Row],[discount_percentage]]&lt;0.25, "Low", IF(Table1[[#This Row],[discount_percentage]]&lt;0.5, "Medium", "High"))</f>
        <v>High</v>
      </c>
    </row>
    <row r="488" spans="1:19">
      <c r="A488" t="s">
        <v>969</v>
      </c>
      <c r="B488" t="s">
        <v>970</v>
      </c>
      <c r="C488" t="str">
        <f>TRIM(LEFT(Table1[[#This Row],[product_name]], FIND(" ", Table1[[#This Row],[product_name]], FIND(" ", Table1[[#This Row],[product_name]], FIND(" ", Table1[[#This Row],[product_name]])+1)+1)))</f>
        <v>PTron Newly Launched</v>
      </c>
      <c r="D488" t="str">
        <f>PROPER(Table1[[#This Row],[Column1]])</f>
        <v>Ptron Newly Launched</v>
      </c>
      <c r="E488" t="s">
        <v>2938</v>
      </c>
      <c r="F488" t="s">
        <v>2939</v>
      </c>
      <c r="G488" t="s">
        <v>2958</v>
      </c>
      <c r="H488" t="s">
        <v>2695</v>
      </c>
      <c r="I488" s="9">
        <v>139</v>
      </c>
      <c r="J488" s="9">
        <v>5999</v>
      </c>
      <c r="K488" s="1">
        <v>0.78</v>
      </c>
      <c r="L488" s="3">
        <f>IF(Table1[[#This Row],[discount_percentage]]&gt;=0.5, 1,0)</f>
        <v>1</v>
      </c>
      <c r="M488">
        <v>3.3</v>
      </c>
      <c r="N488" s="2">
        <v>4415</v>
      </c>
      <c r="O488" s="7">
        <f>IF(Table1[rating_count]&lt;1000, 1, 0)</f>
        <v>0</v>
      </c>
      <c r="P488" s="8">
        <f>Table1[[#This Row],[actual_price]]*Table1[[#This Row],[rating_count]]</f>
        <v>26485585</v>
      </c>
      <c r="Q488" s="10" t="str">
        <f>IF(Table1[[#This Row],[discounted_price]]&lt;200, "₹ 200",IF(Table1[[#This Row],[discounted_price]]&lt;=500,"₹ 200-₹ 500", "&gt;₹ 500"))</f>
        <v>₹ 200</v>
      </c>
      <c r="R488">
        <f>Table1[[#This Row],[rating]]*Table1[[#This Row],[rating_count]]</f>
        <v>14569.5</v>
      </c>
      <c r="S488" t="str">
        <f>IF(Table1[[#This Row],[discount_percentage]]&lt;0.25, "Low", IF(Table1[[#This Row],[discount_percentage]]&lt;0.5, "Medium", "High"))</f>
        <v>High</v>
      </c>
    </row>
    <row r="489" spans="1:19">
      <c r="A489" t="s">
        <v>971</v>
      </c>
      <c r="B489" t="s">
        <v>972</v>
      </c>
      <c r="C489" t="str">
        <f>TRIM(LEFT(Table1[[#This Row],[product_name]], FIND(" ", Table1[[#This Row],[product_name]], FIND(" ", Table1[[#This Row],[product_name]], FIND(" ", Table1[[#This Row],[product_name]])+1)+1)))</f>
        <v>SanDisk Ultra¬Æ microSDXC‚Ñ¢</v>
      </c>
      <c r="D489" t="str">
        <f>PROPER(Table1[[#This Row],[Column1]])</f>
        <v>Sandisk Ultra¬Æ Microsdxc‚Ñ¢</v>
      </c>
      <c r="E489" t="s">
        <v>2696</v>
      </c>
      <c r="F489" t="s">
        <v>2715</v>
      </c>
      <c r="G489" t="s">
        <v>2716</v>
      </c>
      <c r="I489" s="9">
        <v>4499</v>
      </c>
      <c r="J489" s="9">
        <v>3500</v>
      </c>
      <c r="K489" s="1">
        <v>0.43</v>
      </c>
      <c r="L489" s="3">
        <f>IF(Table1[[#This Row],[discount_percentage]]&gt;=0.5, 1,0)</f>
        <v>0</v>
      </c>
      <c r="M489">
        <v>4.4000000000000004</v>
      </c>
      <c r="N489" s="2">
        <v>67260</v>
      </c>
      <c r="O489" s="7">
        <f>IF(Table1[rating_count]&lt;1000, 1, 0)</f>
        <v>0</v>
      </c>
      <c r="P489" s="8">
        <f>Table1[[#This Row],[actual_price]]*Table1[[#This Row],[rating_count]]</f>
        <v>235410000</v>
      </c>
      <c r="Q489" s="10" t="str">
        <f>IF(Table1[[#This Row],[discounted_price]]&lt;200, "₹ 200",IF(Table1[[#This Row],[discounted_price]]&lt;=500,"₹ 200-₹ 500", "&gt;₹ 500"))</f>
        <v>&gt;₹ 500</v>
      </c>
      <c r="R489">
        <f>Table1[[#This Row],[rating]]*Table1[[#This Row],[rating_count]]</f>
        <v>295944</v>
      </c>
      <c r="S489" t="str">
        <f>IF(Table1[[#This Row],[discount_percentage]]&lt;0.25, "Low", IF(Table1[[#This Row],[discount_percentage]]&lt;0.5, "Medium", "High"))</f>
        <v>Medium</v>
      </c>
    </row>
    <row r="490" spans="1:19">
      <c r="A490" t="s">
        <v>973</v>
      </c>
      <c r="B490" t="s">
        <v>677</v>
      </c>
      <c r="C490" t="str">
        <f>TRIM(LEFT(Table1[[#This Row],[product_name]], FIND(" ", Table1[[#This Row],[product_name]], FIND(" ", Table1[[#This Row],[product_name]], FIND(" ", Table1[[#This Row],[product_name]])+1)+1)))</f>
        <v>Fire-Boltt Phoenix Smart</v>
      </c>
      <c r="D490" t="str">
        <f>PROPER(Table1[[#This Row],[Column1]])</f>
        <v>Fire-Boltt Phoenix Smart</v>
      </c>
      <c r="E490" t="s">
        <v>2696</v>
      </c>
      <c r="F490" t="s">
        <v>2717</v>
      </c>
      <c r="G490" t="s">
        <v>2718</v>
      </c>
      <c r="H490" t="s">
        <v>2731</v>
      </c>
      <c r="I490" s="9">
        <v>89</v>
      </c>
      <c r="J490" s="9">
        <v>9999</v>
      </c>
      <c r="K490" s="1">
        <v>0.8</v>
      </c>
      <c r="L490" s="3">
        <f>IF(Table1[[#This Row],[discount_percentage]]&gt;=0.5, 1,0)</f>
        <v>1</v>
      </c>
      <c r="M490">
        <v>4.3</v>
      </c>
      <c r="N490" s="2">
        <v>27704</v>
      </c>
      <c r="O490" s="7">
        <f>IF(Table1[rating_count]&lt;1000, 1, 0)</f>
        <v>0</v>
      </c>
      <c r="P490" s="8">
        <f>Table1[[#This Row],[actual_price]]*Table1[[#This Row],[rating_count]]</f>
        <v>277012296</v>
      </c>
      <c r="Q490" s="10" t="str">
        <f>IF(Table1[[#This Row],[discounted_price]]&lt;200, "₹ 200",IF(Table1[[#This Row],[discounted_price]]&lt;=500,"₹ 200-₹ 500", "&gt;₹ 500"))</f>
        <v>₹ 200</v>
      </c>
      <c r="R490">
        <f>Table1[[#This Row],[rating]]*Table1[[#This Row],[rating_count]]</f>
        <v>119127.2</v>
      </c>
      <c r="S490" t="str">
        <f>IF(Table1[[#This Row],[discount_percentage]]&lt;0.25, "Low", IF(Table1[[#This Row],[discount_percentage]]&lt;0.5, "Medium", "High"))</f>
        <v>High</v>
      </c>
    </row>
    <row r="491" spans="1:19">
      <c r="A491" t="s">
        <v>974</v>
      </c>
      <c r="B491" t="s">
        <v>975</v>
      </c>
      <c r="C491" t="str">
        <f>TRIM(LEFT(Table1[[#This Row],[product_name]], FIND(" ", Table1[[#This Row],[product_name]], FIND(" ", Table1[[#This Row],[product_name]], FIND(" ", Table1[[#This Row],[product_name]])+1)+1)))</f>
        <v>Redmi Note 11</v>
      </c>
      <c r="D491" t="str">
        <f>PROPER(Table1[[#This Row],[Column1]])</f>
        <v>Redmi Note 11</v>
      </c>
      <c r="E491" t="s">
        <v>2696</v>
      </c>
      <c r="F491" t="s">
        <v>2717</v>
      </c>
      <c r="G491" t="s">
        <v>2720</v>
      </c>
      <c r="H491" t="s">
        <v>2721</v>
      </c>
      <c r="I491" s="9">
        <v>15499</v>
      </c>
      <c r="J491" s="9">
        <v>18999</v>
      </c>
      <c r="K491" s="1">
        <v>0.32</v>
      </c>
      <c r="L491" s="3">
        <f>IF(Table1[[#This Row],[discount_percentage]]&gt;=0.5, 1,0)</f>
        <v>0</v>
      </c>
      <c r="M491">
        <v>4.0999999999999996</v>
      </c>
      <c r="N491" s="2">
        <v>50772</v>
      </c>
      <c r="O491" s="7">
        <f>IF(Table1[rating_count]&lt;1000, 1, 0)</f>
        <v>0</v>
      </c>
      <c r="P491" s="8">
        <f>Table1[[#This Row],[actual_price]]*Table1[[#This Row],[rating_count]]</f>
        <v>964617228</v>
      </c>
      <c r="Q491" s="10" t="str">
        <f>IF(Table1[[#This Row],[discounted_price]]&lt;200, "₹ 200",IF(Table1[[#This Row],[discounted_price]]&lt;=500,"₹ 200-₹ 500", "&gt;₹ 500"))</f>
        <v>&gt;₹ 500</v>
      </c>
      <c r="R491">
        <f>Table1[[#This Row],[rating]]*Table1[[#This Row],[rating_count]]</f>
        <v>208165.19999999998</v>
      </c>
      <c r="S491" t="str">
        <f>IF(Table1[[#This Row],[discount_percentage]]&lt;0.25, "Low", IF(Table1[[#This Row],[discount_percentage]]&lt;0.5, "Medium", "High"))</f>
        <v>Medium</v>
      </c>
    </row>
    <row r="492" spans="1:19">
      <c r="A492" t="s">
        <v>976</v>
      </c>
      <c r="B492" t="s">
        <v>977</v>
      </c>
      <c r="C492" t="str">
        <f>TRIM(LEFT(Table1[[#This Row],[product_name]], FIND(" ", Table1[[#This Row],[product_name]], FIND(" ", Table1[[#This Row],[product_name]], FIND(" ", Table1[[#This Row],[product_name]])+1)+1)))</f>
        <v>Noise ColorFit Pro</v>
      </c>
      <c r="D492" t="str">
        <f>PROPER(Table1[[#This Row],[Column1]])</f>
        <v>Noise Colorfit Pro</v>
      </c>
      <c r="E492" t="s">
        <v>2696</v>
      </c>
      <c r="F492" t="s">
        <v>2717</v>
      </c>
      <c r="G492" t="s">
        <v>2720</v>
      </c>
      <c r="H492" t="s">
        <v>2721</v>
      </c>
      <c r="I492" s="9">
        <v>13999</v>
      </c>
      <c r="J492" s="9">
        <v>4999</v>
      </c>
      <c r="K492" s="1">
        <v>0.7</v>
      </c>
      <c r="L492" s="3">
        <f>IF(Table1[[#This Row],[discount_percentage]]&gt;=0.5, 1,0)</f>
        <v>1</v>
      </c>
      <c r="M492">
        <v>4</v>
      </c>
      <c r="N492" s="2">
        <v>92588</v>
      </c>
      <c r="O492" s="7">
        <f>IF(Table1[rating_count]&lt;1000, 1, 0)</f>
        <v>0</v>
      </c>
      <c r="P492" s="8">
        <f>Table1[[#This Row],[actual_price]]*Table1[[#This Row],[rating_count]]</f>
        <v>462847412</v>
      </c>
      <c r="Q492" s="10" t="str">
        <f>IF(Table1[[#This Row],[discounted_price]]&lt;200, "₹ 200",IF(Table1[[#This Row],[discounted_price]]&lt;=500,"₹ 200-₹ 500", "&gt;₹ 500"))</f>
        <v>&gt;₹ 500</v>
      </c>
      <c r="R492">
        <f>Table1[[#This Row],[rating]]*Table1[[#This Row],[rating_count]]</f>
        <v>370352</v>
      </c>
      <c r="S492" t="str">
        <f>IF(Table1[[#This Row],[discount_percentage]]&lt;0.25, "Low", IF(Table1[[#This Row],[discount_percentage]]&lt;0.5, "Medium", "High"))</f>
        <v>High</v>
      </c>
    </row>
    <row r="493" spans="1:19">
      <c r="A493" t="s">
        <v>978</v>
      </c>
      <c r="B493" t="s">
        <v>979</v>
      </c>
      <c r="C493" t="str">
        <f>TRIM(LEFT(Table1[[#This Row],[product_name]], FIND(" ", Table1[[#This Row],[product_name]], FIND(" ", Table1[[#This Row],[product_name]], FIND(" ", Table1[[#This Row],[product_name]])+1)+1)))</f>
        <v>Redmi Note 11T</v>
      </c>
      <c r="D493" t="str">
        <f>PROPER(Table1[[#This Row],[Column1]])</f>
        <v>Redmi Note 11T</v>
      </c>
      <c r="E493" t="s">
        <v>2696</v>
      </c>
      <c r="F493" t="s">
        <v>2715</v>
      </c>
      <c r="G493" t="s">
        <v>2716</v>
      </c>
      <c r="I493" s="9">
        <v>1999</v>
      </c>
      <c r="J493" s="9">
        <v>20999</v>
      </c>
      <c r="K493" s="1">
        <v>0.19</v>
      </c>
      <c r="L493" s="3">
        <f>IF(Table1[[#This Row],[discount_percentage]]&gt;=0.5, 1,0)</f>
        <v>0</v>
      </c>
      <c r="M493">
        <v>4.0999999999999996</v>
      </c>
      <c r="N493" s="2">
        <v>31822</v>
      </c>
      <c r="O493" s="7">
        <f>IF(Table1[rating_count]&lt;1000, 1, 0)</f>
        <v>0</v>
      </c>
      <c r="P493" s="8">
        <f>Table1[[#This Row],[actual_price]]*Table1[[#This Row],[rating_count]]</f>
        <v>668230178</v>
      </c>
      <c r="Q493" s="10" t="str">
        <f>IF(Table1[[#This Row],[discounted_price]]&lt;200, "₹ 200",IF(Table1[[#This Row],[discounted_price]]&lt;=500,"₹ 200-₹ 500", "&gt;₹ 500"))</f>
        <v>&gt;₹ 500</v>
      </c>
      <c r="R493">
        <f>Table1[[#This Row],[rating]]*Table1[[#This Row],[rating_count]]</f>
        <v>130470.19999999998</v>
      </c>
      <c r="S493" t="str">
        <f>IF(Table1[[#This Row],[discount_percentage]]&lt;0.25, "Low", IF(Table1[[#This Row],[discount_percentage]]&lt;0.5, "Medium", "High"))</f>
        <v>Low</v>
      </c>
    </row>
    <row r="494" spans="1:19">
      <c r="A494" t="s">
        <v>980</v>
      </c>
      <c r="B494" t="s">
        <v>981</v>
      </c>
      <c r="C494" t="str">
        <f>TRIM(LEFT(Table1[[#This Row],[product_name]], FIND(" ", Table1[[#This Row],[product_name]], FIND(" ", Table1[[#This Row],[product_name]], FIND(" ", Table1[[#This Row],[product_name]])+1)+1)))</f>
        <v>Newly Launched Boult</v>
      </c>
      <c r="D494" t="str">
        <f>PROPER(Table1[[#This Row],[Column1]])</f>
        <v>Newly Launched Boult</v>
      </c>
      <c r="E494" t="s">
        <v>2696</v>
      </c>
      <c r="F494" t="s">
        <v>2715</v>
      </c>
      <c r="G494" t="s">
        <v>2716</v>
      </c>
      <c r="I494" s="9">
        <v>1399</v>
      </c>
      <c r="J494" s="9">
        <v>8499</v>
      </c>
      <c r="K494" s="1">
        <v>0.76</v>
      </c>
      <c r="L494" s="3">
        <f>IF(Table1[[#This Row],[discount_percentage]]&gt;=0.5, 1,0)</f>
        <v>1</v>
      </c>
      <c r="M494">
        <v>4.3</v>
      </c>
      <c r="N494" s="2">
        <v>240</v>
      </c>
      <c r="O494" s="7">
        <f>IF(Table1[rating_count]&lt;1000, 1, 0)</f>
        <v>1</v>
      </c>
      <c r="P494" s="8">
        <f>Table1[[#This Row],[actual_price]]*Table1[[#This Row],[rating_count]]</f>
        <v>2039760</v>
      </c>
      <c r="Q494" s="10" t="str">
        <f>IF(Table1[[#This Row],[discounted_price]]&lt;200, "₹ 200",IF(Table1[[#This Row],[discounted_price]]&lt;=500,"₹ 200-₹ 500", "&gt;₹ 500"))</f>
        <v>&gt;₹ 500</v>
      </c>
      <c r="R494">
        <f>Table1[[#This Row],[rating]]*Table1[[#This Row],[rating_count]]</f>
        <v>1032</v>
      </c>
      <c r="S494" t="str">
        <f>IF(Table1[[#This Row],[discount_percentage]]&lt;0.25, "Low", IF(Table1[[#This Row],[discount_percentage]]&lt;0.5, "Medium", "High"))</f>
        <v>High</v>
      </c>
    </row>
    <row r="495" spans="1:19">
      <c r="A495" t="s">
        <v>982</v>
      </c>
      <c r="B495" t="s">
        <v>983</v>
      </c>
      <c r="C495" t="str">
        <f>TRIM(LEFT(Table1[[#This Row],[product_name]], FIND(" ", Table1[[#This Row],[product_name]], FIND(" ", Table1[[#This Row],[product_name]], FIND(" ", Table1[[#This Row],[product_name]])+1)+1)))</f>
        <v>OnePlus Nord Watch</v>
      </c>
      <c r="D495" t="str">
        <f>PROPER(Table1[[#This Row],[Column1]])</f>
        <v>Oneplus Nord Watch</v>
      </c>
      <c r="E495" t="s">
        <v>2696</v>
      </c>
      <c r="F495" t="s">
        <v>2717</v>
      </c>
      <c r="G495" t="s">
        <v>2718</v>
      </c>
      <c r="H495" t="s">
        <v>2728</v>
      </c>
      <c r="I495" s="9">
        <v>599</v>
      </c>
      <c r="J495" s="9">
        <v>6999</v>
      </c>
      <c r="K495" s="1">
        <v>0.28999999999999998</v>
      </c>
      <c r="L495" s="3">
        <f>IF(Table1[[#This Row],[discount_percentage]]&gt;=0.5, 1,0)</f>
        <v>0</v>
      </c>
      <c r="M495">
        <v>3.8</v>
      </c>
      <c r="N495" s="2">
        <v>758</v>
      </c>
      <c r="O495" s="7">
        <f>IF(Table1[rating_count]&lt;1000, 1, 0)</f>
        <v>1</v>
      </c>
      <c r="P495" s="8">
        <f>Table1[[#This Row],[actual_price]]*Table1[[#This Row],[rating_count]]</f>
        <v>5305242</v>
      </c>
      <c r="Q495" s="10" t="str">
        <f>IF(Table1[[#This Row],[discounted_price]]&lt;200, "₹ 200",IF(Table1[[#This Row],[discounted_price]]&lt;=500,"₹ 200-₹ 500", "&gt;₹ 500"))</f>
        <v>&gt;₹ 500</v>
      </c>
      <c r="R495">
        <f>Table1[[#This Row],[rating]]*Table1[[#This Row],[rating_count]]</f>
        <v>2880.4</v>
      </c>
      <c r="S495" t="str">
        <f>IF(Table1[[#This Row],[discount_percentage]]&lt;0.25, "Low", IF(Table1[[#This Row],[discount_percentage]]&lt;0.5, "Medium", "High"))</f>
        <v>Medium</v>
      </c>
    </row>
    <row r="496" spans="1:19">
      <c r="A496" t="s">
        <v>984</v>
      </c>
      <c r="B496" t="s">
        <v>985</v>
      </c>
      <c r="C496" t="str">
        <f>TRIM(LEFT(Table1[[#This Row],[product_name]], FIND(" ", Table1[[#This Row],[product_name]], FIND(" ", Table1[[#This Row],[product_name]], FIND(" ", Table1[[#This Row],[product_name]])+1)+1)))</f>
        <v>Noise Agile 2</v>
      </c>
      <c r="D496" t="str">
        <f>PROPER(Table1[[#This Row],[Column1]])</f>
        <v>Noise Agile 2</v>
      </c>
      <c r="E496" t="s">
        <v>2696</v>
      </c>
      <c r="F496" t="s">
        <v>2717</v>
      </c>
      <c r="G496" t="s">
        <v>2718</v>
      </c>
      <c r="H496" t="s">
        <v>2719</v>
      </c>
      <c r="I496" s="9">
        <v>199</v>
      </c>
      <c r="J496" s="9">
        <v>5999</v>
      </c>
      <c r="K496" s="1">
        <v>0.57999999999999996</v>
      </c>
      <c r="L496" s="3">
        <f>IF(Table1[[#This Row],[discount_percentage]]&gt;=0.5, 1,0)</f>
        <v>1</v>
      </c>
      <c r="M496">
        <v>3.7</v>
      </c>
      <c r="N496" s="2">
        <v>828</v>
      </c>
      <c r="O496" s="7">
        <f>IF(Table1[rating_count]&lt;1000, 1, 0)</f>
        <v>1</v>
      </c>
      <c r="P496" s="8">
        <f>Table1[[#This Row],[actual_price]]*Table1[[#This Row],[rating_count]]</f>
        <v>4967172</v>
      </c>
      <c r="Q496" s="10" t="str">
        <f>IF(Table1[[#This Row],[discounted_price]]&lt;200, "₹ 200",IF(Table1[[#This Row],[discounted_price]]&lt;=500,"₹ 200-₹ 500", "&gt;₹ 500"))</f>
        <v>₹ 200</v>
      </c>
      <c r="R496">
        <f>Table1[[#This Row],[rating]]*Table1[[#This Row],[rating_count]]</f>
        <v>3063.6000000000004</v>
      </c>
      <c r="S496" t="str">
        <f>IF(Table1[[#This Row],[discount_percentage]]&lt;0.25, "Low", IF(Table1[[#This Row],[discount_percentage]]&lt;0.5, "Medium", "High"))</f>
        <v>High</v>
      </c>
    </row>
    <row r="497" spans="1:19">
      <c r="A497" t="s">
        <v>986</v>
      </c>
      <c r="B497" t="s">
        <v>987</v>
      </c>
      <c r="C497" t="str">
        <f>TRIM(LEFT(Table1[[#This Row],[product_name]], FIND(" ", Table1[[#This Row],[product_name]], FIND(" ", Table1[[#This Row],[product_name]], FIND(" ", Table1[[#This Row],[product_name]])+1)+1)))</f>
        <v>Motorola a10 Dual</v>
      </c>
      <c r="D497" t="str">
        <f>PROPER(Table1[[#This Row],[Column1]])</f>
        <v>Motorola A10 Dual</v>
      </c>
      <c r="E497" t="s">
        <v>2696</v>
      </c>
      <c r="F497" t="s">
        <v>2715</v>
      </c>
      <c r="G497" t="s">
        <v>2716</v>
      </c>
      <c r="I497" s="9">
        <v>1799</v>
      </c>
      <c r="J497" s="9">
        <v>1630</v>
      </c>
      <c r="K497" s="1">
        <v>0.14000000000000001</v>
      </c>
      <c r="L497" s="3">
        <f>IF(Table1[[#This Row],[discount_percentage]]&gt;=0.5, 1,0)</f>
        <v>0</v>
      </c>
      <c r="M497">
        <v>4</v>
      </c>
      <c r="N497" s="2">
        <v>9378</v>
      </c>
      <c r="O497" s="7">
        <f>IF(Table1[rating_count]&lt;1000, 1, 0)</f>
        <v>0</v>
      </c>
      <c r="P497" s="8">
        <f>Table1[[#This Row],[actual_price]]*Table1[[#This Row],[rating_count]]</f>
        <v>15286140</v>
      </c>
      <c r="Q497" s="10" t="str">
        <f>IF(Table1[[#This Row],[discounted_price]]&lt;200, "₹ 200",IF(Table1[[#This Row],[discounted_price]]&lt;=500,"₹ 200-₹ 500", "&gt;₹ 500"))</f>
        <v>&gt;₹ 500</v>
      </c>
      <c r="R497">
        <f>Table1[[#This Row],[rating]]*Table1[[#This Row],[rating_count]]</f>
        <v>37512</v>
      </c>
      <c r="S497" t="str">
        <f>IF(Table1[[#This Row],[discount_percentage]]&lt;0.25, "Low", IF(Table1[[#This Row],[discount_percentage]]&lt;0.5, "Medium", "High"))</f>
        <v>Low</v>
      </c>
    </row>
    <row r="498" spans="1:19">
      <c r="A498" t="s">
        <v>988</v>
      </c>
      <c r="B498" t="s">
        <v>989</v>
      </c>
      <c r="C498" t="str">
        <f>TRIM(LEFT(Table1[[#This Row],[product_name]], FIND(" ", Table1[[#This Row],[product_name]], FIND(" ", Table1[[#This Row],[product_name]], FIND(" ", Table1[[#This Row],[product_name]])+1)+1)))</f>
        <v>Fire-Boltt Ninja 3</v>
      </c>
      <c r="D498" t="str">
        <f>PROPER(Table1[[#This Row],[Column1]])</f>
        <v>Fire-Boltt Ninja 3</v>
      </c>
      <c r="E498" t="s">
        <v>2696</v>
      </c>
      <c r="F498" t="s">
        <v>2715</v>
      </c>
      <c r="G498" t="s">
        <v>2716</v>
      </c>
      <c r="I498" s="9">
        <v>1499</v>
      </c>
      <c r="J498" s="9">
        <v>9999</v>
      </c>
      <c r="K498" s="1">
        <v>0.85</v>
      </c>
      <c r="L498" s="3">
        <f>IF(Table1[[#This Row],[discount_percentage]]&gt;=0.5, 1,0)</f>
        <v>1</v>
      </c>
      <c r="M498">
        <v>4.2</v>
      </c>
      <c r="N498" s="2">
        <v>22638</v>
      </c>
      <c r="O498" s="7">
        <f>IF(Table1[rating_count]&lt;1000, 1, 0)</f>
        <v>0</v>
      </c>
      <c r="P498" s="8">
        <f>Table1[[#This Row],[actual_price]]*Table1[[#This Row],[rating_count]]</f>
        <v>226357362</v>
      </c>
      <c r="Q498" s="10" t="str">
        <f>IF(Table1[[#This Row],[discounted_price]]&lt;200, "₹ 200",IF(Table1[[#This Row],[discounted_price]]&lt;=500,"₹ 200-₹ 500", "&gt;₹ 500"))</f>
        <v>&gt;₹ 500</v>
      </c>
      <c r="R498">
        <f>Table1[[#This Row],[rating]]*Table1[[#This Row],[rating_count]]</f>
        <v>95079.6</v>
      </c>
      <c r="S498" t="str">
        <f>IF(Table1[[#This Row],[discount_percentage]]&lt;0.25, "Low", IF(Table1[[#This Row],[discount_percentage]]&lt;0.5, "Medium", "High"))</f>
        <v>High</v>
      </c>
    </row>
    <row r="499" spans="1:19">
      <c r="A499" t="s">
        <v>990</v>
      </c>
      <c r="B499" t="s">
        <v>991</v>
      </c>
      <c r="C499" t="str">
        <f>TRIM(LEFT(Table1[[#This Row],[product_name]], FIND(" ", Table1[[#This Row],[product_name]], FIND(" ", Table1[[#This Row],[product_name]], FIND(" ", Table1[[#This Row],[product_name]])+1)+1)))</f>
        <v>Flix (Beetel) Bolt</v>
      </c>
      <c r="D499" t="str">
        <f>PROPER(Table1[[#This Row],[Column1]])</f>
        <v>Flix (Beetel) Bolt</v>
      </c>
      <c r="E499" t="s">
        <v>2696</v>
      </c>
      <c r="F499" t="s">
        <v>2717</v>
      </c>
      <c r="G499" t="s">
        <v>2720</v>
      </c>
      <c r="H499" t="s">
        <v>2721</v>
      </c>
      <c r="I499" s="9">
        <v>20999</v>
      </c>
      <c r="J499" s="9">
        <v>599</v>
      </c>
      <c r="K499" s="1">
        <v>0.57999999999999996</v>
      </c>
      <c r="L499" s="3">
        <f>IF(Table1[[#This Row],[discount_percentage]]&gt;=0.5, 1,0)</f>
        <v>1</v>
      </c>
      <c r="M499">
        <v>3.9</v>
      </c>
      <c r="N499" s="2">
        <v>2147</v>
      </c>
      <c r="O499" s="7">
        <f>IF(Table1[rating_count]&lt;1000, 1, 0)</f>
        <v>0</v>
      </c>
      <c r="P499" s="8">
        <f>Table1[[#This Row],[actual_price]]*Table1[[#This Row],[rating_count]]</f>
        <v>1286053</v>
      </c>
      <c r="Q499" s="10" t="str">
        <f>IF(Table1[[#This Row],[discounted_price]]&lt;200, "₹ 200",IF(Table1[[#This Row],[discounted_price]]&lt;=500,"₹ 200-₹ 500", "&gt;₹ 500"))</f>
        <v>&gt;₹ 500</v>
      </c>
      <c r="R499">
        <f>Table1[[#This Row],[rating]]*Table1[[#This Row],[rating_count]]</f>
        <v>8373.2999999999993</v>
      </c>
      <c r="S499" t="str">
        <f>IF(Table1[[#This Row],[discount_percentage]]&lt;0.25, "Low", IF(Table1[[#This Row],[discount_percentage]]&lt;0.5, "Medium", "High"))</f>
        <v>High</v>
      </c>
    </row>
    <row r="500" spans="1:19">
      <c r="A500" t="s">
        <v>992</v>
      </c>
      <c r="B500" t="s">
        <v>993</v>
      </c>
      <c r="C500" t="str">
        <f>TRIM(LEFT(Table1[[#This Row],[product_name]], FIND(" ", Table1[[#This Row],[product_name]], FIND(" ", Table1[[#This Row],[product_name]], FIND(" ", Table1[[#This Row],[product_name]])+1)+1)))</f>
        <v>Kyosei Advanced Tempered</v>
      </c>
      <c r="D500" t="str">
        <f>PROPER(Table1[[#This Row],[Column1]])</f>
        <v>Kyosei Advanced Tempered</v>
      </c>
      <c r="E500" t="s">
        <v>2696</v>
      </c>
      <c r="F500" t="s">
        <v>2717</v>
      </c>
      <c r="G500" t="s">
        <v>2720</v>
      </c>
      <c r="H500" t="s">
        <v>2721</v>
      </c>
      <c r="I500" s="9">
        <v>12999</v>
      </c>
      <c r="J500" s="9">
        <v>1199</v>
      </c>
      <c r="K500" s="1">
        <v>0.75</v>
      </c>
      <c r="L500" s="3">
        <f>IF(Table1[[#This Row],[discount_percentage]]&gt;=0.5, 1,0)</f>
        <v>1</v>
      </c>
      <c r="M500">
        <v>4.5</v>
      </c>
      <c r="N500" s="2">
        <v>596</v>
      </c>
      <c r="O500" s="7">
        <f>IF(Table1[rating_count]&lt;1000, 1, 0)</f>
        <v>1</v>
      </c>
      <c r="P500" s="8">
        <f>Table1[[#This Row],[actual_price]]*Table1[[#This Row],[rating_count]]</f>
        <v>714604</v>
      </c>
      <c r="Q500" s="10" t="str">
        <f>IF(Table1[[#This Row],[discounted_price]]&lt;200, "₹ 200",IF(Table1[[#This Row],[discounted_price]]&lt;=500,"₹ 200-₹ 500", "&gt;₹ 500"))</f>
        <v>&gt;₹ 500</v>
      </c>
      <c r="R500">
        <f>Table1[[#This Row],[rating]]*Table1[[#This Row],[rating_count]]</f>
        <v>2682</v>
      </c>
      <c r="S500" t="str">
        <f>IF(Table1[[#This Row],[discount_percentage]]&lt;0.25, "Low", IF(Table1[[#This Row],[discount_percentage]]&lt;0.5, "Medium", "High"))</f>
        <v>High</v>
      </c>
    </row>
    <row r="501" spans="1:19">
      <c r="A501" t="s">
        <v>994</v>
      </c>
      <c r="B501" t="s">
        <v>995</v>
      </c>
      <c r="C501" t="str">
        <f>TRIM(LEFT(Table1[[#This Row],[product_name]], FIND(" ", Table1[[#This Row],[product_name]], FIND(" ", Table1[[#This Row],[product_name]], FIND(" ", Table1[[#This Row],[product_name]])+1)+1)))</f>
        <v>STRIFF 12 Pieces</v>
      </c>
      <c r="D501" t="str">
        <f>PROPER(Table1[[#This Row],[Column1]])</f>
        <v>Striff 12 Pieces</v>
      </c>
      <c r="E501" t="s">
        <v>2696</v>
      </c>
      <c r="F501" t="s">
        <v>2717</v>
      </c>
      <c r="G501" t="s">
        <v>2720</v>
      </c>
      <c r="H501" t="s">
        <v>2721</v>
      </c>
      <c r="I501" s="9">
        <v>16999</v>
      </c>
      <c r="J501" s="9">
        <v>499</v>
      </c>
      <c r="K501" s="1">
        <v>0.84</v>
      </c>
      <c r="L501" s="3">
        <f>IF(Table1[[#This Row],[discount_percentage]]&gt;=0.5, 1,0)</f>
        <v>1</v>
      </c>
      <c r="M501">
        <v>4.2</v>
      </c>
      <c r="N501" s="2">
        <v>1949</v>
      </c>
      <c r="O501" s="7">
        <f>IF(Table1[rating_count]&lt;1000, 1, 0)</f>
        <v>0</v>
      </c>
      <c r="P501" s="8">
        <f>Table1[[#This Row],[actual_price]]*Table1[[#This Row],[rating_count]]</f>
        <v>972551</v>
      </c>
      <c r="Q501" s="10" t="str">
        <f>IF(Table1[[#This Row],[discounted_price]]&lt;200, "₹ 200",IF(Table1[[#This Row],[discounted_price]]&lt;=500,"₹ 200-₹ 500", "&gt;₹ 500"))</f>
        <v>&gt;₹ 500</v>
      </c>
      <c r="R501">
        <f>Table1[[#This Row],[rating]]*Table1[[#This Row],[rating_count]]</f>
        <v>8185.8</v>
      </c>
      <c r="S501" t="str">
        <f>IF(Table1[[#This Row],[discount_percentage]]&lt;0.25, "Low", IF(Table1[[#This Row],[discount_percentage]]&lt;0.5, "Medium", "High"))</f>
        <v>High</v>
      </c>
    </row>
    <row r="502" spans="1:19">
      <c r="A502" t="s">
        <v>996</v>
      </c>
      <c r="B502" t="s">
        <v>997</v>
      </c>
      <c r="C502" t="str">
        <f>TRIM(LEFT(Table1[[#This Row],[product_name]], FIND(" ", Table1[[#This Row],[product_name]], FIND(" ", Table1[[#This Row],[product_name]], FIND(" ", Table1[[#This Row],[product_name]])+1)+1)))</f>
        <v>Redmi 11 Prime</v>
      </c>
      <c r="D502" t="str">
        <f>PROPER(Table1[[#This Row],[Column1]])</f>
        <v>Redmi 11 Prime</v>
      </c>
      <c r="E502" t="s">
        <v>2696</v>
      </c>
      <c r="F502" t="s">
        <v>2717</v>
      </c>
      <c r="G502" t="s">
        <v>2720</v>
      </c>
      <c r="H502" t="s">
        <v>2721</v>
      </c>
      <c r="I502" s="9">
        <v>19999</v>
      </c>
      <c r="J502" s="9">
        <v>15999</v>
      </c>
      <c r="K502" s="1">
        <v>0.13</v>
      </c>
      <c r="L502" s="3">
        <f>IF(Table1[[#This Row],[discount_percentage]]&gt;=0.5, 1,0)</f>
        <v>0</v>
      </c>
      <c r="M502">
        <v>3.9</v>
      </c>
      <c r="N502" s="2">
        <v>2180</v>
      </c>
      <c r="O502" s="7">
        <f>IF(Table1[rating_count]&lt;1000, 1, 0)</f>
        <v>0</v>
      </c>
      <c r="P502" s="8">
        <f>Table1[[#This Row],[actual_price]]*Table1[[#This Row],[rating_count]]</f>
        <v>34877820</v>
      </c>
      <c r="Q502" s="10" t="str">
        <f>IF(Table1[[#This Row],[discounted_price]]&lt;200, "₹ 200",IF(Table1[[#This Row],[discounted_price]]&lt;=500,"₹ 200-₹ 500", "&gt;₹ 500"))</f>
        <v>&gt;₹ 500</v>
      </c>
      <c r="R502">
        <f>Table1[[#This Row],[rating]]*Table1[[#This Row],[rating_count]]</f>
        <v>8502</v>
      </c>
      <c r="S502" t="str">
        <f>IF(Table1[[#This Row],[discount_percentage]]&lt;0.25, "Low", IF(Table1[[#This Row],[discount_percentage]]&lt;0.5, "Medium", "High"))</f>
        <v>Low</v>
      </c>
    </row>
    <row r="503" spans="1:19">
      <c r="A503" t="s">
        <v>998</v>
      </c>
      <c r="B503" t="s">
        <v>999</v>
      </c>
      <c r="C503" t="str">
        <f>TRIM(LEFT(Table1[[#This Row],[product_name]], FIND(" ", Table1[[#This Row],[product_name]], FIND(" ", Table1[[#This Row],[product_name]], FIND(" ", Table1[[#This Row],[product_name]])+1)+1)))</f>
        <v>Samsung Original EHS64</v>
      </c>
      <c r="D503" t="str">
        <f>PROPER(Table1[[#This Row],[Column1]])</f>
        <v>Samsung Original Ehs64</v>
      </c>
      <c r="E503" t="s">
        <v>2696</v>
      </c>
      <c r="F503" t="s">
        <v>2717</v>
      </c>
      <c r="G503" t="s">
        <v>2720</v>
      </c>
      <c r="H503" t="s">
        <v>2721</v>
      </c>
      <c r="I503" s="9">
        <v>12999</v>
      </c>
      <c r="J503" s="9">
        <v>999</v>
      </c>
      <c r="K503" s="1">
        <v>0.05</v>
      </c>
      <c r="L503" s="3">
        <f>IF(Table1[[#This Row],[discount_percentage]]&gt;=0.5, 1,0)</f>
        <v>0</v>
      </c>
      <c r="M503">
        <v>4.2</v>
      </c>
      <c r="N503" s="2">
        <v>31539</v>
      </c>
      <c r="O503" s="7">
        <f>IF(Table1[rating_count]&lt;1000, 1, 0)</f>
        <v>0</v>
      </c>
      <c r="P503" s="8">
        <f>Table1[[#This Row],[actual_price]]*Table1[[#This Row],[rating_count]]</f>
        <v>31507461</v>
      </c>
      <c r="Q503" s="10" t="str">
        <f>IF(Table1[[#This Row],[discounted_price]]&lt;200, "₹ 200",IF(Table1[[#This Row],[discounted_price]]&lt;=500,"₹ 200-₹ 500", "&gt;₹ 500"))</f>
        <v>&gt;₹ 500</v>
      </c>
      <c r="R503">
        <f>Table1[[#This Row],[rating]]*Table1[[#This Row],[rating_count]]</f>
        <v>132463.80000000002</v>
      </c>
      <c r="S503" t="str">
        <f>IF(Table1[[#This Row],[discount_percentage]]&lt;0.25, "Low", IF(Table1[[#This Row],[discount_percentage]]&lt;0.5, "Medium", "High"))</f>
        <v>Low</v>
      </c>
    </row>
    <row r="504" spans="1:19">
      <c r="A504" t="s">
        <v>1000</v>
      </c>
      <c r="B504" t="s">
        <v>1001</v>
      </c>
      <c r="C504" t="str">
        <f>TRIM(LEFT(Table1[[#This Row],[product_name]], FIND(" ", Table1[[#This Row],[product_name]], FIND(" ", Table1[[#This Row],[product_name]], FIND(" ", Table1[[#This Row],[product_name]])+1)+1)))</f>
        <v>STRIFF Multi Angle</v>
      </c>
      <c r="D504" t="str">
        <f>PROPER(Table1[[#This Row],[Column1]])</f>
        <v>Striff Multi Angle</v>
      </c>
      <c r="E504" t="s">
        <v>2696</v>
      </c>
      <c r="F504" t="s">
        <v>2715</v>
      </c>
      <c r="G504" t="s">
        <v>2716</v>
      </c>
      <c r="I504" s="9">
        <v>2999</v>
      </c>
      <c r="J504" s="9">
        <v>499</v>
      </c>
      <c r="K504" s="1">
        <v>0.8</v>
      </c>
      <c r="L504" s="3">
        <f>IF(Table1[[#This Row],[discount_percentage]]&gt;=0.5, 1,0)</f>
        <v>1</v>
      </c>
      <c r="M504">
        <v>4.0999999999999996</v>
      </c>
      <c r="N504" s="2">
        <v>2451</v>
      </c>
      <c r="O504" s="7">
        <f>IF(Table1[rating_count]&lt;1000, 1, 0)</f>
        <v>0</v>
      </c>
      <c r="P504" s="8">
        <f>Table1[[#This Row],[actual_price]]*Table1[[#This Row],[rating_count]]</f>
        <v>1223049</v>
      </c>
      <c r="Q504" s="10" t="str">
        <f>IF(Table1[[#This Row],[discounted_price]]&lt;200, "₹ 200",IF(Table1[[#This Row],[discounted_price]]&lt;=500,"₹ 200-₹ 500", "&gt;₹ 500"))</f>
        <v>&gt;₹ 500</v>
      </c>
      <c r="R504">
        <f>Table1[[#This Row],[rating]]*Table1[[#This Row],[rating_count]]</f>
        <v>10049.099999999999</v>
      </c>
      <c r="S504" t="str">
        <f>IF(Table1[[#This Row],[discount_percentage]]&lt;0.25, "Low", IF(Table1[[#This Row],[discount_percentage]]&lt;0.5, "Medium", "High"))</f>
        <v>High</v>
      </c>
    </row>
    <row r="505" spans="1:19">
      <c r="A505" t="s">
        <v>1002</v>
      </c>
      <c r="B505" t="s">
        <v>1003</v>
      </c>
      <c r="C505" t="str">
        <f>TRIM(LEFT(Table1[[#This Row],[product_name]], FIND(" ", Table1[[#This Row],[product_name]], FIND(" ", Table1[[#This Row],[product_name]], FIND(" ", Table1[[#This Row],[product_name]])+1)+1)))</f>
        <v>boAt Newly Launched</v>
      </c>
      <c r="D505" t="str">
        <f>PROPER(Table1[[#This Row],[Column1]])</f>
        <v>Boat Newly Launched</v>
      </c>
      <c r="E505" t="s">
        <v>2938</v>
      </c>
      <c r="F505" t="s">
        <v>2939</v>
      </c>
      <c r="G505" t="s">
        <v>2958</v>
      </c>
      <c r="H505" t="s">
        <v>2695</v>
      </c>
      <c r="I505" s="9">
        <v>299</v>
      </c>
      <c r="J505" s="9">
        <v>7990</v>
      </c>
      <c r="K505" s="1">
        <v>0.69</v>
      </c>
      <c r="L505" s="3">
        <f>IF(Table1[[#This Row],[discount_percentage]]&gt;=0.5, 1,0)</f>
        <v>1</v>
      </c>
      <c r="M505">
        <v>4.0999999999999996</v>
      </c>
      <c r="N505" s="2">
        <v>154</v>
      </c>
      <c r="O505" s="7">
        <f>IF(Table1[rating_count]&lt;1000, 1, 0)</f>
        <v>1</v>
      </c>
      <c r="P505" s="8">
        <f>Table1[[#This Row],[actual_price]]*Table1[[#This Row],[rating_count]]</f>
        <v>1230460</v>
      </c>
      <c r="Q505" s="10" t="str">
        <f>IF(Table1[[#This Row],[discounted_price]]&lt;200, "₹ 200",IF(Table1[[#This Row],[discounted_price]]&lt;=500,"₹ 200-₹ 500", "&gt;₹ 500"))</f>
        <v>₹ 200-₹ 500</v>
      </c>
      <c r="R505">
        <f>Table1[[#This Row],[rating]]*Table1[[#This Row],[rating_count]]</f>
        <v>631.4</v>
      </c>
      <c r="S505" t="str">
        <f>IF(Table1[[#This Row],[discount_percentage]]&lt;0.25, "Low", IF(Table1[[#This Row],[discount_percentage]]&lt;0.5, "Medium", "High"))</f>
        <v>High</v>
      </c>
    </row>
    <row r="506" spans="1:19">
      <c r="A506" t="s">
        <v>1004</v>
      </c>
      <c r="B506" t="s">
        <v>1005</v>
      </c>
      <c r="C506" t="str">
        <f>TRIM(LEFT(Table1[[#This Row],[product_name]], FIND(" ", Table1[[#This Row],[product_name]], FIND(" ", Table1[[#This Row],[product_name]], FIND(" ", Table1[[#This Row],[product_name]])+1)+1)))</f>
        <v>WeCool B1 Mobile</v>
      </c>
      <c r="D506" t="str">
        <f>PROPER(Table1[[#This Row],[Column1]])</f>
        <v>Wecool B1 Mobile</v>
      </c>
      <c r="E506" t="s">
        <v>2938</v>
      </c>
      <c r="F506" t="s">
        <v>2939</v>
      </c>
      <c r="G506" t="s">
        <v>2958</v>
      </c>
      <c r="H506" t="s">
        <v>2695</v>
      </c>
      <c r="I506" s="9">
        <v>970</v>
      </c>
      <c r="J506" s="9">
        <v>1999</v>
      </c>
      <c r="K506" s="1">
        <v>0.66</v>
      </c>
      <c r="L506" s="3">
        <f>IF(Table1[[#This Row],[discount_percentage]]&gt;=0.5, 1,0)</f>
        <v>1</v>
      </c>
      <c r="M506">
        <v>4.3</v>
      </c>
      <c r="N506" s="2">
        <v>1193</v>
      </c>
      <c r="O506" s="7">
        <f>IF(Table1[rating_count]&lt;1000, 1, 0)</f>
        <v>0</v>
      </c>
      <c r="P506" s="8">
        <f>Table1[[#This Row],[actual_price]]*Table1[[#This Row],[rating_count]]</f>
        <v>2384807</v>
      </c>
      <c r="Q506" s="10" t="str">
        <f>IF(Table1[[#This Row],[discounted_price]]&lt;200, "₹ 200",IF(Table1[[#This Row],[discounted_price]]&lt;=500,"₹ 200-₹ 500", "&gt;₹ 500"))</f>
        <v>&gt;₹ 500</v>
      </c>
      <c r="R506">
        <f>Table1[[#This Row],[rating]]*Table1[[#This Row],[rating_count]]</f>
        <v>5129.8999999999996</v>
      </c>
      <c r="S506" t="str">
        <f>IF(Table1[[#This Row],[discount_percentage]]&lt;0.25, "Low", IF(Table1[[#This Row],[discount_percentage]]&lt;0.5, "Medium", "High"))</f>
        <v>High</v>
      </c>
    </row>
    <row r="507" spans="1:19">
      <c r="A507" t="s">
        <v>1006</v>
      </c>
      <c r="B507" t="s">
        <v>1007</v>
      </c>
      <c r="C507" t="str">
        <f>TRIM(LEFT(Table1[[#This Row],[product_name]], FIND(" ", Table1[[#This Row],[product_name]], FIND(" ", Table1[[#This Row],[product_name]], FIND(" ", Table1[[#This Row],[product_name]])+1)+1)))</f>
        <v>Sounce 360 Adjustable</v>
      </c>
      <c r="D507" t="str">
        <f>PROPER(Table1[[#This Row],[Column1]])</f>
        <v>Sounce 360 Adjustable</v>
      </c>
      <c r="E507" t="s">
        <v>2696</v>
      </c>
      <c r="F507" t="s">
        <v>2717</v>
      </c>
      <c r="G507" t="s">
        <v>2718</v>
      </c>
      <c r="H507" t="s">
        <v>2719</v>
      </c>
      <c r="I507" s="9">
        <v>329</v>
      </c>
      <c r="J507" s="9">
        <v>1899</v>
      </c>
      <c r="K507" s="1">
        <v>0.74</v>
      </c>
      <c r="L507" s="3">
        <f>IF(Table1[[#This Row],[discount_percentage]]&gt;=0.5, 1,0)</f>
        <v>1</v>
      </c>
      <c r="M507">
        <v>4.0999999999999996</v>
      </c>
      <c r="N507" s="2">
        <v>1475</v>
      </c>
      <c r="O507" s="7">
        <f>IF(Table1[rating_count]&lt;1000, 1, 0)</f>
        <v>0</v>
      </c>
      <c r="P507" s="8">
        <f>Table1[[#This Row],[actual_price]]*Table1[[#This Row],[rating_count]]</f>
        <v>2801025</v>
      </c>
      <c r="Q507" s="10" t="str">
        <f>IF(Table1[[#This Row],[discounted_price]]&lt;200, "₹ 200",IF(Table1[[#This Row],[discounted_price]]&lt;=500,"₹ 200-₹ 500", "&gt;₹ 500"))</f>
        <v>₹ 200-₹ 500</v>
      </c>
      <c r="R507">
        <f>Table1[[#This Row],[rating]]*Table1[[#This Row],[rating_count]]</f>
        <v>6047.4999999999991</v>
      </c>
      <c r="S507" t="str">
        <f>IF(Table1[[#This Row],[discount_percentage]]&lt;0.25, "Low", IF(Table1[[#This Row],[discount_percentage]]&lt;0.5, "Medium", "High"))</f>
        <v>High</v>
      </c>
    </row>
    <row r="508" spans="1:19">
      <c r="A508" t="s">
        <v>1008</v>
      </c>
      <c r="B508" t="s">
        <v>1009</v>
      </c>
      <c r="C508" t="str">
        <f>TRIM(LEFT(Table1[[#This Row],[product_name]], FIND(" ", Table1[[#This Row],[product_name]], FIND(" ", Table1[[#This Row],[product_name]], FIND(" ", Table1[[#This Row],[product_name]])+1)+1)))</f>
        <v>OpenTech¬Æ Military-Grade Tempered</v>
      </c>
      <c r="D508" t="str">
        <f>PROPER(Table1[[#This Row],[Column1]])</f>
        <v>Opentech¬Æ Military-Grade Tempered</v>
      </c>
      <c r="E508" t="s">
        <v>2696</v>
      </c>
      <c r="F508" t="s">
        <v>2715</v>
      </c>
      <c r="G508" t="s">
        <v>2716</v>
      </c>
      <c r="I508" s="9">
        <v>1299</v>
      </c>
      <c r="J508" s="9">
        <v>999</v>
      </c>
      <c r="K508" s="1">
        <v>0.7</v>
      </c>
      <c r="L508" s="3">
        <f>IF(Table1[[#This Row],[discount_percentage]]&gt;=0.5, 1,0)</f>
        <v>1</v>
      </c>
      <c r="M508">
        <v>4.3</v>
      </c>
      <c r="N508" s="2">
        <v>8891</v>
      </c>
      <c r="O508" s="7">
        <f>IF(Table1[rating_count]&lt;1000, 1, 0)</f>
        <v>0</v>
      </c>
      <c r="P508" s="8">
        <f>Table1[[#This Row],[actual_price]]*Table1[[#This Row],[rating_count]]</f>
        <v>8882109</v>
      </c>
      <c r="Q508" s="10" t="str">
        <f>IF(Table1[[#This Row],[discounted_price]]&lt;200, "₹ 200",IF(Table1[[#This Row],[discounted_price]]&lt;=500,"₹ 200-₹ 500", "&gt;₹ 500"))</f>
        <v>&gt;₹ 500</v>
      </c>
      <c r="R508">
        <f>Table1[[#This Row],[rating]]*Table1[[#This Row],[rating_count]]</f>
        <v>38231.299999999996</v>
      </c>
      <c r="S508" t="str">
        <f>IF(Table1[[#This Row],[discount_percentage]]&lt;0.25, "Low", IF(Table1[[#This Row],[discount_percentage]]&lt;0.5, "Medium", "High"))</f>
        <v>High</v>
      </c>
    </row>
    <row r="509" spans="1:19">
      <c r="A509" t="s">
        <v>1010</v>
      </c>
      <c r="B509" t="s">
        <v>1011</v>
      </c>
      <c r="C509" t="str">
        <f>TRIM(LEFT(Table1[[#This Row],[product_name]], FIND(" ", Table1[[#This Row],[product_name]], FIND(" ", Table1[[#This Row],[product_name]], FIND(" ", Table1[[#This Row],[product_name]])+1)+1)))</f>
        <v>EN LIGNE Adjustable</v>
      </c>
      <c r="D509" t="str">
        <f>PROPER(Table1[[#This Row],[Column1]])</f>
        <v>En Ligne Adjustable</v>
      </c>
      <c r="E509" t="s">
        <v>2696</v>
      </c>
      <c r="F509" t="s">
        <v>2697</v>
      </c>
      <c r="G509" t="s">
        <v>2722</v>
      </c>
      <c r="H509" t="s">
        <v>2723</v>
      </c>
      <c r="I509" s="9">
        <v>1989</v>
      </c>
      <c r="J509" s="9">
        <v>499</v>
      </c>
      <c r="K509" s="1">
        <v>0.57999999999999996</v>
      </c>
      <c r="L509" s="3">
        <f>IF(Table1[[#This Row],[discount_percentage]]&gt;=0.5, 1,0)</f>
        <v>1</v>
      </c>
      <c r="M509">
        <v>3.6</v>
      </c>
      <c r="N509" s="2">
        <v>104</v>
      </c>
      <c r="O509" s="7">
        <f>IF(Table1[rating_count]&lt;1000, 1, 0)</f>
        <v>1</v>
      </c>
      <c r="P509" s="8">
        <f>Table1[[#This Row],[actual_price]]*Table1[[#This Row],[rating_count]]</f>
        <v>51896</v>
      </c>
      <c r="Q509" s="10" t="str">
        <f>IF(Table1[[#This Row],[discounted_price]]&lt;200, "₹ 200",IF(Table1[[#This Row],[discounted_price]]&lt;=500,"₹ 200-₹ 500", "&gt;₹ 500"))</f>
        <v>&gt;₹ 500</v>
      </c>
      <c r="R509">
        <f>Table1[[#This Row],[rating]]*Table1[[#This Row],[rating_count]]</f>
        <v>374.40000000000003</v>
      </c>
      <c r="S509" t="str">
        <f>IF(Table1[[#This Row],[discount_percentage]]&lt;0.25, "Low", IF(Table1[[#This Row],[discount_percentage]]&lt;0.5, "Medium", "High"))</f>
        <v>High</v>
      </c>
    </row>
    <row r="510" spans="1:19">
      <c r="A510" t="s">
        <v>1012</v>
      </c>
      <c r="B510" t="s">
        <v>1013</v>
      </c>
      <c r="C510" t="str">
        <f>TRIM(LEFT(Table1[[#This Row],[product_name]], FIND(" ", Table1[[#This Row],[product_name]], FIND(" ", Table1[[#This Row],[product_name]], FIND(" ", Table1[[#This Row],[product_name]])+1)+1)))</f>
        <v>Tecno Spark 8T</v>
      </c>
      <c r="D510" t="str">
        <f>PROPER(Table1[[#This Row],[Column1]])</f>
        <v>Tecno Spark 8T</v>
      </c>
      <c r="E510" t="s">
        <v>2696</v>
      </c>
      <c r="F510" t="s">
        <v>2715</v>
      </c>
      <c r="G510" t="s">
        <v>2716</v>
      </c>
      <c r="I510" s="9">
        <v>1999</v>
      </c>
      <c r="J510" s="9">
        <v>12999</v>
      </c>
      <c r="K510" s="1">
        <v>0.35</v>
      </c>
      <c r="L510" s="3">
        <f>IF(Table1[[#This Row],[discount_percentage]]&gt;=0.5, 1,0)</f>
        <v>0</v>
      </c>
      <c r="M510">
        <v>4.0999999999999996</v>
      </c>
      <c r="N510" s="2">
        <v>6662</v>
      </c>
      <c r="O510" s="7">
        <f>IF(Table1[rating_count]&lt;1000, 1, 0)</f>
        <v>0</v>
      </c>
      <c r="P510" s="8">
        <f>Table1[[#This Row],[actual_price]]*Table1[[#This Row],[rating_count]]</f>
        <v>86599338</v>
      </c>
      <c r="Q510" s="10" t="str">
        <f>IF(Table1[[#This Row],[discounted_price]]&lt;200, "₹ 200",IF(Table1[[#This Row],[discounted_price]]&lt;=500,"₹ 200-₹ 500", "&gt;₹ 500"))</f>
        <v>&gt;₹ 500</v>
      </c>
      <c r="R510">
        <f>Table1[[#This Row],[rating]]*Table1[[#This Row],[rating_count]]</f>
        <v>27314.199999999997</v>
      </c>
      <c r="S510" t="str">
        <f>IF(Table1[[#This Row],[discount_percentage]]&lt;0.25, "Low", IF(Table1[[#This Row],[discount_percentage]]&lt;0.5, "Medium", "High"))</f>
        <v>Medium</v>
      </c>
    </row>
    <row r="511" spans="1:19">
      <c r="A511" t="s">
        <v>1014</v>
      </c>
      <c r="B511" t="s">
        <v>1015</v>
      </c>
      <c r="C511" t="str">
        <f>TRIM(LEFT(Table1[[#This Row],[product_name]], FIND(" ", Table1[[#This Row],[product_name]], FIND(" ", Table1[[#This Row],[product_name]], FIND(" ", Table1[[#This Row],[product_name]])+1)+1)))</f>
        <v>URBN 20000 mAh</v>
      </c>
      <c r="D511" t="str">
        <f>PROPER(Table1[[#This Row],[Column1]])</f>
        <v>Urbn 20000 Mah</v>
      </c>
      <c r="E511" t="s">
        <v>2696</v>
      </c>
      <c r="F511" t="s">
        <v>2717</v>
      </c>
      <c r="G511" t="s">
        <v>2720</v>
      </c>
      <c r="H511" t="s">
        <v>2721</v>
      </c>
      <c r="I511" s="9">
        <v>12999</v>
      </c>
      <c r="J511" s="9">
        <v>3999</v>
      </c>
      <c r="K511" s="1">
        <v>0.46</v>
      </c>
      <c r="L511" s="3">
        <f>IF(Table1[[#This Row],[discount_percentage]]&gt;=0.5, 1,0)</f>
        <v>0</v>
      </c>
      <c r="M511">
        <v>4</v>
      </c>
      <c r="N511" s="2">
        <v>8380</v>
      </c>
      <c r="O511" s="7">
        <f>IF(Table1[rating_count]&lt;1000, 1, 0)</f>
        <v>0</v>
      </c>
      <c r="P511" s="8">
        <f>Table1[[#This Row],[actual_price]]*Table1[[#This Row],[rating_count]]</f>
        <v>33511620</v>
      </c>
      <c r="Q511" s="10" t="str">
        <f>IF(Table1[[#This Row],[discounted_price]]&lt;200, "₹ 200",IF(Table1[[#This Row],[discounted_price]]&lt;=500,"₹ 200-₹ 500", "&gt;₹ 500"))</f>
        <v>&gt;₹ 500</v>
      </c>
      <c r="R511">
        <f>Table1[[#This Row],[rating]]*Table1[[#This Row],[rating_count]]</f>
        <v>33520</v>
      </c>
      <c r="S511" t="str">
        <f>IF(Table1[[#This Row],[discount_percentage]]&lt;0.25, "Low", IF(Table1[[#This Row],[discount_percentage]]&lt;0.5, "Medium", "High"))</f>
        <v>Medium</v>
      </c>
    </row>
    <row r="512" spans="1:19">
      <c r="A512" t="s">
        <v>1016</v>
      </c>
      <c r="B512" t="s">
        <v>1017</v>
      </c>
      <c r="C512" t="str">
        <f>TRIM(LEFT(Table1[[#This Row],[product_name]], FIND(" ", Table1[[#This Row],[product_name]], FIND(" ", Table1[[#This Row],[product_name]], FIND(" ", Table1[[#This Row],[product_name]])+1)+1)))</f>
        <v>Redmi Note 11T</v>
      </c>
      <c r="D512" t="str">
        <f>PROPER(Table1[[#This Row],[Column1]])</f>
        <v>Redmi Note 11T</v>
      </c>
      <c r="E512" t="s">
        <v>2696</v>
      </c>
      <c r="F512" t="s">
        <v>2715</v>
      </c>
      <c r="G512" t="s">
        <v>2716</v>
      </c>
      <c r="I512" s="9">
        <v>1499</v>
      </c>
      <c r="J512" s="9">
        <v>20999</v>
      </c>
      <c r="K512" s="1">
        <v>0.19</v>
      </c>
      <c r="L512" s="3">
        <f>IF(Table1[[#This Row],[discount_percentage]]&gt;=0.5, 1,0)</f>
        <v>0</v>
      </c>
      <c r="M512">
        <v>4.0999999999999996</v>
      </c>
      <c r="N512" s="2">
        <v>31822</v>
      </c>
      <c r="O512" s="7">
        <f>IF(Table1[rating_count]&lt;1000, 1, 0)</f>
        <v>0</v>
      </c>
      <c r="P512" s="8">
        <f>Table1[[#This Row],[actual_price]]*Table1[[#This Row],[rating_count]]</f>
        <v>668230178</v>
      </c>
      <c r="Q512" s="10" t="str">
        <f>IF(Table1[[#This Row],[discounted_price]]&lt;200, "₹ 200",IF(Table1[[#This Row],[discounted_price]]&lt;=500,"₹ 200-₹ 500", "&gt;₹ 500"))</f>
        <v>&gt;₹ 500</v>
      </c>
      <c r="R512">
        <f>Table1[[#This Row],[rating]]*Table1[[#This Row],[rating_count]]</f>
        <v>130470.19999999998</v>
      </c>
      <c r="S512" t="str">
        <f>IF(Table1[[#This Row],[discount_percentage]]&lt;0.25, "Low", IF(Table1[[#This Row],[discount_percentage]]&lt;0.5, "Medium", "High"))</f>
        <v>Low</v>
      </c>
    </row>
    <row r="513" spans="1:19">
      <c r="A513" t="s">
        <v>1018</v>
      </c>
      <c r="B513" t="s">
        <v>1019</v>
      </c>
      <c r="C513" t="str">
        <f>TRIM(LEFT(Table1[[#This Row],[product_name]], FIND(" ", Table1[[#This Row],[product_name]], FIND(" ", Table1[[#This Row],[product_name]], FIND(" ", Table1[[#This Row],[product_name]])+1)+1)))</f>
        <v>OnePlus 10T 5G</v>
      </c>
      <c r="D513" t="str">
        <f>PROPER(Table1[[#This Row],[Column1]])</f>
        <v>Oneplus 10T 5G</v>
      </c>
      <c r="E513" t="s">
        <v>2696</v>
      </c>
      <c r="F513" t="s">
        <v>2717</v>
      </c>
      <c r="G513" t="s">
        <v>2720</v>
      </c>
      <c r="H513" t="s">
        <v>2721</v>
      </c>
      <c r="I513" s="9">
        <v>16999</v>
      </c>
      <c r="J513" s="9">
        <v>49999</v>
      </c>
      <c r="K513" s="1">
        <v>0.1</v>
      </c>
      <c r="L513" s="3">
        <f>IF(Table1[[#This Row],[discount_percentage]]&gt;=0.5, 1,0)</f>
        <v>0</v>
      </c>
      <c r="M513">
        <v>4.3</v>
      </c>
      <c r="N513" s="2">
        <v>3075</v>
      </c>
      <c r="O513" s="7">
        <f>IF(Table1[rating_count]&lt;1000, 1, 0)</f>
        <v>0</v>
      </c>
      <c r="P513" s="8">
        <f>Table1[[#This Row],[actual_price]]*Table1[[#This Row],[rating_count]]</f>
        <v>153746925</v>
      </c>
      <c r="Q513" s="10" t="str">
        <f>IF(Table1[[#This Row],[discounted_price]]&lt;200, "₹ 200",IF(Table1[[#This Row],[discounted_price]]&lt;=500,"₹ 200-₹ 500", "&gt;₹ 500"))</f>
        <v>&gt;₹ 500</v>
      </c>
      <c r="R513">
        <f>Table1[[#This Row],[rating]]*Table1[[#This Row],[rating_count]]</f>
        <v>13222.5</v>
      </c>
      <c r="S513" t="str">
        <f>IF(Table1[[#This Row],[discount_percentage]]&lt;0.25, "Low", IF(Table1[[#This Row],[discount_percentage]]&lt;0.5, "Medium", "High"))</f>
        <v>Low</v>
      </c>
    </row>
    <row r="514" spans="1:19">
      <c r="A514" t="s">
        <v>1020</v>
      </c>
      <c r="B514" t="s">
        <v>1021</v>
      </c>
      <c r="C514" t="str">
        <f>TRIM(LEFT(Table1[[#This Row],[product_name]], FIND(" ", Table1[[#This Row],[product_name]], FIND(" ", Table1[[#This Row],[product_name]], FIND(" ", Table1[[#This Row],[product_name]])+1)+1)))</f>
        <v>Nokia 150 (2020)</v>
      </c>
      <c r="D514" t="str">
        <f>PROPER(Table1[[#This Row],[Column1]])</f>
        <v>Nokia 150 (2020)</v>
      </c>
      <c r="E514" t="s">
        <v>2696</v>
      </c>
      <c r="F514" t="s">
        <v>2715</v>
      </c>
      <c r="G514" t="s">
        <v>2716</v>
      </c>
      <c r="I514" s="9">
        <v>1999</v>
      </c>
      <c r="J514" s="9">
        <v>2999</v>
      </c>
      <c r="K514" s="1">
        <v>0.13</v>
      </c>
      <c r="L514" s="3">
        <f>IF(Table1[[#This Row],[discount_percentage]]&gt;=0.5, 1,0)</f>
        <v>0</v>
      </c>
      <c r="M514">
        <v>3.9</v>
      </c>
      <c r="N514" s="2">
        <v>14266</v>
      </c>
      <c r="O514" s="7">
        <f>IF(Table1[rating_count]&lt;1000, 1, 0)</f>
        <v>0</v>
      </c>
      <c r="P514" s="8">
        <f>Table1[[#This Row],[actual_price]]*Table1[[#This Row],[rating_count]]</f>
        <v>42783734</v>
      </c>
      <c r="Q514" s="10" t="str">
        <f>IF(Table1[[#This Row],[discounted_price]]&lt;200, "₹ 200",IF(Table1[[#This Row],[discounted_price]]&lt;=500,"₹ 200-₹ 500", "&gt;₹ 500"))</f>
        <v>&gt;₹ 500</v>
      </c>
      <c r="R514">
        <f>Table1[[#This Row],[rating]]*Table1[[#This Row],[rating_count]]</f>
        <v>55637.4</v>
      </c>
      <c r="S514" t="str">
        <f>IF(Table1[[#This Row],[discount_percentage]]&lt;0.25, "Low", IF(Table1[[#This Row],[discount_percentage]]&lt;0.5, "Medium", "High"))</f>
        <v>Low</v>
      </c>
    </row>
    <row r="515" spans="1:19">
      <c r="A515" t="s">
        <v>1022</v>
      </c>
      <c r="B515" t="s">
        <v>1023</v>
      </c>
      <c r="C515" t="str">
        <f>TRIM(LEFT(Table1[[#This Row],[product_name]], FIND(" ", Table1[[#This Row],[product_name]], FIND(" ", Table1[[#This Row],[product_name]], FIND(" ", Table1[[#This Row],[product_name]])+1)+1)))</f>
        <v>Noise ColorFit Ultra</v>
      </c>
      <c r="D515" t="str">
        <f>PROPER(Table1[[#This Row],[Column1]])</f>
        <v>Noise Colorfit Ultra</v>
      </c>
      <c r="E515" t="s">
        <v>2696</v>
      </c>
      <c r="F515" t="s">
        <v>2715</v>
      </c>
      <c r="G515" t="s">
        <v>2716</v>
      </c>
      <c r="I515" s="9">
        <v>4999</v>
      </c>
      <c r="J515" s="9">
        <v>6499</v>
      </c>
      <c r="K515" s="1">
        <v>0.56999999999999995</v>
      </c>
      <c r="L515" s="3">
        <f>IF(Table1[[#This Row],[discount_percentage]]&gt;=0.5, 1,0)</f>
        <v>1</v>
      </c>
      <c r="M515">
        <v>4.0999999999999996</v>
      </c>
      <c r="N515" s="2">
        <v>38879</v>
      </c>
      <c r="O515" s="7">
        <f>IF(Table1[rating_count]&lt;1000, 1, 0)</f>
        <v>0</v>
      </c>
      <c r="P515" s="8">
        <f>Table1[[#This Row],[actual_price]]*Table1[[#This Row],[rating_count]]</f>
        <v>252674621</v>
      </c>
      <c r="Q515" s="10" t="str">
        <f>IF(Table1[[#This Row],[discounted_price]]&lt;200, "₹ 200",IF(Table1[[#This Row],[discounted_price]]&lt;=500,"₹ 200-₹ 500", "&gt;₹ 500"))</f>
        <v>&gt;₹ 500</v>
      </c>
      <c r="R515">
        <f>Table1[[#This Row],[rating]]*Table1[[#This Row],[rating_count]]</f>
        <v>159403.9</v>
      </c>
      <c r="S515" t="str">
        <f>IF(Table1[[#This Row],[discount_percentage]]&lt;0.25, "Low", IF(Table1[[#This Row],[discount_percentage]]&lt;0.5, "Medium", "High"))</f>
        <v>High</v>
      </c>
    </row>
    <row r="516" spans="1:19">
      <c r="A516" t="s">
        <v>1024</v>
      </c>
      <c r="B516" t="s">
        <v>1025</v>
      </c>
      <c r="C516" t="str">
        <f>TRIM(LEFT(Table1[[#This Row],[product_name]], FIND(" ", Table1[[#This Row],[product_name]], FIND(" ", Table1[[#This Row],[product_name]], FIND(" ", Table1[[#This Row],[product_name]])+1)+1)))</f>
        <v>boAt Rockerz 400</v>
      </c>
      <c r="D516" t="str">
        <f>PROPER(Table1[[#This Row],[Column1]])</f>
        <v>Boat Rockerz 400</v>
      </c>
      <c r="E516" t="s">
        <v>2938</v>
      </c>
      <c r="F516" t="s">
        <v>2939</v>
      </c>
      <c r="G516" t="s">
        <v>2958</v>
      </c>
      <c r="H516" t="s">
        <v>2695</v>
      </c>
      <c r="I516" s="9">
        <v>99</v>
      </c>
      <c r="J516" s="9">
        <v>2990</v>
      </c>
      <c r="K516" s="1">
        <v>0.53</v>
      </c>
      <c r="L516" s="3">
        <f>IF(Table1[[#This Row],[discount_percentage]]&gt;=0.5, 1,0)</f>
        <v>1</v>
      </c>
      <c r="M516">
        <v>4.0999999999999996</v>
      </c>
      <c r="N516" s="2">
        <v>97175</v>
      </c>
      <c r="O516" s="7">
        <f>IF(Table1[rating_count]&lt;1000, 1, 0)</f>
        <v>0</v>
      </c>
      <c r="P516" s="8">
        <f>Table1[[#This Row],[actual_price]]*Table1[[#This Row],[rating_count]]</f>
        <v>290553250</v>
      </c>
      <c r="Q516" s="10" t="str">
        <f>IF(Table1[[#This Row],[discounted_price]]&lt;200, "₹ 200",IF(Table1[[#This Row],[discounted_price]]&lt;=500,"₹ 200-₹ 500", "&gt;₹ 500"))</f>
        <v>₹ 200</v>
      </c>
      <c r="R516">
        <f>Table1[[#This Row],[rating]]*Table1[[#This Row],[rating_count]]</f>
        <v>398417.49999999994</v>
      </c>
      <c r="S516" t="str">
        <f>IF(Table1[[#This Row],[discount_percentage]]&lt;0.25, "Low", IF(Table1[[#This Row],[discount_percentage]]&lt;0.5, "Medium", "High"))</f>
        <v>High</v>
      </c>
    </row>
    <row r="517" spans="1:19">
      <c r="A517" t="s">
        <v>1026</v>
      </c>
      <c r="B517" t="s">
        <v>1027</v>
      </c>
      <c r="C517" t="str">
        <f>TRIM(LEFT(Table1[[#This Row],[product_name]], FIND(" ", Table1[[#This Row],[product_name]], FIND(" ", Table1[[#This Row],[product_name]], FIND(" ", Table1[[#This Row],[product_name]])+1)+1)))</f>
        <v>SanDisk Ultra microSD</v>
      </c>
      <c r="D517" t="str">
        <f>PROPER(Table1[[#This Row],[Column1]])</f>
        <v>Sandisk Ultra Microsd</v>
      </c>
      <c r="E517" t="s">
        <v>2696</v>
      </c>
      <c r="F517" t="s">
        <v>2715</v>
      </c>
      <c r="G517" t="s">
        <v>2716</v>
      </c>
      <c r="I517" s="9">
        <v>2499</v>
      </c>
      <c r="J517" s="9">
        <v>2400</v>
      </c>
      <c r="K517" s="1">
        <v>0.73</v>
      </c>
      <c r="L517" s="3">
        <f>IF(Table1[[#This Row],[discount_percentage]]&gt;=0.5, 1,0)</f>
        <v>1</v>
      </c>
      <c r="M517">
        <v>4.4000000000000004</v>
      </c>
      <c r="N517" s="2">
        <v>67260</v>
      </c>
      <c r="O517" s="7">
        <f>IF(Table1[rating_count]&lt;1000, 1, 0)</f>
        <v>0</v>
      </c>
      <c r="P517" s="8">
        <f>Table1[[#This Row],[actual_price]]*Table1[[#This Row],[rating_count]]</f>
        <v>161424000</v>
      </c>
      <c r="Q517" s="10" t="str">
        <f>IF(Table1[[#This Row],[discounted_price]]&lt;200, "₹ 200",IF(Table1[[#This Row],[discounted_price]]&lt;=500,"₹ 200-₹ 500", "&gt;₹ 500"))</f>
        <v>&gt;₹ 500</v>
      </c>
      <c r="R517">
        <f>Table1[[#This Row],[rating]]*Table1[[#This Row],[rating_count]]</f>
        <v>295944</v>
      </c>
      <c r="S517" t="str">
        <f>IF(Table1[[#This Row],[discount_percentage]]&lt;0.25, "Low", IF(Table1[[#This Row],[discount_percentage]]&lt;0.5, "Medium", "High"))</f>
        <v>High</v>
      </c>
    </row>
    <row r="518" spans="1:19">
      <c r="A518" t="s">
        <v>1028</v>
      </c>
      <c r="B518" t="s">
        <v>1029</v>
      </c>
      <c r="C518" t="str">
        <f>TRIM(LEFT(Table1[[#This Row],[product_name]], FIND(" ", Table1[[#This Row],[product_name]], FIND(" ", Table1[[#This Row],[product_name]], FIND(" ", Table1[[#This Row],[product_name]])+1)+1)))</f>
        <v>iPhone Original 20W</v>
      </c>
      <c r="D518" t="str">
        <f>PROPER(Table1[[#This Row],[Column1]])</f>
        <v>Iphone Original 20W</v>
      </c>
      <c r="E518" t="s">
        <v>2696</v>
      </c>
      <c r="F518" t="s">
        <v>2717</v>
      </c>
      <c r="G518" t="s">
        <v>2720</v>
      </c>
      <c r="H518" t="s">
        <v>2724</v>
      </c>
      <c r="I518" s="9">
        <v>1399</v>
      </c>
      <c r="J518" s="9">
        <v>3990</v>
      </c>
      <c r="K518" s="1">
        <v>0.8</v>
      </c>
      <c r="L518" s="3">
        <f>IF(Table1[[#This Row],[discount_percentage]]&gt;=0.5, 1,0)</f>
        <v>1</v>
      </c>
      <c r="M518">
        <v>3.8</v>
      </c>
      <c r="N518" s="2">
        <v>119</v>
      </c>
      <c r="O518" s="7">
        <f>IF(Table1[rating_count]&lt;1000, 1, 0)</f>
        <v>1</v>
      </c>
      <c r="P518" s="8">
        <f>Table1[[#This Row],[actual_price]]*Table1[[#This Row],[rating_count]]</f>
        <v>474810</v>
      </c>
      <c r="Q518" s="10" t="str">
        <f>IF(Table1[[#This Row],[discounted_price]]&lt;200, "₹ 200",IF(Table1[[#This Row],[discounted_price]]&lt;=500,"₹ 200-₹ 500", "&gt;₹ 500"))</f>
        <v>&gt;₹ 500</v>
      </c>
      <c r="R518">
        <f>Table1[[#This Row],[rating]]*Table1[[#This Row],[rating_count]]</f>
        <v>452.2</v>
      </c>
      <c r="S518" t="str">
        <f>IF(Table1[[#This Row],[discount_percentage]]&lt;0.25, "Low", IF(Table1[[#This Row],[discount_percentage]]&lt;0.5, "Medium", "High"))</f>
        <v>High</v>
      </c>
    </row>
    <row r="519" spans="1:19">
      <c r="A519" t="s">
        <v>1030</v>
      </c>
      <c r="B519" t="s">
        <v>1031</v>
      </c>
      <c r="C519" t="str">
        <f>TRIM(LEFT(Table1[[#This Row],[product_name]], FIND(" ", Table1[[#This Row],[product_name]], FIND(" ", Table1[[#This Row],[product_name]], FIND(" ", Table1[[#This Row],[product_name]])+1)+1)))</f>
        <v>LIRAMARK Webcam Cover</v>
      </c>
      <c r="D519" t="str">
        <f>PROPER(Table1[[#This Row],[Column1]])</f>
        <v>Liramark Webcam Cover</v>
      </c>
      <c r="E519" t="s">
        <v>2696</v>
      </c>
      <c r="F519" t="s">
        <v>2715</v>
      </c>
      <c r="G519" t="s">
        <v>2716</v>
      </c>
      <c r="I519" s="9">
        <v>1499</v>
      </c>
      <c r="J519" s="9">
        <v>149</v>
      </c>
      <c r="K519" s="1">
        <v>0</v>
      </c>
      <c r="L519" s="3">
        <f>IF(Table1[[#This Row],[discount_percentage]]&gt;=0.5, 1,0)</f>
        <v>0</v>
      </c>
      <c r="M519">
        <v>4.3</v>
      </c>
      <c r="N519" s="2">
        <v>10833</v>
      </c>
      <c r="O519" s="7">
        <f>IF(Table1[rating_count]&lt;1000, 1, 0)</f>
        <v>0</v>
      </c>
      <c r="P519" s="8">
        <f>Table1[[#This Row],[actual_price]]*Table1[[#This Row],[rating_count]]</f>
        <v>1614117</v>
      </c>
      <c r="Q519" s="10" t="str">
        <f>IF(Table1[[#This Row],[discounted_price]]&lt;200, "₹ 200",IF(Table1[[#This Row],[discounted_price]]&lt;=500,"₹ 200-₹ 500", "&gt;₹ 500"))</f>
        <v>&gt;₹ 500</v>
      </c>
      <c r="R519">
        <f>Table1[[#This Row],[rating]]*Table1[[#This Row],[rating_count]]</f>
        <v>46581.9</v>
      </c>
      <c r="S519" t="str">
        <f>IF(Table1[[#This Row],[discount_percentage]]&lt;0.25, "Low", IF(Table1[[#This Row],[discount_percentage]]&lt;0.5, "Medium", "High"))</f>
        <v>Low</v>
      </c>
    </row>
    <row r="520" spans="1:19">
      <c r="A520" t="s">
        <v>1032</v>
      </c>
      <c r="B520" t="s">
        <v>1033</v>
      </c>
      <c r="C520" t="str">
        <f>TRIM(LEFT(Table1[[#This Row],[product_name]], FIND(" ", Table1[[#This Row],[product_name]], FIND(" ", Table1[[#This Row],[product_name]], FIND(" ", Table1[[#This Row],[product_name]])+1)+1)))</f>
        <v>Nokia 8210 4G</v>
      </c>
      <c r="D520" t="str">
        <f>PROPER(Table1[[#This Row],[Column1]])</f>
        <v>Nokia 8210 4G</v>
      </c>
      <c r="E520" t="s">
        <v>2938</v>
      </c>
      <c r="F520" t="s">
        <v>2939</v>
      </c>
      <c r="G520" t="s">
        <v>2958</v>
      </c>
      <c r="H520" t="s">
        <v>2695</v>
      </c>
      <c r="I520" s="9">
        <v>899</v>
      </c>
      <c r="J520" s="9">
        <v>5299</v>
      </c>
      <c r="K520" s="1">
        <v>0.28000000000000003</v>
      </c>
      <c r="L520" s="3">
        <f>IF(Table1[[#This Row],[discount_percentage]]&gt;=0.5, 1,0)</f>
        <v>0</v>
      </c>
      <c r="M520">
        <v>3.5</v>
      </c>
      <c r="N520" s="2">
        <v>1641</v>
      </c>
      <c r="O520" s="7">
        <f>IF(Table1[rating_count]&lt;1000, 1, 0)</f>
        <v>0</v>
      </c>
      <c r="P520" s="8">
        <f>Table1[[#This Row],[actual_price]]*Table1[[#This Row],[rating_count]]</f>
        <v>8695659</v>
      </c>
      <c r="Q520" s="10" t="str">
        <f>IF(Table1[[#This Row],[discounted_price]]&lt;200, "₹ 200",IF(Table1[[#This Row],[discounted_price]]&lt;=500,"₹ 200-₹ 500", "&gt;₹ 500"))</f>
        <v>&gt;₹ 500</v>
      </c>
      <c r="R520">
        <f>Table1[[#This Row],[rating]]*Table1[[#This Row],[rating_count]]</f>
        <v>5743.5</v>
      </c>
      <c r="S520" t="str">
        <f>IF(Table1[[#This Row],[discount_percentage]]&lt;0.25, "Low", IF(Table1[[#This Row],[discount_percentage]]&lt;0.5, "Medium", "High"))</f>
        <v>Medium</v>
      </c>
    </row>
    <row r="521" spans="1:19">
      <c r="A521" t="s">
        <v>1034</v>
      </c>
      <c r="B521" t="s">
        <v>1035</v>
      </c>
      <c r="C521" t="str">
        <f>TRIM(LEFT(Table1[[#This Row],[product_name]], FIND(" ", Table1[[#This Row],[product_name]], FIND(" ", Table1[[#This Row],[product_name]], FIND(" ", Table1[[#This Row],[product_name]])+1)+1)))</f>
        <v>Sounce Protective Case</v>
      </c>
      <c r="D521" t="str">
        <f>PROPER(Table1[[#This Row],[Column1]])</f>
        <v>Sounce Protective Case</v>
      </c>
      <c r="E521" t="s">
        <v>2696</v>
      </c>
      <c r="F521" t="s">
        <v>2717</v>
      </c>
      <c r="G521" t="s">
        <v>2718</v>
      </c>
      <c r="H521" t="s">
        <v>2719</v>
      </c>
      <c r="I521" s="9">
        <v>249</v>
      </c>
      <c r="J521" s="9">
        <v>1899</v>
      </c>
      <c r="K521" s="1">
        <v>0.9</v>
      </c>
      <c r="L521" s="3">
        <f>IF(Table1[[#This Row],[discount_percentage]]&gt;=0.5, 1,0)</f>
        <v>1</v>
      </c>
      <c r="M521">
        <v>4</v>
      </c>
      <c r="N521" s="2">
        <v>4740</v>
      </c>
      <c r="O521" s="7">
        <f>IF(Table1[rating_count]&lt;1000, 1, 0)</f>
        <v>0</v>
      </c>
      <c r="P521" s="8">
        <f>Table1[[#This Row],[actual_price]]*Table1[[#This Row],[rating_count]]</f>
        <v>9001260</v>
      </c>
      <c r="Q521" s="10" t="str">
        <f>IF(Table1[[#This Row],[discounted_price]]&lt;200, "₹ 200",IF(Table1[[#This Row],[discounted_price]]&lt;=500,"₹ 200-₹ 500", "&gt;₹ 500"))</f>
        <v>₹ 200-₹ 500</v>
      </c>
      <c r="R521">
        <f>Table1[[#This Row],[rating]]*Table1[[#This Row],[rating_count]]</f>
        <v>18960</v>
      </c>
      <c r="S521" t="str">
        <f>IF(Table1[[#This Row],[discount_percentage]]&lt;0.25, "Low", IF(Table1[[#This Row],[discount_percentage]]&lt;0.5, "Medium", "High"))</f>
        <v>High</v>
      </c>
    </row>
    <row r="522" spans="1:19">
      <c r="A522" t="s">
        <v>1036</v>
      </c>
      <c r="B522" t="s">
        <v>1037</v>
      </c>
      <c r="C522" t="str">
        <f>TRIM(LEFT(Table1[[#This Row],[product_name]], FIND(" ", Table1[[#This Row],[product_name]], FIND(" ", Table1[[#This Row],[product_name]], FIND(" ", Table1[[#This Row],[product_name]])+1)+1)))</f>
        <v>Samsung Galaxy M53</v>
      </c>
      <c r="D522" t="str">
        <f>PROPER(Table1[[#This Row],[Column1]])</f>
        <v>Samsung Galaxy M53</v>
      </c>
      <c r="E522" t="s">
        <v>2696</v>
      </c>
      <c r="F522" t="s">
        <v>2717</v>
      </c>
      <c r="G522" t="s">
        <v>2718</v>
      </c>
      <c r="H522" t="s">
        <v>2734</v>
      </c>
      <c r="I522" s="9">
        <v>299</v>
      </c>
      <c r="J522" s="9">
        <v>32999</v>
      </c>
      <c r="K522" s="1">
        <v>0.27</v>
      </c>
      <c r="L522" s="3">
        <f>IF(Table1[[#This Row],[discount_percentage]]&gt;=0.5, 1,0)</f>
        <v>0</v>
      </c>
      <c r="M522">
        <v>3.9</v>
      </c>
      <c r="N522" s="2">
        <v>8866</v>
      </c>
      <c r="O522" s="7">
        <f>IF(Table1[rating_count]&lt;1000, 1, 0)</f>
        <v>0</v>
      </c>
      <c r="P522" s="8">
        <f>Table1[[#This Row],[actual_price]]*Table1[[#This Row],[rating_count]]</f>
        <v>292569134</v>
      </c>
      <c r="Q522" s="10" t="str">
        <f>IF(Table1[[#This Row],[discounted_price]]&lt;200, "₹ 200",IF(Table1[[#This Row],[discounted_price]]&lt;=500,"₹ 200-₹ 500", "&gt;₹ 500"))</f>
        <v>₹ 200-₹ 500</v>
      </c>
      <c r="R522">
        <f>Table1[[#This Row],[rating]]*Table1[[#This Row],[rating_count]]</f>
        <v>34577.4</v>
      </c>
      <c r="S522" t="str">
        <f>IF(Table1[[#This Row],[discount_percentage]]&lt;0.25, "Low", IF(Table1[[#This Row],[discount_percentage]]&lt;0.5, "Medium", "High"))</f>
        <v>Medium</v>
      </c>
    </row>
    <row r="523" spans="1:19">
      <c r="A523" t="s">
        <v>1038</v>
      </c>
      <c r="B523" t="s">
        <v>1039</v>
      </c>
      <c r="C523" t="str">
        <f>TRIM(LEFT(Table1[[#This Row],[product_name]], FIND(" ", Table1[[#This Row],[product_name]], FIND(" ", Table1[[#This Row],[product_name]], FIND(" ", Table1[[#This Row],[product_name]])+1)+1)))</f>
        <v>iQOO 9 SE</v>
      </c>
      <c r="D523" t="str">
        <f>PROPER(Table1[[#This Row],[Column1]])</f>
        <v>Iqoo 9 Se</v>
      </c>
      <c r="E523" t="s">
        <v>2696</v>
      </c>
      <c r="F523" t="s">
        <v>2717</v>
      </c>
      <c r="G523" t="s">
        <v>2718</v>
      </c>
      <c r="H523" t="s">
        <v>2733</v>
      </c>
      <c r="I523" s="9">
        <v>79</v>
      </c>
      <c r="J523" s="9">
        <v>39990</v>
      </c>
      <c r="K523" s="1">
        <v>0.25</v>
      </c>
      <c r="L523" s="3">
        <f>IF(Table1[[#This Row],[discount_percentage]]&gt;=0.5, 1,0)</f>
        <v>0</v>
      </c>
      <c r="M523">
        <v>4.3</v>
      </c>
      <c r="N523" s="2">
        <v>8399</v>
      </c>
      <c r="O523" s="7">
        <f>IF(Table1[rating_count]&lt;1000, 1, 0)</f>
        <v>0</v>
      </c>
      <c r="P523" s="8">
        <f>Table1[[#This Row],[actual_price]]*Table1[[#This Row],[rating_count]]</f>
        <v>335876010</v>
      </c>
      <c r="Q523" s="10" t="str">
        <f>IF(Table1[[#This Row],[discounted_price]]&lt;200, "₹ 200",IF(Table1[[#This Row],[discounted_price]]&lt;=500,"₹ 200-₹ 500", "&gt;₹ 500"))</f>
        <v>₹ 200</v>
      </c>
      <c r="R523">
        <f>Table1[[#This Row],[rating]]*Table1[[#This Row],[rating_count]]</f>
        <v>36115.699999999997</v>
      </c>
      <c r="S523" t="str">
        <f>IF(Table1[[#This Row],[discount_percentage]]&lt;0.25, "Low", IF(Table1[[#This Row],[discount_percentage]]&lt;0.5, "Medium", "High"))</f>
        <v>Medium</v>
      </c>
    </row>
    <row r="524" spans="1:19">
      <c r="A524" t="s">
        <v>1040</v>
      </c>
      <c r="B524" t="s">
        <v>1041</v>
      </c>
      <c r="C524" t="str">
        <f>TRIM(LEFT(Table1[[#This Row],[product_name]], FIND(" ", Table1[[#This Row],[product_name]], FIND(" ", Table1[[#This Row],[product_name]], FIND(" ", Table1[[#This Row],[product_name]])+1)+1)))</f>
        <v>SHREENOVA ID116 Plus</v>
      </c>
      <c r="D524" t="str">
        <f>PROPER(Table1[[#This Row],[Column1]])</f>
        <v>Shreenova Id116 Plus</v>
      </c>
      <c r="E524" t="s">
        <v>2696</v>
      </c>
      <c r="F524" t="s">
        <v>2717</v>
      </c>
      <c r="G524" t="s">
        <v>2720</v>
      </c>
      <c r="H524" t="s">
        <v>2721</v>
      </c>
      <c r="I524" s="9">
        <v>13999</v>
      </c>
      <c r="J524" s="9">
        <v>1999</v>
      </c>
      <c r="K524" s="1">
        <v>0.86</v>
      </c>
      <c r="L524" s="3">
        <f>IF(Table1[[#This Row],[discount_percentage]]&gt;=0.5, 1,0)</f>
        <v>1</v>
      </c>
      <c r="M524">
        <v>2.8</v>
      </c>
      <c r="N524" s="2">
        <v>87</v>
      </c>
      <c r="O524" s="7">
        <f>IF(Table1[rating_count]&lt;1000, 1, 0)</f>
        <v>1</v>
      </c>
      <c r="P524" s="8">
        <f>Table1[[#This Row],[actual_price]]*Table1[[#This Row],[rating_count]]</f>
        <v>173913</v>
      </c>
      <c r="Q524" s="10" t="str">
        <f>IF(Table1[[#This Row],[discounted_price]]&lt;200, "₹ 200",IF(Table1[[#This Row],[discounted_price]]&lt;=500,"₹ 200-₹ 500", "&gt;₹ 500"))</f>
        <v>&gt;₹ 500</v>
      </c>
      <c r="R524">
        <f>Table1[[#This Row],[rating]]*Table1[[#This Row],[rating_count]]</f>
        <v>243.6</v>
      </c>
      <c r="S524" t="str">
        <f>IF(Table1[[#This Row],[discount_percentage]]&lt;0.25, "Low", IF(Table1[[#This Row],[discount_percentage]]&lt;0.5, "Medium", "High"))</f>
        <v>High</v>
      </c>
    </row>
    <row r="525" spans="1:19">
      <c r="A525" t="s">
        <v>1042</v>
      </c>
      <c r="B525" t="s">
        <v>1043</v>
      </c>
      <c r="C525" t="str">
        <f>TRIM(LEFT(Table1[[#This Row],[product_name]], FIND(" ", Table1[[#This Row],[product_name]], FIND(" ", Table1[[#This Row],[product_name]], FIND(" ", Table1[[#This Row],[product_name]])+1)+1)))</f>
        <v>POCO C31 (Shadow</v>
      </c>
      <c r="D525" t="str">
        <f>PROPER(Table1[[#This Row],[Column1]])</f>
        <v>Poco C31 (Shadow</v>
      </c>
      <c r="E525" t="s">
        <v>2696</v>
      </c>
      <c r="F525" t="s">
        <v>2725</v>
      </c>
      <c r="G525" t="s">
        <v>2726</v>
      </c>
      <c r="H525" t="s">
        <v>2727</v>
      </c>
      <c r="I525" s="9">
        <v>949</v>
      </c>
      <c r="J525" s="9">
        <v>11999</v>
      </c>
      <c r="K525" s="1">
        <v>0.33</v>
      </c>
      <c r="L525" s="3">
        <f>IF(Table1[[#This Row],[discount_percentage]]&gt;=0.5, 1,0)</f>
        <v>0</v>
      </c>
      <c r="M525">
        <v>3.8</v>
      </c>
      <c r="N525" s="2">
        <v>125</v>
      </c>
      <c r="O525" s="7">
        <f>IF(Table1[rating_count]&lt;1000, 1, 0)</f>
        <v>1</v>
      </c>
      <c r="P525" s="8">
        <f>Table1[[#This Row],[actual_price]]*Table1[[#This Row],[rating_count]]</f>
        <v>1499875</v>
      </c>
      <c r="Q525" s="10" t="str">
        <f>IF(Table1[[#This Row],[discounted_price]]&lt;200, "₹ 200",IF(Table1[[#This Row],[discounted_price]]&lt;=500,"₹ 200-₹ 500", "&gt;₹ 500"))</f>
        <v>&gt;₹ 500</v>
      </c>
      <c r="R525">
        <f>Table1[[#This Row],[rating]]*Table1[[#This Row],[rating_count]]</f>
        <v>475</v>
      </c>
      <c r="S525" t="str">
        <f>IF(Table1[[#This Row],[discount_percentage]]&lt;0.25, "Low", IF(Table1[[#This Row],[discount_percentage]]&lt;0.5, "Medium", "High"))</f>
        <v>Medium</v>
      </c>
    </row>
    <row r="526" spans="1:19">
      <c r="A526" t="s">
        <v>1044</v>
      </c>
      <c r="B526" t="s">
        <v>1045</v>
      </c>
      <c r="C526" t="str">
        <f>TRIM(LEFT(Table1[[#This Row],[product_name]], FIND(" ", Table1[[#This Row],[product_name]], FIND(" ", Table1[[#This Row],[product_name]], FIND(" ", Table1[[#This Row],[product_name]])+1)+1)))</f>
        <v>Noise_Colorfit Smart Watch</v>
      </c>
      <c r="D526" t="str">
        <f>PROPER(Table1[[#This Row],[Column1]])</f>
        <v>Noise_Colorfit Smart Watch</v>
      </c>
      <c r="E526" t="s">
        <v>2696</v>
      </c>
      <c r="F526" t="s">
        <v>2717</v>
      </c>
      <c r="G526" t="s">
        <v>2718</v>
      </c>
      <c r="H526" t="s">
        <v>2731</v>
      </c>
      <c r="I526" s="9">
        <v>99</v>
      </c>
      <c r="J526" s="9">
        <v>999</v>
      </c>
      <c r="K526" s="1">
        <v>0.75</v>
      </c>
      <c r="L526" s="3">
        <f>IF(Table1[[#This Row],[discount_percentage]]&gt;=0.5, 1,0)</f>
        <v>1</v>
      </c>
      <c r="M526">
        <v>4.5</v>
      </c>
      <c r="N526" s="2">
        <v>38</v>
      </c>
      <c r="O526" s="7">
        <f>IF(Table1[rating_count]&lt;1000, 1, 0)</f>
        <v>1</v>
      </c>
      <c r="P526" s="8">
        <f>Table1[[#This Row],[actual_price]]*Table1[[#This Row],[rating_count]]</f>
        <v>37962</v>
      </c>
      <c r="Q526" s="10" t="str">
        <f>IF(Table1[[#This Row],[discounted_price]]&lt;200, "₹ 200",IF(Table1[[#This Row],[discounted_price]]&lt;=500,"₹ 200-₹ 500", "&gt;₹ 500"))</f>
        <v>₹ 200</v>
      </c>
      <c r="R526">
        <f>Table1[[#This Row],[rating]]*Table1[[#This Row],[rating_count]]</f>
        <v>171</v>
      </c>
      <c r="S526" t="str">
        <f>IF(Table1[[#This Row],[discount_percentage]]&lt;0.25, "Low", IF(Table1[[#This Row],[discount_percentage]]&lt;0.5, "Medium", "High"))</f>
        <v>High</v>
      </c>
    </row>
    <row r="527" spans="1:19">
      <c r="A527" t="s">
        <v>1046</v>
      </c>
      <c r="B527" t="s">
        <v>1047</v>
      </c>
      <c r="C527" t="str">
        <f>TRIM(LEFT(Table1[[#This Row],[product_name]], FIND(" ", Table1[[#This Row],[product_name]], FIND(" ", Table1[[#This Row],[product_name]], FIND(" ", Table1[[#This Row],[product_name]])+1)+1)))</f>
        <v>POPIO Tempered Glass</v>
      </c>
      <c r="D527" t="str">
        <f>PROPER(Table1[[#This Row],[Column1]])</f>
        <v>Popio Tempered Glass</v>
      </c>
      <c r="E527" t="s">
        <v>2696</v>
      </c>
      <c r="F527" t="s">
        <v>2715</v>
      </c>
      <c r="G527" t="s">
        <v>2716</v>
      </c>
      <c r="I527" s="9">
        <v>2499</v>
      </c>
      <c r="J527" s="9">
        <v>599</v>
      </c>
      <c r="K527" s="1">
        <v>0.5</v>
      </c>
      <c r="L527" s="3">
        <f>IF(Table1[[#This Row],[discount_percentage]]&gt;=0.5, 1,0)</f>
        <v>1</v>
      </c>
      <c r="M527">
        <v>4.3</v>
      </c>
      <c r="N527" s="2">
        <v>4674</v>
      </c>
      <c r="O527" s="7">
        <f>IF(Table1[rating_count]&lt;1000, 1, 0)</f>
        <v>0</v>
      </c>
      <c r="P527" s="8">
        <f>Table1[[#This Row],[actual_price]]*Table1[[#This Row],[rating_count]]</f>
        <v>2799726</v>
      </c>
      <c r="Q527" s="10" t="str">
        <f>IF(Table1[[#This Row],[discounted_price]]&lt;200, "₹ 200",IF(Table1[[#This Row],[discounted_price]]&lt;=500,"₹ 200-₹ 500", "&gt;₹ 500"))</f>
        <v>&gt;₹ 500</v>
      </c>
      <c r="R527">
        <f>Table1[[#This Row],[rating]]*Table1[[#This Row],[rating_count]]</f>
        <v>20098.2</v>
      </c>
      <c r="S527" t="str">
        <f>IF(Table1[[#This Row],[discount_percentage]]&lt;0.25, "Low", IF(Table1[[#This Row],[discount_percentage]]&lt;0.5, "Medium", "High"))</f>
        <v>High</v>
      </c>
    </row>
    <row r="528" spans="1:19">
      <c r="A528" t="s">
        <v>1048</v>
      </c>
      <c r="B528" t="s">
        <v>1049</v>
      </c>
      <c r="C528" t="str">
        <f>TRIM(LEFT(Table1[[#This Row],[product_name]], FIND(" ", Table1[[#This Row],[product_name]], FIND(" ", Table1[[#This Row],[product_name]], FIND(" ", Table1[[#This Row],[product_name]])+1)+1)))</f>
        <v>10WeRun Id-116 Bluetooth</v>
      </c>
      <c r="D528" t="str">
        <f>PROPER(Table1[[#This Row],[Column1]])</f>
        <v>10Werun Id-116 Bluetooth</v>
      </c>
      <c r="E528" t="s">
        <v>2696</v>
      </c>
      <c r="F528" t="s">
        <v>2717</v>
      </c>
      <c r="G528" t="s">
        <v>2718</v>
      </c>
      <c r="H528" t="s">
        <v>2736</v>
      </c>
      <c r="I528" s="9">
        <v>689</v>
      </c>
      <c r="J528" s="9">
        <v>1899</v>
      </c>
      <c r="K528" s="1">
        <v>0.74</v>
      </c>
      <c r="L528" s="3">
        <f>IF(Table1[[#This Row],[discount_percentage]]&gt;=0.5, 1,0)</f>
        <v>1</v>
      </c>
      <c r="M528">
        <v>4.0999999999999996</v>
      </c>
      <c r="N528" s="2">
        <v>412</v>
      </c>
      <c r="O528" s="7">
        <f>IF(Table1[rating_count]&lt;1000, 1, 0)</f>
        <v>1</v>
      </c>
      <c r="P528" s="8">
        <f>Table1[[#This Row],[actual_price]]*Table1[[#This Row],[rating_count]]</f>
        <v>782388</v>
      </c>
      <c r="Q528" s="10" t="str">
        <f>IF(Table1[[#This Row],[discounted_price]]&lt;200, "₹ 200",IF(Table1[[#This Row],[discounted_price]]&lt;=500,"₹ 200-₹ 500", "&gt;₹ 500"))</f>
        <v>&gt;₹ 500</v>
      </c>
      <c r="R528">
        <f>Table1[[#This Row],[rating]]*Table1[[#This Row],[rating_count]]</f>
        <v>1689.1999999999998</v>
      </c>
      <c r="S528" t="str">
        <f>IF(Table1[[#This Row],[discount_percentage]]&lt;0.25, "Low", IF(Table1[[#This Row],[discount_percentage]]&lt;0.5, "Medium", "High"))</f>
        <v>High</v>
      </c>
    </row>
    <row r="529" spans="1:19">
      <c r="A529" t="s">
        <v>1050</v>
      </c>
      <c r="B529" t="s">
        <v>1051</v>
      </c>
      <c r="C529" t="str">
        <f>TRIM(LEFT(Table1[[#This Row],[product_name]], FIND(" ", Table1[[#This Row],[product_name]], FIND(" ", Table1[[#This Row],[product_name]], FIND(" ", Table1[[#This Row],[product_name]])+1)+1)))</f>
        <v>Tokdis MX-1 Pro</v>
      </c>
      <c r="D529" t="str">
        <f>PROPER(Table1[[#This Row],[Column1]])</f>
        <v>Tokdis Mx-1 Pro</v>
      </c>
      <c r="E529" t="s">
        <v>2696</v>
      </c>
      <c r="F529" t="s">
        <v>2717</v>
      </c>
      <c r="G529" t="s">
        <v>2718</v>
      </c>
      <c r="H529" t="s">
        <v>2736</v>
      </c>
      <c r="I529" s="9">
        <v>499</v>
      </c>
      <c r="J529" s="9">
        <v>3499</v>
      </c>
      <c r="K529" s="1">
        <v>0.74</v>
      </c>
      <c r="L529" s="3">
        <f>IF(Table1[[#This Row],[discount_percentage]]&gt;=0.5, 1,0)</f>
        <v>1</v>
      </c>
      <c r="M529">
        <v>3</v>
      </c>
      <c r="N529" s="2">
        <v>681</v>
      </c>
      <c r="O529" s="7">
        <f>IF(Table1[rating_count]&lt;1000, 1, 0)</f>
        <v>1</v>
      </c>
      <c r="P529" s="8">
        <f>Table1[[#This Row],[actual_price]]*Table1[[#This Row],[rating_count]]</f>
        <v>2382819</v>
      </c>
      <c r="Q529" s="10" t="str">
        <f>IF(Table1[[#This Row],[discounted_price]]&lt;200, "₹ 200",IF(Table1[[#This Row],[discounted_price]]&lt;=500,"₹ 200-₹ 500", "&gt;₹ 500"))</f>
        <v>₹ 200-₹ 500</v>
      </c>
      <c r="R529">
        <f>Table1[[#This Row],[rating]]*Table1[[#This Row],[rating_count]]</f>
        <v>2043</v>
      </c>
      <c r="S529" t="str">
        <f>IF(Table1[[#This Row],[discount_percentage]]&lt;0.25, "Low", IF(Table1[[#This Row],[discount_percentage]]&lt;0.5, "Medium", "High"))</f>
        <v>High</v>
      </c>
    </row>
    <row r="530" spans="1:19">
      <c r="A530" t="s">
        <v>1052</v>
      </c>
      <c r="B530" t="s">
        <v>1053</v>
      </c>
      <c r="C530" t="str">
        <f>TRIM(LEFT(Table1[[#This Row],[product_name]], FIND(" ", Table1[[#This Row],[product_name]], FIND(" ", Table1[[#This Row],[product_name]], FIND(" ", Table1[[#This Row],[product_name]])+1)+1)))</f>
        <v>URBN 20000 mAh</v>
      </c>
      <c r="D530" t="str">
        <f>PROPER(Table1[[#This Row],[Column1]])</f>
        <v>Urbn 20000 Mah</v>
      </c>
      <c r="E530" t="s">
        <v>2696</v>
      </c>
      <c r="F530" t="s">
        <v>2717</v>
      </c>
      <c r="G530" t="s">
        <v>2718</v>
      </c>
      <c r="H530" t="s">
        <v>2734</v>
      </c>
      <c r="I530" s="9">
        <v>299</v>
      </c>
      <c r="J530" s="9">
        <v>3499</v>
      </c>
      <c r="K530" s="1">
        <v>0.54</v>
      </c>
      <c r="L530" s="3">
        <f>IF(Table1[[#This Row],[discount_percentage]]&gt;=0.5, 1,0)</f>
        <v>1</v>
      </c>
      <c r="M530">
        <v>4</v>
      </c>
      <c r="N530" s="2">
        <v>36384</v>
      </c>
      <c r="O530" s="7">
        <f>IF(Table1[rating_count]&lt;1000, 1, 0)</f>
        <v>0</v>
      </c>
      <c r="P530" s="8">
        <f>Table1[[#This Row],[actual_price]]*Table1[[#This Row],[rating_count]]</f>
        <v>127307616</v>
      </c>
      <c r="Q530" s="10" t="str">
        <f>IF(Table1[[#This Row],[discounted_price]]&lt;200, "₹ 200",IF(Table1[[#This Row],[discounted_price]]&lt;=500,"₹ 200-₹ 500", "&gt;₹ 500"))</f>
        <v>₹ 200-₹ 500</v>
      </c>
      <c r="R530">
        <f>Table1[[#This Row],[rating]]*Table1[[#This Row],[rating_count]]</f>
        <v>145536</v>
      </c>
      <c r="S530" t="str">
        <f>IF(Table1[[#This Row],[discount_percentage]]&lt;0.25, "Low", IF(Table1[[#This Row],[discount_percentage]]&lt;0.5, "Medium", "High"))</f>
        <v>High</v>
      </c>
    </row>
    <row r="531" spans="1:19">
      <c r="A531" t="s">
        <v>1054</v>
      </c>
      <c r="B531" t="s">
        <v>1055</v>
      </c>
      <c r="C531" t="str">
        <f>TRIM(LEFT(Table1[[#This Row],[product_name]], FIND(" ", Table1[[#This Row],[product_name]], FIND(" ", Table1[[#This Row],[product_name]], FIND(" ", Table1[[#This Row],[product_name]])+1)+1)))</f>
        <v>Sounce Gold Plated</v>
      </c>
      <c r="D531" t="str">
        <f>PROPER(Table1[[#This Row],[Column1]])</f>
        <v>Sounce Gold Plated</v>
      </c>
      <c r="E531" t="s">
        <v>2696</v>
      </c>
      <c r="F531" t="s">
        <v>2717</v>
      </c>
      <c r="G531" t="s">
        <v>2718</v>
      </c>
      <c r="H531" t="s">
        <v>2731</v>
      </c>
      <c r="I531" s="9">
        <v>209</v>
      </c>
      <c r="J531" s="9">
        <v>999</v>
      </c>
      <c r="K531" s="1">
        <v>0.88</v>
      </c>
      <c r="L531" s="3">
        <f>IF(Table1[[#This Row],[discount_percentage]]&gt;=0.5, 1,0)</f>
        <v>1</v>
      </c>
      <c r="M531">
        <v>3.9</v>
      </c>
      <c r="N531" s="2">
        <v>6491</v>
      </c>
      <c r="O531" s="7">
        <f>IF(Table1[rating_count]&lt;1000, 1, 0)</f>
        <v>0</v>
      </c>
      <c r="P531" s="8">
        <f>Table1[[#This Row],[actual_price]]*Table1[[#This Row],[rating_count]]</f>
        <v>6484509</v>
      </c>
      <c r="Q531" s="10" t="str">
        <f>IF(Table1[[#This Row],[discounted_price]]&lt;200, "₹ 200",IF(Table1[[#This Row],[discounted_price]]&lt;=500,"₹ 200-₹ 500", "&gt;₹ 500"))</f>
        <v>₹ 200-₹ 500</v>
      </c>
      <c r="R531">
        <f>Table1[[#This Row],[rating]]*Table1[[#This Row],[rating_count]]</f>
        <v>25314.899999999998</v>
      </c>
      <c r="S531" t="str">
        <f>IF(Table1[[#This Row],[discount_percentage]]&lt;0.25, "Low", IF(Table1[[#This Row],[discount_percentage]]&lt;0.5, "Medium", "High"))</f>
        <v>High</v>
      </c>
    </row>
    <row r="532" spans="1:19">
      <c r="A532" t="s">
        <v>1056</v>
      </c>
      <c r="B532" t="s">
        <v>1057</v>
      </c>
      <c r="C532" t="str">
        <f>TRIM(LEFT(Table1[[#This Row],[product_name]], FIND(" ", Table1[[#This Row],[product_name]], FIND(" ", Table1[[#This Row],[product_name]], FIND(" ", Table1[[#This Row],[product_name]])+1)+1)))</f>
        <v>Noise ColorFit Ultra</v>
      </c>
      <c r="D532" t="str">
        <f>PROPER(Table1[[#This Row],[Column1]])</f>
        <v>Noise Colorfit Ultra</v>
      </c>
      <c r="E532" t="s">
        <v>2696</v>
      </c>
      <c r="F532" t="s">
        <v>2717</v>
      </c>
      <c r="G532" t="s">
        <v>2720</v>
      </c>
      <c r="H532" t="s">
        <v>2721</v>
      </c>
      <c r="I532" s="9">
        <v>8499</v>
      </c>
      <c r="J532" s="9">
        <v>6999</v>
      </c>
      <c r="K532" s="1">
        <v>0.43</v>
      </c>
      <c r="L532" s="3">
        <f>IF(Table1[[#This Row],[discount_percentage]]&gt;=0.5, 1,0)</f>
        <v>0</v>
      </c>
      <c r="M532">
        <v>4.0999999999999996</v>
      </c>
      <c r="N532" s="2">
        <v>10229</v>
      </c>
      <c r="O532" s="7">
        <f>IF(Table1[rating_count]&lt;1000, 1, 0)</f>
        <v>0</v>
      </c>
      <c r="P532" s="8">
        <f>Table1[[#This Row],[actual_price]]*Table1[[#This Row],[rating_count]]</f>
        <v>71592771</v>
      </c>
      <c r="Q532" s="10" t="str">
        <f>IF(Table1[[#This Row],[discounted_price]]&lt;200, "₹ 200",IF(Table1[[#This Row],[discounted_price]]&lt;=500,"₹ 200-₹ 500", "&gt;₹ 500"))</f>
        <v>&gt;₹ 500</v>
      </c>
      <c r="R532">
        <f>Table1[[#This Row],[rating]]*Table1[[#This Row],[rating_count]]</f>
        <v>41938.899999999994</v>
      </c>
      <c r="S532" t="str">
        <f>IF(Table1[[#This Row],[discount_percentage]]&lt;0.25, "Low", IF(Table1[[#This Row],[discount_percentage]]&lt;0.5, "Medium", "High"))</f>
        <v>Medium</v>
      </c>
    </row>
    <row r="533" spans="1:19">
      <c r="A533" t="s">
        <v>1058</v>
      </c>
      <c r="B533" t="s">
        <v>964</v>
      </c>
      <c r="C533" t="str">
        <f>TRIM(LEFT(Table1[[#This Row],[product_name]], FIND(" ", Table1[[#This Row],[product_name]], FIND(" ", Table1[[#This Row],[product_name]], FIND(" ", Table1[[#This Row],[product_name]])+1)+1)))</f>
        <v>Redmi Note 11</v>
      </c>
      <c r="D533" t="str">
        <f>PROPER(Table1[[#This Row],[Column1]])</f>
        <v>Redmi Note 11</v>
      </c>
      <c r="E533" t="s">
        <v>2696</v>
      </c>
      <c r="F533" t="s">
        <v>2717</v>
      </c>
      <c r="G533" t="s">
        <v>2718</v>
      </c>
      <c r="H533" t="s">
        <v>2719</v>
      </c>
      <c r="I533" s="9">
        <v>2179</v>
      </c>
      <c r="J533" s="9">
        <v>18999</v>
      </c>
      <c r="K533" s="1">
        <v>0.32</v>
      </c>
      <c r="L533" s="3">
        <f>IF(Table1[[#This Row],[discount_percentage]]&gt;=0.5, 1,0)</f>
        <v>0</v>
      </c>
      <c r="M533">
        <v>4.0999999999999996</v>
      </c>
      <c r="N533" s="2">
        <v>50772</v>
      </c>
      <c r="O533" s="7">
        <f>IF(Table1[rating_count]&lt;1000, 1, 0)</f>
        <v>0</v>
      </c>
      <c r="P533" s="8">
        <f>Table1[[#This Row],[actual_price]]*Table1[[#This Row],[rating_count]]</f>
        <v>964617228</v>
      </c>
      <c r="Q533" s="10" t="str">
        <f>IF(Table1[[#This Row],[discounted_price]]&lt;200, "₹ 200",IF(Table1[[#This Row],[discounted_price]]&lt;=500,"₹ 200-₹ 500", "&gt;₹ 500"))</f>
        <v>&gt;₹ 500</v>
      </c>
      <c r="R533">
        <f>Table1[[#This Row],[rating]]*Table1[[#This Row],[rating_count]]</f>
        <v>208165.19999999998</v>
      </c>
      <c r="S533" t="str">
        <f>IF(Table1[[#This Row],[discount_percentage]]&lt;0.25, "Low", IF(Table1[[#This Row],[discount_percentage]]&lt;0.5, "Medium", "High"))</f>
        <v>Medium</v>
      </c>
    </row>
    <row r="534" spans="1:19">
      <c r="A534" t="s">
        <v>1059</v>
      </c>
      <c r="B534" t="s">
        <v>1060</v>
      </c>
      <c r="C534" t="str">
        <f>TRIM(LEFT(Table1[[#This Row],[product_name]], FIND(" ", Table1[[#This Row],[product_name]], FIND(" ", Table1[[#This Row],[product_name]], FIND(" ", Table1[[#This Row],[product_name]])+1)+1)))</f>
        <v>Spigen Ultra Hybrid</v>
      </c>
      <c r="D534" t="str">
        <f>PROPER(Table1[[#This Row],[Column1]])</f>
        <v>Spigen Ultra Hybrid</v>
      </c>
      <c r="E534" t="s">
        <v>2696</v>
      </c>
      <c r="F534" t="s">
        <v>2717</v>
      </c>
      <c r="G534" t="s">
        <v>2720</v>
      </c>
      <c r="H534" t="s">
        <v>2721</v>
      </c>
      <c r="I534" s="9">
        <v>16999</v>
      </c>
      <c r="J534" s="9">
        <v>2599</v>
      </c>
      <c r="K534" s="1">
        <v>0.38</v>
      </c>
      <c r="L534" s="3">
        <f>IF(Table1[[#This Row],[discount_percentage]]&gt;=0.5, 1,0)</f>
        <v>0</v>
      </c>
      <c r="M534">
        <v>4.3</v>
      </c>
      <c r="N534" s="2">
        <v>1801</v>
      </c>
      <c r="O534" s="7">
        <f>IF(Table1[rating_count]&lt;1000, 1, 0)</f>
        <v>0</v>
      </c>
      <c r="P534" s="8">
        <f>Table1[[#This Row],[actual_price]]*Table1[[#This Row],[rating_count]]</f>
        <v>4680799</v>
      </c>
      <c r="Q534" s="10" t="str">
        <f>IF(Table1[[#This Row],[discounted_price]]&lt;200, "₹ 200",IF(Table1[[#This Row],[discounted_price]]&lt;=500,"₹ 200-₹ 500", "&gt;₹ 500"))</f>
        <v>&gt;₹ 500</v>
      </c>
      <c r="R534">
        <f>Table1[[#This Row],[rating]]*Table1[[#This Row],[rating_count]]</f>
        <v>7744.2999999999993</v>
      </c>
      <c r="S534" t="str">
        <f>IF(Table1[[#This Row],[discount_percentage]]&lt;0.25, "Low", IF(Table1[[#This Row],[discount_percentage]]&lt;0.5, "Medium", "High"))</f>
        <v>Medium</v>
      </c>
    </row>
    <row r="535" spans="1:19">
      <c r="A535" t="s">
        <v>1061</v>
      </c>
      <c r="B535" t="s">
        <v>1062</v>
      </c>
      <c r="C535" t="str">
        <f>TRIM(LEFT(Table1[[#This Row],[product_name]], FIND(" ", Table1[[#This Row],[product_name]], FIND(" ", Table1[[#This Row],[product_name]], FIND(" ", Table1[[#This Row],[product_name]])+1)+1)))</f>
        <v>Oraimo 18W USB</v>
      </c>
      <c r="D535" t="str">
        <f>PROPER(Table1[[#This Row],[Column1]])</f>
        <v>Oraimo 18W Usb</v>
      </c>
      <c r="E535" t="s">
        <v>2696</v>
      </c>
      <c r="F535" t="s">
        <v>2717</v>
      </c>
      <c r="G535" t="s">
        <v>2720</v>
      </c>
      <c r="H535" t="s">
        <v>2721</v>
      </c>
      <c r="I535" s="9">
        <v>44999</v>
      </c>
      <c r="J535" s="9">
        <v>1199</v>
      </c>
      <c r="K535" s="1">
        <v>0.42</v>
      </c>
      <c r="L535" s="3">
        <f>IF(Table1[[#This Row],[discount_percentage]]&gt;=0.5, 1,0)</f>
        <v>0</v>
      </c>
      <c r="M535">
        <v>4</v>
      </c>
      <c r="N535" s="2">
        <v>14404</v>
      </c>
      <c r="O535" s="7">
        <f>IF(Table1[rating_count]&lt;1000, 1, 0)</f>
        <v>0</v>
      </c>
      <c r="P535" s="8">
        <f>Table1[[#This Row],[actual_price]]*Table1[[#This Row],[rating_count]]</f>
        <v>17270396</v>
      </c>
      <c r="Q535" s="10" t="str">
        <f>IF(Table1[[#This Row],[discounted_price]]&lt;200, "₹ 200",IF(Table1[[#This Row],[discounted_price]]&lt;=500,"₹ 200-₹ 500", "&gt;₹ 500"))</f>
        <v>&gt;₹ 500</v>
      </c>
      <c r="R535">
        <f>Table1[[#This Row],[rating]]*Table1[[#This Row],[rating_count]]</f>
        <v>57616</v>
      </c>
      <c r="S535" t="str">
        <f>IF(Table1[[#This Row],[discount_percentage]]&lt;0.25, "Low", IF(Table1[[#This Row],[discount_percentage]]&lt;0.5, "Medium", "High"))</f>
        <v>Medium</v>
      </c>
    </row>
    <row r="536" spans="1:19">
      <c r="A536" t="s">
        <v>1063</v>
      </c>
      <c r="B536" t="s">
        <v>1064</v>
      </c>
      <c r="C536" t="str">
        <f>TRIM(LEFT(Table1[[#This Row],[product_name]], FIND(" ", Table1[[#This Row],[product_name]], FIND(" ", Table1[[#This Row],[product_name]], FIND(" ", Table1[[#This Row],[product_name]])+1)+1)))</f>
        <v>LAPSTER 12pcs Spiral</v>
      </c>
      <c r="D536" t="str">
        <f>PROPER(Table1[[#This Row],[Column1]])</f>
        <v>Lapster 12Pcs Spiral</v>
      </c>
      <c r="E536" t="s">
        <v>2696</v>
      </c>
      <c r="F536" t="s">
        <v>2717</v>
      </c>
      <c r="G536" t="s">
        <v>2720</v>
      </c>
      <c r="H536" t="s">
        <v>2724</v>
      </c>
      <c r="I536" s="9">
        <v>2599</v>
      </c>
      <c r="J536" s="9">
        <v>999</v>
      </c>
      <c r="K536" s="1">
        <v>0.9</v>
      </c>
      <c r="L536" s="3">
        <f>IF(Table1[[#This Row],[discount_percentage]]&gt;=0.5, 1,0)</f>
        <v>1</v>
      </c>
      <c r="M536">
        <v>4.4000000000000004</v>
      </c>
      <c r="N536" s="2">
        <v>305</v>
      </c>
      <c r="O536" s="7">
        <f>IF(Table1[rating_count]&lt;1000, 1, 0)</f>
        <v>1</v>
      </c>
      <c r="P536" s="8">
        <f>Table1[[#This Row],[actual_price]]*Table1[[#This Row],[rating_count]]</f>
        <v>304695</v>
      </c>
      <c r="Q536" s="10" t="str">
        <f>IF(Table1[[#This Row],[discounted_price]]&lt;200, "₹ 200",IF(Table1[[#This Row],[discounted_price]]&lt;=500,"₹ 200-₹ 500", "&gt;₹ 500"))</f>
        <v>&gt;₹ 500</v>
      </c>
      <c r="R536">
        <f>Table1[[#This Row],[rating]]*Table1[[#This Row],[rating_count]]</f>
        <v>1342</v>
      </c>
      <c r="S536" t="str">
        <f>IF(Table1[[#This Row],[discount_percentage]]&lt;0.25, "Low", IF(Table1[[#This Row],[discount_percentage]]&lt;0.5, "Medium", "High"))</f>
        <v>High</v>
      </c>
    </row>
    <row r="537" spans="1:19">
      <c r="A537" t="s">
        <v>1065</v>
      </c>
      <c r="B537" t="s">
        <v>1066</v>
      </c>
      <c r="C537" t="str">
        <f>TRIM(LEFT(Table1[[#This Row],[product_name]], FIND(" ", Table1[[#This Row],[product_name]], FIND(" ", Table1[[#This Row],[product_name]], FIND(" ", Table1[[#This Row],[product_name]])+1)+1)))</f>
        <v>MI REDMI 9i</v>
      </c>
      <c r="D537" t="str">
        <f>PROPER(Table1[[#This Row],[Column1]])</f>
        <v>Mi Redmi 9I</v>
      </c>
      <c r="E537" t="s">
        <v>2696</v>
      </c>
      <c r="F537" t="s">
        <v>2715</v>
      </c>
      <c r="G537" t="s">
        <v>2716</v>
      </c>
      <c r="I537" s="9">
        <v>2799</v>
      </c>
      <c r="J537" s="9">
        <v>9999</v>
      </c>
      <c r="K537" s="1">
        <v>0.21</v>
      </c>
      <c r="L537" s="3">
        <f>IF(Table1[[#This Row],[discount_percentage]]&gt;=0.5, 1,0)</f>
        <v>0</v>
      </c>
      <c r="M537">
        <v>4.3</v>
      </c>
      <c r="N537" s="2">
        <v>1376</v>
      </c>
      <c r="O537" s="7">
        <f>IF(Table1[rating_count]&lt;1000, 1, 0)</f>
        <v>0</v>
      </c>
      <c r="P537" s="8">
        <f>Table1[[#This Row],[actual_price]]*Table1[[#This Row],[rating_count]]</f>
        <v>13758624</v>
      </c>
      <c r="Q537" s="10" t="str">
        <f>IF(Table1[[#This Row],[discounted_price]]&lt;200, "₹ 200",IF(Table1[[#This Row],[discounted_price]]&lt;=500,"₹ 200-₹ 500", "&gt;₹ 500"))</f>
        <v>&gt;₹ 500</v>
      </c>
      <c r="R537">
        <f>Table1[[#This Row],[rating]]*Table1[[#This Row],[rating_count]]</f>
        <v>5916.8</v>
      </c>
      <c r="S537" t="str">
        <f>IF(Table1[[#This Row],[discount_percentage]]&lt;0.25, "Low", IF(Table1[[#This Row],[discount_percentage]]&lt;0.5, "Medium", "High"))</f>
        <v>Low</v>
      </c>
    </row>
    <row r="538" spans="1:19">
      <c r="A538" t="s">
        <v>1067</v>
      </c>
      <c r="B538" t="s">
        <v>1068</v>
      </c>
      <c r="C538" t="str">
        <f>TRIM(LEFT(Table1[[#This Row],[product_name]], FIND(" ", Table1[[#This Row],[product_name]], FIND(" ", Table1[[#This Row],[product_name]], FIND(" ", Table1[[#This Row],[product_name]])+1)+1)))</f>
        <v>Fire-Boltt Ninja 3</v>
      </c>
      <c r="D538" t="str">
        <f>PROPER(Table1[[#This Row],[Column1]])</f>
        <v>Fire-Boltt Ninja 3</v>
      </c>
      <c r="E538" t="s">
        <v>2696</v>
      </c>
      <c r="F538" t="s">
        <v>2725</v>
      </c>
      <c r="G538" t="s">
        <v>2726</v>
      </c>
      <c r="H538" t="s">
        <v>2738</v>
      </c>
      <c r="I538" s="9">
        <v>1399</v>
      </c>
      <c r="J538" s="9">
        <v>7999</v>
      </c>
      <c r="K538" s="1">
        <v>0.81</v>
      </c>
      <c r="L538" s="3">
        <f>IF(Table1[[#This Row],[discount_percentage]]&gt;=0.5, 1,0)</f>
        <v>1</v>
      </c>
      <c r="M538">
        <v>4.2</v>
      </c>
      <c r="N538" s="2">
        <v>22638</v>
      </c>
      <c r="O538" s="7">
        <f>IF(Table1[rating_count]&lt;1000, 1, 0)</f>
        <v>0</v>
      </c>
      <c r="P538" s="8">
        <f>Table1[[#This Row],[actual_price]]*Table1[[#This Row],[rating_count]]</f>
        <v>181081362</v>
      </c>
      <c r="Q538" s="10" t="str">
        <f>IF(Table1[[#This Row],[discounted_price]]&lt;200, "₹ 200",IF(Table1[[#This Row],[discounted_price]]&lt;=500,"₹ 200-₹ 500", "&gt;₹ 500"))</f>
        <v>&gt;₹ 500</v>
      </c>
      <c r="R538">
        <f>Table1[[#This Row],[rating]]*Table1[[#This Row],[rating_count]]</f>
        <v>95079.6</v>
      </c>
      <c r="S538" t="str">
        <f>IF(Table1[[#This Row],[discount_percentage]]&lt;0.25, "Low", IF(Table1[[#This Row],[discount_percentage]]&lt;0.5, "Medium", "High"))</f>
        <v>High</v>
      </c>
    </row>
    <row r="539" spans="1:19">
      <c r="A539" t="s">
        <v>1069</v>
      </c>
      <c r="B539" t="s">
        <v>1070</v>
      </c>
      <c r="C539" t="str">
        <f>TRIM(LEFT(Table1[[#This Row],[product_name]], FIND(" ", Table1[[#This Row],[product_name]], FIND(" ", Table1[[#This Row],[product_name]], FIND(" ", Table1[[#This Row],[product_name]])+1)+1)))</f>
        <v>Lava A1 Josh</v>
      </c>
      <c r="D539" t="str">
        <f>PROPER(Table1[[#This Row],[Column1]])</f>
        <v>Lava A1 Josh</v>
      </c>
      <c r="E539" t="s">
        <v>2696</v>
      </c>
      <c r="F539" t="s">
        <v>2697</v>
      </c>
      <c r="G539" t="s">
        <v>2722</v>
      </c>
      <c r="H539" t="s">
        <v>2723</v>
      </c>
      <c r="I539" s="9">
        <v>649</v>
      </c>
      <c r="J539" s="9">
        <v>1249</v>
      </c>
      <c r="K539" s="1">
        <v>0.16</v>
      </c>
      <c r="L539" s="3">
        <f>IF(Table1[[#This Row],[discount_percentage]]&gt;=0.5, 1,0)</f>
        <v>0</v>
      </c>
      <c r="M539">
        <v>3.8</v>
      </c>
      <c r="N539" s="2">
        <v>2352</v>
      </c>
      <c r="O539" s="7">
        <f>IF(Table1[rating_count]&lt;1000, 1, 0)</f>
        <v>0</v>
      </c>
      <c r="P539" s="8">
        <f>Table1[[#This Row],[actual_price]]*Table1[[#This Row],[rating_count]]</f>
        <v>2937648</v>
      </c>
      <c r="Q539" s="10" t="str">
        <f>IF(Table1[[#This Row],[discounted_price]]&lt;200, "₹ 200",IF(Table1[[#This Row],[discounted_price]]&lt;=500,"₹ 200-₹ 500", "&gt;₹ 500"))</f>
        <v>&gt;₹ 500</v>
      </c>
      <c r="R539">
        <f>Table1[[#This Row],[rating]]*Table1[[#This Row],[rating_count]]</f>
        <v>8937.6</v>
      </c>
      <c r="S539" t="str">
        <f>IF(Table1[[#This Row],[discount_percentage]]&lt;0.25, "Low", IF(Table1[[#This Row],[discount_percentage]]&lt;0.5, "Medium", "High"))</f>
        <v>Low</v>
      </c>
    </row>
    <row r="540" spans="1:19">
      <c r="A540" t="s">
        <v>1071</v>
      </c>
      <c r="B540" t="s">
        <v>1072</v>
      </c>
      <c r="C540" t="str">
        <f>TRIM(LEFT(Table1[[#This Row],[product_name]], FIND(" ", Table1[[#This Row],[product_name]], FIND(" ", Table1[[#This Row],[product_name]], FIND(" ", Table1[[#This Row],[product_name]])+1)+1)))</f>
        <v>POPIO Tempered Glass</v>
      </c>
      <c r="D540" t="str">
        <f>PROPER(Table1[[#This Row],[Column1]])</f>
        <v>Popio Tempered Glass</v>
      </c>
      <c r="E540" t="s">
        <v>2696</v>
      </c>
      <c r="F540" t="s">
        <v>2717</v>
      </c>
      <c r="G540" t="s">
        <v>2718</v>
      </c>
      <c r="H540" t="s">
        <v>2719</v>
      </c>
      <c r="I540" s="9">
        <v>799</v>
      </c>
      <c r="J540" s="9">
        <v>599</v>
      </c>
      <c r="K540" s="1">
        <v>0.75</v>
      </c>
      <c r="L540" s="3">
        <f>IF(Table1[[#This Row],[discount_percentage]]&gt;=0.5, 1,0)</f>
        <v>1</v>
      </c>
      <c r="M540">
        <v>4.3</v>
      </c>
      <c r="N540" s="2">
        <v>714</v>
      </c>
      <c r="O540" s="7">
        <f>IF(Table1[rating_count]&lt;1000, 1, 0)</f>
        <v>1</v>
      </c>
      <c r="P540" s="8">
        <f>Table1[[#This Row],[actual_price]]*Table1[[#This Row],[rating_count]]</f>
        <v>427686</v>
      </c>
      <c r="Q540" s="10" t="str">
        <f>IF(Table1[[#This Row],[discounted_price]]&lt;200, "₹ 200",IF(Table1[[#This Row],[discounted_price]]&lt;=500,"₹ 200-₹ 500", "&gt;₹ 500"))</f>
        <v>&gt;₹ 500</v>
      </c>
      <c r="R540">
        <f>Table1[[#This Row],[rating]]*Table1[[#This Row],[rating_count]]</f>
        <v>3070.2</v>
      </c>
      <c r="S540" t="str">
        <f>IF(Table1[[#This Row],[discount_percentage]]&lt;0.25, "Low", IF(Table1[[#This Row],[discount_percentage]]&lt;0.5, "Medium", "High"))</f>
        <v>High</v>
      </c>
    </row>
    <row r="541" spans="1:19">
      <c r="A541" t="s">
        <v>1073</v>
      </c>
      <c r="B541" t="s">
        <v>1074</v>
      </c>
      <c r="C541" t="str">
        <f>TRIM(LEFT(Table1[[#This Row],[product_name]], FIND(" ", Table1[[#This Row],[product_name]], FIND(" ", Table1[[#This Row],[product_name]], FIND(" ", Table1[[#This Row],[product_name]])+1)+1)))</f>
        <v>Amozo Ultra Hybrid</v>
      </c>
      <c r="D541" t="str">
        <f>PROPER(Table1[[#This Row],[Column1]])</f>
        <v>Amozo Ultra Hybrid</v>
      </c>
      <c r="E541" t="s">
        <v>2938</v>
      </c>
      <c r="F541" t="s">
        <v>2939</v>
      </c>
      <c r="G541" t="s">
        <v>2739</v>
      </c>
      <c r="H541" t="s">
        <v>2740</v>
      </c>
      <c r="I541" s="9">
        <v>149</v>
      </c>
      <c r="J541" s="9">
        <v>1799</v>
      </c>
      <c r="K541" s="1">
        <v>0.74</v>
      </c>
      <c r="L541" s="3">
        <f>IF(Table1[[#This Row],[discount_percentage]]&gt;=0.5, 1,0)</f>
        <v>1</v>
      </c>
      <c r="M541">
        <v>4.3</v>
      </c>
      <c r="N541" s="2">
        <v>1454</v>
      </c>
      <c r="O541" s="7">
        <f>IF(Table1[rating_count]&lt;1000, 1, 0)</f>
        <v>0</v>
      </c>
      <c r="P541" s="8">
        <f>Table1[[#This Row],[actual_price]]*Table1[[#This Row],[rating_count]]</f>
        <v>2615746</v>
      </c>
      <c r="Q541" s="10" t="str">
        <f>IF(Table1[[#This Row],[discounted_price]]&lt;200, "₹ 200",IF(Table1[[#This Row],[discounted_price]]&lt;=500,"₹ 200-₹ 500", "&gt;₹ 500"))</f>
        <v>₹ 200</v>
      </c>
      <c r="R541">
        <f>Table1[[#This Row],[rating]]*Table1[[#This Row],[rating_count]]</f>
        <v>6252.2</v>
      </c>
      <c r="S541" t="str">
        <f>IF(Table1[[#This Row],[discount_percentage]]&lt;0.25, "Low", IF(Table1[[#This Row],[discount_percentage]]&lt;0.5, "Medium", "High"))</f>
        <v>High</v>
      </c>
    </row>
    <row r="542" spans="1:19">
      <c r="A542" t="s">
        <v>1075</v>
      </c>
      <c r="B542" t="s">
        <v>1076</v>
      </c>
      <c r="C542" t="str">
        <f>TRIM(LEFT(Table1[[#This Row],[product_name]], FIND(" ", Table1[[#This Row],[product_name]], FIND(" ", Table1[[#This Row],[product_name]], FIND(" ", Table1[[#This Row],[product_name]])+1)+1)))</f>
        <v>FLiX Usb Charger,Flix</v>
      </c>
      <c r="D542" t="str">
        <f>PROPER(Table1[[#This Row],[Column1]])</f>
        <v>Flix Usb Charger,Flix</v>
      </c>
      <c r="E542" t="s">
        <v>2938</v>
      </c>
      <c r="F542" t="s">
        <v>2939</v>
      </c>
      <c r="G542" t="s">
        <v>2958</v>
      </c>
      <c r="H542" t="s">
        <v>2695</v>
      </c>
      <c r="I542" s="9">
        <v>799</v>
      </c>
      <c r="J542" s="9">
        <v>599</v>
      </c>
      <c r="K542" s="1">
        <v>0.6</v>
      </c>
      <c r="L542" s="3">
        <f>IF(Table1[[#This Row],[discount_percentage]]&gt;=0.5, 1,0)</f>
        <v>1</v>
      </c>
      <c r="M542">
        <v>3.9</v>
      </c>
      <c r="N542" s="2">
        <v>2147</v>
      </c>
      <c r="O542" s="7">
        <f>IF(Table1[rating_count]&lt;1000, 1, 0)</f>
        <v>0</v>
      </c>
      <c r="P542" s="8">
        <f>Table1[[#This Row],[actual_price]]*Table1[[#This Row],[rating_count]]</f>
        <v>1286053</v>
      </c>
      <c r="Q542" s="10" t="str">
        <f>IF(Table1[[#This Row],[discounted_price]]&lt;200, "₹ 200",IF(Table1[[#This Row],[discounted_price]]&lt;=500,"₹ 200-₹ 500", "&gt;₹ 500"))</f>
        <v>&gt;₹ 500</v>
      </c>
      <c r="R542">
        <f>Table1[[#This Row],[rating]]*Table1[[#This Row],[rating_count]]</f>
        <v>8373.2999999999993</v>
      </c>
      <c r="S542" t="str">
        <f>IF(Table1[[#This Row],[discount_percentage]]&lt;0.25, "Low", IF(Table1[[#This Row],[discount_percentage]]&lt;0.5, "Medium", "High"))</f>
        <v>High</v>
      </c>
    </row>
    <row r="543" spans="1:19">
      <c r="A543" t="s">
        <v>1077</v>
      </c>
      <c r="B543" t="s">
        <v>1078</v>
      </c>
      <c r="C543" t="str">
        <f>TRIM(LEFT(Table1[[#This Row],[product_name]], FIND(" ", Table1[[#This Row],[product_name]], FIND(" ", Table1[[#This Row],[product_name]], FIND(" ", Table1[[#This Row],[product_name]])+1)+1)))</f>
        <v>Redmi 9A Sport</v>
      </c>
      <c r="D543" t="str">
        <f>PROPER(Table1[[#This Row],[Column1]])</f>
        <v>Redmi 9A Sport</v>
      </c>
      <c r="E543" t="s">
        <v>2696</v>
      </c>
      <c r="F543" t="s">
        <v>2717</v>
      </c>
      <c r="G543" t="s">
        <v>2720</v>
      </c>
      <c r="H543" t="s">
        <v>2724</v>
      </c>
      <c r="I543" s="9">
        <v>3799</v>
      </c>
      <c r="J543" s="9">
        <v>9499</v>
      </c>
      <c r="K543" s="1">
        <v>0.21</v>
      </c>
      <c r="L543" s="3">
        <f>IF(Table1[[#This Row],[discount_percentage]]&gt;=0.5, 1,0)</f>
        <v>0</v>
      </c>
      <c r="M543">
        <v>4.0999999999999996</v>
      </c>
      <c r="N543" s="2">
        <v>313832</v>
      </c>
      <c r="O543" s="7">
        <f>IF(Table1[rating_count]&lt;1000, 1, 0)</f>
        <v>0</v>
      </c>
      <c r="P543" s="8">
        <f>Table1[[#This Row],[actual_price]]*Table1[[#This Row],[rating_count]]</f>
        <v>2981090168</v>
      </c>
      <c r="Q543" s="10" t="str">
        <f>IF(Table1[[#This Row],[discounted_price]]&lt;200, "₹ 200",IF(Table1[[#This Row],[discounted_price]]&lt;=500,"₹ 200-₹ 500", "&gt;₹ 500"))</f>
        <v>&gt;₹ 500</v>
      </c>
      <c r="R543">
        <f>Table1[[#This Row],[rating]]*Table1[[#This Row],[rating_count]]</f>
        <v>1286711.2</v>
      </c>
      <c r="S543" t="str">
        <f>IF(Table1[[#This Row],[discount_percentage]]&lt;0.25, "Low", IF(Table1[[#This Row],[discount_percentage]]&lt;0.5, "Medium", "High"))</f>
        <v>Low</v>
      </c>
    </row>
    <row r="544" spans="1:19">
      <c r="A544" t="s">
        <v>1079</v>
      </c>
      <c r="B544" t="s">
        <v>1080</v>
      </c>
      <c r="C544" t="str">
        <f>TRIM(LEFT(Table1[[#This Row],[product_name]], FIND(" ", Table1[[#This Row],[product_name]], FIND(" ", Table1[[#This Row],[product_name]], FIND(" ", Table1[[#This Row],[product_name]])+1)+1)))</f>
        <v>Prolet Classic Bumper</v>
      </c>
      <c r="D544" t="str">
        <f>PROPER(Table1[[#This Row],[Column1]])</f>
        <v>Prolet Classic Bumper</v>
      </c>
      <c r="E544" t="s">
        <v>2696</v>
      </c>
      <c r="F544" t="s">
        <v>2717</v>
      </c>
      <c r="G544" t="s">
        <v>2718</v>
      </c>
      <c r="H544" t="s">
        <v>2737</v>
      </c>
      <c r="I544" s="9">
        <v>199</v>
      </c>
      <c r="J544" s="9">
        <v>999</v>
      </c>
      <c r="K544" s="1">
        <v>0.73</v>
      </c>
      <c r="L544" s="3">
        <f>IF(Table1[[#This Row],[discount_percentage]]&gt;=0.5, 1,0)</f>
        <v>1</v>
      </c>
      <c r="M544">
        <v>3.7</v>
      </c>
      <c r="N544" s="2">
        <v>465</v>
      </c>
      <c r="O544" s="7">
        <f>IF(Table1[rating_count]&lt;1000, 1, 0)</f>
        <v>1</v>
      </c>
      <c r="P544" s="8">
        <f>Table1[[#This Row],[actual_price]]*Table1[[#This Row],[rating_count]]</f>
        <v>464535</v>
      </c>
      <c r="Q544" s="10" t="str">
        <f>IF(Table1[[#This Row],[discounted_price]]&lt;200, "₹ 200",IF(Table1[[#This Row],[discounted_price]]&lt;=500,"₹ 200-₹ 500", "&gt;₹ 500"))</f>
        <v>₹ 200</v>
      </c>
      <c r="R544">
        <f>Table1[[#This Row],[rating]]*Table1[[#This Row],[rating_count]]</f>
        <v>1720.5</v>
      </c>
      <c r="S544" t="str">
        <f>IF(Table1[[#This Row],[discount_percentage]]&lt;0.25, "Low", IF(Table1[[#This Row],[discount_percentage]]&lt;0.5, "Medium", "High"))</f>
        <v>High</v>
      </c>
    </row>
    <row r="545" spans="1:19">
      <c r="A545" t="s">
        <v>1081</v>
      </c>
      <c r="B545" t="s">
        <v>1082</v>
      </c>
      <c r="C545" t="str">
        <f>TRIM(LEFT(Table1[[#This Row],[product_name]], FIND(" ", Table1[[#This Row],[product_name]], FIND(" ", Table1[[#This Row],[product_name]], FIND(" ", Table1[[#This Row],[product_name]])+1)+1)))</f>
        <v>Samsung Galaxy S20</v>
      </c>
      <c r="D545" t="str">
        <f>PROPER(Table1[[#This Row],[Column1]])</f>
        <v>Samsung Galaxy S20</v>
      </c>
      <c r="E545" t="s">
        <v>2696</v>
      </c>
      <c r="F545" t="s">
        <v>2717</v>
      </c>
      <c r="G545" t="s">
        <v>2720</v>
      </c>
      <c r="H545" t="s">
        <v>2721</v>
      </c>
      <c r="I545" s="9">
        <v>23999</v>
      </c>
      <c r="J545" s="9">
        <v>74999</v>
      </c>
      <c r="K545" s="1">
        <v>0.49</v>
      </c>
      <c r="L545" s="3">
        <f>IF(Table1[[#This Row],[discount_percentage]]&gt;=0.5, 1,0)</f>
        <v>0</v>
      </c>
      <c r="M545">
        <v>4.2</v>
      </c>
      <c r="N545" s="2">
        <v>27790</v>
      </c>
      <c r="O545" s="7">
        <f>IF(Table1[rating_count]&lt;1000, 1, 0)</f>
        <v>0</v>
      </c>
      <c r="P545" s="8">
        <f>Table1[[#This Row],[actual_price]]*Table1[[#This Row],[rating_count]]</f>
        <v>2084222210</v>
      </c>
      <c r="Q545" s="10" t="str">
        <f>IF(Table1[[#This Row],[discounted_price]]&lt;200, "₹ 200",IF(Table1[[#This Row],[discounted_price]]&lt;=500,"₹ 200-₹ 500", "&gt;₹ 500"))</f>
        <v>&gt;₹ 500</v>
      </c>
      <c r="R545">
        <f>Table1[[#This Row],[rating]]*Table1[[#This Row],[rating_count]]</f>
        <v>116718</v>
      </c>
      <c r="S545" t="str">
        <f>IF(Table1[[#This Row],[discount_percentage]]&lt;0.25, "Low", IF(Table1[[#This Row],[discount_percentage]]&lt;0.5, "Medium", "High"))</f>
        <v>Medium</v>
      </c>
    </row>
    <row r="546" spans="1:19">
      <c r="A546" t="s">
        <v>1083</v>
      </c>
      <c r="B546" t="s">
        <v>1084</v>
      </c>
      <c r="C546" t="str">
        <f>TRIM(LEFT(Table1[[#This Row],[product_name]], FIND(" ", Table1[[#This Row],[product_name]], FIND(" ", Table1[[#This Row],[product_name]], FIND(" ", Table1[[#This Row],[product_name]])+1)+1)))</f>
        <v>WeCool S5 Long</v>
      </c>
      <c r="D546" t="str">
        <f>PROPER(Table1[[#This Row],[Column1]])</f>
        <v>Wecool S5 Long</v>
      </c>
      <c r="E546" t="s">
        <v>2696</v>
      </c>
      <c r="F546" t="s">
        <v>2717</v>
      </c>
      <c r="G546" t="s">
        <v>2720</v>
      </c>
      <c r="H546" t="s">
        <v>2721</v>
      </c>
      <c r="I546" s="9">
        <v>29990</v>
      </c>
      <c r="J546" s="9">
        <v>3999</v>
      </c>
      <c r="K546" s="1">
        <v>0.55000000000000004</v>
      </c>
      <c r="L546" s="3">
        <f>IF(Table1[[#This Row],[discount_percentage]]&gt;=0.5, 1,0)</f>
        <v>1</v>
      </c>
      <c r="M546">
        <v>4.5999999999999996</v>
      </c>
      <c r="N546" s="2">
        <v>245</v>
      </c>
      <c r="O546" s="7">
        <f>IF(Table1[rating_count]&lt;1000, 1, 0)</f>
        <v>1</v>
      </c>
      <c r="P546" s="8">
        <f>Table1[[#This Row],[actual_price]]*Table1[[#This Row],[rating_count]]</f>
        <v>979755</v>
      </c>
      <c r="Q546" s="10" t="str">
        <f>IF(Table1[[#This Row],[discounted_price]]&lt;200, "₹ 200",IF(Table1[[#This Row],[discounted_price]]&lt;=500,"₹ 200-₹ 500", "&gt;₹ 500"))</f>
        <v>&gt;₹ 500</v>
      </c>
      <c r="R546">
        <f>Table1[[#This Row],[rating]]*Table1[[#This Row],[rating_count]]</f>
        <v>1127</v>
      </c>
      <c r="S546" t="str">
        <f>IF(Table1[[#This Row],[discount_percentage]]&lt;0.25, "Low", IF(Table1[[#This Row],[discount_percentage]]&lt;0.5, "Medium", "High"))</f>
        <v>High</v>
      </c>
    </row>
    <row r="547" spans="1:19">
      <c r="A547" t="s">
        <v>1085</v>
      </c>
      <c r="B547" t="s">
        <v>1086</v>
      </c>
      <c r="C547" t="str">
        <f>TRIM(LEFT(Table1[[#This Row],[product_name]], FIND(" ", Table1[[#This Row],[product_name]], FIND(" ", Table1[[#This Row],[product_name]], FIND(" ", Table1[[#This Row],[product_name]])+1)+1)))</f>
        <v>POCO C31 (Royal</v>
      </c>
      <c r="D547" t="str">
        <f>PROPER(Table1[[#This Row],[Column1]])</f>
        <v>Poco C31 (Royal</v>
      </c>
      <c r="E547" t="s">
        <v>2696</v>
      </c>
      <c r="F547" t="s">
        <v>2715</v>
      </c>
      <c r="G547" t="s">
        <v>2716</v>
      </c>
      <c r="I547" s="9">
        <v>281</v>
      </c>
      <c r="J547" s="9">
        <v>11999</v>
      </c>
      <c r="K547" s="1">
        <v>0.28999999999999998</v>
      </c>
      <c r="L547" s="3">
        <f>IF(Table1[[#This Row],[discount_percentage]]&gt;=0.5, 1,0)</f>
        <v>0</v>
      </c>
      <c r="M547">
        <v>3.9</v>
      </c>
      <c r="N547" s="2">
        <v>276</v>
      </c>
      <c r="O547" s="7">
        <f>IF(Table1[rating_count]&lt;1000, 1, 0)</f>
        <v>1</v>
      </c>
      <c r="P547" s="8">
        <f>Table1[[#This Row],[actual_price]]*Table1[[#This Row],[rating_count]]</f>
        <v>3311724</v>
      </c>
      <c r="Q547" s="10" t="str">
        <f>IF(Table1[[#This Row],[discounted_price]]&lt;200, "₹ 200",IF(Table1[[#This Row],[discounted_price]]&lt;=500,"₹ 200-₹ 500", "&gt;₹ 500"))</f>
        <v>₹ 200-₹ 500</v>
      </c>
      <c r="R547">
        <f>Table1[[#This Row],[rating]]*Table1[[#This Row],[rating_count]]</f>
        <v>1076.3999999999999</v>
      </c>
      <c r="S547" t="str">
        <f>IF(Table1[[#This Row],[discount_percentage]]&lt;0.25, "Low", IF(Table1[[#This Row],[discount_percentage]]&lt;0.5, "Medium", "High"))</f>
        <v>Medium</v>
      </c>
    </row>
    <row r="548" spans="1:19">
      <c r="A548" t="s">
        <v>1087</v>
      </c>
      <c r="B548" t="s">
        <v>1088</v>
      </c>
      <c r="C548" t="str">
        <f>TRIM(LEFT(Table1[[#This Row],[product_name]], FIND(" ", Table1[[#This Row],[product_name]], FIND(" ", Table1[[#This Row],[product_name]], FIND(" ", Table1[[#This Row],[product_name]])+1)+1)))</f>
        <v>Noise ColorFit Pulse</v>
      </c>
      <c r="D548" t="str">
        <f>PROPER(Table1[[#This Row],[Column1]])</f>
        <v>Noise Colorfit Pulse</v>
      </c>
      <c r="E548" t="s">
        <v>2696</v>
      </c>
      <c r="F548" t="s">
        <v>2717</v>
      </c>
      <c r="G548" t="s">
        <v>2720</v>
      </c>
      <c r="H548" t="s">
        <v>2721</v>
      </c>
      <c r="I548" s="9">
        <v>7998</v>
      </c>
      <c r="J548" s="9">
        <v>3999</v>
      </c>
      <c r="K548" s="1">
        <v>0.5</v>
      </c>
      <c r="L548" s="3">
        <f>IF(Table1[[#This Row],[discount_percentage]]&gt;=0.5, 1,0)</f>
        <v>1</v>
      </c>
      <c r="M548">
        <v>4</v>
      </c>
      <c r="N548" s="2">
        <v>30254</v>
      </c>
      <c r="O548" s="7">
        <f>IF(Table1[rating_count]&lt;1000, 1, 0)</f>
        <v>0</v>
      </c>
      <c r="P548" s="8">
        <f>Table1[[#This Row],[actual_price]]*Table1[[#This Row],[rating_count]]</f>
        <v>120985746</v>
      </c>
      <c r="Q548" s="10" t="str">
        <f>IF(Table1[[#This Row],[discounted_price]]&lt;200, "₹ 200",IF(Table1[[#This Row],[discounted_price]]&lt;=500,"₹ 200-₹ 500", "&gt;₹ 500"))</f>
        <v>&gt;₹ 500</v>
      </c>
      <c r="R548">
        <f>Table1[[#This Row],[rating]]*Table1[[#This Row],[rating_count]]</f>
        <v>121016</v>
      </c>
      <c r="S548" t="str">
        <f>IF(Table1[[#This Row],[discount_percentage]]&lt;0.25, "Low", IF(Table1[[#This Row],[discount_percentage]]&lt;0.5, "Medium", "High"))</f>
        <v>High</v>
      </c>
    </row>
    <row r="549" spans="1:19">
      <c r="A549" t="s">
        <v>1089</v>
      </c>
      <c r="B549" t="s">
        <v>752</v>
      </c>
      <c r="C549" t="str">
        <f>TRIM(LEFT(Table1[[#This Row],[product_name]], FIND(" ", Table1[[#This Row],[product_name]], FIND(" ", Table1[[#This Row],[product_name]], FIND(" ", Table1[[#This Row],[product_name]])+1)+1)))</f>
        <v>Fire-Boltt Visionary 1.78"</v>
      </c>
      <c r="D549" t="str">
        <f>PROPER(Table1[[#This Row],[Column1]])</f>
        <v>Fire-Boltt Visionary 1.78"</v>
      </c>
      <c r="E549" t="s">
        <v>2696</v>
      </c>
      <c r="F549" t="s">
        <v>2715</v>
      </c>
      <c r="G549" t="s">
        <v>2716</v>
      </c>
      <c r="I549" s="9">
        <v>249</v>
      </c>
      <c r="J549" s="9">
        <v>17999</v>
      </c>
      <c r="K549" s="1">
        <v>0.78</v>
      </c>
      <c r="L549" s="3">
        <f>IF(Table1[[#This Row],[discount_percentage]]&gt;=0.5, 1,0)</f>
        <v>1</v>
      </c>
      <c r="M549">
        <v>4.3</v>
      </c>
      <c r="N549" s="2">
        <v>17161</v>
      </c>
      <c r="O549" s="7">
        <f>IF(Table1[rating_count]&lt;1000, 1, 0)</f>
        <v>0</v>
      </c>
      <c r="P549" s="8">
        <f>Table1[[#This Row],[actual_price]]*Table1[[#This Row],[rating_count]]</f>
        <v>308880839</v>
      </c>
      <c r="Q549" s="10" t="str">
        <f>IF(Table1[[#This Row],[discounted_price]]&lt;200, "₹ 200",IF(Table1[[#This Row],[discounted_price]]&lt;=500,"₹ 200-₹ 500", "&gt;₹ 500"))</f>
        <v>₹ 200-₹ 500</v>
      </c>
      <c r="R549">
        <f>Table1[[#This Row],[rating]]*Table1[[#This Row],[rating_count]]</f>
        <v>73792.3</v>
      </c>
      <c r="S549" t="str">
        <f>IF(Table1[[#This Row],[discount_percentage]]&lt;0.25, "Low", IF(Table1[[#This Row],[discount_percentage]]&lt;0.5, "Medium", "High"))</f>
        <v>High</v>
      </c>
    </row>
    <row r="550" spans="1:19">
      <c r="A550" t="s">
        <v>1090</v>
      </c>
      <c r="B550" t="s">
        <v>1091</v>
      </c>
      <c r="C550" t="str">
        <f>TRIM(LEFT(Table1[[#This Row],[product_name]], FIND(" ", Table1[[#This Row],[product_name]], FIND(" ", Table1[[#This Row],[product_name]], FIND(" ", Table1[[#This Row],[product_name]])+1)+1)))</f>
        <v>Amazon Basics 2</v>
      </c>
      <c r="D550" t="str">
        <f>PROPER(Table1[[#This Row],[Column1]])</f>
        <v>Amazon Basics 2</v>
      </c>
      <c r="E550" t="s">
        <v>2696</v>
      </c>
      <c r="F550" t="s">
        <v>2717</v>
      </c>
      <c r="G550" t="s">
        <v>2718</v>
      </c>
      <c r="H550" t="s">
        <v>2734</v>
      </c>
      <c r="I550" s="9">
        <v>299</v>
      </c>
      <c r="J550" s="9">
        <v>499</v>
      </c>
      <c r="K550" s="1">
        <v>0.56000000000000005</v>
      </c>
      <c r="L550" s="3">
        <f>IF(Table1[[#This Row],[discount_percentage]]&gt;=0.5, 1,0)</f>
        <v>1</v>
      </c>
      <c r="M550">
        <v>4.4000000000000004</v>
      </c>
      <c r="N550" s="2">
        <v>14</v>
      </c>
      <c r="O550" s="7">
        <f>IF(Table1[rating_count]&lt;1000, 1, 0)</f>
        <v>1</v>
      </c>
      <c r="P550" s="8">
        <f>Table1[[#This Row],[actual_price]]*Table1[[#This Row],[rating_count]]</f>
        <v>6986</v>
      </c>
      <c r="Q550" s="10" t="str">
        <f>IF(Table1[[#This Row],[discounted_price]]&lt;200, "₹ 200",IF(Table1[[#This Row],[discounted_price]]&lt;=500,"₹ 200-₹ 500", "&gt;₹ 500"))</f>
        <v>₹ 200-₹ 500</v>
      </c>
      <c r="R550">
        <f>Table1[[#This Row],[rating]]*Table1[[#This Row],[rating_count]]</f>
        <v>61.600000000000009</v>
      </c>
      <c r="S550" t="str">
        <f>IF(Table1[[#This Row],[discount_percentage]]&lt;0.25, "Low", IF(Table1[[#This Row],[discount_percentage]]&lt;0.5, "Medium", "High"))</f>
        <v>High</v>
      </c>
    </row>
    <row r="551" spans="1:19">
      <c r="A551" t="s">
        <v>1092</v>
      </c>
      <c r="B551" t="s">
        <v>1093</v>
      </c>
      <c r="C551" t="str">
        <f>TRIM(LEFT(Table1[[#This Row],[product_name]], FIND(" ", Table1[[#This Row],[product_name]], FIND(" ", Table1[[#This Row],[product_name]], FIND(" ", Table1[[#This Row],[product_name]])+1)+1)))</f>
        <v>Mobilife Bluetooth Extendable</v>
      </c>
      <c r="D551" t="str">
        <f>PROPER(Table1[[#This Row],[Column1]])</f>
        <v>Mobilife Bluetooth Extendable</v>
      </c>
      <c r="E551" t="s">
        <v>2696</v>
      </c>
      <c r="F551" t="s">
        <v>2715</v>
      </c>
      <c r="G551" t="s">
        <v>2716</v>
      </c>
      <c r="I551" s="9">
        <v>499</v>
      </c>
      <c r="J551" s="9">
        <v>1399</v>
      </c>
      <c r="K551" s="1">
        <v>0.56999999999999995</v>
      </c>
      <c r="L551" s="3">
        <f>IF(Table1[[#This Row],[discount_percentage]]&gt;=0.5, 1,0)</f>
        <v>1</v>
      </c>
      <c r="M551">
        <v>4.0999999999999996</v>
      </c>
      <c r="N551" s="2">
        <v>14560</v>
      </c>
      <c r="O551" s="7">
        <f>IF(Table1[rating_count]&lt;1000, 1, 0)</f>
        <v>0</v>
      </c>
      <c r="P551" s="8">
        <f>Table1[[#This Row],[actual_price]]*Table1[[#This Row],[rating_count]]</f>
        <v>20369440</v>
      </c>
      <c r="Q551" s="10" t="str">
        <f>IF(Table1[[#This Row],[discounted_price]]&lt;200, "₹ 200",IF(Table1[[#This Row],[discounted_price]]&lt;=500,"₹ 200-₹ 500", "&gt;₹ 500"))</f>
        <v>₹ 200-₹ 500</v>
      </c>
      <c r="R551">
        <f>Table1[[#This Row],[rating]]*Table1[[#This Row],[rating_count]]</f>
        <v>59695.999999999993</v>
      </c>
      <c r="S551" t="str">
        <f>IF(Table1[[#This Row],[discount_percentage]]&lt;0.25, "Low", IF(Table1[[#This Row],[discount_percentage]]&lt;0.5, "Medium", "High"))</f>
        <v>High</v>
      </c>
    </row>
    <row r="552" spans="1:19">
      <c r="A552" t="s">
        <v>1094</v>
      </c>
      <c r="B552" t="s">
        <v>1095</v>
      </c>
      <c r="C552" t="str">
        <f>TRIM(LEFT(Table1[[#This Row],[product_name]], FIND(" ", Table1[[#This Row],[product_name]], FIND(" ", Table1[[#This Row],[product_name]], FIND(" ", Table1[[#This Row],[product_name]])+1)+1)))</f>
        <v>Ambrane 27000mAh Power</v>
      </c>
      <c r="D552" t="str">
        <f>PROPER(Table1[[#This Row],[Column1]])</f>
        <v>Ambrane 27000Mah Power</v>
      </c>
      <c r="E552" t="s">
        <v>2696</v>
      </c>
      <c r="F552" t="s">
        <v>2715</v>
      </c>
      <c r="G552" t="s">
        <v>2716</v>
      </c>
      <c r="I552" s="9">
        <v>899</v>
      </c>
      <c r="J552" s="9">
        <v>2999</v>
      </c>
      <c r="K552" s="1">
        <v>0.17</v>
      </c>
      <c r="L552" s="3">
        <f>IF(Table1[[#This Row],[discount_percentage]]&gt;=0.5, 1,0)</f>
        <v>0</v>
      </c>
      <c r="M552">
        <v>4.0999999999999996</v>
      </c>
      <c r="N552" s="2">
        <v>3156</v>
      </c>
      <c r="O552" s="7">
        <f>IF(Table1[rating_count]&lt;1000, 1, 0)</f>
        <v>0</v>
      </c>
      <c r="P552" s="8">
        <f>Table1[[#This Row],[actual_price]]*Table1[[#This Row],[rating_count]]</f>
        <v>9464844</v>
      </c>
      <c r="Q552" s="10" t="str">
        <f>IF(Table1[[#This Row],[discounted_price]]&lt;200, "₹ 200",IF(Table1[[#This Row],[discounted_price]]&lt;=500,"₹ 200-₹ 500", "&gt;₹ 500"))</f>
        <v>&gt;₹ 500</v>
      </c>
      <c r="R552">
        <f>Table1[[#This Row],[rating]]*Table1[[#This Row],[rating_count]]</f>
        <v>12939.599999999999</v>
      </c>
      <c r="S552" t="str">
        <f>IF(Table1[[#This Row],[discount_percentage]]&lt;0.25, "Low", IF(Table1[[#This Row],[discount_percentage]]&lt;0.5, "Medium", "High"))</f>
        <v>Low</v>
      </c>
    </row>
    <row r="553" spans="1:19">
      <c r="A553" t="s">
        <v>1096</v>
      </c>
      <c r="B553" t="s">
        <v>1097</v>
      </c>
      <c r="C553" t="str">
        <f>TRIM(LEFT(Table1[[#This Row],[product_name]], FIND(" ", Table1[[#This Row],[product_name]], FIND(" ", Table1[[#This Row],[product_name]], FIND(" ", Table1[[#This Row],[product_name]])+1)+1)))</f>
        <v>STRIFF Wall Mount</v>
      </c>
      <c r="D553" t="str">
        <f>PROPER(Table1[[#This Row],[Column1]])</f>
        <v>Striff Wall Mount</v>
      </c>
      <c r="E553" t="s">
        <v>2696</v>
      </c>
      <c r="F553" t="s">
        <v>2717</v>
      </c>
      <c r="G553" t="s">
        <v>2718</v>
      </c>
      <c r="H553" t="s">
        <v>2719</v>
      </c>
      <c r="I553" s="9">
        <v>1599</v>
      </c>
      <c r="J553" s="9">
        <v>499</v>
      </c>
      <c r="K553" s="1">
        <v>0.82</v>
      </c>
      <c r="L553" s="3">
        <f>IF(Table1[[#This Row],[discount_percentage]]&gt;=0.5, 1,0)</f>
        <v>1</v>
      </c>
      <c r="M553">
        <v>4.0999999999999996</v>
      </c>
      <c r="N553" s="2">
        <v>9340</v>
      </c>
      <c r="O553" s="7">
        <f>IF(Table1[rating_count]&lt;1000, 1, 0)</f>
        <v>0</v>
      </c>
      <c r="P553" s="8">
        <f>Table1[[#This Row],[actual_price]]*Table1[[#This Row],[rating_count]]</f>
        <v>4660660</v>
      </c>
      <c r="Q553" s="10" t="str">
        <f>IF(Table1[[#This Row],[discounted_price]]&lt;200, "₹ 200",IF(Table1[[#This Row],[discounted_price]]&lt;=500,"₹ 200-₹ 500", "&gt;₹ 500"))</f>
        <v>&gt;₹ 500</v>
      </c>
      <c r="R553">
        <f>Table1[[#This Row],[rating]]*Table1[[#This Row],[rating_count]]</f>
        <v>38294</v>
      </c>
      <c r="S553" t="str">
        <f>IF(Table1[[#This Row],[discount_percentage]]&lt;0.25, "Low", IF(Table1[[#This Row],[discount_percentage]]&lt;0.5, "Medium", "High"))</f>
        <v>High</v>
      </c>
    </row>
    <row r="554" spans="1:19">
      <c r="A554" t="s">
        <v>1098</v>
      </c>
      <c r="B554" t="s">
        <v>1099</v>
      </c>
      <c r="C554" t="str">
        <f>TRIM(LEFT(Table1[[#This Row],[product_name]], FIND(" ", Table1[[#This Row],[product_name]], FIND(" ", Table1[[#This Row],[product_name]], FIND(" ", Table1[[#This Row],[product_name]])+1)+1)))</f>
        <v>Fire-Boltt Tank 1.85"</v>
      </c>
      <c r="D554" t="str">
        <f>PROPER(Table1[[#This Row],[Column1]])</f>
        <v>Fire-Boltt Tank 1.85"</v>
      </c>
      <c r="E554" t="s">
        <v>2696</v>
      </c>
      <c r="F554" t="s">
        <v>2725</v>
      </c>
      <c r="G554" t="s">
        <v>2706</v>
      </c>
      <c r="I554" s="9">
        <v>120</v>
      </c>
      <c r="J554" s="9">
        <v>11999</v>
      </c>
      <c r="K554" s="1">
        <v>0.75</v>
      </c>
      <c r="L554" s="3">
        <f>IF(Table1[[#This Row],[discount_percentage]]&gt;=0.5, 1,0)</f>
        <v>1</v>
      </c>
      <c r="M554">
        <v>4.4000000000000004</v>
      </c>
      <c r="N554" s="2">
        <v>768</v>
      </c>
      <c r="O554" s="7">
        <f>IF(Table1[rating_count]&lt;1000, 1, 0)</f>
        <v>1</v>
      </c>
      <c r="P554" s="8">
        <f>Table1[[#This Row],[actual_price]]*Table1[[#This Row],[rating_count]]</f>
        <v>9215232</v>
      </c>
      <c r="Q554" s="10" t="str">
        <f>IF(Table1[[#This Row],[discounted_price]]&lt;200, "₹ 200",IF(Table1[[#This Row],[discounted_price]]&lt;=500,"₹ 200-₹ 500", "&gt;₹ 500"))</f>
        <v>₹ 200</v>
      </c>
      <c r="R554">
        <f>Table1[[#This Row],[rating]]*Table1[[#This Row],[rating_count]]</f>
        <v>3379.2000000000003</v>
      </c>
      <c r="S554" t="str">
        <f>IF(Table1[[#This Row],[discount_percentage]]&lt;0.25, "Low", IF(Table1[[#This Row],[discount_percentage]]&lt;0.5, "Medium", "High"))</f>
        <v>High</v>
      </c>
    </row>
    <row r="555" spans="1:19">
      <c r="A555" t="s">
        <v>1100</v>
      </c>
      <c r="B555" t="s">
        <v>1101</v>
      </c>
      <c r="C555" t="str">
        <f>TRIM(LEFT(Table1[[#This Row],[product_name]], FIND(" ", Table1[[#This Row],[product_name]], FIND(" ", Table1[[#This Row],[product_name]], FIND(" ", Table1[[#This Row],[product_name]])+1)+1)))</f>
        <v>Elv Aluminium Adjustable</v>
      </c>
      <c r="D555" t="str">
        <f>PROPER(Table1[[#This Row],[Column1]])</f>
        <v>Elv Aluminium Adjustable</v>
      </c>
      <c r="E555" t="s">
        <v>2696</v>
      </c>
      <c r="F555" t="s">
        <v>2715</v>
      </c>
      <c r="G555" t="s">
        <v>2716</v>
      </c>
      <c r="I555" s="9">
        <v>3999</v>
      </c>
      <c r="J555" s="9">
        <v>1499</v>
      </c>
      <c r="K555" s="1">
        <v>0.79</v>
      </c>
      <c r="L555" s="3">
        <f>IF(Table1[[#This Row],[discount_percentage]]&gt;=0.5, 1,0)</f>
        <v>1</v>
      </c>
      <c r="M555">
        <v>4.5</v>
      </c>
      <c r="N555" s="2">
        <v>28978</v>
      </c>
      <c r="O555" s="7">
        <f>IF(Table1[rating_count]&lt;1000, 1, 0)</f>
        <v>0</v>
      </c>
      <c r="P555" s="8">
        <f>Table1[[#This Row],[actual_price]]*Table1[[#This Row],[rating_count]]</f>
        <v>43438022</v>
      </c>
      <c r="Q555" s="10" t="str">
        <f>IF(Table1[[#This Row],[discounted_price]]&lt;200, "₹ 200",IF(Table1[[#This Row],[discounted_price]]&lt;=500,"₹ 200-₹ 500", "&gt;₹ 500"))</f>
        <v>&gt;₹ 500</v>
      </c>
      <c r="R555">
        <f>Table1[[#This Row],[rating]]*Table1[[#This Row],[rating_count]]</f>
        <v>130401</v>
      </c>
      <c r="S555" t="str">
        <f>IF(Table1[[#This Row],[discount_percentage]]&lt;0.25, "Low", IF(Table1[[#This Row],[discount_percentage]]&lt;0.5, "Medium", "High"))</f>
        <v>High</v>
      </c>
    </row>
    <row r="556" spans="1:19">
      <c r="A556" t="s">
        <v>1102</v>
      </c>
      <c r="B556" t="s">
        <v>1103</v>
      </c>
      <c r="C556" t="str">
        <f>TRIM(LEFT(Table1[[#This Row],[product_name]], FIND(" ", Table1[[#This Row],[product_name]], FIND(" ", Table1[[#This Row],[product_name]], FIND(" ", Table1[[#This Row],[product_name]])+1)+1)))</f>
        <v>Samsung Galaxy M13</v>
      </c>
      <c r="D556" t="str">
        <f>PROPER(Table1[[#This Row],[Column1]])</f>
        <v>Samsung Galaxy M13</v>
      </c>
      <c r="E556" t="s">
        <v>2696</v>
      </c>
      <c r="F556" t="s">
        <v>2717</v>
      </c>
      <c r="G556" t="s">
        <v>2720</v>
      </c>
      <c r="H556" t="s">
        <v>2721</v>
      </c>
      <c r="I556" s="9">
        <v>12999</v>
      </c>
      <c r="J556" s="9">
        <v>19499</v>
      </c>
      <c r="K556" s="1">
        <v>0.28000000000000003</v>
      </c>
      <c r="L556" s="3">
        <f>IF(Table1[[#This Row],[discount_percentage]]&gt;=0.5, 1,0)</f>
        <v>0</v>
      </c>
      <c r="M556">
        <v>4.0999999999999996</v>
      </c>
      <c r="N556" s="2">
        <v>18998</v>
      </c>
      <c r="O556" s="7">
        <f>IF(Table1[rating_count]&lt;1000, 1, 0)</f>
        <v>0</v>
      </c>
      <c r="P556" s="8">
        <f>Table1[[#This Row],[actual_price]]*Table1[[#This Row],[rating_count]]</f>
        <v>370442002</v>
      </c>
      <c r="Q556" s="10" t="str">
        <f>IF(Table1[[#This Row],[discounted_price]]&lt;200, "₹ 200",IF(Table1[[#This Row],[discounted_price]]&lt;=500,"₹ 200-₹ 500", "&gt;₹ 500"))</f>
        <v>&gt;₹ 500</v>
      </c>
      <c r="R556">
        <f>Table1[[#This Row],[rating]]*Table1[[#This Row],[rating_count]]</f>
        <v>77891.799999999988</v>
      </c>
      <c r="S556" t="str">
        <f>IF(Table1[[#This Row],[discount_percentage]]&lt;0.25, "Low", IF(Table1[[#This Row],[discount_percentage]]&lt;0.5, "Medium", "High"))</f>
        <v>Medium</v>
      </c>
    </row>
    <row r="557" spans="1:19">
      <c r="A557" t="s">
        <v>1104</v>
      </c>
      <c r="B557" t="s">
        <v>1105</v>
      </c>
      <c r="C557" t="str">
        <f>TRIM(LEFT(Table1[[#This Row],[product_name]], FIND(" ", Table1[[#This Row],[product_name]], FIND(" ", Table1[[#This Row],[product_name]], FIND(" ", Table1[[#This Row],[product_name]])+1)+1)))</f>
        <v>DYAZO USB 3.0</v>
      </c>
      <c r="D557" t="str">
        <f>PROPER(Table1[[#This Row],[Column1]])</f>
        <v>Dyazo Usb 3.0</v>
      </c>
      <c r="E557" t="s">
        <v>2696</v>
      </c>
      <c r="F557" t="s">
        <v>2717</v>
      </c>
      <c r="G557" t="s">
        <v>2718</v>
      </c>
      <c r="H557" t="s">
        <v>2737</v>
      </c>
      <c r="I557" s="9">
        <v>1599</v>
      </c>
      <c r="J557" s="9">
        <v>499</v>
      </c>
      <c r="K557" s="1">
        <v>0.72</v>
      </c>
      <c r="L557" s="3">
        <f>IF(Table1[[#This Row],[discount_percentage]]&gt;=0.5, 1,0)</f>
        <v>1</v>
      </c>
      <c r="M557">
        <v>4.2</v>
      </c>
      <c r="N557" s="2">
        <v>4971</v>
      </c>
      <c r="O557" s="7">
        <f>IF(Table1[rating_count]&lt;1000, 1, 0)</f>
        <v>0</v>
      </c>
      <c r="P557" s="8">
        <f>Table1[[#This Row],[actual_price]]*Table1[[#This Row],[rating_count]]</f>
        <v>2480529</v>
      </c>
      <c r="Q557" s="10" t="str">
        <f>IF(Table1[[#This Row],[discounted_price]]&lt;200, "₹ 200",IF(Table1[[#This Row],[discounted_price]]&lt;=500,"₹ 200-₹ 500", "&gt;₹ 500"))</f>
        <v>&gt;₹ 500</v>
      </c>
      <c r="R557">
        <f>Table1[[#This Row],[rating]]*Table1[[#This Row],[rating_count]]</f>
        <v>20878.2</v>
      </c>
      <c r="S557" t="str">
        <f>IF(Table1[[#This Row],[discount_percentage]]&lt;0.25, "Low", IF(Table1[[#This Row],[discount_percentage]]&lt;0.5, "Medium", "High"))</f>
        <v>High</v>
      </c>
    </row>
    <row r="558" spans="1:19">
      <c r="A558" t="s">
        <v>1106</v>
      </c>
      <c r="B558" t="s">
        <v>1107</v>
      </c>
      <c r="C558" t="str">
        <f>TRIM(LEFT(Table1[[#This Row],[product_name]], FIND(" ", Table1[[#This Row],[product_name]], FIND(" ", Table1[[#This Row],[product_name]], FIND(" ", Table1[[#This Row],[product_name]])+1)+1)))</f>
        <v>KINGONE Wireless Charging</v>
      </c>
      <c r="D558" t="str">
        <f>PROPER(Table1[[#This Row],[Column1]])</f>
        <v>Kingone Wireless Charging</v>
      </c>
      <c r="E558" t="s">
        <v>2696</v>
      </c>
      <c r="F558" t="s">
        <v>2717</v>
      </c>
      <c r="G558" t="s">
        <v>2718</v>
      </c>
      <c r="H558" t="s">
        <v>2719</v>
      </c>
      <c r="I558" s="9">
        <v>699</v>
      </c>
      <c r="J558" s="9">
        <v>6999</v>
      </c>
      <c r="K558" s="1">
        <v>0.63</v>
      </c>
      <c r="L558" s="3">
        <f>IF(Table1[[#This Row],[discount_percentage]]&gt;=0.5, 1,0)</f>
        <v>1</v>
      </c>
      <c r="M558">
        <v>4.5</v>
      </c>
      <c r="N558" s="2">
        <v>1526</v>
      </c>
      <c r="O558" s="7">
        <f>IF(Table1[rating_count]&lt;1000, 1, 0)</f>
        <v>0</v>
      </c>
      <c r="P558" s="8">
        <f>Table1[[#This Row],[actual_price]]*Table1[[#This Row],[rating_count]]</f>
        <v>10680474</v>
      </c>
      <c r="Q558" s="10" t="str">
        <f>IF(Table1[[#This Row],[discounted_price]]&lt;200, "₹ 200",IF(Table1[[#This Row],[discounted_price]]&lt;=500,"₹ 200-₹ 500", "&gt;₹ 500"))</f>
        <v>&gt;₹ 500</v>
      </c>
      <c r="R558">
        <f>Table1[[#This Row],[rating]]*Table1[[#This Row],[rating_count]]</f>
        <v>6867</v>
      </c>
      <c r="S558" t="str">
        <f>IF(Table1[[#This Row],[discount_percentage]]&lt;0.25, "Low", IF(Table1[[#This Row],[discount_percentage]]&lt;0.5, "Medium", "High"))</f>
        <v>High</v>
      </c>
    </row>
    <row r="559" spans="1:19">
      <c r="A559" t="s">
        <v>1108</v>
      </c>
      <c r="B559" t="s">
        <v>1109</v>
      </c>
      <c r="C559" t="str">
        <f>TRIM(LEFT(Table1[[#This Row],[product_name]], FIND(" ", Table1[[#This Row],[product_name]], FIND(" ", Table1[[#This Row],[product_name]], FIND(" ", Table1[[#This Row],[product_name]])+1)+1)))</f>
        <v>boAt BassHeads 100</v>
      </c>
      <c r="D559" t="str">
        <f>PROPER(Table1[[#This Row],[Column1]])</f>
        <v>Boat Bassheads 100</v>
      </c>
      <c r="E559" t="s">
        <v>2696</v>
      </c>
      <c r="F559" t="s">
        <v>2717</v>
      </c>
      <c r="G559" t="s">
        <v>2718</v>
      </c>
      <c r="H559" t="s">
        <v>2733</v>
      </c>
      <c r="I559" s="9">
        <v>99</v>
      </c>
      <c r="J559" s="9">
        <v>999</v>
      </c>
      <c r="K559" s="1">
        <v>0.63</v>
      </c>
      <c r="L559" s="3">
        <f>IF(Table1[[#This Row],[discount_percentage]]&gt;=0.5, 1,0)</f>
        <v>1</v>
      </c>
      <c r="M559">
        <v>4.0999999999999996</v>
      </c>
      <c r="N559" s="2">
        <v>363711</v>
      </c>
      <c r="O559" s="7">
        <f>IF(Table1[rating_count]&lt;1000, 1, 0)</f>
        <v>0</v>
      </c>
      <c r="P559" s="8">
        <f>Table1[[#This Row],[actual_price]]*Table1[[#This Row],[rating_count]]</f>
        <v>363347289</v>
      </c>
      <c r="Q559" s="10" t="str">
        <f>IF(Table1[[#This Row],[discounted_price]]&lt;200, "₹ 200",IF(Table1[[#This Row],[discounted_price]]&lt;=500,"₹ 200-₹ 500", "&gt;₹ 500"))</f>
        <v>₹ 200</v>
      </c>
      <c r="R559">
        <f>Table1[[#This Row],[rating]]*Table1[[#This Row],[rating_count]]</f>
        <v>1491215.0999999999</v>
      </c>
      <c r="S559" t="str">
        <f>IF(Table1[[#This Row],[discount_percentage]]&lt;0.25, "Low", IF(Table1[[#This Row],[discount_percentage]]&lt;0.5, "Medium", "High"))</f>
        <v>High</v>
      </c>
    </row>
    <row r="560" spans="1:19">
      <c r="A560" t="s">
        <v>1110</v>
      </c>
      <c r="B560" t="s">
        <v>1111</v>
      </c>
      <c r="C560" t="str">
        <f>TRIM(LEFT(Table1[[#This Row],[product_name]], FIND(" ", Table1[[#This Row],[product_name]], FIND(" ", Table1[[#This Row],[product_name]], FIND(" ", Table1[[#This Row],[product_name]])+1)+1)))</f>
        <v>boAt Airdopes 141</v>
      </c>
      <c r="D560" t="str">
        <f>PROPER(Table1[[#This Row],[Column1]])</f>
        <v>Boat Airdopes 141</v>
      </c>
      <c r="E560" t="s">
        <v>2696</v>
      </c>
      <c r="F560" t="s">
        <v>2717</v>
      </c>
      <c r="G560" t="s">
        <v>2720</v>
      </c>
      <c r="H560" t="s">
        <v>2721</v>
      </c>
      <c r="I560" s="9">
        <v>7915</v>
      </c>
      <c r="J560" s="9">
        <v>4490</v>
      </c>
      <c r="K560" s="1">
        <v>0.67</v>
      </c>
      <c r="L560" s="3">
        <f>IF(Table1[[#This Row],[discount_percentage]]&gt;=0.5, 1,0)</f>
        <v>1</v>
      </c>
      <c r="M560">
        <v>3.9</v>
      </c>
      <c r="N560" s="2">
        <v>136954</v>
      </c>
      <c r="O560" s="7">
        <f>IF(Table1[rating_count]&lt;1000, 1, 0)</f>
        <v>0</v>
      </c>
      <c r="P560" s="8">
        <f>Table1[[#This Row],[actual_price]]*Table1[[#This Row],[rating_count]]</f>
        <v>614923460</v>
      </c>
      <c r="Q560" s="10" t="str">
        <f>IF(Table1[[#This Row],[discounted_price]]&lt;200, "₹ 200",IF(Table1[[#This Row],[discounted_price]]&lt;=500,"₹ 200-₹ 500", "&gt;₹ 500"))</f>
        <v>&gt;₹ 500</v>
      </c>
      <c r="R560">
        <f>Table1[[#This Row],[rating]]*Table1[[#This Row],[rating_count]]</f>
        <v>534120.6</v>
      </c>
      <c r="S560" t="str">
        <f>IF(Table1[[#This Row],[discount_percentage]]&lt;0.25, "Low", IF(Table1[[#This Row],[discount_percentage]]&lt;0.5, "Medium", "High"))</f>
        <v>High</v>
      </c>
    </row>
    <row r="561" spans="1:19">
      <c r="A561" t="s">
        <v>1112</v>
      </c>
      <c r="B561" t="s">
        <v>1113</v>
      </c>
      <c r="C561" t="str">
        <f>TRIM(LEFT(Table1[[#This Row],[product_name]], FIND(" ", Table1[[#This Row],[product_name]], FIND(" ", Table1[[#This Row],[product_name]], FIND(" ", Table1[[#This Row],[product_name]])+1)+1)))</f>
        <v>SanDisk Cruzer Blade</v>
      </c>
      <c r="D561" t="str">
        <f>PROPER(Table1[[#This Row],[Column1]])</f>
        <v>Sandisk Cruzer Blade</v>
      </c>
      <c r="E561" t="s">
        <v>2696</v>
      </c>
      <c r="F561" t="s">
        <v>2715</v>
      </c>
      <c r="G561" t="s">
        <v>2716</v>
      </c>
      <c r="I561" s="9">
        <v>1499</v>
      </c>
      <c r="J561" s="9">
        <v>650</v>
      </c>
      <c r="K561" s="1">
        <v>0.56000000000000005</v>
      </c>
      <c r="L561" s="3">
        <f>IF(Table1[[#This Row],[discount_percentage]]&gt;=0.5, 1,0)</f>
        <v>1</v>
      </c>
      <c r="M561">
        <v>4.3</v>
      </c>
      <c r="N561" s="2">
        <v>253105</v>
      </c>
      <c r="O561" s="7">
        <f>IF(Table1[rating_count]&lt;1000, 1, 0)</f>
        <v>0</v>
      </c>
      <c r="P561" s="8">
        <f>Table1[[#This Row],[actual_price]]*Table1[[#This Row],[rating_count]]</f>
        <v>164518250</v>
      </c>
      <c r="Q561" s="10" t="str">
        <f>IF(Table1[[#This Row],[discounted_price]]&lt;200, "₹ 200",IF(Table1[[#This Row],[discounted_price]]&lt;=500,"₹ 200-₹ 500", "&gt;₹ 500"))</f>
        <v>&gt;₹ 500</v>
      </c>
      <c r="R561">
        <f>Table1[[#This Row],[rating]]*Table1[[#This Row],[rating_count]]</f>
        <v>1088351.5</v>
      </c>
      <c r="S561" t="str">
        <f>IF(Table1[[#This Row],[discount_percentage]]&lt;0.25, "Low", IF(Table1[[#This Row],[discount_percentage]]&lt;0.5, "Medium", "High"))</f>
        <v>High</v>
      </c>
    </row>
    <row r="562" spans="1:19">
      <c r="A562" t="s">
        <v>1114</v>
      </c>
      <c r="B562" t="s">
        <v>1115</v>
      </c>
      <c r="C562" t="str">
        <f>TRIM(LEFT(Table1[[#This Row],[product_name]], FIND(" ", Table1[[#This Row],[product_name]], FIND(" ", Table1[[#This Row],[product_name]], FIND(" ", Table1[[#This Row],[product_name]])+1)+1)))</f>
        <v>Logitech B170 Wireless</v>
      </c>
      <c r="D562" t="str">
        <f>PROPER(Table1[[#This Row],[Column1]])</f>
        <v>Logitech B170 Wireless</v>
      </c>
      <c r="E562" t="s">
        <v>2696</v>
      </c>
      <c r="F562" t="s">
        <v>2717</v>
      </c>
      <c r="G562" t="s">
        <v>2720</v>
      </c>
      <c r="H562" t="s">
        <v>2724</v>
      </c>
      <c r="I562" s="9">
        <v>1055</v>
      </c>
      <c r="J562" s="9">
        <v>895</v>
      </c>
      <c r="K562" s="1">
        <v>0.33</v>
      </c>
      <c r="L562" s="3">
        <f>IF(Table1[[#This Row],[discount_percentage]]&gt;=0.5, 1,0)</f>
        <v>0</v>
      </c>
      <c r="M562">
        <v>4.4000000000000004</v>
      </c>
      <c r="N562" s="2">
        <v>61314</v>
      </c>
      <c r="O562" s="7">
        <f>IF(Table1[rating_count]&lt;1000, 1, 0)</f>
        <v>0</v>
      </c>
      <c r="P562" s="8">
        <f>Table1[[#This Row],[actual_price]]*Table1[[#This Row],[rating_count]]</f>
        <v>54876030</v>
      </c>
      <c r="Q562" s="10" t="str">
        <f>IF(Table1[[#This Row],[discounted_price]]&lt;200, "₹ 200",IF(Table1[[#This Row],[discounted_price]]&lt;=500,"₹ 200-₹ 500", "&gt;₹ 500"))</f>
        <v>&gt;₹ 500</v>
      </c>
      <c r="R562">
        <f>Table1[[#This Row],[rating]]*Table1[[#This Row],[rating_count]]</f>
        <v>269781.60000000003</v>
      </c>
      <c r="S562" t="str">
        <f>IF(Table1[[#This Row],[discount_percentage]]&lt;0.25, "Low", IF(Table1[[#This Row],[discount_percentage]]&lt;0.5, "Medium", "High"))</f>
        <v>Medium</v>
      </c>
    </row>
    <row r="563" spans="1:19">
      <c r="A563" t="s">
        <v>1116</v>
      </c>
      <c r="B563" t="s">
        <v>1117</v>
      </c>
      <c r="C563" t="str">
        <f>TRIM(LEFT(Table1[[#This Row],[product_name]], FIND(" ", Table1[[#This Row],[product_name]], FIND(" ", Table1[[#This Row],[product_name]], FIND(" ", Table1[[#This Row],[product_name]])+1)+1)))</f>
        <v>Storio Kids Toys</v>
      </c>
      <c r="D563" t="str">
        <f>PROPER(Table1[[#This Row],[Column1]])</f>
        <v>Storio Kids Toys</v>
      </c>
      <c r="E563" t="s">
        <v>2696</v>
      </c>
      <c r="F563" t="s">
        <v>2717</v>
      </c>
      <c r="G563" t="s">
        <v>2718</v>
      </c>
      <c r="H563" t="s">
        <v>2734</v>
      </c>
      <c r="I563" s="9">
        <v>150</v>
      </c>
      <c r="J563" s="9">
        <v>237</v>
      </c>
      <c r="K563" s="1">
        <v>0.08</v>
      </c>
      <c r="L563" s="3">
        <f>IF(Table1[[#This Row],[discount_percentage]]&gt;=0.5, 1,0)</f>
        <v>0</v>
      </c>
      <c r="M563">
        <v>3.8</v>
      </c>
      <c r="N563" s="2">
        <v>7354</v>
      </c>
      <c r="O563" s="7">
        <f>IF(Table1[rating_count]&lt;1000, 1, 0)</f>
        <v>0</v>
      </c>
      <c r="P563" s="8">
        <f>Table1[[#This Row],[actual_price]]*Table1[[#This Row],[rating_count]]</f>
        <v>1742898</v>
      </c>
      <c r="Q563" s="10" t="str">
        <f>IF(Table1[[#This Row],[discounted_price]]&lt;200, "₹ 200",IF(Table1[[#This Row],[discounted_price]]&lt;=500,"₹ 200-₹ 500", "&gt;₹ 500"))</f>
        <v>₹ 200</v>
      </c>
      <c r="R563">
        <f>Table1[[#This Row],[rating]]*Table1[[#This Row],[rating_count]]</f>
        <v>27945.199999999997</v>
      </c>
      <c r="S563" t="str">
        <f>IF(Table1[[#This Row],[discount_percentage]]&lt;0.25, "Low", IF(Table1[[#This Row],[discount_percentage]]&lt;0.5, "Medium", "High"))</f>
        <v>Low</v>
      </c>
    </row>
    <row r="564" spans="1:19">
      <c r="A564" t="s">
        <v>1118</v>
      </c>
      <c r="B564" t="s">
        <v>1119</v>
      </c>
      <c r="C564" t="str">
        <f>TRIM(LEFT(Table1[[#This Row],[product_name]], FIND(" ", Table1[[#This Row],[product_name]], FIND(" ", Table1[[#This Row],[product_name]], FIND(" ", Table1[[#This Row],[product_name]])+1)+1)))</f>
        <v>boAt Airdopes 121v2</v>
      </c>
      <c r="D564" t="str">
        <f>PROPER(Table1[[#This Row],[Column1]])</f>
        <v>Boat Airdopes 121V2</v>
      </c>
      <c r="E564" t="s">
        <v>2938</v>
      </c>
      <c r="F564" t="s">
        <v>2939</v>
      </c>
      <c r="G564" t="s">
        <v>2958</v>
      </c>
      <c r="H564" t="s">
        <v>2695</v>
      </c>
      <c r="I564" s="9">
        <v>219</v>
      </c>
      <c r="J564" s="9">
        <v>2990</v>
      </c>
      <c r="K564" s="1">
        <v>0.56999999999999995</v>
      </c>
      <c r="L564" s="3">
        <f>IF(Table1[[#This Row],[discount_percentage]]&gt;=0.5, 1,0)</f>
        <v>1</v>
      </c>
      <c r="M564">
        <v>3.8</v>
      </c>
      <c r="N564" s="2">
        <v>180998</v>
      </c>
      <c r="O564" s="7">
        <f>IF(Table1[rating_count]&lt;1000, 1, 0)</f>
        <v>0</v>
      </c>
      <c r="P564" s="8">
        <f>Table1[[#This Row],[actual_price]]*Table1[[#This Row],[rating_count]]</f>
        <v>541184020</v>
      </c>
      <c r="Q564" s="10" t="str">
        <f>IF(Table1[[#This Row],[discounted_price]]&lt;200, "₹ 200",IF(Table1[[#This Row],[discounted_price]]&lt;=500,"₹ 200-₹ 500", "&gt;₹ 500"))</f>
        <v>₹ 200-₹ 500</v>
      </c>
      <c r="R564">
        <f>Table1[[#This Row],[rating]]*Table1[[#This Row],[rating_count]]</f>
        <v>687792.4</v>
      </c>
      <c r="S564" t="str">
        <f>IF(Table1[[#This Row],[discount_percentage]]&lt;0.25, "Low", IF(Table1[[#This Row],[discount_percentage]]&lt;0.5, "Medium", "High"))</f>
        <v>High</v>
      </c>
    </row>
    <row r="565" spans="1:19">
      <c r="A565" t="s">
        <v>1120</v>
      </c>
      <c r="B565" t="s">
        <v>1121</v>
      </c>
      <c r="C565" t="str">
        <f>TRIM(LEFT(Table1[[#This Row],[product_name]], FIND(" ", Table1[[#This Row],[product_name]], FIND(" ", Table1[[#This Row],[product_name]], FIND(" ", Table1[[#This Row],[product_name]])+1)+1)))</f>
        <v>SKE Bed Study</v>
      </c>
      <c r="D565" t="str">
        <f>PROPER(Table1[[#This Row],[Column1]])</f>
        <v>Ske Bed Study</v>
      </c>
      <c r="E565" t="s">
        <v>2696</v>
      </c>
      <c r="F565" t="s">
        <v>2717</v>
      </c>
      <c r="G565" t="s">
        <v>2718</v>
      </c>
      <c r="H565" t="s">
        <v>2737</v>
      </c>
      <c r="I565" s="9">
        <v>474</v>
      </c>
      <c r="J565" s="9">
        <v>699</v>
      </c>
      <c r="K565" s="1">
        <v>0.62</v>
      </c>
      <c r="L565" s="3">
        <f>IF(Table1[[#This Row],[discount_percentage]]&gt;=0.5, 1,0)</f>
        <v>1</v>
      </c>
      <c r="M565">
        <v>3.5</v>
      </c>
      <c r="N565" s="2">
        <v>690</v>
      </c>
      <c r="O565" s="7">
        <f>IF(Table1[rating_count]&lt;1000, 1, 0)</f>
        <v>1</v>
      </c>
      <c r="P565" s="8">
        <f>Table1[[#This Row],[actual_price]]*Table1[[#This Row],[rating_count]]</f>
        <v>482310</v>
      </c>
      <c r="Q565" s="10" t="str">
        <f>IF(Table1[[#This Row],[discounted_price]]&lt;200, "₹ 200",IF(Table1[[#This Row],[discounted_price]]&lt;=500,"₹ 200-₹ 500", "&gt;₹ 500"))</f>
        <v>₹ 200-₹ 500</v>
      </c>
      <c r="R565">
        <f>Table1[[#This Row],[rating]]*Table1[[#This Row],[rating_count]]</f>
        <v>2415</v>
      </c>
      <c r="S565" t="str">
        <f>IF(Table1[[#This Row],[discount_percentage]]&lt;0.25, "Low", IF(Table1[[#This Row],[discount_percentage]]&lt;0.5, "Medium", "High"))</f>
        <v>High</v>
      </c>
    </row>
    <row r="566" spans="1:19">
      <c r="A566" t="s">
        <v>1122</v>
      </c>
      <c r="B566" t="s">
        <v>1123</v>
      </c>
      <c r="C566" t="str">
        <f>TRIM(LEFT(Table1[[#This Row],[product_name]], FIND(" ", Table1[[#This Row],[product_name]], FIND(" ", Table1[[#This Row],[product_name]], FIND(" ", Table1[[#This Row],[product_name]])+1)+1)))</f>
        <v>boAt Rockerz 255</v>
      </c>
      <c r="D566" t="str">
        <f>PROPER(Table1[[#This Row],[Column1]])</f>
        <v>Boat Rockerz 255</v>
      </c>
      <c r="E566" t="s">
        <v>2938</v>
      </c>
      <c r="F566" t="s">
        <v>2939</v>
      </c>
      <c r="G566" t="s">
        <v>2958</v>
      </c>
      <c r="H566" t="s">
        <v>2695</v>
      </c>
      <c r="I566" s="9">
        <v>115</v>
      </c>
      <c r="J566" s="9">
        <v>3990</v>
      </c>
      <c r="K566" s="1">
        <v>0.65</v>
      </c>
      <c r="L566" s="3">
        <f>IF(Table1[[#This Row],[discount_percentage]]&gt;=0.5, 1,0)</f>
        <v>1</v>
      </c>
      <c r="M566">
        <v>4.0999999999999996</v>
      </c>
      <c r="N566" s="2">
        <v>141841</v>
      </c>
      <c r="O566" s="7">
        <f>IF(Table1[rating_count]&lt;1000, 1, 0)</f>
        <v>0</v>
      </c>
      <c r="P566" s="8">
        <f>Table1[[#This Row],[actual_price]]*Table1[[#This Row],[rating_count]]</f>
        <v>565945590</v>
      </c>
      <c r="Q566" s="10" t="str">
        <f>IF(Table1[[#This Row],[discounted_price]]&lt;200, "₹ 200",IF(Table1[[#This Row],[discounted_price]]&lt;=500,"₹ 200-₹ 500", "&gt;₹ 500"))</f>
        <v>₹ 200</v>
      </c>
      <c r="R566">
        <f>Table1[[#This Row],[rating]]*Table1[[#This Row],[rating_count]]</f>
        <v>581548.1</v>
      </c>
      <c r="S566" t="str">
        <f>IF(Table1[[#This Row],[discount_percentage]]&lt;0.25, "Low", IF(Table1[[#This Row],[discount_percentage]]&lt;0.5, "Medium", "High"))</f>
        <v>High</v>
      </c>
    </row>
    <row r="567" spans="1:19">
      <c r="A567" t="s">
        <v>1124</v>
      </c>
      <c r="B567" t="s">
        <v>1125</v>
      </c>
      <c r="C567" t="str">
        <f>TRIM(LEFT(Table1[[#This Row],[product_name]], FIND(" ", Table1[[#This Row],[product_name]], FIND(" ", Table1[[#This Row],[product_name]], FIND(" ", Table1[[#This Row],[product_name]])+1)+1)))</f>
        <v>STRIFF Adjustable Laptop</v>
      </c>
      <c r="D567" t="str">
        <f>PROPER(Table1[[#This Row],[Column1]])</f>
        <v>Striff Adjustable Laptop</v>
      </c>
      <c r="E567" t="s">
        <v>2696</v>
      </c>
      <c r="F567" t="s">
        <v>2717</v>
      </c>
      <c r="G567" t="s">
        <v>2718</v>
      </c>
      <c r="H567" t="s">
        <v>2719</v>
      </c>
      <c r="I567" s="9">
        <v>239</v>
      </c>
      <c r="J567" s="9">
        <v>1499</v>
      </c>
      <c r="K567" s="1">
        <v>0.77</v>
      </c>
      <c r="L567" s="3">
        <f>IF(Table1[[#This Row],[discount_percentage]]&gt;=0.5, 1,0)</f>
        <v>1</v>
      </c>
      <c r="M567">
        <v>4.3</v>
      </c>
      <c r="N567" s="2">
        <v>24791</v>
      </c>
      <c r="O567" s="7">
        <f>IF(Table1[rating_count]&lt;1000, 1, 0)</f>
        <v>0</v>
      </c>
      <c r="P567" s="8">
        <f>Table1[[#This Row],[actual_price]]*Table1[[#This Row],[rating_count]]</f>
        <v>37161709</v>
      </c>
      <c r="Q567" s="10" t="str">
        <f>IF(Table1[[#This Row],[discounted_price]]&lt;200, "₹ 200",IF(Table1[[#This Row],[discounted_price]]&lt;=500,"₹ 200-₹ 500", "&gt;₹ 500"))</f>
        <v>₹ 200-₹ 500</v>
      </c>
      <c r="R567">
        <f>Table1[[#This Row],[rating]]*Table1[[#This Row],[rating_count]]</f>
        <v>106601.29999999999</v>
      </c>
      <c r="S567" t="str">
        <f>IF(Table1[[#This Row],[discount_percentage]]&lt;0.25, "Low", IF(Table1[[#This Row],[discount_percentage]]&lt;0.5, "Medium", "High"))</f>
        <v>High</v>
      </c>
    </row>
    <row r="568" spans="1:19">
      <c r="A568" t="s">
        <v>1126</v>
      </c>
      <c r="B568" t="s">
        <v>1127</v>
      </c>
      <c r="C568" t="str">
        <f>TRIM(LEFT(Table1[[#This Row],[product_name]], FIND(" ", Table1[[#This Row],[product_name]], FIND(" ", Table1[[#This Row],[product_name]], FIND(" ", Table1[[#This Row],[product_name]])+1)+1)))</f>
        <v>ZEBRONICS Zeb-Bro in</v>
      </c>
      <c r="D568" t="str">
        <f>PROPER(Table1[[#This Row],[Column1]])</f>
        <v>Zebronics Zeb-Bro In</v>
      </c>
      <c r="E568" t="s">
        <v>2696</v>
      </c>
      <c r="F568" t="s">
        <v>2717</v>
      </c>
      <c r="G568" t="s">
        <v>2720</v>
      </c>
      <c r="H568" t="s">
        <v>2721</v>
      </c>
      <c r="I568" s="9">
        <v>7499</v>
      </c>
      <c r="J568" s="9">
        <v>399</v>
      </c>
      <c r="K568" s="1">
        <v>0.63</v>
      </c>
      <c r="L568" s="3">
        <f>IF(Table1[[#This Row],[discount_percentage]]&gt;=0.5, 1,0)</f>
        <v>1</v>
      </c>
      <c r="M568">
        <v>3.5</v>
      </c>
      <c r="N568" s="2">
        <v>21764</v>
      </c>
      <c r="O568" s="7">
        <f>IF(Table1[rating_count]&lt;1000, 1, 0)</f>
        <v>0</v>
      </c>
      <c r="P568" s="8">
        <f>Table1[[#This Row],[actual_price]]*Table1[[#This Row],[rating_count]]</f>
        <v>8683836</v>
      </c>
      <c r="Q568" s="10" t="str">
        <f>IF(Table1[[#This Row],[discounted_price]]&lt;200, "₹ 200",IF(Table1[[#This Row],[discounted_price]]&lt;=500,"₹ 200-₹ 500", "&gt;₹ 500"))</f>
        <v>&gt;₹ 500</v>
      </c>
      <c r="R568">
        <f>Table1[[#This Row],[rating]]*Table1[[#This Row],[rating_count]]</f>
        <v>76174</v>
      </c>
      <c r="S568" t="str">
        <f>IF(Table1[[#This Row],[discount_percentage]]&lt;0.25, "Low", IF(Table1[[#This Row],[discount_percentage]]&lt;0.5, "Medium", "High"))</f>
        <v>High</v>
      </c>
    </row>
    <row r="569" spans="1:19">
      <c r="A569" t="s">
        <v>1128</v>
      </c>
      <c r="B569" t="s">
        <v>1129</v>
      </c>
      <c r="C569" t="str">
        <f>TRIM(LEFT(Table1[[#This Row],[product_name]], FIND(" ", Table1[[#This Row],[product_name]], FIND(" ", Table1[[#This Row],[product_name]], FIND(" ", Table1[[#This Row],[product_name]])+1)+1)))</f>
        <v>boAt Rockerz 450</v>
      </c>
      <c r="D569" t="str">
        <f>PROPER(Table1[[#This Row],[Column1]])</f>
        <v>Boat Rockerz 450</v>
      </c>
      <c r="E569" t="s">
        <v>2696</v>
      </c>
      <c r="F569" t="s">
        <v>2715</v>
      </c>
      <c r="G569" t="s">
        <v>2716</v>
      </c>
      <c r="I569" s="9">
        <v>265</v>
      </c>
      <c r="J569" s="9">
        <v>3990</v>
      </c>
      <c r="K569" s="1">
        <v>0.69</v>
      </c>
      <c r="L569" s="3">
        <f>IF(Table1[[#This Row],[discount_percentage]]&gt;=0.5, 1,0)</f>
        <v>1</v>
      </c>
      <c r="M569">
        <v>4.0999999999999996</v>
      </c>
      <c r="N569" s="2">
        <v>107151</v>
      </c>
      <c r="O569" s="7">
        <f>IF(Table1[rating_count]&lt;1000, 1, 0)</f>
        <v>0</v>
      </c>
      <c r="P569" s="8">
        <f>Table1[[#This Row],[actual_price]]*Table1[[#This Row],[rating_count]]</f>
        <v>427532490</v>
      </c>
      <c r="Q569" s="10" t="str">
        <f>IF(Table1[[#This Row],[discounted_price]]&lt;200, "₹ 200",IF(Table1[[#This Row],[discounted_price]]&lt;=500,"₹ 200-₹ 500", "&gt;₹ 500"))</f>
        <v>₹ 200-₹ 500</v>
      </c>
      <c r="R569">
        <f>Table1[[#This Row],[rating]]*Table1[[#This Row],[rating_count]]</f>
        <v>439319.1</v>
      </c>
      <c r="S569" t="str">
        <f>IF(Table1[[#This Row],[discount_percentage]]&lt;0.25, "Low", IF(Table1[[#This Row],[discount_percentage]]&lt;0.5, "Medium", "High"))</f>
        <v>High</v>
      </c>
    </row>
    <row r="570" spans="1:19">
      <c r="A570" t="s">
        <v>1130</v>
      </c>
      <c r="B570" t="s">
        <v>1131</v>
      </c>
      <c r="C570" t="str">
        <f>TRIM(LEFT(Table1[[#This Row],[product_name]], FIND(" ", Table1[[#This Row],[product_name]], FIND(" ", Table1[[#This Row],[product_name]], FIND(" ", Table1[[#This Row],[product_name]])+1)+1)))</f>
        <v>JBL C50HI, Wired</v>
      </c>
      <c r="D570" t="str">
        <f>PROPER(Table1[[#This Row],[Column1]])</f>
        <v>Jbl C50Hi, Wired</v>
      </c>
      <c r="E570" t="s">
        <v>2696</v>
      </c>
      <c r="F570" t="s">
        <v>2717</v>
      </c>
      <c r="G570" t="s">
        <v>2720</v>
      </c>
      <c r="H570" t="s">
        <v>2721</v>
      </c>
      <c r="I570" s="9">
        <v>37990</v>
      </c>
      <c r="J570" s="9">
        <v>999</v>
      </c>
      <c r="K570" s="1">
        <v>0.5</v>
      </c>
      <c r="L570" s="3">
        <f>IF(Table1[[#This Row],[discount_percentage]]&gt;=0.5, 1,0)</f>
        <v>1</v>
      </c>
      <c r="M570">
        <v>3.9</v>
      </c>
      <c r="N570" s="2">
        <v>92995</v>
      </c>
      <c r="O570" s="7">
        <f>IF(Table1[rating_count]&lt;1000, 1, 0)</f>
        <v>0</v>
      </c>
      <c r="P570" s="8">
        <f>Table1[[#This Row],[actual_price]]*Table1[[#This Row],[rating_count]]</f>
        <v>92902005</v>
      </c>
      <c r="Q570" s="10" t="str">
        <f>IF(Table1[[#This Row],[discounted_price]]&lt;200, "₹ 200",IF(Table1[[#This Row],[discounted_price]]&lt;=500,"₹ 200-₹ 500", "&gt;₹ 500"))</f>
        <v>&gt;₹ 500</v>
      </c>
      <c r="R570">
        <f>Table1[[#This Row],[rating]]*Table1[[#This Row],[rating_count]]</f>
        <v>362680.5</v>
      </c>
      <c r="S570" t="str">
        <f>IF(Table1[[#This Row],[discount_percentage]]&lt;0.25, "Low", IF(Table1[[#This Row],[discount_percentage]]&lt;0.5, "Medium", "High"))</f>
        <v>High</v>
      </c>
    </row>
    <row r="571" spans="1:19">
      <c r="A571" t="s">
        <v>1132</v>
      </c>
      <c r="B571" t="s">
        <v>1133</v>
      </c>
      <c r="C571" t="str">
        <f>TRIM(LEFT(Table1[[#This Row],[product_name]], FIND(" ", Table1[[#This Row],[product_name]], FIND(" ", Table1[[#This Row],[product_name]], FIND(" ", Table1[[#This Row],[product_name]])+1)+1)))</f>
        <v>LAPSTER Spiral Charger</v>
      </c>
      <c r="D571" t="str">
        <f>PROPER(Table1[[#This Row],[Column1]])</f>
        <v>Lapster Spiral Charger</v>
      </c>
      <c r="E571" t="s">
        <v>2938</v>
      </c>
      <c r="F571" t="s">
        <v>2939</v>
      </c>
      <c r="G571" t="s">
        <v>2958</v>
      </c>
      <c r="H571" t="s">
        <v>2695</v>
      </c>
      <c r="I571" s="9">
        <v>199</v>
      </c>
      <c r="J571" s="9">
        <v>999</v>
      </c>
      <c r="K571" s="1">
        <v>0.9</v>
      </c>
      <c r="L571" s="3">
        <f>IF(Table1[[#This Row],[discount_percentage]]&gt;=0.5, 1,0)</f>
        <v>1</v>
      </c>
      <c r="M571">
        <v>4.0999999999999996</v>
      </c>
      <c r="N571" s="2">
        <v>8751</v>
      </c>
      <c r="O571" s="7">
        <f>IF(Table1[rating_count]&lt;1000, 1, 0)</f>
        <v>0</v>
      </c>
      <c r="P571" s="8">
        <f>Table1[[#This Row],[actual_price]]*Table1[[#This Row],[rating_count]]</f>
        <v>8742249</v>
      </c>
      <c r="Q571" s="10" t="str">
        <f>IF(Table1[[#This Row],[discounted_price]]&lt;200, "₹ 200",IF(Table1[[#This Row],[discounted_price]]&lt;=500,"₹ 200-₹ 500", "&gt;₹ 500"))</f>
        <v>₹ 200</v>
      </c>
      <c r="R571">
        <f>Table1[[#This Row],[rating]]*Table1[[#This Row],[rating_count]]</f>
        <v>35879.1</v>
      </c>
      <c r="S571" t="str">
        <f>IF(Table1[[#This Row],[discount_percentage]]&lt;0.25, "Low", IF(Table1[[#This Row],[discount_percentage]]&lt;0.5, "Medium", "High"))</f>
        <v>High</v>
      </c>
    </row>
    <row r="572" spans="1:19">
      <c r="A572" t="s">
        <v>1134</v>
      </c>
      <c r="B572" t="s">
        <v>1135</v>
      </c>
      <c r="C572" t="str">
        <f>TRIM(LEFT(Table1[[#This Row],[product_name]], FIND(" ", Table1[[#This Row],[product_name]], FIND(" ", Table1[[#This Row],[product_name]], FIND(" ", Table1[[#This Row],[product_name]])+1)+1)))</f>
        <v>HP v236w USB</v>
      </c>
      <c r="D572" t="str">
        <f>PROPER(Table1[[#This Row],[Column1]])</f>
        <v>Hp V236W Usb</v>
      </c>
      <c r="E572" t="s">
        <v>2938</v>
      </c>
      <c r="F572" t="s">
        <v>2939</v>
      </c>
      <c r="G572" t="s">
        <v>2958</v>
      </c>
      <c r="H572" t="s">
        <v>2695</v>
      </c>
      <c r="I572" s="9">
        <v>179</v>
      </c>
      <c r="J572" s="9">
        <v>1500</v>
      </c>
      <c r="K572" s="1">
        <v>0.68</v>
      </c>
      <c r="L572" s="3">
        <f>IF(Table1[[#This Row],[discount_percentage]]&gt;=0.5, 1,0)</f>
        <v>1</v>
      </c>
      <c r="M572">
        <v>4.2</v>
      </c>
      <c r="N572" s="2">
        <v>64273</v>
      </c>
      <c r="O572" s="7">
        <f>IF(Table1[rating_count]&lt;1000, 1, 0)</f>
        <v>0</v>
      </c>
      <c r="P572" s="8">
        <f>Table1[[#This Row],[actual_price]]*Table1[[#This Row],[rating_count]]</f>
        <v>96409500</v>
      </c>
      <c r="Q572" s="10" t="str">
        <f>IF(Table1[[#This Row],[discounted_price]]&lt;200, "₹ 200",IF(Table1[[#This Row],[discounted_price]]&lt;=500,"₹ 200-₹ 500", "&gt;₹ 500"))</f>
        <v>₹ 200</v>
      </c>
      <c r="R572">
        <f>Table1[[#This Row],[rating]]*Table1[[#This Row],[rating_count]]</f>
        <v>269946.60000000003</v>
      </c>
      <c r="S572" t="str">
        <f>IF(Table1[[#This Row],[discount_percentage]]&lt;0.25, "Low", IF(Table1[[#This Row],[discount_percentage]]&lt;0.5, "Medium", "High"))</f>
        <v>High</v>
      </c>
    </row>
    <row r="573" spans="1:19">
      <c r="A573" t="s">
        <v>1136</v>
      </c>
      <c r="B573" t="s">
        <v>1137</v>
      </c>
      <c r="C573" t="str">
        <f>TRIM(LEFT(Table1[[#This Row],[product_name]], FIND(" ", Table1[[#This Row],[product_name]], FIND(" ", Table1[[#This Row],[product_name]], FIND(" ", Table1[[#This Row],[product_name]])+1)+1)))</f>
        <v>HP X1000 Wired</v>
      </c>
      <c r="D573" t="str">
        <f>PROPER(Table1[[#This Row],[Column1]])</f>
        <v>Hp X1000 Wired</v>
      </c>
      <c r="E573" t="s">
        <v>2696</v>
      </c>
      <c r="F573" t="s">
        <v>2717</v>
      </c>
      <c r="G573" t="s">
        <v>2718</v>
      </c>
      <c r="H573" t="s">
        <v>2730</v>
      </c>
      <c r="I573" s="9">
        <v>1799</v>
      </c>
      <c r="J573" s="9">
        <v>649</v>
      </c>
      <c r="K573" s="1">
        <v>0.59</v>
      </c>
      <c r="L573" s="3">
        <f>IF(Table1[[#This Row],[discount_percentage]]&gt;=0.5, 1,0)</f>
        <v>1</v>
      </c>
      <c r="M573">
        <v>4.3</v>
      </c>
      <c r="N573" s="2">
        <v>54315</v>
      </c>
      <c r="O573" s="7">
        <f>IF(Table1[rating_count]&lt;1000, 1, 0)</f>
        <v>0</v>
      </c>
      <c r="P573" s="8">
        <f>Table1[[#This Row],[actual_price]]*Table1[[#This Row],[rating_count]]</f>
        <v>35250435</v>
      </c>
      <c r="Q573" s="10" t="str">
        <f>IF(Table1[[#This Row],[discounted_price]]&lt;200, "₹ 200",IF(Table1[[#This Row],[discounted_price]]&lt;=500,"₹ 200-₹ 500", "&gt;₹ 500"))</f>
        <v>&gt;₹ 500</v>
      </c>
      <c r="R573">
        <f>Table1[[#This Row],[rating]]*Table1[[#This Row],[rating_count]]</f>
        <v>233554.5</v>
      </c>
      <c r="S573" t="str">
        <f>IF(Table1[[#This Row],[discount_percentage]]&lt;0.25, "Low", IF(Table1[[#This Row],[discount_percentage]]&lt;0.5, "Medium", "High"))</f>
        <v>High</v>
      </c>
    </row>
    <row r="574" spans="1:19">
      <c r="A574" t="s">
        <v>1138</v>
      </c>
      <c r="B574" t="s">
        <v>1139</v>
      </c>
      <c r="C574" t="str">
        <f>TRIM(LEFT(Table1[[#This Row],[product_name]], FIND(" ", Table1[[#This Row],[product_name]], FIND(" ", Table1[[#This Row],[product_name]], FIND(" ", Table1[[#This Row],[product_name]])+1)+1)))</f>
        <v>Portronics Toad 23</v>
      </c>
      <c r="D574" t="str">
        <f>PROPER(Table1[[#This Row],[Column1]])</f>
        <v>Portronics Toad 23</v>
      </c>
      <c r="E574" t="s">
        <v>2696</v>
      </c>
      <c r="F574" t="s">
        <v>2717</v>
      </c>
      <c r="G574" t="s">
        <v>2720</v>
      </c>
      <c r="H574" t="s">
        <v>2721</v>
      </c>
      <c r="I574" s="9">
        <v>8499</v>
      </c>
      <c r="J574" s="9">
        <v>599</v>
      </c>
      <c r="K574" s="1">
        <v>0.5</v>
      </c>
      <c r="L574" s="3">
        <f>IF(Table1[[#This Row],[discount_percentage]]&gt;=0.5, 1,0)</f>
        <v>1</v>
      </c>
      <c r="M574">
        <v>4.0999999999999996</v>
      </c>
      <c r="N574" s="2">
        <v>1597</v>
      </c>
      <c r="O574" s="7">
        <f>IF(Table1[rating_count]&lt;1000, 1, 0)</f>
        <v>0</v>
      </c>
      <c r="P574" s="8">
        <f>Table1[[#This Row],[actual_price]]*Table1[[#This Row],[rating_count]]</f>
        <v>956603</v>
      </c>
      <c r="Q574" s="10" t="str">
        <f>IF(Table1[[#This Row],[discounted_price]]&lt;200, "₹ 200",IF(Table1[[#This Row],[discounted_price]]&lt;=500,"₹ 200-₹ 500", "&gt;₹ 500"))</f>
        <v>&gt;₹ 500</v>
      </c>
      <c r="R574">
        <f>Table1[[#This Row],[rating]]*Table1[[#This Row],[rating_count]]</f>
        <v>6547.7</v>
      </c>
      <c r="S574" t="str">
        <f>IF(Table1[[#This Row],[discount_percentage]]&lt;0.25, "Low", IF(Table1[[#This Row],[discount_percentage]]&lt;0.5, "Medium", "High"))</f>
        <v>High</v>
      </c>
    </row>
    <row r="575" spans="1:19">
      <c r="A575" t="s">
        <v>1140</v>
      </c>
      <c r="B575" t="s">
        <v>1141</v>
      </c>
      <c r="C575" t="str">
        <f>TRIM(LEFT(Table1[[#This Row],[product_name]], FIND(" ", Table1[[#This Row],[product_name]], FIND(" ", Table1[[#This Row],[product_name]], FIND(" ", Table1[[#This Row],[product_name]])+1)+1)))</f>
        <v>Boult Audio BassBuds</v>
      </c>
      <c r="D575" t="str">
        <f>PROPER(Table1[[#This Row],[Column1]])</f>
        <v>Boult Audio Bassbuds</v>
      </c>
      <c r="E575" t="s">
        <v>2696</v>
      </c>
      <c r="F575" t="s">
        <v>2715</v>
      </c>
      <c r="G575" t="s">
        <v>2716</v>
      </c>
      <c r="I575" s="9">
        <v>1999</v>
      </c>
      <c r="J575" s="9">
        <v>999</v>
      </c>
      <c r="K575" s="1">
        <v>0.67</v>
      </c>
      <c r="L575" s="3">
        <f>IF(Table1[[#This Row],[discount_percentage]]&gt;=0.5, 1,0)</f>
        <v>1</v>
      </c>
      <c r="M575">
        <v>3.9</v>
      </c>
      <c r="N575" s="2">
        <v>77027</v>
      </c>
      <c r="O575" s="7">
        <f>IF(Table1[rating_count]&lt;1000, 1, 0)</f>
        <v>0</v>
      </c>
      <c r="P575" s="8">
        <f>Table1[[#This Row],[actual_price]]*Table1[[#This Row],[rating_count]]</f>
        <v>76949973</v>
      </c>
      <c r="Q575" s="10" t="str">
        <f>IF(Table1[[#This Row],[discounted_price]]&lt;200, "₹ 200",IF(Table1[[#This Row],[discounted_price]]&lt;=500,"₹ 200-₹ 500", "&gt;₹ 500"))</f>
        <v>&gt;₹ 500</v>
      </c>
      <c r="R575">
        <f>Table1[[#This Row],[rating]]*Table1[[#This Row],[rating_count]]</f>
        <v>300405.3</v>
      </c>
      <c r="S575" t="str">
        <f>IF(Table1[[#This Row],[discount_percentage]]&lt;0.25, "Low", IF(Table1[[#This Row],[discount_percentage]]&lt;0.5, "Medium", "High"))</f>
        <v>High</v>
      </c>
    </row>
    <row r="576" spans="1:19">
      <c r="A576" t="s">
        <v>1142</v>
      </c>
      <c r="B576" t="s">
        <v>1143</v>
      </c>
      <c r="C576" t="str">
        <f>TRIM(LEFT(Table1[[#This Row],[product_name]], FIND(" ", Table1[[#This Row],[product_name]], FIND(" ", Table1[[#This Row],[product_name]], FIND(" ", Table1[[#This Row],[product_name]])+1)+1)))</f>
        <v>Dell KB216 Wired</v>
      </c>
      <c r="D576" t="str">
        <f>PROPER(Table1[[#This Row],[Column1]])</f>
        <v>Dell Kb216 Wired</v>
      </c>
      <c r="E576" t="s">
        <v>2696</v>
      </c>
      <c r="F576" t="s">
        <v>2715</v>
      </c>
      <c r="G576" t="s">
        <v>2716</v>
      </c>
      <c r="I576" s="9">
        <v>3999</v>
      </c>
      <c r="J576" s="9">
        <v>1799</v>
      </c>
      <c r="K576" s="1">
        <v>0.69</v>
      </c>
      <c r="L576" s="3">
        <f>IF(Table1[[#This Row],[discount_percentage]]&gt;=0.5, 1,0)</f>
        <v>1</v>
      </c>
      <c r="M576">
        <v>4.3</v>
      </c>
      <c r="N576" s="2">
        <v>28829</v>
      </c>
      <c r="O576" s="7">
        <f>IF(Table1[rating_count]&lt;1000, 1, 0)</f>
        <v>0</v>
      </c>
      <c r="P576" s="8">
        <f>Table1[[#This Row],[actual_price]]*Table1[[#This Row],[rating_count]]</f>
        <v>51863371</v>
      </c>
      <c r="Q576" s="10" t="str">
        <f>IF(Table1[[#This Row],[discounted_price]]&lt;200, "₹ 200",IF(Table1[[#This Row],[discounted_price]]&lt;=500,"₹ 200-₹ 500", "&gt;₹ 500"))</f>
        <v>&gt;₹ 500</v>
      </c>
      <c r="R576">
        <f>Table1[[#This Row],[rating]]*Table1[[#This Row],[rating_count]]</f>
        <v>123964.7</v>
      </c>
      <c r="S576" t="str">
        <f>IF(Table1[[#This Row],[discount_percentage]]&lt;0.25, "Low", IF(Table1[[#This Row],[discount_percentage]]&lt;0.5, "Medium", "High"))</f>
        <v>High</v>
      </c>
    </row>
    <row r="577" spans="1:19">
      <c r="A577" t="s">
        <v>1144</v>
      </c>
      <c r="B577" t="s">
        <v>1145</v>
      </c>
      <c r="C577" t="str">
        <f>TRIM(LEFT(Table1[[#This Row],[product_name]], FIND(" ", Table1[[#This Row],[product_name]], FIND(" ", Table1[[#This Row],[product_name]], FIND(" ", Table1[[#This Row],[product_name]])+1)+1)))</f>
        <v>Dell MS116 1000Dpi</v>
      </c>
      <c r="D577" t="str">
        <f>PROPER(Table1[[#This Row],[Column1]])</f>
        <v>Dell Ms116 1000Dpi</v>
      </c>
      <c r="E577" t="s">
        <v>2696</v>
      </c>
      <c r="F577" t="s">
        <v>2717</v>
      </c>
      <c r="G577" t="s">
        <v>2718</v>
      </c>
      <c r="H577" t="s">
        <v>2719</v>
      </c>
      <c r="I577" s="9">
        <v>219</v>
      </c>
      <c r="J577" s="9">
        <v>650</v>
      </c>
      <c r="K577" s="1">
        <v>0.54</v>
      </c>
      <c r="L577" s="3">
        <f>IF(Table1[[#This Row],[discount_percentage]]&gt;=0.5, 1,0)</f>
        <v>1</v>
      </c>
      <c r="M577">
        <v>4.5</v>
      </c>
      <c r="N577" s="2">
        <v>33176</v>
      </c>
      <c r="O577" s="7">
        <f>IF(Table1[rating_count]&lt;1000, 1, 0)</f>
        <v>0</v>
      </c>
      <c r="P577" s="8">
        <f>Table1[[#This Row],[actual_price]]*Table1[[#This Row],[rating_count]]</f>
        <v>21564400</v>
      </c>
      <c r="Q577" s="10" t="str">
        <f>IF(Table1[[#This Row],[discounted_price]]&lt;200, "₹ 200",IF(Table1[[#This Row],[discounted_price]]&lt;=500,"₹ 200-₹ 500", "&gt;₹ 500"))</f>
        <v>₹ 200-₹ 500</v>
      </c>
      <c r="R577">
        <f>Table1[[#This Row],[rating]]*Table1[[#This Row],[rating_count]]</f>
        <v>149292</v>
      </c>
      <c r="S577" t="str">
        <f>IF(Table1[[#This Row],[discount_percentage]]&lt;0.25, "Low", IF(Table1[[#This Row],[discount_percentage]]&lt;0.5, "Medium", "High"))</f>
        <v>High</v>
      </c>
    </row>
    <row r="578" spans="1:19">
      <c r="A578" t="s">
        <v>1146</v>
      </c>
      <c r="B578" t="s">
        <v>1147</v>
      </c>
      <c r="C578" t="str">
        <f>TRIM(LEFT(Table1[[#This Row],[product_name]], FIND(" ", Table1[[#This Row],[product_name]], FIND(" ", Table1[[#This Row],[product_name]], FIND(" ", Table1[[#This Row],[product_name]])+1)+1)))</f>
        <v>Boya ByM1 Auxiliary</v>
      </c>
      <c r="D578" t="str">
        <f>PROPER(Table1[[#This Row],[Column1]])</f>
        <v>Boya Bym1 Auxiliary</v>
      </c>
      <c r="E578" t="s">
        <v>2696</v>
      </c>
      <c r="F578" t="s">
        <v>2717</v>
      </c>
      <c r="G578" t="s">
        <v>2718</v>
      </c>
      <c r="H578" t="s">
        <v>2730</v>
      </c>
      <c r="I578" s="9">
        <v>599</v>
      </c>
      <c r="J578" s="9">
        <v>1995</v>
      </c>
      <c r="K578" s="1">
        <v>0.6</v>
      </c>
      <c r="L578" s="3">
        <f>IF(Table1[[#This Row],[discount_percentage]]&gt;=0.5, 1,0)</f>
        <v>1</v>
      </c>
      <c r="M578">
        <v>4</v>
      </c>
      <c r="N578" s="2">
        <v>68664</v>
      </c>
      <c r="O578" s="7">
        <f>IF(Table1[rating_count]&lt;1000, 1, 0)</f>
        <v>0</v>
      </c>
      <c r="P578" s="8">
        <f>Table1[[#This Row],[actual_price]]*Table1[[#This Row],[rating_count]]</f>
        <v>136984680</v>
      </c>
      <c r="Q578" s="10" t="str">
        <f>IF(Table1[[#This Row],[discounted_price]]&lt;200, "₹ 200",IF(Table1[[#This Row],[discounted_price]]&lt;=500,"₹ 200-₹ 500", "&gt;₹ 500"))</f>
        <v>&gt;₹ 500</v>
      </c>
      <c r="R578">
        <f>Table1[[#This Row],[rating]]*Table1[[#This Row],[rating_count]]</f>
        <v>274656</v>
      </c>
      <c r="S578" t="str">
        <f>IF(Table1[[#This Row],[discount_percentage]]&lt;0.25, "Low", IF(Table1[[#This Row],[discount_percentage]]&lt;0.5, "Medium", "High"))</f>
        <v>High</v>
      </c>
    </row>
    <row r="579" spans="1:19">
      <c r="A579" t="s">
        <v>1148</v>
      </c>
      <c r="B579" t="s">
        <v>1149</v>
      </c>
      <c r="C579" t="str">
        <f>TRIM(LEFT(Table1[[#This Row],[product_name]], FIND(" ", Table1[[#This Row],[product_name]], FIND(" ", Table1[[#This Row],[product_name]], FIND(" ", Table1[[#This Row],[product_name]])+1)+1)))</f>
        <v>Duracell Ultra Alkaline</v>
      </c>
      <c r="D579" t="str">
        <f>PROPER(Table1[[#This Row],[Column1]])</f>
        <v>Duracell Ultra Alkaline</v>
      </c>
      <c r="E579" t="s">
        <v>2696</v>
      </c>
      <c r="F579" t="s">
        <v>2717</v>
      </c>
      <c r="G579" t="s">
        <v>2718</v>
      </c>
      <c r="H579" t="s">
        <v>2719</v>
      </c>
      <c r="I579" s="9">
        <v>2499</v>
      </c>
      <c r="J579" s="9">
        <v>315</v>
      </c>
      <c r="K579" s="1">
        <v>0.16</v>
      </c>
      <c r="L579" s="3">
        <f>IF(Table1[[#This Row],[discount_percentage]]&gt;=0.5, 1,0)</f>
        <v>0</v>
      </c>
      <c r="M579">
        <v>4.5</v>
      </c>
      <c r="N579" s="2">
        <v>28030</v>
      </c>
      <c r="O579" s="7">
        <f>IF(Table1[rating_count]&lt;1000, 1, 0)</f>
        <v>0</v>
      </c>
      <c r="P579" s="8">
        <f>Table1[[#This Row],[actual_price]]*Table1[[#This Row],[rating_count]]</f>
        <v>8829450</v>
      </c>
      <c r="Q579" s="10" t="str">
        <f>IF(Table1[[#This Row],[discounted_price]]&lt;200, "₹ 200",IF(Table1[[#This Row],[discounted_price]]&lt;=500,"₹ 200-₹ 500", "&gt;₹ 500"))</f>
        <v>&gt;₹ 500</v>
      </c>
      <c r="R579">
        <f>Table1[[#This Row],[rating]]*Table1[[#This Row],[rating_count]]</f>
        <v>126135</v>
      </c>
      <c r="S579" t="str">
        <f>IF(Table1[[#This Row],[discount_percentage]]&lt;0.25, "Low", IF(Table1[[#This Row],[discount_percentage]]&lt;0.5, "Medium", "High"))</f>
        <v>Low</v>
      </c>
    </row>
    <row r="580" spans="1:19">
      <c r="A580" t="s">
        <v>1150</v>
      </c>
      <c r="B580" t="s">
        <v>1151</v>
      </c>
      <c r="C580" t="str">
        <f>TRIM(LEFT(Table1[[#This Row],[product_name]], FIND(" ", Table1[[#This Row],[product_name]], FIND(" ", Table1[[#This Row],[product_name]], FIND(" ", Table1[[#This Row],[product_name]])+1)+1)))</f>
        <v>Classmate Octane Neon-</v>
      </c>
      <c r="D580" t="str">
        <f>PROPER(Table1[[#This Row],[Column1]])</f>
        <v>Classmate Octane Neon-</v>
      </c>
      <c r="E580" t="s">
        <v>2696</v>
      </c>
      <c r="F580" t="s">
        <v>2717</v>
      </c>
      <c r="G580" t="s">
        <v>2718</v>
      </c>
      <c r="H580" t="s">
        <v>2736</v>
      </c>
      <c r="I580" s="9">
        <v>89</v>
      </c>
      <c r="J580" s="9">
        <v>50</v>
      </c>
      <c r="K580" s="1">
        <v>0</v>
      </c>
      <c r="L580" s="3">
        <f>IF(Table1[[#This Row],[discount_percentage]]&gt;=0.5, 1,0)</f>
        <v>0</v>
      </c>
      <c r="M580">
        <v>4.3</v>
      </c>
      <c r="N580" s="2">
        <v>5792</v>
      </c>
      <c r="O580" s="7">
        <f>IF(Table1[rating_count]&lt;1000, 1, 0)</f>
        <v>0</v>
      </c>
      <c r="P580" s="8">
        <f>Table1[[#This Row],[actual_price]]*Table1[[#This Row],[rating_count]]</f>
        <v>289600</v>
      </c>
      <c r="Q580" s="10" t="str">
        <f>IF(Table1[[#This Row],[discounted_price]]&lt;200, "₹ 200",IF(Table1[[#This Row],[discounted_price]]&lt;=500,"₹ 200-₹ 500", "&gt;₹ 500"))</f>
        <v>₹ 200</v>
      </c>
      <c r="R580">
        <f>Table1[[#This Row],[rating]]*Table1[[#This Row],[rating_count]]</f>
        <v>24905.599999999999</v>
      </c>
      <c r="S580" t="str">
        <f>IF(Table1[[#This Row],[discount_percentage]]&lt;0.25, "Low", IF(Table1[[#This Row],[discount_percentage]]&lt;0.5, "Medium", "High"))</f>
        <v>Low</v>
      </c>
    </row>
    <row r="581" spans="1:19">
      <c r="A581" t="s">
        <v>1152</v>
      </c>
      <c r="B581" t="s">
        <v>1153</v>
      </c>
      <c r="C581" t="str">
        <f>TRIM(LEFT(Table1[[#This Row],[product_name]], FIND(" ", Table1[[#This Row],[product_name]], FIND(" ", Table1[[#This Row],[product_name]], FIND(" ", Table1[[#This Row],[product_name]])+1)+1)))</f>
        <v>3M Scotch Double</v>
      </c>
      <c r="D581" t="str">
        <f>PROPER(Table1[[#This Row],[Column1]])</f>
        <v>3M Scotch Double</v>
      </c>
      <c r="E581" t="s">
        <v>2696</v>
      </c>
      <c r="F581" t="s">
        <v>2715</v>
      </c>
      <c r="G581" t="s">
        <v>2716</v>
      </c>
      <c r="I581" s="9">
        <v>2999</v>
      </c>
      <c r="J581" s="9">
        <v>165</v>
      </c>
      <c r="K581" s="1">
        <v>0.21</v>
      </c>
      <c r="L581" s="3">
        <f>IF(Table1[[#This Row],[discount_percentage]]&gt;=0.5, 1,0)</f>
        <v>0</v>
      </c>
      <c r="M581">
        <v>3.9</v>
      </c>
      <c r="N581" s="2">
        <v>14778</v>
      </c>
      <c r="O581" s="7">
        <f>IF(Table1[rating_count]&lt;1000, 1, 0)</f>
        <v>0</v>
      </c>
      <c r="P581" s="8">
        <f>Table1[[#This Row],[actual_price]]*Table1[[#This Row],[rating_count]]</f>
        <v>2438370</v>
      </c>
      <c r="Q581" s="10" t="str">
        <f>IF(Table1[[#This Row],[discounted_price]]&lt;200, "₹ 200",IF(Table1[[#This Row],[discounted_price]]&lt;=500,"₹ 200-₹ 500", "&gt;₹ 500"))</f>
        <v>&gt;₹ 500</v>
      </c>
      <c r="R581">
        <f>Table1[[#This Row],[rating]]*Table1[[#This Row],[rating_count]]</f>
        <v>57634.2</v>
      </c>
      <c r="S581" t="str">
        <f>IF(Table1[[#This Row],[discount_percentage]]&lt;0.25, "Low", IF(Table1[[#This Row],[discount_percentage]]&lt;0.5, "Medium", "High"))</f>
        <v>Low</v>
      </c>
    </row>
    <row r="582" spans="1:19">
      <c r="A582" t="s">
        <v>1154</v>
      </c>
      <c r="B582" t="s">
        <v>1155</v>
      </c>
      <c r="C582" t="str">
        <f>TRIM(LEFT(Table1[[#This Row],[product_name]], FIND(" ", Table1[[#This Row],[product_name]], FIND(" ", Table1[[#This Row],[product_name]], FIND(" ", Table1[[#This Row],[product_name]])+1)+1)))</f>
        <v>boAt Bassheads 152</v>
      </c>
      <c r="D582" t="str">
        <f>PROPER(Table1[[#This Row],[Column1]])</f>
        <v>Boat Bassheads 152</v>
      </c>
      <c r="E582" t="s">
        <v>2696</v>
      </c>
      <c r="F582" t="s">
        <v>2717</v>
      </c>
      <c r="G582" t="s">
        <v>2718</v>
      </c>
      <c r="H582" t="s">
        <v>2731</v>
      </c>
      <c r="I582" s="9">
        <v>314</v>
      </c>
      <c r="J582" s="9">
        <v>1290</v>
      </c>
      <c r="K582" s="1">
        <v>0.65</v>
      </c>
      <c r="L582" s="3">
        <f>IF(Table1[[#This Row],[discount_percentage]]&gt;=0.5, 1,0)</f>
        <v>1</v>
      </c>
      <c r="M582">
        <v>4.0999999999999996</v>
      </c>
      <c r="N582" s="2">
        <v>91770</v>
      </c>
      <c r="O582" s="7">
        <f>IF(Table1[rating_count]&lt;1000, 1, 0)</f>
        <v>0</v>
      </c>
      <c r="P582" s="8">
        <f>Table1[[#This Row],[actual_price]]*Table1[[#This Row],[rating_count]]</f>
        <v>118383300</v>
      </c>
      <c r="Q582" s="10" t="str">
        <f>IF(Table1[[#This Row],[discounted_price]]&lt;200, "₹ 200",IF(Table1[[#This Row],[discounted_price]]&lt;=500,"₹ 200-₹ 500", "&gt;₹ 500"))</f>
        <v>₹ 200-₹ 500</v>
      </c>
      <c r="R582">
        <f>Table1[[#This Row],[rating]]*Table1[[#This Row],[rating_count]]</f>
        <v>376256.99999999994</v>
      </c>
      <c r="S582" t="str">
        <f>IF(Table1[[#This Row],[discount_percentage]]&lt;0.25, "Low", IF(Table1[[#This Row],[discount_percentage]]&lt;0.5, "Medium", "High"))</f>
        <v>High</v>
      </c>
    </row>
    <row r="583" spans="1:19">
      <c r="A583" t="s">
        <v>1156</v>
      </c>
      <c r="B583" t="s">
        <v>1157</v>
      </c>
      <c r="C583" t="str">
        <f>TRIM(LEFT(Table1[[#This Row],[product_name]], FIND(" ", Table1[[#This Row],[product_name]], FIND(" ", Table1[[#This Row],[product_name]], FIND(" ", Table1[[#This Row],[product_name]])+1)+1)))</f>
        <v>boAt BassHeads 122</v>
      </c>
      <c r="D583" t="str">
        <f>PROPER(Table1[[#This Row],[Column1]])</f>
        <v>Boat Bassheads 122</v>
      </c>
      <c r="E583" t="s">
        <v>2696</v>
      </c>
      <c r="F583" t="s">
        <v>2717</v>
      </c>
      <c r="G583" t="s">
        <v>2720</v>
      </c>
      <c r="H583" t="s">
        <v>2721</v>
      </c>
      <c r="I583" s="9">
        <v>13999</v>
      </c>
      <c r="J583" s="9">
        <v>1290</v>
      </c>
      <c r="K583" s="1">
        <v>0.69</v>
      </c>
      <c r="L583" s="3">
        <f>IF(Table1[[#This Row],[discount_percentage]]&gt;=0.5, 1,0)</f>
        <v>1</v>
      </c>
      <c r="M583">
        <v>4.2</v>
      </c>
      <c r="N583" s="2">
        <v>206</v>
      </c>
      <c r="O583" s="7">
        <f>IF(Table1[rating_count]&lt;1000, 1, 0)</f>
        <v>1</v>
      </c>
      <c r="P583" s="8">
        <f>Table1[[#This Row],[actual_price]]*Table1[[#This Row],[rating_count]]</f>
        <v>265740</v>
      </c>
      <c r="Q583" s="10" t="str">
        <f>IF(Table1[[#This Row],[discounted_price]]&lt;200, "₹ 200",IF(Table1[[#This Row],[discounted_price]]&lt;=500,"₹ 200-₹ 500", "&gt;₹ 500"))</f>
        <v>&gt;₹ 500</v>
      </c>
      <c r="R583">
        <f>Table1[[#This Row],[rating]]*Table1[[#This Row],[rating_count]]</f>
        <v>865.2</v>
      </c>
      <c r="S583" t="str">
        <f>IF(Table1[[#This Row],[discount_percentage]]&lt;0.25, "Low", IF(Table1[[#This Row],[discount_percentage]]&lt;0.5, "Medium", "High"))</f>
        <v>High</v>
      </c>
    </row>
    <row r="584" spans="1:19">
      <c r="A584" t="s">
        <v>1158</v>
      </c>
      <c r="B584" t="s">
        <v>1159</v>
      </c>
      <c r="C584" t="str">
        <f>TRIM(LEFT(Table1[[#This Row],[product_name]], FIND(" ", Table1[[#This Row],[product_name]], FIND(" ", Table1[[#This Row],[product_name]], FIND(" ", Table1[[#This Row],[product_name]])+1)+1)))</f>
        <v>Dell USB Wireless</v>
      </c>
      <c r="D584" t="str">
        <f>PROPER(Table1[[#This Row],[Column1]])</f>
        <v>Dell Usb Wireless</v>
      </c>
      <c r="E584" t="s">
        <v>2696</v>
      </c>
      <c r="F584" t="s">
        <v>2717</v>
      </c>
      <c r="G584" t="s">
        <v>2718</v>
      </c>
      <c r="H584" t="s">
        <v>2729</v>
      </c>
      <c r="I584" s="9">
        <v>139</v>
      </c>
      <c r="J584" s="9">
        <v>2498</v>
      </c>
      <c r="K584" s="1">
        <v>0.44</v>
      </c>
      <c r="L584" s="3">
        <f>IF(Table1[[#This Row],[discount_percentage]]&gt;=0.5, 1,0)</f>
        <v>0</v>
      </c>
      <c r="M584">
        <v>4.2</v>
      </c>
      <c r="N584" s="2">
        <v>33717</v>
      </c>
      <c r="O584" s="7">
        <f>IF(Table1[rating_count]&lt;1000, 1, 0)</f>
        <v>0</v>
      </c>
      <c r="P584" s="8">
        <f>Table1[[#This Row],[actual_price]]*Table1[[#This Row],[rating_count]]</f>
        <v>84225066</v>
      </c>
      <c r="Q584" s="10" t="str">
        <f>IF(Table1[[#This Row],[discounted_price]]&lt;200, "₹ 200",IF(Table1[[#This Row],[discounted_price]]&lt;=500,"₹ 200-₹ 500", "&gt;₹ 500"))</f>
        <v>₹ 200</v>
      </c>
      <c r="R584">
        <f>Table1[[#This Row],[rating]]*Table1[[#This Row],[rating_count]]</f>
        <v>141611.4</v>
      </c>
      <c r="S584" t="str">
        <f>IF(Table1[[#This Row],[discount_percentage]]&lt;0.25, "Low", IF(Table1[[#This Row],[discount_percentage]]&lt;0.5, "Medium", "High"))</f>
        <v>Medium</v>
      </c>
    </row>
    <row r="585" spans="1:19">
      <c r="A585" t="s">
        <v>1160</v>
      </c>
      <c r="B585" t="s">
        <v>1161</v>
      </c>
      <c r="C585" t="str">
        <f>TRIM(LEFT(Table1[[#This Row],[product_name]], FIND(" ", Table1[[#This Row],[product_name]], FIND(" ", Table1[[#This Row],[product_name]], FIND(" ", Table1[[#This Row],[product_name]])+1)+1)))</f>
        <v>Seagate Expansion 1TB</v>
      </c>
      <c r="D585" t="str">
        <f>PROPER(Table1[[#This Row],[Column1]])</f>
        <v>Seagate Expansion 1Tb</v>
      </c>
      <c r="E585" t="s">
        <v>2696</v>
      </c>
      <c r="F585" t="s">
        <v>2717</v>
      </c>
      <c r="G585" t="s">
        <v>2718</v>
      </c>
      <c r="H585" t="s">
        <v>2735</v>
      </c>
      <c r="I585" s="9">
        <v>2599</v>
      </c>
      <c r="J585" s="9">
        <v>4999</v>
      </c>
      <c r="K585" s="1">
        <v>0.18</v>
      </c>
      <c r="L585" s="3">
        <f>IF(Table1[[#This Row],[discount_percentage]]&gt;=0.5, 1,0)</f>
        <v>0</v>
      </c>
      <c r="M585">
        <v>4.5</v>
      </c>
      <c r="N585" s="2">
        <v>50810</v>
      </c>
      <c r="O585" s="7">
        <f>IF(Table1[rating_count]&lt;1000, 1, 0)</f>
        <v>0</v>
      </c>
      <c r="P585" s="8">
        <f>Table1[[#This Row],[actual_price]]*Table1[[#This Row],[rating_count]]</f>
        <v>253999190</v>
      </c>
      <c r="Q585" s="10" t="str">
        <f>IF(Table1[[#This Row],[discounted_price]]&lt;200, "₹ 200",IF(Table1[[#This Row],[discounted_price]]&lt;=500,"₹ 200-₹ 500", "&gt;₹ 500"))</f>
        <v>&gt;₹ 500</v>
      </c>
      <c r="R585">
        <f>Table1[[#This Row],[rating]]*Table1[[#This Row],[rating_count]]</f>
        <v>228645</v>
      </c>
      <c r="S585" t="str">
        <f>IF(Table1[[#This Row],[discount_percentage]]&lt;0.25, "Low", IF(Table1[[#This Row],[discount_percentage]]&lt;0.5, "Medium", "High"))</f>
        <v>Low</v>
      </c>
    </row>
    <row r="586" spans="1:19">
      <c r="A586" t="s">
        <v>1162</v>
      </c>
      <c r="B586" t="s">
        <v>1163</v>
      </c>
      <c r="C586" t="str">
        <f>TRIM(LEFT(Table1[[#This Row],[product_name]], FIND(" ", Table1[[#This Row],[product_name]], FIND(" ", Table1[[#This Row],[product_name]], FIND(" ", Table1[[#This Row],[product_name]])+1)+1)))</f>
        <v>HP w100 480P</v>
      </c>
      <c r="D586" t="str">
        <f>PROPER(Table1[[#This Row],[Column1]])</f>
        <v>Hp W100 480P</v>
      </c>
      <c r="E586" t="s">
        <v>2696</v>
      </c>
      <c r="F586" t="s">
        <v>2725</v>
      </c>
      <c r="G586" t="s">
        <v>2726</v>
      </c>
      <c r="H586" t="s">
        <v>2727</v>
      </c>
      <c r="I586" s="9">
        <v>365</v>
      </c>
      <c r="J586" s="9">
        <v>1999</v>
      </c>
      <c r="K586" s="1">
        <v>0.75</v>
      </c>
      <c r="L586" s="3">
        <f>IF(Table1[[#This Row],[discount_percentage]]&gt;=0.5, 1,0)</f>
        <v>1</v>
      </c>
      <c r="M586">
        <v>3.7</v>
      </c>
      <c r="N586" s="2">
        <v>3369</v>
      </c>
      <c r="O586" s="7">
        <f>IF(Table1[rating_count]&lt;1000, 1, 0)</f>
        <v>0</v>
      </c>
      <c r="P586" s="8">
        <f>Table1[[#This Row],[actual_price]]*Table1[[#This Row],[rating_count]]</f>
        <v>6734631</v>
      </c>
      <c r="Q586" s="10" t="str">
        <f>IF(Table1[[#This Row],[discounted_price]]&lt;200, "₹ 200",IF(Table1[[#This Row],[discounted_price]]&lt;=500,"₹ 200-₹ 500", "&gt;₹ 500"))</f>
        <v>₹ 200-₹ 500</v>
      </c>
      <c r="R586">
        <f>Table1[[#This Row],[rating]]*Table1[[#This Row],[rating_count]]</f>
        <v>12465.300000000001</v>
      </c>
      <c r="S586" t="str">
        <f>IF(Table1[[#This Row],[discount_percentage]]&lt;0.25, "Low", IF(Table1[[#This Row],[discount_percentage]]&lt;0.5, "Medium", "High"))</f>
        <v>High</v>
      </c>
    </row>
    <row r="587" spans="1:19">
      <c r="A587" t="s">
        <v>1164</v>
      </c>
      <c r="B587" t="s">
        <v>1165</v>
      </c>
      <c r="C587" t="str">
        <f>TRIM(LEFT(Table1[[#This Row],[product_name]], FIND(" ", Table1[[#This Row],[product_name]], FIND(" ", Table1[[#This Row],[product_name]], FIND(" ", Table1[[#This Row],[product_name]])+1)+1)))</f>
        <v>ZEBRONICS Zeb-Dash Plus</v>
      </c>
      <c r="D587" t="str">
        <f>PROPER(Table1[[#This Row],[Column1]])</f>
        <v>Zebronics Zeb-Dash Plus</v>
      </c>
      <c r="E587" t="s">
        <v>2696</v>
      </c>
      <c r="F587" t="s">
        <v>2725</v>
      </c>
      <c r="G587" t="s">
        <v>2726</v>
      </c>
      <c r="H587" t="s">
        <v>2727</v>
      </c>
      <c r="I587" s="9">
        <v>1499</v>
      </c>
      <c r="J587" s="9">
        <v>449</v>
      </c>
      <c r="K587" s="1">
        <v>0.33</v>
      </c>
      <c r="L587" s="3">
        <f>IF(Table1[[#This Row],[discount_percentage]]&gt;=0.5, 1,0)</f>
        <v>0</v>
      </c>
      <c r="M587">
        <v>3.5</v>
      </c>
      <c r="N587" s="2">
        <v>11827</v>
      </c>
      <c r="O587" s="7">
        <f>IF(Table1[rating_count]&lt;1000, 1, 0)</f>
        <v>0</v>
      </c>
      <c r="P587" s="8">
        <f>Table1[[#This Row],[actual_price]]*Table1[[#This Row],[rating_count]]</f>
        <v>5310323</v>
      </c>
      <c r="Q587" s="10" t="str">
        <f>IF(Table1[[#This Row],[discounted_price]]&lt;200, "₹ 200",IF(Table1[[#This Row],[discounted_price]]&lt;=500,"₹ 200-₹ 500", "&gt;₹ 500"))</f>
        <v>&gt;₹ 500</v>
      </c>
      <c r="R587">
        <f>Table1[[#This Row],[rating]]*Table1[[#This Row],[rating_count]]</f>
        <v>41394.5</v>
      </c>
      <c r="S587" t="str">
        <f>IF(Table1[[#This Row],[discount_percentage]]&lt;0.25, "Low", IF(Table1[[#This Row],[discount_percentage]]&lt;0.5, "Medium", "High"))</f>
        <v>Medium</v>
      </c>
    </row>
    <row r="588" spans="1:19">
      <c r="A588" t="s">
        <v>1166</v>
      </c>
      <c r="B588" t="s">
        <v>1167</v>
      </c>
      <c r="C588" t="str">
        <f>TRIM(LEFT(Table1[[#This Row],[product_name]], FIND(" ", Table1[[#This Row],[product_name]], FIND(" ", Table1[[#This Row],[product_name]], FIND(" ", Table1[[#This Row],[product_name]])+1)+1)))</f>
        <v>Zebronics Zeb-Companion 107</v>
      </c>
      <c r="D588" t="str">
        <f>PROPER(Table1[[#This Row],[Column1]])</f>
        <v>Zebronics Zeb-Companion 107</v>
      </c>
      <c r="E588" t="s">
        <v>2696</v>
      </c>
      <c r="F588" t="s">
        <v>2715</v>
      </c>
      <c r="G588" t="s">
        <v>2716</v>
      </c>
      <c r="I588" s="9">
        <v>1998</v>
      </c>
      <c r="J588" s="9">
        <v>999</v>
      </c>
      <c r="K588" s="1">
        <v>0.3</v>
      </c>
      <c r="L588" s="3">
        <f>IF(Table1[[#This Row],[discount_percentage]]&gt;=0.5, 1,0)</f>
        <v>0</v>
      </c>
      <c r="M588">
        <v>3.5</v>
      </c>
      <c r="N588" s="2">
        <v>15295</v>
      </c>
      <c r="O588" s="7">
        <f>IF(Table1[rating_count]&lt;1000, 1, 0)</f>
        <v>0</v>
      </c>
      <c r="P588" s="8">
        <f>Table1[[#This Row],[actual_price]]*Table1[[#This Row],[rating_count]]</f>
        <v>15279705</v>
      </c>
      <c r="Q588" s="10" t="str">
        <f>IF(Table1[[#This Row],[discounted_price]]&lt;200, "₹ 200",IF(Table1[[#This Row],[discounted_price]]&lt;=500,"₹ 200-₹ 500", "&gt;₹ 500"))</f>
        <v>&gt;₹ 500</v>
      </c>
      <c r="R588">
        <f>Table1[[#This Row],[rating]]*Table1[[#This Row],[rating_count]]</f>
        <v>53532.5</v>
      </c>
      <c r="S588" t="str">
        <f>IF(Table1[[#This Row],[discount_percentage]]&lt;0.25, "Low", IF(Table1[[#This Row],[discount_percentage]]&lt;0.5, "Medium", "High"))</f>
        <v>Medium</v>
      </c>
    </row>
    <row r="589" spans="1:19">
      <c r="A589" t="s">
        <v>1168</v>
      </c>
      <c r="B589" t="s">
        <v>1169</v>
      </c>
      <c r="C589" t="str">
        <f>TRIM(LEFT(Table1[[#This Row],[product_name]], FIND(" ", Table1[[#This Row],[product_name]], FIND(" ", Table1[[#This Row],[product_name]], FIND(" ", Table1[[#This Row],[product_name]])+1)+1)))</f>
        <v>SYVO WT 3130</v>
      </c>
      <c r="D589" t="str">
        <f>PROPER(Table1[[#This Row],[Column1]])</f>
        <v>Syvo Wt 3130</v>
      </c>
      <c r="E589" t="s">
        <v>2696</v>
      </c>
      <c r="F589" t="s">
        <v>2715</v>
      </c>
      <c r="G589" t="s">
        <v>2716</v>
      </c>
      <c r="I589" s="9">
        <v>1799</v>
      </c>
      <c r="J589" s="9">
        <v>3990</v>
      </c>
      <c r="K589" s="1">
        <v>0.8</v>
      </c>
      <c r="L589" s="3">
        <f>IF(Table1[[#This Row],[discount_percentage]]&gt;=0.5, 1,0)</f>
        <v>1</v>
      </c>
      <c r="M589">
        <v>4.3</v>
      </c>
      <c r="N589" s="2">
        <v>27139</v>
      </c>
      <c r="O589" s="7">
        <f>IF(Table1[rating_count]&lt;1000, 1, 0)</f>
        <v>0</v>
      </c>
      <c r="P589" s="8">
        <f>Table1[[#This Row],[actual_price]]*Table1[[#This Row],[rating_count]]</f>
        <v>108284610</v>
      </c>
      <c r="Q589" s="10" t="str">
        <f>IF(Table1[[#This Row],[discounted_price]]&lt;200, "₹ 200",IF(Table1[[#This Row],[discounted_price]]&lt;=500,"₹ 200-₹ 500", "&gt;₹ 500"))</f>
        <v>&gt;₹ 500</v>
      </c>
      <c r="R589">
        <f>Table1[[#This Row],[rating]]*Table1[[#This Row],[rating_count]]</f>
        <v>116697.7</v>
      </c>
      <c r="S589" t="str">
        <f>IF(Table1[[#This Row],[discount_percentage]]&lt;0.25, "Low", IF(Table1[[#This Row],[discount_percentage]]&lt;0.5, "Medium", "High"))</f>
        <v>High</v>
      </c>
    </row>
    <row r="590" spans="1:19">
      <c r="A590" t="s">
        <v>1170</v>
      </c>
      <c r="B590" t="s">
        <v>1171</v>
      </c>
      <c r="C590" t="str">
        <f>TRIM(LEFT(Table1[[#This Row],[product_name]], FIND(" ", Table1[[#This Row],[product_name]], FIND(" ", Table1[[#This Row],[product_name]], FIND(" ", Table1[[#This Row],[product_name]])+1)+1)))</f>
        <v>Boult Audio Airbass</v>
      </c>
      <c r="D590" t="str">
        <f>PROPER(Table1[[#This Row],[Column1]])</f>
        <v>Boult Audio Airbass</v>
      </c>
      <c r="E590" t="s">
        <v>2938</v>
      </c>
      <c r="F590" t="s">
        <v>2741</v>
      </c>
      <c r="G590" t="s">
        <v>2742</v>
      </c>
      <c r="I590" s="9">
        <v>289</v>
      </c>
      <c r="J590" s="9">
        <v>5499</v>
      </c>
      <c r="K590" s="1">
        <v>0.75</v>
      </c>
      <c r="L590" s="3">
        <f>IF(Table1[[#This Row],[discount_percentage]]&gt;=0.5, 1,0)</f>
        <v>1</v>
      </c>
      <c r="M590">
        <v>3.9</v>
      </c>
      <c r="N590" s="2">
        <v>9504</v>
      </c>
      <c r="O590" s="7">
        <f>IF(Table1[rating_count]&lt;1000, 1, 0)</f>
        <v>0</v>
      </c>
      <c r="P590" s="8">
        <f>Table1[[#This Row],[actual_price]]*Table1[[#This Row],[rating_count]]</f>
        <v>52262496</v>
      </c>
      <c r="Q590" s="10" t="str">
        <f>IF(Table1[[#This Row],[discounted_price]]&lt;200, "₹ 200",IF(Table1[[#This Row],[discounted_price]]&lt;=500,"₹ 200-₹ 500", "&gt;₹ 500"))</f>
        <v>₹ 200-₹ 500</v>
      </c>
      <c r="R590">
        <f>Table1[[#This Row],[rating]]*Table1[[#This Row],[rating_count]]</f>
        <v>37065.599999999999</v>
      </c>
      <c r="S590" t="str">
        <f>IF(Table1[[#This Row],[discount_percentage]]&lt;0.25, "Low", IF(Table1[[#This Row],[discount_percentage]]&lt;0.5, "Medium", "High"))</f>
        <v>High</v>
      </c>
    </row>
    <row r="591" spans="1:19">
      <c r="A591" t="s">
        <v>1172</v>
      </c>
      <c r="B591" t="s">
        <v>1173</v>
      </c>
      <c r="C591" t="str">
        <f>TRIM(LEFT(Table1[[#This Row],[product_name]], FIND(" ", Table1[[#This Row],[product_name]], FIND(" ", Table1[[#This Row],[product_name]], FIND(" ", Table1[[#This Row],[product_name]])+1)+1)))</f>
        <v>SanDisk Ultra Flair</v>
      </c>
      <c r="D591" t="str">
        <f>PROPER(Table1[[#This Row],[Column1]])</f>
        <v>Sandisk Ultra Flair</v>
      </c>
      <c r="E591" t="s">
        <v>2938</v>
      </c>
      <c r="F591" t="s">
        <v>2939</v>
      </c>
      <c r="G591" t="s">
        <v>2743</v>
      </c>
      <c r="H591" t="s">
        <v>2744</v>
      </c>
      <c r="I591" s="9">
        <v>599</v>
      </c>
      <c r="J591" s="9">
        <v>1350</v>
      </c>
      <c r="K591" s="1">
        <v>0.62</v>
      </c>
      <c r="L591" s="3">
        <f>IF(Table1[[#This Row],[discount_percentage]]&gt;=0.5, 1,0)</f>
        <v>1</v>
      </c>
      <c r="M591">
        <v>4.3</v>
      </c>
      <c r="N591" s="2">
        <v>30058</v>
      </c>
      <c r="O591" s="7">
        <f>IF(Table1[rating_count]&lt;1000, 1, 0)</f>
        <v>0</v>
      </c>
      <c r="P591" s="8">
        <f>Table1[[#This Row],[actual_price]]*Table1[[#This Row],[rating_count]]</f>
        <v>40578300</v>
      </c>
      <c r="Q591" s="10" t="str">
        <f>IF(Table1[[#This Row],[discounted_price]]&lt;200, "₹ 200",IF(Table1[[#This Row],[discounted_price]]&lt;=500,"₹ 200-₹ 500", "&gt;₹ 500"))</f>
        <v>&gt;₹ 500</v>
      </c>
      <c r="R591">
        <f>Table1[[#This Row],[rating]]*Table1[[#This Row],[rating_count]]</f>
        <v>129249.4</v>
      </c>
      <c r="S591" t="str">
        <f>IF(Table1[[#This Row],[discount_percentage]]&lt;0.25, "Low", IF(Table1[[#This Row],[discount_percentage]]&lt;0.5, "Medium", "High"))</f>
        <v>High</v>
      </c>
    </row>
    <row r="592" spans="1:19">
      <c r="A592" t="s">
        <v>1174</v>
      </c>
      <c r="B592" t="s">
        <v>1175</v>
      </c>
      <c r="C592" t="str">
        <f>TRIM(LEFT(Table1[[#This Row],[product_name]], FIND(" ", Table1[[#This Row],[product_name]], FIND(" ", Table1[[#This Row],[product_name]], FIND(" ", Table1[[#This Row],[product_name]])+1)+1)))</f>
        <v>boAt Rockerz 330</v>
      </c>
      <c r="D592" t="str">
        <f>PROPER(Table1[[#This Row],[Column1]])</f>
        <v>Boat Rockerz 330</v>
      </c>
      <c r="E592" t="s">
        <v>2938</v>
      </c>
      <c r="F592" t="s">
        <v>2939</v>
      </c>
      <c r="G592" t="s">
        <v>2743</v>
      </c>
      <c r="H592" t="s">
        <v>2745</v>
      </c>
      <c r="I592" s="9">
        <v>217</v>
      </c>
      <c r="J592" s="9">
        <v>3990</v>
      </c>
      <c r="K592" s="1">
        <v>0.62</v>
      </c>
      <c r="L592" s="3">
        <f>IF(Table1[[#This Row],[discount_percentage]]&gt;=0.5, 1,0)</f>
        <v>1</v>
      </c>
      <c r="M592">
        <v>4.0999999999999996</v>
      </c>
      <c r="N592" s="2">
        <v>109864</v>
      </c>
      <c r="O592" s="7">
        <f>IF(Table1[rating_count]&lt;1000, 1, 0)</f>
        <v>0</v>
      </c>
      <c r="P592" s="8">
        <f>Table1[[#This Row],[actual_price]]*Table1[[#This Row],[rating_count]]</f>
        <v>438357360</v>
      </c>
      <c r="Q592" s="10" t="str">
        <f>IF(Table1[[#This Row],[discounted_price]]&lt;200, "₹ 200",IF(Table1[[#This Row],[discounted_price]]&lt;=500,"₹ 200-₹ 500", "&gt;₹ 500"))</f>
        <v>₹ 200-₹ 500</v>
      </c>
      <c r="R592">
        <f>Table1[[#This Row],[rating]]*Table1[[#This Row],[rating_count]]</f>
        <v>450442.39999999997</v>
      </c>
      <c r="S592" t="str">
        <f>IF(Table1[[#This Row],[discount_percentage]]&lt;0.25, "Low", IF(Table1[[#This Row],[discount_percentage]]&lt;0.5, "Medium", "High"))</f>
        <v>High</v>
      </c>
    </row>
    <row r="593" spans="1:19">
      <c r="A593" t="s">
        <v>1176</v>
      </c>
      <c r="B593" t="s">
        <v>1177</v>
      </c>
      <c r="C593" t="str">
        <f>TRIM(LEFT(Table1[[#This Row],[product_name]], FIND(" ", Table1[[#This Row],[product_name]], FIND(" ", Table1[[#This Row],[product_name]], FIND(" ", Table1[[#This Row],[product_name]])+1)+1)))</f>
        <v>Casio FX-991ES Plus-2nd</v>
      </c>
      <c r="D593" t="str">
        <f>PROPER(Table1[[#This Row],[Column1]])</f>
        <v>Casio Fx-991Es Plus-2Nd</v>
      </c>
      <c r="E593" t="s">
        <v>2696</v>
      </c>
      <c r="F593" t="s">
        <v>2725</v>
      </c>
      <c r="G593" t="s">
        <v>2726</v>
      </c>
      <c r="H593" t="s">
        <v>2727</v>
      </c>
      <c r="I593" s="9">
        <v>1299</v>
      </c>
      <c r="J593" s="9">
        <v>1295</v>
      </c>
      <c r="K593" s="1">
        <v>0</v>
      </c>
      <c r="L593" s="3">
        <f>IF(Table1[[#This Row],[discount_percentage]]&gt;=0.5, 1,0)</f>
        <v>0</v>
      </c>
      <c r="M593">
        <v>4.5</v>
      </c>
      <c r="N593" s="2">
        <v>5760</v>
      </c>
      <c r="O593" s="7">
        <f>IF(Table1[rating_count]&lt;1000, 1, 0)</f>
        <v>0</v>
      </c>
      <c r="P593" s="8">
        <f>Table1[[#This Row],[actual_price]]*Table1[[#This Row],[rating_count]]</f>
        <v>7459200</v>
      </c>
      <c r="Q593" s="10" t="str">
        <f>IF(Table1[[#This Row],[discounted_price]]&lt;200, "₹ 200",IF(Table1[[#This Row],[discounted_price]]&lt;=500,"₹ 200-₹ 500", "&gt;₹ 500"))</f>
        <v>&gt;₹ 500</v>
      </c>
      <c r="R593">
        <f>Table1[[#This Row],[rating]]*Table1[[#This Row],[rating_count]]</f>
        <v>25920</v>
      </c>
      <c r="S593" t="str">
        <f>IF(Table1[[#This Row],[discount_percentage]]&lt;0.25, "Low", IF(Table1[[#This Row],[discount_percentage]]&lt;0.5, "Medium", "High"))</f>
        <v>Low</v>
      </c>
    </row>
    <row r="594" spans="1:19">
      <c r="A594" t="s">
        <v>1178</v>
      </c>
      <c r="B594" t="s">
        <v>1179</v>
      </c>
      <c r="C594" t="str">
        <f>TRIM(LEFT(Table1[[#This Row],[product_name]], FIND(" ", Table1[[#This Row],[product_name]], FIND(" ", Table1[[#This Row],[product_name]], FIND(" ", Table1[[#This Row],[product_name]])+1)+1)))</f>
        <v>TP-Link AC750 Wifi</v>
      </c>
      <c r="D594" t="str">
        <f>PROPER(Table1[[#This Row],[Column1]])</f>
        <v>Tp-Link Ac750 Wifi</v>
      </c>
      <c r="E594" t="s">
        <v>2938</v>
      </c>
      <c r="F594" t="s">
        <v>2939</v>
      </c>
      <c r="G594" t="s">
        <v>2739</v>
      </c>
      <c r="H594" t="s">
        <v>2746</v>
      </c>
      <c r="I594" s="9">
        <v>263</v>
      </c>
      <c r="J594" s="9">
        <v>5499</v>
      </c>
      <c r="K594" s="1">
        <v>0.66</v>
      </c>
      <c r="L594" s="3">
        <f>IF(Table1[[#This Row],[discount_percentage]]&gt;=0.5, 1,0)</f>
        <v>1</v>
      </c>
      <c r="M594">
        <v>4.2</v>
      </c>
      <c r="N594" s="2">
        <v>49551</v>
      </c>
      <c r="O594" s="7">
        <f>IF(Table1[rating_count]&lt;1000, 1, 0)</f>
        <v>0</v>
      </c>
      <c r="P594" s="8">
        <f>Table1[[#This Row],[actual_price]]*Table1[[#This Row],[rating_count]]</f>
        <v>272480949</v>
      </c>
      <c r="Q594" s="10" t="str">
        <f>IF(Table1[[#This Row],[discounted_price]]&lt;200, "₹ 200",IF(Table1[[#This Row],[discounted_price]]&lt;=500,"₹ 200-₹ 500", "&gt;₹ 500"))</f>
        <v>₹ 200-₹ 500</v>
      </c>
      <c r="R594">
        <f>Table1[[#This Row],[rating]]*Table1[[#This Row],[rating_count]]</f>
        <v>208114.2</v>
      </c>
      <c r="S594" t="str">
        <f>IF(Table1[[#This Row],[discount_percentage]]&lt;0.25, "Low", IF(Table1[[#This Row],[discount_percentage]]&lt;0.5, "Medium", "High"))</f>
        <v>High</v>
      </c>
    </row>
    <row r="595" spans="1:19">
      <c r="A595" t="s">
        <v>1180</v>
      </c>
      <c r="B595" t="s">
        <v>1181</v>
      </c>
      <c r="C595" t="str">
        <f>TRIM(LEFT(Table1[[#This Row],[product_name]], FIND(" ", Table1[[#This Row],[product_name]], FIND(" ", Table1[[#This Row],[product_name]], FIND(" ", Table1[[#This Row],[product_name]])+1)+1)))</f>
        <v>boAt Bassheads 242</v>
      </c>
      <c r="D595" t="str">
        <f>PROPER(Table1[[#This Row],[Column1]])</f>
        <v>Boat Bassheads 242</v>
      </c>
      <c r="E595" t="s">
        <v>2696</v>
      </c>
      <c r="F595" t="s">
        <v>2697</v>
      </c>
      <c r="G595" t="s">
        <v>2722</v>
      </c>
      <c r="H595" t="s">
        <v>2723</v>
      </c>
      <c r="I595" s="9">
        <v>569</v>
      </c>
      <c r="J595" s="9">
        <v>1490</v>
      </c>
      <c r="K595" s="1">
        <v>0.69</v>
      </c>
      <c r="L595" s="3">
        <f>IF(Table1[[#This Row],[discount_percentage]]&gt;=0.5, 1,0)</f>
        <v>1</v>
      </c>
      <c r="M595">
        <v>4.0999999999999996</v>
      </c>
      <c r="N595" s="2">
        <v>161677</v>
      </c>
      <c r="O595" s="7">
        <f>IF(Table1[rating_count]&lt;1000, 1, 0)</f>
        <v>0</v>
      </c>
      <c r="P595" s="8">
        <f>Table1[[#This Row],[actual_price]]*Table1[[#This Row],[rating_count]]</f>
        <v>240898730</v>
      </c>
      <c r="Q595" s="10" t="str">
        <f>IF(Table1[[#This Row],[discounted_price]]&lt;200, "₹ 200",IF(Table1[[#This Row],[discounted_price]]&lt;=500,"₹ 200-₹ 500", "&gt;₹ 500"))</f>
        <v>&gt;₹ 500</v>
      </c>
      <c r="R595">
        <f>Table1[[#This Row],[rating]]*Table1[[#This Row],[rating_count]]</f>
        <v>662875.69999999995</v>
      </c>
      <c r="S595" t="str">
        <f>IF(Table1[[#This Row],[discount_percentage]]&lt;0.25, "Low", IF(Table1[[#This Row],[discount_percentage]]&lt;0.5, "Medium", "High"))</f>
        <v>High</v>
      </c>
    </row>
    <row r="596" spans="1:19">
      <c r="A596" t="s">
        <v>1182</v>
      </c>
      <c r="B596" t="s">
        <v>1183</v>
      </c>
      <c r="C596" t="str">
        <f>TRIM(LEFT(Table1[[#This Row],[product_name]], FIND(" ", Table1[[#This Row],[product_name]], FIND(" ", Table1[[#This Row],[product_name]], FIND(" ", Table1[[#This Row],[product_name]])+1)+1)))</f>
        <v>DIGITEK¬Æ (DTR 260</v>
      </c>
      <c r="D596" t="str">
        <f>PROPER(Table1[[#This Row],[Column1]])</f>
        <v>Digitek¬Æ (Dtr 260</v>
      </c>
      <c r="E596" t="s">
        <v>2696</v>
      </c>
      <c r="F596" t="s">
        <v>2715</v>
      </c>
      <c r="G596" t="s">
        <v>2716</v>
      </c>
      <c r="I596" s="9">
        <v>1999</v>
      </c>
      <c r="J596" s="9">
        <v>995</v>
      </c>
      <c r="K596" s="1">
        <v>0.6</v>
      </c>
      <c r="L596" s="3">
        <f>IF(Table1[[#This Row],[discount_percentage]]&gt;=0.5, 1,0)</f>
        <v>1</v>
      </c>
      <c r="M596">
        <v>3.9</v>
      </c>
      <c r="N596" s="2">
        <v>21372</v>
      </c>
      <c r="O596" s="7">
        <f>IF(Table1[rating_count]&lt;1000, 1, 0)</f>
        <v>0</v>
      </c>
      <c r="P596" s="8">
        <f>Table1[[#This Row],[actual_price]]*Table1[[#This Row],[rating_count]]</f>
        <v>21265140</v>
      </c>
      <c r="Q596" s="10" t="str">
        <f>IF(Table1[[#This Row],[discounted_price]]&lt;200, "₹ 200",IF(Table1[[#This Row],[discounted_price]]&lt;=500,"₹ 200-₹ 500", "&gt;₹ 500"))</f>
        <v>&gt;₹ 500</v>
      </c>
      <c r="R596">
        <f>Table1[[#This Row],[rating]]*Table1[[#This Row],[rating_count]]</f>
        <v>83350.8</v>
      </c>
      <c r="S596" t="str">
        <f>IF(Table1[[#This Row],[discount_percentage]]&lt;0.25, "Low", IF(Table1[[#This Row],[discount_percentage]]&lt;0.5, "Medium", "High"))</f>
        <v>High</v>
      </c>
    </row>
    <row r="597" spans="1:19">
      <c r="A597" t="s">
        <v>1184</v>
      </c>
      <c r="B597" t="s">
        <v>1185</v>
      </c>
      <c r="C597" t="str">
        <f>TRIM(LEFT(Table1[[#This Row],[product_name]], FIND(" ", Table1[[#This Row],[product_name]], FIND(" ", Table1[[#This Row],[product_name]], FIND(" ", Table1[[#This Row],[product_name]])+1)+1)))</f>
        <v>HP 805 Black</v>
      </c>
      <c r="D597" t="str">
        <f>PROPER(Table1[[#This Row],[Column1]])</f>
        <v>Hp 805 Black</v>
      </c>
      <c r="E597" t="s">
        <v>2696</v>
      </c>
      <c r="F597" t="s">
        <v>2725</v>
      </c>
      <c r="G597" t="s">
        <v>2726</v>
      </c>
      <c r="H597" t="s">
        <v>2727</v>
      </c>
      <c r="I597" s="9">
        <v>1399</v>
      </c>
      <c r="J597" s="9">
        <v>761</v>
      </c>
      <c r="K597" s="1">
        <v>0.06</v>
      </c>
      <c r="L597" s="3">
        <f>IF(Table1[[#This Row],[discount_percentage]]&gt;=0.5, 1,0)</f>
        <v>0</v>
      </c>
      <c r="M597">
        <v>4</v>
      </c>
      <c r="N597" s="2">
        <v>7199</v>
      </c>
      <c r="O597" s="7">
        <f>IF(Table1[rating_count]&lt;1000, 1, 0)</f>
        <v>0</v>
      </c>
      <c r="P597" s="8">
        <f>Table1[[#This Row],[actual_price]]*Table1[[#This Row],[rating_count]]</f>
        <v>5478439</v>
      </c>
      <c r="Q597" s="10" t="str">
        <f>IF(Table1[[#This Row],[discounted_price]]&lt;200, "₹ 200",IF(Table1[[#This Row],[discounted_price]]&lt;=500,"₹ 200-₹ 500", "&gt;₹ 500"))</f>
        <v>&gt;₹ 500</v>
      </c>
      <c r="R597">
        <f>Table1[[#This Row],[rating]]*Table1[[#This Row],[rating_count]]</f>
        <v>28796</v>
      </c>
      <c r="S597" t="str">
        <f>IF(Table1[[#This Row],[discount_percentage]]&lt;0.25, "Low", IF(Table1[[#This Row],[discount_percentage]]&lt;0.5, "Medium", "High"))</f>
        <v>Low</v>
      </c>
    </row>
    <row r="598" spans="1:19">
      <c r="A598" t="s">
        <v>1186</v>
      </c>
      <c r="B598" t="s">
        <v>1187</v>
      </c>
      <c r="C598" t="str">
        <f>TRIM(LEFT(Table1[[#This Row],[product_name]], FIND(" ", Table1[[#This Row],[product_name]], FIND(" ", Table1[[#This Row],[product_name]], FIND(" ", Table1[[#This Row],[product_name]])+1)+1)))</f>
        <v>GIZGA essentials Universal</v>
      </c>
      <c r="D598" t="str">
        <f>PROPER(Table1[[#This Row],[Column1]])</f>
        <v>Gizga Essentials Universal</v>
      </c>
      <c r="E598" t="s">
        <v>2938</v>
      </c>
      <c r="F598" t="s">
        <v>2939</v>
      </c>
      <c r="G598" t="s">
        <v>2739</v>
      </c>
      <c r="H598" t="s">
        <v>2747</v>
      </c>
      <c r="I598" s="9">
        <v>349</v>
      </c>
      <c r="J598" s="9">
        <v>299</v>
      </c>
      <c r="K598" s="1">
        <v>0.87</v>
      </c>
      <c r="L598" s="3">
        <f>IF(Table1[[#This Row],[discount_percentage]]&gt;=0.5, 1,0)</f>
        <v>1</v>
      </c>
      <c r="M598">
        <v>3.5</v>
      </c>
      <c r="N598" s="2">
        <v>15233</v>
      </c>
      <c r="O598" s="7">
        <f>IF(Table1[rating_count]&lt;1000, 1, 0)</f>
        <v>0</v>
      </c>
      <c r="P598" s="8">
        <f>Table1[[#This Row],[actual_price]]*Table1[[#This Row],[rating_count]]</f>
        <v>4554667</v>
      </c>
      <c r="Q598" s="10" t="str">
        <f>IF(Table1[[#This Row],[discounted_price]]&lt;200, "₹ 200",IF(Table1[[#This Row],[discounted_price]]&lt;=500,"₹ 200-₹ 500", "&gt;₹ 500"))</f>
        <v>₹ 200-₹ 500</v>
      </c>
      <c r="R598">
        <f>Table1[[#This Row],[rating]]*Table1[[#This Row],[rating_count]]</f>
        <v>53315.5</v>
      </c>
      <c r="S598" t="str">
        <f>IF(Table1[[#This Row],[discount_percentage]]&lt;0.25, "Low", IF(Table1[[#This Row],[discount_percentage]]&lt;0.5, "Medium", "High"))</f>
        <v>High</v>
      </c>
    </row>
    <row r="599" spans="1:19">
      <c r="A599" t="s">
        <v>1188</v>
      </c>
      <c r="B599" t="s">
        <v>1189</v>
      </c>
      <c r="C599" t="str">
        <f>TRIM(LEFT(Table1[[#This Row],[product_name]], FIND(" ", Table1[[#This Row],[product_name]], FIND(" ", Table1[[#This Row],[product_name]], FIND(" ", Table1[[#This Row],[product_name]])+1)+1)))</f>
        <v>SanDisk Ultra 128</v>
      </c>
      <c r="D599" t="str">
        <f>PROPER(Table1[[#This Row],[Column1]])</f>
        <v>Sandisk Ultra 128</v>
      </c>
      <c r="E599" t="s">
        <v>2696</v>
      </c>
      <c r="F599" t="s">
        <v>2725</v>
      </c>
      <c r="G599" t="s">
        <v>2726</v>
      </c>
      <c r="H599" t="s">
        <v>2727</v>
      </c>
      <c r="I599" s="9">
        <v>149</v>
      </c>
      <c r="J599" s="9">
        <v>2500</v>
      </c>
      <c r="K599" s="1">
        <v>0.64</v>
      </c>
      <c r="L599" s="3">
        <f>IF(Table1[[#This Row],[discount_percentage]]&gt;=0.5, 1,0)</f>
        <v>1</v>
      </c>
      <c r="M599">
        <v>4.3</v>
      </c>
      <c r="N599" s="2">
        <v>55747</v>
      </c>
      <c r="O599" s="7">
        <f>IF(Table1[rating_count]&lt;1000, 1, 0)</f>
        <v>0</v>
      </c>
      <c r="P599" s="8">
        <f>Table1[[#This Row],[actual_price]]*Table1[[#This Row],[rating_count]]</f>
        <v>139367500</v>
      </c>
      <c r="Q599" s="10" t="str">
        <f>IF(Table1[[#This Row],[discounted_price]]&lt;200, "₹ 200",IF(Table1[[#This Row],[discounted_price]]&lt;=500,"₹ 200-₹ 500", "&gt;₹ 500"))</f>
        <v>₹ 200</v>
      </c>
      <c r="R599">
        <f>Table1[[#This Row],[rating]]*Table1[[#This Row],[rating_count]]</f>
        <v>239712.09999999998</v>
      </c>
      <c r="S599" t="str">
        <f>IF(Table1[[#This Row],[discount_percentage]]&lt;0.25, "Low", IF(Table1[[#This Row],[discount_percentage]]&lt;0.5, "Medium", "High"))</f>
        <v>High</v>
      </c>
    </row>
    <row r="600" spans="1:19">
      <c r="A600" t="s">
        <v>1190</v>
      </c>
      <c r="B600" t="s">
        <v>1191</v>
      </c>
      <c r="C600" t="str">
        <f>TRIM(LEFT(Table1[[#This Row],[product_name]], FIND(" ", Table1[[#This Row],[product_name]], FIND(" ", Table1[[#This Row],[product_name]], FIND(" ", Table1[[#This Row],[product_name]])+1)+1)))</f>
        <v>Boult Audio ZCharge</v>
      </c>
      <c r="D600" t="str">
        <f>PROPER(Table1[[#This Row],[Column1]])</f>
        <v>Boult Audio Zcharge</v>
      </c>
      <c r="E600" t="s">
        <v>2696</v>
      </c>
      <c r="F600" t="s">
        <v>2725</v>
      </c>
      <c r="G600" t="s">
        <v>2726</v>
      </c>
      <c r="H600" t="s">
        <v>2727</v>
      </c>
      <c r="I600" s="9">
        <v>599</v>
      </c>
      <c r="J600" s="9">
        <v>4999</v>
      </c>
      <c r="K600" s="1">
        <v>0.76</v>
      </c>
      <c r="L600" s="3">
        <f>IF(Table1[[#This Row],[discount_percentage]]&gt;=0.5, 1,0)</f>
        <v>1</v>
      </c>
      <c r="M600">
        <v>3.8</v>
      </c>
      <c r="N600" s="2">
        <v>14961</v>
      </c>
      <c r="O600" s="7">
        <f>IF(Table1[rating_count]&lt;1000, 1, 0)</f>
        <v>0</v>
      </c>
      <c r="P600" s="8">
        <f>Table1[[#This Row],[actual_price]]*Table1[[#This Row],[rating_count]]</f>
        <v>74790039</v>
      </c>
      <c r="Q600" s="10" t="str">
        <f>IF(Table1[[#This Row],[discounted_price]]&lt;200, "₹ 200",IF(Table1[[#This Row],[discounted_price]]&lt;=500,"₹ 200-₹ 500", "&gt;₹ 500"))</f>
        <v>&gt;₹ 500</v>
      </c>
      <c r="R600">
        <f>Table1[[#This Row],[rating]]*Table1[[#This Row],[rating_count]]</f>
        <v>56851.799999999996</v>
      </c>
      <c r="S600" t="str">
        <f>IF(Table1[[#This Row],[discount_percentage]]&lt;0.25, "Low", IF(Table1[[#This Row],[discount_percentage]]&lt;0.5, "Medium", "High"))</f>
        <v>High</v>
      </c>
    </row>
    <row r="601" spans="1:19">
      <c r="A601" t="s">
        <v>1192</v>
      </c>
      <c r="B601" t="s">
        <v>1193</v>
      </c>
      <c r="C601" t="str">
        <f>TRIM(LEFT(Table1[[#This Row],[product_name]], FIND(" ", Table1[[#This Row],[product_name]], FIND(" ", Table1[[#This Row],[product_name]], FIND(" ", Table1[[#This Row],[product_name]])+1)+1)))</f>
        <v>Dell WM118 Wireless</v>
      </c>
      <c r="D601" t="str">
        <f>PROPER(Table1[[#This Row],[Column1]])</f>
        <v>Dell Wm118 Wireless</v>
      </c>
      <c r="E601" t="s">
        <v>2696</v>
      </c>
      <c r="F601" t="s">
        <v>2725</v>
      </c>
      <c r="G601" t="s">
        <v>2726</v>
      </c>
      <c r="H601" t="s">
        <v>2738</v>
      </c>
      <c r="I601" s="9">
        <v>1220</v>
      </c>
      <c r="J601" s="9">
        <v>1299</v>
      </c>
      <c r="K601" s="1">
        <v>0.56000000000000005</v>
      </c>
      <c r="L601" s="3">
        <f>IF(Table1[[#This Row],[discount_percentage]]&gt;=0.5, 1,0)</f>
        <v>1</v>
      </c>
      <c r="M601">
        <v>4.4000000000000004</v>
      </c>
      <c r="N601" s="2">
        <v>9275</v>
      </c>
      <c r="O601" s="7">
        <f>IF(Table1[rating_count]&lt;1000, 1, 0)</f>
        <v>0</v>
      </c>
      <c r="P601" s="8">
        <f>Table1[[#This Row],[actual_price]]*Table1[[#This Row],[rating_count]]</f>
        <v>12048225</v>
      </c>
      <c r="Q601" s="10" t="str">
        <f>IF(Table1[[#This Row],[discounted_price]]&lt;200, "₹ 200",IF(Table1[[#This Row],[discounted_price]]&lt;=500,"₹ 200-₹ 500", "&gt;₹ 500"))</f>
        <v>&gt;₹ 500</v>
      </c>
      <c r="R601">
        <f>Table1[[#This Row],[rating]]*Table1[[#This Row],[rating_count]]</f>
        <v>40810</v>
      </c>
      <c r="S601" t="str">
        <f>IF(Table1[[#This Row],[discount_percentage]]&lt;0.25, "Low", IF(Table1[[#This Row],[discount_percentage]]&lt;0.5, "Medium", "High"))</f>
        <v>High</v>
      </c>
    </row>
    <row r="602" spans="1:19">
      <c r="A602" t="s">
        <v>1194</v>
      </c>
      <c r="B602" t="s">
        <v>1195</v>
      </c>
      <c r="C602" t="str">
        <f>TRIM(LEFT(Table1[[#This Row],[product_name]], FIND(" ", Table1[[#This Row],[product_name]], FIND(" ", Table1[[#This Row],[product_name]], FIND(" ", Table1[[#This Row],[product_name]])+1)+1)))</f>
        <v>Boult Audio AirBass</v>
      </c>
      <c r="D602" t="str">
        <f>PROPER(Table1[[#This Row],[Column1]])</f>
        <v>Boult Audio Airbass</v>
      </c>
      <c r="E602" t="s">
        <v>2696</v>
      </c>
      <c r="F602" t="s">
        <v>2715</v>
      </c>
      <c r="G602" t="s">
        <v>2716</v>
      </c>
      <c r="I602" s="9">
        <v>1499</v>
      </c>
      <c r="J602" s="9">
        <v>8999</v>
      </c>
      <c r="K602" s="1">
        <v>0.83</v>
      </c>
      <c r="L602" s="3">
        <f>IF(Table1[[#This Row],[discount_percentage]]&gt;=0.5, 1,0)</f>
        <v>1</v>
      </c>
      <c r="M602">
        <v>3.7</v>
      </c>
      <c r="N602" s="2">
        <v>28324</v>
      </c>
      <c r="O602" s="7">
        <f>IF(Table1[rating_count]&lt;1000, 1, 0)</f>
        <v>0</v>
      </c>
      <c r="P602" s="8">
        <f>Table1[[#This Row],[actual_price]]*Table1[[#This Row],[rating_count]]</f>
        <v>254887676</v>
      </c>
      <c r="Q602" s="10" t="str">
        <f>IF(Table1[[#This Row],[discounted_price]]&lt;200, "₹ 200",IF(Table1[[#This Row],[discounted_price]]&lt;=500,"₹ 200-₹ 500", "&gt;₹ 500"))</f>
        <v>&gt;₹ 500</v>
      </c>
      <c r="R602">
        <f>Table1[[#This Row],[rating]]*Table1[[#This Row],[rating_count]]</f>
        <v>104798.8</v>
      </c>
      <c r="S602" t="str">
        <f>IF(Table1[[#This Row],[discount_percentage]]&lt;0.25, "Low", IF(Table1[[#This Row],[discount_percentage]]&lt;0.5, "Medium", "High"))</f>
        <v>High</v>
      </c>
    </row>
    <row r="603" spans="1:19">
      <c r="A603" t="s">
        <v>1196</v>
      </c>
      <c r="B603" t="s">
        <v>1197</v>
      </c>
      <c r="C603" t="str">
        <f>TRIM(LEFT(Table1[[#This Row],[product_name]], FIND(" ", Table1[[#This Row],[product_name]], FIND(" ", Table1[[#This Row],[product_name]], FIND(" ", Table1[[#This Row],[product_name]])+1)+1)))</f>
        <v>Eveready 1015 Carbon</v>
      </c>
      <c r="D603" t="str">
        <f>PROPER(Table1[[#This Row],[Column1]])</f>
        <v>Eveready 1015 Carbon</v>
      </c>
      <c r="E603" t="s">
        <v>2696</v>
      </c>
      <c r="F603" t="s">
        <v>2725</v>
      </c>
      <c r="G603" t="s">
        <v>2726</v>
      </c>
      <c r="H603" t="s">
        <v>2727</v>
      </c>
      <c r="I603" s="9">
        <v>499</v>
      </c>
      <c r="J603" s="9">
        <v>180</v>
      </c>
      <c r="K603" s="1">
        <v>0.17</v>
      </c>
      <c r="L603" s="3">
        <f>IF(Table1[[#This Row],[discount_percentage]]&gt;=0.5, 1,0)</f>
        <v>0</v>
      </c>
      <c r="M603">
        <v>4.4000000000000004</v>
      </c>
      <c r="N603" s="2">
        <v>644</v>
      </c>
      <c r="O603" s="7">
        <f>IF(Table1[rating_count]&lt;1000, 1, 0)</f>
        <v>1</v>
      </c>
      <c r="P603" s="8">
        <f>Table1[[#This Row],[actual_price]]*Table1[[#This Row],[rating_count]]</f>
        <v>115920</v>
      </c>
      <c r="Q603" s="10" t="str">
        <f>IF(Table1[[#This Row],[discounted_price]]&lt;200, "₹ 200",IF(Table1[[#This Row],[discounted_price]]&lt;=500,"₹ 200-₹ 500", "&gt;₹ 500"))</f>
        <v>₹ 200-₹ 500</v>
      </c>
      <c r="R603">
        <f>Table1[[#This Row],[rating]]*Table1[[#This Row],[rating_count]]</f>
        <v>2833.6000000000004</v>
      </c>
      <c r="S603" t="str">
        <f>IF(Table1[[#This Row],[discount_percentage]]&lt;0.25, "Low", IF(Table1[[#This Row],[discount_percentage]]&lt;0.5, "Medium", "High"))</f>
        <v>Low</v>
      </c>
    </row>
    <row r="604" spans="1:19">
      <c r="A604" t="s">
        <v>1198</v>
      </c>
      <c r="B604" t="s">
        <v>1199</v>
      </c>
      <c r="C604" t="str">
        <f>TRIM(LEFT(Table1[[#This Row],[product_name]], FIND(" ", Table1[[#This Row],[product_name]], FIND(" ", Table1[[#This Row],[product_name]], FIND(" ", Table1[[#This Row],[product_name]])+1)+1)))</f>
        <v>Zebronics Zeb-Transformer-M Optical</v>
      </c>
      <c r="D604" t="str">
        <f>PROPER(Table1[[#This Row],[Column1]])</f>
        <v>Zebronics Zeb-Transformer-M Optical</v>
      </c>
      <c r="E604" t="s">
        <v>2938</v>
      </c>
      <c r="F604" t="s">
        <v>2939</v>
      </c>
      <c r="G604" t="s">
        <v>2958</v>
      </c>
      <c r="H604" t="s">
        <v>2732</v>
      </c>
      <c r="I604" s="9">
        <v>99</v>
      </c>
      <c r="J604" s="9">
        <v>549</v>
      </c>
      <c r="K604" s="1">
        <v>0.27</v>
      </c>
      <c r="L604" s="3">
        <f>IF(Table1[[#This Row],[discount_percentage]]&gt;=0.5, 1,0)</f>
        <v>0</v>
      </c>
      <c r="M604">
        <v>4.4000000000000004</v>
      </c>
      <c r="N604" s="2">
        <v>18139</v>
      </c>
      <c r="O604" s="7">
        <f>IF(Table1[rating_count]&lt;1000, 1, 0)</f>
        <v>0</v>
      </c>
      <c r="P604" s="8">
        <f>Table1[[#This Row],[actual_price]]*Table1[[#This Row],[rating_count]]</f>
        <v>9958311</v>
      </c>
      <c r="Q604" s="10" t="str">
        <f>IF(Table1[[#This Row],[discounted_price]]&lt;200, "₹ 200",IF(Table1[[#This Row],[discounted_price]]&lt;=500,"₹ 200-₹ 500", "&gt;₹ 500"))</f>
        <v>₹ 200</v>
      </c>
      <c r="R604">
        <f>Table1[[#This Row],[rating]]*Table1[[#This Row],[rating_count]]</f>
        <v>79811.600000000006</v>
      </c>
      <c r="S604" t="str">
        <f>IF(Table1[[#This Row],[discount_percentage]]&lt;0.25, "Low", IF(Table1[[#This Row],[discount_percentage]]&lt;0.5, "Medium", "High"))</f>
        <v>Medium</v>
      </c>
    </row>
    <row r="605" spans="1:19">
      <c r="A605" t="s">
        <v>1200</v>
      </c>
      <c r="B605" t="s">
        <v>1201</v>
      </c>
      <c r="C605" t="str">
        <f>TRIM(LEFT(Table1[[#This Row],[product_name]], FIND(" ", Table1[[#This Row],[product_name]], FIND(" ", Table1[[#This Row],[product_name]], FIND(" ", Table1[[#This Row],[product_name]])+1)+1)))</f>
        <v>PIDILITE Fevicryl Acrylic</v>
      </c>
      <c r="D605" t="str">
        <f>PROPER(Table1[[#This Row],[Column1]])</f>
        <v>Pidilite Fevicryl Acrylic</v>
      </c>
      <c r="E605" t="s">
        <v>2696</v>
      </c>
      <c r="F605" t="s">
        <v>2717</v>
      </c>
      <c r="G605" t="s">
        <v>2718</v>
      </c>
      <c r="H605" t="s">
        <v>2719</v>
      </c>
      <c r="I605" s="9">
        <v>349</v>
      </c>
      <c r="J605" s="9">
        <v>225</v>
      </c>
      <c r="K605" s="1">
        <v>0.15</v>
      </c>
      <c r="L605" s="3">
        <f>IF(Table1[[#This Row],[discount_percentage]]&gt;=0.5, 1,0)</f>
        <v>0</v>
      </c>
      <c r="M605">
        <v>4.4000000000000004</v>
      </c>
      <c r="N605" s="2">
        <v>7203</v>
      </c>
      <c r="O605" s="7">
        <f>IF(Table1[rating_count]&lt;1000, 1, 0)</f>
        <v>0</v>
      </c>
      <c r="P605" s="8">
        <f>Table1[[#This Row],[actual_price]]*Table1[[#This Row],[rating_count]]</f>
        <v>1620675</v>
      </c>
      <c r="Q605" s="10" t="str">
        <f>IF(Table1[[#This Row],[discounted_price]]&lt;200, "₹ 200",IF(Table1[[#This Row],[discounted_price]]&lt;=500,"₹ 200-₹ 500", "&gt;₹ 500"))</f>
        <v>₹ 200-₹ 500</v>
      </c>
      <c r="R605">
        <f>Table1[[#This Row],[rating]]*Table1[[#This Row],[rating_count]]</f>
        <v>31693.200000000004</v>
      </c>
      <c r="S605" t="str">
        <f>IF(Table1[[#This Row],[discount_percentage]]&lt;0.25, "Low", IF(Table1[[#This Row],[discount_percentage]]&lt;0.5, "Medium", "High"))</f>
        <v>Low</v>
      </c>
    </row>
    <row r="606" spans="1:19">
      <c r="A606" t="s">
        <v>1202</v>
      </c>
      <c r="B606" t="s">
        <v>1203</v>
      </c>
      <c r="C606" t="str">
        <f>TRIM(LEFT(Table1[[#This Row],[product_name]], FIND(" ", Table1[[#This Row],[product_name]], FIND(" ", Table1[[#This Row],[product_name]], FIND(" ", Table1[[#This Row],[product_name]])+1)+1)))</f>
        <v>STRIFF Mpad Mouse</v>
      </c>
      <c r="D606" t="str">
        <f>PROPER(Table1[[#This Row],[Column1]])</f>
        <v>Striff Mpad Mouse</v>
      </c>
      <c r="E606" t="s">
        <v>2938</v>
      </c>
      <c r="F606" t="s">
        <v>2741</v>
      </c>
      <c r="G606" t="s">
        <v>2742</v>
      </c>
      <c r="I606" s="9">
        <v>475</v>
      </c>
      <c r="J606" s="9">
        <v>999</v>
      </c>
      <c r="K606" s="1">
        <v>0.87</v>
      </c>
      <c r="L606" s="3">
        <f>IF(Table1[[#This Row],[discount_percentage]]&gt;=0.5, 1,0)</f>
        <v>1</v>
      </c>
      <c r="M606">
        <v>4.2</v>
      </c>
      <c r="N606" s="2">
        <v>491</v>
      </c>
      <c r="O606" s="7">
        <f>IF(Table1[rating_count]&lt;1000, 1, 0)</f>
        <v>1</v>
      </c>
      <c r="P606" s="8">
        <f>Table1[[#This Row],[actual_price]]*Table1[[#This Row],[rating_count]]</f>
        <v>490509</v>
      </c>
      <c r="Q606" s="10" t="str">
        <f>IF(Table1[[#This Row],[discounted_price]]&lt;200, "₹ 200",IF(Table1[[#This Row],[discounted_price]]&lt;=500,"₹ 200-₹ 500", "&gt;₹ 500"))</f>
        <v>₹ 200-₹ 500</v>
      </c>
      <c r="R606">
        <f>Table1[[#This Row],[rating]]*Table1[[#This Row],[rating_count]]</f>
        <v>2062.2000000000003</v>
      </c>
      <c r="S606" t="str">
        <f>IF(Table1[[#This Row],[discount_percentage]]&lt;0.25, "Low", IF(Table1[[#This Row],[discount_percentage]]&lt;0.5, "Medium", "High"))</f>
        <v>High</v>
      </c>
    </row>
    <row r="607" spans="1:19">
      <c r="A607" t="s">
        <v>1204</v>
      </c>
      <c r="B607" t="s">
        <v>1205</v>
      </c>
      <c r="C607" t="str">
        <f>TRIM(LEFT(Table1[[#This Row],[product_name]], FIND(" ", Table1[[#This Row],[product_name]], FIND(" ", Table1[[#This Row],[product_name]], FIND(" ", Table1[[#This Row],[product_name]])+1)+1)))</f>
        <v>Gizga Essentials Hard</v>
      </c>
      <c r="D607" t="str">
        <f>PROPER(Table1[[#This Row],[Column1]])</f>
        <v>Gizga Essentials Hard</v>
      </c>
      <c r="E607" t="s">
        <v>2938</v>
      </c>
      <c r="F607" t="s">
        <v>2939</v>
      </c>
      <c r="G607" t="s">
        <v>2743</v>
      </c>
      <c r="H607" t="s">
        <v>2744</v>
      </c>
      <c r="I607" s="9">
        <v>269</v>
      </c>
      <c r="J607" s="9">
        <v>599</v>
      </c>
      <c r="K607" s="1">
        <v>0.67</v>
      </c>
      <c r="L607" s="3">
        <f>IF(Table1[[#This Row],[discount_percentage]]&gt;=0.5, 1,0)</f>
        <v>1</v>
      </c>
      <c r="M607">
        <v>4.5</v>
      </c>
      <c r="N607" s="2">
        <v>13568</v>
      </c>
      <c r="O607" s="7">
        <f>IF(Table1[rating_count]&lt;1000, 1, 0)</f>
        <v>0</v>
      </c>
      <c r="P607" s="8">
        <f>Table1[[#This Row],[actual_price]]*Table1[[#This Row],[rating_count]]</f>
        <v>8127232</v>
      </c>
      <c r="Q607" s="10" t="str">
        <f>IF(Table1[[#This Row],[discounted_price]]&lt;200, "₹ 200",IF(Table1[[#This Row],[discounted_price]]&lt;=500,"₹ 200-₹ 500", "&gt;₹ 500"))</f>
        <v>₹ 200-₹ 500</v>
      </c>
      <c r="R607">
        <f>Table1[[#This Row],[rating]]*Table1[[#This Row],[rating_count]]</f>
        <v>61056</v>
      </c>
      <c r="S607" t="str">
        <f>IF(Table1[[#This Row],[discount_percentage]]&lt;0.25, "Low", IF(Table1[[#This Row],[discount_percentage]]&lt;0.5, "Medium", "High"))</f>
        <v>High</v>
      </c>
    </row>
    <row r="608" spans="1:19">
      <c r="A608" t="s">
        <v>1206</v>
      </c>
      <c r="B608" t="s">
        <v>1207</v>
      </c>
      <c r="C608" t="str">
        <f>TRIM(LEFT(Table1[[#This Row],[product_name]], FIND(" ", Table1[[#This Row],[product_name]], FIND(" ", Table1[[#This Row],[product_name]], FIND(" ", Table1[[#This Row],[product_name]])+1)+1)))</f>
        <v>Boult Audio FXCharge</v>
      </c>
      <c r="D608" t="str">
        <f>PROPER(Table1[[#This Row],[Column1]])</f>
        <v>Boult Audio Fxcharge</v>
      </c>
      <c r="E608" t="s">
        <v>2938</v>
      </c>
      <c r="F608" t="s">
        <v>2939</v>
      </c>
      <c r="G608" t="s">
        <v>2743</v>
      </c>
      <c r="H608" t="s">
        <v>2744</v>
      </c>
      <c r="I608" s="9">
        <v>299</v>
      </c>
      <c r="J608" s="9">
        <v>4499</v>
      </c>
      <c r="K608" s="1">
        <v>0.78</v>
      </c>
      <c r="L608" s="3">
        <f>IF(Table1[[#This Row],[discount_percentage]]&gt;=0.5, 1,0)</f>
        <v>1</v>
      </c>
      <c r="M608">
        <v>3.8</v>
      </c>
      <c r="N608" s="2">
        <v>3390</v>
      </c>
      <c r="O608" s="7">
        <f>IF(Table1[rating_count]&lt;1000, 1, 0)</f>
        <v>0</v>
      </c>
      <c r="P608" s="8">
        <f>Table1[[#This Row],[actual_price]]*Table1[[#This Row],[rating_count]]</f>
        <v>15251610</v>
      </c>
      <c r="Q608" s="10" t="str">
        <f>IF(Table1[[#This Row],[discounted_price]]&lt;200, "₹ 200",IF(Table1[[#This Row],[discounted_price]]&lt;=500,"₹ 200-₹ 500", "&gt;₹ 500"))</f>
        <v>₹ 200-₹ 500</v>
      </c>
      <c r="R608">
        <f>Table1[[#This Row],[rating]]*Table1[[#This Row],[rating_count]]</f>
        <v>12882</v>
      </c>
      <c r="S608" t="str">
        <f>IF(Table1[[#This Row],[discount_percentage]]&lt;0.25, "Low", IF(Table1[[#This Row],[discount_percentage]]&lt;0.5, "Medium", "High"))</f>
        <v>High</v>
      </c>
    </row>
    <row r="609" spans="1:19">
      <c r="A609" t="s">
        <v>1208</v>
      </c>
      <c r="B609" t="s">
        <v>1209</v>
      </c>
      <c r="C609" t="str">
        <f>TRIM(LEFT(Table1[[#This Row],[product_name]], FIND(" ", Table1[[#This Row],[product_name]], FIND(" ", Table1[[#This Row],[product_name]], FIND(" ", Table1[[#This Row],[product_name]])+1)+1)))</f>
        <v>Boult Audio Probass</v>
      </c>
      <c r="D609" t="str">
        <f>PROPER(Table1[[#This Row],[Column1]])</f>
        <v>Boult Audio Probass</v>
      </c>
      <c r="E609" t="s">
        <v>2696</v>
      </c>
      <c r="F609" t="s">
        <v>2715</v>
      </c>
      <c r="G609" t="s">
        <v>2716</v>
      </c>
      <c r="I609" s="9">
        <v>1599</v>
      </c>
      <c r="J609" s="9">
        <v>4499</v>
      </c>
      <c r="K609" s="1">
        <v>0.8</v>
      </c>
      <c r="L609" s="3">
        <f>IF(Table1[[#This Row],[discount_percentage]]&gt;=0.5, 1,0)</f>
        <v>1</v>
      </c>
      <c r="M609">
        <v>3.8</v>
      </c>
      <c r="N609" s="2">
        <v>103052</v>
      </c>
      <c r="O609" s="7">
        <f>IF(Table1[rating_count]&lt;1000, 1, 0)</f>
        <v>0</v>
      </c>
      <c r="P609" s="8">
        <f>Table1[[#This Row],[actual_price]]*Table1[[#This Row],[rating_count]]</f>
        <v>463630948</v>
      </c>
      <c r="Q609" s="10" t="str">
        <f>IF(Table1[[#This Row],[discounted_price]]&lt;200, "₹ 200",IF(Table1[[#This Row],[discounted_price]]&lt;=500,"₹ 200-₹ 500", "&gt;₹ 500"))</f>
        <v>&gt;₹ 500</v>
      </c>
      <c r="R609">
        <f>Table1[[#This Row],[rating]]*Table1[[#This Row],[rating_count]]</f>
        <v>391597.6</v>
      </c>
      <c r="S609" t="str">
        <f>IF(Table1[[#This Row],[discount_percentage]]&lt;0.25, "Low", IF(Table1[[#This Row],[discount_percentage]]&lt;0.5, "Medium", "High"))</f>
        <v>High</v>
      </c>
    </row>
    <row r="610" spans="1:19">
      <c r="A610" t="s">
        <v>1210</v>
      </c>
      <c r="B610" t="s">
        <v>1211</v>
      </c>
      <c r="C610" t="str">
        <f>TRIM(LEFT(Table1[[#This Row],[product_name]], FIND(" ", Table1[[#This Row],[product_name]], FIND(" ", Table1[[#This Row],[product_name]], FIND(" ", Table1[[#This Row],[product_name]])+1)+1)))</f>
        <v>Casio FX-82MS 2nd</v>
      </c>
      <c r="D610" t="str">
        <f>PROPER(Table1[[#This Row],[Column1]])</f>
        <v>Casio Fx-82Ms 2Nd</v>
      </c>
      <c r="E610" t="s">
        <v>2696</v>
      </c>
      <c r="F610" t="s">
        <v>2715</v>
      </c>
      <c r="G610" t="s">
        <v>2716</v>
      </c>
      <c r="I610" s="9">
        <v>1499</v>
      </c>
      <c r="J610" s="9">
        <v>550</v>
      </c>
      <c r="K610" s="1">
        <v>0.05</v>
      </c>
      <c r="L610" s="3">
        <f>IF(Table1[[#This Row],[discount_percentage]]&gt;=0.5, 1,0)</f>
        <v>0</v>
      </c>
      <c r="M610">
        <v>4.4000000000000004</v>
      </c>
      <c r="N610" s="2">
        <v>12179</v>
      </c>
      <c r="O610" s="7">
        <f>IF(Table1[rating_count]&lt;1000, 1, 0)</f>
        <v>0</v>
      </c>
      <c r="P610" s="8">
        <f>Table1[[#This Row],[actual_price]]*Table1[[#This Row],[rating_count]]</f>
        <v>6698450</v>
      </c>
      <c r="Q610" s="10" t="str">
        <f>IF(Table1[[#This Row],[discounted_price]]&lt;200, "₹ 200",IF(Table1[[#This Row],[discounted_price]]&lt;=500,"₹ 200-₹ 500", "&gt;₹ 500"))</f>
        <v>&gt;₹ 500</v>
      </c>
      <c r="R610">
        <f>Table1[[#This Row],[rating]]*Table1[[#This Row],[rating_count]]</f>
        <v>53587.600000000006</v>
      </c>
      <c r="S610" t="str">
        <f>IF(Table1[[#This Row],[discount_percentage]]&lt;0.25, "Low", IF(Table1[[#This Row],[discount_percentage]]&lt;0.5, "Medium", "High"))</f>
        <v>Low</v>
      </c>
    </row>
    <row r="611" spans="1:19">
      <c r="A611" t="s">
        <v>1212</v>
      </c>
      <c r="B611" t="s">
        <v>1213</v>
      </c>
      <c r="C611" t="str">
        <f>TRIM(LEFT(Table1[[#This Row],[product_name]], FIND(" ", Table1[[#This Row],[product_name]], FIND(" ", Table1[[#This Row],[product_name]], FIND(" ", Table1[[#This Row],[product_name]])+1)+1)))</f>
        <v>Tygot 10 Inches</v>
      </c>
      <c r="D611" t="str">
        <f>PROPER(Table1[[#This Row],[Column1]])</f>
        <v>Tygot 10 Inches</v>
      </c>
      <c r="E611" t="s">
        <v>2696</v>
      </c>
      <c r="F611" t="s">
        <v>2725</v>
      </c>
      <c r="G611" t="s">
        <v>2726</v>
      </c>
      <c r="H611" t="s">
        <v>2727</v>
      </c>
      <c r="I611" s="9">
        <v>329</v>
      </c>
      <c r="J611" s="9">
        <v>1999</v>
      </c>
      <c r="K611" s="1">
        <v>0.6</v>
      </c>
      <c r="L611" s="3">
        <f>IF(Table1[[#This Row],[discount_percentage]]&gt;=0.5, 1,0)</f>
        <v>1</v>
      </c>
      <c r="M611">
        <v>3.8</v>
      </c>
      <c r="N611" s="2">
        <v>12958</v>
      </c>
      <c r="O611" s="7">
        <f>IF(Table1[rating_count]&lt;1000, 1, 0)</f>
        <v>0</v>
      </c>
      <c r="P611" s="8">
        <f>Table1[[#This Row],[actual_price]]*Table1[[#This Row],[rating_count]]</f>
        <v>25903042</v>
      </c>
      <c r="Q611" s="10" t="str">
        <f>IF(Table1[[#This Row],[discounted_price]]&lt;200, "₹ 200",IF(Table1[[#This Row],[discounted_price]]&lt;=500,"₹ 200-₹ 500", "&gt;₹ 500"))</f>
        <v>₹ 200-₹ 500</v>
      </c>
      <c r="R611">
        <f>Table1[[#This Row],[rating]]*Table1[[#This Row],[rating_count]]</f>
        <v>49240.399999999994</v>
      </c>
      <c r="S611" t="str">
        <f>IF(Table1[[#This Row],[discount_percentage]]&lt;0.25, "Low", IF(Table1[[#This Row],[discount_percentage]]&lt;0.5, "Medium", "High"))</f>
        <v>High</v>
      </c>
    </row>
    <row r="612" spans="1:19">
      <c r="A612" t="s">
        <v>1214</v>
      </c>
      <c r="B612" t="s">
        <v>1215</v>
      </c>
      <c r="C612" t="str">
        <f>TRIM(LEFT(Table1[[#This Row],[product_name]], FIND(" ", Table1[[#This Row],[product_name]], FIND(" ", Table1[[#This Row],[product_name]], FIND(" ", Table1[[#This Row],[product_name]])+1)+1)))</f>
        <v>HP X200 Wireless</v>
      </c>
      <c r="D612" t="str">
        <f>PROPER(Table1[[#This Row],[Column1]])</f>
        <v>Hp X200 Wireless</v>
      </c>
      <c r="E612" t="s">
        <v>2938</v>
      </c>
      <c r="F612" t="s">
        <v>2939</v>
      </c>
      <c r="G612" t="s">
        <v>2743</v>
      </c>
      <c r="H612" t="s">
        <v>2748</v>
      </c>
      <c r="I612" s="9">
        <v>549</v>
      </c>
      <c r="J612" s="9">
        <v>1199</v>
      </c>
      <c r="K612" s="1">
        <v>0.43</v>
      </c>
      <c r="L612" s="3">
        <f>IF(Table1[[#This Row],[discount_percentage]]&gt;=0.5, 1,0)</f>
        <v>0</v>
      </c>
      <c r="M612">
        <v>4.2</v>
      </c>
      <c r="N612" s="2">
        <v>8258</v>
      </c>
      <c r="O612" s="7">
        <f>IF(Table1[rating_count]&lt;1000, 1, 0)</f>
        <v>0</v>
      </c>
      <c r="P612" s="8">
        <f>Table1[[#This Row],[actual_price]]*Table1[[#This Row],[rating_count]]</f>
        <v>9901342</v>
      </c>
      <c r="Q612" s="10" t="str">
        <f>IF(Table1[[#This Row],[discounted_price]]&lt;200, "₹ 200",IF(Table1[[#This Row],[discounted_price]]&lt;=500,"₹ 200-₹ 500", "&gt;₹ 500"))</f>
        <v>&gt;₹ 500</v>
      </c>
      <c r="R612">
        <f>Table1[[#This Row],[rating]]*Table1[[#This Row],[rating_count]]</f>
        <v>34683.599999999999</v>
      </c>
      <c r="S612" t="str">
        <f>IF(Table1[[#This Row],[discount_percentage]]&lt;0.25, "Low", IF(Table1[[#This Row],[discount_percentage]]&lt;0.5, "Medium", "High"))</f>
        <v>Medium</v>
      </c>
    </row>
    <row r="613" spans="1:19">
      <c r="A613" t="s">
        <v>1216</v>
      </c>
      <c r="B613" t="s">
        <v>1217</v>
      </c>
      <c r="C613" t="str">
        <f>TRIM(LEFT(Table1[[#This Row],[product_name]], FIND(" ", Table1[[#This Row],[product_name]], FIND(" ", Table1[[#This Row],[product_name]], FIND(" ", Table1[[#This Row],[product_name]])+1)+1)))</f>
        <v>Oakter Mini UPS</v>
      </c>
      <c r="D613" t="str">
        <f>PROPER(Table1[[#This Row],[Column1]])</f>
        <v>Oakter Mini Ups</v>
      </c>
      <c r="E613" t="s">
        <v>2696</v>
      </c>
      <c r="F613" t="s">
        <v>2715</v>
      </c>
      <c r="G613" t="s">
        <v>2716</v>
      </c>
      <c r="I613" s="9">
        <v>2199</v>
      </c>
      <c r="J613" s="9">
        <v>3490</v>
      </c>
      <c r="K613" s="1">
        <v>0.66</v>
      </c>
      <c r="L613" s="3">
        <f>IF(Table1[[#This Row],[discount_percentage]]&gt;=0.5, 1,0)</f>
        <v>1</v>
      </c>
      <c r="M613">
        <v>4.0999999999999996</v>
      </c>
      <c r="N613" s="2">
        <v>11716</v>
      </c>
      <c r="O613" s="7">
        <f>IF(Table1[rating_count]&lt;1000, 1, 0)</f>
        <v>0</v>
      </c>
      <c r="P613" s="8">
        <f>Table1[[#This Row],[actual_price]]*Table1[[#This Row],[rating_count]]</f>
        <v>40888840</v>
      </c>
      <c r="Q613" s="10" t="str">
        <f>IF(Table1[[#This Row],[discounted_price]]&lt;200, "₹ 200",IF(Table1[[#This Row],[discounted_price]]&lt;=500,"₹ 200-₹ 500", "&gt;₹ 500"))</f>
        <v>&gt;₹ 500</v>
      </c>
      <c r="R613">
        <f>Table1[[#This Row],[rating]]*Table1[[#This Row],[rating_count]]</f>
        <v>48035.6</v>
      </c>
      <c r="S613" t="str">
        <f>IF(Table1[[#This Row],[discount_percentage]]&lt;0.25, "Low", IF(Table1[[#This Row],[discount_percentage]]&lt;0.5, "Medium", "High"))</f>
        <v>High</v>
      </c>
    </row>
    <row r="614" spans="1:19">
      <c r="A614" t="s">
        <v>1218</v>
      </c>
      <c r="B614" t="s">
        <v>1219</v>
      </c>
      <c r="C614" t="str">
        <f>TRIM(LEFT(Table1[[#This Row],[product_name]], FIND(" ", Table1[[#This Row],[product_name]], FIND(" ", Table1[[#This Row],[product_name]], FIND(" ", Table1[[#This Row],[product_name]])+1)+1)))</f>
        <v>TP-Link Archer AC1200</v>
      </c>
      <c r="D614" t="str">
        <f>PROPER(Table1[[#This Row],[Column1]])</f>
        <v>Tp-Link Archer Ac1200</v>
      </c>
      <c r="E614" t="s">
        <v>2938</v>
      </c>
      <c r="F614" t="s">
        <v>2939</v>
      </c>
      <c r="G614" t="s">
        <v>2743</v>
      </c>
      <c r="H614" t="s">
        <v>2744</v>
      </c>
      <c r="I614" s="9">
        <v>299</v>
      </c>
      <c r="J614" s="9">
        <v>4999</v>
      </c>
      <c r="K614" s="1">
        <v>0.5</v>
      </c>
      <c r="L614" s="3">
        <f>IF(Table1[[#This Row],[discount_percentage]]&gt;=0.5, 1,0)</f>
        <v>1</v>
      </c>
      <c r="M614">
        <v>4.4000000000000004</v>
      </c>
      <c r="N614" s="2">
        <v>35024</v>
      </c>
      <c r="O614" s="7">
        <f>IF(Table1[rating_count]&lt;1000, 1, 0)</f>
        <v>0</v>
      </c>
      <c r="P614" s="8">
        <f>Table1[[#This Row],[actual_price]]*Table1[[#This Row],[rating_count]]</f>
        <v>175084976</v>
      </c>
      <c r="Q614" s="10" t="str">
        <f>IF(Table1[[#This Row],[discounted_price]]&lt;200, "₹ 200",IF(Table1[[#This Row],[discounted_price]]&lt;=500,"₹ 200-₹ 500", "&gt;₹ 500"))</f>
        <v>₹ 200-₹ 500</v>
      </c>
      <c r="R614">
        <f>Table1[[#This Row],[rating]]*Table1[[#This Row],[rating_count]]</f>
        <v>154105.60000000001</v>
      </c>
      <c r="S614" t="str">
        <f>IF(Table1[[#This Row],[discount_percentage]]&lt;0.25, "Low", IF(Table1[[#This Row],[discount_percentage]]&lt;0.5, "Medium", "High"))</f>
        <v>High</v>
      </c>
    </row>
    <row r="615" spans="1:19">
      <c r="A615" t="s">
        <v>1220</v>
      </c>
      <c r="B615" t="s">
        <v>1221</v>
      </c>
      <c r="C615" t="str">
        <f>TRIM(LEFT(Table1[[#This Row],[product_name]], FIND(" ", Table1[[#This Row],[product_name]], FIND(" ", Table1[[#This Row],[product_name]], FIND(" ", Table1[[#This Row],[product_name]])+1)+1)))</f>
        <v>boAt Rockerz 550</v>
      </c>
      <c r="D615" t="str">
        <f>PROPER(Table1[[#This Row],[Column1]])</f>
        <v>Boat Rockerz 550</v>
      </c>
      <c r="E615" t="s">
        <v>2942</v>
      </c>
      <c r="F615" t="s">
        <v>2749</v>
      </c>
      <c r="G615" t="s">
        <v>2750</v>
      </c>
      <c r="I615" s="9">
        <v>798</v>
      </c>
      <c r="J615" s="9">
        <v>4999</v>
      </c>
      <c r="K615" s="1">
        <v>0.64</v>
      </c>
      <c r="L615" s="3">
        <f>IF(Table1[[#This Row],[discount_percentage]]&gt;=0.5, 1,0)</f>
        <v>1</v>
      </c>
      <c r="M615">
        <v>4.0999999999999996</v>
      </c>
      <c r="N615" s="2">
        <v>55192</v>
      </c>
      <c r="O615" s="7">
        <f>IF(Table1[rating_count]&lt;1000, 1, 0)</f>
        <v>0</v>
      </c>
      <c r="P615" s="8">
        <f>Table1[[#This Row],[actual_price]]*Table1[[#This Row],[rating_count]]</f>
        <v>275904808</v>
      </c>
      <c r="Q615" s="10" t="str">
        <f>IF(Table1[[#This Row],[discounted_price]]&lt;200, "₹ 200",IF(Table1[[#This Row],[discounted_price]]&lt;=500,"₹ 200-₹ 500", "&gt;₹ 500"))</f>
        <v>&gt;₹ 500</v>
      </c>
      <c r="R615">
        <f>Table1[[#This Row],[rating]]*Table1[[#This Row],[rating_count]]</f>
        <v>226287.19999999998</v>
      </c>
      <c r="S615" t="str">
        <f>IF(Table1[[#This Row],[discount_percentage]]&lt;0.25, "Low", IF(Table1[[#This Row],[discount_percentage]]&lt;0.5, "Medium", "High"))</f>
        <v>High</v>
      </c>
    </row>
    <row r="616" spans="1:19">
      <c r="A616" t="s">
        <v>1222</v>
      </c>
      <c r="B616" t="s">
        <v>1223</v>
      </c>
      <c r="C616" t="str">
        <f>TRIM(LEFT(Table1[[#This Row],[product_name]], FIND(" ", Table1[[#This Row],[product_name]], FIND(" ", Table1[[#This Row],[product_name]], FIND(" ", Table1[[#This Row],[product_name]])+1)+1)))</f>
        <v>Xiaomi Mi Wired</v>
      </c>
      <c r="D616" t="str">
        <f>PROPER(Table1[[#This Row],[Column1]])</f>
        <v>Xiaomi Mi Wired</v>
      </c>
      <c r="E616" t="s">
        <v>2938</v>
      </c>
      <c r="F616" t="s">
        <v>2939</v>
      </c>
      <c r="G616" t="s">
        <v>2958</v>
      </c>
      <c r="H616" t="s">
        <v>2695</v>
      </c>
      <c r="I616" s="9">
        <v>399</v>
      </c>
      <c r="J616" s="9">
        <v>599</v>
      </c>
      <c r="K616" s="1">
        <v>0.28000000000000003</v>
      </c>
      <c r="L616" s="3">
        <f>IF(Table1[[#This Row],[discount_percentage]]&gt;=0.5, 1,0)</f>
        <v>0</v>
      </c>
      <c r="M616">
        <v>4.0999999999999996</v>
      </c>
      <c r="N616" s="2">
        <v>119466</v>
      </c>
      <c r="O616" s="7">
        <f>IF(Table1[rating_count]&lt;1000, 1, 0)</f>
        <v>0</v>
      </c>
      <c r="P616" s="8">
        <f>Table1[[#This Row],[actual_price]]*Table1[[#This Row],[rating_count]]</f>
        <v>71560134</v>
      </c>
      <c r="Q616" s="10" t="str">
        <f>IF(Table1[[#This Row],[discounted_price]]&lt;200, "₹ 200",IF(Table1[[#This Row],[discounted_price]]&lt;=500,"₹ 200-₹ 500", "&gt;₹ 500"))</f>
        <v>₹ 200-₹ 500</v>
      </c>
      <c r="R616">
        <f>Table1[[#This Row],[rating]]*Table1[[#This Row],[rating_count]]</f>
        <v>489810.6</v>
      </c>
      <c r="S616" t="str">
        <f>IF(Table1[[#This Row],[discount_percentage]]&lt;0.25, "Low", IF(Table1[[#This Row],[discount_percentage]]&lt;0.5, "Medium", "High"))</f>
        <v>Medium</v>
      </c>
    </row>
    <row r="617" spans="1:19">
      <c r="A617" t="s">
        <v>1224</v>
      </c>
      <c r="B617" t="s">
        <v>1225</v>
      </c>
      <c r="C617" t="str">
        <f>TRIM(LEFT(Table1[[#This Row],[product_name]], FIND(" ", Table1[[#This Row],[product_name]], FIND(" ", Table1[[#This Row],[product_name]], FIND(" ", Table1[[#This Row],[product_name]])+1)+1)))</f>
        <v>Zodo 8. 5</v>
      </c>
      <c r="D617" t="str">
        <f>PROPER(Table1[[#This Row],[Column1]])</f>
        <v>Zodo 8. 5</v>
      </c>
      <c r="E617" t="s">
        <v>2696</v>
      </c>
      <c r="F617" t="s">
        <v>2751</v>
      </c>
      <c r="G617" t="s">
        <v>2752</v>
      </c>
      <c r="I617" s="9">
        <v>266</v>
      </c>
      <c r="J617" s="9">
        <v>499</v>
      </c>
      <c r="K617" s="1">
        <v>0.8</v>
      </c>
      <c r="L617" s="3">
        <f>IF(Table1[[#This Row],[discount_percentage]]&gt;=0.5, 1,0)</f>
        <v>1</v>
      </c>
      <c r="M617">
        <v>3.5</v>
      </c>
      <c r="N617" s="2">
        <v>9638</v>
      </c>
      <c r="O617" s="7">
        <f>IF(Table1[rating_count]&lt;1000, 1, 0)</f>
        <v>0</v>
      </c>
      <c r="P617" s="8">
        <f>Table1[[#This Row],[actual_price]]*Table1[[#This Row],[rating_count]]</f>
        <v>4809362</v>
      </c>
      <c r="Q617" s="10" t="str">
        <f>IF(Table1[[#This Row],[discounted_price]]&lt;200, "₹ 200",IF(Table1[[#This Row],[discounted_price]]&lt;=500,"₹ 200-₹ 500", "&gt;₹ 500"))</f>
        <v>₹ 200-₹ 500</v>
      </c>
      <c r="R617">
        <f>Table1[[#This Row],[rating]]*Table1[[#This Row],[rating_count]]</f>
        <v>33733</v>
      </c>
      <c r="S617" t="str">
        <f>IF(Table1[[#This Row],[discount_percentage]]&lt;0.25, "Low", IF(Table1[[#This Row],[discount_percentage]]&lt;0.5, "Medium", "High"))</f>
        <v>High</v>
      </c>
    </row>
    <row r="618" spans="1:19">
      <c r="A618" t="s">
        <v>1226</v>
      </c>
      <c r="B618" t="s">
        <v>1227</v>
      </c>
      <c r="C618" t="str">
        <f>TRIM(LEFT(Table1[[#This Row],[product_name]], FIND(" ", Table1[[#This Row],[product_name]], FIND(" ", Table1[[#This Row],[product_name]], FIND(" ", Table1[[#This Row],[product_name]])+1)+1)))</f>
        <v>Zebronics ZEB-KM2100 Multimedia</v>
      </c>
      <c r="D618" t="str">
        <f>PROPER(Table1[[#This Row],[Column1]])</f>
        <v>Zebronics Zeb-Km2100 Multimedia</v>
      </c>
      <c r="E618" t="s">
        <v>2943</v>
      </c>
      <c r="F618" t="s">
        <v>2944</v>
      </c>
      <c r="G618" t="s">
        <v>2753</v>
      </c>
      <c r="H618" t="s">
        <v>2754</v>
      </c>
      <c r="I618" s="9">
        <v>50</v>
      </c>
      <c r="J618" s="9">
        <v>399</v>
      </c>
      <c r="K618" s="1">
        <v>0.18</v>
      </c>
      <c r="L618" s="3">
        <f>IF(Table1[[#This Row],[discount_percentage]]&gt;=0.5, 1,0)</f>
        <v>0</v>
      </c>
      <c r="M618">
        <v>3.6</v>
      </c>
      <c r="N618" s="2">
        <v>33735</v>
      </c>
      <c r="O618" s="7">
        <f>IF(Table1[rating_count]&lt;1000, 1, 0)</f>
        <v>0</v>
      </c>
      <c r="P618" s="8">
        <f>Table1[[#This Row],[actual_price]]*Table1[[#This Row],[rating_count]]</f>
        <v>13460265</v>
      </c>
      <c r="Q618" s="10" t="str">
        <f>IF(Table1[[#This Row],[discounted_price]]&lt;200, "₹ 200",IF(Table1[[#This Row],[discounted_price]]&lt;=500,"₹ 200-₹ 500", "&gt;₹ 500"))</f>
        <v>₹ 200</v>
      </c>
      <c r="R618">
        <f>Table1[[#This Row],[rating]]*Table1[[#This Row],[rating_count]]</f>
        <v>121446</v>
      </c>
      <c r="S618" t="str">
        <f>IF(Table1[[#This Row],[discount_percentage]]&lt;0.25, "Low", IF(Table1[[#This Row],[discount_percentage]]&lt;0.5, "Medium", "High"))</f>
        <v>Low</v>
      </c>
    </row>
    <row r="619" spans="1:19">
      <c r="A619" t="s">
        <v>1228</v>
      </c>
      <c r="B619" t="s">
        <v>1229</v>
      </c>
      <c r="C619" t="str">
        <f>TRIM(LEFT(Table1[[#This Row],[product_name]], FIND(" ", Table1[[#This Row],[product_name]], FIND(" ", Table1[[#This Row],[product_name]], FIND(" ", Table1[[#This Row],[product_name]])+1)+1)))</f>
        <v>ZEBRONICS Zeb-Comfort Wired</v>
      </c>
      <c r="D619" t="str">
        <f>PROPER(Table1[[#This Row],[Column1]])</f>
        <v>Zebronics Zeb-Comfort Wired</v>
      </c>
      <c r="E619" t="s">
        <v>2960</v>
      </c>
      <c r="F619" t="s">
        <v>2961</v>
      </c>
      <c r="G619" t="s">
        <v>2755</v>
      </c>
      <c r="H619" t="s">
        <v>2756</v>
      </c>
      <c r="I619" s="9">
        <v>130</v>
      </c>
      <c r="J619" s="9">
        <v>299</v>
      </c>
      <c r="K619" s="1">
        <v>0.54</v>
      </c>
      <c r="L619" s="3">
        <f>IF(Table1[[#This Row],[discount_percentage]]&gt;=0.5, 1,0)</f>
        <v>1</v>
      </c>
      <c r="M619">
        <v>3.8</v>
      </c>
      <c r="N619" s="2">
        <v>3044</v>
      </c>
      <c r="O619" s="7">
        <f>IF(Table1[rating_count]&lt;1000, 1, 0)</f>
        <v>0</v>
      </c>
      <c r="P619" s="8">
        <f>Table1[[#This Row],[actual_price]]*Table1[[#This Row],[rating_count]]</f>
        <v>910156</v>
      </c>
      <c r="Q619" s="10" t="str">
        <f>IF(Table1[[#This Row],[discounted_price]]&lt;200, "₹ 200",IF(Table1[[#This Row],[discounted_price]]&lt;=500,"₹ 200-₹ 500", "&gt;₹ 500"))</f>
        <v>₹ 200</v>
      </c>
      <c r="R619">
        <f>Table1[[#This Row],[rating]]*Table1[[#This Row],[rating_count]]</f>
        <v>11567.199999999999</v>
      </c>
      <c r="S619" t="str">
        <f>IF(Table1[[#This Row],[discount_percentage]]&lt;0.25, "Low", IF(Table1[[#This Row],[discount_percentage]]&lt;0.5, "Medium", "High"))</f>
        <v>High</v>
      </c>
    </row>
    <row r="620" spans="1:19">
      <c r="A620" t="s">
        <v>1230</v>
      </c>
      <c r="B620" t="s">
        <v>1231</v>
      </c>
      <c r="C620" t="str">
        <f>TRIM(LEFT(Table1[[#This Row],[product_name]], FIND(" ", Table1[[#This Row],[product_name]], FIND(" ", Table1[[#This Row],[product_name]], FIND(" ", Table1[[#This Row],[product_name]])+1)+1)))</f>
        <v>boAt Rockerz 370</v>
      </c>
      <c r="D620" t="str">
        <f>PROPER(Table1[[#This Row],[Column1]])</f>
        <v>Boat Rockerz 370</v>
      </c>
      <c r="E620" t="s">
        <v>2696</v>
      </c>
      <c r="F620" t="s">
        <v>2725</v>
      </c>
      <c r="G620" t="s">
        <v>2726</v>
      </c>
      <c r="H620" t="s">
        <v>2727</v>
      </c>
      <c r="I620" s="9">
        <v>449</v>
      </c>
      <c r="J620" s="9">
        <v>2499</v>
      </c>
      <c r="K620" s="1">
        <v>0.52</v>
      </c>
      <c r="L620" s="3">
        <f>IF(Table1[[#This Row],[discount_percentage]]&gt;=0.5, 1,0)</f>
        <v>1</v>
      </c>
      <c r="M620">
        <v>4</v>
      </c>
      <c r="N620" s="2">
        <v>33584</v>
      </c>
      <c r="O620" s="7">
        <f>IF(Table1[rating_count]&lt;1000, 1, 0)</f>
        <v>0</v>
      </c>
      <c r="P620" s="8">
        <f>Table1[[#This Row],[actual_price]]*Table1[[#This Row],[rating_count]]</f>
        <v>83926416</v>
      </c>
      <c r="Q620" s="10" t="str">
        <f>IF(Table1[[#This Row],[discounted_price]]&lt;200, "₹ 200",IF(Table1[[#This Row],[discounted_price]]&lt;=500,"₹ 200-₹ 500", "&gt;₹ 500"))</f>
        <v>₹ 200-₹ 500</v>
      </c>
      <c r="R620">
        <f>Table1[[#This Row],[rating]]*Table1[[#This Row],[rating_count]]</f>
        <v>134336</v>
      </c>
      <c r="S620" t="str">
        <f>IF(Table1[[#This Row],[discount_percentage]]&lt;0.25, "Low", IF(Table1[[#This Row],[discount_percentage]]&lt;0.5, "Medium", "High"))</f>
        <v>High</v>
      </c>
    </row>
    <row r="621" spans="1:19">
      <c r="A621" t="s">
        <v>1232</v>
      </c>
      <c r="B621" t="s">
        <v>1233</v>
      </c>
      <c r="C621" t="str">
        <f>TRIM(LEFT(Table1[[#This Row],[product_name]], FIND(" ", Table1[[#This Row],[product_name]], FIND(" ", Table1[[#This Row],[product_name]], FIND(" ", Table1[[#This Row],[product_name]])+1)+1)))</f>
        <v>ZEBRONICS Zeb-Astra 20</v>
      </c>
      <c r="D621" t="str">
        <f>PROPER(Table1[[#This Row],[Column1]])</f>
        <v>Zebronics Zeb-Astra 20</v>
      </c>
      <c r="E621" t="s">
        <v>2696</v>
      </c>
      <c r="F621" t="s">
        <v>2715</v>
      </c>
      <c r="G621" t="s">
        <v>2716</v>
      </c>
      <c r="I621" s="9">
        <v>3999</v>
      </c>
      <c r="J621" s="9">
        <v>2299</v>
      </c>
      <c r="K621" s="1">
        <v>0.54</v>
      </c>
      <c r="L621" s="3">
        <f>IF(Table1[[#This Row],[discount_percentage]]&gt;=0.5, 1,0)</f>
        <v>1</v>
      </c>
      <c r="M621">
        <v>3.9</v>
      </c>
      <c r="N621" s="2">
        <v>1779</v>
      </c>
      <c r="O621" s="7">
        <f>IF(Table1[rating_count]&lt;1000, 1, 0)</f>
        <v>0</v>
      </c>
      <c r="P621" s="8">
        <f>Table1[[#This Row],[actual_price]]*Table1[[#This Row],[rating_count]]</f>
        <v>4089921</v>
      </c>
      <c r="Q621" s="10" t="str">
        <f>IF(Table1[[#This Row],[discounted_price]]&lt;200, "₹ 200",IF(Table1[[#This Row],[discounted_price]]&lt;=500,"₹ 200-₹ 500", "&gt;₹ 500"))</f>
        <v>&gt;₹ 500</v>
      </c>
      <c r="R621">
        <f>Table1[[#This Row],[rating]]*Table1[[#This Row],[rating_count]]</f>
        <v>6938.0999999999995</v>
      </c>
      <c r="S621" t="str">
        <f>IF(Table1[[#This Row],[discount_percentage]]&lt;0.25, "Low", IF(Table1[[#This Row],[discount_percentage]]&lt;0.5, "Medium", "High"))</f>
        <v>High</v>
      </c>
    </row>
    <row r="622" spans="1:19">
      <c r="A622" t="s">
        <v>1234</v>
      </c>
      <c r="B622" t="s">
        <v>1235</v>
      </c>
      <c r="C622" t="str">
        <f>TRIM(LEFT(Table1[[#This Row],[product_name]], FIND(" ", Table1[[#This Row],[product_name]], FIND(" ", Table1[[#This Row],[product_name]], FIND(" ", Table1[[#This Row],[product_name]])+1)+1)))</f>
        <v>Panasonic CR-2032/5BE Lithium</v>
      </c>
      <c r="D622" t="str">
        <f>PROPER(Table1[[#This Row],[Column1]])</f>
        <v>Panasonic Cr-2032/5Be Lithium</v>
      </c>
      <c r="E622" t="s">
        <v>2696</v>
      </c>
      <c r="F622" t="s">
        <v>2725</v>
      </c>
      <c r="G622" t="s">
        <v>2726</v>
      </c>
      <c r="H622" t="s">
        <v>2727</v>
      </c>
      <c r="I622" s="9">
        <v>399</v>
      </c>
      <c r="J622" s="9">
        <v>250</v>
      </c>
      <c r="K622" s="1">
        <v>0.1</v>
      </c>
      <c r="L622" s="3">
        <f>IF(Table1[[#This Row],[discount_percentage]]&gt;=0.5, 1,0)</f>
        <v>0</v>
      </c>
      <c r="M622">
        <v>4.4000000000000004</v>
      </c>
      <c r="N622" s="2">
        <v>26556</v>
      </c>
      <c r="O622" s="7">
        <f>IF(Table1[rating_count]&lt;1000, 1, 0)</f>
        <v>0</v>
      </c>
      <c r="P622" s="8">
        <f>Table1[[#This Row],[actual_price]]*Table1[[#This Row],[rating_count]]</f>
        <v>6639000</v>
      </c>
      <c r="Q622" s="10" t="str">
        <f>IF(Table1[[#This Row],[discounted_price]]&lt;200, "₹ 200",IF(Table1[[#This Row],[discounted_price]]&lt;=500,"₹ 200-₹ 500", "&gt;₹ 500"))</f>
        <v>₹ 200-₹ 500</v>
      </c>
      <c r="R622">
        <f>Table1[[#This Row],[rating]]*Table1[[#This Row],[rating_count]]</f>
        <v>116846.40000000001</v>
      </c>
      <c r="S622" t="str">
        <f>IF(Table1[[#This Row],[discount_percentage]]&lt;0.25, "Low", IF(Table1[[#This Row],[discount_percentage]]&lt;0.5, "Medium", "High"))</f>
        <v>Low</v>
      </c>
    </row>
    <row r="623" spans="1:19">
      <c r="A623" t="s">
        <v>1236</v>
      </c>
      <c r="B623" t="s">
        <v>1237</v>
      </c>
      <c r="C623" t="str">
        <f>TRIM(LEFT(Table1[[#This Row],[product_name]], FIND(" ", Table1[[#This Row],[product_name]], FIND(" ", Table1[[#This Row],[product_name]], FIND(" ", Table1[[#This Row],[product_name]])+1)+1)))</f>
        <v>MemeHo¬Æ Smart Standard</v>
      </c>
      <c r="D623" t="str">
        <f>PROPER(Table1[[#This Row],[Column1]])</f>
        <v>Memeho¬Æ Smart Standard</v>
      </c>
      <c r="E623" t="s">
        <v>2938</v>
      </c>
      <c r="F623" t="s">
        <v>2939</v>
      </c>
      <c r="G623" t="s">
        <v>2743</v>
      </c>
      <c r="H623" t="s">
        <v>2757</v>
      </c>
      <c r="I623" s="9">
        <v>1399</v>
      </c>
      <c r="J623" s="9">
        <v>1499</v>
      </c>
      <c r="K623" s="1">
        <v>0.56000000000000005</v>
      </c>
      <c r="L623" s="3">
        <f>IF(Table1[[#This Row],[discount_percentage]]&gt;=0.5, 1,0)</f>
        <v>1</v>
      </c>
      <c r="M623">
        <v>4.3</v>
      </c>
      <c r="N623" s="2">
        <v>25903</v>
      </c>
      <c r="O623" s="7">
        <f>IF(Table1[rating_count]&lt;1000, 1, 0)</f>
        <v>0</v>
      </c>
      <c r="P623" s="8">
        <f>Table1[[#This Row],[actual_price]]*Table1[[#This Row],[rating_count]]</f>
        <v>38828597</v>
      </c>
      <c r="Q623" s="10" t="str">
        <f>IF(Table1[[#This Row],[discounted_price]]&lt;200, "₹ 200",IF(Table1[[#This Row],[discounted_price]]&lt;=500,"₹ 200-₹ 500", "&gt;₹ 500"))</f>
        <v>&gt;₹ 500</v>
      </c>
      <c r="R623">
        <f>Table1[[#This Row],[rating]]*Table1[[#This Row],[rating_count]]</f>
        <v>111382.9</v>
      </c>
      <c r="S623" t="str">
        <f>IF(Table1[[#This Row],[discount_percentage]]&lt;0.25, "Low", IF(Table1[[#This Row],[discount_percentage]]&lt;0.5, "Medium", "High"))</f>
        <v>High</v>
      </c>
    </row>
    <row r="624" spans="1:19">
      <c r="A624" t="s">
        <v>1238</v>
      </c>
      <c r="B624" t="s">
        <v>1239</v>
      </c>
      <c r="C624" t="str">
        <f>TRIM(LEFT(Table1[[#This Row],[product_name]], FIND(" ", Table1[[#This Row],[product_name]], FIND(" ", Table1[[#This Row],[product_name]], FIND(" ", Table1[[#This Row],[product_name]])+1)+1)))</f>
        <v>SanDisk Ultra Dual</v>
      </c>
      <c r="D624" t="str">
        <f>PROPER(Table1[[#This Row],[Column1]])</f>
        <v>Sandisk Ultra Dual</v>
      </c>
      <c r="E624" t="s">
        <v>2938</v>
      </c>
      <c r="F624" t="s">
        <v>2939</v>
      </c>
      <c r="G624" t="s">
        <v>2958</v>
      </c>
      <c r="H624" t="s">
        <v>2695</v>
      </c>
      <c r="I624" s="9">
        <v>199</v>
      </c>
      <c r="J624" s="9">
        <v>2800</v>
      </c>
      <c r="K624" s="1">
        <v>0.6</v>
      </c>
      <c r="L624" s="3">
        <f>IF(Table1[[#This Row],[discount_percentage]]&gt;=0.5, 1,0)</f>
        <v>1</v>
      </c>
      <c r="M624">
        <v>4.3</v>
      </c>
      <c r="N624" s="2">
        <v>53464</v>
      </c>
      <c r="O624" s="7">
        <f>IF(Table1[rating_count]&lt;1000, 1, 0)</f>
        <v>0</v>
      </c>
      <c r="P624" s="8">
        <f>Table1[[#This Row],[actual_price]]*Table1[[#This Row],[rating_count]]</f>
        <v>149699200</v>
      </c>
      <c r="Q624" s="10" t="str">
        <f>IF(Table1[[#This Row],[discounted_price]]&lt;200, "₹ 200",IF(Table1[[#This Row],[discounted_price]]&lt;=500,"₹ 200-₹ 500", "&gt;₹ 500"))</f>
        <v>₹ 200</v>
      </c>
      <c r="R624">
        <f>Table1[[#This Row],[rating]]*Table1[[#This Row],[rating_count]]</f>
        <v>229895.19999999998</v>
      </c>
      <c r="S624" t="str">
        <f>IF(Table1[[#This Row],[discount_percentage]]&lt;0.25, "Low", IF(Table1[[#This Row],[discount_percentage]]&lt;0.5, "Medium", "High"))</f>
        <v>High</v>
      </c>
    </row>
    <row r="625" spans="1:19">
      <c r="A625" t="s">
        <v>1240</v>
      </c>
      <c r="B625" t="s">
        <v>1241</v>
      </c>
      <c r="C625" t="str">
        <f>TRIM(LEFT(Table1[[#This Row],[product_name]], FIND(" ", Table1[[#This Row],[product_name]], FIND(" ", Table1[[#This Row],[product_name]], FIND(" ", Table1[[#This Row],[product_name]])+1)+1)))</f>
        <v>Tizum Mouse Pad/</v>
      </c>
      <c r="D625" t="str">
        <f>PROPER(Table1[[#This Row],[Column1]])</f>
        <v>Tizum Mouse Pad/</v>
      </c>
      <c r="E625" t="s">
        <v>2938</v>
      </c>
      <c r="F625" t="s">
        <v>2939</v>
      </c>
      <c r="G625" t="s">
        <v>2958</v>
      </c>
      <c r="H625" t="s">
        <v>2695</v>
      </c>
      <c r="I625" s="9">
        <v>199</v>
      </c>
      <c r="J625" s="9">
        <v>299</v>
      </c>
      <c r="K625" s="1">
        <v>0.43</v>
      </c>
      <c r="L625" s="3">
        <f>IF(Table1[[#This Row],[discount_percentage]]&gt;=0.5, 1,0)</f>
        <v>0</v>
      </c>
      <c r="M625">
        <v>4.4000000000000004</v>
      </c>
      <c r="N625" s="2">
        <v>5176</v>
      </c>
      <c r="O625" s="7">
        <f>IF(Table1[rating_count]&lt;1000, 1, 0)</f>
        <v>0</v>
      </c>
      <c r="P625" s="8">
        <f>Table1[[#This Row],[actual_price]]*Table1[[#This Row],[rating_count]]</f>
        <v>1547624</v>
      </c>
      <c r="Q625" s="10" t="str">
        <f>IF(Table1[[#This Row],[discounted_price]]&lt;200, "₹ 200",IF(Table1[[#This Row],[discounted_price]]&lt;=500,"₹ 200-₹ 500", "&gt;₹ 500"))</f>
        <v>₹ 200</v>
      </c>
      <c r="R625">
        <f>Table1[[#This Row],[rating]]*Table1[[#This Row],[rating_count]]</f>
        <v>22774.400000000001</v>
      </c>
      <c r="S625" t="str">
        <f>IF(Table1[[#This Row],[discount_percentage]]&lt;0.25, "Low", IF(Table1[[#This Row],[discount_percentage]]&lt;0.5, "Medium", "High"))</f>
        <v>Medium</v>
      </c>
    </row>
    <row r="626" spans="1:19">
      <c r="A626" t="s">
        <v>1242</v>
      </c>
      <c r="B626" t="s">
        <v>1243</v>
      </c>
      <c r="C626" t="str">
        <f>TRIM(LEFT(Table1[[#This Row],[product_name]], FIND(" ", Table1[[#This Row],[product_name]], FIND(" ", Table1[[#This Row],[product_name]], FIND(" ", Table1[[#This Row],[product_name]])+1)+1)))</f>
        <v>Epson 003 65</v>
      </c>
      <c r="D626" t="str">
        <f>PROPER(Table1[[#This Row],[Column1]])</f>
        <v>Epson 003 65</v>
      </c>
      <c r="E626" t="s">
        <v>2696</v>
      </c>
      <c r="F626" t="s">
        <v>2715</v>
      </c>
      <c r="G626" t="s">
        <v>2716</v>
      </c>
      <c r="I626" s="9">
        <v>2998</v>
      </c>
      <c r="J626" s="9">
        <v>404</v>
      </c>
      <c r="K626" s="1">
        <v>0.24</v>
      </c>
      <c r="L626" s="3">
        <f>IF(Table1[[#This Row],[discount_percentage]]&gt;=0.5, 1,0)</f>
        <v>0</v>
      </c>
      <c r="M626">
        <v>4.4000000000000004</v>
      </c>
      <c r="N626" s="2">
        <v>8614</v>
      </c>
      <c r="O626" s="7">
        <f>IF(Table1[rating_count]&lt;1000, 1, 0)</f>
        <v>0</v>
      </c>
      <c r="P626" s="8">
        <f>Table1[[#This Row],[actual_price]]*Table1[[#This Row],[rating_count]]</f>
        <v>3480056</v>
      </c>
      <c r="Q626" s="10" t="str">
        <f>IF(Table1[[#This Row],[discounted_price]]&lt;200, "₹ 200",IF(Table1[[#This Row],[discounted_price]]&lt;=500,"₹ 200-₹ 500", "&gt;₹ 500"))</f>
        <v>&gt;₹ 500</v>
      </c>
      <c r="R626">
        <f>Table1[[#This Row],[rating]]*Table1[[#This Row],[rating_count]]</f>
        <v>37901.600000000006</v>
      </c>
      <c r="S626" t="str">
        <f>IF(Table1[[#This Row],[discount_percentage]]&lt;0.25, "Low", IF(Table1[[#This Row],[discount_percentage]]&lt;0.5, "Medium", "High"))</f>
        <v>Low</v>
      </c>
    </row>
    <row r="627" spans="1:19">
      <c r="A627" t="s">
        <v>1244</v>
      </c>
      <c r="B627" t="s">
        <v>1245</v>
      </c>
      <c r="C627" t="str">
        <f>TRIM(LEFT(Table1[[#This Row],[product_name]], FIND(" ", Table1[[#This Row],[product_name]], FIND(" ", Table1[[#This Row],[product_name]], FIND(" ", Table1[[#This Row],[product_name]])+1)+1)))</f>
        <v>ZEBRONICS Zeb-Thunder Bluetooth</v>
      </c>
      <c r="D627" t="str">
        <f>PROPER(Table1[[#This Row],[Column1]])</f>
        <v>Zebronics Zeb-Thunder Bluetooth</v>
      </c>
      <c r="E627" t="s">
        <v>2938</v>
      </c>
      <c r="F627" t="s">
        <v>2741</v>
      </c>
      <c r="G627" t="s">
        <v>2758</v>
      </c>
      <c r="I627" s="9">
        <v>4098</v>
      </c>
      <c r="J627" s="9">
        <v>1399</v>
      </c>
      <c r="K627" s="1">
        <v>0.56999999999999995</v>
      </c>
      <c r="L627" s="3">
        <f>IF(Table1[[#This Row],[discount_percentage]]&gt;=0.5, 1,0)</f>
        <v>1</v>
      </c>
      <c r="M627">
        <v>3.8</v>
      </c>
      <c r="N627" s="2">
        <v>60026</v>
      </c>
      <c r="O627" s="7">
        <f>IF(Table1[rating_count]&lt;1000, 1, 0)</f>
        <v>0</v>
      </c>
      <c r="P627" s="8">
        <f>Table1[[#This Row],[actual_price]]*Table1[[#This Row],[rating_count]]</f>
        <v>83976374</v>
      </c>
      <c r="Q627" s="10" t="str">
        <f>IF(Table1[[#This Row],[discounted_price]]&lt;200, "₹ 200",IF(Table1[[#This Row],[discounted_price]]&lt;=500,"₹ 200-₹ 500", "&gt;₹ 500"))</f>
        <v>&gt;₹ 500</v>
      </c>
      <c r="R627">
        <f>Table1[[#This Row],[rating]]*Table1[[#This Row],[rating_count]]</f>
        <v>228098.8</v>
      </c>
      <c r="S627" t="str">
        <f>IF(Table1[[#This Row],[discount_percentage]]&lt;0.25, "Low", IF(Table1[[#This Row],[discount_percentage]]&lt;0.5, "Medium", "High"))</f>
        <v>High</v>
      </c>
    </row>
    <row r="628" spans="1:19">
      <c r="A628" t="s">
        <v>1246</v>
      </c>
      <c r="B628" t="s">
        <v>2693</v>
      </c>
      <c r="C628" t="str">
        <f>TRIM(LEFT(Table1[[#This Row],[product_name]], FIND(" ", Table1[[#This Row],[product_name]], FIND(" ", Table1[[#This Row],[product_name]], FIND(" ", Table1[[#This Row],[product_name]])+1)+1)))</f>
        <v>Quantum QHM-7406 Full-Sized</v>
      </c>
      <c r="D628" t="str">
        <f>PROPER(Table1[[#This Row],[Column1]])</f>
        <v>Quantum Qhm-7406 Full-Sized</v>
      </c>
      <c r="E628" t="s">
        <v>2696</v>
      </c>
      <c r="F628" t="s">
        <v>2759</v>
      </c>
      <c r="G628" t="s">
        <v>2760</v>
      </c>
      <c r="I628" s="9">
        <v>499</v>
      </c>
      <c r="J628" s="9">
        <v>599</v>
      </c>
      <c r="K628" s="1">
        <v>0.5</v>
      </c>
      <c r="L628" s="3">
        <f>IF(Table1[[#This Row],[discount_percentage]]&gt;=0.5, 1,0)</f>
        <v>1</v>
      </c>
      <c r="M628">
        <v>3.8</v>
      </c>
      <c r="N628" s="2">
        <v>3066</v>
      </c>
      <c r="O628" s="7">
        <f>IF(Table1[rating_count]&lt;1000, 1, 0)</f>
        <v>0</v>
      </c>
      <c r="P628" s="8">
        <f>Table1[[#This Row],[actual_price]]*Table1[[#This Row],[rating_count]]</f>
        <v>1836534</v>
      </c>
      <c r="Q628" s="10" t="str">
        <f>IF(Table1[[#This Row],[discounted_price]]&lt;200, "₹ 200",IF(Table1[[#This Row],[discounted_price]]&lt;=500,"₹ 200-₹ 500", "&gt;₹ 500"))</f>
        <v>₹ 200-₹ 500</v>
      </c>
      <c r="R628">
        <f>Table1[[#This Row],[rating]]*Table1[[#This Row],[rating_count]]</f>
        <v>11650.8</v>
      </c>
      <c r="S628" t="str">
        <f>IF(Table1[[#This Row],[discount_percentage]]&lt;0.25, "Low", IF(Table1[[#This Row],[discount_percentage]]&lt;0.5, "Medium", "High"))</f>
        <v>High</v>
      </c>
    </row>
    <row r="629" spans="1:19">
      <c r="A629" t="s">
        <v>1247</v>
      </c>
      <c r="B629" t="s">
        <v>1248</v>
      </c>
      <c r="C629" t="str">
        <f>TRIM(LEFT(Table1[[#This Row],[product_name]], FIND(" ", Table1[[#This Row],[product_name]], FIND(" ", Table1[[#This Row],[product_name]], FIND(" ", Table1[[#This Row],[product_name]])+1)+1)))</f>
        <v>STRIFF Laptop Tabletop</v>
      </c>
      <c r="D629" t="str">
        <f>PROPER(Table1[[#This Row],[Column1]])</f>
        <v>Striff Laptop Tabletop</v>
      </c>
      <c r="E629" t="s">
        <v>2938</v>
      </c>
      <c r="F629" t="s">
        <v>2939</v>
      </c>
      <c r="G629" t="s">
        <v>2743</v>
      </c>
      <c r="H629" t="s">
        <v>2744</v>
      </c>
      <c r="I629" s="9">
        <v>299</v>
      </c>
      <c r="J629" s="9">
        <v>999</v>
      </c>
      <c r="K629" s="1">
        <v>0.55000000000000004</v>
      </c>
      <c r="L629" s="3">
        <f>IF(Table1[[#This Row],[discount_percentage]]&gt;=0.5, 1,0)</f>
        <v>1</v>
      </c>
      <c r="M629">
        <v>4</v>
      </c>
      <c r="N629" s="2">
        <v>2102</v>
      </c>
      <c r="O629" s="7">
        <f>IF(Table1[rating_count]&lt;1000, 1, 0)</f>
        <v>0</v>
      </c>
      <c r="P629" s="8">
        <f>Table1[[#This Row],[actual_price]]*Table1[[#This Row],[rating_count]]</f>
        <v>2099898</v>
      </c>
      <c r="Q629" s="10" t="str">
        <f>IF(Table1[[#This Row],[discounted_price]]&lt;200, "₹ 200",IF(Table1[[#This Row],[discounted_price]]&lt;=500,"₹ 200-₹ 500", "&gt;₹ 500"))</f>
        <v>₹ 200-₹ 500</v>
      </c>
      <c r="R629">
        <f>Table1[[#This Row],[rating]]*Table1[[#This Row],[rating_count]]</f>
        <v>8408</v>
      </c>
      <c r="S629" t="str">
        <f>IF(Table1[[#This Row],[discount_percentage]]&lt;0.25, "Low", IF(Table1[[#This Row],[discount_percentage]]&lt;0.5, "Medium", "High"))</f>
        <v>High</v>
      </c>
    </row>
    <row r="630" spans="1:19">
      <c r="A630" t="s">
        <v>1249</v>
      </c>
      <c r="B630" t="s">
        <v>1250</v>
      </c>
      <c r="C630" t="str">
        <f>TRIM(LEFT(Table1[[#This Row],[product_name]], FIND(" ", Table1[[#This Row],[product_name]], FIND(" ", Table1[[#This Row],[product_name]], FIND(" ", Table1[[#This Row],[product_name]])+1)+1)))</f>
        <v>Logitech M221 Wireless</v>
      </c>
      <c r="D630" t="str">
        <f>PROPER(Table1[[#This Row],[Column1]])</f>
        <v>Logitech M221 Wireless</v>
      </c>
      <c r="E630" t="s">
        <v>2938</v>
      </c>
      <c r="F630" t="s">
        <v>2939</v>
      </c>
      <c r="G630" t="s">
        <v>2958</v>
      </c>
      <c r="H630" t="s">
        <v>2695</v>
      </c>
      <c r="I630" s="9">
        <v>329</v>
      </c>
      <c r="J630" s="9">
        <v>1295</v>
      </c>
      <c r="K630" s="1">
        <v>0.38</v>
      </c>
      <c r="L630" s="3">
        <f>IF(Table1[[#This Row],[discount_percentage]]&gt;=0.5, 1,0)</f>
        <v>0</v>
      </c>
      <c r="M630">
        <v>4.4000000000000004</v>
      </c>
      <c r="N630" s="2">
        <v>34852</v>
      </c>
      <c r="O630" s="7">
        <f>IF(Table1[rating_count]&lt;1000, 1, 0)</f>
        <v>0</v>
      </c>
      <c r="P630" s="8">
        <f>Table1[[#This Row],[actual_price]]*Table1[[#This Row],[rating_count]]</f>
        <v>45133340</v>
      </c>
      <c r="Q630" s="10" t="str">
        <f>IF(Table1[[#This Row],[discounted_price]]&lt;200, "₹ 200",IF(Table1[[#This Row],[discounted_price]]&lt;=500,"₹ 200-₹ 500", "&gt;₹ 500"))</f>
        <v>₹ 200-₹ 500</v>
      </c>
      <c r="R630">
        <f>Table1[[#This Row],[rating]]*Table1[[#This Row],[rating_count]]</f>
        <v>153348.80000000002</v>
      </c>
      <c r="S630" t="str">
        <f>IF(Table1[[#This Row],[discount_percentage]]&lt;0.25, "Low", IF(Table1[[#This Row],[discount_percentage]]&lt;0.5, "Medium", "High"))</f>
        <v>Medium</v>
      </c>
    </row>
    <row r="631" spans="1:19">
      <c r="A631" t="s">
        <v>1251</v>
      </c>
      <c r="B631" t="s">
        <v>1252</v>
      </c>
      <c r="C631" t="str">
        <f>TRIM(LEFT(Table1[[#This Row],[product_name]], FIND(" ", Table1[[#This Row],[product_name]], FIND(" ", Table1[[#This Row],[product_name]], FIND(" ", Table1[[#This Row],[product_name]])+1)+1)))</f>
        <v>Classmate Soft Cover</v>
      </c>
      <c r="D631" t="str">
        <f>PROPER(Table1[[#This Row],[Column1]])</f>
        <v>Classmate Soft Cover</v>
      </c>
      <c r="E631" t="s">
        <v>2938</v>
      </c>
      <c r="F631" t="s">
        <v>2939</v>
      </c>
      <c r="G631" t="s">
        <v>2743</v>
      </c>
      <c r="H631" t="s">
        <v>2757</v>
      </c>
      <c r="I631" s="9">
        <v>699</v>
      </c>
      <c r="J631" s="9">
        <v>160</v>
      </c>
      <c r="K631" s="1">
        <v>0.02</v>
      </c>
      <c r="L631" s="3">
        <f>IF(Table1[[#This Row],[discount_percentage]]&gt;=0.5, 1,0)</f>
        <v>0</v>
      </c>
      <c r="M631">
        <v>4.5</v>
      </c>
      <c r="N631" s="2">
        <v>8618</v>
      </c>
      <c r="O631" s="7">
        <f>IF(Table1[rating_count]&lt;1000, 1, 0)</f>
        <v>0</v>
      </c>
      <c r="P631" s="8">
        <f>Table1[[#This Row],[actual_price]]*Table1[[#This Row],[rating_count]]</f>
        <v>1378880</v>
      </c>
      <c r="Q631" s="10" t="str">
        <f>IF(Table1[[#This Row],[discounted_price]]&lt;200, "₹ 200",IF(Table1[[#This Row],[discounted_price]]&lt;=500,"₹ 200-₹ 500", "&gt;₹ 500"))</f>
        <v>&gt;₹ 500</v>
      </c>
      <c r="R631">
        <f>Table1[[#This Row],[rating]]*Table1[[#This Row],[rating_count]]</f>
        <v>38781</v>
      </c>
      <c r="S631" t="str">
        <f>IF(Table1[[#This Row],[discount_percentage]]&lt;0.25, "Low", IF(Table1[[#This Row],[discount_percentage]]&lt;0.5, "Medium", "High"))</f>
        <v>Low</v>
      </c>
    </row>
    <row r="632" spans="1:19">
      <c r="A632" t="s">
        <v>1253</v>
      </c>
      <c r="B632" t="s">
        <v>1254</v>
      </c>
      <c r="C632" t="str">
        <f>TRIM(LEFT(Table1[[#This Row],[product_name]], FIND(" ", Table1[[#This Row],[product_name]], FIND(" ", Table1[[#This Row],[product_name]], FIND(" ", Table1[[#This Row],[product_name]])+1)+1)))</f>
        <v>HP 150 Wireless</v>
      </c>
      <c r="D632" t="str">
        <f>PROPER(Table1[[#This Row],[Column1]])</f>
        <v>Hp 150 Wireless</v>
      </c>
      <c r="E632" t="s">
        <v>2696</v>
      </c>
      <c r="F632" t="s">
        <v>2759</v>
      </c>
      <c r="G632" t="s">
        <v>2697</v>
      </c>
      <c r="H632" t="s">
        <v>2761</v>
      </c>
      <c r="I632" s="9">
        <v>799</v>
      </c>
      <c r="J632" s="9">
        <v>899</v>
      </c>
      <c r="K632" s="1">
        <v>0.33</v>
      </c>
      <c r="L632" s="3">
        <f>IF(Table1[[#This Row],[discount_percentage]]&gt;=0.5, 1,0)</f>
        <v>0</v>
      </c>
      <c r="M632">
        <v>4</v>
      </c>
      <c r="N632" s="2">
        <v>4018</v>
      </c>
      <c r="O632" s="7">
        <f>IF(Table1[rating_count]&lt;1000, 1, 0)</f>
        <v>0</v>
      </c>
      <c r="P632" s="8">
        <f>Table1[[#This Row],[actual_price]]*Table1[[#This Row],[rating_count]]</f>
        <v>3612182</v>
      </c>
      <c r="Q632" s="10" t="str">
        <f>IF(Table1[[#This Row],[discounted_price]]&lt;200, "₹ 200",IF(Table1[[#This Row],[discounted_price]]&lt;=500,"₹ 200-₹ 500", "&gt;₹ 500"))</f>
        <v>&gt;₹ 500</v>
      </c>
      <c r="R632">
        <f>Table1[[#This Row],[rating]]*Table1[[#This Row],[rating_count]]</f>
        <v>16072</v>
      </c>
      <c r="S632" t="str">
        <f>IF(Table1[[#This Row],[discount_percentage]]&lt;0.25, "Low", IF(Table1[[#This Row],[discount_percentage]]&lt;0.5, "Medium", "High"))</f>
        <v>Medium</v>
      </c>
    </row>
    <row r="633" spans="1:19">
      <c r="A633" t="s">
        <v>1255</v>
      </c>
      <c r="B633" t="s">
        <v>1256</v>
      </c>
      <c r="C633" t="str">
        <f>TRIM(LEFT(Table1[[#This Row],[product_name]], FIND(" ", Table1[[#This Row],[product_name]], FIND(" ", Table1[[#This Row],[product_name]], FIND(" ", Table1[[#This Row],[product_name]])+1)+1)))</f>
        <v>Duracell Rechargeable AA</v>
      </c>
      <c r="D633" t="str">
        <f>PROPER(Table1[[#This Row],[Column1]])</f>
        <v>Duracell Rechargeable Aa</v>
      </c>
      <c r="E633" t="s">
        <v>2696</v>
      </c>
      <c r="F633" t="s">
        <v>2725</v>
      </c>
      <c r="G633" t="s">
        <v>2726</v>
      </c>
      <c r="H633" t="s">
        <v>2727</v>
      </c>
      <c r="I633" s="9">
        <v>1399</v>
      </c>
      <c r="J633" s="9">
        <v>599</v>
      </c>
      <c r="K633" s="1">
        <v>0.2</v>
      </c>
      <c r="L633" s="3">
        <f>IF(Table1[[#This Row],[discount_percentage]]&gt;=0.5, 1,0)</f>
        <v>0</v>
      </c>
      <c r="M633">
        <v>4.3</v>
      </c>
      <c r="N633" s="2">
        <v>11687</v>
      </c>
      <c r="O633" s="7">
        <f>IF(Table1[rating_count]&lt;1000, 1, 0)</f>
        <v>0</v>
      </c>
      <c r="P633" s="8">
        <f>Table1[[#This Row],[actual_price]]*Table1[[#This Row],[rating_count]]</f>
        <v>7000513</v>
      </c>
      <c r="Q633" s="10" t="str">
        <f>IF(Table1[[#This Row],[discounted_price]]&lt;200, "₹ 200",IF(Table1[[#This Row],[discounted_price]]&lt;=500,"₹ 200-₹ 500", "&gt;₹ 500"))</f>
        <v>&gt;₹ 500</v>
      </c>
      <c r="R633">
        <f>Table1[[#This Row],[rating]]*Table1[[#This Row],[rating_count]]</f>
        <v>50254.1</v>
      </c>
      <c r="S633" t="str">
        <f>IF(Table1[[#This Row],[discount_percentage]]&lt;0.25, "Low", IF(Table1[[#This Row],[discount_percentage]]&lt;0.5, "Medium", "High"))</f>
        <v>Low</v>
      </c>
    </row>
    <row r="634" spans="1:19">
      <c r="A634" t="s">
        <v>1257</v>
      </c>
      <c r="B634" t="s">
        <v>1258</v>
      </c>
      <c r="C634" t="str">
        <f>TRIM(LEFT(Table1[[#This Row],[product_name]], FIND(" ", Table1[[#This Row],[product_name]], FIND(" ", Table1[[#This Row],[product_name]], FIND(" ", Table1[[#This Row],[product_name]])+1)+1)))</f>
        <v>boAt Airdopes 181</v>
      </c>
      <c r="D634" t="str">
        <f>PROPER(Table1[[#This Row],[Column1]])</f>
        <v>Boat Airdopes 181</v>
      </c>
      <c r="E634" t="s">
        <v>2938</v>
      </c>
      <c r="F634" t="s">
        <v>2939</v>
      </c>
      <c r="G634" t="s">
        <v>2958</v>
      </c>
      <c r="H634" t="s">
        <v>2695</v>
      </c>
      <c r="I634" s="9">
        <v>154</v>
      </c>
      <c r="J634" s="9">
        <v>2990</v>
      </c>
      <c r="K634" s="1">
        <v>0.47</v>
      </c>
      <c r="L634" s="3">
        <f>IF(Table1[[#This Row],[discount_percentage]]&gt;=0.5, 1,0)</f>
        <v>0</v>
      </c>
      <c r="M634">
        <v>3.8</v>
      </c>
      <c r="N634" s="2">
        <v>11015</v>
      </c>
      <c r="O634" s="7">
        <f>IF(Table1[rating_count]&lt;1000, 1, 0)</f>
        <v>0</v>
      </c>
      <c r="P634" s="8">
        <f>Table1[[#This Row],[actual_price]]*Table1[[#This Row],[rating_count]]</f>
        <v>32934850</v>
      </c>
      <c r="Q634" s="10" t="str">
        <f>IF(Table1[[#This Row],[discounted_price]]&lt;200, "₹ 200",IF(Table1[[#This Row],[discounted_price]]&lt;=500,"₹ 200-₹ 500", "&gt;₹ 500"))</f>
        <v>₹ 200</v>
      </c>
      <c r="R634">
        <f>Table1[[#This Row],[rating]]*Table1[[#This Row],[rating_count]]</f>
        <v>41857</v>
      </c>
      <c r="S634" t="str">
        <f>IF(Table1[[#This Row],[discount_percentage]]&lt;0.25, "Low", IF(Table1[[#This Row],[discount_percentage]]&lt;0.5, "Medium", "High"))</f>
        <v>Medium</v>
      </c>
    </row>
    <row r="635" spans="1:19">
      <c r="A635" t="s">
        <v>1259</v>
      </c>
      <c r="B635" t="s">
        <v>1260</v>
      </c>
      <c r="C635" t="str">
        <f>TRIM(LEFT(Table1[[#This Row],[product_name]], FIND(" ", Table1[[#This Row],[product_name]], FIND(" ", Table1[[#This Row],[product_name]], FIND(" ", Table1[[#This Row],[product_name]])+1)+1)))</f>
        <v>TP-Link USB Bluetooth</v>
      </c>
      <c r="D635" t="str">
        <f>PROPER(Table1[[#This Row],[Column1]])</f>
        <v>Tp-Link Usb Bluetooth</v>
      </c>
      <c r="E635" t="s">
        <v>2938</v>
      </c>
      <c r="F635" t="s">
        <v>2741</v>
      </c>
      <c r="G635" t="s">
        <v>2742</v>
      </c>
      <c r="I635" s="9">
        <v>519</v>
      </c>
      <c r="J635" s="9">
        <v>899</v>
      </c>
      <c r="K635" s="1">
        <v>0.33</v>
      </c>
      <c r="L635" s="3">
        <f>IF(Table1[[#This Row],[discount_percentage]]&gt;=0.5, 1,0)</f>
        <v>0</v>
      </c>
      <c r="M635">
        <v>4.3</v>
      </c>
      <c r="N635" s="2">
        <v>95116</v>
      </c>
      <c r="O635" s="7">
        <f>IF(Table1[rating_count]&lt;1000, 1, 0)</f>
        <v>0</v>
      </c>
      <c r="P635" s="8">
        <f>Table1[[#This Row],[actual_price]]*Table1[[#This Row],[rating_count]]</f>
        <v>85509284</v>
      </c>
      <c r="Q635" s="10" t="str">
        <f>IF(Table1[[#This Row],[discounted_price]]&lt;200, "₹ 200",IF(Table1[[#This Row],[discounted_price]]&lt;=500,"₹ 200-₹ 500", "&gt;₹ 500"))</f>
        <v>&gt;₹ 500</v>
      </c>
      <c r="R635">
        <f>Table1[[#This Row],[rating]]*Table1[[#This Row],[rating_count]]</f>
        <v>408998.8</v>
      </c>
      <c r="S635" t="str">
        <f>IF(Table1[[#This Row],[discount_percentage]]&lt;0.25, "Low", IF(Table1[[#This Row],[discount_percentage]]&lt;0.5, "Medium", "High"))</f>
        <v>Medium</v>
      </c>
    </row>
    <row r="636" spans="1:19">
      <c r="A636" t="s">
        <v>1261</v>
      </c>
      <c r="B636" t="s">
        <v>1262</v>
      </c>
      <c r="C636" t="str">
        <f>TRIM(LEFT(Table1[[#This Row],[product_name]], FIND(" ", Table1[[#This Row],[product_name]], FIND(" ", Table1[[#This Row],[product_name]], FIND(" ", Table1[[#This Row],[product_name]])+1)+1)))</f>
        <v>SanDisk Ultra Dual</v>
      </c>
      <c r="D636" t="str">
        <f>PROPER(Table1[[#This Row],[Column1]])</f>
        <v>Sandisk Ultra Dual</v>
      </c>
      <c r="E636" t="s">
        <v>2696</v>
      </c>
      <c r="F636" t="s">
        <v>2715</v>
      </c>
      <c r="G636" t="s">
        <v>2716</v>
      </c>
      <c r="I636" s="9">
        <v>2299</v>
      </c>
      <c r="J636" s="9">
        <v>3000</v>
      </c>
      <c r="K636" s="1">
        <v>0.56999999999999995</v>
      </c>
      <c r="L636" s="3">
        <f>IF(Table1[[#This Row],[discount_percentage]]&gt;=0.5, 1,0)</f>
        <v>1</v>
      </c>
      <c r="M636">
        <v>4.3</v>
      </c>
      <c r="N636" s="2">
        <v>23022</v>
      </c>
      <c r="O636" s="7">
        <f>IF(Table1[rating_count]&lt;1000, 1, 0)</f>
        <v>0</v>
      </c>
      <c r="P636" s="8">
        <f>Table1[[#This Row],[actual_price]]*Table1[[#This Row],[rating_count]]</f>
        <v>69066000</v>
      </c>
      <c r="Q636" s="10" t="str">
        <f>IF(Table1[[#This Row],[discounted_price]]&lt;200, "₹ 200",IF(Table1[[#This Row],[discounted_price]]&lt;=500,"₹ 200-₹ 500", "&gt;₹ 500"))</f>
        <v>&gt;₹ 500</v>
      </c>
      <c r="R636">
        <f>Table1[[#This Row],[rating]]*Table1[[#This Row],[rating_count]]</f>
        <v>98994.599999999991</v>
      </c>
      <c r="S636" t="str">
        <f>IF(Table1[[#This Row],[discount_percentage]]&lt;0.25, "Low", IF(Table1[[#This Row],[discount_percentage]]&lt;0.5, "Medium", "High"))</f>
        <v>High</v>
      </c>
    </row>
    <row r="637" spans="1:19">
      <c r="A637" t="s">
        <v>1263</v>
      </c>
      <c r="B637" t="s">
        <v>1264</v>
      </c>
      <c r="C637" t="str">
        <f>TRIM(LEFT(Table1[[#This Row],[product_name]], FIND(" ", Table1[[#This Row],[product_name]], FIND(" ", Table1[[#This Row],[product_name]], FIND(" ", Table1[[#This Row],[product_name]])+1)+1)))</f>
        <v>rts [2 Pack]</v>
      </c>
      <c r="D637" t="str">
        <f>PROPER(Table1[[#This Row],[Column1]])</f>
        <v>Rts [2 Pack]</v>
      </c>
      <c r="E637" t="s">
        <v>2696</v>
      </c>
      <c r="F637" t="s">
        <v>2717</v>
      </c>
      <c r="G637" t="s">
        <v>2718</v>
      </c>
      <c r="H637" t="s">
        <v>2730</v>
      </c>
      <c r="I637" s="9">
        <v>399</v>
      </c>
      <c r="J637" s="9">
        <v>4999</v>
      </c>
      <c r="K637" s="1">
        <v>0.94</v>
      </c>
      <c r="L637" s="3">
        <f>IF(Table1[[#This Row],[discount_percentage]]&gt;=0.5, 1,0)</f>
        <v>1</v>
      </c>
      <c r="M637">
        <v>4.3</v>
      </c>
      <c r="N637" s="2">
        <v>4426</v>
      </c>
      <c r="O637" s="7">
        <f>IF(Table1[rating_count]&lt;1000, 1, 0)</f>
        <v>0</v>
      </c>
      <c r="P637" s="8">
        <f>Table1[[#This Row],[actual_price]]*Table1[[#This Row],[rating_count]]</f>
        <v>22125574</v>
      </c>
      <c r="Q637" s="10" t="str">
        <f>IF(Table1[[#This Row],[discounted_price]]&lt;200, "₹ 200",IF(Table1[[#This Row],[discounted_price]]&lt;=500,"₹ 200-₹ 500", "&gt;₹ 500"))</f>
        <v>₹ 200-₹ 500</v>
      </c>
      <c r="R637">
        <f>Table1[[#This Row],[rating]]*Table1[[#This Row],[rating_count]]</f>
        <v>19031.8</v>
      </c>
      <c r="S637" t="str">
        <f>IF(Table1[[#This Row],[discount_percentage]]&lt;0.25, "Low", IF(Table1[[#This Row],[discount_percentage]]&lt;0.5, "Medium", "High"))</f>
        <v>High</v>
      </c>
    </row>
    <row r="638" spans="1:19">
      <c r="A638" t="s">
        <v>1265</v>
      </c>
      <c r="B638" t="s">
        <v>1266</v>
      </c>
      <c r="C638" t="str">
        <f>TRIM(LEFT(Table1[[#This Row],[product_name]], FIND(" ", Table1[[#This Row],[product_name]], FIND(" ", Table1[[#This Row],[product_name]], FIND(" ", Table1[[#This Row],[product_name]])+1)+1)))</f>
        <v>HP 682 Black</v>
      </c>
      <c r="D638" t="str">
        <f>PROPER(Table1[[#This Row],[Column1]])</f>
        <v>Hp 682 Black</v>
      </c>
      <c r="E638" t="s">
        <v>2696</v>
      </c>
      <c r="F638" t="s">
        <v>2725</v>
      </c>
      <c r="G638" t="s">
        <v>2726</v>
      </c>
      <c r="H638" t="s">
        <v>2727</v>
      </c>
      <c r="I638" s="9">
        <v>1499</v>
      </c>
      <c r="J638" s="9">
        <v>861</v>
      </c>
      <c r="K638" s="1">
        <v>0.04</v>
      </c>
      <c r="L638" s="3">
        <f>IF(Table1[[#This Row],[discount_percentage]]&gt;=0.5, 1,0)</f>
        <v>0</v>
      </c>
      <c r="M638">
        <v>4.2</v>
      </c>
      <c r="N638" s="2">
        <v>4567</v>
      </c>
      <c r="O638" s="7">
        <f>IF(Table1[rating_count]&lt;1000, 1, 0)</f>
        <v>0</v>
      </c>
      <c r="P638" s="8">
        <f>Table1[[#This Row],[actual_price]]*Table1[[#This Row],[rating_count]]</f>
        <v>3932187</v>
      </c>
      <c r="Q638" s="10" t="str">
        <f>IF(Table1[[#This Row],[discounted_price]]&lt;200, "₹ 200",IF(Table1[[#This Row],[discounted_price]]&lt;=500,"₹ 200-₹ 500", "&gt;₹ 500"))</f>
        <v>&gt;₹ 500</v>
      </c>
      <c r="R638">
        <f>Table1[[#This Row],[rating]]*Table1[[#This Row],[rating_count]]</f>
        <v>19181.400000000001</v>
      </c>
      <c r="S638" t="str">
        <f>IF(Table1[[#This Row],[discount_percentage]]&lt;0.25, "Low", IF(Table1[[#This Row],[discount_percentage]]&lt;0.5, "Medium", "High"))</f>
        <v>Low</v>
      </c>
    </row>
    <row r="639" spans="1:19">
      <c r="A639" t="s">
        <v>1267</v>
      </c>
      <c r="B639" t="s">
        <v>1268</v>
      </c>
      <c r="C639" t="str">
        <f>TRIM(LEFT(Table1[[#This Row],[product_name]], FIND(" ", Table1[[#This Row],[product_name]], FIND(" ", Table1[[#This Row],[product_name]], FIND(" ", Table1[[#This Row],[product_name]])+1)+1)))</f>
        <v>Logitech H111 Wired</v>
      </c>
      <c r="D639" t="str">
        <f>PROPER(Table1[[#This Row],[Column1]])</f>
        <v>Logitech H111 Wired</v>
      </c>
      <c r="E639" t="s">
        <v>2943</v>
      </c>
      <c r="F639" t="s">
        <v>2945</v>
      </c>
      <c r="G639" t="s">
        <v>2762</v>
      </c>
      <c r="H639" t="s">
        <v>2763</v>
      </c>
      <c r="I639" s="9">
        <v>1295</v>
      </c>
      <c r="J639" s="9">
        <v>795</v>
      </c>
      <c r="K639" s="1">
        <v>0.06</v>
      </c>
      <c r="L639" s="3">
        <f>IF(Table1[[#This Row],[discount_percentage]]&gt;=0.5, 1,0)</f>
        <v>0</v>
      </c>
      <c r="M639">
        <v>4</v>
      </c>
      <c r="N639" s="2">
        <v>13797</v>
      </c>
      <c r="O639" s="7">
        <f>IF(Table1[rating_count]&lt;1000, 1, 0)</f>
        <v>0</v>
      </c>
      <c r="P639" s="8">
        <f>Table1[[#This Row],[actual_price]]*Table1[[#This Row],[rating_count]]</f>
        <v>10968615</v>
      </c>
      <c r="Q639" s="10" t="str">
        <f>IF(Table1[[#This Row],[discounted_price]]&lt;200, "₹ 200",IF(Table1[[#This Row],[discounted_price]]&lt;=500,"₹ 200-₹ 500", "&gt;₹ 500"))</f>
        <v>&gt;₹ 500</v>
      </c>
      <c r="R639">
        <f>Table1[[#This Row],[rating]]*Table1[[#This Row],[rating_count]]</f>
        <v>55188</v>
      </c>
      <c r="S639" t="str">
        <f>IF(Table1[[#This Row],[discount_percentage]]&lt;0.25, "Low", IF(Table1[[#This Row],[discount_percentage]]&lt;0.5, "Medium", "High"))</f>
        <v>Low</v>
      </c>
    </row>
    <row r="640" spans="1:19">
      <c r="A640" t="s">
        <v>1269</v>
      </c>
      <c r="B640" t="s">
        <v>1270</v>
      </c>
      <c r="C640" t="str">
        <f>TRIM(LEFT(Table1[[#This Row],[product_name]], FIND(" ", Table1[[#This Row],[product_name]], FIND(" ", Table1[[#This Row],[product_name]], FIND(" ", Table1[[#This Row],[product_name]])+1)+1)))</f>
        <v>Digitek DTR 550</v>
      </c>
      <c r="D640" t="str">
        <f>PROPER(Table1[[#This Row],[Column1]])</f>
        <v>Digitek Dtr 550</v>
      </c>
      <c r="E640" t="s">
        <v>2938</v>
      </c>
      <c r="F640" t="s">
        <v>2940</v>
      </c>
      <c r="G640" t="s">
        <v>2764</v>
      </c>
      <c r="I640" s="9">
        <v>1889</v>
      </c>
      <c r="J640" s="9">
        <v>2495</v>
      </c>
      <c r="K640" s="1">
        <v>0.38</v>
      </c>
      <c r="L640" s="3">
        <f>IF(Table1[[#This Row],[discount_percentage]]&gt;=0.5, 1,0)</f>
        <v>0</v>
      </c>
      <c r="M640">
        <v>4.4000000000000004</v>
      </c>
      <c r="N640" s="2">
        <v>15137</v>
      </c>
      <c r="O640" s="7">
        <f>IF(Table1[rating_count]&lt;1000, 1, 0)</f>
        <v>0</v>
      </c>
      <c r="P640" s="8">
        <f>Table1[[#This Row],[actual_price]]*Table1[[#This Row],[rating_count]]</f>
        <v>37766815</v>
      </c>
      <c r="Q640" s="10" t="str">
        <f>IF(Table1[[#This Row],[discounted_price]]&lt;200, "₹ 200",IF(Table1[[#This Row],[discounted_price]]&lt;=500,"₹ 200-₹ 500", "&gt;₹ 500"))</f>
        <v>&gt;₹ 500</v>
      </c>
      <c r="R640">
        <f>Table1[[#This Row],[rating]]*Table1[[#This Row],[rating_count]]</f>
        <v>66602.8</v>
      </c>
      <c r="S640" t="str">
        <f>IF(Table1[[#This Row],[discount_percentage]]&lt;0.25, "Low", IF(Table1[[#This Row],[discount_percentage]]&lt;0.5, "Medium", "High"))</f>
        <v>Medium</v>
      </c>
    </row>
    <row r="641" spans="1:19">
      <c r="A641" t="s">
        <v>1271</v>
      </c>
      <c r="B641" t="s">
        <v>1272</v>
      </c>
      <c r="C641" t="str">
        <f>TRIM(LEFT(Table1[[#This Row],[product_name]], FIND(" ", Table1[[#This Row],[product_name]], FIND(" ", Table1[[#This Row],[product_name]], FIND(" ", Table1[[#This Row],[product_name]])+1)+1)))</f>
        <v>TP-Link TL-WA850RE Single_Band</v>
      </c>
      <c r="D641" t="str">
        <f>PROPER(Table1[[#This Row],[Column1]])</f>
        <v>Tp-Link Tl-Wa850Re Single_Band</v>
      </c>
      <c r="E641" t="s">
        <v>2696</v>
      </c>
      <c r="F641" t="s">
        <v>2725</v>
      </c>
      <c r="G641" t="s">
        <v>2726</v>
      </c>
      <c r="H641" t="s">
        <v>2727</v>
      </c>
      <c r="I641" s="9">
        <v>455</v>
      </c>
      <c r="J641" s="9">
        <v>2499</v>
      </c>
      <c r="K641" s="1">
        <v>0.41</v>
      </c>
      <c r="L641" s="3">
        <f>IF(Table1[[#This Row],[discount_percentage]]&gt;=0.5, 1,0)</f>
        <v>0</v>
      </c>
      <c r="M641">
        <v>4.2</v>
      </c>
      <c r="N641" s="2">
        <v>156638</v>
      </c>
      <c r="O641" s="7">
        <f>IF(Table1[rating_count]&lt;1000, 1, 0)</f>
        <v>0</v>
      </c>
      <c r="P641" s="8">
        <f>Table1[[#This Row],[actual_price]]*Table1[[#This Row],[rating_count]]</f>
        <v>391438362</v>
      </c>
      <c r="Q641" s="10" t="str">
        <f>IF(Table1[[#This Row],[discounted_price]]&lt;200, "₹ 200",IF(Table1[[#This Row],[discounted_price]]&lt;=500,"₹ 200-₹ 500", "&gt;₹ 500"))</f>
        <v>₹ 200-₹ 500</v>
      </c>
      <c r="R641">
        <f>Table1[[#This Row],[rating]]*Table1[[#This Row],[rating_count]]</f>
        <v>657879.6</v>
      </c>
      <c r="S641" t="str">
        <f>IF(Table1[[#This Row],[discount_percentage]]&lt;0.25, "Low", IF(Table1[[#This Row],[discount_percentage]]&lt;0.5, "Medium", "High"))</f>
        <v>Medium</v>
      </c>
    </row>
    <row r="642" spans="1:19">
      <c r="A642" t="s">
        <v>1273</v>
      </c>
      <c r="B642" t="s">
        <v>1274</v>
      </c>
      <c r="C642" t="str">
        <f>TRIM(LEFT(Table1[[#This Row],[product_name]], FIND(" ", Table1[[#This Row],[product_name]], FIND(" ", Table1[[#This Row],[product_name]], FIND(" ", Table1[[#This Row],[product_name]])+1)+1)))</f>
        <v>COI Note Pad/Memo</v>
      </c>
      <c r="D642" t="str">
        <f>PROPER(Table1[[#This Row],[Column1]])</f>
        <v>Coi Note Pad/Memo</v>
      </c>
      <c r="E642" t="s">
        <v>2696</v>
      </c>
      <c r="F642" t="s">
        <v>2759</v>
      </c>
      <c r="G642" t="s">
        <v>2697</v>
      </c>
      <c r="H642" t="s">
        <v>2761</v>
      </c>
      <c r="I642" s="9">
        <v>399</v>
      </c>
      <c r="J642" s="9">
        <v>800</v>
      </c>
      <c r="K642" s="1">
        <v>0.75</v>
      </c>
      <c r="L642" s="3">
        <f>IF(Table1[[#This Row],[discount_percentage]]&gt;=0.5, 1,0)</f>
        <v>1</v>
      </c>
      <c r="M642">
        <v>4.0999999999999996</v>
      </c>
      <c r="N642" s="2">
        <v>9344</v>
      </c>
      <c r="O642" s="7">
        <f>IF(Table1[rating_count]&lt;1000, 1, 0)</f>
        <v>0</v>
      </c>
      <c r="P642" s="8">
        <f>Table1[[#This Row],[actual_price]]*Table1[[#This Row],[rating_count]]</f>
        <v>7475200</v>
      </c>
      <c r="Q642" s="10" t="str">
        <f>IF(Table1[[#This Row],[discounted_price]]&lt;200, "₹ 200",IF(Table1[[#This Row],[discounted_price]]&lt;=500,"₹ 200-₹ 500", "&gt;₹ 500"))</f>
        <v>₹ 200-₹ 500</v>
      </c>
      <c r="R642">
        <f>Table1[[#This Row],[rating]]*Table1[[#This Row],[rating_count]]</f>
        <v>38310.399999999994</v>
      </c>
      <c r="S642" t="str">
        <f>IF(Table1[[#This Row],[discount_percentage]]&lt;0.25, "Low", IF(Table1[[#This Row],[discount_percentage]]&lt;0.5, "Medium", "High"))</f>
        <v>High</v>
      </c>
    </row>
    <row r="643" spans="1:19">
      <c r="A643" t="s">
        <v>1275</v>
      </c>
      <c r="B643" t="s">
        <v>1276</v>
      </c>
      <c r="C643" t="str">
        <f>TRIM(LEFT(Table1[[#This Row],[product_name]], FIND(" ", Table1[[#This Row],[product_name]], FIND(" ", Table1[[#This Row],[product_name]], FIND(" ", Table1[[#This Row],[product_name]])+1)+1)))</f>
        <v>Fujifilm Instax Mini</v>
      </c>
      <c r="D643" t="str">
        <f>PROPER(Table1[[#This Row],[Column1]])</f>
        <v>Fujifilm Instax Mini</v>
      </c>
      <c r="E643" t="s">
        <v>2696</v>
      </c>
      <c r="F643" t="s">
        <v>2697</v>
      </c>
      <c r="G643" t="s">
        <v>2722</v>
      </c>
      <c r="H643" t="s">
        <v>2723</v>
      </c>
      <c r="I643" s="9">
        <v>1059</v>
      </c>
      <c r="J643" s="9">
        <v>549</v>
      </c>
      <c r="K643" s="1">
        <v>0</v>
      </c>
      <c r="L643" s="3">
        <f>IF(Table1[[#This Row],[discount_percentage]]&gt;=0.5, 1,0)</f>
        <v>0</v>
      </c>
      <c r="M643">
        <v>4.5</v>
      </c>
      <c r="N643" s="2">
        <v>4875</v>
      </c>
      <c r="O643" s="7">
        <f>IF(Table1[rating_count]&lt;1000, 1, 0)</f>
        <v>0</v>
      </c>
      <c r="P643" s="8">
        <f>Table1[[#This Row],[actual_price]]*Table1[[#This Row],[rating_count]]</f>
        <v>2676375</v>
      </c>
      <c r="Q643" s="10" t="str">
        <f>IF(Table1[[#This Row],[discounted_price]]&lt;200, "₹ 200",IF(Table1[[#This Row],[discounted_price]]&lt;=500,"₹ 200-₹ 500", "&gt;₹ 500"))</f>
        <v>&gt;₹ 500</v>
      </c>
      <c r="R643">
        <f>Table1[[#This Row],[rating]]*Table1[[#This Row],[rating_count]]</f>
        <v>21937.5</v>
      </c>
      <c r="S643" t="str">
        <f>IF(Table1[[#This Row],[discount_percentage]]&lt;0.25, "Low", IF(Table1[[#This Row],[discount_percentage]]&lt;0.5, "Medium", "High"))</f>
        <v>Low</v>
      </c>
    </row>
    <row r="644" spans="1:19">
      <c r="A644" t="s">
        <v>1277</v>
      </c>
      <c r="B644" t="s">
        <v>1278</v>
      </c>
      <c r="C644" t="str">
        <f>TRIM(LEFT(Table1[[#This Row],[product_name]], FIND(" ", Table1[[#This Row],[product_name]], FIND(" ", Table1[[#This Row],[product_name]], FIND(" ", Table1[[#This Row],[product_name]])+1)+1)))</f>
        <v>Samsung Galaxy Watch4</v>
      </c>
      <c r="D644" t="str">
        <f>PROPER(Table1[[#This Row],[Column1]])</f>
        <v>Samsung Galaxy Watch4</v>
      </c>
      <c r="E644" t="s">
        <v>2938</v>
      </c>
      <c r="F644" t="s">
        <v>2939</v>
      </c>
      <c r="G644" t="s">
        <v>2958</v>
      </c>
      <c r="H644" t="s">
        <v>2695</v>
      </c>
      <c r="I644" s="9">
        <v>149</v>
      </c>
      <c r="J644" s="9">
        <v>29999</v>
      </c>
      <c r="K644" s="1">
        <v>0.6</v>
      </c>
      <c r="L644" s="3">
        <f>IF(Table1[[#This Row],[discount_percentage]]&gt;=0.5, 1,0)</f>
        <v>1</v>
      </c>
      <c r="M644">
        <v>4.3</v>
      </c>
      <c r="N644" s="2">
        <v>4744</v>
      </c>
      <c r="O644" s="7">
        <f>IF(Table1[rating_count]&lt;1000, 1, 0)</f>
        <v>0</v>
      </c>
      <c r="P644" s="8">
        <f>Table1[[#This Row],[actual_price]]*Table1[[#This Row],[rating_count]]</f>
        <v>142315256</v>
      </c>
      <c r="Q644" s="10" t="str">
        <f>IF(Table1[[#This Row],[discounted_price]]&lt;200, "₹ 200",IF(Table1[[#This Row],[discounted_price]]&lt;=500,"₹ 200-₹ 500", "&gt;₹ 500"))</f>
        <v>₹ 200</v>
      </c>
      <c r="R644">
        <f>Table1[[#This Row],[rating]]*Table1[[#This Row],[rating_count]]</f>
        <v>20399.2</v>
      </c>
      <c r="S644" t="str">
        <f>IF(Table1[[#This Row],[discount_percentage]]&lt;0.25, "Low", IF(Table1[[#This Row],[discount_percentage]]&lt;0.5, "Medium", "High"))</f>
        <v>High</v>
      </c>
    </row>
    <row r="645" spans="1:19">
      <c r="A645" t="s">
        <v>1279</v>
      </c>
      <c r="B645" t="s">
        <v>1280</v>
      </c>
      <c r="C645" t="str">
        <f>TRIM(LEFT(Table1[[#This Row],[product_name]], FIND(" ", Table1[[#This Row],[product_name]], FIND(" ", Table1[[#This Row],[product_name]], FIND(" ", Table1[[#This Row],[product_name]])+1)+1)))</f>
        <v>Noise Buds Vs104</v>
      </c>
      <c r="D645" t="str">
        <f>PROPER(Table1[[#This Row],[Column1]])</f>
        <v>Noise Buds Vs104</v>
      </c>
      <c r="E645" t="s">
        <v>2938</v>
      </c>
      <c r="F645" t="s">
        <v>2765</v>
      </c>
      <c r="G645" t="s">
        <v>2766</v>
      </c>
      <c r="H645" t="s">
        <v>2767</v>
      </c>
      <c r="I645" s="9">
        <v>717</v>
      </c>
      <c r="J645" s="9">
        <v>3499</v>
      </c>
      <c r="K645" s="1">
        <v>0.63</v>
      </c>
      <c r="L645" s="3">
        <f>IF(Table1[[#This Row],[discount_percentage]]&gt;=0.5, 1,0)</f>
        <v>1</v>
      </c>
      <c r="M645">
        <v>3.9</v>
      </c>
      <c r="N645" s="2">
        <v>12452</v>
      </c>
      <c r="O645" s="7">
        <f>IF(Table1[rating_count]&lt;1000, 1, 0)</f>
        <v>0</v>
      </c>
      <c r="P645" s="8">
        <f>Table1[[#This Row],[actual_price]]*Table1[[#This Row],[rating_count]]</f>
        <v>43569548</v>
      </c>
      <c r="Q645" s="10" t="str">
        <f>IF(Table1[[#This Row],[discounted_price]]&lt;200, "₹ 200",IF(Table1[[#This Row],[discounted_price]]&lt;=500,"₹ 200-₹ 500", "&gt;₹ 500"))</f>
        <v>&gt;₹ 500</v>
      </c>
      <c r="R645">
        <f>Table1[[#This Row],[rating]]*Table1[[#This Row],[rating_count]]</f>
        <v>48562.799999999996</v>
      </c>
      <c r="S645" t="str">
        <f>IF(Table1[[#This Row],[discount_percentage]]&lt;0.25, "Low", IF(Table1[[#This Row],[discount_percentage]]&lt;0.5, "Medium", "High"))</f>
        <v>High</v>
      </c>
    </row>
    <row r="646" spans="1:19">
      <c r="A646" t="s">
        <v>1281</v>
      </c>
      <c r="B646" t="s">
        <v>1282</v>
      </c>
      <c r="C646" t="str">
        <f>TRIM(LEFT(Table1[[#This Row],[product_name]], FIND(" ", Table1[[#This Row],[product_name]], FIND(" ", Table1[[#This Row],[product_name]], FIND(" ", Table1[[#This Row],[product_name]])+1)+1)))</f>
        <v>Duracell Ultra Alkaline</v>
      </c>
      <c r="D646" t="str">
        <f>PROPER(Table1[[#This Row],[Column1]])</f>
        <v>Duracell Ultra Alkaline</v>
      </c>
      <c r="E646" t="s">
        <v>2938</v>
      </c>
      <c r="F646" t="s">
        <v>2939</v>
      </c>
      <c r="G646" t="s">
        <v>2958</v>
      </c>
      <c r="H646" t="s">
        <v>2732</v>
      </c>
      <c r="I646" s="9">
        <v>99</v>
      </c>
      <c r="J646" s="9">
        <v>315</v>
      </c>
      <c r="K646" s="1">
        <v>0.15</v>
      </c>
      <c r="L646" s="3">
        <f>IF(Table1[[#This Row],[discount_percentage]]&gt;=0.5, 1,0)</f>
        <v>0</v>
      </c>
      <c r="M646">
        <v>4.5</v>
      </c>
      <c r="N646" s="2">
        <v>17810</v>
      </c>
      <c r="O646" s="7">
        <f>IF(Table1[rating_count]&lt;1000, 1, 0)</f>
        <v>0</v>
      </c>
      <c r="P646" s="8">
        <f>Table1[[#This Row],[actual_price]]*Table1[[#This Row],[rating_count]]</f>
        <v>5610150</v>
      </c>
      <c r="Q646" s="10" t="str">
        <f>IF(Table1[[#This Row],[discounted_price]]&lt;200, "₹ 200",IF(Table1[[#This Row],[discounted_price]]&lt;=500,"₹ 200-₹ 500", "&gt;₹ 500"))</f>
        <v>₹ 200</v>
      </c>
      <c r="R646">
        <f>Table1[[#This Row],[rating]]*Table1[[#This Row],[rating_count]]</f>
        <v>80145</v>
      </c>
      <c r="S646" t="str">
        <f>IF(Table1[[#This Row],[discount_percentage]]&lt;0.25, "Low", IF(Table1[[#This Row],[discount_percentage]]&lt;0.5, "Medium", "High"))</f>
        <v>Low</v>
      </c>
    </row>
    <row r="647" spans="1:19">
      <c r="A647" t="s">
        <v>1283</v>
      </c>
      <c r="B647" t="s">
        <v>1284</v>
      </c>
      <c r="C647" t="str">
        <f>TRIM(LEFT(Table1[[#This Row],[product_name]], FIND(" ", Table1[[#This Row],[product_name]], FIND(" ", Table1[[#This Row],[product_name]], FIND(" ", Table1[[#This Row],[product_name]])+1)+1)))</f>
        <v>JBL C200SI, Premium</v>
      </c>
      <c r="D647" t="str">
        <f>PROPER(Table1[[#This Row],[Column1]])</f>
        <v>Jbl C200Si, Premium</v>
      </c>
      <c r="E647" t="s">
        <v>2938</v>
      </c>
      <c r="F647" t="s">
        <v>2939</v>
      </c>
      <c r="G647" t="s">
        <v>2743</v>
      </c>
      <c r="H647" t="s">
        <v>2768</v>
      </c>
      <c r="I647" s="9">
        <v>39</v>
      </c>
      <c r="J647" s="9">
        <v>1499</v>
      </c>
      <c r="K647" s="1">
        <v>0.47</v>
      </c>
      <c r="L647" s="3">
        <f>IF(Table1[[#This Row],[discount_percentage]]&gt;=0.5, 1,0)</f>
        <v>0</v>
      </c>
      <c r="M647">
        <v>4.0999999999999996</v>
      </c>
      <c r="N647" s="2">
        <v>53648</v>
      </c>
      <c r="O647" s="7">
        <f>IF(Table1[rating_count]&lt;1000, 1, 0)</f>
        <v>0</v>
      </c>
      <c r="P647" s="8">
        <f>Table1[[#This Row],[actual_price]]*Table1[[#This Row],[rating_count]]</f>
        <v>80418352</v>
      </c>
      <c r="Q647" s="10" t="str">
        <f>IF(Table1[[#This Row],[discounted_price]]&lt;200, "₹ 200",IF(Table1[[#This Row],[discounted_price]]&lt;=500,"₹ 200-₹ 500", "&gt;₹ 500"))</f>
        <v>₹ 200</v>
      </c>
      <c r="R647">
        <f>Table1[[#This Row],[rating]]*Table1[[#This Row],[rating_count]]</f>
        <v>219956.8</v>
      </c>
      <c r="S647" t="str">
        <f>IF(Table1[[#This Row],[discount_percentage]]&lt;0.25, "Low", IF(Table1[[#This Row],[discount_percentage]]&lt;0.5, "Medium", "High"))</f>
        <v>Medium</v>
      </c>
    </row>
    <row r="648" spans="1:19">
      <c r="A648" t="s">
        <v>1285</v>
      </c>
      <c r="B648" t="s">
        <v>1286</v>
      </c>
      <c r="C648" t="str">
        <f>TRIM(LEFT(Table1[[#This Row],[product_name]], FIND(" ", Table1[[#This Row],[product_name]], FIND(" ", Table1[[#This Row],[product_name]], FIND(" ", Table1[[#This Row],[product_name]])+1)+1)))</f>
        <v>Acer EK220Q 21.5</v>
      </c>
      <c r="D648" t="str">
        <f>PROPER(Table1[[#This Row],[Column1]])</f>
        <v>Acer Ek220Q 21.5</v>
      </c>
      <c r="E648" t="s">
        <v>2938</v>
      </c>
      <c r="F648" t="s">
        <v>2741</v>
      </c>
      <c r="G648" t="s">
        <v>2742</v>
      </c>
      <c r="I648" s="9">
        <v>889</v>
      </c>
      <c r="J648" s="9">
        <v>13750</v>
      </c>
      <c r="K648" s="1">
        <v>0.54</v>
      </c>
      <c r="L648" s="3">
        <f>IF(Table1[[#This Row],[discount_percentage]]&gt;=0.5, 1,0)</f>
        <v>1</v>
      </c>
      <c r="M648">
        <v>4.2</v>
      </c>
      <c r="N648" s="2">
        <v>2014</v>
      </c>
      <c r="O648" s="7">
        <f>IF(Table1[rating_count]&lt;1000, 1, 0)</f>
        <v>0</v>
      </c>
      <c r="P648" s="8">
        <f>Table1[[#This Row],[actual_price]]*Table1[[#This Row],[rating_count]]</f>
        <v>27692500</v>
      </c>
      <c r="Q648" s="10" t="str">
        <f>IF(Table1[[#This Row],[discounted_price]]&lt;200, "₹ 200",IF(Table1[[#This Row],[discounted_price]]&lt;=500,"₹ 200-₹ 500", "&gt;₹ 500"))</f>
        <v>&gt;₹ 500</v>
      </c>
      <c r="R648">
        <f>Table1[[#This Row],[rating]]*Table1[[#This Row],[rating_count]]</f>
        <v>8458.8000000000011</v>
      </c>
      <c r="S648" t="str">
        <f>IF(Table1[[#This Row],[discount_percentage]]&lt;0.25, "Low", IF(Table1[[#This Row],[discount_percentage]]&lt;0.5, "Medium", "High"))</f>
        <v>High</v>
      </c>
    </row>
    <row r="649" spans="1:19">
      <c r="A649" t="s">
        <v>1287</v>
      </c>
      <c r="B649" t="s">
        <v>1288</v>
      </c>
      <c r="C649" t="str">
        <f>TRIM(LEFT(Table1[[#This Row],[product_name]], FIND(" ", Table1[[#This Row],[product_name]], FIND(" ", Table1[[#This Row],[product_name]], FIND(" ", Table1[[#This Row],[product_name]])+1)+1)))</f>
        <v>E-COSMOS 5V 1.2W</v>
      </c>
      <c r="D649" t="str">
        <f>PROPER(Table1[[#This Row],[Column1]])</f>
        <v>E-Cosmos 5V 1.2W</v>
      </c>
      <c r="E649" t="s">
        <v>2696</v>
      </c>
      <c r="F649" t="s">
        <v>2725</v>
      </c>
      <c r="G649" t="s">
        <v>2726</v>
      </c>
      <c r="H649" t="s">
        <v>2727</v>
      </c>
      <c r="I649" s="9">
        <v>1199</v>
      </c>
      <c r="J649" s="9">
        <v>59</v>
      </c>
      <c r="K649" s="1">
        <v>0</v>
      </c>
      <c r="L649" s="3">
        <f>IF(Table1[[#This Row],[discount_percentage]]&gt;=0.5, 1,0)</f>
        <v>0</v>
      </c>
      <c r="M649">
        <v>3.8</v>
      </c>
      <c r="N649" s="2">
        <v>5958</v>
      </c>
      <c r="O649" s="7">
        <f>IF(Table1[rating_count]&lt;1000, 1, 0)</f>
        <v>0</v>
      </c>
      <c r="P649" s="8">
        <f>Table1[[#This Row],[actual_price]]*Table1[[#This Row],[rating_count]]</f>
        <v>351522</v>
      </c>
      <c r="Q649" s="10" t="str">
        <f>IF(Table1[[#This Row],[discounted_price]]&lt;200, "₹ 200",IF(Table1[[#This Row],[discounted_price]]&lt;=500,"₹ 200-₹ 500", "&gt;₹ 500"))</f>
        <v>&gt;₹ 500</v>
      </c>
      <c r="R649">
        <f>Table1[[#This Row],[rating]]*Table1[[#This Row],[rating_count]]</f>
        <v>22640.399999999998</v>
      </c>
      <c r="S649" t="str">
        <f>IF(Table1[[#This Row],[discount_percentage]]&lt;0.25, "Low", IF(Table1[[#This Row],[discount_percentage]]&lt;0.5, "Medium", "High"))</f>
        <v>Low</v>
      </c>
    </row>
    <row r="650" spans="1:19">
      <c r="A650" t="s">
        <v>1289</v>
      </c>
      <c r="B650" t="s">
        <v>1290</v>
      </c>
      <c r="C650" t="str">
        <f>TRIM(LEFT(Table1[[#This Row],[product_name]], FIND(" ", Table1[[#This Row],[product_name]], FIND(" ", Table1[[#This Row],[product_name]], FIND(" ", Table1[[#This Row],[product_name]])+1)+1)))</f>
        <v>boAt Dual Port</v>
      </c>
      <c r="D650" t="str">
        <f>PROPER(Table1[[#This Row],[Column1]])</f>
        <v>Boat Dual Port</v>
      </c>
      <c r="E650" t="s">
        <v>2938</v>
      </c>
      <c r="F650" t="s">
        <v>2939</v>
      </c>
      <c r="G650" t="s">
        <v>2743</v>
      </c>
      <c r="H650" t="s">
        <v>2744</v>
      </c>
      <c r="I650" s="9">
        <v>569</v>
      </c>
      <c r="J650" s="9">
        <v>999</v>
      </c>
      <c r="K650" s="1">
        <v>0.43</v>
      </c>
      <c r="L650" s="3">
        <f>IF(Table1[[#This Row],[discount_percentage]]&gt;=0.5, 1,0)</f>
        <v>0</v>
      </c>
      <c r="M650">
        <v>4.3</v>
      </c>
      <c r="N650" s="2">
        <v>38221</v>
      </c>
      <c r="O650" s="7">
        <f>IF(Table1[rating_count]&lt;1000, 1, 0)</f>
        <v>0</v>
      </c>
      <c r="P650" s="8">
        <f>Table1[[#This Row],[actual_price]]*Table1[[#This Row],[rating_count]]</f>
        <v>38182779</v>
      </c>
      <c r="Q650" s="10" t="str">
        <f>IF(Table1[[#This Row],[discounted_price]]&lt;200, "₹ 200",IF(Table1[[#This Row],[discounted_price]]&lt;=500,"₹ 200-₹ 500", "&gt;₹ 500"))</f>
        <v>&gt;₹ 500</v>
      </c>
      <c r="R650">
        <f>Table1[[#This Row],[rating]]*Table1[[#This Row],[rating_count]]</f>
        <v>164350.29999999999</v>
      </c>
      <c r="S650" t="str">
        <f>IF(Table1[[#This Row],[discount_percentage]]&lt;0.25, "Low", IF(Table1[[#This Row],[discount_percentage]]&lt;0.5, "Medium", "High"))</f>
        <v>Medium</v>
      </c>
    </row>
    <row r="651" spans="1:19">
      <c r="A651" t="s">
        <v>1291</v>
      </c>
      <c r="B651" t="s">
        <v>1292</v>
      </c>
      <c r="C651" t="str">
        <f>TRIM(LEFT(Table1[[#This Row],[product_name]], FIND(" ", Table1[[#This Row],[product_name]], FIND(" ", Table1[[#This Row],[product_name]], FIND(" ", Table1[[#This Row],[product_name]])+1)+1)))</f>
        <v>Zebronics ZEB-COUNTY 3W</v>
      </c>
      <c r="D651" t="str">
        <f>PROPER(Table1[[#This Row],[Column1]])</f>
        <v>Zebronics Zeb-County 3W</v>
      </c>
      <c r="E651" t="s">
        <v>2696</v>
      </c>
      <c r="F651" t="s">
        <v>2725</v>
      </c>
      <c r="G651" t="s">
        <v>2726</v>
      </c>
      <c r="H651" t="s">
        <v>2727</v>
      </c>
      <c r="I651" s="9">
        <v>1499</v>
      </c>
      <c r="J651" s="9">
        <v>999</v>
      </c>
      <c r="K651" s="1">
        <v>0.45</v>
      </c>
      <c r="L651" s="3">
        <f>IF(Table1[[#This Row],[discount_percentage]]&gt;=0.5, 1,0)</f>
        <v>0</v>
      </c>
      <c r="M651">
        <v>3.9</v>
      </c>
      <c r="N651" s="2">
        <v>64705</v>
      </c>
      <c r="O651" s="7">
        <f>IF(Table1[rating_count]&lt;1000, 1, 0)</f>
        <v>0</v>
      </c>
      <c r="P651" s="8">
        <f>Table1[[#This Row],[actual_price]]*Table1[[#This Row],[rating_count]]</f>
        <v>64640295</v>
      </c>
      <c r="Q651" s="10" t="str">
        <f>IF(Table1[[#This Row],[discounted_price]]&lt;200, "₹ 200",IF(Table1[[#This Row],[discounted_price]]&lt;=500,"₹ 200-₹ 500", "&gt;₹ 500"))</f>
        <v>&gt;₹ 500</v>
      </c>
      <c r="R651">
        <f>Table1[[#This Row],[rating]]*Table1[[#This Row],[rating_count]]</f>
        <v>252349.5</v>
      </c>
      <c r="S651" t="str">
        <f>IF(Table1[[#This Row],[discount_percentage]]&lt;0.25, "Low", IF(Table1[[#This Row],[discount_percentage]]&lt;0.5, "Medium", "High"))</f>
        <v>Medium</v>
      </c>
    </row>
    <row r="652" spans="1:19">
      <c r="A652" t="s">
        <v>1293</v>
      </c>
      <c r="B652" t="s">
        <v>1294</v>
      </c>
      <c r="C652" t="str">
        <f>TRIM(LEFT(Table1[[#This Row],[product_name]], FIND(" ", Table1[[#This Row],[product_name]], FIND(" ", Table1[[#This Row],[product_name]], FIND(" ", Table1[[#This Row],[product_name]])+1)+1)))</f>
        <v>Zebronics Wired Keyboard</v>
      </c>
      <c r="D652" t="str">
        <f>PROPER(Table1[[#This Row],[Column1]])</f>
        <v>Zebronics Wired Keyboard</v>
      </c>
      <c r="E652" t="s">
        <v>2696</v>
      </c>
      <c r="F652" t="s">
        <v>2751</v>
      </c>
      <c r="G652" t="s">
        <v>2752</v>
      </c>
      <c r="I652" s="9">
        <v>149</v>
      </c>
      <c r="J652" s="9">
        <v>699</v>
      </c>
      <c r="K652" s="1">
        <v>0.36</v>
      </c>
      <c r="L652" s="3">
        <f>IF(Table1[[#This Row],[discount_percentage]]&gt;=0.5, 1,0)</f>
        <v>0</v>
      </c>
      <c r="M652">
        <v>3.9</v>
      </c>
      <c r="N652" s="2">
        <v>17348</v>
      </c>
      <c r="O652" s="7">
        <f>IF(Table1[rating_count]&lt;1000, 1, 0)</f>
        <v>0</v>
      </c>
      <c r="P652" s="8">
        <f>Table1[[#This Row],[actual_price]]*Table1[[#This Row],[rating_count]]</f>
        <v>12126252</v>
      </c>
      <c r="Q652" s="10" t="str">
        <f>IF(Table1[[#This Row],[discounted_price]]&lt;200, "₹ 200",IF(Table1[[#This Row],[discounted_price]]&lt;=500,"₹ 200-₹ 500", "&gt;₹ 500"))</f>
        <v>₹ 200</v>
      </c>
      <c r="R652">
        <f>Table1[[#This Row],[rating]]*Table1[[#This Row],[rating_count]]</f>
        <v>67657.2</v>
      </c>
      <c r="S652" t="str">
        <f>IF(Table1[[#This Row],[discount_percentage]]&lt;0.25, "Low", IF(Table1[[#This Row],[discount_percentage]]&lt;0.5, "Medium", "High"))</f>
        <v>Medium</v>
      </c>
    </row>
    <row r="653" spans="1:19">
      <c r="A653" t="s">
        <v>1295</v>
      </c>
      <c r="B653" t="s">
        <v>1296</v>
      </c>
      <c r="C653" t="str">
        <f>TRIM(LEFT(Table1[[#This Row],[product_name]], FIND(" ", Table1[[#This Row],[product_name]], FIND(" ", Table1[[#This Row],[product_name]], FIND(" ", Table1[[#This Row],[product_name]])+1)+1)))</f>
        <v>JBL Tune 215BT,</v>
      </c>
      <c r="D653" t="str">
        <f>PROPER(Table1[[#This Row],[Column1]])</f>
        <v>Jbl Tune 215Bt,</v>
      </c>
      <c r="E653" t="s">
        <v>2938</v>
      </c>
      <c r="F653" t="s">
        <v>2939</v>
      </c>
      <c r="G653" t="s">
        <v>2769</v>
      </c>
      <c r="H653" t="s">
        <v>2770</v>
      </c>
      <c r="I653" s="9">
        <v>399</v>
      </c>
      <c r="J653" s="9">
        <v>2999</v>
      </c>
      <c r="K653" s="1">
        <v>0.5</v>
      </c>
      <c r="L653" s="3">
        <f>IF(Table1[[#This Row],[discount_percentage]]&gt;=0.5, 1,0)</f>
        <v>1</v>
      </c>
      <c r="M653">
        <v>3.7</v>
      </c>
      <c r="N653" s="2">
        <v>87798</v>
      </c>
      <c r="O653" s="7">
        <f>IF(Table1[rating_count]&lt;1000, 1, 0)</f>
        <v>0</v>
      </c>
      <c r="P653" s="8">
        <f>Table1[[#This Row],[actual_price]]*Table1[[#This Row],[rating_count]]</f>
        <v>263306202</v>
      </c>
      <c r="Q653" s="10" t="str">
        <f>IF(Table1[[#This Row],[discounted_price]]&lt;200, "₹ 200",IF(Table1[[#This Row],[discounted_price]]&lt;=500,"₹ 200-₹ 500", "&gt;₹ 500"))</f>
        <v>₹ 200-₹ 500</v>
      </c>
      <c r="R653">
        <f>Table1[[#This Row],[rating]]*Table1[[#This Row],[rating_count]]</f>
        <v>324852.60000000003</v>
      </c>
      <c r="S653" t="str">
        <f>IF(Table1[[#This Row],[discount_percentage]]&lt;0.25, "Low", IF(Table1[[#This Row],[discount_percentage]]&lt;0.5, "Medium", "High"))</f>
        <v>High</v>
      </c>
    </row>
    <row r="654" spans="1:19">
      <c r="A654" t="s">
        <v>1297</v>
      </c>
      <c r="B654" t="s">
        <v>1298</v>
      </c>
      <c r="C654" t="str">
        <f>TRIM(LEFT(Table1[[#This Row],[product_name]], FIND(" ", Table1[[#This Row],[product_name]], FIND(" ", Table1[[#This Row],[product_name]], FIND(" ", Table1[[#This Row],[product_name]])+1)+1)))</f>
        <v>Gizga Essentials Professional</v>
      </c>
      <c r="D654" t="str">
        <f>PROPER(Table1[[#This Row],[Column1]])</f>
        <v>Gizga Essentials Professional</v>
      </c>
      <c r="E654" t="s">
        <v>2960</v>
      </c>
      <c r="F654" t="s">
        <v>2961</v>
      </c>
      <c r="G654" t="s">
        <v>2771</v>
      </c>
      <c r="H654" t="s">
        <v>2772</v>
      </c>
      <c r="I654" s="9">
        <v>191</v>
      </c>
      <c r="J654" s="9">
        <v>499</v>
      </c>
      <c r="K654" s="1">
        <v>0.4</v>
      </c>
      <c r="L654" s="3">
        <f>IF(Table1[[#This Row],[discount_percentage]]&gt;=0.5, 1,0)</f>
        <v>0</v>
      </c>
      <c r="M654">
        <v>4.2</v>
      </c>
      <c r="N654" s="2">
        <v>24432</v>
      </c>
      <c r="O654" s="7">
        <f>IF(Table1[rating_count]&lt;1000, 1, 0)</f>
        <v>0</v>
      </c>
      <c r="P654" s="8">
        <f>Table1[[#This Row],[actual_price]]*Table1[[#This Row],[rating_count]]</f>
        <v>12191568</v>
      </c>
      <c r="Q654" s="10" t="str">
        <f>IF(Table1[[#This Row],[discounted_price]]&lt;200, "₹ 200",IF(Table1[[#This Row],[discounted_price]]&lt;=500,"₹ 200-₹ 500", "&gt;₹ 500"))</f>
        <v>₹ 200</v>
      </c>
      <c r="R654">
        <f>Table1[[#This Row],[rating]]*Table1[[#This Row],[rating_count]]</f>
        <v>102614.40000000001</v>
      </c>
      <c r="S654" t="str">
        <f>IF(Table1[[#This Row],[discount_percentage]]&lt;0.25, "Low", IF(Table1[[#This Row],[discount_percentage]]&lt;0.5, "Medium", "High"))</f>
        <v>Medium</v>
      </c>
    </row>
    <row r="655" spans="1:19">
      <c r="A655" t="s">
        <v>1299</v>
      </c>
      <c r="B655" t="s">
        <v>1300</v>
      </c>
      <c r="C655" t="str">
        <f>TRIM(LEFT(Table1[[#This Row],[product_name]], FIND(" ", Table1[[#This Row],[product_name]], FIND(" ", Table1[[#This Row],[product_name]], FIND(" ", Table1[[#This Row],[product_name]])+1)+1)))</f>
        <v>SanDisk Ultra Dual</v>
      </c>
      <c r="D655" t="str">
        <f>PROPER(Table1[[#This Row],[Column1]])</f>
        <v>Sandisk Ultra Dual</v>
      </c>
      <c r="E655" t="s">
        <v>2938</v>
      </c>
      <c r="F655" t="s">
        <v>2939</v>
      </c>
      <c r="G655" t="s">
        <v>2743</v>
      </c>
      <c r="H655" t="s">
        <v>2768</v>
      </c>
      <c r="I655" s="9">
        <v>129</v>
      </c>
      <c r="J655" s="9">
        <v>1400</v>
      </c>
      <c r="K655" s="1">
        <v>0.59</v>
      </c>
      <c r="L655" s="3">
        <f>IF(Table1[[#This Row],[discount_percentage]]&gt;=0.5, 1,0)</f>
        <v>1</v>
      </c>
      <c r="M655">
        <v>4.3</v>
      </c>
      <c r="N655" s="2">
        <v>189104</v>
      </c>
      <c r="O655" s="7">
        <f>IF(Table1[rating_count]&lt;1000, 1, 0)</f>
        <v>0</v>
      </c>
      <c r="P655" s="8">
        <f>Table1[[#This Row],[actual_price]]*Table1[[#This Row],[rating_count]]</f>
        <v>264745600</v>
      </c>
      <c r="Q655" s="10" t="str">
        <f>IF(Table1[[#This Row],[discounted_price]]&lt;200, "₹ 200",IF(Table1[[#This Row],[discounted_price]]&lt;=500,"₹ 200-₹ 500", "&gt;₹ 500"))</f>
        <v>₹ 200</v>
      </c>
      <c r="R655">
        <f>Table1[[#This Row],[rating]]*Table1[[#This Row],[rating_count]]</f>
        <v>813147.2</v>
      </c>
      <c r="S655" t="str">
        <f>IF(Table1[[#This Row],[discount_percentage]]&lt;0.25, "Low", IF(Table1[[#This Row],[discount_percentage]]&lt;0.5, "Medium", "High"))</f>
        <v>High</v>
      </c>
    </row>
    <row r="656" spans="1:19">
      <c r="A656" t="s">
        <v>1301</v>
      </c>
      <c r="B656" t="s">
        <v>1302</v>
      </c>
      <c r="C656" t="str">
        <f>TRIM(LEFT(Table1[[#This Row],[product_name]], FIND(" ", Table1[[#This Row],[product_name]], FIND(" ", Table1[[#This Row],[product_name]], FIND(" ", Table1[[#This Row],[product_name]])+1)+1)))</f>
        <v>TP-Link Tapo 360¬∞</v>
      </c>
      <c r="D656" t="str">
        <f>PROPER(Table1[[#This Row],[Column1]])</f>
        <v>Tp-Link Tapo 360¬∞</v>
      </c>
      <c r="E656" t="s">
        <v>2938</v>
      </c>
      <c r="F656" t="s">
        <v>2939</v>
      </c>
      <c r="G656" t="s">
        <v>2773</v>
      </c>
      <c r="I656" s="9">
        <v>199</v>
      </c>
      <c r="J656" s="9">
        <v>3299</v>
      </c>
      <c r="K656" s="1">
        <v>0.24</v>
      </c>
      <c r="L656" s="3">
        <f>IF(Table1[[#This Row],[discount_percentage]]&gt;=0.5, 1,0)</f>
        <v>0</v>
      </c>
      <c r="M656">
        <v>4.2</v>
      </c>
      <c r="N656" s="2">
        <v>93112</v>
      </c>
      <c r="O656" s="7">
        <f>IF(Table1[rating_count]&lt;1000, 1, 0)</f>
        <v>0</v>
      </c>
      <c r="P656" s="8">
        <f>Table1[[#This Row],[actual_price]]*Table1[[#This Row],[rating_count]]</f>
        <v>307176488</v>
      </c>
      <c r="Q656" s="10" t="str">
        <f>IF(Table1[[#This Row],[discounted_price]]&lt;200, "₹ 200",IF(Table1[[#This Row],[discounted_price]]&lt;=500,"₹ 200-₹ 500", "&gt;₹ 500"))</f>
        <v>₹ 200</v>
      </c>
      <c r="R656">
        <f>Table1[[#This Row],[rating]]*Table1[[#This Row],[rating_count]]</f>
        <v>391070.4</v>
      </c>
      <c r="S656" t="str">
        <f>IF(Table1[[#This Row],[discount_percentage]]&lt;0.25, "Low", IF(Table1[[#This Row],[discount_percentage]]&lt;0.5, "Medium", "High"))</f>
        <v>Low</v>
      </c>
    </row>
    <row r="657" spans="1:19">
      <c r="A657" t="s">
        <v>1303</v>
      </c>
      <c r="B657" t="s">
        <v>1304</v>
      </c>
      <c r="C657" t="str">
        <f>TRIM(LEFT(Table1[[#This Row],[product_name]], FIND(" ", Table1[[#This Row],[product_name]], FIND(" ", Table1[[#This Row],[product_name]], FIND(" ", Table1[[#This Row],[product_name]])+1)+1)))</f>
        <v>boAt Airdopes 171</v>
      </c>
      <c r="D657" t="str">
        <f>PROPER(Table1[[#This Row],[Column1]])</f>
        <v>Boat Airdopes 171</v>
      </c>
      <c r="E657" t="s">
        <v>2696</v>
      </c>
      <c r="F657" t="s">
        <v>2725</v>
      </c>
      <c r="G657" t="s">
        <v>2726</v>
      </c>
      <c r="H657" t="s">
        <v>2727</v>
      </c>
      <c r="I657" s="9">
        <v>999</v>
      </c>
      <c r="J657" s="9">
        <v>5999</v>
      </c>
      <c r="K657" s="1">
        <v>0.8</v>
      </c>
      <c r="L657" s="3">
        <f>IF(Table1[[#This Row],[discount_percentage]]&gt;=0.5, 1,0)</f>
        <v>1</v>
      </c>
      <c r="M657">
        <v>3.9</v>
      </c>
      <c r="N657" s="2">
        <v>47521</v>
      </c>
      <c r="O657" s="7">
        <f>IF(Table1[rating_count]&lt;1000, 1, 0)</f>
        <v>0</v>
      </c>
      <c r="P657" s="8">
        <f>Table1[[#This Row],[actual_price]]*Table1[[#This Row],[rating_count]]</f>
        <v>285078479</v>
      </c>
      <c r="Q657" s="10" t="str">
        <f>IF(Table1[[#This Row],[discounted_price]]&lt;200, "₹ 200",IF(Table1[[#This Row],[discounted_price]]&lt;=500,"₹ 200-₹ 500", "&gt;₹ 500"))</f>
        <v>&gt;₹ 500</v>
      </c>
      <c r="R657">
        <f>Table1[[#This Row],[rating]]*Table1[[#This Row],[rating_count]]</f>
        <v>185331.9</v>
      </c>
      <c r="S657" t="str">
        <f>IF(Table1[[#This Row],[discount_percentage]]&lt;0.25, "Low", IF(Table1[[#This Row],[discount_percentage]]&lt;0.5, "Medium", "High"))</f>
        <v>High</v>
      </c>
    </row>
    <row r="658" spans="1:19">
      <c r="A658" t="s">
        <v>1305</v>
      </c>
      <c r="B658" t="s">
        <v>1306</v>
      </c>
      <c r="C658" t="str">
        <f>TRIM(LEFT(Table1[[#This Row],[product_name]], FIND(" ", Table1[[#This Row],[product_name]], FIND(" ", Table1[[#This Row],[product_name]], FIND(" ", Table1[[#This Row],[product_name]])+1)+1)))</f>
        <v>Duracell Plus AAA</v>
      </c>
      <c r="D658" t="str">
        <f>PROPER(Table1[[#This Row],[Column1]])</f>
        <v>Duracell Plus Aaa</v>
      </c>
      <c r="E658" t="s">
        <v>2696</v>
      </c>
      <c r="F658" t="s">
        <v>2725</v>
      </c>
      <c r="G658" t="s">
        <v>2726</v>
      </c>
      <c r="H658" t="s">
        <v>2727</v>
      </c>
      <c r="I658" s="9">
        <v>899</v>
      </c>
      <c r="J658" s="9">
        <v>499</v>
      </c>
      <c r="K658" s="1">
        <v>0.2</v>
      </c>
      <c r="L658" s="3">
        <f>IF(Table1[[#This Row],[discount_percentage]]&gt;=0.5, 1,0)</f>
        <v>0</v>
      </c>
      <c r="M658">
        <v>4.3</v>
      </c>
      <c r="N658" s="2">
        <v>27201</v>
      </c>
      <c r="O658" s="7">
        <f>IF(Table1[rating_count]&lt;1000, 1, 0)</f>
        <v>0</v>
      </c>
      <c r="P658" s="8">
        <f>Table1[[#This Row],[actual_price]]*Table1[[#This Row],[rating_count]]</f>
        <v>13573299</v>
      </c>
      <c r="Q658" s="10" t="str">
        <f>IF(Table1[[#This Row],[discounted_price]]&lt;200, "₹ 200",IF(Table1[[#This Row],[discounted_price]]&lt;=500,"₹ 200-₹ 500", "&gt;₹ 500"))</f>
        <v>&gt;₹ 500</v>
      </c>
      <c r="R658">
        <f>Table1[[#This Row],[rating]]*Table1[[#This Row],[rating_count]]</f>
        <v>116964.29999999999</v>
      </c>
      <c r="S658" t="str">
        <f>IF(Table1[[#This Row],[discount_percentage]]&lt;0.25, "Low", IF(Table1[[#This Row],[discount_percentage]]&lt;0.5, "Medium", "High"))</f>
        <v>Low</v>
      </c>
    </row>
    <row r="659" spans="1:19">
      <c r="A659" t="s">
        <v>1307</v>
      </c>
      <c r="B659" t="s">
        <v>1308</v>
      </c>
      <c r="C659" t="str">
        <f>TRIM(LEFT(Table1[[#This Row],[product_name]], FIND(" ", Table1[[#This Row],[product_name]], FIND(" ", Table1[[#This Row],[product_name]], FIND(" ", Table1[[#This Row],[product_name]])+1)+1)))</f>
        <v>Logitech B100 Wired</v>
      </c>
      <c r="D659" t="str">
        <f>PROPER(Table1[[#This Row],[Column1]])</f>
        <v>Logitech B100 Wired</v>
      </c>
      <c r="E659" t="s">
        <v>2696</v>
      </c>
      <c r="F659" t="s">
        <v>2717</v>
      </c>
      <c r="G659" t="s">
        <v>2718</v>
      </c>
      <c r="H659" t="s">
        <v>2719</v>
      </c>
      <c r="I659" s="9">
        <v>1799</v>
      </c>
      <c r="J659" s="9">
        <v>375</v>
      </c>
      <c r="K659" s="1">
        <v>0.26</v>
      </c>
      <c r="L659" s="3">
        <f>IF(Table1[[#This Row],[discount_percentage]]&gt;=0.5, 1,0)</f>
        <v>0</v>
      </c>
      <c r="M659">
        <v>4.3</v>
      </c>
      <c r="N659" s="2">
        <v>31534</v>
      </c>
      <c r="O659" s="7">
        <f>IF(Table1[rating_count]&lt;1000, 1, 0)</f>
        <v>0</v>
      </c>
      <c r="P659" s="8">
        <f>Table1[[#This Row],[actual_price]]*Table1[[#This Row],[rating_count]]</f>
        <v>11825250</v>
      </c>
      <c r="Q659" s="10" t="str">
        <f>IF(Table1[[#This Row],[discounted_price]]&lt;200, "₹ 200",IF(Table1[[#This Row],[discounted_price]]&lt;=500,"₹ 200-₹ 500", "&gt;₹ 500"))</f>
        <v>&gt;₹ 500</v>
      </c>
      <c r="R659">
        <f>Table1[[#This Row],[rating]]*Table1[[#This Row],[rating_count]]</f>
        <v>135596.19999999998</v>
      </c>
      <c r="S659" t="str">
        <f>IF(Table1[[#This Row],[discount_percentage]]&lt;0.25, "Low", IF(Table1[[#This Row],[discount_percentage]]&lt;0.5, "Medium", "High"))</f>
        <v>Medium</v>
      </c>
    </row>
    <row r="660" spans="1:19">
      <c r="A660" t="s">
        <v>1309</v>
      </c>
      <c r="B660" t="s">
        <v>1310</v>
      </c>
      <c r="C660" t="str">
        <f>TRIM(LEFT(Table1[[#This Row],[product_name]], FIND(" ", Table1[[#This Row],[product_name]], FIND(" ", Table1[[#This Row],[product_name]], FIND(" ", Table1[[#This Row],[product_name]])+1)+1)))</f>
        <v>Noise Pulse Buzz</v>
      </c>
      <c r="D660" t="str">
        <f>PROPER(Table1[[#This Row],[Column1]])</f>
        <v>Noise Pulse Buzz</v>
      </c>
      <c r="E660" t="s">
        <v>2938</v>
      </c>
      <c r="F660" t="s">
        <v>2939</v>
      </c>
      <c r="G660" t="s">
        <v>2958</v>
      </c>
      <c r="H660" t="s">
        <v>2695</v>
      </c>
      <c r="I660" s="9">
        <v>176.63</v>
      </c>
      <c r="J660" s="9">
        <v>4999</v>
      </c>
      <c r="K660" s="1">
        <v>0.5</v>
      </c>
      <c r="L660" s="3">
        <f>IF(Table1[[#This Row],[discount_percentage]]&gt;=0.5, 1,0)</f>
        <v>1</v>
      </c>
      <c r="M660">
        <v>3.9</v>
      </c>
      <c r="N660" s="2">
        <v>7571</v>
      </c>
      <c r="O660" s="7">
        <f>IF(Table1[rating_count]&lt;1000, 1, 0)</f>
        <v>0</v>
      </c>
      <c r="P660" s="8">
        <f>Table1[[#This Row],[actual_price]]*Table1[[#This Row],[rating_count]]</f>
        <v>37847429</v>
      </c>
      <c r="Q660" s="10" t="str">
        <f>IF(Table1[[#This Row],[discounted_price]]&lt;200, "₹ 200",IF(Table1[[#This Row],[discounted_price]]&lt;=500,"₹ 200-₹ 500", "&gt;₹ 500"))</f>
        <v>₹ 200</v>
      </c>
      <c r="R660">
        <f>Table1[[#This Row],[rating]]*Table1[[#This Row],[rating_count]]</f>
        <v>29526.899999999998</v>
      </c>
      <c r="S660" t="str">
        <f>IF(Table1[[#This Row],[discount_percentage]]&lt;0.25, "Low", IF(Table1[[#This Row],[discount_percentage]]&lt;0.5, "Medium", "High"))</f>
        <v>High</v>
      </c>
    </row>
    <row r="661" spans="1:19">
      <c r="A661" t="s">
        <v>1311</v>
      </c>
      <c r="B661" t="s">
        <v>1312</v>
      </c>
      <c r="C661" t="str">
        <f>TRIM(LEFT(Table1[[#This Row],[product_name]], FIND(" ", Table1[[#This Row],[product_name]], FIND(" ", Table1[[#This Row],[product_name]], FIND(" ", Table1[[#This Row],[product_name]])+1)+1)))</f>
        <v>Classmate 2100117 Soft</v>
      </c>
      <c r="D661" t="str">
        <f>PROPER(Table1[[#This Row],[Column1]])</f>
        <v>Classmate 2100117 Soft</v>
      </c>
      <c r="E661" t="s">
        <v>2943</v>
      </c>
      <c r="F661" t="s">
        <v>2945</v>
      </c>
      <c r="G661" t="s">
        <v>2762</v>
      </c>
      <c r="H661" t="s">
        <v>2763</v>
      </c>
      <c r="I661" s="9">
        <v>522</v>
      </c>
      <c r="J661" s="9">
        <v>160</v>
      </c>
      <c r="K661" s="1">
        <v>0.14000000000000001</v>
      </c>
      <c r="L661" s="3">
        <f>IF(Table1[[#This Row],[discount_percentage]]&gt;=0.5, 1,0)</f>
        <v>0</v>
      </c>
      <c r="M661">
        <v>4.4000000000000004</v>
      </c>
      <c r="N661" s="2">
        <v>6537</v>
      </c>
      <c r="O661" s="7">
        <f>IF(Table1[rating_count]&lt;1000, 1, 0)</f>
        <v>0</v>
      </c>
      <c r="P661" s="8">
        <f>Table1[[#This Row],[actual_price]]*Table1[[#This Row],[rating_count]]</f>
        <v>1045920</v>
      </c>
      <c r="Q661" s="10" t="str">
        <f>IF(Table1[[#This Row],[discounted_price]]&lt;200, "₹ 200",IF(Table1[[#This Row],[discounted_price]]&lt;=500,"₹ 200-₹ 500", "&gt;₹ 500"))</f>
        <v>&gt;₹ 500</v>
      </c>
      <c r="R661">
        <f>Table1[[#This Row],[rating]]*Table1[[#This Row],[rating_count]]</f>
        <v>28762.800000000003</v>
      </c>
      <c r="S661" t="str">
        <f>IF(Table1[[#This Row],[discount_percentage]]&lt;0.25, "Low", IF(Table1[[#This Row],[discount_percentage]]&lt;0.5, "Medium", "High"))</f>
        <v>Low</v>
      </c>
    </row>
    <row r="662" spans="1:19">
      <c r="A662" t="s">
        <v>1313</v>
      </c>
      <c r="B662" t="s">
        <v>1314</v>
      </c>
      <c r="C662" t="str">
        <f>TRIM(LEFT(Table1[[#This Row],[product_name]], FIND(" ", Table1[[#This Row],[product_name]], FIND(" ", Table1[[#This Row],[product_name]], FIND(" ", Table1[[#This Row],[product_name]])+1)+1)))</f>
        <v>AirCase Rugged Hard</v>
      </c>
      <c r="D662" t="str">
        <f>PROPER(Table1[[#This Row],[Column1]])</f>
        <v>Aircase Rugged Hard</v>
      </c>
      <c r="E662" t="s">
        <v>2696</v>
      </c>
      <c r="F662" t="s">
        <v>2759</v>
      </c>
      <c r="G662" t="s">
        <v>2774</v>
      </c>
      <c r="H662" t="s">
        <v>2775</v>
      </c>
      <c r="I662" s="9">
        <v>799</v>
      </c>
      <c r="J662" s="9">
        <v>499</v>
      </c>
      <c r="K662" s="1">
        <v>0.4</v>
      </c>
      <c r="L662" s="3">
        <f>IF(Table1[[#This Row],[discount_percentage]]&gt;=0.5, 1,0)</f>
        <v>0</v>
      </c>
      <c r="M662">
        <v>4.5</v>
      </c>
      <c r="N662" s="2">
        <v>21010</v>
      </c>
      <c r="O662" s="7">
        <f>IF(Table1[rating_count]&lt;1000, 1, 0)</f>
        <v>0</v>
      </c>
      <c r="P662" s="8">
        <f>Table1[[#This Row],[actual_price]]*Table1[[#This Row],[rating_count]]</f>
        <v>10483990</v>
      </c>
      <c r="Q662" s="10" t="str">
        <f>IF(Table1[[#This Row],[discounted_price]]&lt;200, "₹ 200",IF(Table1[[#This Row],[discounted_price]]&lt;=500,"₹ 200-₹ 500", "&gt;₹ 500"))</f>
        <v>&gt;₹ 500</v>
      </c>
      <c r="R662">
        <f>Table1[[#This Row],[rating]]*Table1[[#This Row],[rating_count]]</f>
        <v>94545</v>
      </c>
      <c r="S662" t="str">
        <f>IF(Table1[[#This Row],[discount_percentage]]&lt;0.25, "Low", IF(Table1[[#This Row],[discount_percentage]]&lt;0.5, "Medium", "High"))</f>
        <v>Medium</v>
      </c>
    </row>
    <row r="663" spans="1:19">
      <c r="A663" t="s">
        <v>1315</v>
      </c>
      <c r="B663" t="s">
        <v>1316</v>
      </c>
      <c r="C663" t="str">
        <f>TRIM(LEFT(Table1[[#This Row],[product_name]], FIND(" ", Table1[[#This Row],[product_name]], FIND(" ", Table1[[#This Row],[product_name]], FIND(" ", Table1[[#This Row],[product_name]])+1)+1)))</f>
        <v>Noise Buds VS402</v>
      </c>
      <c r="D663" t="str">
        <f>PROPER(Table1[[#This Row],[Column1]])</f>
        <v>Noise Buds Vs402</v>
      </c>
      <c r="E663" t="s">
        <v>2938</v>
      </c>
      <c r="F663" t="s">
        <v>2939</v>
      </c>
      <c r="G663" t="s">
        <v>2743</v>
      </c>
      <c r="H663" t="s">
        <v>2744</v>
      </c>
      <c r="I663" s="9">
        <v>681</v>
      </c>
      <c r="J663" s="9">
        <v>3999</v>
      </c>
      <c r="K663" s="1">
        <v>0.55000000000000004</v>
      </c>
      <c r="L663" s="3">
        <f>IF(Table1[[#This Row],[discount_percentage]]&gt;=0.5, 1,0)</f>
        <v>1</v>
      </c>
      <c r="M663">
        <v>3.9</v>
      </c>
      <c r="N663" s="2">
        <v>3517</v>
      </c>
      <c r="O663" s="7">
        <f>IF(Table1[rating_count]&lt;1000, 1, 0)</f>
        <v>0</v>
      </c>
      <c r="P663" s="8">
        <f>Table1[[#This Row],[actual_price]]*Table1[[#This Row],[rating_count]]</f>
        <v>14064483</v>
      </c>
      <c r="Q663" s="10" t="str">
        <f>IF(Table1[[#This Row],[discounted_price]]&lt;200, "₹ 200",IF(Table1[[#This Row],[discounted_price]]&lt;=500,"₹ 200-₹ 500", "&gt;₹ 500"))</f>
        <v>&gt;₹ 500</v>
      </c>
      <c r="R663">
        <f>Table1[[#This Row],[rating]]*Table1[[#This Row],[rating_count]]</f>
        <v>13716.3</v>
      </c>
      <c r="S663" t="str">
        <f>IF(Table1[[#This Row],[discount_percentage]]&lt;0.25, "Low", IF(Table1[[#This Row],[discount_percentage]]&lt;0.5, "Medium", "High"))</f>
        <v>High</v>
      </c>
    </row>
    <row r="664" spans="1:19">
      <c r="A664" t="s">
        <v>1317</v>
      </c>
      <c r="B664" t="s">
        <v>1318</v>
      </c>
      <c r="C664" t="str">
        <f>TRIM(LEFT(Table1[[#This Row],[product_name]], FIND(" ", Table1[[#This Row],[product_name]], FIND(" ", Table1[[#This Row],[product_name]], FIND(" ", Table1[[#This Row],[product_name]])+1)+1)))</f>
        <v>JBL Go 2,</v>
      </c>
      <c r="D664" t="str">
        <f>PROPER(Table1[[#This Row],[Column1]])</f>
        <v>Jbl Go 2,</v>
      </c>
      <c r="E664" t="s">
        <v>2938</v>
      </c>
      <c r="F664" t="s">
        <v>2940</v>
      </c>
      <c r="I664" s="9">
        <v>1199</v>
      </c>
      <c r="J664" s="9">
        <v>2999</v>
      </c>
      <c r="K664" s="1">
        <v>0.33</v>
      </c>
      <c r="L664" s="3">
        <f>IF(Table1[[#This Row],[discount_percentage]]&gt;=0.5, 1,0)</f>
        <v>0</v>
      </c>
      <c r="M664">
        <v>4.3</v>
      </c>
      <c r="N664" s="2">
        <v>63899</v>
      </c>
      <c r="O664" s="7">
        <f>IF(Table1[rating_count]&lt;1000, 1, 0)</f>
        <v>0</v>
      </c>
      <c r="P664" s="8">
        <f>Table1[[#This Row],[actual_price]]*Table1[[#This Row],[rating_count]]</f>
        <v>191633101</v>
      </c>
      <c r="Q664" s="10" t="str">
        <f>IF(Table1[[#This Row],[discounted_price]]&lt;200, "₹ 200",IF(Table1[[#This Row],[discounted_price]]&lt;=500,"₹ 200-₹ 500", "&gt;₹ 500"))</f>
        <v>&gt;₹ 500</v>
      </c>
      <c r="R664">
        <f>Table1[[#This Row],[rating]]*Table1[[#This Row],[rating_count]]</f>
        <v>274765.7</v>
      </c>
      <c r="S664" t="str">
        <f>IF(Table1[[#This Row],[discount_percentage]]&lt;0.25, "Low", IF(Table1[[#This Row],[discount_percentage]]&lt;0.5, "Medium", "High"))</f>
        <v>Medium</v>
      </c>
    </row>
    <row r="665" spans="1:19">
      <c r="A665" t="s">
        <v>1319</v>
      </c>
      <c r="B665" t="s">
        <v>1320</v>
      </c>
      <c r="C665" t="str">
        <f>TRIM(LEFT(Table1[[#This Row],[product_name]], FIND(" ", Table1[[#This Row],[product_name]], FIND(" ", Table1[[#This Row],[product_name]], FIND(" ", Table1[[#This Row],[product_name]])+1)+1)))</f>
        <v>Robustrion Tempered Glass</v>
      </c>
      <c r="D665" t="str">
        <f>PROPER(Table1[[#This Row],[Column1]])</f>
        <v>Robustrion Tempered Glass</v>
      </c>
      <c r="E665" t="s">
        <v>2938</v>
      </c>
      <c r="F665" t="s">
        <v>2940</v>
      </c>
      <c r="G665" t="s">
        <v>2776</v>
      </c>
      <c r="I665" s="9">
        <v>2499</v>
      </c>
      <c r="J665" s="9">
        <v>1499</v>
      </c>
      <c r="K665" s="1">
        <v>0.73</v>
      </c>
      <c r="L665" s="3">
        <f>IF(Table1[[#This Row],[discount_percentage]]&gt;=0.5, 1,0)</f>
        <v>1</v>
      </c>
      <c r="M665">
        <v>4.0999999999999996</v>
      </c>
      <c r="N665" s="2">
        <v>5730</v>
      </c>
      <c r="O665" s="7">
        <f>IF(Table1[rating_count]&lt;1000, 1, 0)</f>
        <v>0</v>
      </c>
      <c r="P665" s="8">
        <f>Table1[[#This Row],[actual_price]]*Table1[[#This Row],[rating_count]]</f>
        <v>8589270</v>
      </c>
      <c r="Q665" s="10" t="str">
        <f>IF(Table1[[#This Row],[discounted_price]]&lt;200, "₹ 200",IF(Table1[[#This Row],[discounted_price]]&lt;=500,"₹ 200-₹ 500", "&gt;₹ 500"))</f>
        <v>&gt;₹ 500</v>
      </c>
      <c r="R665">
        <f>Table1[[#This Row],[rating]]*Table1[[#This Row],[rating_count]]</f>
        <v>23492.999999999996</v>
      </c>
      <c r="S665" t="str">
        <f>IF(Table1[[#This Row],[discount_percentage]]&lt;0.25, "Low", IF(Table1[[#This Row],[discount_percentage]]&lt;0.5, "Medium", "High"))</f>
        <v>High</v>
      </c>
    </row>
    <row r="666" spans="1:19">
      <c r="A666" t="s">
        <v>1321</v>
      </c>
      <c r="B666" t="s">
        <v>1322</v>
      </c>
      <c r="C666" t="str">
        <f>TRIM(LEFT(Table1[[#This Row],[product_name]], FIND(" ", Table1[[#This Row],[product_name]], FIND(" ", Table1[[#This Row],[product_name]], FIND(" ", Table1[[#This Row],[product_name]])+1)+1)))</f>
        <v>Redgear Pro Wireless</v>
      </c>
      <c r="D666" t="str">
        <f>PROPER(Table1[[#This Row],[Column1]])</f>
        <v>Redgear Pro Wireless</v>
      </c>
      <c r="E666" t="s">
        <v>2696</v>
      </c>
      <c r="F666" t="s">
        <v>2725</v>
      </c>
      <c r="G666" t="s">
        <v>2726</v>
      </c>
      <c r="H666" t="s">
        <v>2777</v>
      </c>
      <c r="I666" s="9">
        <v>1799</v>
      </c>
      <c r="J666" s="9">
        <v>3999</v>
      </c>
      <c r="K666" s="1">
        <v>0.57999999999999996</v>
      </c>
      <c r="L666" s="3">
        <f>IF(Table1[[#This Row],[discount_percentage]]&gt;=0.5, 1,0)</f>
        <v>1</v>
      </c>
      <c r="M666">
        <v>4.2</v>
      </c>
      <c r="N666" s="2">
        <v>25488</v>
      </c>
      <c r="O666" s="7">
        <f>IF(Table1[rating_count]&lt;1000, 1, 0)</f>
        <v>0</v>
      </c>
      <c r="P666" s="8">
        <f>Table1[[#This Row],[actual_price]]*Table1[[#This Row],[rating_count]]</f>
        <v>101926512</v>
      </c>
      <c r="Q666" s="10" t="str">
        <f>IF(Table1[[#This Row],[discounted_price]]&lt;200, "₹ 200",IF(Table1[[#This Row],[discounted_price]]&lt;=500,"₹ 200-₹ 500", "&gt;₹ 500"))</f>
        <v>&gt;₹ 500</v>
      </c>
      <c r="R666">
        <f>Table1[[#This Row],[rating]]*Table1[[#This Row],[rating_count]]</f>
        <v>107049.60000000001</v>
      </c>
      <c r="S666" t="str">
        <f>IF(Table1[[#This Row],[discount_percentage]]&lt;0.25, "Low", IF(Table1[[#This Row],[discount_percentage]]&lt;0.5, "Medium", "High"))</f>
        <v>High</v>
      </c>
    </row>
    <row r="667" spans="1:19">
      <c r="A667" t="s">
        <v>1323</v>
      </c>
      <c r="B667" t="s">
        <v>1324</v>
      </c>
      <c r="C667" t="str">
        <f>TRIM(LEFT(Table1[[#This Row],[product_name]], FIND(" ", Table1[[#This Row],[product_name]], FIND(" ", Table1[[#This Row],[product_name]], FIND(" ", Table1[[#This Row],[product_name]])+1)+1)))</f>
        <v>Logitech M235 Wireless</v>
      </c>
      <c r="D667" t="str">
        <f>PROPER(Table1[[#This Row],[Column1]])</f>
        <v>Logitech M235 Wireless</v>
      </c>
      <c r="E667" t="s">
        <v>2696</v>
      </c>
      <c r="F667" t="s">
        <v>2725</v>
      </c>
      <c r="G667" t="s">
        <v>2726</v>
      </c>
      <c r="H667" t="s">
        <v>2727</v>
      </c>
      <c r="I667" s="9">
        <v>429</v>
      </c>
      <c r="J667" s="9">
        <v>995</v>
      </c>
      <c r="K667" s="1">
        <v>0.3</v>
      </c>
      <c r="L667" s="3">
        <f>IF(Table1[[#This Row],[discount_percentage]]&gt;=0.5, 1,0)</f>
        <v>0</v>
      </c>
      <c r="M667">
        <v>4.5</v>
      </c>
      <c r="N667" s="2">
        <v>54405</v>
      </c>
      <c r="O667" s="7">
        <f>IF(Table1[rating_count]&lt;1000, 1, 0)</f>
        <v>0</v>
      </c>
      <c r="P667" s="8">
        <f>Table1[[#This Row],[actual_price]]*Table1[[#This Row],[rating_count]]</f>
        <v>54132975</v>
      </c>
      <c r="Q667" s="10" t="str">
        <f>IF(Table1[[#This Row],[discounted_price]]&lt;200, "₹ 200",IF(Table1[[#This Row],[discounted_price]]&lt;=500,"₹ 200-₹ 500", "&gt;₹ 500"))</f>
        <v>₹ 200-₹ 500</v>
      </c>
      <c r="R667">
        <f>Table1[[#This Row],[rating]]*Table1[[#This Row],[rating_count]]</f>
        <v>244822.5</v>
      </c>
      <c r="S667" t="str">
        <f>IF(Table1[[#This Row],[discount_percentage]]&lt;0.25, "Low", IF(Table1[[#This Row],[discount_percentage]]&lt;0.5, "Medium", "High"))</f>
        <v>Medium</v>
      </c>
    </row>
    <row r="668" spans="1:19">
      <c r="A668" t="s">
        <v>1325</v>
      </c>
      <c r="B668" t="s">
        <v>1326</v>
      </c>
      <c r="C668" t="str">
        <f>TRIM(LEFT(Table1[[#This Row],[product_name]], FIND(" ", Table1[[#This Row],[product_name]], FIND(" ", Table1[[#This Row],[product_name]], FIND(" ", Table1[[#This Row],[product_name]])+1)+1)))</f>
        <v>TP-link N300 WiFi</v>
      </c>
      <c r="D668" t="str">
        <f>PROPER(Table1[[#This Row],[Column1]])</f>
        <v>Tp-Link N300 Wifi</v>
      </c>
      <c r="E668" t="s">
        <v>2938</v>
      </c>
      <c r="F668" t="s">
        <v>2939</v>
      </c>
      <c r="G668" t="s">
        <v>2743</v>
      </c>
      <c r="H668" t="s">
        <v>2745</v>
      </c>
      <c r="I668" s="9">
        <v>100</v>
      </c>
      <c r="J668" s="9">
        <v>1699</v>
      </c>
      <c r="K668" s="1">
        <v>0.32</v>
      </c>
      <c r="L668" s="3">
        <f>IF(Table1[[#This Row],[discount_percentage]]&gt;=0.5, 1,0)</f>
        <v>0</v>
      </c>
      <c r="M668">
        <v>4.2</v>
      </c>
      <c r="N668" s="2">
        <v>122478</v>
      </c>
      <c r="O668" s="7">
        <f>IF(Table1[rating_count]&lt;1000, 1, 0)</f>
        <v>0</v>
      </c>
      <c r="P668" s="8">
        <f>Table1[[#This Row],[actual_price]]*Table1[[#This Row],[rating_count]]</f>
        <v>208090122</v>
      </c>
      <c r="Q668" s="10" t="str">
        <f>IF(Table1[[#This Row],[discounted_price]]&lt;200, "₹ 200",IF(Table1[[#This Row],[discounted_price]]&lt;=500,"₹ 200-₹ 500", "&gt;₹ 500"))</f>
        <v>₹ 200</v>
      </c>
      <c r="R668">
        <f>Table1[[#This Row],[rating]]*Table1[[#This Row],[rating_count]]</f>
        <v>514407.60000000003</v>
      </c>
      <c r="S668" t="str">
        <f>IF(Table1[[#This Row],[discount_percentage]]&lt;0.25, "Low", IF(Table1[[#This Row],[discount_percentage]]&lt;0.5, "Medium", "High"))</f>
        <v>Medium</v>
      </c>
    </row>
    <row r="669" spans="1:19">
      <c r="A669" t="s">
        <v>1327</v>
      </c>
      <c r="B669" t="s">
        <v>1328</v>
      </c>
      <c r="C669" t="str">
        <f>TRIM(LEFT(Table1[[#This Row],[product_name]], FIND(" ", Table1[[#This Row],[product_name]], FIND(" ", Table1[[#This Row],[product_name]], FIND(" ", Table1[[#This Row],[product_name]])+1)+1)))</f>
        <v>Logitech MK240 Nano</v>
      </c>
      <c r="D669" t="str">
        <f>PROPER(Table1[[#This Row],[Column1]])</f>
        <v>Logitech Mk240 Nano</v>
      </c>
      <c r="E669" t="s">
        <v>2938</v>
      </c>
      <c r="F669" t="s">
        <v>2939</v>
      </c>
      <c r="G669" t="s">
        <v>2743</v>
      </c>
      <c r="H669" t="s">
        <v>2748</v>
      </c>
      <c r="I669" s="9">
        <v>329</v>
      </c>
      <c r="J669" s="9">
        <v>1995</v>
      </c>
      <c r="K669" s="1">
        <v>0.25</v>
      </c>
      <c r="L669" s="3">
        <f>IF(Table1[[#This Row],[discount_percentage]]&gt;=0.5, 1,0)</f>
        <v>0</v>
      </c>
      <c r="M669">
        <v>4.3</v>
      </c>
      <c r="N669" s="2">
        <v>7241</v>
      </c>
      <c r="O669" s="7">
        <f>IF(Table1[rating_count]&lt;1000, 1, 0)</f>
        <v>0</v>
      </c>
      <c r="P669" s="8">
        <f>Table1[[#This Row],[actual_price]]*Table1[[#This Row],[rating_count]]</f>
        <v>14445795</v>
      </c>
      <c r="Q669" s="10" t="str">
        <f>IF(Table1[[#This Row],[discounted_price]]&lt;200, "₹ 200",IF(Table1[[#This Row],[discounted_price]]&lt;=500,"₹ 200-₹ 500", "&gt;₹ 500"))</f>
        <v>₹ 200-₹ 500</v>
      </c>
      <c r="R669">
        <f>Table1[[#This Row],[rating]]*Table1[[#This Row],[rating_count]]</f>
        <v>31136.3</v>
      </c>
      <c r="S669" t="str">
        <f>IF(Table1[[#This Row],[discount_percentage]]&lt;0.25, "Low", IF(Table1[[#This Row],[discount_percentage]]&lt;0.5, "Medium", "High"))</f>
        <v>Medium</v>
      </c>
    </row>
    <row r="670" spans="1:19">
      <c r="A670" t="s">
        <v>1329</v>
      </c>
      <c r="B670" t="s">
        <v>1330</v>
      </c>
      <c r="C670" t="str">
        <f>TRIM(LEFT(Table1[[#This Row],[product_name]], FIND(" ", Table1[[#This Row],[product_name]], FIND(" ", Table1[[#This Row],[product_name]], FIND(" ", Table1[[#This Row],[product_name]])+1)+1)))</f>
        <v>Callas Multipurpose Foldable</v>
      </c>
      <c r="D670" t="str">
        <f>PROPER(Table1[[#This Row],[Column1]])</f>
        <v>Callas Multipurpose Foldable</v>
      </c>
      <c r="E670" t="s">
        <v>2938</v>
      </c>
      <c r="F670" t="s">
        <v>2939</v>
      </c>
      <c r="G670" t="s">
        <v>2958</v>
      </c>
      <c r="H670" t="s">
        <v>2695</v>
      </c>
      <c r="I670" s="9">
        <v>229</v>
      </c>
      <c r="J670" s="9">
        <v>4999</v>
      </c>
      <c r="K670" s="1">
        <v>0.83</v>
      </c>
      <c r="L670" s="3">
        <f>IF(Table1[[#This Row],[discount_percentage]]&gt;=0.5, 1,0)</f>
        <v>1</v>
      </c>
      <c r="M670">
        <v>4</v>
      </c>
      <c r="N670" s="2">
        <v>20457</v>
      </c>
      <c r="O670" s="7">
        <f>IF(Table1[rating_count]&lt;1000, 1, 0)</f>
        <v>0</v>
      </c>
      <c r="P670" s="8">
        <f>Table1[[#This Row],[actual_price]]*Table1[[#This Row],[rating_count]]</f>
        <v>102264543</v>
      </c>
      <c r="Q670" s="10" t="str">
        <f>IF(Table1[[#This Row],[discounted_price]]&lt;200, "₹ 200",IF(Table1[[#This Row],[discounted_price]]&lt;=500,"₹ 200-₹ 500", "&gt;₹ 500"))</f>
        <v>₹ 200-₹ 500</v>
      </c>
      <c r="R670">
        <f>Table1[[#This Row],[rating]]*Table1[[#This Row],[rating_count]]</f>
        <v>81828</v>
      </c>
      <c r="S670" t="str">
        <f>IF(Table1[[#This Row],[discount_percentage]]&lt;0.25, "Low", IF(Table1[[#This Row],[discount_percentage]]&lt;0.5, "Medium", "High"))</f>
        <v>High</v>
      </c>
    </row>
    <row r="671" spans="1:19">
      <c r="A671" t="s">
        <v>1331</v>
      </c>
      <c r="B671" t="s">
        <v>1332</v>
      </c>
      <c r="C671" t="str">
        <f>TRIM(LEFT(Table1[[#This Row],[product_name]], FIND(" ", Table1[[#This Row],[product_name]], FIND(" ", Table1[[#This Row],[product_name]], FIND(" ", Table1[[#This Row],[product_name]])+1)+1)))</f>
        <v>Casio MJ-12D 150</v>
      </c>
      <c r="D671" t="str">
        <f>PROPER(Table1[[#This Row],[Column1]])</f>
        <v>Casio Mj-12D 150</v>
      </c>
      <c r="E671" t="s">
        <v>2938</v>
      </c>
      <c r="F671" t="s">
        <v>2939</v>
      </c>
      <c r="G671" t="s">
        <v>2743</v>
      </c>
      <c r="H671" t="s">
        <v>2744</v>
      </c>
      <c r="I671" s="9">
        <v>139</v>
      </c>
      <c r="J671" s="9">
        <v>440</v>
      </c>
      <c r="K671" s="1">
        <v>0</v>
      </c>
      <c r="L671" s="3">
        <f>IF(Table1[[#This Row],[discount_percentage]]&gt;=0.5, 1,0)</f>
        <v>0</v>
      </c>
      <c r="M671">
        <v>4.5</v>
      </c>
      <c r="N671" s="2">
        <v>8610</v>
      </c>
      <c r="O671" s="7">
        <f>IF(Table1[rating_count]&lt;1000, 1, 0)</f>
        <v>0</v>
      </c>
      <c r="P671" s="8">
        <f>Table1[[#This Row],[actual_price]]*Table1[[#This Row],[rating_count]]</f>
        <v>3788400</v>
      </c>
      <c r="Q671" s="10" t="str">
        <f>IF(Table1[[#This Row],[discounted_price]]&lt;200, "₹ 200",IF(Table1[[#This Row],[discounted_price]]&lt;=500,"₹ 200-₹ 500", "&gt;₹ 500"))</f>
        <v>₹ 200</v>
      </c>
      <c r="R671">
        <f>Table1[[#This Row],[rating]]*Table1[[#This Row],[rating_count]]</f>
        <v>38745</v>
      </c>
      <c r="S671" t="str">
        <f>IF(Table1[[#This Row],[discount_percentage]]&lt;0.25, "Low", IF(Table1[[#This Row],[discount_percentage]]&lt;0.5, "Medium", "High"))</f>
        <v>Low</v>
      </c>
    </row>
    <row r="672" spans="1:19">
      <c r="A672" t="s">
        <v>1333</v>
      </c>
      <c r="B672" t="s">
        <v>1334</v>
      </c>
      <c r="C672" t="str">
        <f>TRIM(LEFT(Table1[[#This Row],[product_name]], FIND(" ", Table1[[#This Row],[product_name]], FIND(" ", Table1[[#This Row],[product_name]], FIND(" ", Table1[[#This Row],[product_name]])+1)+1)))</f>
        <v>Amazon Basics Multipurpose</v>
      </c>
      <c r="D672" t="str">
        <f>PROPER(Table1[[#This Row],[Column1]])</f>
        <v>Amazon Basics Multipurpose</v>
      </c>
      <c r="E672" t="s">
        <v>2696</v>
      </c>
      <c r="F672" t="s">
        <v>2725</v>
      </c>
      <c r="G672" t="s">
        <v>2726</v>
      </c>
      <c r="H672" t="s">
        <v>2738</v>
      </c>
      <c r="I672" s="9">
        <v>1199</v>
      </c>
      <c r="J672" s="9">
        <v>3999</v>
      </c>
      <c r="K672" s="1">
        <v>0.85</v>
      </c>
      <c r="L672" s="3">
        <f>IF(Table1[[#This Row],[discount_percentage]]&gt;=0.5, 1,0)</f>
        <v>1</v>
      </c>
      <c r="M672">
        <v>3.9</v>
      </c>
      <c r="N672" s="2">
        <v>1087</v>
      </c>
      <c r="O672" s="7">
        <f>IF(Table1[rating_count]&lt;1000, 1, 0)</f>
        <v>0</v>
      </c>
      <c r="P672" s="8">
        <f>Table1[[#This Row],[actual_price]]*Table1[[#This Row],[rating_count]]</f>
        <v>4346913</v>
      </c>
      <c r="Q672" s="10" t="str">
        <f>IF(Table1[[#This Row],[discounted_price]]&lt;200, "₹ 200",IF(Table1[[#This Row],[discounted_price]]&lt;=500,"₹ 200-₹ 500", "&gt;₹ 500"))</f>
        <v>&gt;₹ 500</v>
      </c>
      <c r="R672">
        <f>Table1[[#This Row],[rating]]*Table1[[#This Row],[rating_count]]</f>
        <v>4239.3</v>
      </c>
      <c r="S672" t="str">
        <f>IF(Table1[[#This Row],[discount_percentage]]&lt;0.25, "Low", IF(Table1[[#This Row],[discount_percentage]]&lt;0.5, "Medium", "High"))</f>
        <v>High</v>
      </c>
    </row>
    <row r="673" spans="1:19">
      <c r="A673" t="s">
        <v>1335</v>
      </c>
      <c r="B673" t="s">
        <v>1336</v>
      </c>
      <c r="C673" t="str">
        <f>TRIM(LEFT(Table1[[#This Row],[product_name]], FIND(" ", Table1[[#This Row],[product_name]], FIND(" ", Table1[[#This Row],[product_name]], FIND(" ", Table1[[#This Row],[product_name]])+1)+1)))</f>
        <v>Kanget [2 Pack]</v>
      </c>
      <c r="D673" t="str">
        <f>PROPER(Table1[[#This Row],[Column1]])</f>
        <v>Kanget [2 Pack]</v>
      </c>
      <c r="E673" t="s">
        <v>2696</v>
      </c>
      <c r="F673" t="s">
        <v>2703</v>
      </c>
      <c r="G673" t="s">
        <v>2712</v>
      </c>
      <c r="H673" t="s">
        <v>2778</v>
      </c>
      <c r="I673" s="9">
        <v>1049</v>
      </c>
      <c r="J673" s="9">
        <v>399</v>
      </c>
      <c r="K673" s="1">
        <v>0.63</v>
      </c>
      <c r="L673" s="3">
        <f>IF(Table1[[#This Row],[discount_percentage]]&gt;=0.5, 1,0)</f>
        <v>1</v>
      </c>
      <c r="M673">
        <v>4</v>
      </c>
      <c r="N673" s="2">
        <v>1540</v>
      </c>
      <c r="O673" s="7">
        <f>IF(Table1[rating_count]&lt;1000, 1, 0)</f>
        <v>0</v>
      </c>
      <c r="P673" s="8">
        <f>Table1[[#This Row],[actual_price]]*Table1[[#This Row],[rating_count]]</f>
        <v>614460</v>
      </c>
      <c r="Q673" s="10" t="str">
        <f>IF(Table1[[#This Row],[discounted_price]]&lt;200, "₹ 200",IF(Table1[[#This Row],[discounted_price]]&lt;=500,"₹ 200-₹ 500", "&gt;₹ 500"))</f>
        <v>&gt;₹ 500</v>
      </c>
      <c r="R673">
        <f>Table1[[#This Row],[rating]]*Table1[[#This Row],[rating_count]]</f>
        <v>6160</v>
      </c>
      <c r="S673" t="str">
        <f>IF(Table1[[#This Row],[discount_percentage]]&lt;0.25, "Low", IF(Table1[[#This Row],[discount_percentage]]&lt;0.5, "Medium", "High"))</f>
        <v>High</v>
      </c>
    </row>
    <row r="674" spans="1:19">
      <c r="A674" t="s">
        <v>1337</v>
      </c>
      <c r="B674" t="s">
        <v>1338</v>
      </c>
      <c r="C674" t="str">
        <f>TRIM(LEFT(Table1[[#This Row],[product_name]], FIND(" ", Table1[[#This Row],[product_name]], FIND(" ", Table1[[#This Row],[product_name]], FIND(" ", Table1[[#This Row],[product_name]])+1)+1)))</f>
        <v>Amazon Basics Magic</v>
      </c>
      <c r="D674" t="str">
        <f>PROPER(Table1[[#This Row],[Column1]])</f>
        <v>Amazon Basics Magic</v>
      </c>
      <c r="E674" t="s">
        <v>2696</v>
      </c>
      <c r="F674" t="s">
        <v>2717</v>
      </c>
      <c r="G674" t="s">
        <v>2718</v>
      </c>
      <c r="H674" t="s">
        <v>2733</v>
      </c>
      <c r="I674" s="9">
        <v>119</v>
      </c>
      <c r="J674" s="9">
        <v>999</v>
      </c>
      <c r="K674" s="1">
        <v>0.71</v>
      </c>
      <c r="L674" s="3">
        <f>IF(Table1[[#This Row],[discount_percentage]]&gt;=0.5, 1,0)</f>
        <v>1</v>
      </c>
      <c r="M674">
        <v>4.0999999999999996</v>
      </c>
      <c r="N674" s="2">
        <v>401</v>
      </c>
      <c r="O674" s="7">
        <f>IF(Table1[rating_count]&lt;1000, 1, 0)</f>
        <v>1</v>
      </c>
      <c r="P674" s="8">
        <f>Table1[[#This Row],[actual_price]]*Table1[[#This Row],[rating_count]]</f>
        <v>400599</v>
      </c>
      <c r="Q674" s="10" t="str">
        <f>IF(Table1[[#This Row],[discounted_price]]&lt;200, "₹ 200",IF(Table1[[#This Row],[discounted_price]]&lt;=500,"₹ 200-₹ 500", "&gt;₹ 500"))</f>
        <v>₹ 200</v>
      </c>
      <c r="R674">
        <f>Table1[[#This Row],[rating]]*Table1[[#This Row],[rating_count]]</f>
        <v>1644.1</v>
      </c>
      <c r="S674" t="str">
        <f>IF(Table1[[#This Row],[discount_percentage]]&lt;0.25, "Low", IF(Table1[[#This Row],[discount_percentage]]&lt;0.5, "Medium", "High"))</f>
        <v>High</v>
      </c>
    </row>
    <row r="675" spans="1:19">
      <c r="A675" t="s">
        <v>1339</v>
      </c>
      <c r="B675" t="s">
        <v>1340</v>
      </c>
      <c r="C675" t="str">
        <f>TRIM(LEFT(Table1[[#This Row],[product_name]], FIND(" ", Table1[[#This Row],[product_name]], FIND(" ", Table1[[#This Row],[product_name]], FIND(" ", Table1[[#This Row],[product_name]])+1)+1)))</f>
        <v>Zebronics ZEB-90HB USB</v>
      </c>
      <c r="D675" t="str">
        <f>PROPER(Table1[[#This Row],[Column1]])</f>
        <v>Zebronics Zeb-90Hb Usb</v>
      </c>
      <c r="E675" t="s">
        <v>2938</v>
      </c>
      <c r="F675" t="s">
        <v>2939</v>
      </c>
      <c r="G675" t="s">
        <v>2958</v>
      </c>
      <c r="H675" t="s">
        <v>2695</v>
      </c>
      <c r="I675" s="9">
        <v>154</v>
      </c>
      <c r="J675" s="9">
        <v>499</v>
      </c>
      <c r="K675" s="1">
        <v>0.64</v>
      </c>
      <c r="L675" s="3">
        <f>IF(Table1[[#This Row],[discount_percentage]]&gt;=0.5, 1,0)</f>
        <v>1</v>
      </c>
      <c r="M675">
        <v>3.4</v>
      </c>
      <c r="N675" s="2">
        <v>9385</v>
      </c>
      <c r="O675" s="7">
        <f>IF(Table1[rating_count]&lt;1000, 1, 0)</f>
        <v>0</v>
      </c>
      <c r="P675" s="8">
        <f>Table1[[#This Row],[actual_price]]*Table1[[#This Row],[rating_count]]</f>
        <v>4683115</v>
      </c>
      <c r="Q675" s="10" t="str">
        <f>IF(Table1[[#This Row],[discounted_price]]&lt;200, "₹ 200",IF(Table1[[#This Row],[discounted_price]]&lt;=500,"₹ 200-₹ 500", "&gt;₹ 500"))</f>
        <v>₹ 200</v>
      </c>
      <c r="R675">
        <f>Table1[[#This Row],[rating]]*Table1[[#This Row],[rating_count]]</f>
        <v>31909</v>
      </c>
      <c r="S675" t="str">
        <f>IF(Table1[[#This Row],[discount_percentage]]&lt;0.25, "Low", IF(Table1[[#This Row],[discount_percentage]]&lt;0.5, "Medium", "High"))</f>
        <v>High</v>
      </c>
    </row>
    <row r="676" spans="1:19">
      <c r="A676" t="s">
        <v>1341</v>
      </c>
      <c r="B676" t="s">
        <v>1342</v>
      </c>
      <c r="C676" t="str">
        <f>TRIM(LEFT(Table1[[#This Row],[product_name]], FIND(" ", Table1[[#This Row],[product_name]], FIND(" ", Table1[[#This Row],[product_name]], FIND(" ", Table1[[#This Row],[product_name]])+1)+1)))</f>
        <v>Noise ColorFit Pro</v>
      </c>
      <c r="D676" t="str">
        <f>PROPER(Table1[[#This Row],[Column1]])</f>
        <v>Noise Colorfit Pro</v>
      </c>
      <c r="E676" t="s">
        <v>2696</v>
      </c>
      <c r="F676" t="s">
        <v>2751</v>
      </c>
      <c r="I676" s="9">
        <v>225</v>
      </c>
      <c r="J676" s="9">
        <v>4999</v>
      </c>
      <c r="K676" s="1">
        <v>0.7</v>
      </c>
      <c r="L676" s="3">
        <f>IF(Table1[[#This Row],[discount_percentage]]&gt;=0.5, 1,0)</f>
        <v>1</v>
      </c>
      <c r="M676">
        <v>4</v>
      </c>
      <c r="N676" s="2">
        <v>92588</v>
      </c>
      <c r="O676" s="7">
        <f>IF(Table1[rating_count]&lt;1000, 1, 0)</f>
        <v>0</v>
      </c>
      <c r="P676" s="8">
        <f>Table1[[#This Row],[actual_price]]*Table1[[#This Row],[rating_count]]</f>
        <v>462847412</v>
      </c>
      <c r="Q676" s="10" t="str">
        <f>IF(Table1[[#This Row],[discounted_price]]&lt;200, "₹ 200",IF(Table1[[#This Row],[discounted_price]]&lt;=500,"₹ 200-₹ 500", "&gt;₹ 500"))</f>
        <v>₹ 200-₹ 500</v>
      </c>
      <c r="R676">
        <f>Table1[[#This Row],[rating]]*Table1[[#This Row],[rating_count]]</f>
        <v>370352</v>
      </c>
      <c r="S676" t="str">
        <f>IF(Table1[[#This Row],[discount_percentage]]&lt;0.25, "Low", IF(Table1[[#This Row],[discount_percentage]]&lt;0.5, "Medium", "High"))</f>
        <v>High</v>
      </c>
    </row>
    <row r="677" spans="1:19">
      <c r="A677" t="s">
        <v>1343</v>
      </c>
      <c r="B677" t="s">
        <v>1344</v>
      </c>
      <c r="C677" t="str">
        <f>TRIM(LEFT(Table1[[#This Row],[product_name]], FIND(" ", Table1[[#This Row],[product_name]], FIND(" ", Table1[[#This Row],[product_name]], FIND(" ", Table1[[#This Row],[product_name]])+1)+1)))</f>
        <v>Zebronics Zeb Buds</v>
      </c>
      <c r="D677" t="str">
        <f>PROPER(Table1[[#This Row],[Column1]])</f>
        <v>Zebronics Zeb Buds</v>
      </c>
      <c r="E677" t="s">
        <v>2938</v>
      </c>
      <c r="F677" t="s">
        <v>2939</v>
      </c>
      <c r="G677" t="s">
        <v>2739</v>
      </c>
      <c r="H677" t="s">
        <v>2746</v>
      </c>
      <c r="I677" s="9">
        <v>656</v>
      </c>
      <c r="J677" s="9">
        <v>699</v>
      </c>
      <c r="K677" s="1">
        <v>0.43</v>
      </c>
      <c r="L677" s="3">
        <f>IF(Table1[[#This Row],[discount_percentage]]&gt;=0.5, 1,0)</f>
        <v>0</v>
      </c>
      <c r="M677">
        <v>3.4</v>
      </c>
      <c r="N677" s="2">
        <v>3454</v>
      </c>
      <c r="O677" s="7">
        <f>IF(Table1[rating_count]&lt;1000, 1, 0)</f>
        <v>0</v>
      </c>
      <c r="P677" s="8">
        <f>Table1[[#This Row],[actual_price]]*Table1[[#This Row],[rating_count]]</f>
        <v>2414346</v>
      </c>
      <c r="Q677" s="10" t="str">
        <f>IF(Table1[[#This Row],[discounted_price]]&lt;200, "₹ 200",IF(Table1[[#This Row],[discounted_price]]&lt;=500,"₹ 200-₹ 500", "&gt;₹ 500"))</f>
        <v>&gt;₹ 500</v>
      </c>
      <c r="R677">
        <f>Table1[[#This Row],[rating]]*Table1[[#This Row],[rating_count]]</f>
        <v>11743.6</v>
      </c>
      <c r="S677" t="str">
        <f>IF(Table1[[#This Row],[discount_percentage]]&lt;0.25, "Low", IF(Table1[[#This Row],[discount_percentage]]&lt;0.5, "Medium", "High"))</f>
        <v>Medium</v>
      </c>
    </row>
    <row r="678" spans="1:19">
      <c r="A678" t="s">
        <v>1345</v>
      </c>
      <c r="B678" t="s">
        <v>1346</v>
      </c>
      <c r="C678" t="str">
        <f>TRIM(LEFT(Table1[[#This Row],[product_name]], FIND(" ", Table1[[#This Row],[product_name]], FIND(" ", Table1[[#This Row],[product_name]], FIND(" ", Table1[[#This Row],[product_name]])+1)+1)))</f>
        <v>Redgear A-15 Wired</v>
      </c>
      <c r="D678" t="str">
        <f>PROPER(Table1[[#This Row],[Column1]])</f>
        <v>Redgear A-15 Wired</v>
      </c>
      <c r="E678" t="s">
        <v>2938</v>
      </c>
      <c r="F678" t="s">
        <v>2741</v>
      </c>
      <c r="G678" t="s">
        <v>2742</v>
      </c>
      <c r="I678" s="9">
        <v>1109</v>
      </c>
      <c r="J678" s="9">
        <v>799</v>
      </c>
      <c r="K678" s="1">
        <v>0.25</v>
      </c>
      <c r="L678" s="3">
        <f>IF(Table1[[#This Row],[discount_percentage]]&gt;=0.5, 1,0)</f>
        <v>0</v>
      </c>
      <c r="M678">
        <v>4.3</v>
      </c>
      <c r="N678" s="2">
        <v>15790</v>
      </c>
      <c r="O678" s="7">
        <f>IF(Table1[rating_count]&lt;1000, 1, 0)</f>
        <v>0</v>
      </c>
      <c r="P678" s="8">
        <f>Table1[[#This Row],[actual_price]]*Table1[[#This Row],[rating_count]]</f>
        <v>12616210</v>
      </c>
      <c r="Q678" s="10" t="str">
        <f>IF(Table1[[#This Row],[discounted_price]]&lt;200, "₹ 200",IF(Table1[[#This Row],[discounted_price]]&lt;=500,"₹ 200-₹ 500", "&gt;₹ 500"))</f>
        <v>&gt;₹ 500</v>
      </c>
      <c r="R678">
        <f>Table1[[#This Row],[rating]]*Table1[[#This Row],[rating_count]]</f>
        <v>67897</v>
      </c>
      <c r="S678" t="str">
        <f>IF(Table1[[#This Row],[discount_percentage]]&lt;0.25, "Low", IF(Table1[[#This Row],[discount_percentage]]&lt;0.5, "Medium", "High"))</f>
        <v>Medium</v>
      </c>
    </row>
    <row r="679" spans="1:19">
      <c r="A679" t="s">
        <v>1347</v>
      </c>
      <c r="B679" t="s">
        <v>1348</v>
      </c>
      <c r="C679" t="str">
        <f>TRIM(LEFT(Table1[[#This Row],[product_name]], FIND(" ", Table1[[#This Row],[product_name]], FIND(" ", Table1[[#This Row],[product_name]], FIND(" ", Table1[[#This Row],[product_name]])+1)+1)))</f>
        <v>JBL Commercial CSLM20B</v>
      </c>
      <c r="D679" t="str">
        <f>PROPER(Table1[[#This Row],[Column1]])</f>
        <v>Jbl Commercial Cslm20B</v>
      </c>
      <c r="E679" t="s">
        <v>2696</v>
      </c>
      <c r="F679" t="s">
        <v>2715</v>
      </c>
      <c r="G679" t="s">
        <v>2716</v>
      </c>
      <c r="I679" s="9">
        <v>2999</v>
      </c>
      <c r="J679" s="9">
        <v>2000</v>
      </c>
      <c r="K679" s="1">
        <v>0.53</v>
      </c>
      <c r="L679" s="3">
        <f>IF(Table1[[#This Row],[discount_percentage]]&gt;=0.5, 1,0)</f>
        <v>1</v>
      </c>
      <c r="M679">
        <v>3.9</v>
      </c>
      <c r="N679" s="2">
        <v>14969</v>
      </c>
      <c r="O679" s="7">
        <f>IF(Table1[rating_count]&lt;1000, 1, 0)</f>
        <v>0</v>
      </c>
      <c r="P679" s="8">
        <f>Table1[[#This Row],[actual_price]]*Table1[[#This Row],[rating_count]]</f>
        <v>29938000</v>
      </c>
      <c r="Q679" s="10" t="str">
        <f>IF(Table1[[#This Row],[discounted_price]]&lt;200, "₹ 200",IF(Table1[[#This Row],[discounted_price]]&lt;=500,"₹ 200-₹ 500", "&gt;₹ 500"))</f>
        <v>&gt;₹ 500</v>
      </c>
      <c r="R679">
        <f>Table1[[#This Row],[rating]]*Table1[[#This Row],[rating_count]]</f>
        <v>58379.1</v>
      </c>
      <c r="S679" t="str">
        <f>IF(Table1[[#This Row],[discount_percentage]]&lt;0.25, "Low", IF(Table1[[#This Row],[discount_percentage]]&lt;0.5, "Medium", "High"))</f>
        <v>High</v>
      </c>
    </row>
    <row r="680" spans="1:19">
      <c r="A680" t="s">
        <v>1349</v>
      </c>
      <c r="B680" t="s">
        <v>1350</v>
      </c>
      <c r="C680" t="str">
        <f>TRIM(LEFT(Table1[[#This Row],[product_name]], FIND(" ", Table1[[#This Row],[product_name]], FIND(" ", Table1[[#This Row],[product_name]], FIND(" ", Table1[[#This Row],[product_name]])+1)+1)))</f>
        <v>Fire-Boltt India's No</v>
      </c>
      <c r="D680" t="str">
        <f>PROPER(Table1[[#This Row],[Column1]])</f>
        <v>Fire-Boltt India'S No</v>
      </c>
      <c r="E680" t="s">
        <v>2938</v>
      </c>
      <c r="F680" t="s">
        <v>2939</v>
      </c>
      <c r="G680" t="s">
        <v>2743</v>
      </c>
      <c r="H680" t="s">
        <v>2768</v>
      </c>
      <c r="I680" s="9">
        <v>169</v>
      </c>
      <c r="J680" s="9">
        <v>9999</v>
      </c>
      <c r="K680" s="1">
        <v>0.75</v>
      </c>
      <c r="L680" s="3">
        <f>IF(Table1[[#This Row],[discount_percentage]]&gt;=0.5, 1,0)</f>
        <v>1</v>
      </c>
      <c r="M680">
        <v>4.0999999999999996</v>
      </c>
      <c r="N680" s="2">
        <v>42139</v>
      </c>
      <c r="O680" s="7">
        <f>IF(Table1[rating_count]&lt;1000, 1, 0)</f>
        <v>0</v>
      </c>
      <c r="P680" s="8">
        <f>Table1[[#This Row],[actual_price]]*Table1[[#This Row],[rating_count]]</f>
        <v>421347861</v>
      </c>
      <c r="Q680" s="10" t="str">
        <f>IF(Table1[[#This Row],[discounted_price]]&lt;200, "₹ 200",IF(Table1[[#This Row],[discounted_price]]&lt;=500,"₹ 200-₹ 500", "&gt;₹ 500"))</f>
        <v>₹ 200</v>
      </c>
      <c r="R680">
        <f>Table1[[#This Row],[rating]]*Table1[[#This Row],[rating_count]]</f>
        <v>172769.9</v>
      </c>
      <c r="S680" t="str">
        <f>IF(Table1[[#This Row],[discount_percentage]]&lt;0.25, "Low", IF(Table1[[#This Row],[discount_percentage]]&lt;0.5, "Medium", "High"))</f>
        <v>High</v>
      </c>
    </row>
    <row r="681" spans="1:19">
      <c r="A681" t="s">
        <v>1351</v>
      </c>
      <c r="B681" t="s">
        <v>1352</v>
      </c>
      <c r="C681" t="str">
        <f>TRIM(LEFT(Table1[[#This Row],[product_name]], FIND(" ", Table1[[#This Row],[product_name]], FIND(" ", Table1[[#This Row],[product_name]], FIND(" ", Table1[[#This Row],[product_name]])+1)+1)))</f>
        <v>Eveready Red 1012</v>
      </c>
      <c r="D681" t="str">
        <f>PROPER(Table1[[#This Row],[Column1]])</f>
        <v>Eveready Red 1012</v>
      </c>
      <c r="E681" t="s">
        <v>2938</v>
      </c>
      <c r="F681" t="s">
        <v>2765</v>
      </c>
      <c r="G681" t="s">
        <v>2766</v>
      </c>
      <c r="H681" t="s">
        <v>2767</v>
      </c>
      <c r="I681" s="9">
        <v>309</v>
      </c>
      <c r="J681" s="9">
        <v>180</v>
      </c>
      <c r="K681" s="1">
        <v>0.12</v>
      </c>
      <c r="L681" s="3">
        <f>IF(Table1[[#This Row],[discount_percentage]]&gt;=0.5, 1,0)</f>
        <v>0</v>
      </c>
      <c r="M681">
        <v>4.3</v>
      </c>
      <c r="N681" s="2">
        <v>989</v>
      </c>
      <c r="O681" s="7">
        <f>IF(Table1[rating_count]&lt;1000, 1, 0)</f>
        <v>1</v>
      </c>
      <c r="P681" s="8">
        <f>Table1[[#This Row],[actual_price]]*Table1[[#This Row],[rating_count]]</f>
        <v>178020</v>
      </c>
      <c r="Q681" s="10" t="str">
        <f>IF(Table1[[#This Row],[discounted_price]]&lt;200, "₹ 200",IF(Table1[[#This Row],[discounted_price]]&lt;=500,"₹ 200-₹ 500", "&gt;₹ 500"))</f>
        <v>₹ 200-₹ 500</v>
      </c>
      <c r="R681">
        <f>Table1[[#This Row],[rating]]*Table1[[#This Row],[rating_count]]</f>
        <v>4252.7</v>
      </c>
      <c r="S681" t="str">
        <f>IF(Table1[[#This Row],[discount_percentage]]&lt;0.25, "Low", IF(Table1[[#This Row],[discount_percentage]]&lt;0.5, "Medium", "High"))</f>
        <v>Low</v>
      </c>
    </row>
    <row r="682" spans="1:19">
      <c r="A682" t="s">
        <v>1353</v>
      </c>
      <c r="B682" t="s">
        <v>1354</v>
      </c>
      <c r="C682" t="str">
        <f>TRIM(LEFT(Table1[[#This Row],[product_name]], FIND(" ", Table1[[#This Row],[product_name]], FIND(" ", Table1[[#This Row],[product_name]], FIND(" ", Table1[[#This Row],[product_name]])+1)+1)))</f>
        <v>SanDisk Extreme microSD</v>
      </c>
      <c r="D682" t="str">
        <f>PROPER(Table1[[#This Row],[Column1]])</f>
        <v>Sandisk Extreme Microsd</v>
      </c>
      <c r="E682" t="s">
        <v>2696</v>
      </c>
      <c r="F682" t="s">
        <v>2725</v>
      </c>
      <c r="G682" t="s">
        <v>2726</v>
      </c>
      <c r="H682" t="s">
        <v>2738</v>
      </c>
      <c r="I682" s="9">
        <v>599</v>
      </c>
      <c r="J682" s="9">
        <v>2900</v>
      </c>
      <c r="K682" s="1">
        <v>0.54</v>
      </c>
      <c r="L682" s="3">
        <f>IF(Table1[[#This Row],[discount_percentage]]&gt;=0.5, 1,0)</f>
        <v>1</v>
      </c>
      <c r="M682">
        <v>4.5</v>
      </c>
      <c r="N682" s="2">
        <v>19624</v>
      </c>
      <c r="O682" s="7">
        <f>IF(Table1[rating_count]&lt;1000, 1, 0)</f>
        <v>0</v>
      </c>
      <c r="P682" s="8">
        <f>Table1[[#This Row],[actual_price]]*Table1[[#This Row],[rating_count]]</f>
        <v>56909600</v>
      </c>
      <c r="Q682" s="10" t="str">
        <f>IF(Table1[[#This Row],[discounted_price]]&lt;200, "₹ 200",IF(Table1[[#This Row],[discounted_price]]&lt;=500,"₹ 200-₹ 500", "&gt;₹ 500"))</f>
        <v>&gt;₹ 500</v>
      </c>
      <c r="R682">
        <f>Table1[[#This Row],[rating]]*Table1[[#This Row],[rating_count]]</f>
        <v>88308</v>
      </c>
      <c r="S682" t="str">
        <f>IF(Table1[[#This Row],[discount_percentage]]&lt;0.25, "Low", IF(Table1[[#This Row],[discount_percentage]]&lt;0.5, "Medium", "High"))</f>
        <v>High</v>
      </c>
    </row>
    <row r="683" spans="1:19">
      <c r="A683" t="s">
        <v>1355</v>
      </c>
      <c r="B683" t="s">
        <v>1356</v>
      </c>
      <c r="C683" t="str">
        <f>TRIM(LEFT(Table1[[#This Row],[product_name]], FIND(" ", Table1[[#This Row],[product_name]], FIND(" ", Table1[[#This Row],[product_name]], FIND(" ", Table1[[#This Row],[product_name]])+1)+1)))</f>
        <v>Portronics MPORT 31C</v>
      </c>
      <c r="D683" t="str">
        <f>PROPER(Table1[[#This Row],[Column1]])</f>
        <v>Portronics Mport 31C</v>
      </c>
      <c r="E683" t="s">
        <v>2938</v>
      </c>
      <c r="F683" t="s">
        <v>2939</v>
      </c>
      <c r="G683" t="s">
        <v>2743</v>
      </c>
      <c r="H683" t="s">
        <v>2748</v>
      </c>
      <c r="I683" s="9">
        <v>299</v>
      </c>
      <c r="J683" s="9">
        <v>999</v>
      </c>
      <c r="K683" s="1">
        <v>0.43</v>
      </c>
      <c r="L683" s="3">
        <f>IF(Table1[[#This Row],[discount_percentage]]&gt;=0.5, 1,0)</f>
        <v>0</v>
      </c>
      <c r="M683">
        <v>4.2</v>
      </c>
      <c r="N683" s="2">
        <v>3201</v>
      </c>
      <c r="O683" s="7">
        <f>IF(Table1[rating_count]&lt;1000, 1, 0)</f>
        <v>0</v>
      </c>
      <c r="P683" s="8">
        <f>Table1[[#This Row],[actual_price]]*Table1[[#This Row],[rating_count]]</f>
        <v>3197799</v>
      </c>
      <c r="Q683" s="10" t="str">
        <f>IF(Table1[[#This Row],[discounted_price]]&lt;200, "₹ 200",IF(Table1[[#This Row],[discounted_price]]&lt;=500,"₹ 200-₹ 500", "&gt;₹ 500"))</f>
        <v>₹ 200-₹ 500</v>
      </c>
      <c r="R683">
        <f>Table1[[#This Row],[rating]]*Table1[[#This Row],[rating_count]]</f>
        <v>13444.2</v>
      </c>
      <c r="S683" t="str">
        <f>IF(Table1[[#This Row],[discount_percentage]]&lt;0.25, "Low", IF(Table1[[#This Row],[discount_percentage]]&lt;0.5, "Medium", "High"))</f>
        <v>Medium</v>
      </c>
    </row>
    <row r="684" spans="1:19">
      <c r="A684" t="s">
        <v>1357</v>
      </c>
      <c r="B684" t="s">
        <v>1358</v>
      </c>
      <c r="C684" t="str">
        <f>TRIM(LEFT(Table1[[#This Row],[product_name]], FIND(" ", Table1[[#This Row],[product_name]], FIND(" ", Table1[[#This Row],[product_name]], FIND(" ", Table1[[#This Row],[product_name]])+1)+1)))</f>
        <v>Infinity (JBL Fuze</v>
      </c>
      <c r="D684" t="str">
        <f>PROPER(Table1[[#This Row],[Column1]])</f>
        <v>Infinity (Jbl Fuze</v>
      </c>
      <c r="E684" t="s">
        <v>2938</v>
      </c>
      <c r="F684" t="s">
        <v>2939</v>
      </c>
      <c r="G684" t="s">
        <v>2739</v>
      </c>
      <c r="H684" t="s">
        <v>2746</v>
      </c>
      <c r="I684" s="9">
        <v>449</v>
      </c>
      <c r="J684" s="9">
        <v>1999</v>
      </c>
      <c r="K684" s="1">
        <v>0.55000000000000004</v>
      </c>
      <c r="L684" s="3">
        <f>IF(Table1[[#This Row],[discount_percentage]]&gt;=0.5, 1,0)</f>
        <v>1</v>
      </c>
      <c r="M684">
        <v>4.0999999999999996</v>
      </c>
      <c r="N684" s="2">
        <v>30469</v>
      </c>
      <c r="O684" s="7">
        <f>IF(Table1[rating_count]&lt;1000, 1, 0)</f>
        <v>0</v>
      </c>
      <c r="P684" s="8">
        <f>Table1[[#This Row],[actual_price]]*Table1[[#This Row],[rating_count]]</f>
        <v>60907531</v>
      </c>
      <c r="Q684" s="10" t="str">
        <f>IF(Table1[[#This Row],[discounted_price]]&lt;200, "₹ 200",IF(Table1[[#This Row],[discounted_price]]&lt;=500,"₹ 200-₹ 500", "&gt;₹ 500"))</f>
        <v>₹ 200-₹ 500</v>
      </c>
      <c r="R684">
        <f>Table1[[#This Row],[rating]]*Table1[[#This Row],[rating_count]]</f>
        <v>124922.9</v>
      </c>
      <c r="S684" t="str">
        <f>IF(Table1[[#This Row],[discount_percentage]]&lt;0.25, "Low", IF(Table1[[#This Row],[discount_percentage]]&lt;0.5, "Medium", "High"))</f>
        <v>High</v>
      </c>
    </row>
    <row r="685" spans="1:19">
      <c r="A685" t="s">
        <v>1359</v>
      </c>
      <c r="B685" t="s">
        <v>1360</v>
      </c>
      <c r="C685" t="str">
        <f>TRIM(LEFT(Table1[[#This Row],[product_name]], FIND(" ", Table1[[#This Row],[product_name]], FIND(" ", Table1[[#This Row],[product_name]], FIND(" ", Table1[[#This Row],[product_name]])+1)+1)))</f>
        <v>AirCase Protective Laptop</v>
      </c>
      <c r="D685" t="str">
        <f>PROPER(Table1[[#This Row],[Column1]])</f>
        <v>Aircase Protective Laptop</v>
      </c>
      <c r="E685" t="s">
        <v>2938</v>
      </c>
      <c r="F685" t="s">
        <v>2939</v>
      </c>
      <c r="G685" t="s">
        <v>2743</v>
      </c>
      <c r="H685" t="s">
        <v>2744</v>
      </c>
      <c r="I685" s="9">
        <v>799</v>
      </c>
      <c r="J685" s="9">
        <v>999</v>
      </c>
      <c r="K685" s="1">
        <v>0.55000000000000004</v>
      </c>
      <c r="L685" s="3">
        <f>IF(Table1[[#This Row],[discount_percentage]]&gt;=0.5, 1,0)</f>
        <v>1</v>
      </c>
      <c r="M685">
        <v>4.4000000000000004</v>
      </c>
      <c r="N685" s="2">
        <v>9940</v>
      </c>
      <c r="O685" s="7">
        <f>IF(Table1[rating_count]&lt;1000, 1, 0)</f>
        <v>0</v>
      </c>
      <c r="P685" s="8">
        <f>Table1[[#This Row],[actual_price]]*Table1[[#This Row],[rating_count]]</f>
        <v>9930060</v>
      </c>
      <c r="Q685" s="10" t="str">
        <f>IF(Table1[[#This Row],[discounted_price]]&lt;200, "₹ 200",IF(Table1[[#This Row],[discounted_price]]&lt;=500,"₹ 200-₹ 500", "&gt;₹ 500"))</f>
        <v>&gt;₹ 500</v>
      </c>
      <c r="R685">
        <f>Table1[[#This Row],[rating]]*Table1[[#This Row],[rating_count]]</f>
        <v>43736</v>
      </c>
      <c r="S685" t="str">
        <f>IF(Table1[[#This Row],[discount_percentage]]&lt;0.25, "Low", IF(Table1[[#This Row],[discount_percentage]]&lt;0.5, "Medium", "High"))</f>
        <v>High</v>
      </c>
    </row>
    <row r="686" spans="1:19">
      <c r="A686" t="s">
        <v>1361</v>
      </c>
      <c r="B686" t="s">
        <v>1362</v>
      </c>
      <c r="C686" t="str">
        <f>TRIM(LEFT(Table1[[#This Row],[product_name]], FIND(" ", Table1[[#This Row],[product_name]], FIND(" ", Table1[[#This Row],[product_name]], FIND(" ", Table1[[#This Row],[product_name]])+1)+1)))</f>
        <v>Brand Conquer 6</v>
      </c>
      <c r="D686" t="str">
        <f>PROPER(Table1[[#This Row],[Column1]])</f>
        <v>Brand Conquer 6</v>
      </c>
      <c r="E686" t="s">
        <v>2696</v>
      </c>
      <c r="F686" t="s">
        <v>2941</v>
      </c>
      <c r="G686" t="s">
        <v>2697</v>
      </c>
      <c r="H686" t="s">
        <v>2695</v>
      </c>
      <c r="I686" s="9">
        <v>219</v>
      </c>
      <c r="J686" s="9">
        <v>999</v>
      </c>
      <c r="K686" s="1">
        <v>0.45</v>
      </c>
      <c r="L686" s="3">
        <f>IF(Table1[[#This Row],[discount_percentage]]&gt;=0.5, 1,0)</f>
        <v>0</v>
      </c>
      <c r="M686">
        <v>4.3</v>
      </c>
      <c r="N686" s="2">
        <v>7758</v>
      </c>
      <c r="O686" s="7">
        <f>IF(Table1[rating_count]&lt;1000, 1, 0)</f>
        <v>0</v>
      </c>
      <c r="P686" s="8">
        <f>Table1[[#This Row],[actual_price]]*Table1[[#This Row],[rating_count]]</f>
        <v>7750242</v>
      </c>
      <c r="Q686" s="10" t="str">
        <f>IF(Table1[[#This Row],[discounted_price]]&lt;200, "₹ 200",IF(Table1[[#This Row],[discounted_price]]&lt;=500,"₹ 200-₹ 500", "&gt;₹ 500"))</f>
        <v>₹ 200-₹ 500</v>
      </c>
      <c r="R686">
        <f>Table1[[#This Row],[rating]]*Table1[[#This Row],[rating_count]]</f>
        <v>33359.4</v>
      </c>
      <c r="S686" t="str">
        <f>IF(Table1[[#This Row],[discount_percentage]]&lt;0.25, "Low", IF(Table1[[#This Row],[discount_percentage]]&lt;0.5, "Medium", "High"))</f>
        <v>Medium</v>
      </c>
    </row>
    <row r="687" spans="1:19">
      <c r="A687" t="s">
        <v>1363</v>
      </c>
      <c r="B687" t="s">
        <v>1364</v>
      </c>
      <c r="C687" t="str">
        <f>TRIM(LEFT(Table1[[#This Row],[product_name]], FIND(" ", Table1[[#This Row],[product_name]], FIND(" ", Table1[[#This Row],[product_name]], FIND(" ", Table1[[#This Row],[product_name]])+1)+1)))</f>
        <v>TP-Link AC750 Dual</v>
      </c>
      <c r="D687" t="str">
        <f>PROPER(Table1[[#This Row],[Column1]])</f>
        <v>Tp-Link Ac750 Dual</v>
      </c>
      <c r="E687" t="s">
        <v>2943</v>
      </c>
      <c r="F687" t="s">
        <v>2944</v>
      </c>
      <c r="G687" t="s">
        <v>2753</v>
      </c>
      <c r="H687" t="s">
        <v>2754</v>
      </c>
      <c r="I687" s="9">
        <v>157</v>
      </c>
      <c r="J687" s="9">
        <v>2399</v>
      </c>
      <c r="K687" s="1">
        <v>0.36</v>
      </c>
      <c r="L687" s="3">
        <f>IF(Table1[[#This Row],[discount_percentage]]&gt;=0.5, 1,0)</f>
        <v>0</v>
      </c>
      <c r="M687">
        <v>4.3</v>
      </c>
      <c r="N687" s="2">
        <v>68409</v>
      </c>
      <c r="O687" s="7">
        <f>IF(Table1[rating_count]&lt;1000, 1, 0)</f>
        <v>0</v>
      </c>
      <c r="P687" s="8">
        <f>Table1[[#This Row],[actual_price]]*Table1[[#This Row],[rating_count]]</f>
        <v>164113191</v>
      </c>
      <c r="Q687" s="10" t="str">
        <f>IF(Table1[[#This Row],[discounted_price]]&lt;200, "₹ 200",IF(Table1[[#This Row],[discounted_price]]&lt;=500,"₹ 200-₹ 500", "&gt;₹ 500"))</f>
        <v>₹ 200</v>
      </c>
      <c r="R687">
        <f>Table1[[#This Row],[rating]]*Table1[[#This Row],[rating_count]]</f>
        <v>294158.7</v>
      </c>
      <c r="S687" t="str">
        <f>IF(Table1[[#This Row],[discount_percentage]]&lt;0.25, "Low", IF(Table1[[#This Row],[discount_percentage]]&lt;0.5, "Medium", "High"))</f>
        <v>Medium</v>
      </c>
    </row>
    <row r="688" spans="1:19">
      <c r="A688" t="s">
        <v>1365</v>
      </c>
      <c r="B688" t="s">
        <v>1366</v>
      </c>
      <c r="C688" t="str">
        <f>TRIM(LEFT(Table1[[#This Row],[product_name]], FIND(" ", Table1[[#This Row],[product_name]], FIND(" ", Table1[[#This Row],[product_name]], FIND(" ", Table1[[#This Row],[product_name]])+1)+1)))</f>
        <v>Parker Quink Ink</v>
      </c>
      <c r="D688" t="str">
        <f>PROPER(Table1[[#This Row],[Column1]])</f>
        <v>Parker Quink Ink</v>
      </c>
      <c r="E688" t="s">
        <v>2696</v>
      </c>
      <c r="F688" t="s">
        <v>2697</v>
      </c>
      <c r="G688" t="s">
        <v>2722</v>
      </c>
      <c r="H688" t="s">
        <v>2723</v>
      </c>
      <c r="I688" s="9">
        <v>369</v>
      </c>
      <c r="J688" s="9">
        <v>100</v>
      </c>
      <c r="K688" s="1">
        <v>0</v>
      </c>
      <c r="L688" s="3">
        <f>IF(Table1[[#This Row],[discount_percentage]]&gt;=0.5, 1,0)</f>
        <v>0</v>
      </c>
      <c r="M688">
        <v>4.3</v>
      </c>
      <c r="N688" s="2">
        <v>3095</v>
      </c>
      <c r="O688" s="7">
        <f>IF(Table1[rating_count]&lt;1000, 1, 0)</f>
        <v>0</v>
      </c>
      <c r="P688" s="8">
        <f>Table1[[#This Row],[actual_price]]*Table1[[#This Row],[rating_count]]</f>
        <v>309500</v>
      </c>
      <c r="Q688" s="10" t="str">
        <f>IF(Table1[[#This Row],[discounted_price]]&lt;200, "₹ 200",IF(Table1[[#This Row],[discounted_price]]&lt;=500,"₹ 200-₹ 500", "&gt;₹ 500"))</f>
        <v>₹ 200-₹ 500</v>
      </c>
      <c r="R688">
        <f>Table1[[#This Row],[rating]]*Table1[[#This Row],[rating_count]]</f>
        <v>13308.5</v>
      </c>
      <c r="S688" t="str">
        <f>IF(Table1[[#This Row],[discount_percentage]]&lt;0.25, "Low", IF(Table1[[#This Row],[discount_percentage]]&lt;0.5, "Medium", "High"))</f>
        <v>Low</v>
      </c>
    </row>
    <row r="689" spans="1:19">
      <c r="A689" t="s">
        <v>1367</v>
      </c>
      <c r="B689" t="s">
        <v>1368</v>
      </c>
      <c r="C689" t="str">
        <f>TRIM(LEFT(Table1[[#This Row],[product_name]], FIND(" ", Table1[[#This Row],[product_name]], FIND(" ", Table1[[#This Row],[product_name]], FIND(" ", Table1[[#This Row],[product_name]])+1)+1)))</f>
        <v>STRIFF Laptop Stand</v>
      </c>
      <c r="D689" t="str">
        <f>PROPER(Table1[[#This Row],[Column1]])</f>
        <v>Striff Laptop Stand</v>
      </c>
      <c r="E689" t="s">
        <v>2938</v>
      </c>
      <c r="F689" t="s">
        <v>2939</v>
      </c>
      <c r="G689" t="s">
        <v>2743</v>
      </c>
      <c r="H689" t="s">
        <v>2744</v>
      </c>
      <c r="I689" s="9">
        <v>599</v>
      </c>
      <c r="J689" s="9">
        <v>1499</v>
      </c>
      <c r="K689" s="1">
        <v>0.8</v>
      </c>
      <c r="L689" s="3">
        <f>IF(Table1[[#This Row],[discount_percentage]]&gt;=0.5, 1,0)</f>
        <v>1</v>
      </c>
      <c r="M689">
        <v>4.2</v>
      </c>
      <c r="N689" s="2">
        <v>903</v>
      </c>
      <c r="O689" s="7">
        <f>IF(Table1[rating_count]&lt;1000, 1, 0)</f>
        <v>1</v>
      </c>
      <c r="P689" s="8">
        <f>Table1[[#This Row],[actual_price]]*Table1[[#This Row],[rating_count]]</f>
        <v>1353597</v>
      </c>
      <c r="Q689" s="10" t="str">
        <f>IF(Table1[[#This Row],[discounted_price]]&lt;200, "₹ 200",IF(Table1[[#This Row],[discounted_price]]&lt;=500,"₹ 200-₹ 500", "&gt;₹ 500"))</f>
        <v>&gt;₹ 500</v>
      </c>
      <c r="R689">
        <f>Table1[[#This Row],[rating]]*Table1[[#This Row],[rating_count]]</f>
        <v>3792.6000000000004</v>
      </c>
      <c r="S689" t="str">
        <f>IF(Table1[[#This Row],[discount_percentage]]&lt;0.25, "Low", IF(Table1[[#This Row],[discount_percentage]]&lt;0.5, "Medium", "High"))</f>
        <v>High</v>
      </c>
    </row>
    <row r="690" spans="1:19">
      <c r="A690" t="s">
        <v>1369</v>
      </c>
      <c r="B690" t="s">
        <v>1370</v>
      </c>
      <c r="C690" t="str">
        <f>TRIM(LEFT(Table1[[#This Row],[product_name]], FIND(" ", Table1[[#This Row],[product_name]], FIND(" ", Table1[[#This Row],[product_name]], FIND(" ", Table1[[#This Row],[product_name]])+1)+1)))</f>
        <v>Logitech MK215 Wireless</v>
      </c>
      <c r="D690" t="str">
        <f>PROPER(Table1[[#This Row],[Column1]])</f>
        <v>Logitech Mk215 Wireless</v>
      </c>
      <c r="E690" t="s">
        <v>2696</v>
      </c>
      <c r="F690" t="s">
        <v>2751</v>
      </c>
      <c r="G690" t="s">
        <v>2779</v>
      </c>
      <c r="I690" s="9">
        <v>479</v>
      </c>
      <c r="J690" s="9">
        <v>1795</v>
      </c>
      <c r="K690" s="1">
        <v>0.28000000000000003</v>
      </c>
      <c r="L690" s="3">
        <f>IF(Table1[[#This Row],[discount_percentage]]&gt;=0.5, 1,0)</f>
        <v>0</v>
      </c>
      <c r="M690">
        <v>4.0999999999999996</v>
      </c>
      <c r="N690" s="2">
        <v>25771</v>
      </c>
      <c r="O690" s="7">
        <f>IF(Table1[rating_count]&lt;1000, 1, 0)</f>
        <v>0</v>
      </c>
      <c r="P690" s="8">
        <f>Table1[[#This Row],[actual_price]]*Table1[[#This Row],[rating_count]]</f>
        <v>46258945</v>
      </c>
      <c r="Q690" s="10" t="str">
        <f>IF(Table1[[#This Row],[discounted_price]]&lt;200, "₹ 200",IF(Table1[[#This Row],[discounted_price]]&lt;=500,"₹ 200-₹ 500", "&gt;₹ 500"))</f>
        <v>₹ 200-₹ 500</v>
      </c>
      <c r="R690">
        <f>Table1[[#This Row],[rating]]*Table1[[#This Row],[rating_count]]</f>
        <v>105661.09999999999</v>
      </c>
      <c r="S690" t="str">
        <f>IF(Table1[[#This Row],[discount_percentage]]&lt;0.25, "Low", IF(Table1[[#This Row],[discount_percentage]]&lt;0.5, "Medium", "High"))</f>
        <v>Medium</v>
      </c>
    </row>
    <row r="691" spans="1:19">
      <c r="A691" t="s">
        <v>1371</v>
      </c>
      <c r="B691" t="s">
        <v>1372</v>
      </c>
      <c r="C691" t="str">
        <f>TRIM(LEFT(Table1[[#This Row],[product_name]], FIND(" ", Table1[[#This Row],[product_name]], FIND(" ", Table1[[#This Row],[product_name]], FIND(" ", Table1[[#This Row],[product_name]])+1)+1)))</f>
        <v>boAt Bassheads 225</v>
      </c>
      <c r="D691" t="str">
        <f>PROPER(Table1[[#This Row],[Column1]])</f>
        <v>Boat Bassheads 225</v>
      </c>
      <c r="E691" t="s">
        <v>2938</v>
      </c>
      <c r="F691" t="s">
        <v>2939</v>
      </c>
      <c r="G691" t="s">
        <v>2958</v>
      </c>
      <c r="H691" t="s">
        <v>2695</v>
      </c>
      <c r="I691" s="9">
        <v>350</v>
      </c>
      <c r="J691" s="9">
        <v>999</v>
      </c>
      <c r="K691" s="1">
        <v>0.3</v>
      </c>
      <c r="L691" s="3">
        <f>IF(Table1[[#This Row],[discount_percentage]]&gt;=0.5, 1,0)</f>
        <v>0</v>
      </c>
      <c r="M691">
        <v>4.0999999999999996</v>
      </c>
      <c r="N691" s="2">
        <v>273189</v>
      </c>
      <c r="O691" s="7">
        <f>IF(Table1[rating_count]&lt;1000, 1, 0)</f>
        <v>0</v>
      </c>
      <c r="P691" s="8">
        <f>Table1[[#This Row],[actual_price]]*Table1[[#This Row],[rating_count]]</f>
        <v>272915811</v>
      </c>
      <c r="Q691" s="10" t="str">
        <f>IF(Table1[[#This Row],[discounted_price]]&lt;200, "₹ 200",IF(Table1[[#This Row],[discounted_price]]&lt;=500,"₹ 200-₹ 500", "&gt;₹ 500"))</f>
        <v>₹ 200-₹ 500</v>
      </c>
      <c r="R691">
        <f>Table1[[#This Row],[rating]]*Table1[[#This Row],[rating_count]]</f>
        <v>1120074.8999999999</v>
      </c>
      <c r="S691" t="str">
        <f>IF(Table1[[#This Row],[discount_percentage]]&lt;0.25, "Low", IF(Table1[[#This Row],[discount_percentage]]&lt;0.5, "Medium", "High"))</f>
        <v>Medium</v>
      </c>
    </row>
    <row r="692" spans="1:19">
      <c r="A692" t="s">
        <v>1373</v>
      </c>
      <c r="B692" t="s">
        <v>1374</v>
      </c>
      <c r="C692" t="str">
        <f>TRIM(LEFT(Table1[[#This Row],[product_name]], FIND(" ", Table1[[#This Row],[product_name]], FIND(" ", Table1[[#This Row],[product_name]], FIND(" ", Table1[[#This Row],[product_name]])+1)+1)))</f>
        <v>Luxor 5 Subject</v>
      </c>
      <c r="D692" t="str">
        <f>PROPER(Table1[[#This Row],[Column1]])</f>
        <v>Luxor 5 Subject</v>
      </c>
      <c r="E692" t="s">
        <v>2696</v>
      </c>
      <c r="F692" t="s">
        <v>2725</v>
      </c>
      <c r="G692" t="s">
        <v>2726</v>
      </c>
      <c r="H692" t="s">
        <v>2727</v>
      </c>
      <c r="I692" s="9">
        <v>1598</v>
      </c>
      <c r="J692" s="9">
        <v>315</v>
      </c>
      <c r="K692" s="1">
        <v>0.2</v>
      </c>
      <c r="L692" s="3">
        <f>IF(Table1[[#This Row],[discount_percentage]]&gt;=0.5, 1,0)</f>
        <v>0</v>
      </c>
      <c r="M692">
        <v>4.5</v>
      </c>
      <c r="N692" s="2">
        <v>3785</v>
      </c>
      <c r="O692" s="7">
        <f>IF(Table1[rating_count]&lt;1000, 1, 0)</f>
        <v>0</v>
      </c>
      <c r="P692" s="8">
        <f>Table1[[#This Row],[actual_price]]*Table1[[#This Row],[rating_count]]</f>
        <v>1192275</v>
      </c>
      <c r="Q692" s="10" t="str">
        <f>IF(Table1[[#This Row],[discounted_price]]&lt;200, "₹ 200",IF(Table1[[#This Row],[discounted_price]]&lt;=500,"₹ 200-₹ 500", "&gt;₹ 500"))</f>
        <v>&gt;₹ 500</v>
      </c>
      <c r="R692">
        <f>Table1[[#This Row],[rating]]*Table1[[#This Row],[rating_count]]</f>
        <v>17032.5</v>
      </c>
      <c r="S692" t="str">
        <f>IF(Table1[[#This Row],[discount_percentage]]&lt;0.25, "Low", IF(Table1[[#This Row],[discount_percentage]]&lt;0.5, "Medium", "High"))</f>
        <v>Low</v>
      </c>
    </row>
    <row r="693" spans="1:19">
      <c r="A693" t="s">
        <v>1375</v>
      </c>
      <c r="B693" t="s">
        <v>1376</v>
      </c>
      <c r="C693" t="str">
        <f>TRIM(LEFT(Table1[[#This Row],[product_name]], FIND(" ", Table1[[#This Row],[product_name]], FIND(" ", Table1[[#This Row],[product_name]], FIND(" ", Table1[[#This Row],[product_name]])+1)+1)))</f>
        <v>Duracell Chhota Power</v>
      </c>
      <c r="D693" t="str">
        <f>PROPER(Table1[[#This Row],[Column1]])</f>
        <v>Duracell Chhota Power</v>
      </c>
      <c r="E693" t="s">
        <v>2938</v>
      </c>
      <c r="F693" t="s">
        <v>2940</v>
      </c>
      <c r="G693" t="s">
        <v>2957</v>
      </c>
      <c r="H693" t="s">
        <v>2780</v>
      </c>
      <c r="I693" s="9">
        <v>599</v>
      </c>
      <c r="J693" s="9">
        <v>220</v>
      </c>
      <c r="K693" s="1">
        <v>0.14000000000000001</v>
      </c>
      <c r="L693" s="3">
        <f>IF(Table1[[#This Row],[discount_percentage]]&gt;=0.5, 1,0)</f>
        <v>0</v>
      </c>
      <c r="M693">
        <v>4.4000000000000004</v>
      </c>
      <c r="N693" s="2">
        <v>2866</v>
      </c>
      <c r="O693" s="7">
        <f>IF(Table1[rating_count]&lt;1000, 1, 0)</f>
        <v>0</v>
      </c>
      <c r="P693" s="8">
        <f>Table1[[#This Row],[actual_price]]*Table1[[#This Row],[rating_count]]</f>
        <v>630520</v>
      </c>
      <c r="Q693" s="10" t="str">
        <f>IF(Table1[[#This Row],[discounted_price]]&lt;200, "₹ 200",IF(Table1[[#This Row],[discounted_price]]&lt;=500,"₹ 200-₹ 500", "&gt;₹ 500"))</f>
        <v>&gt;₹ 500</v>
      </c>
      <c r="R693">
        <f>Table1[[#This Row],[rating]]*Table1[[#This Row],[rating_count]]</f>
        <v>12610.400000000001</v>
      </c>
      <c r="S693" t="str">
        <f>IF(Table1[[#This Row],[discount_percentage]]&lt;0.25, "Low", IF(Table1[[#This Row],[discount_percentage]]&lt;0.5, "Medium", "High"))</f>
        <v>Low</v>
      </c>
    </row>
    <row r="694" spans="1:19">
      <c r="A694" t="s">
        <v>1377</v>
      </c>
      <c r="B694" t="s">
        <v>1378</v>
      </c>
      <c r="C694" t="str">
        <f>TRIM(LEFT(Table1[[#This Row],[product_name]], FIND(" ", Table1[[#This Row],[product_name]], FIND(" ", Table1[[#This Row],[product_name]], FIND(" ", Table1[[#This Row],[product_name]])+1)+1)))</f>
        <v>Zebronics Zeb-Transformer Gaming</v>
      </c>
      <c r="D694" t="str">
        <f>PROPER(Table1[[#This Row],[Column1]])</f>
        <v>Zebronics Zeb-Transformer Gaming</v>
      </c>
      <c r="E694" t="s">
        <v>2938</v>
      </c>
      <c r="F694" t="s">
        <v>2939</v>
      </c>
      <c r="G694" t="s">
        <v>2958</v>
      </c>
      <c r="H694" t="s">
        <v>2695</v>
      </c>
      <c r="I694" s="9">
        <v>159</v>
      </c>
      <c r="J694" s="9">
        <v>1599</v>
      </c>
      <c r="K694" s="1">
        <v>0.19</v>
      </c>
      <c r="L694" s="3">
        <f>IF(Table1[[#This Row],[discount_percentage]]&gt;=0.5, 1,0)</f>
        <v>0</v>
      </c>
      <c r="M694">
        <v>4.3</v>
      </c>
      <c r="N694" s="2">
        <v>27223</v>
      </c>
      <c r="O694" s="7">
        <f>IF(Table1[rating_count]&lt;1000, 1, 0)</f>
        <v>0</v>
      </c>
      <c r="P694" s="8">
        <f>Table1[[#This Row],[actual_price]]*Table1[[#This Row],[rating_count]]</f>
        <v>43529577</v>
      </c>
      <c r="Q694" s="10" t="str">
        <f>IF(Table1[[#This Row],[discounted_price]]&lt;200, "₹ 200",IF(Table1[[#This Row],[discounted_price]]&lt;=500,"₹ 200-₹ 500", "&gt;₹ 500"))</f>
        <v>₹ 200</v>
      </c>
      <c r="R694">
        <f>Table1[[#This Row],[rating]]*Table1[[#This Row],[rating_count]]</f>
        <v>117058.9</v>
      </c>
      <c r="S694" t="str">
        <f>IF(Table1[[#This Row],[discount_percentage]]&lt;0.25, "Low", IF(Table1[[#This Row],[discount_percentage]]&lt;0.5, "Medium", "High"))</f>
        <v>Low</v>
      </c>
    </row>
    <row r="695" spans="1:19">
      <c r="A695" t="s">
        <v>1379</v>
      </c>
      <c r="B695" t="s">
        <v>1380</v>
      </c>
      <c r="C695" t="str">
        <f>TRIM(LEFT(Table1[[#This Row],[product_name]], FIND(" ", Table1[[#This Row],[product_name]], FIND(" ", Table1[[#This Row],[product_name]], FIND(" ", Table1[[#This Row],[product_name]])+1)+1)))</f>
        <v>SanDisk Ultra 64</v>
      </c>
      <c r="D695" t="str">
        <f>PROPER(Table1[[#This Row],[Column1]])</f>
        <v>Sandisk Ultra 64</v>
      </c>
      <c r="E695" t="s">
        <v>2938</v>
      </c>
      <c r="F695" t="s">
        <v>2741</v>
      </c>
      <c r="G695" t="s">
        <v>2742</v>
      </c>
      <c r="I695" s="9">
        <v>1299</v>
      </c>
      <c r="J695" s="9">
        <v>1650</v>
      </c>
      <c r="K695" s="1">
        <v>0.56000000000000005</v>
      </c>
      <c r="L695" s="3">
        <f>IF(Table1[[#This Row],[discount_percentage]]&gt;=0.5, 1,0)</f>
        <v>1</v>
      </c>
      <c r="M695">
        <v>4.3</v>
      </c>
      <c r="N695" s="2">
        <v>82356</v>
      </c>
      <c r="O695" s="7">
        <f>IF(Table1[rating_count]&lt;1000, 1, 0)</f>
        <v>0</v>
      </c>
      <c r="P695" s="8">
        <f>Table1[[#This Row],[actual_price]]*Table1[[#This Row],[rating_count]]</f>
        <v>135887400</v>
      </c>
      <c r="Q695" s="10" t="str">
        <f>IF(Table1[[#This Row],[discounted_price]]&lt;200, "₹ 200",IF(Table1[[#This Row],[discounted_price]]&lt;=500,"₹ 200-₹ 500", "&gt;₹ 500"))</f>
        <v>&gt;₹ 500</v>
      </c>
      <c r="R695">
        <f>Table1[[#This Row],[rating]]*Table1[[#This Row],[rating_count]]</f>
        <v>354130.8</v>
      </c>
      <c r="S695" t="str">
        <f>IF(Table1[[#This Row],[discount_percentage]]&lt;0.25, "Low", IF(Table1[[#This Row],[discount_percentage]]&lt;0.5, "Medium", "High"))</f>
        <v>High</v>
      </c>
    </row>
    <row r="696" spans="1:19">
      <c r="A696" t="s">
        <v>1381</v>
      </c>
      <c r="B696" t="s">
        <v>1382</v>
      </c>
      <c r="C696" t="str">
        <f>TRIM(LEFT(Table1[[#This Row],[product_name]], FIND(" ", Table1[[#This Row],[product_name]], FIND(" ", Table1[[#This Row],[product_name]], FIND(" ", Table1[[#This Row],[product_name]])+1)+1)))</f>
        <v>Parker Classic Gold</v>
      </c>
      <c r="D696" t="str">
        <f>PROPER(Table1[[#This Row],[Column1]])</f>
        <v>Parker Classic Gold</v>
      </c>
      <c r="E696" t="s">
        <v>2696</v>
      </c>
      <c r="F696" t="s">
        <v>2715</v>
      </c>
      <c r="G696" t="s">
        <v>2716</v>
      </c>
      <c r="I696" s="9">
        <v>1599</v>
      </c>
      <c r="J696" s="9">
        <v>600</v>
      </c>
      <c r="K696" s="1">
        <v>0.2</v>
      </c>
      <c r="L696" s="3">
        <f>IF(Table1[[#This Row],[discount_percentage]]&gt;=0.5, 1,0)</f>
        <v>0</v>
      </c>
      <c r="M696">
        <v>4.3</v>
      </c>
      <c r="N696" s="2">
        <v>5719</v>
      </c>
      <c r="O696" s="7">
        <f>IF(Table1[rating_count]&lt;1000, 1, 0)</f>
        <v>0</v>
      </c>
      <c r="P696" s="8">
        <f>Table1[[#This Row],[actual_price]]*Table1[[#This Row],[rating_count]]</f>
        <v>3431400</v>
      </c>
      <c r="Q696" s="10" t="str">
        <f>IF(Table1[[#This Row],[discounted_price]]&lt;200, "₹ 200",IF(Table1[[#This Row],[discounted_price]]&lt;=500,"₹ 200-₹ 500", "&gt;₹ 500"))</f>
        <v>&gt;₹ 500</v>
      </c>
      <c r="R696">
        <f>Table1[[#This Row],[rating]]*Table1[[#This Row],[rating_count]]</f>
        <v>24591.7</v>
      </c>
      <c r="S696" t="str">
        <f>IF(Table1[[#This Row],[discount_percentage]]&lt;0.25, "Low", IF(Table1[[#This Row],[discount_percentage]]&lt;0.5, "Medium", "High"))</f>
        <v>Low</v>
      </c>
    </row>
    <row r="697" spans="1:19">
      <c r="A697" t="s">
        <v>1383</v>
      </c>
      <c r="B697" t="s">
        <v>1384</v>
      </c>
      <c r="C697" t="str">
        <f>TRIM(LEFT(Table1[[#This Row],[product_name]], FIND(" ", Table1[[#This Row],[product_name]], FIND(" ", Table1[[#This Row],[product_name]], FIND(" ", Table1[[#This Row],[product_name]])+1)+1)))</f>
        <v>Tarkan Portable Folding</v>
      </c>
      <c r="D697" t="str">
        <f>PROPER(Table1[[#This Row],[Column1]])</f>
        <v>Tarkan Portable Folding</v>
      </c>
      <c r="E697" t="s">
        <v>2938</v>
      </c>
      <c r="F697" t="s">
        <v>2939</v>
      </c>
      <c r="G697" t="s">
        <v>2706</v>
      </c>
      <c r="H697" t="s">
        <v>2781</v>
      </c>
      <c r="I697" s="9">
        <v>294</v>
      </c>
      <c r="J697" s="9">
        <v>2499</v>
      </c>
      <c r="K697" s="1">
        <v>0.6</v>
      </c>
      <c r="L697" s="3">
        <f>IF(Table1[[#This Row],[discount_percentage]]&gt;=0.5, 1,0)</f>
        <v>1</v>
      </c>
      <c r="M697">
        <v>4.3</v>
      </c>
      <c r="N697" s="2">
        <v>1690</v>
      </c>
      <c r="O697" s="7">
        <f>IF(Table1[rating_count]&lt;1000, 1, 0)</f>
        <v>0</v>
      </c>
      <c r="P697" s="8">
        <f>Table1[[#This Row],[actual_price]]*Table1[[#This Row],[rating_count]]</f>
        <v>4223310</v>
      </c>
      <c r="Q697" s="10" t="str">
        <f>IF(Table1[[#This Row],[discounted_price]]&lt;200, "₹ 200",IF(Table1[[#This Row],[discounted_price]]&lt;=500,"₹ 200-₹ 500", "&gt;₹ 500"))</f>
        <v>₹ 200-₹ 500</v>
      </c>
      <c r="R697">
        <f>Table1[[#This Row],[rating]]*Table1[[#This Row],[rating_count]]</f>
        <v>7267</v>
      </c>
      <c r="S697" t="str">
        <f>IF(Table1[[#This Row],[discount_percentage]]&lt;0.25, "Low", IF(Table1[[#This Row],[discount_percentage]]&lt;0.5, "Medium", "High"))</f>
        <v>High</v>
      </c>
    </row>
    <row r="698" spans="1:19">
      <c r="A698" t="s">
        <v>1385</v>
      </c>
      <c r="B698" t="s">
        <v>1386</v>
      </c>
      <c r="C698" t="str">
        <f>TRIM(LEFT(Table1[[#This Row],[product_name]], FIND(" ", Table1[[#This Row],[product_name]], FIND(" ", Table1[[#This Row],[product_name]], FIND(" ", Table1[[#This Row],[product_name]])+1)+1)))</f>
        <v>Quantum RJ45 Ethernet</v>
      </c>
      <c r="D698" t="str">
        <f>PROPER(Table1[[#This Row],[Column1]])</f>
        <v>Quantum Rj45 Ethernet</v>
      </c>
      <c r="E698" t="s">
        <v>2938</v>
      </c>
      <c r="F698" t="s">
        <v>2765</v>
      </c>
      <c r="G698" t="s">
        <v>2766</v>
      </c>
      <c r="H698" t="s">
        <v>2767</v>
      </c>
      <c r="I698" s="9">
        <v>828</v>
      </c>
      <c r="J698" s="9">
        <v>699</v>
      </c>
      <c r="K698" s="1">
        <v>0.66</v>
      </c>
      <c r="L698" s="3">
        <f>IF(Table1[[#This Row],[discount_percentage]]&gt;=0.5, 1,0)</f>
        <v>1</v>
      </c>
      <c r="M698">
        <v>4.4000000000000004</v>
      </c>
      <c r="N698" s="2">
        <v>8372</v>
      </c>
      <c r="O698" s="7">
        <f>IF(Table1[rating_count]&lt;1000, 1, 0)</f>
        <v>0</v>
      </c>
      <c r="P698" s="8">
        <f>Table1[[#This Row],[actual_price]]*Table1[[#This Row],[rating_count]]</f>
        <v>5852028</v>
      </c>
      <c r="Q698" s="10" t="str">
        <f>IF(Table1[[#This Row],[discounted_price]]&lt;200, "₹ 200",IF(Table1[[#This Row],[discounted_price]]&lt;=500,"₹ 200-₹ 500", "&gt;₹ 500"))</f>
        <v>&gt;₹ 500</v>
      </c>
      <c r="R698">
        <f>Table1[[#This Row],[rating]]*Table1[[#This Row],[rating_count]]</f>
        <v>36836.800000000003</v>
      </c>
      <c r="S698" t="str">
        <f>IF(Table1[[#This Row],[discount_percentage]]&lt;0.25, "Low", IF(Table1[[#This Row],[discount_percentage]]&lt;0.5, "Medium", "High"))</f>
        <v>High</v>
      </c>
    </row>
    <row r="699" spans="1:19">
      <c r="A699" t="s">
        <v>1387</v>
      </c>
      <c r="B699" t="s">
        <v>1388</v>
      </c>
      <c r="C699" t="str">
        <f>TRIM(LEFT(Table1[[#This Row],[product_name]], FIND(" ", Table1[[#This Row],[product_name]], FIND(" ", Table1[[#This Row],[product_name]], FIND(" ", Table1[[#This Row],[product_name]])+1)+1)))</f>
        <v>HP USB Wireless</v>
      </c>
      <c r="D699" t="str">
        <f>PROPER(Table1[[#This Row],[Column1]])</f>
        <v>Hp Usb Wireless</v>
      </c>
      <c r="E699" t="s">
        <v>2696</v>
      </c>
      <c r="F699" t="s">
        <v>2725</v>
      </c>
      <c r="G699" t="s">
        <v>2726</v>
      </c>
      <c r="H699" t="s">
        <v>2738</v>
      </c>
      <c r="I699" s="9">
        <v>745</v>
      </c>
      <c r="J699" s="9">
        <v>2198</v>
      </c>
      <c r="K699" s="1">
        <v>0.39</v>
      </c>
      <c r="L699" s="3">
        <f>IF(Table1[[#This Row],[discount_percentage]]&gt;=0.5, 1,0)</f>
        <v>0</v>
      </c>
      <c r="M699">
        <v>4</v>
      </c>
      <c r="N699" s="2">
        <v>7113</v>
      </c>
      <c r="O699" s="7">
        <f>IF(Table1[rating_count]&lt;1000, 1, 0)</f>
        <v>0</v>
      </c>
      <c r="P699" s="8">
        <f>Table1[[#This Row],[actual_price]]*Table1[[#This Row],[rating_count]]</f>
        <v>15634374</v>
      </c>
      <c r="Q699" s="10" t="str">
        <f>IF(Table1[[#This Row],[discounted_price]]&lt;200, "₹ 200",IF(Table1[[#This Row],[discounted_price]]&lt;=500,"₹ 200-₹ 500", "&gt;₹ 500"))</f>
        <v>&gt;₹ 500</v>
      </c>
      <c r="R699">
        <f>Table1[[#This Row],[rating]]*Table1[[#This Row],[rating_count]]</f>
        <v>28452</v>
      </c>
      <c r="S699" t="str">
        <f>IF(Table1[[#This Row],[discount_percentage]]&lt;0.25, "Low", IF(Table1[[#This Row],[discount_percentage]]&lt;0.5, "Medium", "High"))</f>
        <v>Medium</v>
      </c>
    </row>
    <row r="700" spans="1:19">
      <c r="A700" t="s">
        <v>1389</v>
      </c>
      <c r="B700" t="s">
        <v>1390</v>
      </c>
      <c r="C700" t="str">
        <f>TRIM(LEFT(Table1[[#This Row],[product_name]], FIND(" ", Table1[[#This Row],[product_name]], FIND(" ", Table1[[#This Row],[product_name]], FIND(" ", Table1[[#This Row],[product_name]])+1)+1)))</f>
        <v>HUMBLE Dynamic Lapel</v>
      </c>
      <c r="D700" t="str">
        <f>PROPER(Table1[[#This Row],[Column1]])</f>
        <v>Humble Dynamic Lapel</v>
      </c>
      <c r="E700" t="s">
        <v>2696</v>
      </c>
      <c r="F700" t="s">
        <v>2759</v>
      </c>
      <c r="G700" t="s">
        <v>2697</v>
      </c>
      <c r="H700" t="s">
        <v>2761</v>
      </c>
      <c r="I700" s="9">
        <v>1549</v>
      </c>
      <c r="J700" s="9">
        <v>499</v>
      </c>
      <c r="K700" s="1">
        <v>0.6</v>
      </c>
      <c r="L700" s="3">
        <f>IF(Table1[[#This Row],[discount_percentage]]&gt;=0.5, 1,0)</f>
        <v>1</v>
      </c>
      <c r="M700">
        <v>3.3</v>
      </c>
      <c r="N700" s="2">
        <v>2804</v>
      </c>
      <c r="O700" s="7">
        <f>IF(Table1[rating_count]&lt;1000, 1, 0)</f>
        <v>0</v>
      </c>
      <c r="P700" s="8">
        <f>Table1[[#This Row],[actual_price]]*Table1[[#This Row],[rating_count]]</f>
        <v>1399196</v>
      </c>
      <c r="Q700" s="10" t="str">
        <f>IF(Table1[[#This Row],[discounted_price]]&lt;200, "₹ 200",IF(Table1[[#This Row],[discounted_price]]&lt;=500,"₹ 200-₹ 500", "&gt;₹ 500"))</f>
        <v>&gt;₹ 500</v>
      </c>
      <c r="R700">
        <f>Table1[[#This Row],[rating]]*Table1[[#This Row],[rating_count]]</f>
        <v>9253.1999999999989</v>
      </c>
      <c r="S700" t="str">
        <f>IF(Table1[[#This Row],[discount_percentage]]&lt;0.25, "Low", IF(Table1[[#This Row],[discount_percentage]]&lt;0.5, "Medium", "High"))</f>
        <v>High</v>
      </c>
    </row>
    <row r="701" spans="1:19">
      <c r="A701" t="s">
        <v>1391</v>
      </c>
      <c r="B701" t="s">
        <v>1392</v>
      </c>
      <c r="C701" t="str">
        <f>TRIM(LEFT(Table1[[#This Row],[product_name]], FIND(" ", Table1[[#This Row],[product_name]], FIND(" ", Table1[[#This Row],[product_name]], FIND(" ", Table1[[#This Row],[product_name]])+1)+1)))</f>
        <v>Boult Audio Omega</v>
      </c>
      <c r="D701" t="str">
        <f>PROPER(Table1[[#This Row],[Column1]])</f>
        <v>Boult Audio Omega</v>
      </c>
      <c r="E701" t="s">
        <v>2938</v>
      </c>
      <c r="F701" t="s">
        <v>2939</v>
      </c>
      <c r="G701" t="s">
        <v>2958</v>
      </c>
      <c r="H701" t="s">
        <v>2695</v>
      </c>
      <c r="I701" s="9">
        <v>349</v>
      </c>
      <c r="J701" s="9">
        <v>9999</v>
      </c>
      <c r="K701" s="1">
        <v>0.8</v>
      </c>
      <c r="L701" s="3">
        <f>IF(Table1[[#This Row],[discount_percentage]]&gt;=0.5, 1,0)</f>
        <v>1</v>
      </c>
      <c r="M701">
        <v>3.7</v>
      </c>
      <c r="N701" s="2">
        <v>1986</v>
      </c>
      <c r="O701" s="7">
        <f>IF(Table1[rating_count]&lt;1000, 1, 0)</f>
        <v>0</v>
      </c>
      <c r="P701" s="8">
        <f>Table1[[#This Row],[actual_price]]*Table1[[#This Row],[rating_count]]</f>
        <v>19858014</v>
      </c>
      <c r="Q701" s="10" t="str">
        <f>IF(Table1[[#This Row],[discounted_price]]&lt;200, "₹ 200",IF(Table1[[#This Row],[discounted_price]]&lt;=500,"₹ 200-₹ 500", "&gt;₹ 500"))</f>
        <v>₹ 200-₹ 500</v>
      </c>
      <c r="R701">
        <f>Table1[[#This Row],[rating]]*Table1[[#This Row],[rating_count]]</f>
        <v>7348.2000000000007</v>
      </c>
      <c r="S701" t="str">
        <f>IF(Table1[[#This Row],[discount_percentage]]&lt;0.25, "Low", IF(Table1[[#This Row],[discount_percentage]]&lt;0.5, "Medium", "High"))</f>
        <v>High</v>
      </c>
    </row>
    <row r="702" spans="1:19">
      <c r="A702" t="s">
        <v>1393</v>
      </c>
      <c r="B702" t="s">
        <v>1394</v>
      </c>
      <c r="C702" t="str">
        <f>TRIM(LEFT(Table1[[#This Row],[product_name]], FIND(" ", Table1[[#This Row],[product_name]], FIND(" ", Table1[[#This Row],[product_name]], FIND(" ", Table1[[#This Row],[product_name]])+1)+1)))</f>
        <v>STRIFF UPH2W Multi</v>
      </c>
      <c r="D702" t="str">
        <f>PROPER(Table1[[#This Row],[Column1]])</f>
        <v>Striff Uph2W Multi</v>
      </c>
      <c r="E702" t="s">
        <v>2938</v>
      </c>
      <c r="F702" t="s">
        <v>2939</v>
      </c>
      <c r="G702" t="s">
        <v>2958</v>
      </c>
      <c r="H702" t="s">
        <v>2695</v>
      </c>
      <c r="I702" s="9">
        <v>970</v>
      </c>
      <c r="J702" s="9">
        <v>499</v>
      </c>
      <c r="K702" s="1">
        <v>0.8</v>
      </c>
      <c r="L702" s="3">
        <f>IF(Table1[[#This Row],[discount_percentage]]&gt;=0.5, 1,0)</f>
        <v>1</v>
      </c>
      <c r="M702">
        <v>4.0999999999999996</v>
      </c>
      <c r="N702" s="2">
        <v>2451</v>
      </c>
      <c r="O702" s="7">
        <f>IF(Table1[rating_count]&lt;1000, 1, 0)</f>
        <v>0</v>
      </c>
      <c r="P702" s="8">
        <f>Table1[[#This Row],[actual_price]]*Table1[[#This Row],[rating_count]]</f>
        <v>1223049</v>
      </c>
      <c r="Q702" s="10" t="str">
        <f>IF(Table1[[#This Row],[discounted_price]]&lt;200, "₹ 200",IF(Table1[[#This Row],[discounted_price]]&lt;=500,"₹ 200-₹ 500", "&gt;₹ 500"))</f>
        <v>&gt;₹ 500</v>
      </c>
      <c r="R702">
        <f>Table1[[#This Row],[rating]]*Table1[[#This Row],[rating_count]]</f>
        <v>10049.099999999999</v>
      </c>
      <c r="S702" t="str">
        <f>IF(Table1[[#This Row],[discount_percentage]]&lt;0.25, "Low", IF(Table1[[#This Row],[discount_percentage]]&lt;0.5, "Medium", "High"))</f>
        <v>High</v>
      </c>
    </row>
    <row r="703" spans="1:19">
      <c r="A703" t="s">
        <v>1395</v>
      </c>
      <c r="B703" t="s">
        <v>1396</v>
      </c>
      <c r="C703" t="str">
        <f>TRIM(LEFT(Table1[[#This Row],[product_name]], FIND(" ", Table1[[#This Row],[product_name]], FIND(" ", Table1[[#This Row],[product_name]], FIND(" ", Table1[[#This Row],[product_name]])+1)+1)))</f>
        <v>Amazon Basics Wireless</v>
      </c>
      <c r="D703" t="str">
        <f>PROPER(Table1[[#This Row],[Column1]])</f>
        <v>Amazon Basics Wireless</v>
      </c>
      <c r="E703" t="s">
        <v>2938</v>
      </c>
      <c r="F703" t="s">
        <v>2940</v>
      </c>
      <c r="G703" t="s">
        <v>2764</v>
      </c>
      <c r="I703" s="9">
        <v>1469</v>
      </c>
      <c r="J703" s="9">
        <v>1000</v>
      </c>
      <c r="K703" s="1">
        <v>0.5</v>
      </c>
      <c r="L703" s="3">
        <f>IF(Table1[[#This Row],[discount_percentage]]&gt;=0.5, 1,0)</f>
        <v>1</v>
      </c>
      <c r="M703">
        <v>5</v>
      </c>
      <c r="N703" s="2">
        <v>23</v>
      </c>
      <c r="O703" s="7">
        <f>IF(Table1[rating_count]&lt;1000, 1, 0)</f>
        <v>1</v>
      </c>
      <c r="P703" s="8">
        <f>Table1[[#This Row],[actual_price]]*Table1[[#This Row],[rating_count]]</f>
        <v>23000</v>
      </c>
      <c r="Q703" s="10" t="str">
        <f>IF(Table1[[#This Row],[discounted_price]]&lt;200, "₹ 200",IF(Table1[[#This Row],[discounted_price]]&lt;=500,"₹ 200-₹ 500", "&gt;₹ 500"))</f>
        <v>&gt;₹ 500</v>
      </c>
      <c r="R703">
        <f>Table1[[#This Row],[rating]]*Table1[[#This Row],[rating_count]]</f>
        <v>115</v>
      </c>
      <c r="S703" t="str">
        <f>IF(Table1[[#This Row],[discount_percentage]]&lt;0.25, "Low", IF(Table1[[#This Row],[discount_percentage]]&lt;0.5, "Medium", "High"))</f>
        <v>High</v>
      </c>
    </row>
    <row r="704" spans="1:19">
      <c r="A704" t="s">
        <v>1397</v>
      </c>
      <c r="B704" t="s">
        <v>1398</v>
      </c>
      <c r="C704" t="str">
        <f>TRIM(LEFT(Table1[[#This Row],[product_name]], FIND(" ", Table1[[#This Row],[product_name]], FIND(" ", Table1[[#This Row],[product_name]], FIND(" ", Table1[[#This Row],[product_name]])+1)+1)))</f>
        <v>Crucial RAM 8GB</v>
      </c>
      <c r="D704" t="str">
        <f>PROPER(Table1[[#This Row],[Column1]])</f>
        <v>Crucial Ram 8Gb</v>
      </c>
      <c r="E704" t="s">
        <v>2943</v>
      </c>
      <c r="F704" t="s">
        <v>2944</v>
      </c>
      <c r="G704" t="s">
        <v>2753</v>
      </c>
      <c r="H704" t="s">
        <v>2754</v>
      </c>
      <c r="I704" s="9">
        <v>198</v>
      </c>
      <c r="J704" s="9">
        <v>3500</v>
      </c>
      <c r="K704" s="1">
        <v>0.49</v>
      </c>
      <c r="L704" s="3">
        <f>IF(Table1[[#This Row],[discount_percentage]]&gt;=0.5, 1,0)</f>
        <v>0</v>
      </c>
      <c r="M704">
        <v>4.5</v>
      </c>
      <c r="N704" s="2">
        <v>26194</v>
      </c>
      <c r="O704" s="7">
        <f>IF(Table1[rating_count]&lt;1000, 1, 0)</f>
        <v>0</v>
      </c>
      <c r="P704" s="8">
        <f>Table1[[#This Row],[actual_price]]*Table1[[#This Row],[rating_count]]</f>
        <v>91679000</v>
      </c>
      <c r="Q704" s="10" t="str">
        <f>IF(Table1[[#This Row],[discounted_price]]&lt;200, "₹ 200",IF(Table1[[#This Row],[discounted_price]]&lt;=500,"₹ 200-₹ 500", "&gt;₹ 500"))</f>
        <v>₹ 200</v>
      </c>
      <c r="R704">
        <f>Table1[[#This Row],[rating]]*Table1[[#This Row],[rating_count]]</f>
        <v>117873</v>
      </c>
      <c r="S704" t="str">
        <f>IF(Table1[[#This Row],[discount_percentage]]&lt;0.25, "Low", IF(Table1[[#This Row],[discount_percentage]]&lt;0.5, "Medium", "High"))</f>
        <v>Medium</v>
      </c>
    </row>
    <row r="705" spans="1:19">
      <c r="A705" t="s">
        <v>1399</v>
      </c>
      <c r="B705" t="s">
        <v>1400</v>
      </c>
      <c r="C705" t="str">
        <f>TRIM(LEFT(Table1[[#This Row],[product_name]], FIND(" ", Table1[[#This Row],[product_name]], FIND(" ", Table1[[#This Row],[product_name]], FIND(" ", Table1[[#This Row],[product_name]])+1)+1)))</f>
        <v>APC Back-UPS BX600C-IN</v>
      </c>
      <c r="D705" t="str">
        <f>PROPER(Table1[[#This Row],[Column1]])</f>
        <v>Apc Back-Ups Bx600C-In</v>
      </c>
      <c r="E705" t="s">
        <v>2696</v>
      </c>
      <c r="F705" t="s">
        <v>2759</v>
      </c>
      <c r="G705" t="s">
        <v>2697</v>
      </c>
      <c r="H705" t="s">
        <v>2782</v>
      </c>
      <c r="I705" s="9">
        <v>549</v>
      </c>
      <c r="J705" s="9">
        <v>4100</v>
      </c>
      <c r="K705" s="1">
        <v>0.2</v>
      </c>
      <c r="L705" s="3">
        <f>IF(Table1[[#This Row],[discount_percentage]]&gt;=0.5, 1,0)</f>
        <v>0</v>
      </c>
      <c r="M705">
        <v>3.9</v>
      </c>
      <c r="N705" s="2">
        <v>15783</v>
      </c>
      <c r="O705" s="7">
        <f>IF(Table1[rating_count]&lt;1000, 1, 0)</f>
        <v>0</v>
      </c>
      <c r="P705" s="8">
        <f>Table1[[#This Row],[actual_price]]*Table1[[#This Row],[rating_count]]</f>
        <v>64710300</v>
      </c>
      <c r="Q705" s="10" t="str">
        <f>IF(Table1[[#This Row],[discounted_price]]&lt;200, "₹ 200",IF(Table1[[#This Row],[discounted_price]]&lt;=500,"₹ 200-₹ 500", "&gt;₹ 500"))</f>
        <v>&gt;₹ 500</v>
      </c>
      <c r="R705">
        <f>Table1[[#This Row],[rating]]*Table1[[#This Row],[rating_count]]</f>
        <v>61553.7</v>
      </c>
      <c r="S705" t="str">
        <f>IF(Table1[[#This Row],[discount_percentage]]&lt;0.25, "Low", IF(Table1[[#This Row],[discount_percentage]]&lt;0.5, "Medium", "High"))</f>
        <v>Low</v>
      </c>
    </row>
    <row r="706" spans="1:19">
      <c r="A706" t="s">
        <v>1401</v>
      </c>
      <c r="B706" t="s">
        <v>1402</v>
      </c>
      <c r="C706" t="str">
        <f>TRIM(LEFT(Table1[[#This Row],[product_name]], FIND(" ", Table1[[#This Row],[product_name]], FIND(" ", Table1[[#This Row],[product_name]], FIND(" ", Table1[[#This Row],[product_name]])+1)+1)))</f>
        <v>Luxor 5 Subject</v>
      </c>
      <c r="D706" t="str">
        <f>PROPER(Table1[[#This Row],[Column1]])</f>
        <v>Luxor 5 Subject</v>
      </c>
      <c r="E706" t="s">
        <v>2696</v>
      </c>
      <c r="F706" t="s">
        <v>2715</v>
      </c>
      <c r="G706" t="s">
        <v>2716</v>
      </c>
      <c r="I706" s="9">
        <v>2999</v>
      </c>
      <c r="J706" s="9">
        <v>180</v>
      </c>
      <c r="K706" s="1">
        <v>0.31</v>
      </c>
      <c r="L706" s="3">
        <f>IF(Table1[[#This Row],[discount_percentage]]&gt;=0.5, 1,0)</f>
        <v>0</v>
      </c>
      <c r="M706">
        <v>4.4000000000000004</v>
      </c>
      <c r="N706" s="2">
        <v>8053</v>
      </c>
      <c r="O706" s="7">
        <f>IF(Table1[rating_count]&lt;1000, 1, 0)</f>
        <v>0</v>
      </c>
      <c r="P706" s="8">
        <f>Table1[[#This Row],[actual_price]]*Table1[[#This Row],[rating_count]]</f>
        <v>1449540</v>
      </c>
      <c r="Q706" s="10" t="str">
        <f>IF(Table1[[#This Row],[discounted_price]]&lt;200, "₹ 200",IF(Table1[[#This Row],[discounted_price]]&lt;=500,"₹ 200-₹ 500", "&gt;₹ 500"))</f>
        <v>&gt;₹ 500</v>
      </c>
      <c r="R706">
        <f>Table1[[#This Row],[rating]]*Table1[[#This Row],[rating_count]]</f>
        <v>35433.200000000004</v>
      </c>
      <c r="S706" t="str">
        <f>IF(Table1[[#This Row],[discount_percentage]]&lt;0.25, "Low", IF(Table1[[#This Row],[discount_percentage]]&lt;0.5, "Medium", "High"))</f>
        <v>Medium</v>
      </c>
    </row>
    <row r="707" spans="1:19">
      <c r="A707" t="s">
        <v>1403</v>
      </c>
      <c r="B707" t="s">
        <v>1404</v>
      </c>
      <c r="C707" t="str">
        <f>TRIM(LEFT(Table1[[#This Row],[product_name]], FIND(" ", Table1[[#This Row],[product_name]], FIND(" ", Table1[[#This Row],[product_name]], FIND(" ", Table1[[#This Row],[product_name]])+1)+1)))</f>
        <v>Zebronics Zeb-Jaguar Wireless</v>
      </c>
      <c r="D707" t="str">
        <f>PROPER(Table1[[#This Row],[Column1]])</f>
        <v>Zebronics Zeb-Jaguar Wireless</v>
      </c>
      <c r="E707" t="s">
        <v>2696</v>
      </c>
      <c r="F707" t="s">
        <v>2715</v>
      </c>
      <c r="G707" t="s">
        <v>2716</v>
      </c>
      <c r="I707" s="9">
        <v>12000</v>
      </c>
      <c r="J707" s="9">
        <v>1190</v>
      </c>
      <c r="K707" s="1">
        <v>0.66</v>
      </c>
      <c r="L707" s="3">
        <f>IF(Table1[[#This Row],[discount_percentage]]&gt;=0.5, 1,0)</f>
        <v>1</v>
      </c>
      <c r="M707">
        <v>4.0999999999999996</v>
      </c>
      <c r="N707" s="2">
        <v>2809</v>
      </c>
      <c r="O707" s="7">
        <f>IF(Table1[rating_count]&lt;1000, 1, 0)</f>
        <v>0</v>
      </c>
      <c r="P707" s="8">
        <f>Table1[[#This Row],[actual_price]]*Table1[[#This Row],[rating_count]]</f>
        <v>3342710</v>
      </c>
      <c r="Q707" s="10" t="str">
        <f>IF(Table1[[#This Row],[discounted_price]]&lt;200, "₹ 200",IF(Table1[[#This Row],[discounted_price]]&lt;=500,"₹ 200-₹ 500", "&gt;₹ 500"))</f>
        <v>&gt;₹ 500</v>
      </c>
      <c r="R707">
        <f>Table1[[#This Row],[rating]]*Table1[[#This Row],[rating_count]]</f>
        <v>11516.9</v>
      </c>
      <c r="S707" t="str">
        <f>IF(Table1[[#This Row],[discount_percentage]]&lt;0.25, "Low", IF(Table1[[#This Row],[discount_percentage]]&lt;0.5, "Medium", "High"))</f>
        <v>High</v>
      </c>
    </row>
    <row r="708" spans="1:19">
      <c r="A708" t="s">
        <v>1405</v>
      </c>
      <c r="B708" t="s">
        <v>1406</v>
      </c>
      <c r="C708" t="str">
        <f>TRIM(LEFT(Table1[[#This Row],[product_name]], FIND(" ", Table1[[#This Row],[product_name]], FIND(" ", Table1[[#This Row],[product_name]], FIND(" ", Table1[[#This Row],[product_name]])+1)+1)))</f>
        <v>Boult Audio Truebuds</v>
      </c>
      <c r="D708" t="str">
        <f>PROPER(Table1[[#This Row],[Column1]])</f>
        <v>Boult Audio Truebuds</v>
      </c>
      <c r="E708" t="s">
        <v>2696</v>
      </c>
      <c r="F708" t="s">
        <v>2725</v>
      </c>
      <c r="G708" t="s">
        <v>2726</v>
      </c>
      <c r="H708" t="s">
        <v>2727</v>
      </c>
      <c r="I708" s="9">
        <v>1299</v>
      </c>
      <c r="J708" s="9">
        <v>7999</v>
      </c>
      <c r="K708" s="1">
        <v>0.85</v>
      </c>
      <c r="L708" s="3">
        <f>IF(Table1[[#This Row],[discount_percentage]]&gt;=0.5, 1,0)</f>
        <v>1</v>
      </c>
      <c r="M708">
        <v>3.6</v>
      </c>
      <c r="N708" s="2">
        <v>25910</v>
      </c>
      <c r="O708" s="7">
        <f>IF(Table1[rating_count]&lt;1000, 1, 0)</f>
        <v>0</v>
      </c>
      <c r="P708" s="8">
        <f>Table1[[#This Row],[actual_price]]*Table1[[#This Row],[rating_count]]</f>
        <v>207254090</v>
      </c>
      <c r="Q708" s="10" t="str">
        <f>IF(Table1[[#This Row],[discounted_price]]&lt;200, "₹ 200",IF(Table1[[#This Row],[discounted_price]]&lt;=500,"₹ 200-₹ 500", "&gt;₹ 500"))</f>
        <v>&gt;₹ 500</v>
      </c>
      <c r="R708">
        <f>Table1[[#This Row],[rating]]*Table1[[#This Row],[rating_count]]</f>
        <v>93276</v>
      </c>
      <c r="S708" t="str">
        <f>IF(Table1[[#This Row],[discount_percentage]]&lt;0.25, "Low", IF(Table1[[#This Row],[discount_percentage]]&lt;0.5, "Medium", "High"))</f>
        <v>High</v>
      </c>
    </row>
    <row r="709" spans="1:19">
      <c r="A709" t="s">
        <v>1407</v>
      </c>
      <c r="B709" t="s">
        <v>1408</v>
      </c>
      <c r="C709" t="str">
        <f>TRIM(LEFT(Table1[[#This Row],[product_name]], FIND(" ", Table1[[#This Row],[product_name]], FIND(" ", Table1[[#This Row],[product_name]], FIND(" ", Table1[[#This Row],[product_name]])+1)+1)))</f>
        <v>Wembley LCD Writing</v>
      </c>
      <c r="D709" t="str">
        <f>PROPER(Table1[[#This Row],[Column1]])</f>
        <v>Wembley Lcd Writing</v>
      </c>
      <c r="E709" t="s">
        <v>2696</v>
      </c>
      <c r="F709" t="s">
        <v>2751</v>
      </c>
      <c r="G709" t="s">
        <v>2752</v>
      </c>
      <c r="I709" s="9">
        <v>269</v>
      </c>
      <c r="J709" s="9">
        <v>1599</v>
      </c>
      <c r="K709" s="1">
        <v>0.85</v>
      </c>
      <c r="L709" s="3">
        <f>IF(Table1[[#This Row],[discount_percentage]]&gt;=0.5, 1,0)</f>
        <v>1</v>
      </c>
      <c r="M709">
        <v>3.8</v>
      </c>
      <c r="N709" s="2">
        <v>1173</v>
      </c>
      <c r="O709" s="7">
        <f>IF(Table1[rating_count]&lt;1000, 1, 0)</f>
        <v>0</v>
      </c>
      <c r="P709" s="8">
        <f>Table1[[#This Row],[actual_price]]*Table1[[#This Row],[rating_count]]</f>
        <v>1875627</v>
      </c>
      <c r="Q709" s="10" t="str">
        <f>IF(Table1[[#This Row],[discounted_price]]&lt;200, "₹ 200",IF(Table1[[#This Row],[discounted_price]]&lt;=500,"₹ 200-₹ 500", "&gt;₹ 500"))</f>
        <v>₹ 200-₹ 500</v>
      </c>
      <c r="R709">
        <f>Table1[[#This Row],[rating]]*Table1[[#This Row],[rating_count]]</f>
        <v>4457.3999999999996</v>
      </c>
      <c r="S709" t="str">
        <f>IF(Table1[[#This Row],[discount_percentage]]&lt;0.25, "Low", IF(Table1[[#This Row],[discount_percentage]]&lt;0.5, "Medium", "High"))</f>
        <v>High</v>
      </c>
    </row>
    <row r="710" spans="1:19">
      <c r="A710" t="s">
        <v>1409</v>
      </c>
      <c r="B710" t="s">
        <v>1410</v>
      </c>
      <c r="C710" t="str">
        <f>TRIM(LEFT(Table1[[#This Row],[product_name]], FIND(" ", Table1[[#This Row],[product_name]], FIND(" ", Table1[[#This Row],[product_name]], FIND(" ", Table1[[#This Row],[product_name]])+1)+1)))</f>
        <v>Gizga Essentials Multi-Purpose</v>
      </c>
      <c r="D710" t="str">
        <f>PROPER(Table1[[#This Row],[Column1]])</f>
        <v>Gizga Essentials Multi-Purpose</v>
      </c>
      <c r="E710" t="s">
        <v>2696</v>
      </c>
      <c r="F710" t="s">
        <v>2725</v>
      </c>
      <c r="G710" t="s">
        <v>2726</v>
      </c>
      <c r="H710" t="s">
        <v>2727</v>
      </c>
      <c r="I710" s="9">
        <v>799</v>
      </c>
      <c r="J710" s="9">
        <v>1999</v>
      </c>
      <c r="K710" s="1">
        <v>0.73</v>
      </c>
      <c r="L710" s="3">
        <f>IF(Table1[[#This Row],[discount_percentage]]&gt;=0.5, 1,0)</f>
        <v>1</v>
      </c>
      <c r="M710">
        <v>3.6</v>
      </c>
      <c r="N710" s="2">
        <v>6422</v>
      </c>
      <c r="O710" s="7">
        <f>IF(Table1[rating_count]&lt;1000, 1, 0)</f>
        <v>0</v>
      </c>
      <c r="P710" s="8">
        <f>Table1[[#This Row],[actual_price]]*Table1[[#This Row],[rating_count]]</f>
        <v>12837578</v>
      </c>
      <c r="Q710" s="10" t="str">
        <f>IF(Table1[[#This Row],[discounted_price]]&lt;200, "₹ 200",IF(Table1[[#This Row],[discounted_price]]&lt;=500,"₹ 200-₹ 500", "&gt;₹ 500"))</f>
        <v>&gt;₹ 500</v>
      </c>
      <c r="R710">
        <f>Table1[[#This Row],[rating]]*Table1[[#This Row],[rating_count]]</f>
        <v>23119.200000000001</v>
      </c>
      <c r="S710" t="str">
        <f>IF(Table1[[#This Row],[discount_percentage]]&lt;0.25, "Low", IF(Table1[[#This Row],[discount_percentage]]&lt;0.5, "Medium", "High"))</f>
        <v>High</v>
      </c>
    </row>
    <row r="711" spans="1:19">
      <c r="A711" t="s">
        <v>1411</v>
      </c>
      <c r="B711" t="s">
        <v>1412</v>
      </c>
      <c r="C711" t="str">
        <f>TRIM(LEFT(Table1[[#This Row],[product_name]], FIND(" ", Table1[[#This Row],[product_name]], FIND(" ", Table1[[#This Row],[product_name]], FIND(" ", Table1[[#This Row],[product_name]])+1)+1)))</f>
        <v>E-COSMOS Plug in</v>
      </c>
      <c r="D711" t="str">
        <f>PROPER(Table1[[#This Row],[Column1]])</f>
        <v>E-Cosmos Plug In</v>
      </c>
      <c r="E711" t="s">
        <v>2938</v>
      </c>
      <c r="F711" t="s">
        <v>2783</v>
      </c>
      <c r="I711" s="9">
        <v>6299</v>
      </c>
      <c r="J711" s="9">
        <v>99</v>
      </c>
      <c r="K711" s="1">
        <v>0.1</v>
      </c>
      <c r="L711" s="3">
        <f>IF(Table1[[#This Row],[discount_percentage]]&gt;=0.5, 1,0)</f>
        <v>0</v>
      </c>
      <c r="M711">
        <v>4.2</v>
      </c>
      <c r="N711" s="2">
        <v>241</v>
      </c>
      <c r="O711" s="7">
        <f>IF(Table1[rating_count]&lt;1000, 1, 0)</f>
        <v>1</v>
      </c>
      <c r="P711" s="8">
        <f>Table1[[#This Row],[actual_price]]*Table1[[#This Row],[rating_count]]</f>
        <v>23859</v>
      </c>
      <c r="Q711" s="10" t="str">
        <f>IF(Table1[[#This Row],[discounted_price]]&lt;200, "₹ 200",IF(Table1[[#This Row],[discounted_price]]&lt;=500,"₹ 200-₹ 500", "&gt;₹ 500"))</f>
        <v>&gt;₹ 500</v>
      </c>
      <c r="R711">
        <f>Table1[[#This Row],[rating]]*Table1[[#This Row],[rating_count]]</f>
        <v>1012.2</v>
      </c>
      <c r="S711" t="str">
        <f>IF(Table1[[#This Row],[discount_percentage]]&lt;0.25, "Low", IF(Table1[[#This Row],[discount_percentage]]&lt;0.5, "Medium", "High"))</f>
        <v>Low</v>
      </c>
    </row>
    <row r="712" spans="1:19">
      <c r="A712" t="s">
        <v>1413</v>
      </c>
      <c r="B712" t="s">
        <v>1414</v>
      </c>
      <c r="C712" t="str">
        <f>TRIM(LEFT(Table1[[#This Row],[product_name]], FIND(" ", Table1[[#This Row],[product_name]], FIND(" ", Table1[[#This Row],[product_name]], FIND(" ", Table1[[#This Row],[product_name]])+1)+1)))</f>
        <v>Noise Buds VS201</v>
      </c>
      <c r="D712" t="str">
        <f>PROPER(Table1[[#This Row],[Column1]])</f>
        <v>Noise Buds Vs201</v>
      </c>
      <c r="E712" t="s">
        <v>2938</v>
      </c>
      <c r="F712" t="s">
        <v>2939</v>
      </c>
      <c r="G712" t="s">
        <v>2784</v>
      </c>
      <c r="H712" t="s">
        <v>2785</v>
      </c>
      <c r="I712" s="9">
        <v>59</v>
      </c>
      <c r="J712" s="9">
        <v>2999</v>
      </c>
      <c r="K712" s="1">
        <v>0.56999999999999995</v>
      </c>
      <c r="L712" s="3">
        <f>IF(Table1[[#This Row],[discount_percentage]]&gt;=0.5, 1,0)</f>
        <v>1</v>
      </c>
      <c r="M712">
        <v>3.8</v>
      </c>
      <c r="N712" s="2">
        <v>14629</v>
      </c>
      <c r="O712" s="7">
        <f>IF(Table1[rating_count]&lt;1000, 1, 0)</f>
        <v>0</v>
      </c>
      <c r="P712" s="8">
        <f>Table1[[#This Row],[actual_price]]*Table1[[#This Row],[rating_count]]</f>
        <v>43872371</v>
      </c>
      <c r="Q712" s="10" t="str">
        <f>IF(Table1[[#This Row],[discounted_price]]&lt;200, "₹ 200",IF(Table1[[#This Row],[discounted_price]]&lt;=500,"₹ 200-₹ 500", "&gt;₹ 500"))</f>
        <v>₹ 200</v>
      </c>
      <c r="R712">
        <f>Table1[[#This Row],[rating]]*Table1[[#This Row],[rating_count]]</f>
        <v>55590.2</v>
      </c>
      <c r="S712" t="str">
        <f>IF(Table1[[#This Row],[discount_percentage]]&lt;0.25, "Low", IF(Table1[[#This Row],[discount_percentage]]&lt;0.5, "Medium", "High"))</f>
        <v>High</v>
      </c>
    </row>
    <row r="713" spans="1:19">
      <c r="A713" t="s">
        <v>1415</v>
      </c>
      <c r="B713" t="s">
        <v>1416</v>
      </c>
      <c r="C713" t="str">
        <f>TRIM(LEFT(Table1[[#This Row],[product_name]], FIND(" ", Table1[[#This Row],[product_name]], FIND(" ", Table1[[#This Row],[product_name]], FIND(" ", Table1[[#This Row],[product_name]])+1)+1)))</f>
        <v>Lapster Gel Mouse</v>
      </c>
      <c r="D713" t="str">
        <f>PROPER(Table1[[#This Row],[Column1]])</f>
        <v>Lapster Gel Mouse</v>
      </c>
      <c r="E713" t="s">
        <v>2696</v>
      </c>
      <c r="F713" t="s">
        <v>2717</v>
      </c>
      <c r="G713" t="s">
        <v>2718</v>
      </c>
      <c r="H713" t="s">
        <v>2719</v>
      </c>
      <c r="I713" s="9">
        <v>571</v>
      </c>
      <c r="J713" s="9">
        <v>999</v>
      </c>
      <c r="K713" s="1">
        <v>0.77</v>
      </c>
      <c r="L713" s="3">
        <f>IF(Table1[[#This Row],[discount_percentage]]&gt;=0.5, 1,0)</f>
        <v>1</v>
      </c>
      <c r="M713">
        <v>4.2</v>
      </c>
      <c r="N713" s="2">
        <v>1528</v>
      </c>
      <c r="O713" s="7">
        <f>IF(Table1[rating_count]&lt;1000, 1, 0)</f>
        <v>0</v>
      </c>
      <c r="P713" s="8">
        <f>Table1[[#This Row],[actual_price]]*Table1[[#This Row],[rating_count]]</f>
        <v>1526472</v>
      </c>
      <c r="Q713" s="10" t="str">
        <f>IF(Table1[[#This Row],[discounted_price]]&lt;200, "₹ 200",IF(Table1[[#This Row],[discounted_price]]&lt;=500,"₹ 200-₹ 500", "&gt;₹ 500"))</f>
        <v>&gt;₹ 500</v>
      </c>
      <c r="R713">
        <f>Table1[[#This Row],[rating]]*Table1[[#This Row],[rating_count]]</f>
        <v>6417.6</v>
      </c>
      <c r="S713" t="str">
        <f>IF(Table1[[#This Row],[discount_percentage]]&lt;0.25, "Low", IF(Table1[[#This Row],[discount_percentage]]&lt;0.5, "Medium", "High"))</f>
        <v>High</v>
      </c>
    </row>
    <row r="714" spans="1:19">
      <c r="A714" t="s">
        <v>1417</v>
      </c>
      <c r="B714" t="s">
        <v>1418</v>
      </c>
      <c r="C714" t="str">
        <f>TRIM(LEFT(Table1[[#This Row],[product_name]], FIND(" ", Table1[[#This Row],[product_name]], FIND(" ", Table1[[#This Row],[product_name]], FIND(" ", Table1[[#This Row],[product_name]])+1)+1)))</f>
        <v>Gizga Essentials Earphone</v>
      </c>
      <c r="D714" t="str">
        <f>PROPER(Table1[[#This Row],[Column1]])</f>
        <v>Gizga Essentials Earphone</v>
      </c>
      <c r="E714" t="s">
        <v>2696</v>
      </c>
      <c r="F714" t="s">
        <v>2703</v>
      </c>
      <c r="G714" t="s">
        <v>2712</v>
      </c>
      <c r="H714" t="s">
        <v>2778</v>
      </c>
      <c r="I714" s="9">
        <v>549</v>
      </c>
      <c r="J714" s="9">
        <v>499</v>
      </c>
      <c r="K714" s="1">
        <v>0.76</v>
      </c>
      <c r="L714" s="3">
        <f>IF(Table1[[#This Row],[discount_percentage]]&gt;=0.5, 1,0)</f>
        <v>1</v>
      </c>
      <c r="M714">
        <v>4.3</v>
      </c>
      <c r="N714" s="2">
        <v>15032</v>
      </c>
      <c r="O714" s="7">
        <f>IF(Table1[rating_count]&lt;1000, 1, 0)</f>
        <v>0</v>
      </c>
      <c r="P714" s="8">
        <f>Table1[[#This Row],[actual_price]]*Table1[[#This Row],[rating_count]]</f>
        <v>7500968</v>
      </c>
      <c r="Q714" s="10" t="str">
        <f>IF(Table1[[#This Row],[discounted_price]]&lt;200, "₹ 200",IF(Table1[[#This Row],[discounted_price]]&lt;=500,"₹ 200-₹ 500", "&gt;₹ 500"))</f>
        <v>&gt;₹ 500</v>
      </c>
      <c r="R714">
        <f>Table1[[#This Row],[rating]]*Table1[[#This Row],[rating_count]]</f>
        <v>64637.599999999999</v>
      </c>
      <c r="S714" t="str">
        <f>IF(Table1[[#This Row],[discount_percentage]]&lt;0.25, "Low", IF(Table1[[#This Row],[discount_percentage]]&lt;0.5, "Medium", "High"))</f>
        <v>High</v>
      </c>
    </row>
    <row r="715" spans="1:19">
      <c r="A715" t="s">
        <v>1419</v>
      </c>
      <c r="B715" t="s">
        <v>1420</v>
      </c>
      <c r="C715" t="str">
        <f>TRIM(LEFT(Table1[[#This Row],[product_name]], FIND(" ", Table1[[#This Row],[product_name]], FIND(" ", Table1[[#This Row],[product_name]], FIND(" ", Table1[[#This Row],[product_name]])+1)+1)))</f>
        <v>SanDisk Ultra SDHC</v>
      </c>
      <c r="D715" t="str">
        <f>PROPER(Table1[[#This Row],[Column1]])</f>
        <v>Sandisk Ultra Sdhc</v>
      </c>
      <c r="E715" t="s">
        <v>2696</v>
      </c>
      <c r="F715" t="s">
        <v>2717</v>
      </c>
      <c r="G715" t="s">
        <v>2718</v>
      </c>
      <c r="H715" t="s">
        <v>2735</v>
      </c>
      <c r="I715" s="9">
        <v>2099</v>
      </c>
      <c r="J715" s="9">
        <v>800</v>
      </c>
      <c r="K715" s="1">
        <v>0.44</v>
      </c>
      <c r="L715" s="3">
        <f>IF(Table1[[#This Row],[discount_percentage]]&gt;=0.5, 1,0)</f>
        <v>0</v>
      </c>
      <c r="M715">
        <v>4.4000000000000004</v>
      </c>
      <c r="N715" s="2">
        <v>69585</v>
      </c>
      <c r="O715" s="7">
        <f>IF(Table1[rating_count]&lt;1000, 1, 0)</f>
        <v>0</v>
      </c>
      <c r="P715" s="8">
        <f>Table1[[#This Row],[actual_price]]*Table1[[#This Row],[rating_count]]</f>
        <v>55668000</v>
      </c>
      <c r="Q715" s="10" t="str">
        <f>IF(Table1[[#This Row],[discounted_price]]&lt;200, "₹ 200",IF(Table1[[#This Row],[discounted_price]]&lt;=500,"₹ 200-₹ 500", "&gt;₹ 500"))</f>
        <v>&gt;₹ 500</v>
      </c>
      <c r="R715">
        <f>Table1[[#This Row],[rating]]*Table1[[#This Row],[rating_count]]</f>
        <v>306174</v>
      </c>
      <c r="S715" t="str">
        <f>IF(Table1[[#This Row],[discount_percentage]]&lt;0.25, "Low", IF(Table1[[#This Row],[discount_percentage]]&lt;0.5, "Medium", "High"))</f>
        <v>Medium</v>
      </c>
    </row>
    <row r="716" spans="1:19">
      <c r="A716" t="s">
        <v>1421</v>
      </c>
      <c r="B716" t="s">
        <v>1422</v>
      </c>
      <c r="C716" t="str">
        <f>TRIM(LEFT(Table1[[#This Row],[product_name]], FIND(" ", Table1[[#This Row],[product_name]], FIND(" ", Table1[[#This Row],[product_name]], FIND(" ", Table1[[#This Row],[product_name]])+1)+1)))</f>
        <v>DIGITEK¬Æ (DRL-14C) Professional</v>
      </c>
      <c r="D716" t="str">
        <f>PROPER(Table1[[#This Row],[Column1]])</f>
        <v>Digitek¬Æ (Drl-14C) Professional</v>
      </c>
      <c r="E716" t="s">
        <v>2696</v>
      </c>
      <c r="F716" t="s">
        <v>2941</v>
      </c>
      <c r="G716" t="s">
        <v>2698</v>
      </c>
      <c r="H716" t="s">
        <v>2699</v>
      </c>
      <c r="I716" s="9">
        <v>13490</v>
      </c>
      <c r="J716" s="9">
        <v>3495</v>
      </c>
      <c r="K716" s="1">
        <v>0.51</v>
      </c>
      <c r="L716" s="3">
        <f>IF(Table1[[#This Row],[discount_percentage]]&gt;=0.5, 1,0)</f>
        <v>1</v>
      </c>
      <c r="M716">
        <v>4.0999999999999996</v>
      </c>
      <c r="N716" s="2">
        <v>14371</v>
      </c>
      <c r="O716" s="7">
        <f>IF(Table1[rating_count]&lt;1000, 1, 0)</f>
        <v>0</v>
      </c>
      <c r="P716" s="8">
        <f>Table1[[#This Row],[actual_price]]*Table1[[#This Row],[rating_count]]</f>
        <v>50226645</v>
      </c>
      <c r="Q716" s="10" t="str">
        <f>IF(Table1[[#This Row],[discounted_price]]&lt;200, "₹ 200",IF(Table1[[#This Row],[discounted_price]]&lt;=500,"₹ 200-₹ 500", "&gt;₹ 500"))</f>
        <v>&gt;₹ 500</v>
      </c>
      <c r="R716">
        <f>Table1[[#This Row],[rating]]*Table1[[#This Row],[rating_count]]</f>
        <v>58921.099999999991</v>
      </c>
      <c r="S716" t="str">
        <f>IF(Table1[[#This Row],[discount_percentage]]&lt;0.25, "Low", IF(Table1[[#This Row],[discount_percentage]]&lt;0.5, "Medium", "High"))</f>
        <v>High</v>
      </c>
    </row>
    <row r="717" spans="1:19">
      <c r="A717" t="s">
        <v>1423</v>
      </c>
      <c r="B717" t="s">
        <v>1424</v>
      </c>
      <c r="C717" t="str">
        <f>TRIM(LEFT(Table1[[#This Row],[product_name]], FIND(" ", Table1[[#This Row],[product_name]], FIND(" ", Table1[[#This Row],[product_name]], FIND(" ", Table1[[#This Row],[product_name]])+1)+1)))</f>
        <v>Classmate Long Notebook</v>
      </c>
      <c r="D717" t="str">
        <f>PROPER(Table1[[#This Row],[Column1]])</f>
        <v>Classmate Long Notebook</v>
      </c>
      <c r="E717" t="s">
        <v>2938</v>
      </c>
      <c r="F717" t="s">
        <v>2939</v>
      </c>
      <c r="G717" t="s">
        <v>2743</v>
      </c>
      <c r="H717" t="s">
        <v>2757</v>
      </c>
      <c r="I717" s="9">
        <v>448</v>
      </c>
      <c r="J717" s="9">
        <v>720</v>
      </c>
      <c r="K717" s="1">
        <v>0.22</v>
      </c>
      <c r="L717" s="3">
        <f>IF(Table1[[#This Row],[discount_percentage]]&gt;=0.5, 1,0)</f>
        <v>0</v>
      </c>
      <c r="M717">
        <v>4.4000000000000004</v>
      </c>
      <c r="N717" s="2">
        <v>3182</v>
      </c>
      <c r="O717" s="7">
        <f>IF(Table1[rating_count]&lt;1000, 1, 0)</f>
        <v>0</v>
      </c>
      <c r="P717" s="8">
        <f>Table1[[#This Row],[actual_price]]*Table1[[#This Row],[rating_count]]</f>
        <v>2291040</v>
      </c>
      <c r="Q717" s="10" t="str">
        <f>IF(Table1[[#This Row],[discounted_price]]&lt;200, "₹ 200",IF(Table1[[#This Row],[discounted_price]]&lt;=500,"₹ 200-₹ 500", "&gt;₹ 500"))</f>
        <v>₹ 200-₹ 500</v>
      </c>
      <c r="R717">
        <f>Table1[[#This Row],[rating]]*Table1[[#This Row],[rating_count]]</f>
        <v>14000.800000000001</v>
      </c>
      <c r="S717" t="str">
        <f>IF(Table1[[#This Row],[discount_percentage]]&lt;0.25, "Low", IF(Table1[[#This Row],[discount_percentage]]&lt;0.5, "Medium", "High"))</f>
        <v>Low</v>
      </c>
    </row>
    <row r="718" spans="1:19">
      <c r="A718" t="s">
        <v>1425</v>
      </c>
      <c r="B718" t="s">
        <v>1426</v>
      </c>
      <c r="C718" t="str">
        <f>TRIM(LEFT(Table1[[#This Row],[product_name]], FIND(" ", Table1[[#This Row],[product_name]], FIND(" ", Table1[[#This Row],[product_name]], FIND(" ", Table1[[#This Row],[product_name]])+1)+1)))</f>
        <v>Lenovo 300 Wired</v>
      </c>
      <c r="D718" t="str">
        <f>PROPER(Table1[[#This Row],[Column1]])</f>
        <v>Lenovo 300 Wired</v>
      </c>
      <c r="E718" t="s">
        <v>2696</v>
      </c>
      <c r="F718" t="s">
        <v>2725</v>
      </c>
      <c r="G718" t="s">
        <v>2726</v>
      </c>
      <c r="H718" t="s">
        <v>2727</v>
      </c>
      <c r="I718" s="9">
        <v>1499</v>
      </c>
      <c r="J718" s="9">
        <v>590</v>
      </c>
      <c r="K718" s="1">
        <v>0.51</v>
      </c>
      <c r="L718" s="3">
        <f>IF(Table1[[#This Row],[discount_percentage]]&gt;=0.5, 1,0)</f>
        <v>1</v>
      </c>
      <c r="M718">
        <v>4.4000000000000004</v>
      </c>
      <c r="N718" s="2">
        <v>25886</v>
      </c>
      <c r="O718" s="7">
        <f>IF(Table1[rating_count]&lt;1000, 1, 0)</f>
        <v>0</v>
      </c>
      <c r="P718" s="8">
        <f>Table1[[#This Row],[actual_price]]*Table1[[#This Row],[rating_count]]</f>
        <v>15272740</v>
      </c>
      <c r="Q718" s="10" t="str">
        <f>IF(Table1[[#This Row],[discounted_price]]&lt;200, "₹ 200",IF(Table1[[#This Row],[discounted_price]]&lt;=500,"₹ 200-₹ 500", "&gt;₹ 500"))</f>
        <v>&gt;₹ 500</v>
      </c>
      <c r="R718">
        <f>Table1[[#This Row],[rating]]*Table1[[#This Row],[rating_count]]</f>
        <v>113898.40000000001</v>
      </c>
      <c r="S718" t="str">
        <f>IF(Table1[[#This Row],[discount_percentage]]&lt;0.25, "Low", IF(Table1[[#This Row],[discount_percentage]]&lt;0.5, "Medium", "High"))</f>
        <v>High</v>
      </c>
    </row>
    <row r="719" spans="1:19">
      <c r="A719" t="s">
        <v>1427</v>
      </c>
      <c r="B719" t="s">
        <v>1428</v>
      </c>
      <c r="C719" t="str">
        <f>TRIM(LEFT(Table1[[#This Row],[product_name]], FIND(" ", Table1[[#This Row],[product_name]], FIND(" ", Table1[[#This Row],[product_name]], FIND(" ", Table1[[#This Row],[product_name]])+1)+1)))</f>
        <v>Dyazo 6 Angles</v>
      </c>
      <c r="D719" t="str">
        <f>PROPER(Table1[[#This Row],[Column1]])</f>
        <v>Dyazo 6 Angles</v>
      </c>
      <c r="E719" t="s">
        <v>2696</v>
      </c>
      <c r="F719" t="s">
        <v>2759</v>
      </c>
      <c r="G719" t="s">
        <v>2697</v>
      </c>
      <c r="H719" t="s">
        <v>2786</v>
      </c>
      <c r="I719" s="9">
        <v>299</v>
      </c>
      <c r="J719" s="9">
        <v>1999</v>
      </c>
      <c r="K719" s="1">
        <v>0.7</v>
      </c>
      <c r="L719" s="3">
        <f>IF(Table1[[#This Row],[discount_percentage]]&gt;=0.5, 1,0)</f>
        <v>1</v>
      </c>
      <c r="M719">
        <v>4.4000000000000004</v>
      </c>
      <c r="N719" s="2">
        <v>4736</v>
      </c>
      <c r="O719" s="7">
        <f>IF(Table1[rating_count]&lt;1000, 1, 0)</f>
        <v>0</v>
      </c>
      <c r="P719" s="8">
        <f>Table1[[#This Row],[actual_price]]*Table1[[#This Row],[rating_count]]</f>
        <v>9467264</v>
      </c>
      <c r="Q719" s="10" t="str">
        <f>IF(Table1[[#This Row],[discounted_price]]&lt;200, "₹ 200",IF(Table1[[#This Row],[discounted_price]]&lt;=500,"₹ 200-₹ 500", "&gt;₹ 500"))</f>
        <v>₹ 200-₹ 500</v>
      </c>
      <c r="R719">
        <f>Table1[[#This Row],[rating]]*Table1[[#This Row],[rating_count]]</f>
        <v>20838.400000000001</v>
      </c>
      <c r="S719" t="str">
        <f>IF(Table1[[#This Row],[discount_percentage]]&lt;0.25, "Low", IF(Table1[[#This Row],[discount_percentage]]&lt;0.5, "Medium", "High"))</f>
        <v>High</v>
      </c>
    </row>
    <row r="720" spans="1:19">
      <c r="A720" t="s">
        <v>1429</v>
      </c>
      <c r="B720" t="s">
        <v>1430</v>
      </c>
      <c r="C720" t="str">
        <f>TRIM(LEFT(Table1[[#This Row],[product_name]], FIND(" ", Table1[[#This Row],[product_name]], FIND(" ", Table1[[#This Row],[product_name]], FIND(" ", Table1[[#This Row],[product_name]])+1)+1)))</f>
        <v>Western Digital WD</v>
      </c>
      <c r="D720" t="str">
        <f>PROPER(Table1[[#This Row],[Column1]])</f>
        <v>Western Digital Wd</v>
      </c>
      <c r="E720" t="s">
        <v>2938</v>
      </c>
      <c r="F720" t="s">
        <v>2741</v>
      </c>
      <c r="G720" t="s">
        <v>2742</v>
      </c>
      <c r="I720" s="9">
        <v>579</v>
      </c>
      <c r="J720" s="9">
        <v>7350</v>
      </c>
      <c r="K720" s="1">
        <v>0.24</v>
      </c>
      <c r="L720" s="3">
        <f>IF(Table1[[#This Row],[discount_percentage]]&gt;=0.5, 1,0)</f>
        <v>0</v>
      </c>
      <c r="M720">
        <v>4.4000000000000004</v>
      </c>
      <c r="N720" s="2">
        <v>73005</v>
      </c>
      <c r="O720" s="7">
        <f>IF(Table1[rating_count]&lt;1000, 1, 0)</f>
        <v>0</v>
      </c>
      <c r="P720" s="8">
        <f>Table1[[#This Row],[actual_price]]*Table1[[#This Row],[rating_count]]</f>
        <v>536586750</v>
      </c>
      <c r="Q720" s="10" t="str">
        <f>IF(Table1[[#This Row],[discounted_price]]&lt;200, "₹ 200",IF(Table1[[#This Row],[discounted_price]]&lt;=500,"₹ 200-₹ 500", "&gt;₹ 500"))</f>
        <v>&gt;₹ 500</v>
      </c>
      <c r="R720">
        <f>Table1[[#This Row],[rating]]*Table1[[#This Row],[rating_count]]</f>
        <v>321222</v>
      </c>
      <c r="S720" t="str">
        <f>IF(Table1[[#This Row],[discount_percentage]]&lt;0.25, "Low", IF(Table1[[#This Row],[discount_percentage]]&lt;0.5, "Medium", "High"))</f>
        <v>Low</v>
      </c>
    </row>
    <row r="721" spans="1:19">
      <c r="A721" t="s">
        <v>1431</v>
      </c>
      <c r="B721" t="s">
        <v>1432</v>
      </c>
      <c r="C721" t="str">
        <f>TRIM(LEFT(Table1[[#This Row],[product_name]], FIND(" ", Table1[[#This Row],[product_name]], FIND(" ", Table1[[#This Row],[product_name]], FIND(" ", Table1[[#This Row],[product_name]])+1)+1)))</f>
        <v>Logitech C270 Digital</v>
      </c>
      <c r="D721" t="str">
        <f>PROPER(Table1[[#This Row],[Column1]])</f>
        <v>Logitech C270 Digital</v>
      </c>
      <c r="E721" t="s">
        <v>2696</v>
      </c>
      <c r="F721" t="s">
        <v>2759</v>
      </c>
      <c r="G721" t="s">
        <v>2787</v>
      </c>
      <c r="H721" t="s">
        <v>2788</v>
      </c>
      <c r="I721" s="9">
        <v>2499</v>
      </c>
      <c r="J721" s="9">
        <v>2595</v>
      </c>
      <c r="K721" s="1">
        <v>0.23</v>
      </c>
      <c r="L721" s="3">
        <f>IF(Table1[[#This Row],[discount_percentage]]&gt;=0.5, 1,0)</f>
        <v>0</v>
      </c>
      <c r="M721">
        <v>4.3</v>
      </c>
      <c r="N721" s="2">
        <v>20398</v>
      </c>
      <c r="O721" s="7">
        <f>IF(Table1[rating_count]&lt;1000, 1, 0)</f>
        <v>0</v>
      </c>
      <c r="P721" s="8">
        <f>Table1[[#This Row],[actual_price]]*Table1[[#This Row],[rating_count]]</f>
        <v>52932810</v>
      </c>
      <c r="Q721" s="10" t="str">
        <f>IF(Table1[[#This Row],[discounted_price]]&lt;200, "₹ 200",IF(Table1[[#This Row],[discounted_price]]&lt;=500,"₹ 200-₹ 500", "&gt;₹ 500"))</f>
        <v>&gt;₹ 500</v>
      </c>
      <c r="R721">
        <f>Table1[[#This Row],[rating]]*Table1[[#This Row],[rating_count]]</f>
        <v>87711.4</v>
      </c>
      <c r="S721" t="str">
        <f>IF(Table1[[#This Row],[discount_percentage]]&lt;0.25, "Low", IF(Table1[[#This Row],[discount_percentage]]&lt;0.5, "Medium", "High"))</f>
        <v>Low</v>
      </c>
    </row>
    <row r="722" spans="1:19">
      <c r="A722" t="s">
        <v>1433</v>
      </c>
      <c r="B722" t="s">
        <v>1434</v>
      </c>
      <c r="C722" t="str">
        <f>TRIM(LEFT(Table1[[#This Row],[product_name]], FIND(" ", Table1[[#This Row],[product_name]], FIND(" ", Table1[[#This Row],[product_name]], FIND(" ", Table1[[#This Row],[product_name]])+1)+1)))</f>
        <v>Portronics MPORT 31</v>
      </c>
      <c r="D722" t="str">
        <f>PROPER(Table1[[#This Row],[Column1]])</f>
        <v>Portronics Mport 31</v>
      </c>
      <c r="E722" t="s">
        <v>2696</v>
      </c>
      <c r="F722" t="s">
        <v>2725</v>
      </c>
      <c r="G722" t="s">
        <v>2726</v>
      </c>
      <c r="H722" t="s">
        <v>2727</v>
      </c>
      <c r="I722" s="9">
        <v>1199</v>
      </c>
      <c r="J722" s="9">
        <v>799</v>
      </c>
      <c r="K722" s="1">
        <v>0.38</v>
      </c>
      <c r="L722" s="3">
        <f>IF(Table1[[#This Row],[discount_percentage]]&gt;=0.5, 1,0)</f>
        <v>0</v>
      </c>
      <c r="M722">
        <v>4.3</v>
      </c>
      <c r="N722" s="2">
        <v>2125</v>
      </c>
      <c r="O722" s="7">
        <f>IF(Table1[rating_count]&lt;1000, 1, 0)</f>
        <v>0</v>
      </c>
      <c r="P722" s="8">
        <f>Table1[[#This Row],[actual_price]]*Table1[[#This Row],[rating_count]]</f>
        <v>1697875</v>
      </c>
      <c r="Q722" s="10" t="str">
        <f>IF(Table1[[#This Row],[discounted_price]]&lt;200, "₹ 200",IF(Table1[[#This Row],[discounted_price]]&lt;=500,"₹ 200-₹ 500", "&gt;₹ 500"))</f>
        <v>&gt;₹ 500</v>
      </c>
      <c r="R722">
        <f>Table1[[#This Row],[rating]]*Table1[[#This Row],[rating_count]]</f>
        <v>9137.5</v>
      </c>
      <c r="S722" t="str">
        <f>IF(Table1[[#This Row],[discount_percentage]]&lt;0.25, "Low", IF(Table1[[#This Row],[discount_percentage]]&lt;0.5, "Medium", "High"))</f>
        <v>Medium</v>
      </c>
    </row>
    <row r="723" spans="1:19">
      <c r="A723" t="s">
        <v>1435</v>
      </c>
      <c r="B723" t="s">
        <v>1436</v>
      </c>
      <c r="C723" t="str">
        <f>TRIM(LEFT(Table1[[#This Row],[product_name]], FIND(" ", Table1[[#This Row],[product_name]], FIND(" ", Table1[[#This Row],[product_name]], FIND(" ", Table1[[#This Row],[product_name]])+1)+1)))</f>
        <v>AirCase Protective Laptop</v>
      </c>
      <c r="D723" t="str">
        <f>PROPER(Table1[[#This Row],[Column1]])</f>
        <v>Aircase Protective Laptop</v>
      </c>
      <c r="E723" t="s">
        <v>2696</v>
      </c>
      <c r="F723" t="s">
        <v>2751</v>
      </c>
      <c r="G723" t="s">
        <v>2779</v>
      </c>
      <c r="I723" s="9">
        <v>399</v>
      </c>
      <c r="J723" s="9">
        <v>999</v>
      </c>
      <c r="K723" s="1">
        <v>0.55000000000000004</v>
      </c>
      <c r="L723" s="3">
        <f>IF(Table1[[#This Row],[discount_percentage]]&gt;=0.5, 1,0)</f>
        <v>1</v>
      </c>
      <c r="M723">
        <v>4.3</v>
      </c>
      <c r="N723" s="2">
        <v>11330</v>
      </c>
      <c r="O723" s="7">
        <f>IF(Table1[rating_count]&lt;1000, 1, 0)</f>
        <v>0</v>
      </c>
      <c r="P723" s="8">
        <f>Table1[[#This Row],[actual_price]]*Table1[[#This Row],[rating_count]]</f>
        <v>11318670</v>
      </c>
      <c r="Q723" s="10" t="str">
        <f>IF(Table1[[#This Row],[discounted_price]]&lt;200, "₹ 200",IF(Table1[[#This Row],[discounted_price]]&lt;=500,"₹ 200-₹ 500", "&gt;₹ 500"))</f>
        <v>₹ 200-₹ 500</v>
      </c>
      <c r="R723">
        <f>Table1[[#This Row],[rating]]*Table1[[#This Row],[rating_count]]</f>
        <v>48719</v>
      </c>
      <c r="S723" t="str">
        <f>IF(Table1[[#This Row],[discount_percentage]]&lt;0.25, "Low", IF(Table1[[#This Row],[discount_percentage]]&lt;0.5, "Medium", "High"))</f>
        <v>High</v>
      </c>
    </row>
    <row r="724" spans="1:19">
      <c r="A724" t="s">
        <v>1437</v>
      </c>
      <c r="B724" t="s">
        <v>1438</v>
      </c>
      <c r="C724" t="str">
        <f>TRIM(LEFT(Table1[[#This Row],[product_name]], FIND(" ", Table1[[#This Row],[product_name]], FIND(" ", Table1[[#This Row],[product_name]], FIND(" ", Table1[[#This Row],[product_name]])+1)+1)))</f>
        <v>Zinq Five Fan</v>
      </c>
      <c r="D724" t="str">
        <f>PROPER(Table1[[#This Row],[Column1]])</f>
        <v>Zinq Five Fan</v>
      </c>
      <c r="E724" t="s">
        <v>2696</v>
      </c>
      <c r="F724" t="s">
        <v>2941</v>
      </c>
      <c r="G724" t="s">
        <v>2697</v>
      </c>
      <c r="H724" t="s">
        <v>2695</v>
      </c>
      <c r="I724" s="9">
        <v>279</v>
      </c>
      <c r="J724" s="9">
        <v>1999</v>
      </c>
      <c r="K724" s="1">
        <v>0.5</v>
      </c>
      <c r="L724" s="3">
        <f>IF(Table1[[#This Row],[discount_percentage]]&gt;=0.5, 1,0)</f>
        <v>1</v>
      </c>
      <c r="M724">
        <v>4.2</v>
      </c>
      <c r="N724" s="2">
        <v>27441</v>
      </c>
      <c r="O724" s="7">
        <f>IF(Table1[rating_count]&lt;1000, 1, 0)</f>
        <v>0</v>
      </c>
      <c r="P724" s="8">
        <f>Table1[[#This Row],[actual_price]]*Table1[[#This Row],[rating_count]]</f>
        <v>54854559</v>
      </c>
      <c r="Q724" s="10" t="str">
        <f>IF(Table1[[#This Row],[discounted_price]]&lt;200, "₹ 200",IF(Table1[[#This Row],[discounted_price]]&lt;=500,"₹ 200-₹ 500", "&gt;₹ 500"))</f>
        <v>₹ 200-₹ 500</v>
      </c>
      <c r="R724">
        <f>Table1[[#This Row],[rating]]*Table1[[#This Row],[rating_count]]</f>
        <v>115252.20000000001</v>
      </c>
      <c r="S724" t="str">
        <f>IF(Table1[[#This Row],[discount_percentage]]&lt;0.25, "Low", IF(Table1[[#This Row],[discount_percentage]]&lt;0.5, "Medium", "High"))</f>
        <v>High</v>
      </c>
    </row>
    <row r="725" spans="1:19">
      <c r="A725" t="s">
        <v>1439</v>
      </c>
      <c r="B725" t="s">
        <v>1440</v>
      </c>
      <c r="C725" t="str">
        <f>TRIM(LEFT(Table1[[#This Row],[product_name]], FIND(" ", Table1[[#This Row],[product_name]], FIND(" ", Table1[[#This Row],[product_name]], FIND(" ", Table1[[#This Row],[product_name]])+1)+1)))</f>
        <v>Gizga Essentials Webcam</v>
      </c>
      <c r="D725" t="str">
        <f>PROPER(Table1[[#This Row],[Column1]])</f>
        <v>Gizga Essentials Webcam</v>
      </c>
      <c r="E725" t="s">
        <v>2696</v>
      </c>
      <c r="F725" t="s">
        <v>2941</v>
      </c>
      <c r="G725" t="s">
        <v>2698</v>
      </c>
      <c r="H725" t="s">
        <v>2699</v>
      </c>
      <c r="I725" s="9">
        <v>13490</v>
      </c>
      <c r="J725" s="9">
        <v>299</v>
      </c>
      <c r="K725" s="1">
        <v>0.77</v>
      </c>
      <c r="L725" s="3">
        <f>IF(Table1[[#This Row],[discount_percentage]]&gt;=0.5, 1,0)</f>
        <v>1</v>
      </c>
      <c r="M725">
        <v>4.3</v>
      </c>
      <c r="N725" s="2">
        <v>255</v>
      </c>
      <c r="O725" s="7">
        <f>IF(Table1[rating_count]&lt;1000, 1, 0)</f>
        <v>1</v>
      </c>
      <c r="P725" s="8">
        <f>Table1[[#This Row],[actual_price]]*Table1[[#This Row],[rating_count]]</f>
        <v>76245</v>
      </c>
      <c r="Q725" s="10" t="str">
        <f>IF(Table1[[#This Row],[discounted_price]]&lt;200, "₹ 200",IF(Table1[[#This Row],[discounted_price]]&lt;=500,"₹ 200-₹ 500", "&gt;₹ 500"))</f>
        <v>&gt;₹ 500</v>
      </c>
      <c r="R725">
        <f>Table1[[#This Row],[rating]]*Table1[[#This Row],[rating_count]]</f>
        <v>1096.5</v>
      </c>
      <c r="S725" t="str">
        <f>IF(Table1[[#This Row],[discount_percentage]]&lt;0.25, "Low", IF(Table1[[#This Row],[discount_percentage]]&lt;0.5, "Medium", "High"))</f>
        <v>High</v>
      </c>
    </row>
    <row r="726" spans="1:19">
      <c r="A726" t="s">
        <v>1441</v>
      </c>
      <c r="B726" t="s">
        <v>1442</v>
      </c>
      <c r="C726" t="str">
        <f>TRIM(LEFT(Table1[[#This Row],[product_name]], FIND(" ", Table1[[#This Row],[product_name]], FIND(" ", Table1[[#This Row],[product_name]], FIND(" ", Table1[[#This Row],[product_name]])+1)+1)))</f>
        <v>HP Z3700 Wireless</v>
      </c>
      <c r="D726" t="str">
        <f>PROPER(Table1[[#This Row],[Column1]])</f>
        <v>Hp Z3700 Wireless</v>
      </c>
      <c r="E726" t="s">
        <v>2938</v>
      </c>
      <c r="F726" t="s">
        <v>2939</v>
      </c>
      <c r="G726" t="s">
        <v>2743</v>
      </c>
      <c r="H726" t="s">
        <v>2744</v>
      </c>
      <c r="I726" s="9">
        <v>279</v>
      </c>
      <c r="J726" s="9">
        <v>1499</v>
      </c>
      <c r="K726" s="1">
        <v>0.4</v>
      </c>
      <c r="L726" s="3">
        <f>IF(Table1[[#This Row],[discount_percentage]]&gt;=0.5, 1,0)</f>
        <v>0</v>
      </c>
      <c r="M726">
        <v>4.2</v>
      </c>
      <c r="N726" s="2">
        <v>23174</v>
      </c>
      <c r="O726" s="7">
        <f>IF(Table1[rating_count]&lt;1000, 1, 0)</f>
        <v>0</v>
      </c>
      <c r="P726" s="8">
        <f>Table1[[#This Row],[actual_price]]*Table1[[#This Row],[rating_count]]</f>
        <v>34737826</v>
      </c>
      <c r="Q726" s="10" t="str">
        <f>IF(Table1[[#This Row],[discounted_price]]&lt;200, "₹ 200",IF(Table1[[#This Row],[discounted_price]]&lt;=500,"₹ 200-₹ 500", "&gt;₹ 500"))</f>
        <v>₹ 200-₹ 500</v>
      </c>
      <c r="R726">
        <f>Table1[[#This Row],[rating]]*Table1[[#This Row],[rating_count]]</f>
        <v>97330.8</v>
      </c>
      <c r="S726" t="str">
        <f>IF(Table1[[#This Row],[discount_percentage]]&lt;0.25, "Low", IF(Table1[[#This Row],[discount_percentage]]&lt;0.5, "Medium", "High"))</f>
        <v>Medium</v>
      </c>
    </row>
    <row r="727" spans="1:19">
      <c r="A727" t="s">
        <v>1443</v>
      </c>
      <c r="B727" t="s">
        <v>1444</v>
      </c>
      <c r="C727" t="str">
        <f>TRIM(LEFT(Table1[[#This Row],[product_name]], FIND(" ", Table1[[#This Row],[product_name]], FIND(" ", Table1[[#This Row],[product_name]], FIND(" ", Table1[[#This Row],[product_name]])+1)+1)))</f>
        <v>MAONO AU-400 Lavalier</v>
      </c>
      <c r="D727" t="str">
        <f>PROPER(Table1[[#This Row],[Column1]])</f>
        <v>Maono Au-400 Lavalier</v>
      </c>
      <c r="E727" t="s">
        <v>2696</v>
      </c>
      <c r="F727" t="s">
        <v>2715</v>
      </c>
      <c r="G727" t="s">
        <v>2716</v>
      </c>
      <c r="I727" s="9">
        <v>2499</v>
      </c>
      <c r="J727" s="9">
        <v>699</v>
      </c>
      <c r="K727" s="1">
        <v>0.32</v>
      </c>
      <c r="L727" s="3">
        <f>IF(Table1[[#This Row],[discount_percentage]]&gt;=0.5, 1,0)</f>
        <v>0</v>
      </c>
      <c r="M727">
        <v>3.8</v>
      </c>
      <c r="N727" s="2">
        <v>20218</v>
      </c>
      <c r="O727" s="7">
        <f>IF(Table1[rating_count]&lt;1000, 1, 0)</f>
        <v>0</v>
      </c>
      <c r="P727" s="8">
        <f>Table1[[#This Row],[actual_price]]*Table1[[#This Row],[rating_count]]</f>
        <v>14132382</v>
      </c>
      <c r="Q727" s="10" t="str">
        <f>IF(Table1[[#This Row],[discounted_price]]&lt;200, "₹ 200",IF(Table1[[#This Row],[discounted_price]]&lt;=500,"₹ 200-₹ 500", "&gt;₹ 500"))</f>
        <v>&gt;₹ 500</v>
      </c>
      <c r="R727">
        <f>Table1[[#This Row],[rating]]*Table1[[#This Row],[rating_count]]</f>
        <v>76828.399999999994</v>
      </c>
      <c r="S727" t="str">
        <f>IF(Table1[[#This Row],[discount_percentage]]&lt;0.25, "Low", IF(Table1[[#This Row],[discount_percentage]]&lt;0.5, "Medium", "High"))</f>
        <v>Medium</v>
      </c>
    </row>
    <row r="728" spans="1:19">
      <c r="A728" t="s">
        <v>1445</v>
      </c>
      <c r="B728" t="s">
        <v>1446</v>
      </c>
      <c r="C728" t="str">
        <f>TRIM(LEFT(Table1[[#This Row],[product_name]], FIND(" ", Table1[[#This Row],[product_name]], FIND(" ", Table1[[#This Row],[product_name]], FIND(" ", Table1[[#This Row],[product_name]])+1)+1)))</f>
        <v>TABLE MAGIC Multipurpose</v>
      </c>
      <c r="D728" t="str">
        <f>PROPER(Table1[[#This Row],[Column1]])</f>
        <v>Table Magic Multipurpose</v>
      </c>
      <c r="E728" t="s">
        <v>2943</v>
      </c>
      <c r="F728" t="s">
        <v>2944</v>
      </c>
      <c r="G728" t="s">
        <v>2753</v>
      </c>
      <c r="H728" t="s">
        <v>2754</v>
      </c>
      <c r="I728" s="9">
        <v>137</v>
      </c>
      <c r="J728" s="9">
        <v>2490</v>
      </c>
      <c r="K728" s="1">
        <v>0.44</v>
      </c>
      <c r="L728" s="3">
        <f>IF(Table1[[#This Row],[discount_percentage]]&gt;=0.5, 1,0)</f>
        <v>0</v>
      </c>
      <c r="M728">
        <v>4.3</v>
      </c>
      <c r="N728" s="2">
        <v>11074</v>
      </c>
      <c r="O728" s="7">
        <f>IF(Table1[rating_count]&lt;1000, 1, 0)</f>
        <v>0</v>
      </c>
      <c r="P728" s="8">
        <f>Table1[[#This Row],[actual_price]]*Table1[[#This Row],[rating_count]]</f>
        <v>27574260</v>
      </c>
      <c r="Q728" s="10" t="str">
        <f>IF(Table1[[#This Row],[discounted_price]]&lt;200, "₹ 200",IF(Table1[[#This Row],[discounted_price]]&lt;=500,"₹ 200-₹ 500", "&gt;₹ 500"))</f>
        <v>₹ 200</v>
      </c>
      <c r="R728">
        <f>Table1[[#This Row],[rating]]*Table1[[#This Row],[rating_count]]</f>
        <v>47618.2</v>
      </c>
      <c r="S728" t="str">
        <f>IF(Table1[[#This Row],[discount_percentage]]&lt;0.25, "Low", IF(Table1[[#This Row],[discount_percentage]]&lt;0.5, "Medium", "High"))</f>
        <v>Medium</v>
      </c>
    </row>
    <row r="729" spans="1:19">
      <c r="A729" t="s">
        <v>1447</v>
      </c>
      <c r="B729" t="s">
        <v>1448</v>
      </c>
      <c r="C729" t="str">
        <f>TRIM(LEFT(Table1[[#This Row],[product_name]], FIND(" ", Table1[[#This Row],[product_name]], FIND(" ", Table1[[#This Row],[product_name]], FIND(" ", Table1[[#This Row],[product_name]])+1)+1)))</f>
        <v>GIZGA Essentials Portable</v>
      </c>
      <c r="D729" t="str">
        <f>PROPER(Table1[[#This Row],[Column1]])</f>
        <v>Gizga Essentials Portable</v>
      </c>
      <c r="E729" t="s">
        <v>2938</v>
      </c>
      <c r="F729" t="s">
        <v>2939</v>
      </c>
      <c r="G729" t="s">
        <v>2958</v>
      </c>
      <c r="H729" t="s">
        <v>2695</v>
      </c>
      <c r="I729" s="9">
        <v>59</v>
      </c>
      <c r="J729" s="9">
        <v>499</v>
      </c>
      <c r="K729" s="1">
        <v>0.7</v>
      </c>
      <c r="L729" s="3">
        <f>IF(Table1[[#This Row],[discount_percentage]]&gt;=0.5, 1,0)</f>
        <v>1</v>
      </c>
      <c r="M729">
        <v>4.0999999999999996</v>
      </c>
      <c r="N729" s="2">
        <v>25607</v>
      </c>
      <c r="O729" s="7">
        <f>IF(Table1[rating_count]&lt;1000, 1, 0)</f>
        <v>0</v>
      </c>
      <c r="P729" s="8">
        <f>Table1[[#This Row],[actual_price]]*Table1[[#This Row],[rating_count]]</f>
        <v>12777893</v>
      </c>
      <c r="Q729" s="10" t="str">
        <f>IF(Table1[[#This Row],[discounted_price]]&lt;200, "₹ 200",IF(Table1[[#This Row],[discounted_price]]&lt;=500,"₹ 200-₹ 500", "&gt;₹ 500"))</f>
        <v>₹ 200</v>
      </c>
      <c r="R729">
        <f>Table1[[#This Row],[rating]]*Table1[[#This Row],[rating_count]]</f>
        <v>104988.7</v>
      </c>
      <c r="S729" t="str">
        <f>IF(Table1[[#This Row],[discount_percentage]]&lt;0.25, "Low", IF(Table1[[#This Row],[discount_percentage]]&lt;0.5, "Medium", "High"))</f>
        <v>High</v>
      </c>
    </row>
    <row r="730" spans="1:19">
      <c r="A730" t="s">
        <v>1449</v>
      </c>
      <c r="B730" t="s">
        <v>1450</v>
      </c>
      <c r="C730" t="str">
        <f>TRIM(LEFT(Table1[[#This Row],[product_name]], FIND(" ", Table1[[#This Row],[product_name]], FIND(" ", Table1[[#This Row],[product_name]], FIND(" ", Table1[[#This Row],[product_name]])+1)+1)))</f>
        <v>boAt Stone 650</v>
      </c>
      <c r="D730" t="str">
        <f>PROPER(Table1[[#This Row],[Column1]])</f>
        <v>Boat Stone 650</v>
      </c>
      <c r="E730" t="s">
        <v>2938</v>
      </c>
      <c r="F730" t="s">
        <v>2939</v>
      </c>
      <c r="G730" t="s">
        <v>2773</v>
      </c>
      <c r="I730" s="9">
        <v>299</v>
      </c>
      <c r="J730" s="9">
        <v>4990</v>
      </c>
      <c r="K730" s="1">
        <v>0.64</v>
      </c>
      <c r="L730" s="3">
        <f>IF(Table1[[#This Row],[discount_percentage]]&gt;=0.5, 1,0)</f>
        <v>1</v>
      </c>
      <c r="M730">
        <v>4.2</v>
      </c>
      <c r="N730" s="2">
        <v>41226</v>
      </c>
      <c r="O730" s="7">
        <f>IF(Table1[rating_count]&lt;1000, 1, 0)</f>
        <v>0</v>
      </c>
      <c r="P730" s="8">
        <f>Table1[[#This Row],[actual_price]]*Table1[[#This Row],[rating_count]]</f>
        <v>205717740</v>
      </c>
      <c r="Q730" s="10" t="str">
        <f>IF(Table1[[#This Row],[discounted_price]]&lt;200, "₹ 200",IF(Table1[[#This Row],[discounted_price]]&lt;=500,"₹ 200-₹ 500", "&gt;₹ 500"))</f>
        <v>₹ 200-₹ 500</v>
      </c>
      <c r="R730">
        <f>Table1[[#This Row],[rating]]*Table1[[#This Row],[rating_count]]</f>
        <v>173149.2</v>
      </c>
      <c r="S730" t="str">
        <f>IF(Table1[[#This Row],[discount_percentage]]&lt;0.25, "Low", IF(Table1[[#This Row],[discount_percentage]]&lt;0.5, "Medium", "High"))</f>
        <v>High</v>
      </c>
    </row>
    <row r="731" spans="1:19">
      <c r="A731" t="s">
        <v>1451</v>
      </c>
      <c r="B731" t="s">
        <v>1452</v>
      </c>
      <c r="C731" t="str">
        <f>TRIM(LEFT(Table1[[#This Row],[product_name]], FIND(" ", Table1[[#This Row],[product_name]], FIND(" ", Table1[[#This Row],[product_name]], FIND(" ", Table1[[#This Row],[product_name]])+1)+1)))</f>
        <v>ESnipe Mart Worldwide</v>
      </c>
      <c r="D731" t="str">
        <f>PROPER(Table1[[#This Row],[Column1]])</f>
        <v>Esnipe Mart Worldwide</v>
      </c>
      <c r="E731" t="s">
        <v>2696</v>
      </c>
      <c r="F731" t="s">
        <v>2725</v>
      </c>
      <c r="G731" t="s">
        <v>2726</v>
      </c>
      <c r="H731" t="s">
        <v>2727</v>
      </c>
      <c r="I731" s="9">
        <v>1799</v>
      </c>
      <c r="J731" s="9">
        <v>999</v>
      </c>
      <c r="K731" s="1">
        <v>0.56999999999999995</v>
      </c>
      <c r="L731" s="3">
        <f>IF(Table1[[#This Row],[discount_percentage]]&gt;=0.5, 1,0)</f>
        <v>1</v>
      </c>
      <c r="M731">
        <v>4</v>
      </c>
      <c r="N731" s="2">
        <v>2581</v>
      </c>
      <c r="O731" s="7">
        <f>IF(Table1[rating_count]&lt;1000, 1, 0)</f>
        <v>0</v>
      </c>
      <c r="P731" s="8">
        <f>Table1[[#This Row],[actual_price]]*Table1[[#This Row],[rating_count]]</f>
        <v>2578419</v>
      </c>
      <c r="Q731" s="10" t="str">
        <f>IF(Table1[[#This Row],[discounted_price]]&lt;200, "₹ 200",IF(Table1[[#This Row],[discounted_price]]&lt;=500,"₹ 200-₹ 500", "&gt;₹ 500"))</f>
        <v>&gt;₹ 500</v>
      </c>
      <c r="R731">
        <f>Table1[[#This Row],[rating]]*Table1[[#This Row],[rating_count]]</f>
        <v>10324</v>
      </c>
      <c r="S731" t="str">
        <f>IF(Table1[[#This Row],[discount_percentage]]&lt;0.25, "Low", IF(Table1[[#This Row],[discount_percentage]]&lt;0.5, "Medium", "High"))</f>
        <v>High</v>
      </c>
    </row>
    <row r="732" spans="1:19">
      <c r="A732" t="s">
        <v>1453</v>
      </c>
      <c r="B732" t="s">
        <v>1454</v>
      </c>
      <c r="C732" t="str">
        <f>TRIM(LEFT(Table1[[#This Row],[product_name]], FIND(" ", Table1[[#This Row],[product_name]], FIND(" ", Table1[[#This Row],[product_name]], FIND(" ", Table1[[#This Row],[product_name]])+1)+1)))</f>
        <v>boAt Stone 180</v>
      </c>
      <c r="D732" t="str">
        <f>PROPER(Table1[[#This Row],[Column1]])</f>
        <v>Boat Stone 180</v>
      </c>
      <c r="E732" t="s">
        <v>2696</v>
      </c>
      <c r="F732" t="s">
        <v>2703</v>
      </c>
      <c r="G732" t="s">
        <v>2712</v>
      </c>
      <c r="H732" t="s">
        <v>2778</v>
      </c>
      <c r="I732" s="9">
        <v>1999</v>
      </c>
      <c r="J732" s="9">
        <v>2490</v>
      </c>
      <c r="K732" s="1">
        <v>0.6</v>
      </c>
      <c r="L732" s="3">
        <f>IF(Table1[[#This Row],[discount_percentage]]&gt;=0.5, 1,0)</f>
        <v>1</v>
      </c>
      <c r="M732">
        <v>4.0999999999999996</v>
      </c>
      <c r="N732" s="2">
        <v>18331</v>
      </c>
      <c r="O732" s="7">
        <f>IF(Table1[rating_count]&lt;1000, 1, 0)</f>
        <v>0</v>
      </c>
      <c r="P732" s="8">
        <f>Table1[[#This Row],[actual_price]]*Table1[[#This Row],[rating_count]]</f>
        <v>45644190</v>
      </c>
      <c r="Q732" s="10" t="str">
        <f>IF(Table1[[#This Row],[discounted_price]]&lt;200, "₹ 200",IF(Table1[[#This Row],[discounted_price]]&lt;=500,"₹ 200-₹ 500", "&gt;₹ 500"))</f>
        <v>&gt;₹ 500</v>
      </c>
      <c r="R732">
        <f>Table1[[#This Row],[rating]]*Table1[[#This Row],[rating_count]]</f>
        <v>75157.099999999991</v>
      </c>
      <c r="S732" t="str">
        <f>IF(Table1[[#This Row],[discount_percentage]]&lt;0.25, "Low", IF(Table1[[#This Row],[discount_percentage]]&lt;0.5, "Medium", "High"))</f>
        <v>High</v>
      </c>
    </row>
    <row r="733" spans="1:19">
      <c r="A733" t="s">
        <v>1455</v>
      </c>
      <c r="B733" t="s">
        <v>1456</v>
      </c>
      <c r="C733" t="str">
        <f>TRIM(LEFT(Table1[[#This Row],[product_name]], FIND(" ", Table1[[#This Row],[product_name]], FIND(" ", Table1[[#This Row],[product_name]], FIND(" ", Table1[[#This Row],[product_name]])+1)+1)))</f>
        <v>Portronics Ruffpad 8.5M</v>
      </c>
      <c r="D733" t="str">
        <f>PROPER(Table1[[#This Row],[Column1]])</f>
        <v>Portronics Ruffpad 8.5M</v>
      </c>
      <c r="E733" t="s">
        <v>2696</v>
      </c>
      <c r="F733" t="s">
        <v>2941</v>
      </c>
      <c r="G733" t="s">
        <v>2697</v>
      </c>
      <c r="H733" t="s">
        <v>2695</v>
      </c>
      <c r="I733" s="9">
        <v>199</v>
      </c>
      <c r="J733" s="9">
        <v>999</v>
      </c>
      <c r="K733" s="1">
        <v>0.62</v>
      </c>
      <c r="L733" s="3">
        <f>IF(Table1[[#This Row],[discount_percentage]]&gt;=0.5, 1,0)</f>
        <v>1</v>
      </c>
      <c r="M733">
        <v>4.0999999999999996</v>
      </c>
      <c r="N733" s="2">
        <v>1779</v>
      </c>
      <c r="O733" s="7">
        <f>IF(Table1[rating_count]&lt;1000, 1, 0)</f>
        <v>0</v>
      </c>
      <c r="P733" s="8">
        <f>Table1[[#This Row],[actual_price]]*Table1[[#This Row],[rating_count]]</f>
        <v>1777221</v>
      </c>
      <c r="Q733" s="10" t="str">
        <f>IF(Table1[[#This Row],[discounted_price]]&lt;200, "₹ 200",IF(Table1[[#This Row],[discounted_price]]&lt;=500,"₹ 200-₹ 500", "&gt;₹ 500"))</f>
        <v>₹ 200</v>
      </c>
      <c r="R733">
        <f>Table1[[#This Row],[rating]]*Table1[[#This Row],[rating_count]]</f>
        <v>7293.9</v>
      </c>
      <c r="S733" t="str">
        <f>IF(Table1[[#This Row],[discount_percentage]]&lt;0.25, "Low", IF(Table1[[#This Row],[discount_percentage]]&lt;0.5, "Medium", "High"))</f>
        <v>High</v>
      </c>
    </row>
    <row r="734" spans="1:19">
      <c r="A734" t="s">
        <v>1457</v>
      </c>
      <c r="B734" t="s">
        <v>1458</v>
      </c>
      <c r="C734" t="str">
        <f>TRIM(LEFT(Table1[[#This Row],[product_name]], FIND(" ", Table1[[#This Row],[product_name]], FIND(" ", Table1[[#This Row],[product_name]], FIND(" ", Table1[[#This Row],[product_name]])+1)+1)))</f>
        <v>BRUSTRO Copytinta Coloured</v>
      </c>
      <c r="D734" t="str">
        <f>PROPER(Table1[[#This Row],[Column1]])</f>
        <v>Brustro Copytinta Coloured</v>
      </c>
      <c r="E734" t="s">
        <v>2938</v>
      </c>
      <c r="F734" t="s">
        <v>2939</v>
      </c>
      <c r="G734" t="s">
        <v>2789</v>
      </c>
      <c r="H734" t="s">
        <v>2790</v>
      </c>
      <c r="I734" s="9">
        <v>399</v>
      </c>
      <c r="J734" s="9">
        <v>99</v>
      </c>
      <c r="K734" s="1">
        <v>0</v>
      </c>
      <c r="L734" s="3">
        <f>IF(Table1[[#This Row],[discount_percentage]]&gt;=0.5, 1,0)</f>
        <v>0</v>
      </c>
      <c r="M734">
        <v>4.3</v>
      </c>
      <c r="N734" s="2">
        <v>388</v>
      </c>
      <c r="O734" s="7">
        <f>IF(Table1[rating_count]&lt;1000, 1, 0)</f>
        <v>1</v>
      </c>
      <c r="P734" s="8">
        <f>Table1[[#This Row],[actual_price]]*Table1[[#This Row],[rating_count]]</f>
        <v>38412</v>
      </c>
      <c r="Q734" s="10" t="str">
        <f>IF(Table1[[#This Row],[discounted_price]]&lt;200, "₹ 200",IF(Table1[[#This Row],[discounted_price]]&lt;=500,"₹ 200-₹ 500", "&gt;₹ 500"))</f>
        <v>₹ 200-₹ 500</v>
      </c>
      <c r="R734">
        <f>Table1[[#This Row],[rating]]*Table1[[#This Row],[rating_count]]</f>
        <v>1668.3999999999999</v>
      </c>
      <c r="S734" t="str">
        <f>IF(Table1[[#This Row],[discount_percentage]]&lt;0.25, "Low", IF(Table1[[#This Row],[discount_percentage]]&lt;0.5, "Medium", "High"))</f>
        <v>Low</v>
      </c>
    </row>
    <row r="735" spans="1:19">
      <c r="A735" t="s">
        <v>1459</v>
      </c>
      <c r="B735" t="s">
        <v>1460</v>
      </c>
      <c r="C735" t="str">
        <f>TRIM(LEFT(Table1[[#This Row],[product_name]], FIND(" ", Table1[[#This Row],[product_name]], FIND(" ", Table1[[#This Row],[product_name]], FIND(" ", Table1[[#This Row],[product_name]])+1)+1)))</f>
        <v>Cuzor 12V Mini</v>
      </c>
      <c r="D735" t="str">
        <f>PROPER(Table1[[#This Row],[Column1]])</f>
        <v>Cuzor 12V Mini</v>
      </c>
      <c r="E735" t="s">
        <v>2938</v>
      </c>
      <c r="F735" t="s">
        <v>2939</v>
      </c>
      <c r="G735" t="s">
        <v>2769</v>
      </c>
      <c r="H735" t="s">
        <v>2791</v>
      </c>
      <c r="I735" s="9">
        <v>1699</v>
      </c>
      <c r="J735" s="9">
        <v>2999</v>
      </c>
      <c r="K735" s="1">
        <v>0.5</v>
      </c>
      <c r="L735" s="3">
        <f>IF(Table1[[#This Row],[discount_percentage]]&gt;=0.5, 1,0)</f>
        <v>1</v>
      </c>
      <c r="M735">
        <v>4.5</v>
      </c>
      <c r="N735" s="2">
        <v>8656</v>
      </c>
      <c r="O735" s="7">
        <f>IF(Table1[rating_count]&lt;1000, 1, 0)</f>
        <v>0</v>
      </c>
      <c r="P735" s="8">
        <f>Table1[[#This Row],[actual_price]]*Table1[[#This Row],[rating_count]]</f>
        <v>25959344</v>
      </c>
      <c r="Q735" s="10" t="str">
        <f>IF(Table1[[#This Row],[discounted_price]]&lt;200, "₹ 200",IF(Table1[[#This Row],[discounted_price]]&lt;=500,"₹ 200-₹ 500", "&gt;₹ 500"))</f>
        <v>&gt;₹ 500</v>
      </c>
      <c r="R735">
        <f>Table1[[#This Row],[rating]]*Table1[[#This Row],[rating_count]]</f>
        <v>38952</v>
      </c>
      <c r="S735" t="str">
        <f>IF(Table1[[#This Row],[discount_percentage]]&lt;0.25, "Low", IF(Table1[[#This Row],[discount_percentage]]&lt;0.5, "Medium", "High"))</f>
        <v>High</v>
      </c>
    </row>
    <row r="736" spans="1:19">
      <c r="A736" t="s">
        <v>1461</v>
      </c>
      <c r="B736" t="s">
        <v>1462</v>
      </c>
      <c r="C736" t="str">
        <f>TRIM(LEFT(Table1[[#This Row],[product_name]], FIND(" ", Table1[[#This Row],[product_name]], FIND(" ", Table1[[#This Row],[product_name]], FIND(" ", Table1[[#This Row],[product_name]])+1)+1)))</f>
        <v>Crucial BX500 240GB</v>
      </c>
      <c r="D736" t="str">
        <f>PROPER(Table1[[#This Row],[Column1]])</f>
        <v>Crucial Bx500 240Gb</v>
      </c>
      <c r="E736" t="s">
        <v>2938</v>
      </c>
      <c r="F736" t="s">
        <v>2939</v>
      </c>
      <c r="G736" t="s">
        <v>2743</v>
      </c>
      <c r="H736" t="s">
        <v>2744</v>
      </c>
      <c r="I736" s="9">
        <v>699</v>
      </c>
      <c r="J736" s="9">
        <v>3100</v>
      </c>
      <c r="K736" s="1">
        <v>0.41</v>
      </c>
      <c r="L736" s="3">
        <f>IF(Table1[[#This Row],[discount_percentage]]&gt;=0.5, 1,0)</f>
        <v>0</v>
      </c>
      <c r="M736">
        <v>4.5</v>
      </c>
      <c r="N736" s="2">
        <v>92925</v>
      </c>
      <c r="O736" s="7">
        <f>IF(Table1[rating_count]&lt;1000, 1, 0)</f>
        <v>0</v>
      </c>
      <c r="P736" s="8">
        <f>Table1[[#This Row],[actual_price]]*Table1[[#This Row],[rating_count]]</f>
        <v>288067500</v>
      </c>
      <c r="Q736" s="10" t="str">
        <f>IF(Table1[[#This Row],[discounted_price]]&lt;200, "₹ 200",IF(Table1[[#This Row],[discounted_price]]&lt;=500,"₹ 200-₹ 500", "&gt;₹ 500"))</f>
        <v>&gt;₹ 500</v>
      </c>
      <c r="R736">
        <f>Table1[[#This Row],[rating]]*Table1[[#This Row],[rating_count]]</f>
        <v>418162.5</v>
      </c>
      <c r="S736" t="str">
        <f>IF(Table1[[#This Row],[discount_percentage]]&lt;0.25, "Low", IF(Table1[[#This Row],[discount_percentage]]&lt;0.5, "Medium", "High"))</f>
        <v>Medium</v>
      </c>
    </row>
    <row r="737" spans="1:19">
      <c r="A737" t="s">
        <v>1463</v>
      </c>
      <c r="B737" t="s">
        <v>1464</v>
      </c>
      <c r="C737" t="str">
        <f>TRIM(LEFT(Table1[[#This Row],[product_name]], FIND(" ", Table1[[#This Row],[product_name]], FIND(" ", Table1[[#This Row],[product_name]], FIND(" ", Table1[[#This Row],[product_name]])+1)+1)))</f>
        <v>Classmate Pulse Spiral</v>
      </c>
      <c r="D737" t="str">
        <f>PROPER(Table1[[#This Row],[Column1]])</f>
        <v>Classmate Pulse Spiral</v>
      </c>
      <c r="E737" t="s">
        <v>2696</v>
      </c>
      <c r="F737" t="s">
        <v>2717</v>
      </c>
      <c r="G737" t="s">
        <v>2718</v>
      </c>
      <c r="H737" t="s">
        <v>2733</v>
      </c>
      <c r="I737" s="9">
        <v>95</v>
      </c>
      <c r="J737" s="9">
        <v>75</v>
      </c>
      <c r="K737" s="1">
        <v>0.11</v>
      </c>
      <c r="L737" s="3">
        <f>IF(Table1[[#This Row],[discount_percentage]]&gt;=0.5, 1,0)</f>
        <v>0</v>
      </c>
      <c r="M737">
        <v>4.0999999999999996</v>
      </c>
      <c r="N737" s="2">
        <v>1269</v>
      </c>
      <c r="O737" s="7">
        <f>IF(Table1[rating_count]&lt;1000, 1, 0)</f>
        <v>0</v>
      </c>
      <c r="P737" s="8">
        <f>Table1[[#This Row],[actual_price]]*Table1[[#This Row],[rating_count]]</f>
        <v>95175</v>
      </c>
      <c r="Q737" s="10" t="str">
        <f>IF(Table1[[#This Row],[discounted_price]]&lt;200, "₹ 200",IF(Table1[[#This Row],[discounted_price]]&lt;=500,"₹ 200-₹ 500", "&gt;₹ 500"))</f>
        <v>₹ 200</v>
      </c>
      <c r="R737">
        <f>Table1[[#This Row],[rating]]*Table1[[#This Row],[rating_count]]</f>
        <v>5202.8999999999996</v>
      </c>
      <c r="S737" t="str">
        <f>IF(Table1[[#This Row],[discount_percentage]]&lt;0.25, "Low", IF(Table1[[#This Row],[discount_percentage]]&lt;0.5, "Medium", "High"))</f>
        <v>Low</v>
      </c>
    </row>
    <row r="738" spans="1:19">
      <c r="A738" t="s">
        <v>1465</v>
      </c>
      <c r="B738" t="s">
        <v>1466</v>
      </c>
      <c r="C738" t="str">
        <f>TRIM(LEFT(Table1[[#This Row],[product_name]], FIND(" ", Table1[[#This Row],[product_name]], FIND(" ", Table1[[#This Row],[product_name]], FIND(" ", Table1[[#This Row],[product_name]])+1)+1)))</f>
        <v>Portronics My buddy</v>
      </c>
      <c r="D738" t="str">
        <f>PROPER(Table1[[#This Row],[Column1]])</f>
        <v>Portronics My Buddy</v>
      </c>
      <c r="E738" t="s">
        <v>2938</v>
      </c>
      <c r="F738" t="s">
        <v>2940</v>
      </c>
      <c r="G738" t="s">
        <v>2776</v>
      </c>
      <c r="I738" s="9">
        <v>1149</v>
      </c>
      <c r="J738" s="9">
        <v>2699</v>
      </c>
      <c r="K738" s="1">
        <v>0.3</v>
      </c>
      <c r="L738" s="3">
        <f>IF(Table1[[#This Row],[discount_percentage]]&gt;=0.5, 1,0)</f>
        <v>0</v>
      </c>
      <c r="M738">
        <v>4.3</v>
      </c>
      <c r="N738" s="2">
        <v>17394</v>
      </c>
      <c r="O738" s="7">
        <f>IF(Table1[rating_count]&lt;1000, 1, 0)</f>
        <v>0</v>
      </c>
      <c r="P738" s="8">
        <f>Table1[[#This Row],[actual_price]]*Table1[[#This Row],[rating_count]]</f>
        <v>46946406</v>
      </c>
      <c r="Q738" s="10" t="str">
        <f>IF(Table1[[#This Row],[discounted_price]]&lt;200, "₹ 200",IF(Table1[[#This Row],[discounted_price]]&lt;=500,"₹ 200-₹ 500", "&gt;₹ 500"))</f>
        <v>&gt;₹ 500</v>
      </c>
      <c r="R738">
        <f>Table1[[#This Row],[rating]]*Table1[[#This Row],[rating_count]]</f>
        <v>74794.2</v>
      </c>
      <c r="S738" t="str">
        <f>IF(Table1[[#This Row],[discount_percentage]]&lt;0.25, "Low", IF(Table1[[#This Row],[discount_percentage]]&lt;0.5, "Medium", "High"))</f>
        <v>Medium</v>
      </c>
    </row>
    <row r="739" spans="1:19">
      <c r="A739" t="s">
        <v>1467</v>
      </c>
      <c r="B739" t="s">
        <v>1468</v>
      </c>
      <c r="C739" t="str">
        <f>TRIM(LEFT(Table1[[#This Row],[product_name]], FIND(" ", Table1[[#This Row],[product_name]], FIND(" ", Table1[[#This Row],[product_name]], FIND(" ", Table1[[#This Row],[product_name]])+1)+1)))</f>
        <v>ZEBRONICS Zeb-Evolve Wireless</v>
      </c>
      <c r="D739" t="str">
        <f>PROPER(Table1[[#This Row],[Column1]])</f>
        <v>Zebronics Zeb-Evolve Wireless</v>
      </c>
      <c r="E739" t="s">
        <v>2938</v>
      </c>
      <c r="F739" t="s">
        <v>2939</v>
      </c>
      <c r="G739" t="s">
        <v>2743</v>
      </c>
      <c r="H739" t="s">
        <v>2757</v>
      </c>
      <c r="I739" s="9">
        <v>1495</v>
      </c>
      <c r="J739" s="9">
        <v>1499</v>
      </c>
      <c r="K739" s="1">
        <v>0.67</v>
      </c>
      <c r="L739" s="3">
        <f>IF(Table1[[#This Row],[discount_percentage]]&gt;=0.5, 1,0)</f>
        <v>1</v>
      </c>
      <c r="M739">
        <v>3.6</v>
      </c>
      <c r="N739" s="2">
        <v>9169</v>
      </c>
      <c r="O739" s="7">
        <f>IF(Table1[rating_count]&lt;1000, 1, 0)</f>
        <v>0</v>
      </c>
      <c r="P739" s="8">
        <f>Table1[[#This Row],[actual_price]]*Table1[[#This Row],[rating_count]]</f>
        <v>13744331</v>
      </c>
      <c r="Q739" s="10" t="str">
        <f>IF(Table1[[#This Row],[discounted_price]]&lt;200, "₹ 200",IF(Table1[[#This Row],[discounted_price]]&lt;=500,"₹ 200-₹ 500", "&gt;₹ 500"))</f>
        <v>&gt;₹ 500</v>
      </c>
      <c r="R739">
        <f>Table1[[#This Row],[rating]]*Table1[[#This Row],[rating_count]]</f>
        <v>33008.400000000001</v>
      </c>
      <c r="S739" t="str">
        <f>IF(Table1[[#This Row],[discount_percentage]]&lt;0.25, "Low", IF(Table1[[#This Row],[discount_percentage]]&lt;0.5, "Medium", "High"))</f>
        <v>High</v>
      </c>
    </row>
    <row r="740" spans="1:19">
      <c r="A740" t="s">
        <v>1469</v>
      </c>
      <c r="B740" t="s">
        <v>1470</v>
      </c>
      <c r="C740" t="str">
        <f>TRIM(LEFT(Table1[[#This Row],[product_name]], FIND(" ", Table1[[#This Row],[product_name]], FIND(" ", Table1[[#This Row],[product_name]], FIND(" ", Table1[[#This Row],[product_name]])+1)+1)))</f>
        <v>INOVERA World Map</v>
      </c>
      <c r="D740" t="str">
        <f>PROPER(Table1[[#This Row],[Column1]])</f>
        <v>Inovera World Map</v>
      </c>
      <c r="E740" t="s">
        <v>2938</v>
      </c>
      <c r="F740" t="s">
        <v>2939</v>
      </c>
      <c r="G740" t="s">
        <v>2739</v>
      </c>
      <c r="H740" t="s">
        <v>2746</v>
      </c>
      <c r="I740" s="9">
        <v>849</v>
      </c>
      <c r="J740" s="9">
        <v>999</v>
      </c>
      <c r="K740" s="1">
        <v>0.5</v>
      </c>
      <c r="L740" s="3">
        <f>IF(Table1[[#This Row],[discount_percentage]]&gt;=0.5, 1,0)</f>
        <v>1</v>
      </c>
      <c r="M740">
        <v>4.4000000000000004</v>
      </c>
      <c r="N740" s="2">
        <v>1030</v>
      </c>
      <c r="O740" s="7">
        <f>IF(Table1[rating_count]&lt;1000, 1, 0)</f>
        <v>0</v>
      </c>
      <c r="P740" s="8">
        <f>Table1[[#This Row],[actual_price]]*Table1[[#This Row],[rating_count]]</f>
        <v>1028970</v>
      </c>
      <c r="Q740" s="10" t="str">
        <f>IF(Table1[[#This Row],[discounted_price]]&lt;200, "₹ 200",IF(Table1[[#This Row],[discounted_price]]&lt;=500,"₹ 200-₹ 500", "&gt;₹ 500"))</f>
        <v>&gt;₹ 500</v>
      </c>
      <c r="R740">
        <f>Table1[[#This Row],[rating]]*Table1[[#This Row],[rating_count]]</f>
        <v>4532</v>
      </c>
      <c r="S740" t="str">
        <f>IF(Table1[[#This Row],[discount_percentage]]&lt;0.25, "Low", IF(Table1[[#This Row],[discount_percentage]]&lt;0.5, "Medium", "High"))</f>
        <v>High</v>
      </c>
    </row>
    <row r="741" spans="1:19">
      <c r="A741" t="s">
        <v>1471</v>
      </c>
      <c r="B741" t="s">
        <v>1472</v>
      </c>
      <c r="C741" t="str">
        <f>TRIM(LEFT(Table1[[#This Row],[product_name]], FIND(" ", Table1[[#This Row],[product_name]], FIND(" ", Table1[[#This Row],[product_name]], FIND(" ", Table1[[#This Row],[product_name]])+1)+1)))</f>
        <v>Seagate One Touch</v>
      </c>
      <c r="D741" t="str">
        <f>PROPER(Table1[[#This Row],[Column1]])</f>
        <v>Seagate One Touch</v>
      </c>
      <c r="E741" t="s">
        <v>2943</v>
      </c>
      <c r="F741" t="s">
        <v>2945</v>
      </c>
      <c r="G741" t="s">
        <v>2762</v>
      </c>
      <c r="H741" t="s">
        <v>2792</v>
      </c>
      <c r="I741" s="9">
        <v>440</v>
      </c>
      <c r="J741" s="9">
        <v>7999</v>
      </c>
      <c r="K741" s="1">
        <v>0.28000000000000003</v>
      </c>
      <c r="L741" s="3">
        <f>IF(Table1[[#This Row],[discount_percentage]]&gt;=0.5, 1,0)</f>
        <v>0</v>
      </c>
      <c r="M741">
        <v>4.5</v>
      </c>
      <c r="N741" s="2">
        <v>50273</v>
      </c>
      <c r="O741" s="7">
        <f>IF(Table1[rating_count]&lt;1000, 1, 0)</f>
        <v>0</v>
      </c>
      <c r="P741" s="8">
        <f>Table1[[#This Row],[actual_price]]*Table1[[#This Row],[rating_count]]</f>
        <v>402133727</v>
      </c>
      <c r="Q741" s="10" t="str">
        <f>IF(Table1[[#This Row],[discounted_price]]&lt;200, "₹ 200",IF(Table1[[#This Row],[discounted_price]]&lt;=500,"₹ 200-₹ 500", "&gt;₹ 500"))</f>
        <v>₹ 200-₹ 500</v>
      </c>
      <c r="R741">
        <f>Table1[[#This Row],[rating]]*Table1[[#This Row],[rating_count]]</f>
        <v>226228.5</v>
      </c>
      <c r="S741" t="str">
        <f>IF(Table1[[#This Row],[discount_percentage]]&lt;0.25, "Low", IF(Table1[[#This Row],[discount_percentage]]&lt;0.5, "Medium", "High"))</f>
        <v>Medium</v>
      </c>
    </row>
    <row r="742" spans="1:19">
      <c r="A742" t="s">
        <v>1473</v>
      </c>
      <c r="B742" t="s">
        <v>1474</v>
      </c>
      <c r="C742" t="str">
        <f>TRIM(LEFT(Table1[[#This Row],[product_name]], FIND(" ", Table1[[#This Row],[product_name]], FIND(" ", Table1[[#This Row],[product_name]], FIND(" ", Table1[[#This Row],[product_name]])+1)+1)))</f>
        <v>ZEBRONICS Zeb-Fame 5watts</v>
      </c>
      <c r="D742" t="str">
        <f>PROPER(Table1[[#This Row],[Column1]])</f>
        <v>Zebronics Zeb-Fame 5Watts</v>
      </c>
      <c r="E742" t="s">
        <v>2696</v>
      </c>
      <c r="F742" t="s">
        <v>2717</v>
      </c>
      <c r="G742" t="s">
        <v>2718</v>
      </c>
      <c r="H742" t="s">
        <v>2735</v>
      </c>
      <c r="I742" s="9">
        <v>349</v>
      </c>
      <c r="J742" s="9">
        <v>799</v>
      </c>
      <c r="K742" s="1">
        <v>0.38</v>
      </c>
      <c r="L742" s="3">
        <f>IF(Table1[[#This Row],[discount_percentage]]&gt;=0.5, 1,0)</f>
        <v>0</v>
      </c>
      <c r="M742">
        <v>3.9</v>
      </c>
      <c r="N742" s="2">
        <v>6742</v>
      </c>
      <c r="O742" s="7">
        <f>IF(Table1[rating_count]&lt;1000, 1, 0)</f>
        <v>0</v>
      </c>
      <c r="P742" s="8">
        <f>Table1[[#This Row],[actual_price]]*Table1[[#This Row],[rating_count]]</f>
        <v>5386858</v>
      </c>
      <c r="Q742" s="10" t="str">
        <f>IF(Table1[[#This Row],[discounted_price]]&lt;200, "₹ 200",IF(Table1[[#This Row],[discounted_price]]&lt;=500,"₹ 200-₹ 500", "&gt;₹ 500"))</f>
        <v>₹ 200-₹ 500</v>
      </c>
      <c r="R742">
        <f>Table1[[#This Row],[rating]]*Table1[[#This Row],[rating_count]]</f>
        <v>26293.8</v>
      </c>
      <c r="S742" t="str">
        <f>IF(Table1[[#This Row],[discount_percentage]]&lt;0.25, "Low", IF(Table1[[#This Row],[discount_percentage]]&lt;0.5, "Medium", "High"))</f>
        <v>Medium</v>
      </c>
    </row>
    <row r="743" spans="1:19">
      <c r="A743" t="s">
        <v>1475</v>
      </c>
      <c r="B743" t="s">
        <v>1476</v>
      </c>
      <c r="C743" t="str">
        <f>TRIM(LEFT(Table1[[#This Row],[product_name]], FIND(" ", Table1[[#This Row],[product_name]], FIND(" ", Table1[[#This Row],[product_name]], FIND(" ", Table1[[#This Row],[product_name]])+1)+1)))</f>
        <v>TVARA LCD Writing</v>
      </c>
      <c r="D743" t="str">
        <f>PROPER(Table1[[#This Row],[Column1]])</f>
        <v>Tvara Lcd Writing</v>
      </c>
      <c r="E743" t="s">
        <v>2938</v>
      </c>
      <c r="F743" t="s">
        <v>2939</v>
      </c>
      <c r="G743" t="s">
        <v>2739</v>
      </c>
      <c r="H743" t="s">
        <v>2746</v>
      </c>
      <c r="I743" s="9">
        <v>599</v>
      </c>
      <c r="J743" s="9">
        <v>600</v>
      </c>
      <c r="K743" s="1">
        <v>0.59</v>
      </c>
      <c r="L743" s="3">
        <f>IF(Table1[[#This Row],[discount_percentage]]&gt;=0.5, 1,0)</f>
        <v>1</v>
      </c>
      <c r="M743">
        <v>4</v>
      </c>
      <c r="N743" s="2">
        <v>1208</v>
      </c>
      <c r="O743" s="7">
        <f>IF(Table1[rating_count]&lt;1000, 1, 0)</f>
        <v>0</v>
      </c>
      <c r="P743" s="8">
        <f>Table1[[#This Row],[actual_price]]*Table1[[#This Row],[rating_count]]</f>
        <v>724800</v>
      </c>
      <c r="Q743" s="10" t="str">
        <f>IF(Table1[[#This Row],[discounted_price]]&lt;200, "₹ 200",IF(Table1[[#This Row],[discounted_price]]&lt;=500,"₹ 200-₹ 500", "&gt;₹ 500"))</f>
        <v>&gt;₹ 500</v>
      </c>
      <c r="R743">
        <f>Table1[[#This Row],[rating]]*Table1[[#This Row],[rating_count]]</f>
        <v>4832</v>
      </c>
      <c r="S743" t="str">
        <f>IF(Table1[[#This Row],[discount_percentage]]&lt;0.25, "Low", IF(Table1[[#This Row],[discount_percentage]]&lt;0.5, "Medium", "High"))</f>
        <v>High</v>
      </c>
    </row>
    <row r="744" spans="1:19">
      <c r="A744" t="s">
        <v>1477</v>
      </c>
      <c r="B744" t="s">
        <v>1478</v>
      </c>
      <c r="C744" t="str">
        <f>TRIM(LEFT(Table1[[#This Row],[product_name]], FIND(" ", Table1[[#This Row],[product_name]], FIND(" ", Table1[[#This Row],[product_name]], FIND(" ", Table1[[#This Row],[product_name]])+1)+1)))</f>
        <v>Western Digital WD</v>
      </c>
      <c r="D744" t="str">
        <f>PROPER(Table1[[#This Row],[Column1]])</f>
        <v>Western Digital Wd</v>
      </c>
      <c r="E744" t="s">
        <v>2938</v>
      </c>
      <c r="F744" t="s">
        <v>2939</v>
      </c>
      <c r="G744" t="s">
        <v>2706</v>
      </c>
      <c r="H744" t="s">
        <v>2781</v>
      </c>
      <c r="I744" s="9">
        <v>149</v>
      </c>
      <c r="J744" s="9">
        <v>5734</v>
      </c>
      <c r="K744" s="1">
        <v>0.22</v>
      </c>
      <c r="L744" s="3">
        <f>IF(Table1[[#This Row],[discount_percentage]]&gt;=0.5, 1,0)</f>
        <v>0</v>
      </c>
      <c r="M744">
        <v>4.4000000000000004</v>
      </c>
      <c r="N744" s="2">
        <v>25006</v>
      </c>
      <c r="O744" s="7">
        <f>IF(Table1[rating_count]&lt;1000, 1, 0)</f>
        <v>0</v>
      </c>
      <c r="P744" s="8">
        <f>Table1[[#This Row],[actual_price]]*Table1[[#This Row],[rating_count]]</f>
        <v>143384404</v>
      </c>
      <c r="Q744" s="10" t="str">
        <f>IF(Table1[[#This Row],[discounted_price]]&lt;200, "₹ 200",IF(Table1[[#This Row],[discounted_price]]&lt;=500,"₹ 200-₹ 500", "&gt;₹ 500"))</f>
        <v>₹ 200</v>
      </c>
      <c r="R744">
        <f>Table1[[#This Row],[rating]]*Table1[[#This Row],[rating_count]]</f>
        <v>110026.40000000001</v>
      </c>
      <c r="S744" t="str">
        <f>IF(Table1[[#This Row],[discount_percentage]]&lt;0.25, "Low", IF(Table1[[#This Row],[discount_percentage]]&lt;0.5, "Medium", "High"))</f>
        <v>Low</v>
      </c>
    </row>
    <row r="745" spans="1:19">
      <c r="A745" t="s">
        <v>1479</v>
      </c>
      <c r="B745" t="s">
        <v>1480</v>
      </c>
      <c r="C745" t="str">
        <f>TRIM(LEFT(Table1[[#This Row],[product_name]], FIND(" ", Table1[[#This Row],[product_name]], FIND(" ", Table1[[#This Row],[product_name]], FIND(" ", Table1[[#This Row],[product_name]])+1)+1)))</f>
        <v>Redgear MP35 Speed-Type</v>
      </c>
      <c r="D745" t="str">
        <f>PROPER(Table1[[#This Row],[Column1]])</f>
        <v>Redgear Mp35 Speed-Type</v>
      </c>
      <c r="E745" t="s">
        <v>2938</v>
      </c>
      <c r="F745" t="s">
        <v>2939</v>
      </c>
      <c r="G745" t="s">
        <v>2743</v>
      </c>
      <c r="H745" t="s">
        <v>2745</v>
      </c>
      <c r="I745" s="9">
        <v>289</v>
      </c>
      <c r="J745" s="9">
        <v>550</v>
      </c>
      <c r="K745" s="1">
        <v>0.46</v>
      </c>
      <c r="L745" s="3">
        <f>IF(Table1[[#This Row],[discount_percentage]]&gt;=0.5, 1,0)</f>
        <v>0</v>
      </c>
      <c r="M745">
        <v>4.5999999999999996</v>
      </c>
      <c r="N745" s="2">
        <v>33434</v>
      </c>
      <c r="O745" s="7">
        <f>IF(Table1[rating_count]&lt;1000, 1, 0)</f>
        <v>0</v>
      </c>
      <c r="P745" s="8">
        <f>Table1[[#This Row],[actual_price]]*Table1[[#This Row],[rating_count]]</f>
        <v>18388700</v>
      </c>
      <c r="Q745" s="10" t="str">
        <f>IF(Table1[[#This Row],[discounted_price]]&lt;200, "₹ 200",IF(Table1[[#This Row],[discounted_price]]&lt;=500,"₹ 200-₹ 500", "&gt;₹ 500"))</f>
        <v>₹ 200-₹ 500</v>
      </c>
      <c r="R745">
        <f>Table1[[#This Row],[rating]]*Table1[[#This Row],[rating_count]]</f>
        <v>153796.4</v>
      </c>
      <c r="S745" t="str">
        <f>IF(Table1[[#This Row],[discount_percentage]]&lt;0.25, "Low", IF(Table1[[#This Row],[discount_percentage]]&lt;0.5, "Medium", "High"))</f>
        <v>Medium</v>
      </c>
    </row>
    <row r="746" spans="1:19">
      <c r="A746" t="s">
        <v>1481</v>
      </c>
      <c r="B746" t="s">
        <v>1482</v>
      </c>
      <c r="C746" t="str">
        <f>TRIM(LEFT(Table1[[#This Row],[product_name]], FIND(" ", Table1[[#This Row],[product_name]], FIND(" ", Table1[[#This Row],[product_name]], FIND(" ", Table1[[#This Row],[product_name]])+1)+1)))</f>
        <v>Lenovo 400 Wireless</v>
      </c>
      <c r="D746" t="str">
        <f>PROPER(Table1[[#This Row],[Column1]])</f>
        <v>Lenovo 400 Wireless</v>
      </c>
      <c r="E746" t="s">
        <v>2938</v>
      </c>
      <c r="F746" t="s">
        <v>2939</v>
      </c>
      <c r="G746" t="s">
        <v>2793</v>
      </c>
      <c r="I746" s="9">
        <v>179</v>
      </c>
      <c r="J746" s="9">
        <v>1390</v>
      </c>
      <c r="K746" s="1">
        <v>0.55000000000000004</v>
      </c>
      <c r="L746" s="3">
        <f>IF(Table1[[#This Row],[discount_percentage]]&gt;=0.5, 1,0)</f>
        <v>1</v>
      </c>
      <c r="M746">
        <v>4.4000000000000004</v>
      </c>
      <c r="N746" s="2">
        <v>6301</v>
      </c>
      <c r="O746" s="7">
        <f>IF(Table1[rating_count]&lt;1000, 1, 0)</f>
        <v>0</v>
      </c>
      <c r="P746" s="8">
        <f>Table1[[#This Row],[actual_price]]*Table1[[#This Row],[rating_count]]</f>
        <v>8758390</v>
      </c>
      <c r="Q746" s="10" t="str">
        <f>IF(Table1[[#This Row],[discounted_price]]&lt;200, "₹ 200",IF(Table1[[#This Row],[discounted_price]]&lt;=500,"₹ 200-₹ 500", "&gt;₹ 500"))</f>
        <v>₹ 200</v>
      </c>
      <c r="R746">
        <f>Table1[[#This Row],[rating]]*Table1[[#This Row],[rating_count]]</f>
        <v>27724.400000000001</v>
      </c>
      <c r="S746" t="str">
        <f>IF(Table1[[#This Row],[discount_percentage]]&lt;0.25, "Low", IF(Table1[[#This Row],[discount_percentage]]&lt;0.5, "Medium", "High"))</f>
        <v>High</v>
      </c>
    </row>
    <row r="747" spans="1:19">
      <c r="A747" t="s">
        <v>1483</v>
      </c>
      <c r="B747" t="s">
        <v>1484</v>
      </c>
      <c r="C747" t="str">
        <f>TRIM(LEFT(Table1[[#This Row],[product_name]], FIND(" ", Table1[[#This Row],[product_name]], FIND(" ", Table1[[#This Row],[product_name]], FIND(" ", Table1[[#This Row],[product_name]])+1)+1)))</f>
        <v>Logitech K480 Wireless</v>
      </c>
      <c r="D747" t="str">
        <f>PROPER(Table1[[#This Row],[Column1]])</f>
        <v>Logitech K480 Wireless</v>
      </c>
      <c r="E747" t="s">
        <v>2696</v>
      </c>
      <c r="F747" t="s">
        <v>2715</v>
      </c>
      <c r="G747" t="s">
        <v>2716</v>
      </c>
      <c r="I747" s="9">
        <v>1499</v>
      </c>
      <c r="J747" s="9">
        <v>3295</v>
      </c>
      <c r="K747" s="1">
        <v>0.21</v>
      </c>
      <c r="L747" s="3">
        <f>IF(Table1[[#This Row],[discount_percentage]]&gt;=0.5, 1,0)</f>
        <v>0</v>
      </c>
      <c r="M747">
        <v>4.4000000000000004</v>
      </c>
      <c r="N747" s="2">
        <v>22618</v>
      </c>
      <c r="O747" s="7">
        <f>IF(Table1[rating_count]&lt;1000, 1, 0)</f>
        <v>0</v>
      </c>
      <c r="P747" s="8">
        <f>Table1[[#This Row],[actual_price]]*Table1[[#This Row],[rating_count]]</f>
        <v>74526310</v>
      </c>
      <c r="Q747" s="10" t="str">
        <f>IF(Table1[[#This Row],[discounted_price]]&lt;200, "₹ 200",IF(Table1[[#This Row],[discounted_price]]&lt;=500,"₹ 200-₹ 500", "&gt;₹ 500"))</f>
        <v>&gt;₹ 500</v>
      </c>
      <c r="R747">
        <f>Table1[[#This Row],[rating]]*Table1[[#This Row],[rating_count]]</f>
        <v>99519.200000000012</v>
      </c>
      <c r="S747" t="str">
        <f>IF(Table1[[#This Row],[discount_percentage]]&lt;0.25, "Low", IF(Table1[[#This Row],[discount_percentage]]&lt;0.5, "Medium", "High"))</f>
        <v>Low</v>
      </c>
    </row>
    <row r="748" spans="1:19">
      <c r="A748" t="s">
        <v>1485</v>
      </c>
      <c r="B748" t="s">
        <v>1486</v>
      </c>
      <c r="C748" t="str">
        <f>TRIM(LEFT(Table1[[#This Row],[product_name]], FIND(" ", Table1[[#This Row],[product_name]], FIND(" ", Table1[[#This Row],[product_name]], FIND(" ", Table1[[#This Row],[product_name]])+1)+1)))</f>
        <v>RESONATE RouterUPS CRU12V2A</v>
      </c>
      <c r="D748" t="str">
        <f>PROPER(Table1[[#This Row],[Column1]])</f>
        <v>Resonate Routerups Cru12V2A</v>
      </c>
      <c r="E748" t="s">
        <v>2696</v>
      </c>
      <c r="F748" t="s">
        <v>2725</v>
      </c>
      <c r="G748" t="s">
        <v>2726</v>
      </c>
      <c r="H748" t="s">
        <v>2727</v>
      </c>
      <c r="I748" s="9">
        <v>399</v>
      </c>
      <c r="J748" s="9">
        <v>2911</v>
      </c>
      <c r="K748" s="1">
        <v>0.38</v>
      </c>
      <c r="L748" s="3">
        <f>IF(Table1[[#This Row],[discount_percentage]]&gt;=0.5, 1,0)</f>
        <v>0</v>
      </c>
      <c r="M748">
        <v>4.3</v>
      </c>
      <c r="N748" s="2">
        <v>20342</v>
      </c>
      <c r="O748" s="7">
        <f>IF(Table1[rating_count]&lt;1000, 1, 0)</f>
        <v>0</v>
      </c>
      <c r="P748" s="8">
        <f>Table1[[#This Row],[actual_price]]*Table1[[#This Row],[rating_count]]</f>
        <v>59215562</v>
      </c>
      <c r="Q748" s="10" t="str">
        <f>IF(Table1[[#This Row],[discounted_price]]&lt;200, "₹ 200",IF(Table1[[#This Row],[discounted_price]]&lt;=500,"₹ 200-₹ 500", "&gt;₹ 500"))</f>
        <v>₹ 200-₹ 500</v>
      </c>
      <c r="R748">
        <f>Table1[[#This Row],[rating]]*Table1[[#This Row],[rating_count]]</f>
        <v>87470.599999999991</v>
      </c>
      <c r="S748" t="str">
        <f>IF(Table1[[#This Row],[discount_percentage]]&lt;0.25, "Low", IF(Table1[[#This Row],[discount_percentage]]&lt;0.5, "Medium", "High"))</f>
        <v>Medium</v>
      </c>
    </row>
    <row r="749" spans="1:19">
      <c r="A749" t="s">
        <v>1487</v>
      </c>
      <c r="B749" t="s">
        <v>1488</v>
      </c>
      <c r="C749" t="str">
        <f>TRIM(LEFT(Table1[[#This Row],[product_name]], FIND(" ", Table1[[#This Row],[product_name]], FIND(" ", Table1[[#This Row],[product_name]], FIND(" ", Table1[[#This Row],[product_name]])+1)+1)))</f>
        <v>3M Post-it Sticky</v>
      </c>
      <c r="D749" t="str">
        <f>PROPER(Table1[[#This Row],[Column1]])</f>
        <v>3M Post-It Sticky</v>
      </c>
      <c r="E749" t="s">
        <v>2938</v>
      </c>
      <c r="F749" t="s">
        <v>2939</v>
      </c>
      <c r="G749" t="s">
        <v>2769</v>
      </c>
      <c r="H749" t="s">
        <v>2770</v>
      </c>
      <c r="I749" s="9">
        <v>599</v>
      </c>
      <c r="J749" s="9">
        <v>175</v>
      </c>
      <c r="K749" s="1">
        <v>0.49</v>
      </c>
      <c r="L749" s="3">
        <f>IF(Table1[[#This Row],[discount_percentage]]&gt;=0.5, 1,0)</f>
        <v>0</v>
      </c>
      <c r="M749">
        <v>4.4000000000000004</v>
      </c>
      <c r="N749" s="2">
        <v>7429</v>
      </c>
      <c r="O749" s="7">
        <f>IF(Table1[rating_count]&lt;1000, 1, 0)</f>
        <v>0</v>
      </c>
      <c r="P749" s="8">
        <f>Table1[[#This Row],[actual_price]]*Table1[[#This Row],[rating_count]]</f>
        <v>1300075</v>
      </c>
      <c r="Q749" s="10" t="str">
        <f>IF(Table1[[#This Row],[discounted_price]]&lt;200, "₹ 200",IF(Table1[[#This Row],[discounted_price]]&lt;=500,"₹ 200-₹ 500", "&gt;₹ 500"))</f>
        <v>&gt;₹ 500</v>
      </c>
      <c r="R749">
        <f>Table1[[#This Row],[rating]]*Table1[[#This Row],[rating_count]]</f>
        <v>32687.600000000002</v>
      </c>
      <c r="S749" t="str">
        <f>IF(Table1[[#This Row],[discount_percentage]]&lt;0.25, "Low", IF(Table1[[#This Row],[discount_percentage]]&lt;0.5, "Medium", "High"))</f>
        <v>Medium</v>
      </c>
    </row>
    <row r="750" spans="1:19">
      <c r="A750" t="s">
        <v>1489</v>
      </c>
      <c r="B750" t="s">
        <v>1490</v>
      </c>
      <c r="C750" t="str">
        <f>TRIM(LEFT(Table1[[#This Row],[product_name]], FIND(" ", Table1[[#This Row],[product_name]], FIND(" ", Table1[[#This Row],[product_name]], FIND(" ", Table1[[#This Row],[product_name]])+1)+1)))</f>
        <v>OFIXO Multi-Purpose Laptop</v>
      </c>
      <c r="D750" t="str">
        <f>PROPER(Table1[[#This Row],[Column1]])</f>
        <v>Ofixo Multi-Purpose Laptop</v>
      </c>
      <c r="E750" t="s">
        <v>2938</v>
      </c>
      <c r="F750" t="s">
        <v>2939</v>
      </c>
      <c r="G750" t="s">
        <v>2794</v>
      </c>
      <c r="H750" t="s">
        <v>2795</v>
      </c>
      <c r="I750" s="9">
        <v>949</v>
      </c>
      <c r="J750" s="9">
        <v>599</v>
      </c>
      <c r="K750" s="1">
        <v>0</v>
      </c>
      <c r="L750" s="3">
        <f>IF(Table1[[#This Row],[discount_percentage]]&gt;=0.5, 1,0)</f>
        <v>0</v>
      </c>
      <c r="M750">
        <v>4</v>
      </c>
      <c r="N750" s="2">
        <v>26423</v>
      </c>
      <c r="O750" s="7">
        <f>IF(Table1[rating_count]&lt;1000, 1, 0)</f>
        <v>0</v>
      </c>
      <c r="P750" s="8">
        <f>Table1[[#This Row],[actual_price]]*Table1[[#This Row],[rating_count]]</f>
        <v>15827377</v>
      </c>
      <c r="Q750" s="10" t="str">
        <f>IF(Table1[[#This Row],[discounted_price]]&lt;200, "₹ 200",IF(Table1[[#This Row],[discounted_price]]&lt;=500,"₹ 200-₹ 500", "&gt;₹ 500"))</f>
        <v>&gt;₹ 500</v>
      </c>
      <c r="R750">
        <f>Table1[[#This Row],[rating]]*Table1[[#This Row],[rating_count]]</f>
        <v>105692</v>
      </c>
      <c r="S750" t="str">
        <f>IF(Table1[[#This Row],[discount_percentage]]&lt;0.25, "Low", IF(Table1[[#This Row],[discount_percentage]]&lt;0.5, "Medium", "High"))</f>
        <v>Low</v>
      </c>
    </row>
    <row r="751" spans="1:19">
      <c r="A751" t="s">
        <v>1491</v>
      </c>
      <c r="B751" t="s">
        <v>1492</v>
      </c>
      <c r="C751" t="str">
        <f>TRIM(LEFT(Table1[[#This Row],[product_name]], FIND(" ", Table1[[#This Row],[product_name]], FIND(" ", Table1[[#This Row],[product_name]], FIND(" ", Table1[[#This Row],[product_name]])+1)+1)))</f>
        <v>Fire-Boltt Ninja Calling</v>
      </c>
      <c r="D751" t="str">
        <f>PROPER(Table1[[#This Row],[Column1]])</f>
        <v>Fire-Boltt Ninja Calling</v>
      </c>
      <c r="E751" t="s">
        <v>2696</v>
      </c>
      <c r="F751" t="s">
        <v>2715</v>
      </c>
      <c r="G751" t="s">
        <v>2716</v>
      </c>
      <c r="I751" s="9">
        <v>2499</v>
      </c>
      <c r="J751" s="9">
        <v>7999</v>
      </c>
      <c r="K751" s="1">
        <v>0.75</v>
      </c>
      <c r="L751" s="3">
        <f>IF(Table1[[#This Row],[discount_percentage]]&gt;=0.5, 1,0)</f>
        <v>1</v>
      </c>
      <c r="M751">
        <v>4.2</v>
      </c>
      <c r="N751" s="2">
        <v>31305</v>
      </c>
      <c r="O751" s="7">
        <f>IF(Table1[rating_count]&lt;1000, 1, 0)</f>
        <v>0</v>
      </c>
      <c r="P751" s="8">
        <f>Table1[[#This Row],[actual_price]]*Table1[[#This Row],[rating_count]]</f>
        <v>250408695</v>
      </c>
      <c r="Q751" s="10" t="str">
        <f>IF(Table1[[#This Row],[discounted_price]]&lt;200, "₹ 200",IF(Table1[[#This Row],[discounted_price]]&lt;=500,"₹ 200-₹ 500", "&gt;₹ 500"))</f>
        <v>&gt;₹ 500</v>
      </c>
      <c r="R751">
        <f>Table1[[#This Row],[rating]]*Table1[[#This Row],[rating_count]]</f>
        <v>131481</v>
      </c>
      <c r="S751" t="str">
        <f>IF(Table1[[#This Row],[discount_percentage]]&lt;0.25, "Low", IF(Table1[[#This Row],[discount_percentage]]&lt;0.5, "Medium", "High"))</f>
        <v>High</v>
      </c>
    </row>
    <row r="752" spans="1:19">
      <c r="A752" t="s">
        <v>1493</v>
      </c>
      <c r="B752" t="s">
        <v>1494</v>
      </c>
      <c r="C752" t="str">
        <f>TRIM(LEFT(Table1[[#This Row],[product_name]], FIND(" ", Table1[[#This Row],[product_name]], FIND(" ", Table1[[#This Row],[product_name]], FIND(" ", Table1[[#This Row],[product_name]])+1)+1)))</f>
        <v>Airtel AMF-311WW Data</v>
      </c>
      <c r="D752" t="str">
        <f>PROPER(Table1[[#This Row],[Column1]])</f>
        <v>Airtel Amf-311Ww Data</v>
      </c>
      <c r="E752" t="s">
        <v>2696</v>
      </c>
      <c r="F752" t="s">
        <v>2751</v>
      </c>
      <c r="G752" t="s">
        <v>2752</v>
      </c>
      <c r="I752" s="9">
        <v>159</v>
      </c>
      <c r="J752" s="9">
        <v>3250</v>
      </c>
      <c r="K752" s="1">
        <v>0.35</v>
      </c>
      <c r="L752" s="3">
        <f>IF(Table1[[#This Row],[discount_percentage]]&gt;=0.5, 1,0)</f>
        <v>0</v>
      </c>
      <c r="M752">
        <v>3.8</v>
      </c>
      <c r="N752" s="2">
        <v>11213</v>
      </c>
      <c r="O752" s="7">
        <f>IF(Table1[rating_count]&lt;1000, 1, 0)</f>
        <v>0</v>
      </c>
      <c r="P752" s="8">
        <f>Table1[[#This Row],[actual_price]]*Table1[[#This Row],[rating_count]]</f>
        <v>36442250</v>
      </c>
      <c r="Q752" s="10" t="str">
        <f>IF(Table1[[#This Row],[discounted_price]]&lt;200, "₹ 200",IF(Table1[[#This Row],[discounted_price]]&lt;=500,"₹ 200-₹ 500", "&gt;₹ 500"))</f>
        <v>₹ 200</v>
      </c>
      <c r="R752">
        <f>Table1[[#This Row],[rating]]*Table1[[#This Row],[rating_count]]</f>
        <v>42609.4</v>
      </c>
      <c r="S752" t="str">
        <f>IF(Table1[[#This Row],[discount_percentage]]&lt;0.25, "Low", IF(Table1[[#This Row],[discount_percentage]]&lt;0.5, "Medium", "High"))</f>
        <v>Medium</v>
      </c>
    </row>
    <row r="753" spans="1:19">
      <c r="A753" t="s">
        <v>1495</v>
      </c>
      <c r="B753" t="s">
        <v>1496</v>
      </c>
      <c r="C753" t="str">
        <f>TRIM(LEFT(Table1[[#This Row],[product_name]], FIND(" ", Table1[[#This Row],[product_name]], FIND(" ", Table1[[#This Row],[product_name]], FIND(" ", Table1[[#This Row],[product_name]])+1)+1)))</f>
        <v>Gizga Essentials Laptop</v>
      </c>
      <c r="D753" t="str">
        <f>PROPER(Table1[[#This Row],[Column1]])</f>
        <v>Gizga Essentials Laptop</v>
      </c>
      <c r="E753" t="s">
        <v>2696</v>
      </c>
      <c r="F753" t="s">
        <v>2697</v>
      </c>
      <c r="G753" t="s">
        <v>2722</v>
      </c>
      <c r="H753" t="s">
        <v>2723</v>
      </c>
      <c r="I753" s="9">
        <v>1329</v>
      </c>
      <c r="J753" s="9">
        <v>499</v>
      </c>
      <c r="K753" s="1">
        <v>0.64</v>
      </c>
      <c r="L753" s="3">
        <f>IF(Table1[[#This Row],[discount_percentage]]&gt;=0.5, 1,0)</f>
        <v>1</v>
      </c>
      <c r="M753">
        <v>4.0999999999999996</v>
      </c>
      <c r="N753" s="2">
        <v>10174</v>
      </c>
      <c r="O753" s="7">
        <f>IF(Table1[rating_count]&lt;1000, 1, 0)</f>
        <v>0</v>
      </c>
      <c r="P753" s="8">
        <f>Table1[[#This Row],[actual_price]]*Table1[[#This Row],[rating_count]]</f>
        <v>5076826</v>
      </c>
      <c r="Q753" s="10" t="str">
        <f>IF(Table1[[#This Row],[discounted_price]]&lt;200, "₹ 200",IF(Table1[[#This Row],[discounted_price]]&lt;=500,"₹ 200-₹ 500", "&gt;₹ 500"))</f>
        <v>&gt;₹ 500</v>
      </c>
      <c r="R753">
        <f>Table1[[#This Row],[rating]]*Table1[[#This Row],[rating_count]]</f>
        <v>41713.399999999994</v>
      </c>
      <c r="S753" t="str">
        <f>IF(Table1[[#This Row],[discount_percentage]]&lt;0.25, "Low", IF(Table1[[#This Row],[discount_percentage]]&lt;0.5, "Medium", "High"))</f>
        <v>High</v>
      </c>
    </row>
    <row r="754" spans="1:19">
      <c r="A754" t="s">
        <v>1497</v>
      </c>
      <c r="B754" t="s">
        <v>1498</v>
      </c>
      <c r="C754" t="str">
        <f>TRIM(LEFT(Table1[[#This Row],[product_name]], FIND(" ", Table1[[#This Row],[product_name]], FIND(" ", Table1[[#This Row],[product_name]], FIND(" ", Table1[[#This Row],[product_name]])+1)+1)))</f>
        <v>Logitech MK270r USB</v>
      </c>
      <c r="D754" t="str">
        <f>PROPER(Table1[[#This Row],[Column1]])</f>
        <v>Logitech Mk270R Usb</v>
      </c>
      <c r="E754" t="s">
        <v>2938</v>
      </c>
      <c r="F754" t="s">
        <v>2939</v>
      </c>
      <c r="G754" t="s">
        <v>2793</v>
      </c>
      <c r="I754" s="9">
        <v>570</v>
      </c>
      <c r="J754" s="9">
        <v>2295</v>
      </c>
      <c r="K754" s="1">
        <v>0.41</v>
      </c>
      <c r="L754" s="3">
        <f>IF(Table1[[#This Row],[discount_percentage]]&gt;=0.5, 1,0)</f>
        <v>0</v>
      </c>
      <c r="M754">
        <v>4.2</v>
      </c>
      <c r="N754" s="2">
        <v>17413</v>
      </c>
      <c r="O754" s="7">
        <f>IF(Table1[rating_count]&lt;1000, 1, 0)</f>
        <v>0</v>
      </c>
      <c r="P754" s="8">
        <f>Table1[[#This Row],[actual_price]]*Table1[[#This Row],[rating_count]]</f>
        <v>39962835</v>
      </c>
      <c r="Q754" s="10" t="str">
        <f>IF(Table1[[#This Row],[discounted_price]]&lt;200, "₹ 200",IF(Table1[[#This Row],[discounted_price]]&lt;=500,"₹ 200-₹ 500", "&gt;₹ 500"))</f>
        <v>&gt;₹ 500</v>
      </c>
      <c r="R754">
        <f>Table1[[#This Row],[rating]]*Table1[[#This Row],[rating_count]]</f>
        <v>73134.600000000006</v>
      </c>
      <c r="S754" t="str">
        <f>IF(Table1[[#This Row],[discount_percentage]]&lt;0.25, "Low", IF(Table1[[#This Row],[discount_percentage]]&lt;0.5, "Medium", "High"))</f>
        <v>Medium</v>
      </c>
    </row>
    <row r="755" spans="1:19">
      <c r="A755" t="s">
        <v>1499</v>
      </c>
      <c r="B755" t="s">
        <v>1500</v>
      </c>
      <c r="C755" t="str">
        <f>TRIM(LEFT(Table1[[#This Row],[product_name]], FIND(" ", Table1[[#This Row],[product_name]], FIND(" ", Table1[[#This Row],[product_name]], FIND(" ", Table1[[#This Row],[product_name]])+1)+1)))</f>
        <v>DIGITEK¬Æ (DTR-200MT) (18</v>
      </c>
      <c r="D755" t="str">
        <f>PROPER(Table1[[#This Row],[Column1]])</f>
        <v>Digitek¬Æ (Dtr-200Mt) (18</v>
      </c>
      <c r="E755" t="s">
        <v>2696</v>
      </c>
      <c r="F755" t="s">
        <v>2703</v>
      </c>
      <c r="G755" t="s">
        <v>2712</v>
      </c>
      <c r="H755" t="s">
        <v>2796</v>
      </c>
      <c r="I755" s="9">
        <v>899</v>
      </c>
      <c r="J755" s="9">
        <v>995</v>
      </c>
      <c r="K755" s="1">
        <v>0.65</v>
      </c>
      <c r="L755" s="3">
        <f>IF(Table1[[#This Row],[discount_percentage]]&gt;=0.5, 1,0)</f>
        <v>1</v>
      </c>
      <c r="M755">
        <v>4.2</v>
      </c>
      <c r="N755" s="2">
        <v>6676</v>
      </c>
      <c r="O755" s="7">
        <f>IF(Table1[rating_count]&lt;1000, 1, 0)</f>
        <v>0</v>
      </c>
      <c r="P755" s="8">
        <f>Table1[[#This Row],[actual_price]]*Table1[[#This Row],[rating_count]]</f>
        <v>6642620</v>
      </c>
      <c r="Q755" s="10" t="str">
        <f>IF(Table1[[#This Row],[discounted_price]]&lt;200, "₹ 200",IF(Table1[[#This Row],[discounted_price]]&lt;=500,"₹ 200-₹ 500", "&gt;₹ 500"))</f>
        <v>&gt;₹ 500</v>
      </c>
      <c r="R755">
        <f>Table1[[#This Row],[rating]]*Table1[[#This Row],[rating_count]]</f>
        <v>28039.200000000001</v>
      </c>
      <c r="S755" t="str">
        <f>IF(Table1[[#This Row],[discount_percentage]]&lt;0.25, "Low", IF(Table1[[#This Row],[discount_percentage]]&lt;0.5, "Medium", "High"))</f>
        <v>High</v>
      </c>
    </row>
    <row r="756" spans="1:19">
      <c r="A756" t="s">
        <v>1501</v>
      </c>
      <c r="B756" t="s">
        <v>1502</v>
      </c>
      <c r="C756" t="str">
        <f>TRIM(LEFT(Table1[[#This Row],[product_name]], FIND(" ", Table1[[#This Row],[product_name]], FIND(" ", Table1[[#This Row],[product_name]], FIND(" ", Table1[[#This Row],[product_name]])+1)+1)))</f>
        <v>FEDUS Cat6 Ethernet</v>
      </c>
      <c r="D756" t="str">
        <f>PROPER(Table1[[#This Row],[Column1]])</f>
        <v>Fedus Cat6 Ethernet</v>
      </c>
      <c r="E756" t="s">
        <v>2938</v>
      </c>
      <c r="F756" t="s">
        <v>2939</v>
      </c>
      <c r="G756" t="s">
        <v>2739</v>
      </c>
      <c r="H756" t="s">
        <v>2797</v>
      </c>
      <c r="I756" s="9">
        <v>449</v>
      </c>
      <c r="J756" s="9">
        <v>499</v>
      </c>
      <c r="K756" s="1">
        <v>0.42</v>
      </c>
      <c r="L756" s="3">
        <f>IF(Table1[[#This Row],[discount_percentage]]&gt;=0.5, 1,0)</f>
        <v>0</v>
      </c>
      <c r="M756">
        <v>4.4000000000000004</v>
      </c>
      <c r="N756" s="2">
        <v>8076</v>
      </c>
      <c r="O756" s="7">
        <f>IF(Table1[rating_count]&lt;1000, 1, 0)</f>
        <v>0</v>
      </c>
      <c r="P756" s="8">
        <f>Table1[[#This Row],[actual_price]]*Table1[[#This Row],[rating_count]]</f>
        <v>4029924</v>
      </c>
      <c r="Q756" s="10" t="str">
        <f>IF(Table1[[#This Row],[discounted_price]]&lt;200, "₹ 200",IF(Table1[[#This Row],[discounted_price]]&lt;=500,"₹ 200-₹ 500", "&gt;₹ 500"))</f>
        <v>₹ 200-₹ 500</v>
      </c>
      <c r="R756">
        <f>Table1[[#This Row],[rating]]*Table1[[#This Row],[rating_count]]</f>
        <v>35534.400000000001</v>
      </c>
      <c r="S756" t="str">
        <f>IF(Table1[[#This Row],[discount_percentage]]&lt;0.25, "Low", IF(Table1[[#This Row],[discount_percentage]]&lt;0.5, "Medium", "High"))</f>
        <v>Medium</v>
      </c>
    </row>
    <row r="757" spans="1:19">
      <c r="A757" t="s">
        <v>1503</v>
      </c>
      <c r="B757" t="s">
        <v>1504</v>
      </c>
      <c r="C757" t="str">
        <f>TRIM(LEFT(Table1[[#This Row],[product_name]], FIND(" ", Table1[[#This Row],[product_name]], FIND(" ", Table1[[#This Row],[product_name]], FIND(" ", Table1[[#This Row],[product_name]])+1)+1)))</f>
        <v>Kingston DataTraveler Exodia</v>
      </c>
      <c r="D757" t="str">
        <f>PROPER(Table1[[#This Row],[Column1]])</f>
        <v>Kingston Datatraveler Exodia</v>
      </c>
      <c r="E757" t="s">
        <v>2938</v>
      </c>
      <c r="F757" t="s">
        <v>2741</v>
      </c>
      <c r="G757" t="s">
        <v>2798</v>
      </c>
      <c r="I757" s="9">
        <v>549</v>
      </c>
      <c r="J757" s="9">
        <v>450</v>
      </c>
      <c r="K757" s="1">
        <v>0.22</v>
      </c>
      <c r="L757" s="3">
        <f>IF(Table1[[#This Row],[discount_percentage]]&gt;=0.5, 1,0)</f>
        <v>0</v>
      </c>
      <c r="M757">
        <v>4.0999999999999996</v>
      </c>
      <c r="N757" s="2">
        <v>18656</v>
      </c>
      <c r="O757" s="7">
        <f>IF(Table1[rating_count]&lt;1000, 1, 0)</f>
        <v>0</v>
      </c>
      <c r="P757" s="8">
        <f>Table1[[#This Row],[actual_price]]*Table1[[#This Row],[rating_count]]</f>
        <v>8395200</v>
      </c>
      <c r="Q757" s="10" t="str">
        <f>IF(Table1[[#This Row],[discounted_price]]&lt;200, "₹ 200",IF(Table1[[#This Row],[discounted_price]]&lt;=500,"₹ 200-₹ 500", "&gt;₹ 500"))</f>
        <v>&gt;₹ 500</v>
      </c>
      <c r="R757">
        <f>Table1[[#This Row],[rating]]*Table1[[#This Row],[rating_count]]</f>
        <v>76489.599999999991</v>
      </c>
      <c r="S757" t="str">
        <f>IF(Table1[[#This Row],[discount_percentage]]&lt;0.25, "Low", IF(Table1[[#This Row],[discount_percentage]]&lt;0.5, "Medium", "High"))</f>
        <v>Low</v>
      </c>
    </row>
    <row r="758" spans="1:19">
      <c r="A758" t="s">
        <v>1505</v>
      </c>
      <c r="B758" t="s">
        <v>1506</v>
      </c>
      <c r="C758" t="str">
        <f>TRIM(LEFT(Table1[[#This Row],[product_name]], FIND(" ", Table1[[#This Row],[product_name]], FIND(" ", Table1[[#This Row],[product_name]], FIND(" ", Table1[[#This Row],[product_name]])+1)+1)))</f>
        <v>Duracell Rechargeable AA</v>
      </c>
      <c r="D758" t="str">
        <f>PROPER(Table1[[#This Row],[Column1]])</f>
        <v>Duracell Rechargeable Aa</v>
      </c>
      <c r="E758" t="s">
        <v>2938</v>
      </c>
      <c r="F758" t="s">
        <v>2940</v>
      </c>
      <c r="G758" t="s">
        <v>2776</v>
      </c>
      <c r="I758" s="9">
        <v>1529</v>
      </c>
      <c r="J758" s="9">
        <v>1109</v>
      </c>
      <c r="K758" s="1">
        <v>0.21</v>
      </c>
      <c r="L758" s="3">
        <f>IF(Table1[[#This Row],[discount_percentage]]&gt;=0.5, 1,0)</f>
        <v>0</v>
      </c>
      <c r="M758">
        <v>4.4000000000000004</v>
      </c>
      <c r="N758" s="2">
        <v>31599</v>
      </c>
      <c r="O758" s="7">
        <f>IF(Table1[rating_count]&lt;1000, 1, 0)</f>
        <v>0</v>
      </c>
      <c r="P758" s="8">
        <f>Table1[[#This Row],[actual_price]]*Table1[[#This Row],[rating_count]]</f>
        <v>35043291</v>
      </c>
      <c r="Q758" s="10" t="str">
        <f>IF(Table1[[#This Row],[discounted_price]]&lt;200, "₹ 200",IF(Table1[[#This Row],[discounted_price]]&lt;=500,"₹ 200-₹ 500", "&gt;₹ 500"))</f>
        <v>&gt;₹ 500</v>
      </c>
      <c r="R758">
        <f>Table1[[#This Row],[rating]]*Table1[[#This Row],[rating_count]]</f>
        <v>139035.6</v>
      </c>
      <c r="S758" t="str">
        <f>IF(Table1[[#This Row],[discount_percentage]]&lt;0.25, "Low", IF(Table1[[#This Row],[discount_percentage]]&lt;0.5, "Medium", "High"))</f>
        <v>Low</v>
      </c>
    </row>
    <row r="759" spans="1:19">
      <c r="A759" t="s">
        <v>1507</v>
      </c>
      <c r="B759" t="s">
        <v>1508</v>
      </c>
      <c r="C759" t="str">
        <f>TRIM(LEFT(Table1[[#This Row],[product_name]], FIND(" ", Table1[[#This Row],[product_name]], FIND(" ", Table1[[#This Row],[product_name]], FIND(" ", Table1[[#This Row],[product_name]])+1)+1)))</f>
        <v>ENVIE¬Æ (AA10004PLNi-CD) AA</v>
      </c>
      <c r="D759" t="str">
        <f>PROPER(Table1[[#This Row],[Column1]])</f>
        <v>Envie¬Æ (Aa10004Plni-Cd) Aa</v>
      </c>
      <c r="E759" t="s">
        <v>2943</v>
      </c>
      <c r="F759" t="s">
        <v>2944</v>
      </c>
      <c r="G759" t="s">
        <v>2753</v>
      </c>
      <c r="H759" t="s">
        <v>2754</v>
      </c>
      <c r="I759" s="9">
        <v>100</v>
      </c>
      <c r="J759" s="9">
        <v>250</v>
      </c>
      <c r="K759" s="1">
        <v>0</v>
      </c>
      <c r="L759" s="3">
        <f>IF(Table1[[#This Row],[discount_percentage]]&gt;=0.5, 1,0)</f>
        <v>0</v>
      </c>
      <c r="M759">
        <v>3.9</v>
      </c>
      <c r="N759" s="2">
        <v>13971</v>
      </c>
      <c r="O759" s="7">
        <f>IF(Table1[rating_count]&lt;1000, 1, 0)</f>
        <v>0</v>
      </c>
      <c r="P759" s="8">
        <f>Table1[[#This Row],[actual_price]]*Table1[[#This Row],[rating_count]]</f>
        <v>3492750</v>
      </c>
      <c r="Q759" s="10" t="str">
        <f>IF(Table1[[#This Row],[discounted_price]]&lt;200, "₹ 200",IF(Table1[[#This Row],[discounted_price]]&lt;=500,"₹ 200-₹ 500", "&gt;₹ 500"))</f>
        <v>₹ 200</v>
      </c>
      <c r="R759">
        <f>Table1[[#This Row],[rating]]*Table1[[#This Row],[rating_count]]</f>
        <v>54486.9</v>
      </c>
      <c r="S759" t="str">
        <f>IF(Table1[[#This Row],[discount_percentage]]&lt;0.25, "Low", IF(Table1[[#This Row],[discount_percentage]]&lt;0.5, "Medium", "High"))</f>
        <v>Low</v>
      </c>
    </row>
    <row r="760" spans="1:19">
      <c r="A760" t="s">
        <v>1509</v>
      </c>
      <c r="B760" t="s">
        <v>1510</v>
      </c>
      <c r="C760" t="str">
        <f>TRIM(LEFT(Table1[[#This Row],[product_name]], FIND(" ", Table1[[#This Row],[product_name]], FIND(" ", Table1[[#This Row],[product_name]], FIND(" ", Table1[[#This Row],[product_name]])+1)+1)))</f>
        <v>ZEBRONICS Zeb-Buds 30</v>
      </c>
      <c r="D760" t="str">
        <f>PROPER(Table1[[#This Row],[Column1]])</f>
        <v>Zebronics Zeb-Buds 30</v>
      </c>
      <c r="E760" t="s">
        <v>2938</v>
      </c>
      <c r="F760" t="s">
        <v>2939</v>
      </c>
      <c r="G760" t="s">
        <v>2739</v>
      </c>
      <c r="H760" t="s">
        <v>2747</v>
      </c>
      <c r="I760" s="9">
        <v>299</v>
      </c>
      <c r="J760" s="9">
        <v>499</v>
      </c>
      <c r="K760" s="1">
        <v>0.6</v>
      </c>
      <c r="L760" s="3">
        <f>IF(Table1[[#This Row],[discount_percentage]]&gt;=0.5, 1,0)</f>
        <v>1</v>
      </c>
      <c r="M760">
        <v>3.6</v>
      </c>
      <c r="N760" s="2">
        <v>2492</v>
      </c>
      <c r="O760" s="7">
        <f>IF(Table1[rating_count]&lt;1000, 1, 0)</f>
        <v>0</v>
      </c>
      <c r="P760" s="8">
        <f>Table1[[#This Row],[actual_price]]*Table1[[#This Row],[rating_count]]</f>
        <v>1243508</v>
      </c>
      <c r="Q760" s="10" t="str">
        <f>IF(Table1[[#This Row],[discounted_price]]&lt;200, "₹ 200",IF(Table1[[#This Row],[discounted_price]]&lt;=500,"₹ 200-₹ 500", "&gt;₹ 500"))</f>
        <v>₹ 200-₹ 500</v>
      </c>
      <c r="R760">
        <f>Table1[[#This Row],[rating]]*Table1[[#This Row],[rating_count]]</f>
        <v>8971.2000000000007</v>
      </c>
      <c r="S760" t="str">
        <f>IF(Table1[[#This Row],[discount_percentage]]&lt;0.25, "Low", IF(Table1[[#This Row],[discount_percentage]]&lt;0.5, "Medium", "High"))</f>
        <v>High</v>
      </c>
    </row>
    <row r="761" spans="1:19">
      <c r="A761" t="s">
        <v>1511</v>
      </c>
      <c r="B761" t="s">
        <v>1512</v>
      </c>
      <c r="C761" t="str">
        <f>TRIM(LEFT(Table1[[#This Row],[product_name]], FIND(" ", Table1[[#This Row],[product_name]], FIND(" ", Table1[[#This Row],[product_name]], FIND(" ", Table1[[#This Row],[product_name]])+1)+1)))</f>
        <v>LAPSTER Accessories Power</v>
      </c>
      <c r="D761" t="str">
        <f>PROPER(Table1[[#This Row],[Column1]])</f>
        <v>Lapster Accessories Power</v>
      </c>
      <c r="E761" t="s">
        <v>2938</v>
      </c>
      <c r="F761" t="s">
        <v>2939</v>
      </c>
      <c r="G761" t="s">
        <v>2743</v>
      </c>
      <c r="H761" t="s">
        <v>2757</v>
      </c>
      <c r="I761" s="9">
        <v>1295</v>
      </c>
      <c r="J761" s="9">
        <v>999</v>
      </c>
      <c r="K761" s="1">
        <v>0.85</v>
      </c>
      <c r="L761" s="3">
        <f>IF(Table1[[#This Row],[discount_percentage]]&gt;=0.5, 1,0)</f>
        <v>1</v>
      </c>
      <c r="M761">
        <v>3.5</v>
      </c>
      <c r="N761" s="2">
        <v>2523</v>
      </c>
      <c r="O761" s="7">
        <f>IF(Table1[rating_count]&lt;1000, 1, 0)</f>
        <v>0</v>
      </c>
      <c r="P761" s="8">
        <f>Table1[[#This Row],[actual_price]]*Table1[[#This Row],[rating_count]]</f>
        <v>2520477</v>
      </c>
      <c r="Q761" s="10" t="str">
        <f>IF(Table1[[#This Row],[discounted_price]]&lt;200, "₹ 200",IF(Table1[[#This Row],[discounted_price]]&lt;=500,"₹ 200-₹ 500", "&gt;₹ 500"))</f>
        <v>&gt;₹ 500</v>
      </c>
      <c r="R761">
        <f>Table1[[#This Row],[rating]]*Table1[[#This Row],[rating_count]]</f>
        <v>8830.5</v>
      </c>
      <c r="S761" t="str">
        <f>IF(Table1[[#This Row],[discount_percentage]]&lt;0.25, "Low", IF(Table1[[#This Row],[discount_percentage]]&lt;0.5, "Medium", "High"))</f>
        <v>High</v>
      </c>
    </row>
    <row r="762" spans="1:19">
      <c r="A762" t="s">
        <v>1513</v>
      </c>
      <c r="B762" t="s">
        <v>1514</v>
      </c>
      <c r="C762" t="str">
        <f>TRIM(LEFT(Table1[[#This Row],[product_name]], FIND(" ", Table1[[#This Row],[product_name]], FIND(" ", Table1[[#This Row],[product_name]], FIND(" ", Table1[[#This Row],[product_name]])+1)+1)))</f>
        <v>Portronics Ruffpad 12E</v>
      </c>
      <c r="D762" t="str">
        <f>PROPER(Table1[[#This Row],[Column1]])</f>
        <v>Portronics Ruffpad 12E</v>
      </c>
      <c r="E762" t="s">
        <v>2696</v>
      </c>
      <c r="F762" t="s">
        <v>2725</v>
      </c>
      <c r="G762" t="s">
        <v>2726</v>
      </c>
      <c r="H762" t="s">
        <v>2727</v>
      </c>
      <c r="I762" s="9">
        <v>699</v>
      </c>
      <c r="J762" s="9">
        <v>1499</v>
      </c>
      <c r="K762" s="1">
        <v>0.69</v>
      </c>
      <c r="L762" s="3">
        <f>IF(Table1[[#This Row],[discount_percentage]]&gt;=0.5, 1,0)</f>
        <v>1</v>
      </c>
      <c r="M762">
        <v>4.0999999999999996</v>
      </c>
      <c r="N762" s="2">
        <v>352</v>
      </c>
      <c r="O762" s="7">
        <f>IF(Table1[rating_count]&lt;1000, 1, 0)</f>
        <v>1</v>
      </c>
      <c r="P762" s="8">
        <f>Table1[[#This Row],[actual_price]]*Table1[[#This Row],[rating_count]]</f>
        <v>527648</v>
      </c>
      <c r="Q762" s="10" t="str">
        <f>IF(Table1[[#This Row],[discounted_price]]&lt;200, "₹ 200",IF(Table1[[#This Row],[discounted_price]]&lt;=500,"₹ 200-₹ 500", "&gt;₹ 500"))</f>
        <v>&gt;₹ 500</v>
      </c>
      <c r="R762">
        <f>Table1[[#This Row],[rating]]*Table1[[#This Row],[rating_count]]</f>
        <v>1443.1999999999998</v>
      </c>
      <c r="S762" t="str">
        <f>IF(Table1[[#This Row],[discount_percentage]]&lt;0.25, "Low", IF(Table1[[#This Row],[discount_percentage]]&lt;0.5, "Medium", "High"))</f>
        <v>High</v>
      </c>
    </row>
    <row r="763" spans="1:19">
      <c r="A763" t="s">
        <v>1515</v>
      </c>
      <c r="B763" t="s">
        <v>1516</v>
      </c>
      <c r="C763" t="str">
        <f>TRIM(LEFT(Table1[[#This Row],[product_name]], FIND(" ", Table1[[#This Row],[product_name]], FIND(" ", Table1[[#This Row],[product_name]], FIND(" ", Table1[[#This Row],[product_name]])+1)+1)))</f>
        <v>Verilux¬Æ USB C</v>
      </c>
      <c r="D763" t="str">
        <f>PROPER(Table1[[#This Row],[Column1]])</f>
        <v>Verilux¬Æ Usb C</v>
      </c>
      <c r="E763" t="s">
        <v>2943</v>
      </c>
      <c r="F763" t="s">
        <v>2944</v>
      </c>
      <c r="G763" t="s">
        <v>2753</v>
      </c>
      <c r="H763" t="s">
        <v>2754</v>
      </c>
      <c r="I763" s="9">
        <v>252</v>
      </c>
      <c r="J763" s="9">
        <v>1929</v>
      </c>
      <c r="K763" s="1">
        <v>0.38</v>
      </c>
      <c r="L763" s="3">
        <f>IF(Table1[[#This Row],[discount_percentage]]&gt;=0.5, 1,0)</f>
        <v>0</v>
      </c>
      <c r="M763">
        <v>4.0999999999999996</v>
      </c>
      <c r="N763" s="2">
        <v>1662</v>
      </c>
      <c r="O763" s="7">
        <f>IF(Table1[rating_count]&lt;1000, 1, 0)</f>
        <v>0</v>
      </c>
      <c r="P763" s="8">
        <f>Table1[[#This Row],[actual_price]]*Table1[[#This Row],[rating_count]]</f>
        <v>3205998</v>
      </c>
      <c r="Q763" s="10" t="str">
        <f>IF(Table1[[#This Row],[discounted_price]]&lt;200, "₹ 200",IF(Table1[[#This Row],[discounted_price]]&lt;=500,"₹ 200-₹ 500", "&gt;₹ 500"))</f>
        <v>₹ 200-₹ 500</v>
      </c>
      <c r="R763">
        <f>Table1[[#This Row],[rating]]*Table1[[#This Row],[rating_count]]</f>
        <v>6814.2</v>
      </c>
      <c r="S763" t="str">
        <f>IF(Table1[[#This Row],[discount_percentage]]&lt;0.25, "Low", IF(Table1[[#This Row],[discount_percentage]]&lt;0.5, "Medium", "High"))</f>
        <v>Medium</v>
      </c>
    </row>
    <row r="764" spans="1:19">
      <c r="A764" t="s">
        <v>1517</v>
      </c>
      <c r="B764" t="s">
        <v>1518</v>
      </c>
      <c r="C764" t="str">
        <f>TRIM(LEFT(Table1[[#This Row],[product_name]], FIND(" ", Table1[[#This Row],[product_name]], FIND(" ", Table1[[#This Row],[product_name]], FIND(" ", Table1[[#This Row],[product_name]])+1)+1)))</f>
        <v>Zebronics Zeb Wonderbar</v>
      </c>
      <c r="D764" t="str">
        <f>PROPER(Table1[[#This Row],[Column1]])</f>
        <v>Zebronics Zeb Wonderbar</v>
      </c>
      <c r="E764" t="s">
        <v>2696</v>
      </c>
      <c r="F764" t="s">
        <v>2751</v>
      </c>
      <c r="G764" t="s">
        <v>2752</v>
      </c>
      <c r="I764" s="9">
        <v>190</v>
      </c>
      <c r="J764" s="9">
        <v>1499</v>
      </c>
      <c r="K764" s="1">
        <v>0.43</v>
      </c>
      <c r="L764" s="3">
        <f>IF(Table1[[#This Row],[discount_percentage]]&gt;=0.5, 1,0)</f>
        <v>0</v>
      </c>
      <c r="M764">
        <v>4</v>
      </c>
      <c r="N764" s="2">
        <v>7352</v>
      </c>
      <c r="O764" s="7">
        <f>IF(Table1[rating_count]&lt;1000, 1, 0)</f>
        <v>0</v>
      </c>
      <c r="P764" s="8">
        <f>Table1[[#This Row],[actual_price]]*Table1[[#This Row],[rating_count]]</f>
        <v>11020648</v>
      </c>
      <c r="Q764" s="10" t="str">
        <f>IF(Table1[[#This Row],[discounted_price]]&lt;200, "₹ 200",IF(Table1[[#This Row],[discounted_price]]&lt;=500,"₹ 200-₹ 500", "&gt;₹ 500"))</f>
        <v>₹ 200</v>
      </c>
      <c r="R764">
        <f>Table1[[#This Row],[rating]]*Table1[[#This Row],[rating_count]]</f>
        <v>29408</v>
      </c>
      <c r="S764" t="str">
        <f>IF(Table1[[#This Row],[discount_percentage]]&lt;0.25, "Low", IF(Table1[[#This Row],[discount_percentage]]&lt;0.5, "Medium", "High"))</f>
        <v>Medium</v>
      </c>
    </row>
    <row r="765" spans="1:19">
      <c r="A765" t="s">
        <v>1519</v>
      </c>
      <c r="B765" t="s">
        <v>1520</v>
      </c>
      <c r="C765" t="str">
        <f>TRIM(LEFT(Table1[[#This Row],[product_name]], FIND(" ", Table1[[#This Row],[product_name]], FIND(" ", Table1[[#This Row],[product_name]], FIND(" ", Table1[[#This Row],[product_name]])+1)+1)))</f>
        <v>HP Wired Mouse</v>
      </c>
      <c r="D765" t="str">
        <f>PROPER(Table1[[#This Row],[Column1]])</f>
        <v>Hp Wired Mouse</v>
      </c>
      <c r="E765" t="s">
        <v>2938</v>
      </c>
      <c r="F765" t="s">
        <v>2939</v>
      </c>
      <c r="G765" t="s">
        <v>2743</v>
      </c>
      <c r="H765" t="s">
        <v>2757</v>
      </c>
      <c r="I765" s="9">
        <v>1299</v>
      </c>
      <c r="J765" s="9">
        <v>399</v>
      </c>
      <c r="K765" s="1">
        <v>0.18</v>
      </c>
      <c r="L765" s="3">
        <f>IF(Table1[[#This Row],[discount_percentage]]&gt;=0.5, 1,0)</f>
        <v>0</v>
      </c>
      <c r="M765">
        <v>4.0999999999999996</v>
      </c>
      <c r="N765" s="2">
        <v>3441</v>
      </c>
      <c r="O765" s="7">
        <f>IF(Table1[rating_count]&lt;1000, 1, 0)</f>
        <v>0</v>
      </c>
      <c r="P765" s="8">
        <f>Table1[[#This Row],[actual_price]]*Table1[[#This Row],[rating_count]]</f>
        <v>1372959</v>
      </c>
      <c r="Q765" s="10" t="str">
        <f>IF(Table1[[#This Row],[discounted_price]]&lt;200, "₹ 200",IF(Table1[[#This Row],[discounted_price]]&lt;=500,"₹ 200-₹ 500", "&gt;₹ 500"))</f>
        <v>&gt;₹ 500</v>
      </c>
      <c r="R765">
        <f>Table1[[#This Row],[rating]]*Table1[[#This Row],[rating_count]]</f>
        <v>14108.099999999999</v>
      </c>
      <c r="S765" t="str">
        <f>IF(Table1[[#This Row],[discount_percentage]]&lt;0.25, "Low", IF(Table1[[#This Row],[discount_percentage]]&lt;0.5, "Medium", "High"))</f>
        <v>Low</v>
      </c>
    </row>
    <row r="766" spans="1:19">
      <c r="A766" t="s">
        <v>1521</v>
      </c>
      <c r="B766" t="s">
        <v>1522</v>
      </c>
      <c r="C766" t="str">
        <f>TRIM(LEFT(Table1[[#This Row],[product_name]], FIND(" ", Table1[[#This Row],[product_name]], FIND(" ", Table1[[#This Row],[product_name]], FIND(" ", Table1[[#This Row],[product_name]])+1)+1)))</f>
        <v>Anjaney Enterprise Smart</v>
      </c>
      <c r="D766" t="str">
        <f>PROPER(Table1[[#This Row],[Column1]])</f>
        <v>Anjaney Enterprise Smart</v>
      </c>
      <c r="E766" t="s">
        <v>2938</v>
      </c>
      <c r="F766" t="s">
        <v>2741</v>
      </c>
      <c r="G766" t="s">
        <v>2742</v>
      </c>
      <c r="I766" s="9">
        <v>729</v>
      </c>
      <c r="J766" s="9">
        <v>699</v>
      </c>
      <c r="K766" s="1">
        <v>0.62</v>
      </c>
      <c r="L766" s="3">
        <f>IF(Table1[[#This Row],[discount_percentage]]&gt;=0.5, 1,0)</f>
        <v>1</v>
      </c>
      <c r="M766">
        <v>4</v>
      </c>
      <c r="N766" s="2">
        <v>93</v>
      </c>
      <c r="O766" s="7">
        <f>IF(Table1[rating_count]&lt;1000, 1, 0)</f>
        <v>1</v>
      </c>
      <c r="P766" s="8">
        <f>Table1[[#This Row],[actual_price]]*Table1[[#This Row],[rating_count]]</f>
        <v>65007</v>
      </c>
      <c r="Q766" s="10" t="str">
        <f>IF(Table1[[#This Row],[discounted_price]]&lt;200, "₹ 200",IF(Table1[[#This Row],[discounted_price]]&lt;=500,"₹ 200-₹ 500", "&gt;₹ 500"))</f>
        <v>&gt;₹ 500</v>
      </c>
      <c r="R766">
        <f>Table1[[#This Row],[rating]]*Table1[[#This Row],[rating_count]]</f>
        <v>372</v>
      </c>
      <c r="S766" t="str">
        <f>IF(Table1[[#This Row],[discount_percentage]]&lt;0.25, "Low", IF(Table1[[#This Row],[discount_percentage]]&lt;0.5, "Medium", "High"))</f>
        <v>High</v>
      </c>
    </row>
    <row r="767" spans="1:19">
      <c r="A767" t="s">
        <v>1523</v>
      </c>
      <c r="B767" t="s">
        <v>1524</v>
      </c>
      <c r="C767" t="str">
        <f>TRIM(LEFT(Table1[[#This Row],[product_name]], FIND(" ", Table1[[#This Row],[product_name]], FIND(" ", Table1[[#This Row],[product_name]], FIND(" ", Table1[[#This Row],[product_name]])+1)+1)))</f>
        <v>ENVIE ECR-20 Charger</v>
      </c>
      <c r="D767" t="str">
        <f>PROPER(Table1[[#This Row],[Column1]])</f>
        <v>Envie Ecr-20 Charger</v>
      </c>
      <c r="E767" t="s">
        <v>2943</v>
      </c>
      <c r="F767" t="s">
        <v>2944</v>
      </c>
      <c r="G767" t="s">
        <v>2753</v>
      </c>
      <c r="H767" t="s">
        <v>2754</v>
      </c>
      <c r="I767" s="9">
        <v>480</v>
      </c>
      <c r="J767" s="9">
        <v>400</v>
      </c>
      <c r="K767" s="1">
        <v>0.25</v>
      </c>
      <c r="L767" s="3">
        <f>IF(Table1[[#This Row],[discount_percentage]]&gt;=0.5, 1,0)</f>
        <v>0</v>
      </c>
      <c r="M767">
        <v>3.8</v>
      </c>
      <c r="N767" s="2">
        <v>40895</v>
      </c>
      <c r="O767" s="7">
        <f>IF(Table1[rating_count]&lt;1000, 1, 0)</f>
        <v>0</v>
      </c>
      <c r="P767" s="8">
        <f>Table1[[#This Row],[actual_price]]*Table1[[#This Row],[rating_count]]</f>
        <v>16358000</v>
      </c>
      <c r="Q767" s="10" t="str">
        <f>IF(Table1[[#This Row],[discounted_price]]&lt;200, "₹ 200",IF(Table1[[#This Row],[discounted_price]]&lt;=500,"₹ 200-₹ 500", "&gt;₹ 500"))</f>
        <v>₹ 200-₹ 500</v>
      </c>
      <c r="R767">
        <f>Table1[[#This Row],[rating]]*Table1[[#This Row],[rating_count]]</f>
        <v>155401</v>
      </c>
      <c r="S767" t="str">
        <f>IF(Table1[[#This Row],[discount_percentage]]&lt;0.25, "Low", IF(Table1[[#This Row],[discount_percentage]]&lt;0.5, "Medium", "High"))</f>
        <v>Medium</v>
      </c>
    </row>
    <row r="768" spans="1:19">
      <c r="A768" t="s">
        <v>1525</v>
      </c>
      <c r="B768" t="s">
        <v>1526</v>
      </c>
      <c r="C768" t="str">
        <f>TRIM(LEFT(Table1[[#This Row],[product_name]], FIND(" ", Table1[[#This Row],[product_name]], FIND(" ", Table1[[#This Row],[product_name]], FIND(" ", Table1[[#This Row],[product_name]])+1)+1)))</f>
        <v>ProElite Faux Leather</v>
      </c>
      <c r="D768" t="str">
        <f>PROPER(Table1[[#This Row],[Column1]])</f>
        <v>Proelite Faux Leather</v>
      </c>
      <c r="E768" t="s">
        <v>2696</v>
      </c>
      <c r="F768" t="s">
        <v>2715</v>
      </c>
      <c r="G768" t="s">
        <v>2716</v>
      </c>
      <c r="I768" s="9">
        <v>1799</v>
      </c>
      <c r="J768" s="9">
        <v>1499</v>
      </c>
      <c r="K768" s="1">
        <v>0.63</v>
      </c>
      <c r="L768" s="3">
        <f>IF(Table1[[#This Row],[discount_percentage]]&gt;=0.5, 1,0)</f>
        <v>1</v>
      </c>
      <c r="M768">
        <v>4.3</v>
      </c>
      <c r="N768" s="2">
        <v>11006</v>
      </c>
      <c r="O768" s="7">
        <f>IF(Table1[rating_count]&lt;1000, 1, 0)</f>
        <v>0</v>
      </c>
      <c r="P768" s="8">
        <f>Table1[[#This Row],[actual_price]]*Table1[[#This Row],[rating_count]]</f>
        <v>16497994</v>
      </c>
      <c r="Q768" s="10" t="str">
        <f>IF(Table1[[#This Row],[discounted_price]]&lt;200, "₹ 200",IF(Table1[[#This Row],[discounted_price]]&lt;=500,"₹ 200-₹ 500", "&gt;₹ 500"))</f>
        <v>&gt;₹ 500</v>
      </c>
      <c r="R768">
        <f>Table1[[#This Row],[rating]]*Table1[[#This Row],[rating_count]]</f>
        <v>47325.799999999996</v>
      </c>
      <c r="S768" t="str">
        <f>IF(Table1[[#This Row],[discount_percentage]]&lt;0.25, "Low", IF(Table1[[#This Row],[discount_percentage]]&lt;0.5, "Medium", "High"))</f>
        <v>High</v>
      </c>
    </row>
    <row r="769" spans="1:19">
      <c r="A769" t="s">
        <v>1527</v>
      </c>
      <c r="B769" t="s">
        <v>1528</v>
      </c>
      <c r="C769" t="str">
        <f>TRIM(LEFT(Table1[[#This Row],[product_name]], FIND(" ", Table1[[#This Row],[product_name]], FIND(" ", Table1[[#This Row],[product_name]], FIND(" ", Table1[[#This Row],[product_name]])+1)+1)))</f>
        <v>Classmate Pulse 6</v>
      </c>
      <c r="D769" t="str">
        <f>PROPER(Table1[[#This Row],[Column1]])</f>
        <v>Classmate Pulse 6</v>
      </c>
      <c r="E769" t="s">
        <v>2938</v>
      </c>
      <c r="F769" t="s">
        <v>2939</v>
      </c>
      <c r="G769" t="s">
        <v>2739</v>
      </c>
      <c r="H769" t="s">
        <v>2746</v>
      </c>
      <c r="I769" s="9">
        <v>999</v>
      </c>
      <c r="J769" s="9">
        <v>120</v>
      </c>
      <c r="K769" s="1">
        <v>0.05</v>
      </c>
      <c r="L769" s="3">
        <f>IF(Table1[[#This Row],[discount_percentage]]&gt;=0.5, 1,0)</f>
        <v>0</v>
      </c>
      <c r="M769">
        <v>4.2</v>
      </c>
      <c r="N769" s="2">
        <v>8938</v>
      </c>
      <c r="O769" s="7">
        <f>IF(Table1[rating_count]&lt;1000, 1, 0)</f>
        <v>0</v>
      </c>
      <c r="P769" s="8">
        <f>Table1[[#This Row],[actual_price]]*Table1[[#This Row],[rating_count]]</f>
        <v>1072560</v>
      </c>
      <c r="Q769" s="10" t="str">
        <f>IF(Table1[[#This Row],[discounted_price]]&lt;200, "₹ 200",IF(Table1[[#This Row],[discounted_price]]&lt;=500,"₹ 200-₹ 500", "&gt;₹ 500"))</f>
        <v>&gt;₹ 500</v>
      </c>
      <c r="R769">
        <f>Table1[[#This Row],[rating]]*Table1[[#This Row],[rating_count]]</f>
        <v>37539.599999999999</v>
      </c>
      <c r="S769" t="str">
        <f>IF(Table1[[#This Row],[discount_percentage]]&lt;0.25, "Low", IF(Table1[[#This Row],[discount_percentage]]&lt;0.5, "Medium", "High"))</f>
        <v>Low</v>
      </c>
    </row>
    <row r="770" spans="1:19">
      <c r="A770" t="s">
        <v>1529</v>
      </c>
      <c r="B770" t="s">
        <v>1530</v>
      </c>
      <c r="C770" t="str">
        <f>TRIM(LEFT(Table1[[#This Row],[product_name]], FIND(" ", Table1[[#This Row],[product_name]], FIND(" ", Table1[[#This Row],[product_name]], FIND(" ", Table1[[#This Row],[product_name]])+1)+1)))</f>
        <v>Pentonic Multicolor Ball</v>
      </c>
      <c r="D770" t="str">
        <f>PROPER(Table1[[#This Row],[Column1]])</f>
        <v>Pentonic Multicolor Ball</v>
      </c>
      <c r="E770" t="s">
        <v>2938</v>
      </c>
      <c r="F770" t="s">
        <v>2939</v>
      </c>
      <c r="G770" t="s">
        <v>2958</v>
      </c>
      <c r="H770" t="s">
        <v>2695</v>
      </c>
      <c r="I770" s="9">
        <v>299</v>
      </c>
      <c r="J770" s="9">
        <v>120</v>
      </c>
      <c r="K770" s="1">
        <v>0</v>
      </c>
      <c r="L770" s="3">
        <f>IF(Table1[[#This Row],[discount_percentage]]&gt;=0.5, 1,0)</f>
        <v>0</v>
      </c>
      <c r="M770">
        <v>4.0999999999999996</v>
      </c>
      <c r="N770" s="2">
        <v>4308</v>
      </c>
      <c r="O770" s="7">
        <f>IF(Table1[rating_count]&lt;1000, 1, 0)</f>
        <v>0</v>
      </c>
      <c r="P770" s="8">
        <f>Table1[[#This Row],[actual_price]]*Table1[[#This Row],[rating_count]]</f>
        <v>516960</v>
      </c>
      <c r="Q770" s="10" t="str">
        <f>IF(Table1[[#This Row],[discounted_price]]&lt;200, "₹ 200",IF(Table1[[#This Row],[discounted_price]]&lt;=500,"₹ 200-₹ 500", "&gt;₹ 500"))</f>
        <v>₹ 200-₹ 500</v>
      </c>
      <c r="R770">
        <f>Table1[[#This Row],[rating]]*Table1[[#This Row],[rating_count]]</f>
        <v>17662.8</v>
      </c>
      <c r="S770" t="str">
        <f>IF(Table1[[#This Row],[discount_percentage]]&lt;0.25, "Low", IF(Table1[[#This Row],[discount_percentage]]&lt;0.5, "Medium", "High"))</f>
        <v>Low</v>
      </c>
    </row>
    <row r="771" spans="1:19">
      <c r="A771" t="s">
        <v>1531</v>
      </c>
      <c r="B771" t="s">
        <v>1532</v>
      </c>
      <c r="C771" t="str">
        <f>TRIM(LEFT(Table1[[#This Row],[product_name]], FIND(" ", Table1[[#This Row],[product_name]], FIND(" ", Table1[[#This Row],[product_name]], FIND(" ", Table1[[#This Row],[product_name]])+1)+1)))</f>
        <v>Logitech Pebble M350</v>
      </c>
      <c r="D771" t="str">
        <f>PROPER(Table1[[#This Row],[Column1]])</f>
        <v>Logitech Pebble M350</v>
      </c>
      <c r="E771" t="s">
        <v>2938</v>
      </c>
      <c r="F771" t="s">
        <v>2939</v>
      </c>
      <c r="G771" t="s">
        <v>2958</v>
      </c>
      <c r="H771" t="s">
        <v>2695</v>
      </c>
      <c r="I771" s="9">
        <v>238</v>
      </c>
      <c r="J771" s="9">
        <v>2295</v>
      </c>
      <c r="K771" s="1">
        <v>0.35</v>
      </c>
      <c r="L771" s="3">
        <f>IF(Table1[[#This Row],[discount_percentage]]&gt;=0.5, 1,0)</f>
        <v>0</v>
      </c>
      <c r="M771">
        <v>4.5999999999999996</v>
      </c>
      <c r="N771" s="2">
        <v>10652</v>
      </c>
      <c r="O771" s="7">
        <f>IF(Table1[rating_count]&lt;1000, 1, 0)</f>
        <v>0</v>
      </c>
      <c r="P771" s="8">
        <f>Table1[[#This Row],[actual_price]]*Table1[[#This Row],[rating_count]]</f>
        <v>24446340</v>
      </c>
      <c r="Q771" s="10" t="str">
        <f>IF(Table1[[#This Row],[discounted_price]]&lt;200, "₹ 200",IF(Table1[[#This Row],[discounted_price]]&lt;=500,"₹ 200-₹ 500", "&gt;₹ 500"))</f>
        <v>₹ 200-₹ 500</v>
      </c>
      <c r="R771">
        <f>Table1[[#This Row],[rating]]*Table1[[#This Row],[rating_count]]</f>
        <v>48999.199999999997</v>
      </c>
      <c r="S771" t="str">
        <f>IF(Table1[[#This Row],[discount_percentage]]&lt;0.25, "Low", IF(Table1[[#This Row],[discount_percentage]]&lt;0.5, "Medium", "High"))</f>
        <v>Medium</v>
      </c>
    </row>
    <row r="772" spans="1:19">
      <c r="A772" t="s">
        <v>1533</v>
      </c>
      <c r="B772" t="s">
        <v>1534</v>
      </c>
      <c r="C772" t="str">
        <f>TRIM(LEFT(Table1[[#This Row],[product_name]], FIND(" ", Table1[[#This Row],[product_name]], FIND(" ", Table1[[#This Row],[product_name]], FIND(" ", Table1[[#This Row],[product_name]])+1)+1)))</f>
        <v>Apsara Platinum Pencils</v>
      </c>
      <c r="D772" t="str">
        <f>PROPER(Table1[[#This Row],[Column1]])</f>
        <v>Apsara Platinum Pencils</v>
      </c>
      <c r="E772" t="s">
        <v>2938</v>
      </c>
      <c r="F772" t="s">
        <v>2939</v>
      </c>
      <c r="G772" t="s">
        <v>2743</v>
      </c>
      <c r="H772" t="s">
        <v>2757</v>
      </c>
      <c r="I772" s="9">
        <v>1349</v>
      </c>
      <c r="J772" s="9">
        <v>99</v>
      </c>
      <c r="K772" s="1">
        <v>0</v>
      </c>
      <c r="L772" s="3">
        <f>IF(Table1[[#This Row],[discount_percentage]]&gt;=0.5, 1,0)</f>
        <v>0</v>
      </c>
      <c r="M772">
        <v>4.3</v>
      </c>
      <c r="N772" s="2">
        <v>5036</v>
      </c>
      <c r="O772" s="7">
        <f>IF(Table1[rating_count]&lt;1000, 1, 0)</f>
        <v>0</v>
      </c>
      <c r="P772" s="8">
        <f>Table1[[#This Row],[actual_price]]*Table1[[#This Row],[rating_count]]</f>
        <v>498564</v>
      </c>
      <c r="Q772" s="10" t="str">
        <f>IF(Table1[[#This Row],[discounted_price]]&lt;200, "₹ 200",IF(Table1[[#This Row],[discounted_price]]&lt;=500,"₹ 200-₹ 500", "&gt;₹ 500"))</f>
        <v>&gt;₹ 500</v>
      </c>
      <c r="R772">
        <f>Table1[[#This Row],[rating]]*Table1[[#This Row],[rating_count]]</f>
        <v>21654.799999999999</v>
      </c>
      <c r="S772" t="str">
        <f>IF(Table1[[#This Row],[discount_percentage]]&lt;0.25, "Low", IF(Table1[[#This Row],[discount_percentage]]&lt;0.5, "Medium", "High"))</f>
        <v>Low</v>
      </c>
    </row>
    <row r="773" spans="1:19">
      <c r="A773" t="s">
        <v>1535</v>
      </c>
      <c r="B773" t="s">
        <v>1536</v>
      </c>
      <c r="C773" t="str">
        <f>TRIM(LEFT(Table1[[#This Row],[product_name]], FIND(" ", Table1[[#This Row],[product_name]], FIND(" ", Table1[[#This Row],[product_name]], FIND(" ", Table1[[#This Row],[product_name]])+1)+1)))</f>
        <v>Zebronics Zeb-Power Wired</v>
      </c>
      <c r="D773" t="str">
        <f>PROPER(Table1[[#This Row],[Column1]])</f>
        <v>Zebronics Zeb-Power Wired</v>
      </c>
      <c r="E773" t="s">
        <v>2938</v>
      </c>
      <c r="F773" t="s">
        <v>2939</v>
      </c>
      <c r="G773" t="s">
        <v>2958</v>
      </c>
      <c r="H773" t="s">
        <v>2695</v>
      </c>
      <c r="I773" s="9">
        <v>299</v>
      </c>
      <c r="J773" s="9">
        <v>249</v>
      </c>
      <c r="K773" s="1">
        <v>0.4</v>
      </c>
      <c r="L773" s="3">
        <f>IF(Table1[[#This Row],[discount_percentage]]&gt;=0.5, 1,0)</f>
        <v>0</v>
      </c>
      <c r="M773">
        <v>4</v>
      </c>
      <c r="N773" s="2">
        <v>5057</v>
      </c>
      <c r="O773" s="7">
        <f>IF(Table1[rating_count]&lt;1000, 1, 0)</f>
        <v>0</v>
      </c>
      <c r="P773" s="8">
        <f>Table1[[#This Row],[actual_price]]*Table1[[#This Row],[rating_count]]</f>
        <v>1259193</v>
      </c>
      <c r="Q773" s="10" t="str">
        <f>IF(Table1[[#This Row],[discounted_price]]&lt;200, "₹ 200",IF(Table1[[#This Row],[discounted_price]]&lt;=500,"₹ 200-₹ 500", "&gt;₹ 500"))</f>
        <v>₹ 200-₹ 500</v>
      </c>
      <c r="R773">
        <f>Table1[[#This Row],[rating]]*Table1[[#This Row],[rating_count]]</f>
        <v>20228</v>
      </c>
      <c r="S773" t="str">
        <f>IF(Table1[[#This Row],[discount_percentage]]&lt;0.25, "Low", IF(Table1[[#This Row],[discount_percentage]]&lt;0.5, "Medium", "High"))</f>
        <v>Medium</v>
      </c>
    </row>
    <row r="774" spans="1:19">
      <c r="A774" t="s">
        <v>1537</v>
      </c>
      <c r="B774" t="s">
        <v>1538</v>
      </c>
      <c r="C774" t="str">
        <f>TRIM(LEFT(Table1[[#This Row],[product_name]], FIND(" ", Table1[[#This Row],[product_name]], FIND(" ", Table1[[#This Row],[product_name]], FIND(" ", Table1[[#This Row],[product_name]])+1)+1)))</f>
        <v>Ant Esports GM320</v>
      </c>
      <c r="D774" t="str">
        <f>PROPER(Table1[[#This Row],[Column1]])</f>
        <v>Ant Esports Gm320</v>
      </c>
      <c r="E774" t="s">
        <v>2938</v>
      </c>
      <c r="F774" t="s">
        <v>2939</v>
      </c>
      <c r="G774" t="s">
        <v>2794</v>
      </c>
      <c r="H774" t="s">
        <v>2795</v>
      </c>
      <c r="I774" s="9">
        <v>199</v>
      </c>
      <c r="J774" s="9">
        <v>2799</v>
      </c>
      <c r="K774" s="1">
        <v>0.79</v>
      </c>
      <c r="L774" s="3">
        <f>IF(Table1[[#This Row],[discount_percentage]]&gt;=0.5, 1,0)</f>
        <v>1</v>
      </c>
      <c r="M774">
        <v>4.2</v>
      </c>
      <c r="N774" s="2">
        <v>8537</v>
      </c>
      <c r="O774" s="7">
        <f>IF(Table1[rating_count]&lt;1000, 1, 0)</f>
        <v>0</v>
      </c>
      <c r="P774" s="8">
        <f>Table1[[#This Row],[actual_price]]*Table1[[#This Row],[rating_count]]</f>
        <v>23895063</v>
      </c>
      <c r="Q774" s="10" t="str">
        <f>IF(Table1[[#This Row],[discounted_price]]&lt;200, "₹ 200",IF(Table1[[#This Row],[discounted_price]]&lt;=500,"₹ 200-₹ 500", "&gt;₹ 500"))</f>
        <v>₹ 200</v>
      </c>
      <c r="R774">
        <f>Table1[[#This Row],[rating]]*Table1[[#This Row],[rating_count]]</f>
        <v>35855.4</v>
      </c>
      <c r="S774" t="str">
        <f>IF(Table1[[#This Row],[discount_percentage]]&lt;0.25, "Low", IF(Table1[[#This Row],[discount_percentage]]&lt;0.5, "Medium", "High"))</f>
        <v>High</v>
      </c>
    </row>
    <row r="775" spans="1:19">
      <c r="A775" t="s">
        <v>1539</v>
      </c>
      <c r="B775" t="s">
        <v>1540</v>
      </c>
      <c r="C775" t="str">
        <f>TRIM(LEFT(Table1[[#This Row],[product_name]], FIND(" ", Table1[[#This Row],[product_name]], FIND(" ", Table1[[#This Row],[product_name]], FIND(" ", Table1[[#This Row],[product_name]])+1)+1)))</f>
        <v>Pilot V7 Liquid</v>
      </c>
      <c r="D775" t="str">
        <f>PROPER(Table1[[#This Row],[Column1]])</f>
        <v>Pilot V7 Liquid</v>
      </c>
      <c r="E775" t="s">
        <v>2696</v>
      </c>
      <c r="F775" t="s">
        <v>2725</v>
      </c>
      <c r="G775" t="s">
        <v>2726</v>
      </c>
      <c r="H775" t="s">
        <v>2727</v>
      </c>
      <c r="I775" s="9">
        <v>1999</v>
      </c>
      <c r="J775" s="9">
        <v>210</v>
      </c>
      <c r="K775" s="1">
        <v>0.15</v>
      </c>
      <c r="L775" s="3">
        <f>IF(Table1[[#This Row],[discount_percentage]]&gt;=0.5, 1,0)</f>
        <v>0</v>
      </c>
      <c r="M775">
        <v>4.3</v>
      </c>
      <c r="N775" s="2">
        <v>2450</v>
      </c>
      <c r="O775" s="7">
        <f>IF(Table1[rating_count]&lt;1000, 1, 0)</f>
        <v>0</v>
      </c>
      <c r="P775" s="8">
        <f>Table1[[#This Row],[actual_price]]*Table1[[#This Row],[rating_count]]</f>
        <v>514500</v>
      </c>
      <c r="Q775" s="10" t="str">
        <f>IF(Table1[[#This Row],[discounted_price]]&lt;200, "₹ 200",IF(Table1[[#This Row],[discounted_price]]&lt;=500,"₹ 200-₹ 500", "&gt;₹ 500"))</f>
        <v>&gt;₹ 500</v>
      </c>
      <c r="R775">
        <f>Table1[[#This Row],[rating]]*Table1[[#This Row],[rating_count]]</f>
        <v>10535</v>
      </c>
      <c r="S775" t="str">
        <f>IF(Table1[[#This Row],[discount_percentage]]&lt;0.25, "Low", IF(Table1[[#This Row],[discount_percentage]]&lt;0.5, "Medium", "High"))</f>
        <v>Low</v>
      </c>
    </row>
    <row r="776" spans="1:19">
      <c r="A776" t="s">
        <v>1541</v>
      </c>
      <c r="B776" t="s">
        <v>1542</v>
      </c>
      <c r="C776" t="str">
        <f>TRIM(LEFT(Table1[[#This Row],[product_name]], FIND(" ", Table1[[#This Row],[product_name]], FIND(" ", Table1[[#This Row],[product_name]], FIND(" ", Table1[[#This Row],[product_name]])+1)+1)))</f>
        <v>boAt Airdopes 191G</v>
      </c>
      <c r="D776" t="str">
        <f>PROPER(Table1[[#This Row],[Column1]])</f>
        <v>Boat Airdopes 191G</v>
      </c>
      <c r="E776" t="s">
        <v>2696</v>
      </c>
      <c r="F776" t="s">
        <v>2717</v>
      </c>
      <c r="G776" t="s">
        <v>2718</v>
      </c>
      <c r="H776" t="s">
        <v>2731</v>
      </c>
      <c r="I776" s="9">
        <v>99</v>
      </c>
      <c r="J776" s="9">
        <v>3490</v>
      </c>
      <c r="K776" s="1">
        <v>0.54</v>
      </c>
      <c r="L776" s="3">
        <f>IF(Table1[[#This Row],[discount_percentage]]&gt;=0.5, 1,0)</f>
        <v>1</v>
      </c>
      <c r="M776">
        <v>3.7</v>
      </c>
      <c r="N776" s="2">
        <v>676</v>
      </c>
      <c r="O776" s="7">
        <f>IF(Table1[rating_count]&lt;1000, 1, 0)</f>
        <v>1</v>
      </c>
      <c r="P776" s="8">
        <f>Table1[[#This Row],[actual_price]]*Table1[[#This Row],[rating_count]]</f>
        <v>2359240</v>
      </c>
      <c r="Q776" s="10" t="str">
        <f>IF(Table1[[#This Row],[discounted_price]]&lt;200, "₹ 200",IF(Table1[[#This Row],[discounted_price]]&lt;=500,"₹ 200-₹ 500", "&gt;₹ 500"))</f>
        <v>₹ 200</v>
      </c>
      <c r="R776">
        <f>Table1[[#This Row],[rating]]*Table1[[#This Row],[rating_count]]</f>
        <v>2501.2000000000003</v>
      </c>
      <c r="S776" t="str">
        <f>IF(Table1[[#This Row],[discount_percentage]]&lt;0.25, "Low", IF(Table1[[#This Row],[discount_percentage]]&lt;0.5, "Medium", "High"))</f>
        <v>High</v>
      </c>
    </row>
    <row r="777" spans="1:19">
      <c r="A777" t="s">
        <v>1543</v>
      </c>
      <c r="B777" t="s">
        <v>1544</v>
      </c>
      <c r="C777" t="str">
        <f>TRIM(LEFT(Table1[[#This Row],[product_name]], FIND(" ", Table1[[#This Row],[product_name]], FIND(" ", Table1[[#This Row],[product_name]], FIND(" ", Table1[[#This Row],[product_name]])+1)+1)))</f>
        <v>Boult Audio BassBuds</v>
      </c>
      <c r="D777" t="str">
        <f>PROPER(Table1[[#This Row],[Column1]])</f>
        <v>Boult Audio Bassbuds</v>
      </c>
      <c r="E777" t="s">
        <v>2938</v>
      </c>
      <c r="F777" t="s">
        <v>2939</v>
      </c>
      <c r="G777" t="s">
        <v>2743</v>
      </c>
      <c r="H777" t="s">
        <v>2744</v>
      </c>
      <c r="I777" s="9">
        <v>499</v>
      </c>
      <c r="J777" s="9">
        <v>1299</v>
      </c>
      <c r="K777" s="1">
        <v>0.62</v>
      </c>
      <c r="L777" s="3">
        <f>IF(Table1[[#This Row],[discount_percentage]]&gt;=0.5, 1,0)</f>
        <v>1</v>
      </c>
      <c r="M777">
        <v>3.9</v>
      </c>
      <c r="N777" s="2">
        <v>1173</v>
      </c>
      <c r="O777" s="7">
        <f>IF(Table1[rating_count]&lt;1000, 1, 0)</f>
        <v>0</v>
      </c>
      <c r="P777" s="8">
        <f>Table1[[#This Row],[actual_price]]*Table1[[#This Row],[rating_count]]</f>
        <v>1523727</v>
      </c>
      <c r="Q777" s="10" t="str">
        <f>IF(Table1[[#This Row],[discounted_price]]&lt;200, "₹ 200",IF(Table1[[#This Row],[discounted_price]]&lt;=500,"₹ 200-₹ 500", "&gt;₹ 500"))</f>
        <v>₹ 200-₹ 500</v>
      </c>
      <c r="R777">
        <f>Table1[[#This Row],[rating]]*Table1[[#This Row],[rating_count]]</f>
        <v>4574.7</v>
      </c>
      <c r="S777" t="str">
        <f>IF(Table1[[#This Row],[discount_percentage]]&lt;0.25, "Low", IF(Table1[[#This Row],[discount_percentage]]&lt;0.5, "Medium", "High"))</f>
        <v>High</v>
      </c>
    </row>
    <row r="778" spans="1:19">
      <c r="A778" t="s">
        <v>1545</v>
      </c>
      <c r="B778" t="s">
        <v>1546</v>
      </c>
      <c r="C778" t="str">
        <f>TRIM(LEFT(Table1[[#This Row],[product_name]], FIND(" ", Table1[[#This Row],[product_name]], FIND(" ", Table1[[#This Row],[product_name]], FIND(" ", Table1[[#This Row],[product_name]])+1)+1)))</f>
        <v>IT2M Designer Mouse</v>
      </c>
      <c r="D778" t="str">
        <f>PROPER(Table1[[#This Row],[Column1]])</f>
        <v>It2M Designer Mouse</v>
      </c>
      <c r="E778" t="s">
        <v>2938</v>
      </c>
      <c r="F778" t="s">
        <v>2799</v>
      </c>
      <c r="G778" t="s">
        <v>2800</v>
      </c>
      <c r="I778" s="9">
        <v>1792</v>
      </c>
      <c r="J778" s="9">
        <v>499</v>
      </c>
      <c r="K778" s="1">
        <v>0.6</v>
      </c>
      <c r="L778" s="3">
        <f>IF(Table1[[#This Row],[discount_percentage]]&gt;=0.5, 1,0)</f>
        <v>1</v>
      </c>
      <c r="M778">
        <v>4.3</v>
      </c>
      <c r="N778" s="2">
        <v>9998</v>
      </c>
      <c r="O778" s="7">
        <f>IF(Table1[rating_count]&lt;1000, 1, 0)</f>
        <v>0</v>
      </c>
      <c r="P778" s="8">
        <f>Table1[[#This Row],[actual_price]]*Table1[[#This Row],[rating_count]]</f>
        <v>4989002</v>
      </c>
      <c r="Q778" s="10" t="str">
        <f>IF(Table1[[#This Row],[discounted_price]]&lt;200, "₹ 200",IF(Table1[[#This Row],[discounted_price]]&lt;=500,"₹ 200-₹ 500", "&gt;₹ 500"))</f>
        <v>&gt;₹ 500</v>
      </c>
      <c r="R778">
        <f>Table1[[#This Row],[rating]]*Table1[[#This Row],[rating_count]]</f>
        <v>42991.4</v>
      </c>
      <c r="S778" t="str">
        <f>IF(Table1[[#This Row],[discount_percentage]]&lt;0.25, "Low", IF(Table1[[#This Row],[discount_percentage]]&lt;0.5, "Medium", "High"))</f>
        <v>High</v>
      </c>
    </row>
    <row r="779" spans="1:19">
      <c r="A779" t="s">
        <v>1547</v>
      </c>
      <c r="B779" t="s">
        <v>1548</v>
      </c>
      <c r="C779" t="str">
        <f>TRIM(LEFT(Table1[[#This Row],[product_name]], FIND(" ", Table1[[#This Row],[product_name]], FIND(" ", Table1[[#This Row],[product_name]], FIND(" ", Table1[[#This Row],[product_name]])+1)+1)))</f>
        <v>Noise ColorFit Ultra</v>
      </c>
      <c r="D779" t="str">
        <f>PROPER(Table1[[#This Row],[Column1]])</f>
        <v>Noise Colorfit Ultra</v>
      </c>
      <c r="E779" t="s">
        <v>2938</v>
      </c>
      <c r="F779" t="s">
        <v>2939</v>
      </c>
      <c r="G779" t="s">
        <v>2801</v>
      </c>
      <c r="I779" s="9">
        <v>3299</v>
      </c>
      <c r="J779" s="9">
        <v>5999</v>
      </c>
      <c r="K779" s="1">
        <v>0.57999999999999996</v>
      </c>
      <c r="L779" s="3">
        <f>IF(Table1[[#This Row],[discount_percentage]]&gt;=0.5, 1,0)</f>
        <v>1</v>
      </c>
      <c r="M779">
        <v>4.0999999999999996</v>
      </c>
      <c r="N779" s="2">
        <v>5852</v>
      </c>
      <c r="O779" s="7">
        <f>IF(Table1[rating_count]&lt;1000, 1, 0)</f>
        <v>0</v>
      </c>
      <c r="P779" s="8">
        <f>Table1[[#This Row],[actual_price]]*Table1[[#This Row],[rating_count]]</f>
        <v>35106148</v>
      </c>
      <c r="Q779" s="10" t="str">
        <f>IF(Table1[[#This Row],[discounted_price]]&lt;200, "₹ 200",IF(Table1[[#This Row],[discounted_price]]&lt;=500,"₹ 200-₹ 500", "&gt;₹ 500"))</f>
        <v>&gt;₹ 500</v>
      </c>
      <c r="R779">
        <f>Table1[[#This Row],[rating]]*Table1[[#This Row],[rating_count]]</f>
        <v>23993.199999999997</v>
      </c>
      <c r="S779" t="str">
        <f>IF(Table1[[#This Row],[discount_percentage]]&lt;0.25, "Low", IF(Table1[[#This Row],[discount_percentage]]&lt;0.5, "Medium", "High"))</f>
        <v>High</v>
      </c>
    </row>
    <row r="780" spans="1:19">
      <c r="A780" t="s">
        <v>1549</v>
      </c>
      <c r="B780" t="s">
        <v>1550</v>
      </c>
      <c r="C780" t="str">
        <f>TRIM(LEFT(Table1[[#This Row],[product_name]], FIND(" ", Table1[[#This Row],[product_name]], FIND(" ", Table1[[#This Row],[product_name]], FIND(" ", Table1[[#This Row],[product_name]])+1)+1)))</f>
        <v>Lapster Caddy for</v>
      </c>
      <c r="D780" t="str">
        <f>PROPER(Table1[[#This Row],[Column1]])</f>
        <v>Lapster Caddy For</v>
      </c>
      <c r="E780" t="s">
        <v>2943</v>
      </c>
      <c r="F780" t="s">
        <v>2944</v>
      </c>
      <c r="G780" t="s">
        <v>2753</v>
      </c>
      <c r="H780" t="s">
        <v>2754</v>
      </c>
      <c r="I780" s="9">
        <v>125</v>
      </c>
      <c r="J780" s="9">
        <v>999</v>
      </c>
      <c r="K780" s="1">
        <v>0.8</v>
      </c>
      <c r="L780" s="3">
        <f>IF(Table1[[#This Row],[discount_percentage]]&gt;=0.5, 1,0)</f>
        <v>1</v>
      </c>
      <c r="M780">
        <v>4.2</v>
      </c>
      <c r="N780" s="2">
        <v>362</v>
      </c>
      <c r="O780" s="7">
        <f>IF(Table1[rating_count]&lt;1000, 1, 0)</f>
        <v>1</v>
      </c>
      <c r="P780" s="8">
        <f>Table1[[#This Row],[actual_price]]*Table1[[#This Row],[rating_count]]</f>
        <v>361638</v>
      </c>
      <c r="Q780" s="10" t="str">
        <f>IF(Table1[[#This Row],[discounted_price]]&lt;200, "₹ 200",IF(Table1[[#This Row],[discounted_price]]&lt;=500,"₹ 200-₹ 500", "&gt;₹ 500"))</f>
        <v>₹ 200</v>
      </c>
      <c r="R780">
        <f>Table1[[#This Row],[rating]]*Table1[[#This Row],[rating_count]]</f>
        <v>1520.4</v>
      </c>
      <c r="S780" t="str">
        <f>IF(Table1[[#This Row],[discount_percentage]]&lt;0.25, "Low", IF(Table1[[#This Row],[discount_percentage]]&lt;0.5, "Medium", "High"))</f>
        <v>High</v>
      </c>
    </row>
    <row r="781" spans="1:19">
      <c r="A781" t="s">
        <v>1551</v>
      </c>
      <c r="B781" t="s">
        <v>1552</v>
      </c>
      <c r="C781" t="str">
        <f>TRIM(LEFT(Table1[[#This Row],[product_name]], FIND(" ", Table1[[#This Row],[product_name]], FIND(" ", Table1[[#This Row],[product_name]], FIND(" ", Table1[[#This Row],[product_name]])+1)+1)))</f>
        <v>SanDisk Extreme SD</v>
      </c>
      <c r="D781" t="str">
        <f>PROPER(Table1[[#This Row],[Column1]])</f>
        <v>Sandisk Extreme Sd</v>
      </c>
      <c r="E781" t="s">
        <v>2938</v>
      </c>
      <c r="F781" t="s">
        <v>2939</v>
      </c>
      <c r="G781" t="s">
        <v>2743</v>
      </c>
      <c r="H781" t="s">
        <v>2744</v>
      </c>
      <c r="I781" s="9">
        <v>399</v>
      </c>
      <c r="J781" s="9">
        <v>1800</v>
      </c>
      <c r="K781" s="1">
        <v>0.48</v>
      </c>
      <c r="L781" s="3">
        <f>IF(Table1[[#This Row],[discount_percentage]]&gt;=0.5, 1,0)</f>
        <v>0</v>
      </c>
      <c r="M781">
        <v>4.5</v>
      </c>
      <c r="N781" s="2">
        <v>205052</v>
      </c>
      <c r="O781" s="7">
        <f>IF(Table1[rating_count]&lt;1000, 1, 0)</f>
        <v>0</v>
      </c>
      <c r="P781" s="8">
        <f>Table1[[#This Row],[actual_price]]*Table1[[#This Row],[rating_count]]</f>
        <v>369093600</v>
      </c>
      <c r="Q781" s="10" t="str">
        <f>IF(Table1[[#This Row],[discounted_price]]&lt;200, "₹ 200",IF(Table1[[#This Row],[discounted_price]]&lt;=500,"₹ 200-₹ 500", "&gt;₹ 500"))</f>
        <v>₹ 200-₹ 500</v>
      </c>
      <c r="R781">
        <f>Table1[[#This Row],[rating]]*Table1[[#This Row],[rating_count]]</f>
        <v>922734</v>
      </c>
      <c r="S781" t="str">
        <f>IF(Table1[[#This Row],[discount_percentage]]&lt;0.25, "Low", IF(Table1[[#This Row],[discount_percentage]]&lt;0.5, "Medium", "High"))</f>
        <v>Medium</v>
      </c>
    </row>
    <row r="782" spans="1:19">
      <c r="A782" t="s">
        <v>1553</v>
      </c>
      <c r="B782" t="s">
        <v>1554</v>
      </c>
      <c r="C782" t="str">
        <f>TRIM(LEFT(Table1[[#This Row],[product_name]], FIND(" ", Table1[[#This Row],[product_name]], FIND(" ", Table1[[#This Row],[product_name]], FIND(" ", Table1[[#This Row],[product_name]])+1)+1)))</f>
        <v>Fire-Boltt Ring Pro</v>
      </c>
      <c r="D782" t="str">
        <f>PROPER(Table1[[#This Row],[Column1]])</f>
        <v>Fire-Boltt Ring Pro</v>
      </c>
      <c r="E782" t="s">
        <v>2696</v>
      </c>
      <c r="F782" t="s">
        <v>2725</v>
      </c>
      <c r="G782" t="s">
        <v>2726</v>
      </c>
      <c r="H782" t="s">
        <v>2727</v>
      </c>
      <c r="I782" s="9">
        <v>1199</v>
      </c>
      <c r="J782" s="9">
        <v>9999</v>
      </c>
      <c r="K782" s="1">
        <v>0.75</v>
      </c>
      <c r="L782" s="3">
        <f>IF(Table1[[#This Row],[discount_percentage]]&gt;=0.5, 1,0)</f>
        <v>1</v>
      </c>
      <c r="M782">
        <v>4</v>
      </c>
      <c r="N782" s="2">
        <v>9090</v>
      </c>
      <c r="O782" s="7">
        <f>IF(Table1[rating_count]&lt;1000, 1, 0)</f>
        <v>0</v>
      </c>
      <c r="P782" s="8">
        <f>Table1[[#This Row],[actual_price]]*Table1[[#This Row],[rating_count]]</f>
        <v>90890910</v>
      </c>
      <c r="Q782" s="10" t="str">
        <f>IF(Table1[[#This Row],[discounted_price]]&lt;200, "₹ 200",IF(Table1[[#This Row],[discounted_price]]&lt;=500,"₹ 200-₹ 500", "&gt;₹ 500"))</f>
        <v>&gt;₹ 500</v>
      </c>
      <c r="R782">
        <f>Table1[[#This Row],[rating]]*Table1[[#This Row],[rating_count]]</f>
        <v>36360</v>
      </c>
      <c r="S782" t="str">
        <f>IF(Table1[[#This Row],[discount_percentage]]&lt;0.25, "Low", IF(Table1[[#This Row],[discount_percentage]]&lt;0.5, "Medium", "High"))</f>
        <v>High</v>
      </c>
    </row>
    <row r="783" spans="1:19">
      <c r="A783" t="s">
        <v>1555</v>
      </c>
      <c r="B783" t="s">
        <v>1556</v>
      </c>
      <c r="C783" t="str">
        <f>TRIM(LEFT(Table1[[#This Row],[product_name]], FIND(" ", Table1[[#This Row],[product_name]], FIND(" ", Table1[[#This Row],[product_name]], FIND(" ", Table1[[#This Row],[product_name]])+1)+1)))</f>
        <v>Lenovo 600 Bluetooth</v>
      </c>
      <c r="D783" t="str">
        <f>PROPER(Table1[[#This Row],[Column1]])</f>
        <v>Lenovo 600 Bluetooth</v>
      </c>
      <c r="E783" t="s">
        <v>2938</v>
      </c>
      <c r="F783" t="s">
        <v>2939</v>
      </c>
      <c r="G783" t="s">
        <v>2743</v>
      </c>
      <c r="H783" t="s">
        <v>2745</v>
      </c>
      <c r="I783" s="9">
        <v>235</v>
      </c>
      <c r="J783" s="9">
        <v>2890</v>
      </c>
      <c r="K783" s="1">
        <v>0.5</v>
      </c>
      <c r="L783" s="3">
        <f>IF(Table1[[#This Row],[discount_percentage]]&gt;=0.5, 1,0)</f>
        <v>1</v>
      </c>
      <c r="M783">
        <v>4.5</v>
      </c>
      <c r="N783" s="2">
        <v>4099</v>
      </c>
      <c r="O783" s="7">
        <f>IF(Table1[rating_count]&lt;1000, 1, 0)</f>
        <v>0</v>
      </c>
      <c r="P783" s="8">
        <f>Table1[[#This Row],[actual_price]]*Table1[[#This Row],[rating_count]]</f>
        <v>11846110</v>
      </c>
      <c r="Q783" s="10" t="str">
        <f>IF(Table1[[#This Row],[discounted_price]]&lt;200, "₹ 200",IF(Table1[[#This Row],[discounted_price]]&lt;=500,"₹ 200-₹ 500", "&gt;₹ 500"))</f>
        <v>₹ 200-₹ 500</v>
      </c>
      <c r="R783">
        <f>Table1[[#This Row],[rating]]*Table1[[#This Row],[rating_count]]</f>
        <v>18445.5</v>
      </c>
      <c r="S783" t="str">
        <f>IF(Table1[[#This Row],[discount_percentage]]&lt;0.25, "Low", IF(Table1[[#This Row],[discount_percentage]]&lt;0.5, "Medium", "High"))</f>
        <v>High</v>
      </c>
    </row>
    <row r="784" spans="1:19">
      <c r="A784" t="s">
        <v>1557</v>
      </c>
      <c r="B784" t="s">
        <v>1558</v>
      </c>
      <c r="C784" t="str">
        <f>TRIM(LEFT(Table1[[#This Row],[product_name]], FIND(" ", Table1[[#This Row],[product_name]], FIND(" ", Table1[[#This Row],[product_name]], FIND(" ", Table1[[#This Row],[product_name]])+1)+1)))</f>
        <v>Boult Audio Airbass</v>
      </c>
      <c r="D784" t="str">
        <f>PROPER(Table1[[#This Row],[Column1]])</f>
        <v>Boult Audio Airbass</v>
      </c>
      <c r="E784" t="s">
        <v>2938</v>
      </c>
      <c r="F784" t="s">
        <v>2939</v>
      </c>
      <c r="G784" t="s">
        <v>2739</v>
      </c>
      <c r="H784" t="s">
        <v>2746</v>
      </c>
      <c r="I784" s="9">
        <v>549</v>
      </c>
      <c r="J784" s="9">
        <v>5999</v>
      </c>
      <c r="K784" s="1">
        <v>0.82</v>
      </c>
      <c r="L784" s="3">
        <f>IF(Table1[[#This Row],[discount_percentage]]&gt;=0.5, 1,0)</f>
        <v>1</v>
      </c>
      <c r="M784">
        <v>3.5</v>
      </c>
      <c r="N784" s="2">
        <v>12966</v>
      </c>
      <c r="O784" s="7">
        <f>IF(Table1[rating_count]&lt;1000, 1, 0)</f>
        <v>0</v>
      </c>
      <c r="P784" s="8">
        <f>Table1[[#This Row],[actual_price]]*Table1[[#This Row],[rating_count]]</f>
        <v>77783034</v>
      </c>
      <c r="Q784" s="10" t="str">
        <f>IF(Table1[[#This Row],[discounted_price]]&lt;200, "₹ 200",IF(Table1[[#This Row],[discounted_price]]&lt;=500,"₹ 200-₹ 500", "&gt;₹ 500"))</f>
        <v>&gt;₹ 500</v>
      </c>
      <c r="R784">
        <f>Table1[[#This Row],[rating]]*Table1[[#This Row],[rating_count]]</f>
        <v>45381</v>
      </c>
      <c r="S784" t="str">
        <f>IF(Table1[[#This Row],[discount_percentage]]&lt;0.25, "Low", IF(Table1[[#This Row],[discount_percentage]]&lt;0.5, "Medium", "High"))</f>
        <v>High</v>
      </c>
    </row>
    <row r="785" spans="1:19">
      <c r="A785" t="s">
        <v>1559</v>
      </c>
      <c r="B785" t="s">
        <v>1560</v>
      </c>
      <c r="C785" t="str">
        <f>TRIM(LEFT(Table1[[#This Row],[product_name]], FIND(" ", Table1[[#This Row],[product_name]], FIND(" ", Table1[[#This Row],[product_name]], FIND(" ", Table1[[#This Row],[product_name]])+1)+1)))</f>
        <v>Classmate Soft Cover</v>
      </c>
      <c r="D785" t="str">
        <f>PROPER(Table1[[#This Row],[Column1]])</f>
        <v>Classmate Soft Cover</v>
      </c>
      <c r="E785" t="s">
        <v>2938</v>
      </c>
      <c r="F785" t="s">
        <v>2939</v>
      </c>
      <c r="G785" t="s">
        <v>2784</v>
      </c>
      <c r="H785" t="s">
        <v>2785</v>
      </c>
      <c r="I785" s="9">
        <v>89</v>
      </c>
      <c r="J785" s="9">
        <v>160</v>
      </c>
      <c r="K785" s="1">
        <v>0.02</v>
      </c>
      <c r="L785" s="3">
        <f>IF(Table1[[#This Row],[discount_percentage]]&gt;=0.5, 1,0)</f>
        <v>0</v>
      </c>
      <c r="M785">
        <v>4.5</v>
      </c>
      <c r="N785" s="2">
        <v>4428</v>
      </c>
      <c r="O785" s="7">
        <f>IF(Table1[rating_count]&lt;1000, 1, 0)</f>
        <v>0</v>
      </c>
      <c r="P785" s="8">
        <f>Table1[[#This Row],[actual_price]]*Table1[[#This Row],[rating_count]]</f>
        <v>708480</v>
      </c>
      <c r="Q785" s="10" t="str">
        <f>IF(Table1[[#This Row],[discounted_price]]&lt;200, "₹ 200",IF(Table1[[#This Row],[discounted_price]]&lt;=500,"₹ 200-₹ 500", "&gt;₹ 500"))</f>
        <v>₹ 200</v>
      </c>
      <c r="R785">
        <f>Table1[[#This Row],[rating]]*Table1[[#This Row],[rating_count]]</f>
        <v>19926</v>
      </c>
      <c r="S785" t="str">
        <f>IF(Table1[[#This Row],[discount_percentage]]&lt;0.25, "Low", IF(Table1[[#This Row],[discount_percentage]]&lt;0.5, "Medium", "High"))</f>
        <v>Low</v>
      </c>
    </row>
    <row r="786" spans="1:19">
      <c r="A786" t="s">
        <v>1561</v>
      </c>
      <c r="B786" t="s">
        <v>1562</v>
      </c>
      <c r="C786" t="str">
        <f>TRIM(LEFT(Table1[[#This Row],[product_name]], FIND(" ", Table1[[#This Row],[product_name]], FIND(" ", Table1[[#This Row],[product_name]], FIND(" ", Table1[[#This Row],[product_name]])+1)+1)))</f>
        <v>LS LAPSTER Quality</v>
      </c>
      <c r="D786" t="str">
        <f>PROPER(Table1[[#This Row],[Column1]])</f>
        <v>Ls Lapster Quality</v>
      </c>
      <c r="E786" t="s">
        <v>2938</v>
      </c>
      <c r="F786" t="s">
        <v>2939</v>
      </c>
      <c r="G786" t="s">
        <v>2958</v>
      </c>
      <c r="H786" t="s">
        <v>2695</v>
      </c>
      <c r="I786" s="9">
        <v>970</v>
      </c>
      <c r="J786" s="9">
        <v>999</v>
      </c>
      <c r="K786" s="1">
        <v>0.88</v>
      </c>
      <c r="L786" s="3">
        <f>IF(Table1[[#This Row],[discount_percentage]]&gt;=0.5, 1,0)</f>
        <v>1</v>
      </c>
      <c r="M786">
        <v>3.3</v>
      </c>
      <c r="N786" s="2">
        <v>5692</v>
      </c>
      <c r="O786" s="7">
        <f>IF(Table1[rating_count]&lt;1000, 1, 0)</f>
        <v>0</v>
      </c>
      <c r="P786" s="8">
        <f>Table1[[#This Row],[actual_price]]*Table1[[#This Row],[rating_count]]</f>
        <v>5686308</v>
      </c>
      <c r="Q786" s="10" t="str">
        <f>IF(Table1[[#This Row],[discounted_price]]&lt;200, "₹ 200",IF(Table1[[#This Row],[discounted_price]]&lt;=500,"₹ 200-₹ 500", "&gt;₹ 500"))</f>
        <v>&gt;₹ 500</v>
      </c>
      <c r="R786">
        <f>Table1[[#This Row],[rating]]*Table1[[#This Row],[rating_count]]</f>
        <v>18783.599999999999</v>
      </c>
      <c r="S786" t="str">
        <f>IF(Table1[[#This Row],[discount_percentage]]&lt;0.25, "Low", IF(Table1[[#This Row],[discount_percentage]]&lt;0.5, "Medium", "High"))</f>
        <v>High</v>
      </c>
    </row>
    <row r="787" spans="1:19">
      <c r="A787" t="s">
        <v>1563</v>
      </c>
      <c r="B787" t="s">
        <v>1564</v>
      </c>
      <c r="C787" t="str">
        <f>TRIM(LEFT(Table1[[#This Row],[product_name]], FIND(" ", Table1[[#This Row],[product_name]], FIND(" ", Table1[[#This Row],[product_name]], FIND(" ", Table1[[#This Row],[product_name]])+1)+1)))</f>
        <v>KLAM LCD Writing</v>
      </c>
      <c r="D787" t="str">
        <f>PROPER(Table1[[#This Row],[Column1]])</f>
        <v>Klam Lcd Writing</v>
      </c>
      <c r="E787" t="s">
        <v>2696</v>
      </c>
      <c r="F787" t="s">
        <v>2725</v>
      </c>
      <c r="G787" t="s">
        <v>2726</v>
      </c>
      <c r="H787" t="s">
        <v>2727</v>
      </c>
      <c r="I787" s="9">
        <v>1299</v>
      </c>
      <c r="J787" s="9">
        <v>499</v>
      </c>
      <c r="K787" s="1">
        <v>0.65</v>
      </c>
      <c r="L787" s="3">
        <f>IF(Table1[[#This Row],[discount_percentage]]&gt;=0.5, 1,0)</f>
        <v>1</v>
      </c>
      <c r="M787">
        <v>4.0999999999999996</v>
      </c>
      <c r="N787" s="2">
        <v>21</v>
      </c>
      <c r="O787" s="7">
        <f>IF(Table1[rating_count]&lt;1000, 1, 0)</f>
        <v>1</v>
      </c>
      <c r="P787" s="8">
        <f>Table1[[#This Row],[actual_price]]*Table1[[#This Row],[rating_count]]</f>
        <v>10479</v>
      </c>
      <c r="Q787" s="10" t="str">
        <f>IF(Table1[[#This Row],[discounted_price]]&lt;200, "₹ 200",IF(Table1[[#This Row],[discounted_price]]&lt;=500,"₹ 200-₹ 500", "&gt;₹ 500"))</f>
        <v>&gt;₹ 500</v>
      </c>
      <c r="R787">
        <f>Table1[[#This Row],[rating]]*Table1[[#This Row],[rating_count]]</f>
        <v>86.1</v>
      </c>
      <c r="S787" t="str">
        <f>IF(Table1[[#This Row],[discount_percentage]]&lt;0.25, "Low", IF(Table1[[#This Row],[discount_percentage]]&lt;0.5, "Medium", "High"))</f>
        <v>High</v>
      </c>
    </row>
    <row r="788" spans="1:19">
      <c r="A788" t="s">
        <v>1565</v>
      </c>
      <c r="B788" t="s">
        <v>1566</v>
      </c>
      <c r="C788" t="str">
        <f>TRIM(LEFT(Table1[[#This Row],[product_name]], FIND(" ", Table1[[#This Row],[product_name]], FIND(" ", Table1[[#This Row],[product_name]], FIND(" ", Table1[[#This Row],[product_name]])+1)+1)))</f>
        <v>CP PLUS 2MP</v>
      </c>
      <c r="D788" t="str">
        <f>PROPER(Table1[[#This Row],[Column1]])</f>
        <v>Cp Plus 2Mp</v>
      </c>
      <c r="E788" t="s">
        <v>2938</v>
      </c>
      <c r="F788" t="s">
        <v>2939</v>
      </c>
      <c r="G788" t="s">
        <v>2743</v>
      </c>
      <c r="H788" t="s">
        <v>2768</v>
      </c>
      <c r="I788" s="9">
        <v>230</v>
      </c>
      <c r="J788" s="9">
        <v>4700</v>
      </c>
      <c r="K788" s="1">
        <v>0.56999999999999995</v>
      </c>
      <c r="L788" s="3">
        <f>IF(Table1[[#This Row],[discount_percentage]]&gt;=0.5, 1,0)</f>
        <v>1</v>
      </c>
      <c r="M788">
        <v>3.8</v>
      </c>
      <c r="N788" s="2">
        <v>1880</v>
      </c>
      <c r="O788" s="7">
        <f>IF(Table1[rating_count]&lt;1000, 1, 0)</f>
        <v>0</v>
      </c>
      <c r="P788" s="8">
        <f>Table1[[#This Row],[actual_price]]*Table1[[#This Row],[rating_count]]</f>
        <v>8836000</v>
      </c>
      <c r="Q788" s="10" t="str">
        <f>IF(Table1[[#This Row],[discounted_price]]&lt;200, "₹ 200",IF(Table1[[#This Row],[discounted_price]]&lt;=500,"₹ 200-₹ 500", "&gt;₹ 500"))</f>
        <v>₹ 200-₹ 500</v>
      </c>
      <c r="R788">
        <f>Table1[[#This Row],[rating]]*Table1[[#This Row],[rating_count]]</f>
        <v>7144</v>
      </c>
      <c r="S788" t="str">
        <f>IF(Table1[[#This Row],[discount_percentage]]&lt;0.25, "Low", IF(Table1[[#This Row],[discount_percentage]]&lt;0.5, "Medium", "High"))</f>
        <v>High</v>
      </c>
    </row>
    <row r="789" spans="1:19">
      <c r="A789" t="s">
        <v>1567</v>
      </c>
      <c r="B789" t="s">
        <v>1568</v>
      </c>
      <c r="C789" t="str">
        <f>TRIM(LEFT(Table1[[#This Row],[product_name]], FIND(" ", Table1[[#This Row],[product_name]], FIND(" ", Table1[[#This Row],[product_name]], FIND(" ", Table1[[#This Row],[product_name]])+1)+1)))</f>
        <v>HP Deskjet 2331</v>
      </c>
      <c r="D789" t="str">
        <f>PROPER(Table1[[#This Row],[Column1]])</f>
        <v>Hp Deskjet 2331</v>
      </c>
      <c r="E789" t="s">
        <v>2696</v>
      </c>
      <c r="F789" t="s">
        <v>2725</v>
      </c>
      <c r="G789" t="s">
        <v>2802</v>
      </c>
      <c r="I789" s="9">
        <v>119</v>
      </c>
      <c r="J789" s="9">
        <v>4332.96</v>
      </c>
      <c r="K789" s="1">
        <v>0.08</v>
      </c>
      <c r="L789" s="3">
        <f>IF(Table1[[#This Row],[discount_percentage]]&gt;=0.5, 1,0)</f>
        <v>0</v>
      </c>
      <c r="M789">
        <v>3.5</v>
      </c>
      <c r="N789" s="2">
        <v>21762</v>
      </c>
      <c r="O789" s="7">
        <f>IF(Table1[rating_count]&lt;1000, 1, 0)</f>
        <v>0</v>
      </c>
      <c r="P789" s="8">
        <f>Table1[[#This Row],[actual_price]]*Table1[[#This Row],[rating_count]]</f>
        <v>94293875.519999996</v>
      </c>
      <c r="Q789" s="10" t="str">
        <f>IF(Table1[[#This Row],[discounted_price]]&lt;200, "₹ 200",IF(Table1[[#This Row],[discounted_price]]&lt;=500,"₹ 200-₹ 500", "&gt;₹ 500"))</f>
        <v>₹ 200</v>
      </c>
      <c r="R789">
        <f>Table1[[#This Row],[rating]]*Table1[[#This Row],[rating_count]]</f>
        <v>76167</v>
      </c>
      <c r="S789" t="str">
        <f>IF(Table1[[#This Row],[discount_percentage]]&lt;0.25, "Low", IF(Table1[[#This Row],[discount_percentage]]&lt;0.5, "Medium", "High"))</f>
        <v>Low</v>
      </c>
    </row>
    <row r="790" spans="1:19">
      <c r="A790" t="s">
        <v>1569</v>
      </c>
      <c r="B790" t="s">
        <v>1570</v>
      </c>
      <c r="C790" t="str">
        <f>TRIM(LEFT(Table1[[#This Row],[product_name]], FIND(" ", Table1[[#This Row],[product_name]], FIND(" ", Table1[[#This Row],[product_name]], FIND(" ", Table1[[#This Row],[product_name]])+1)+1)))</f>
        <v>D-Link DIR-615 Wi-fi</v>
      </c>
      <c r="D790" t="str">
        <f>PROPER(Table1[[#This Row],[Column1]])</f>
        <v>D-Link Dir-615 Wi-Fi</v>
      </c>
      <c r="E790" t="s">
        <v>2696</v>
      </c>
      <c r="F790" t="s">
        <v>2697</v>
      </c>
      <c r="G790" t="s">
        <v>2722</v>
      </c>
      <c r="H790" t="s">
        <v>2803</v>
      </c>
      <c r="I790" s="9">
        <v>449</v>
      </c>
      <c r="J790" s="9">
        <v>1800</v>
      </c>
      <c r="K790" s="1">
        <v>0.5</v>
      </c>
      <c r="L790" s="3">
        <f>IF(Table1[[#This Row],[discount_percentage]]&gt;=0.5, 1,0)</f>
        <v>1</v>
      </c>
      <c r="M790">
        <v>4.0999999999999996</v>
      </c>
      <c r="N790" s="2">
        <v>22375</v>
      </c>
      <c r="O790" s="7">
        <f>IF(Table1[rating_count]&lt;1000, 1, 0)</f>
        <v>0</v>
      </c>
      <c r="P790" s="8">
        <f>Table1[[#This Row],[actual_price]]*Table1[[#This Row],[rating_count]]</f>
        <v>40275000</v>
      </c>
      <c r="Q790" s="10" t="str">
        <f>IF(Table1[[#This Row],[discounted_price]]&lt;200, "₹ 200",IF(Table1[[#This Row],[discounted_price]]&lt;=500,"₹ 200-₹ 500", "&gt;₹ 500"))</f>
        <v>₹ 200-₹ 500</v>
      </c>
      <c r="R790">
        <f>Table1[[#This Row],[rating]]*Table1[[#This Row],[rating_count]]</f>
        <v>91737.499999999985</v>
      </c>
      <c r="S790" t="str">
        <f>IF(Table1[[#This Row],[discount_percentage]]&lt;0.25, "Low", IF(Table1[[#This Row],[discount_percentage]]&lt;0.5, "Medium", "High"))</f>
        <v>High</v>
      </c>
    </row>
    <row r="791" spans="1:19">
      <c r="A791" t="s">
        <v>1571</v>
      </c>
      <c r="B791" t="s">
        <v>1572</v>
      </c>
      <c r="C791" t="str">
        <f>TRIM(LEFT(Table1[[#This Row],[product_name]], FIND(" ", Table1[[#This Row],[product_name]], FIND(" ", Table1[[#This Row],[product_name]], FIND(" ", Table1[[#This Row],[product_name]])+1)+1)))</f>
        <v>RPM Euro Games</v>
      </c>
      <c r="D791" t="str">
        <f>PROPER(Table1[[#This Row],[Column1]])</f>
        <v>Rpm Euro Games</v>
      </c>
      <c r="E791" t="s">
        <v>2696</v>
      </c>
      <c r="F791" t="s">
        <v>2717</v>
      </c>
      <c r="G791" t="s">
        <v>2718</v>
      </c>
      <c r="H791" t="s">
        <v>2730</v>
      </c>
      <c r="I791" s="9">
        <v>1699</v>
      </c>
      <c r="J791" s="9">
        <v>990</v>
      </c>
      <c r="K791" s="1">
        <v>0.7</v>
      </c>
      <c r="L791" s="3">
        <f>IF(Table1[[#This Row],[discount_percentage]]&gt;=0.5, 1,0)</f>
        <v>1</v>
      </c>
      <c r="M791">
        <v>4.5</v>
      </c>
      <c r="N791" s="2">
        <v>2453</v>
      </c>
      <c r="O791" s="7">
        <f>IF(Table1[rating_count]&lt;1000, 1, 0)</f>
        <v>0</v>
      </c>
      <c r="P791" s="8">
        <f>Table1[[#This Row],[actual_price]]*Table1[[#This Row],[rating_count]]</f>
        <v>2428470</v>
      </c>
      <c r="Q791" s="10" t="str">
        <f>IF(Table1[[#This Row],[discounted_price]]&lt;200, "₹ 200",IF(Table1[[#This Row],[discounted_price]]&lt;=500,"₹ 200-₹ 500", "&gt;₹ 500"))</f>
        <v>&gt;₹ 500</v>
      </c>
      <c r="R791">
        <f>Table1[[#This Row],[rating]]*Table1[[#This Row],[rating_count]]</f>
        <v>11038.5</v>
      </c>
      <c r="S791" t="str">
        <f>IF(Table1[[#This Row],[discount_percentage]]&lt;0.25, "Low", IF(Table1[[#This Row],[discount_percentage]]&lt;0.5, "Medium", "High"))</f>
        <v>High</v>
      </c>
    </row>
    <row r="792" spans="1:19">
      <c r="A792" t="s">
        <v>1573</v>
      </c>
      <c r="B792" t="s">
        <v>1574</v>
      </c>
      <c r="C792" t="str">
        <f>TRIM(LEFT(Table1[[#This Row],[product_name]], FIND(" ", Table1[[#This Row],[product_name]], FIND(" ", Table1[[#This Row],[product_name]], FIND(" ", Table1[[#This Row],[product_name]])+1)+1)))</f>
        <v>Wacom One by</v>
      </c>
      <c r="D792" t="str">
        <f>PROPER(Table1[[#This Row],[Column1]])</f>
        <v>Wacom One By</v>
      </c>
      <c r="E792" t="s">
        <v>2943</v>
      </c>
      <c r="F792" t="s">
        <v>2944</v>
      </c>
      <c r="G792" t="s">
        <v>2753</v>
      </c>
      <c r="H792" t="s">
        <v>2754</v>
      </c>
      <c r="I792" s="9">
        <v>561</v>
      </c>
      <c r="J792" s="9">
        <v>4699</v>
      </c>
      <c r="K792" s="1">
        <v>0.3</v>
      </c>
      <c r="L792" s="3">
        <f>IF(Table1[[#This Row],[discount_percentage]]&gt;=0.5, 1,0)</f>
        <v>0</v>
      </c>
      <c r="M792">
        <v>4.4000000000000004</v>
      </c>
      <c r="N792" s="2">
        <v>13544</v>
      </c>
      <c r="O792" s="7">
        <f>IF(Table1[rating_count]&lt;1000, 1, 0)</f>
        <v>0</v>
      </c>
      <c r="P792" s="8">
        <f>Table1[[#This Row],[actual_price]]*Table1[[#This Row],[rating_count]]</f>
        <v>63643256</v>
      </c>
      <c r="Q792" s="10" t="str">
        <f>IF(Table1[[#This Row],[discounted_price]]&lt;200, "₹ 200",IF(Table1[[#This Row],[discounted_price]]&lt;=500,"₹ 200-₹ 500", "&gt;₹ 500"))</f>
        <v>&gt;₹ 500</v>
      </c>
      <c r="R792">
        <f>Table1[[#This Row],[rating]]*Table1[[#This Row],[rating_count]]</f>
        <v>59593.600000000006</v>
      </c>
      <c r="S792" t="str">
        <f>IF(Table1[[#This Row],[discount_percentage]]&lt;0.25, "Low", IF(Table1[[#This Row],[discount_percentage]]&lt;0.5, "Medium", "High"))</f>
        <v>Medium</v>
      </c>
    </row>
    <row r="793" spans="1:19">
      <c r="A793" t="s">
        <v>1575</v>
      </c>
      <c r="B793" t="s">
        <v>1576</v>
      </c>
      <c r="C793" t="str">
        <f>TRIM(LEFT(Table1[[#This Row],[product_name]], FIND(" ", Table1[[#This Row],[product_name]], FIND(" ", Table1[[#This Row],[product_name]], FIND(" ", Table1[[#This Row],[product_name]])+1)+1)))</f>
        <v>Lenovo 300 FHD</v>
      </c>
      <c r="D793" t="str">
        <f>PROPER(Table1[[#This Row],[Column1]])</f>
        <v>Lenovo 300 Fhd</v>
      </c>
      <c r="E793" t="s">
        <v>2938</v>
      </c>
      <c r="F793" t="s">
        <v>2939</v>
      </c>
      <c r="G793" t="s">
        <v>2743</v>
      </c>
      <c r="H793" t="s">
        <v>2744</v>
      </c>
      <c r="I793" s="9">
        <v>289</v>
      </c>
      <c r="J793" s="9">
        <v>5490</v>
      </c>
      <c r="K793" s="1">
        <v>0.66</v>
      </c>
      <c r="L793" s="3">
        <f>IF(Table1[[#This Row],[discount_percentage]]&gt;=0.5, 1,0)</f>
        <v>1</v>
      </c>
      <c r="M793">
        <v>4.0999999999999996</v>
      </c>
      <c r="N793" s="2">
        <v>10976</v>
      </c>
      <c r="O793" s="7">
        <f>IF(Table1[rating_count]&lt;1000, 1, 0)</f>
        <v>0</v>
      </c>
      <c r="P793" s="8">
        <f>Table1[[#This Row],[actual_price]]*Table1[[#This Row],[rating_count]]</f>
        <v>60258240</v>
      </c>
      <c r="Q793" s="10" t="str">
        <f>IF(Table1[[#This Row],[discounted_price]]&lt;200, "₹ 200",IF(Table1[[#This Row],[discounted_price]]&lt;=500,"₹ 200-₹ 500", "&gt;₹ 500"))</f>
        <v>₹ 200-₹ 500</v>
      </c>
      <c r="R793">
        <f>Table1[[#This Row],[rating]]*Table1[[#This Row],[rating_count]]</f>
        <v>45001.599999999999</v>
      </c>
      <c r="S793" t="str">
        <f>IF(Table1[[#This Row],[discount_percentage]]&lt;0.25, "Low", IF(Table1[[#This Row],[discount_percentage]]&lt;0.5, "Medium", "High"))</f>
        <v>High</v>
      </c>
    </row>
    <row r="794" spans="1:19">
      <c r="A794" t="s">
        <v>1577</v>
      </c>
      <c r="B794" t="s">
        <v>1578</v>
      </c>
      <c r="C794" t="str">
        <f>TRIM(LEFT(Table1[[#This Row],[product_name]], FIND(" ", Table1[[#This Row],[product_name]], FIND(" ", Table1[[#This Row],[product_name]], FIND(" ", Table1[[#This Row],[product_name]])+1)+1)))</f>
        <v>Parker Quink Ink</v>
      </c>
      <c r="D794" t="str">
        <f>PROPER(Table1[[#This Row],[Column1]])</f>
        <v>Parker Quink Ink</v>
      </c>
      <c r="E794" t="s">
        <v>2938</v>
      </c>
      <c r="F794" t="s">
        <v>2939</v>
      </c>
      <c r="G794" t="s">
        <v>2739</v>
      </c>
      <c r="H794" t="s">
        <v>2747</v>
      </c>
      <c r="I794" s="9">
        <v>599</v>
      </c>
      <c r="J794" s="9">
        <v>100</v>
      </c>
      <c r="K794" s="1">
        <v>0.1</v>
      </c>
      <c r="L794" s="3">
        <f>IF(Table1[[#This Row],[discount_percentage]]&gt;=0.5, 1,0)</f>
        <v>0</v>
      </c>
      <c r="M794">
        <v>4.3</v>
      </c>
      <c r="N794" s="2">
        <v>3061</v>
      </c>
      <c r="O794" s="7">
        <f>IF(Table1[rating_count]&lt;1000, 1, 0)</f>
        <v>0</v>
      </c>
      <c r="P794" s="8">
        <f>Table1[[#This Row],[actual_price]]*Table1[[#This Row],[rating_count]]</f>
        <v>306100</v>
      </c>
      <c r="Q794" s="10" t="str">
        <f>IF(Table1[[#This Row],[discounted_price]]&lt;200, "₹ 200",IF(Table1[[#This Row],[discounted_price]]&lt;=500,"₹ 200-₹ 500", "&gt;₹ 500"))</f>
        <v>&gt;₹ 500</v>
      </c>
      <c r="R794">
        <f>Table1[[#This Row],[rating]]*Table1[[#This Row],[rating_count]]</f>
        <v>13162.3</v>
      </c>
      <c r="S794" t="str">
        <f>IF(Table1[[#This Row],[discount_percentage]]&lt;0.25, "Low", IF(Table1[[#This Row],[discount_percentage]]&lt;0.5, "Medium", "High"))</f>
        <v>Low</v>
      </c>
    </row>
    <row r="795" spans="1:19">
      <c r="A795" t="s">
        <v>1579</v>
      </c>
      <c r="B795" t="s">
        <v>1580</v>
      </c>
      <c r="C795" t="str">
        <f>TRIM(LEFT(Table1[[#This Row],[product_name]], FIND(" ", Table1[[#This Row],[product_name]], FIND(" ", Table1[[#This Row],[product_name]], FIND(" ", Table1[[#This Row],[product_name]])+1)+1)))</f>
        <v>Sony WI-C100 Wireless</v>
      </c>
      <c r="D795" t="str">
        <f>PROPER(Table1[[#This Row],[Column1]])</f>
        <v>Sony Wi-C100 Wireless</v>
      </c>
      <c r="E795" t="s">
        <v>2938</v>
      </c>
      <c r="F795" t="s">
        <v>2741</v>
      </c>
      <c r="G795" t="s">
        <v>2758</v>
      </c>
      <c r="I795" s="9">
        <v>5599</v>
      </c>
      <c r="J795" s="9">
        <v>2790</v>
      </c>
      <c r="K795" s="1">
        <v>0.43</v>
      </c>
      <c r="L795" s="3">
        <f>IF(Table1[[#This Row],[discount_percentage]]&gt;=0.5, 1,0)</f>
        <v>0</v>
      </c>
      <c r="M795">
        <v>3.6</v>
      </c>
      <c r="N795" s="2">
        <v>2272</v>
      </c>
      <c r="O795" s="7">
        <f>IF(Table1[rating_count]&lt;1000, 1, 0)</f>
        <v>0</v>
      </c>
      <c r="P795" s="8">
        <f>Table1[[#This Row],[actual_price]]*Table1[[#This Row],[rating_count]]</f>
        <v>6338880</v>
      </c>
      <c r="Q795" s="10" t="str">
        <f>IF(Table1[[#This Row],[discounted_price]]&lt;200, "₹ 200",IF(Table1[[#This Row],[discounted_price]]&lt;=500,"₹ 200-₹ 500", "&gt;₹ 500"))</f>
        <v>&gt;₹ 500</v>
      </c>
      <c r="R795">
        <f>Table1[[#This Row],[rating]]*Table1[[#This Row],[rating_count]]</f>
        <v>8179.2</v>
      </c>
      <c r="S795" t="str">
        <f>IF(Table1[[#This Row],[discount_percentage]]&lt;0.25, "Low", IF(Table1[[#This Row],[discount_percentage]]&lt;0.5, "Medium", "High"))</f>
        <v>Medium</v>
      </c>
    </row>
    <row r="796" spans="1:19">
      <c r="A796" t="s">
        <v>1581</v>
      </c>
      <c r="B796" t="s">
        <v>1582</v>
      </c>
      <c r="C796" t="str">
        <f>TRIM(LEFT(Table1[[#This Row],[product_name]], FIND(" ", Table1[[#This Row],[product_name]], FIND(" ", Table1[[#This Row],[product_name]], FIND(" ", Table1[[#This Row],[product_name]])+1)+1)))</f>
        <v>Zebronics, ZEB-NC3300 USB</v>
      </c>
      <c r="D796" t="str">
        <f>PROPER(Table1[[#This Row],[Column1]])</f>
        <v>Zebronics, Zeb-Nc3300 Usb</v>
      </c>
      <c r="E796" t="s">
        <v>2938</v>
      </c>
      <c r="F796" t="s">
        <v>2939</v>
      </c>
      <c r="G796" t="s">
        <v>2794</v>
      </c>
      <c r="H796" t="s">
        <v>2804</v>
      </c>
      <c r="I796" s="9">
        <v>1990</v>
      </c>
      <c r="J796" s="9">
        <v>999</v>
      </c>
      <c r="K796" s="1">
        <v>0.4</v>
      </c>
      <c r="L796" s="3">
        <f>IF(Table1[[#This Row],[discount_percentage]]&gt;=0.5, 1,0)</f>
        <v>0</v>
      </c>
      <c r="M796">
        <v>4</v>
      </c>
      <c r="N796" s="2">
        <v>7601</v>
      </c>
      <c r="O796" s="7">
        <f>IF(Table1[rating_count]&lt;1000, 1, 0)</f>
        <v>0</v>
      </c>
      <c r="P796" s="8">
        <f>Table1[[#This Row],[actual_price]]*Table1[[#This Row],[rating_count]]</f>
        <v>7593399</v>
      </c>
      <c r="Q796" s="10" t="str">
        <f>IF(Table1[[#This Row],[discounted_price]]&lt;200, "₹ 200",IF(Table1[[#This Row],[discounted_price]]&lt;=500,"₹ 200-₹ 500", "&gt;₹ 500"))</f>
        <v>&gt;₹ 500</v>
      </c>
      <c r="R796">
        <f>Table1[[#This Row],[rating]]*Table1[[#This Row],[rating_count]]</f>
        <v>30404</v>
      </c>
      <c r="S796" t="str">
        <f>IF(Table1[[#This Row],[discount_percentage]]&lt;0.25, "Low", IF(Table1[[#This Row],[discount_percentage]]&lt;0.5, "Medium", "High"))</f>
        <v>Medium</v>
      </c>
    </row>
    <row r="797" spans="1:19">
      <c r="A797" t="s">
        <v>1583</v>
      </c>
      <c r="B797" t="s">
        <v>1584</v>
      </c>
      <c r="C797" t="str">
        <f>TRIM(LEFT(Table1[[#This Row],[product_name]], FIND(" ", Table1[[#This Row],[product_name]], FIND(" ", Table1[[#This Row],[product_name]], FIND(" ", Table1[[#This Row],[product_name]])+1)+1)))</f>
        <v>Tukzer Gel Mouse</v>
      </c>
      <c r="D797" t="str">
        <f>PROPER(Table1[[#This Row],[Column1]])</f>
        <v>Tukzer Gel Mouse</v>
      </c>
      <c r="E797" t="s">
        <v>2938</v>
      </c>
      <c r="F797" t="s">
        <v>2939</v>
      </c>
      <c r="G797" t="s">
        <v>2793</v>
      </c>
      <c r="I797" s="9">
        <v>499</v>
      </c>
      <c r="J797" s="9">
        <v>899</v>
      </c>
      <c r="K797" s="1">
        <v>0.53</v>
      </c>
      <c r="L797" s="3">
        <f>IF(Table1[[#This Row],[discount_percentage]]&gt;=0.5, 1,0)</f>
        <v>1</v>
      </c>
      <c r="M797">
        <v>4.5</v>
      </c>
      <c r="N797" s="2">
        <v>4219</v>
      </c>
      <c r="O797" s="7">
        <f>IF(Table1[rating_count]&lt;1000, 1, 0)</f>
        <v>0</v>
      </c>
      <c r="P797" s="8">
        <f>Table1[[#This Row],[actual_price]]*Table1[[#This Row],[rating_count]]</f>
        <v>3792881</v>
      </c>
      <c r="Q797" s="10" t="str">
        <f>IF(Table1[[#This Row],[discounted_price]]&lt;200, "₹ 200",IF(Table1[[#This Row],[discounted_price]]&lt;=500,"₹ 200-₹ 500", "&gt;₹ 500"))</f>
        <v>₹ 200-₹ 500</v>
      </c>
      <c r="R797">
        <f>Table1[[#This Row],[rating]]*Table1[[#This Row],[rating_count]]</f>
        <v>18985.5</v>
      </c>
      <c r="S797" t="str">
        <f>IF(Table1[[#This Row],[discount_percentage]]&lt;0.25, "Low", IF(Table1[[#This Row],[discount_percentage]]&lt;0.5, "Medium", "High"))</f>
        <v>High</v>
      </c>
    </row>
    <row r="798" spans="1:19">
      <c r="A798" t="s">
        <v>1585</v>
      </c>
      <c r="B798" t="s">
        <v>1586</v>
      </c>
      <c r="C798" t="str">
        <f>TRIM(LEFT(Table1[[#This Row],[product_name]], FIND(" ", Table1[[#This Row],[product_name]], FIND(" ", Table1[[#This Row],[product_name]], FIND(" ", Table1[[#This Row],[product_name]])+1)+1)))</f>
        <v>Infinity (JBL Glide</v>
      </c>
      <c r="D798" t="str">
        <f>PROPER(Table1[[#This Row],[Column1]])</f>
        <v>Infinity (Jbl Glide</v>
      </c>
      <c r="E798" t="s">
        <v>2938</v>
      </c>
      <c r="F798" t="s">
        <v>2939</v>
      </c>
      <c r="G798" t="s">
        <v>2739</v>
      </c>
      <c r="H798" t="s">
        <v>2797</v>
      </c>
      <c r="I798" s="9">
        <v>449</v>
      </c>
      <c r="J798" s="9">
        <v>3999</v>
      </c>
      <c r="K798" s="1">
        <v>0.63</v>
      </c>
      <c r="L798" s="3">
        <f>IF(Table1[[#This Row],[discount_percentage]]&gt;=0.5, 1,0)</f>
        <v>1</v>
      </c>
      <c r="M798">
        <v>4.2</v>
      </c>
      <c r="N798" s="2">
        <v>42775</v>
      </c>
      <c r="O798" s="7">
        <f>IF(Table1[rating_count]&lt;1000, 1, 0)</f>
        <v>0</v>
      </c>
      <c r="P798" s="8">
        <f>Table1[[#This Row],[actual_price]]*Table1[[#This Row],[rating_count]]</f>
        <v>171057225</v>
      </c>
      <c r="Q798" s="10" t="str">
        <f>IF(Table1[[#This Row],[discounted_price]]&lt;200, "₹ 200",IF(Table1[[#This Row],[discounted_price]]&lt;=500,"₹ 200-₹ 500", "&gt;₹ 500"))</f>
        <v>₹ 200-₹ 500</v>
      </c>
      <c r="R798">
        <f>Table1[[#This Row],[rating]]*Table1[[#This Row],[rating_count]]</f>
        <v>179655</v>
      </c>
      <c r="S798" t="str">
        <f>IF(Table1[[#This Row],[discount_percentage]]&lt;0.25, "Low", IF(Table1[[#This Row],[discount_percentage]]&lt;0.5, "Medium", "High"))</f>
        <v>High</v>
      </c>
    </row>
    <row r="799" spans="1:19">
      <c r="A799" t="s">
        <v>1587</v>
      </c>
      <c r="B799" t="s">
        <v>1588</v>
      </c>
      <c r="C799" t="str">
        <f>TRIM(LEFT(Table1[[#This Row],[product_name]], FIND(" ", Table1[[#This Row],[product_name]], FIND(" ", Table1[[#This Row],[product_name]], FIND(" ", Table1[[#This Row],[product_name]])+1)+1)))</f>
        <v>Robustrion Smart Trifold</v>
      </c>
      <c r="D799" t="str">
        <f>PROPER(Table1[[#This Row],[Column1]])</f>
        <v>Robustrion Smart Trifold</v>
      </c>
      <c r="E799" t="s">
        <v>2938</v>
      </c>
      <c r="F799" t="s">
        <v>2939</v>
      </c>
      <c r="G799" t="s">
        <v>2739</v>
      </c>
      <c r="H799" t="s">
        <v>2805</v>
      </c>
      <c r="I799" s="9">
        <v>999</v>
      </c>
      <c r="J799" s="9">
        <v>2499</v>
      </c>
      <c r="K799" s="1">
        <v>0.78</v>
      </c>
      <c r="L799" s="3">
        <f>IF(Table1[[#This Row],[discount_percentage]]&gt;=0.5, 1,0)</f>
        <v>1</v>
      </c>
      <c r="M799">
        <v>4.3</v>
      </c>
      <c r="N799" s="2">
        <v>5556</v>
      </c>
      <c r="O799" s="7">
        <f>IF(Table1[rating_count]&lt;1000, 1, 0)</f>
        <v>0</v>
      </c>
      <c r="P799" s="8">
        <f>Table1[[#This Row],[actual_price]]*Table1[[#This Row],[rating_count]]</f>
        <v>13884444</v>
      </c>
      <c r="Q799" s="10" t="str">
        <f>IF(Table1[[#This Row],[discounted_price]]&lt;200, "₹ 200",IF(Table1[[#This Row],[discounted_price]]&lt;=500,"₹ 200-₹ 500", "&gt;₹ 500"))</f>
        <v>&gt;₹ 500</v>
      </c>
      <c r="R799">
        <f>Table1[[#This Row],[rating]]*Table1[[#This Row],[rating_count]]</f>
        <v>23890.799999999999</v>
      </c>
      <c r="S799" t="str">
        <f>IF(Table1[[#This Row],[discount_percentage]]&lt;0.25, "Low", IF(Table1[[#This Row],[discount_percentage]]&lt;0.5, "Medium", "High"))</f>
        <v>High</v>
      </c>
    </row>
    <row r="800" spans="1:19">
      <c r="A800" t="s">
        <v>1589</v>
      </c>
      <c r="B800" t="s">
        <v>1590</v>
      </c>
      <c r="C800" t="str">
        <f>TRIM(LEFT(Table1[[#This Row],[product_name]], FIND(" ", Table1[[#This Row],[product_name]], FIND(" ", Table1[[#This Row],[product_name]], FIND(" ", Table1[[#This Row],[product_name]])+1)+1)))</f>
        <v>Logitech M331 Silent</v>
      </c>
      <c r="D800" t="str">
        <f>PROPER(Table1[[#This Row],[Column1]])</f>
        <v>Logitech M331 Silent</v>
      </c>
      <c r="E800" t="s">
        <v>2938</v>
      </c>
      <c r="F800" t="s">
        <v>2939</v>
      </c>
      <c r="G800" t="s">
        <v>2739</v>
      </c>
      <c r="H800" t="s">
        <v>2740</v>
      </c>
      <c r="I800" s="9">
        <v>69</v>
      </c>
      <c r="J800" s="9">
        <v>1645</v>
      </c>
      <c r="K800" s="1">
        <v>0.21</v>
      </c>
      <c r="L800" s="3">
        <f>IF(Table1[[#This Row],[discount_percentage]]&gt;=0.5, 1,0)</f>
        <v>0</v>
      </c>
      <c r="M800">
        <v>4.5999999999999996</v>
      </c>
      <c r="N800" s="2">
        <v>12375</v>
      </c>
      <c r="O800" s="7">
        <f>IF(Table1[rating_count]&lt;1000, 1, 0)</f>
        <v>0</v>
      </c>
      <c r="P800" s="8">
        <f>Table1[[#This Row],[actual_price]]*Table1[[#This Row],[rating_count]]</f>
        <v>20356875</v>
      </c>
      <c r="Q800" s="10" t="str">
        <f>IF(Table1[[#This Row],[discounted_price]]&lt;200, "₹ 200",IF(Table1[[#This Row],[discounted_price]]&lt;=500,"₹ 200-₹ 500", "&gt;₹ 500"))</f>
        <v>₹ 200</v>
      </c>
      <c r="R800">
        <f>Table1[[#This Row],[rating]]*Table1[[#This Row],[rating_count]]</f>
        <v>56924.999999999993</v>
      </c>
      <c r="S800" t="str">
        <f>IF(Table1[[#This Row],[discount_percentage]]&lt;0.25, "Low", IF(Table1[[#This Row],[discount_percentage]]&lt;0.5, "Medium", "High"))</f>
        <v>Low</v>
      </c>
    </row>
    <row r="801" spans="1:19">
      <c r="A801" t="s">
        <v>1591</v>
      </c>
      <c r="B801" t="s">
        <v>1592</v>
      </c>
      <c r="C801" t="str">
        <f>TRIM(LEFT(Table1[[#This Row],[product_name]], FIND(" ", Table1[[#This Row],[product_name]], FIND(" ", Table1[[#This Row],[product_name]], FIND(" ", Table1[[#This Row],[product_name]])+1)+1)))</f>
        <v>Camel Artist Acrylic</v>
      </c>
      <c r="D801" t="str">
        <f>PROPER(Table1[[#This Row],[Column1]])</f>
        <v>Camel Artist Acrylic</v>
      </c>
      <c r="E801" t="s">
        <v>2938</v>
      </c>
      <c r="F801" t="s">
        <v>2939</v>
      </c>
      <c r="G801" t="s">
        <v>2743</v>
      </c>
      <c r="H801" t="s">
        <v>2744</v>
      </c>
      <c r="I801" s="9">
        <v>899</v>
      </c>
      <c r="J801" s="9">
        <v>310</v>
      </c>
      <c r="K801" s="1">
        <v>0</v>
      </c>
      <c r="L801" s="3">
        <f>IF(Table1[[#This Row],[discount_percentage]]&gt;=0.5, 1,0)</f>
        <v>0</v>
      </c>
      <c r="M801">
        <v>4.5</v>
      </c>
      <c r="N801" s="2">
        <v>5882</v>
      </c>
      <c r="O801" s="7">
        <f>IF(Table1[rating_count]&lt;1000, 1, 0)</f>
        <v>0</v>
      </c>
      <c r="P801" s="8">
        <f>Table1[[#This Row],[actual_price]]*Table1[[#This Row],[rating_count]]</f>
        <v>1823420</v>
      </c>
      <c r="Q801" s="10" t="str">
        <f>IF(Table1[[#This Row],[discounted_price]]&lt;200, "₹ 200",IF(Table1[[#This Row],[discounted_price]]&lt;=500,"₹ 200-₹ 500", "&gt;₹ 500"))</f>
        <v>&gt;₹ 500</v>
      </c>
      <c r="R801">
        <f>Table1[[#This Row],[rating]]*Table1[[#This Row],[rating_count]]</f>
        <v>26469</v>
      </c>
      <c r="S801" t="str">
        <f>IF(Table1[[#This Row],[discount_percentage]]&lt;0.25, "Low", IF(Table1[[#This Row],[discount_percentage]]&lt;0.5, "Medium", "High"))</f>
        <v>Low</v>
      </c>
    </row>
    <row r="802" spans="1:19">
      <c r="A802" t="s">
        <v>1593</v>
      </c>
      <c r="B802" t="s">
        <v>1594</v>
      </c>
      <c r="C802" t="str">
        <f>TRIM(LEFT(Table1[[#This Row],[product_name]], FIND(" ", Table1[[#This Row],[product_name]], FIND(" ", Table1[[#This Row],[product_name]], FIND(" ", Table1[[#This Row],[product_name]])+1)+1)))</f>
        <v>Portronics Key2 Combo</v>
      </c>
      <c r="D802" t="str">
        <f>PROPER(Table1[[#This Row],[Column1]])</f>
        <v>Portronics Key2 Combo</v>
      </c>
      <c r="E802" t="s">
        <v>2942</v>
      </c>
      <c r="F802" t="s">
        <v>2749</v>
      </c>
      <c r="G802" t="s">
        <v>2750</v>
      </c>
      <c r="I802" s="9">
        <v>478</v>
      </c>
      <c r="J802" s="9">
        <v>1499</v>
      </c>
      <c r="K802" s="1">
        <v>0.23</v>
      </c>
      <c r="L802" s="3">
        <f>IF(Table1[[#This Row],[discount_percentage]]&gt;=0.5, 1,0)</f>
        <v>0</v>
      </c>
      <c r="M802">
        <v>4.0999999999999996</v>
      </c>
      <c r="N802" s="2">
        <v>10443</v>
      </c>
      <c r="O802" s="7">
        <f>IF(Table1[rating_count]&lt;1000, 1, 0)</f>
        <v>0</v>
      </c>
      <c r="P802" s="8">
        <f>Table1[[#This Row],[actual_price]]*Table1[[#This Row],[rating_count]]</f>
        <v>15654057</v>
      </c>
      <c r="Q802" s="10" t="str">
        <f>IF(Table1[[#This Row],[discounted_price]]&lt;200, "₹ 200",IF(Table1[[#This Row],[discounted_price]]&lt;=500,"₹ 200-₹ 500", "&gt;₹ 500"))</f>
        <v>₹ 200-₹ 500</v>
      </c>
      <c r="R802">
        <f>Table1[[#This Row],[rating]]*Table1[[#This Row],[rating_count]]</f>
        <v>42816.299999999996</v>
      </c>
      <c r="S802" t="str">
        <f>IF(Table1[[#This Row],[discount_percentage]]&lt;0.25, "Low", IF(Table1[[#This Row],[discount_percentage]]&lt;0.5, "Medium", "High"))</f>
        <v>Low</v>
      </c>
    </row>
    <row r="803" spans="1:19">
      <c r="A803" t="s">
        <v>1595</v>
      </c>
      <c r="B803" t="s">
        <v>1596</v>
      </c>
      <c r="C803" t="str">
        <f>TRIM(LEFT(Table1[[#This Row],[product_name]], FIND(" ", Table1[[#This Row],[product_name]], FIND(" ", Table1[[#This Row],[product_name]], FIND(" ", Table1[[#This Row],[product_name]])+1)+1)))</f>
        <v>SupCares Laptop Stand</v>
      </c>
      <c r="D803" t="str">
        <f>PROPER(Table1[[#This Row],[Column1]])</f>
        <v>Supcares Laptop Stand</v>
      </c>
      <c r="E803" t="s">
        <v>2938</v>
      </c>
      <c r="F803" t="s">
        <v>2939</v>
      </c>
      <c r="G803" t="s">
        <v>2739</v>
      </c>
      <c r="I803" s="9">
        <v>1399</v>
      </c>
      <c r="J803" s="9">
        <v>1299</v>
      </c>
      <c r="K803" s="1">
        <v>0.62</v>
      </c>
      <c r="L803" s="3">
        <f>IF(Table1[[#This Row],[discount_percentage]]&gt;=0.5, 1,0)</f>
        <v>1</v>
      </c>
      <c r="M803">
        <v>4.5</v>
      </c>
      <c r="N803" s="2">
        <v>434</v>
      </c>
      <c r="O803" s="7">
        <f>IF(Table1[rating_count]&lt;1000, 1, 0)</f>
        <v>1</v>
      </c>
      <c r="P803" s="8">
        <f>Table1[[#This Row],[actual_price]]*Table1[[#This Row],[rating_count]]</f>
        <v>563766</v>
      </c>
      <c r="Q803" s="10" t="str">
        <f>IF(Table1[[#This Row],[discounted_price]]&lt;200, "₹ 200",IF(Table1[[#This Row],[discounted_price]]&lt;=500,"₹ 200-₹ 500", "&gt;₹ 500"))</f>
        <v>&gt;₹ 500</v>
      </c>
      <c r="R803">
        <f>Table1[[#This Row],[rating]]*Table1[[#This Row],[rating_count]]</f>
        <v>1953</v>
      </c>
      <c r="S803" t="str">
        <f>IF(Table1[[#This Row],[discount_percentage]]&lt;0.25, "Low", IF(Table1[[#This Row],[discount_percentage]]&lt;0.5, "Medium", "High"))</f>
        <v>High</v>
      </c>
    </row>
    <row r="804" spans="1:19">
      <c r="A804" t="s">
        <v>1597</v>
      </c>
      <c r="B804" t="s">
        <v>1598</v>
      </c>
      <c r="C804" t="str">
        <f>TRIM(LEFT(Table1[[#This Row],[product_name]], FIND(" ", Table1[[#This Row],[product_name]], FIND(" ", Table1[[#This Row],[product_name]], FIND(" ", Table1[[#This Row],[product_name]])+1)+1)))</f>
        <v>ZEBRONICS Zeb-Sound Bomb</v>
      </c>
      <c r="D804" t="str">
        <f>PROPER(Table1[[#This Row],[Column1]])</f>
        <v>Zebronics Zeb-Sound Bomb</v>
      </c>
      <c r="E804" t="s">
        <v>2938</v>
      </c>
      <c r="F804" t="s">
        <v>2939</v>
      </c>
      <c r="G804" t="s">
        <v>2958</v>
      </c>
      <c r="H804" t="s">
        <v>2695</v>
      </c>
      <c r="I804" s="9">
        <v>199</v>
      </c>
      <c r="J804" s="9">
        <v>4199</v>
      </c>
      <c r="K804" s="1">
        <v>0.76</v>
      </c>
      <c r="L804" s="3">
        <f>IF(Table1[[#This Row],[discount_percentage]]&gt;=0.5, 1,0)</f>
        <v>1</v>
      </c>
      <c r="M804">
        <v>3.5</v>
      </c>
      <c r="N804" s="2">
        <v>1913</v>
      </c>
      <c r="O804" s="7">
        <f>IF(Table1[rating_count]&lt;1000, 1, 0)</f>
        <v>0</v>
      </c>
      <c r="P804" s="8">
        <f>Table1[[#This Row],[actual_price]]*Table1[[#This Row],[rating_count]]</f>
        <v>8032687</v>
      </c>
      <c r="Q804" s="10" t="str">
        <f>IF(Table1[[#This Row],[discounted_price]]&lt;200, "₹ 200",IF(Table1[[#This Row],[discounted_price]]&lt;=500,"₹ 200-₹ 500", "&gt;₹ 500"))</f>
        <v>₹ 200</v>
      </c>
      <c r="R804">
        <f>Table1[[#This Row],[rating]]*Table1[[#This Row],[rating_count]]</f>
        <v>6695.5</v>
      </c>
      <c r="S804" t="str">
        <f>IF(Table1[[#This Row],[discount_percentage]]&lt;0.25, "Low", IF(Table1[[#This Row],[discount_percentage]]&lt;0.5, "Medium", "High"))</f>
        <v>High</v>
      </c>
    </row>
    <row r="805" spans="1:19">
      <c r="A805" t="s">
        <v>1599</v>
      </c>
      <c r="B805" t="s">
        <v>1600</v>
      </c>
      <c r="C805" t="str">
        <f>TRIM(LEFT(Table1[[#This Row],[product_name]], FIND(" ", Table1[[#This Row],[product_name]], FIND(" ", Table1[[#This Row],[product_name]], FIND(" ", Table1[[#This Row],[product_name]])+1)+1)))</f>
        <v>Western Digital WD</v>
      </c>
      <c r="D805" t="str">
        <f>PROPER(Table1[[#This Row],[Column1]])</f>
        <v>Western Digital Wd</v>
      </c>
      <c r="E805" t="s">
        <v>2938</v>
      </c>
      <c r="F805" t="s">
        <v>2939</v>
      </c>
      <c r="G805" t="s">
        <v>2789</v>
      </c>
      <c r="H805" t="s">
        <v>2731</v>
      </c>
      <c r="I805" s="9">
        <v>149</v>
      </c>
      <c r="J805" s="9">
        <v>4000</v>
      </c>
      <c r="K805" s="1">
        <v>0.56999999999999995</v>
      </c>
      <c r="L805" s="3">
        <f>IF(Table1[[#This Row],[discount_percentage]]&gt;=0.5, 1,0)</f>
        <v>1</v>
      </c>
      <c r="M805">
        <v>4.4000000000000004</v>
      </c>
      <c r="N805" s="2">
        <v>3029</v>
      </c>
      <c r="O805" s="7">
        <f>IF(Table1[rating_count]&lt;1000, 1, 0)</f>
        <v>0</v>
      </c>
      <c r="P805" s="8">
        <f>Table1[[#This Row],[actual_price]]*Table1[[#This Row],[rating_count]]</f>
        <v>12116000</v>
      </c>
      <c r="Q805" s="10" t="str">
        <f>IF(Table1[[#This Row],[discounted_price]]&lt;200, "₹ 200",IF(Table1[[#This Row],[discounted_price]]&lt;=500,"₹ 200-₹ 500", "&gt;₹ 500"))</f>
        <v>₹ 200</v>
      </c>
      <c r="R805">
        <f>Table1[[#This Row],[rating]]*Table1[[#This Row],[rating_count]]</f>
        <v>13327.6</v>
      </c>
      <c r="S805" t="str">
        <f>IF(Table1[[#This Row],[discount_percentage]]&lt;0.25, "Low", IF(Table1[[#This Row],[discount_percentage]]&lt;0.5, "Medium", "High"))</f>
        <v>High</v>
      </c>
    </row>
    <row r="806" spans="1:19">
      <c r="A806" t="s">
        <v>1601</v>
      </c>
      <c r="B806" t="s">
        <v>1602</v>
      </c>
      <c r="C806" t="str">
        <f>TRIM(LEFT(Table1[[#This Row],[product_name]], FIND(" ", Table1[[#This Row],[product_name]], FIND(" ", Table1[[#This Row],[product_name]], FIND(" ", Table1[[#This Row],[product_name]])+1)+1)))</f>
        <v>Classmate Octane Neon-</v>
      </c>
      <c r="D806" t="str">
        <f>PROPER(Table1[[#This Row],[Column1]])</f>
        <v>Classmate Octane Neon-</v>
      </c>
      <c r="E806" t="s">
        <v>2696</v>
      </c>
      <c r="F806" t="s">
        <v>2703</v>
      </c>
      <c r="G806" t="s">
        <v>2712</v>
      </c>
      <c r="H806" t="s">
        <v>2778</v>
      </c>
      <c r="I806" s="9">
        <v>1799</v>
      </c>
      <c r="J806" s="9">
        <v>250</v>
      </c>
      <c r="K806" s="1">
        <v>0</v>
      </c>
      <c r="L806" s="3">
        <f>IF(Table1[[#This Row],[discount_percentage]]&gt;=0.5, 1,0)</f>
        <v>0</v>
      </c>
      <c r="M806">
        <v>4.2</v>
      </c>
      <c r="N806" s="2">
        <v>2628</v>
      </c>
      <c r="O806" s="7">
        <f>IF(Table1[rating_count]&lt;1000, 1, 0)</f>
        <v>0</v>
      </c>
      <c r="P806" s="8">
        <f>Table1[[#This Row],[actual_price]]*Table1[[#This Row],[rating_count]]</f>
        <v>657000</v>
      </c>
      <c r="Q806" s="10" t="str">
        <f>IF(Table1[[#This Row],[discounted_price]]&lt;200, "₹ 200",IF(Table1[[#This Row],[discounted_price]]&lt;=500,"₹ 200-₹ 500", "&gt;₹ 500"))</f>
        <v>&gt;₹ 500</v>
      </c>
      <c r="R806">
        <f>Table1[[#This Row],[rating]]*Table1[[#This Row],[rating_count]]</f>
        <v>11037.6</v>
      </c>
      <c r="S806" t="str">
        <f>IF(Table1[[#This Row],[discount_percentage]]&lt;0.25, "Low", IF(Table1[[#This Row],[discount_percentage]]&lt;0.5, "Medium", "High"))</f>
        <v>Low</v>
      </c>
    </row>
    <row r="807" spans="1:19">
      <c r="A807" t="s">
        <v>1603</v>
      </c>
      <c r="B807" t="s">
        <v>1604</v>
      </c>
      <c r="C807" t="str">
        <f>TRIM(LEFT(Table1[[#This Row],[product_name]], FIND(" ", Table1[[#This Row],[product_name]], FIND(" ", Table1[[#This Row],[product_name]], FIND(" ", Table1[[#This Row],[product_name]])+1)+1)))</f>
        <v>Classmate Octane Colour</v>
      </c>
      <c r="D807" t="str">
        <f>PROPER(Table1[[#This Row],[Column1]])</f>
        <v>Classmate Octane Colour</v>
      </c>
      <c r="E807" t="s">
        <v>2946</v>
      </c>
      <c r="F807" t="s">
        <v>2806</v>
      </c>
      <c r="G807" t="s">
        <v>2807</v>
      </c>
      <c r="I807" s="9">
        <v>425</v>
      </c>
      <c r="J807" s="9">
        <v>100</v>
      </c>
      <c r="K807" s="1">
        <v>0.1</v>
      </c>
      <c r="L807" s="3">
        <f>IF(Table1[[#This Row],[discount_percentage]]&gt;=0.5, 1,0)</f>
        <v>0</v>
      </c>
      <c r="M807">
        <v>4.4000000000000004</v>
      </c>
      <c r="N807" s="2">
        <v>10718</v>
      </c>
      <c r="O807" s="7">
        <f>IF(Table1[rating_count]&lt;1000, 1, 0)</f>
        <v>0</v>
      </c>
      <c r="P807" s="8">
        <f>Table1[[#This Row],[actual_price]]*Table1[[#This Row],[rating_count]]</f>
        <v>1071800</v>
      </c>
      <c r="Q807" s="10" t="str">
        <f>IF(Table1[[#This Row],[discounted_price]]&lt;200, "₹ 200",IF(Table1[[#This Row],[discounted_price]]&lt;=500,"₹ 200-₹ 500", "&gt;₹ 500"))</f>
        <v>₹ 200-₹ 500</v>
      </c>
      <c r="R807">
        <f>Table1[[#This Row],[rating]]*Table1[[#This Row],[rating_count]]</f>
        <v>47159.200000000004</v>
      </c>
      <c r="S807" t="str">
        <f>IF(Table1[[#This Row],[discount_percentage]]&lt;0.25, "Low", IF(Table1[[#This Row],[discount_percentage]]&lt;0.5, "Medium", "High"))</f>
        <v>Low</v>
      </c>
    </row>
    <row r="808" spans="1:19">
      <c r="A808" t="s">
        <v>1605</v>
      </c>
      <c r="B808" t="s">
        <v>1606</v>
      </c>
      <c r="C808" t="str">
        <f>TRIM(LEFT(Table1[[#This Row],[product_name]], FIND(" ", Table1[[#This Row],[product_name]], FIND(" ", Table1[[#This Row],[product_name]], FIND(" ", Table1[[#This Row],[product_name]])+1)+1)))</f>
        <v>Tukzer Stylus Pen,</v>
      </c>
      <c r="D808" t="str">
        <f>PROPER(Table1[[#This Row],[Column1]])</f>
        <v>Tukzer Stylus Pen,</v>
      </c>
      <c r="E808" t="s">
        <v>2696</v>
      </c>
      <c r="F808" t="s">
        <v>2703</v>
      </c>
      <c r="G808" t="s">
        <v>2712</v>
      </c>
      <c r="H808" t="s">
        <v>2796</v>
      </c>
      <c r="I808" s="9">
        <v>999</v>
      </c>
      <c r="J808" s="9">
        <v>5999</v>
      </c>
      <c r="K808" s="1">
        <v>0.66</v>
      </c>
      <c r="L808" s="3">
        <f>IF(Table1[[#This Row],[discount_percentage]]&gt;=0.5, 1,0)</f>
        <v>1</v>
      </c>
      <c r="M808">
        <v>4.2</v>
      </c>
      <c r="N808" s="2">
        <v>6233</v>
      </c>
      <c r="O808" s="7">
        <f>IF(Table1[rating_count]&lt;1000, 1, 0)</f>
        <v>0</v>
      </c>
      <c r="P808" s="8">
        <f>Table1[[#This Row],[actual_price]]*Table1[[#This Row],[rating_count]]</f>
        <v>37391767</v>
      </c>
      <c r="Q808" s="10" t="str">
        <f>IF(Table1[[#This Row],[discounted_price]]&lt;200, "₹ 200",IF(Table1[[#This Row],[discounted_price]]&lt;=500,"₹ 200-₹ 500", "&gt;₹ 500"))</f>
        <v>&gt;₹ 500</v>
      </c>
      <c r="R808">
        <f>Table1[[#This Row],[rating]]*Table1[[#This Row],[rating_count]]</f>
        <v>26178.600000000002</v>
      </c>
      <c r="S808" t="str">
        <f>IF(Table1[[#This Row],[discount_percentage]]&lt;0.25, "Low", IF(Table1[[#This Row],[discount_percentage]]&lt;0.5, "Medium", "High"))</f>
        <v>High</v>
      </c>
    </row>
    <row r="809" spans="1:19">
      <c r="A809" t="s">
        <v>1607</v>
      </c>
      <c r="B809" t="s">
        <v>1608</v>
      </c>
      <c r="C809" t="str">
        <f>TRIM(LEFT(Table1[[#This Row],[product_name]], FIND(" ", Table1[[#This Row],[product_name]], FIND(" ", Table1[[#This Row],[product_name]], FIND(" ", Table1[[#This Row],[product_name]])+1)+1)))</f>
        <v>Logitech G102 USB</v>
      </c>
      <c r="D809" t="str">
        <f>PROPER(Table1[[#This Row],[Column1]])</f>
        <v>Logitech G102 Usb</v>
      </c>
      <c r="E809" t="s">
        <v>2938</v>
      </c>
      <c r="F809" t="s">
        <v>2939</v>
      </c>
      <c r="G809" t="s">
        <v>2743</v>
      </c>
      <c r="H809" t="s">
        <v>2745</v>
      </c>
      <c r="I809" s="9">
        <v>378</v>
      </c>
      <c r="J809" s="9">
        <v>1995</v>
      </c>
      <c r="K809" s="1">
        <v>0.25</v>
      </c>
      <c r="L809" s="3">
        <f>IF(Table1[[#This Row],[discount_percentage]]&gt;=0.5, 1,0)</f>
        <v>0</v>
      </c>
      <c r="M809">
        <v>4.5</v>
      </c>
      <c r="N809" s="2">
        <v>10541</v>
      </c>
      <c r="O809" s="7">
        <f>IF(Table1[rating_count]&lt;1000, 1, 0)</f>
        <v>0</v>
      </c>
      <c r="P809" s="8">
        <f>Table1[[#This Row],[actual_price]]*Table1[[#This Row],[rating_count]]</f>
        <v>21029295</v>
      </c>
      <c r="Q809" s="10" t="str">
        <f>IF(Table1[[#This Row],[discounted_price]]&lt;200, "₹ 200",IF(Table1[[#This Row],[discounted_price]]&lt;=500,"₹ 200-₹ 500", "&gt;₹ 500"))</f>
        <v>₹ 200-₹ 500</v>
      </c>
      <c r="R809">
        <f>Table1[[#This Row],[rating]]*Table1[[#This Row],[rating_count]]</f>
        <v>47434.5</v>
      </c>
      <c r="S809" t="str">
        <f>IF(Table1[[#This Row],[discount_percentage]]&lt;0.25, "Low", IF(Table1[[#This Row],[discount_percentage]]&lt;0.5, "Medium", "High"))</f>
        <v>Medium</v>
      </c>
    </row>
    <row r="810" spans="1:19">
      <c r="A810" t="s">
        <v>1609</v>
      </c>
      <c r="B810" t="s">
        <v>1610</v>
      </c>
      <c r="C810" t="str">
        <f>TRIM(LEFT(Table1[[#This Row],[product_name]], FIND(" ", Table1[[#This Row],[product_name]], FIND(" ", Table1[[#This Row],[product_name]], FIND(" ", Table1[[#This Row],[product_name]])+1)+1)))</f>
        <v>Zebronics ZEB-VITA Wireless</v>
      </c>
      <c r="D810" t="str">
        <f>PROPER(Table1[[#This Row],[Column1]])</f>
        <v>Zebronics Zeb-Vita Wireless</v>
      </c>
      <c r="E810" t="s">
        <v>2943</v>
      </c>
      <c r="F810" t="s">
        <v>2944</v>
      </c>
      <c r="G810" t="s">
        <v>2753</v>
      </c>
      <c r="H810" t="s">
        <v>2956</v>
      </c>
      <c r="I810" s="9">
        <v>99</v>
      </c>
      <c r="J810" s="9">
        <v>1199</v>
      </c>
      <c r="K810" s="1">
        <v>0.25</v>
      </c>
      <c r="L810" s="3">
        <f>IF(Table1[[#This Row],[discount_percentage]]&gt;=0.5, 1,0)</f>
        <v>0</v>
      </c>
      <c r="M810">
        <v>3.8</v>
      </c>
      <c r="N810" s="2">
        <v>10751</v>
      </c>
      <c r="O810" s="7">
        <f>IF(Table1[rating_count]&lt;1000, 1, 0)</f>
        <v>0</v>
      </c>
      <c r="P810" s="8">
        <f>Table1[[#This Row],[actual_price]]*Table1[[#This Row],[rating_count]]</f>
        <v>12890449</v>
      </c>
      <c r="Q810" s="10" t="str">
        <f>IF(Table1[[#This Row],[discounted_price]]&lt;200, "₹ 200",IF(Table1[[#This Row],[discounted_price]]&lt;=500,"₹ 200-₹ 500", "&gt;₹ 500"))</f>
        <v>₹ 200</v>
      </c>
      <c r="R810">
        <f>Table1[[#This Row],[rating]]*Table1[[#This Row],[rating_count]]</f>
        <v>40853.799999999996</v>
      </c>
      <c r="S810" t="str">
        <f>IF(Table1[[#This Row],[discount_percentage]]&lt;0.25, "Low", IF(Table1[[#This Row],[discount_percentage]]&lt;0.5, "Medium", "High"))</f>
        <v>Medium</v>
      </c>
    </row>
    <row r="811" spans="1:19">
      <c r="A811" t="s">
        <v>1611</v>
      </c>
      <c r="B811" t="s">
        <v>1612</v>
      </c>
      <c r="C811" t="str">
        <f>TRIM(LEFT(Table1[[#This Row],[product_name]], FIND(" ", Table1[[#This Row],[product_name]], FIND(" ", Table1[[#This Row],[product_name]], FIND(" ", Table1[[#This Row],[product_name]])+1)+1)))</f>
        <v>Lapster USB 3.0</v>
      </c>
      <c r="D811" t="str">
        <f>PROPER(Table1[[#This Row],[Column1]])</f>
        <v>Lapster Usb 3.0</v>
      </c>
      <c r="E811" t="s">
        <v>2938</v>
      </c>
      <c r="F811" t="s">
        <v>2940</v>
      </c>
      <c r="G811" t="s">
        <v>2776</v>
      </c>
      <c r="I811" s="9">
        <v>1499</v>
      </c>
      <c r="J811" s="9">
        <v>999</v>
      </c>
      <c r="K811" s="1">
        <v>0.65</v>
      </c>
      <c r="L811" s="3">
        <f>IF(Table1[[#This Row],[discount_percentage]]&gt;=0.5, 1,0)</f>
        <v>1</v>
      </c>
      <c r="M811">
        <v>3.9</v>
      </c>
      <c r="N811" s="2">
        <v>817</v>
      </c>
      <c r="O811" s="7">
        <f>IF(Table1[rating_count]&lt;1000, 1, 0)</f>
        <v>1</v>
      </c>
      <c r="P811" s="8">
        <f>Table1[[#This Row],[actual_price]]*Table1[[#This Row],[rating_count]]</f>
        <v>816183</v>
      </c>
      <c r="Q811" s="10" t="str">
        <f>IF(Table1[[#This Row],[discounted_price]]&lt;200, "₹ 200",IF(Table1[[#This Row],[discounted_price]]&lt;=500,"₹ 200-₹ 500", "&gt;₹ 500"))</f>
        <v>&gt;₹ 500</v>
      </c>
      <c r="R811">
        <f>Table1[[#This Row],[rating]]*Table1[[#This Row],[rating_count]]</f>
        <v>3186.2999999999997</v>
      </c>
      <c r="S811" t="str">
        <f>IF(Table1[[#This Row],[discount_percentage]]&lt;0.25, "Low", IF(Table1[[#This Row],[discount_percentage]]&lt;0.5, "Medium", "High"))</f>
        <v>High</v>
      </c>
    </row>
    <row r="812" spans="1:19">
      <c r="A812" t="s">
        <v>1613</v>
      </c>
      <c r="B812" t="s">
        <v>1614</v>
      </c>
      <c r="C812" t="str">
        <f>TRIM(LEFT(Table1[[#This Row],[product_name]], FIND(" ", Table1[[#This Row],[product_name]], FIND(" ", Table1[[#This Row],[product_name]], FIND(" ", Table1[[#This Row],[product_name]])+1)+1)))</f>
        <v>URBN 10000 mAh</v>
      </c>
      <c r="D812" t="str">
        <f>PROPER(Table1[[#This Row],[Column1]])</f>
        <v>Urbn 10000 Mah</v>
      </c>
      <c r="E812" t="s">
        <v>2938</v>
      </c>
      <c r="F812" t="s">
        <v>2799</v>
      </c>
      <c r="G812" t="s">
        <v>2808</v>
      </c>
      <c r="I812" s="9">
        <v>1815</v>
      </c>
      <c r="J812" s="9">
        <v>2499</v>
      </c>
      <c r="K812" s="1">
        <v>0.64</v>
      </c>
      <c r="L812" s="3">
        <f>IF(Table1[[#This Row],[discount_percentage]]&gt;=0.5, 1,0)</f>
        <v>1</v>
      </c>
      <c r="M812">
        <v>4</v>
      </c>
      <c r="N812" s="2">
        <v>36384</v>
      </c>
      <c r="O812" s="7">
        <f>IF(Table1[rating_count]&lt;1000, 1, 0)</f>
        <v>0</v>
      </c>
      <c r="P812" s="8">
        <f>Table1[[#This Row],[actual_price]]*Table1[[#This Row],[rating_count]]</f>
        <v>90923616</v>
      </c>
      <c r="Q812" s="10" t="str">
        <f>IF(Table1[[#This Row],[discounted_price]]&lt;200, "₹ 200",IF(Table1[[#This Row],[discounted_price]]&lt;=500,"₹ 200-₹ 500", "&gt;₹ 500"))</f>
        <v>&gt;₹ 500</v>
      </c>
      <c r="R812">
        <f>Table1[[#This Row],[rating]]*Table1[[#This Row],[rating_count]]</f>
        <v>145536</v>
      </c>
      <c r="S812" t="str">
        <f>IF(Table1[[#This Row],[discount_percentage]]&lt;0.25, "Low", IF(Table1[[#This Row],[discount_percentage]]&lt;0.5, "Medium", "High"))</f>
        <v>High</v>
      </c>
    </row>
    <row r="813" spans="1:19">
      <c r="A813" t="s">
        <v>1615</v>
      </c>
      <c r="B813" t="s">
        <v>1616</v>
      </c>
      <c r="C813" t="str">
        <f>TRIM(LEFT(Table1[[#This Row],[product_name]], FIND(" ", Table1[[#This Row],[product_name]], FIND(" ", Table1[[#This Row],[product_name]], FIND(" ", Table1[[#This Row],[product_name]])+1)+1)))</f>
        <v>Qubo Smart Cam</v>
      </c>
      <c r="D813" t="str">
        <f>PROPER(Table1[[#This Row],[Column1]])</f>
        <v>Qubo Smart Cam</v>
      </c>
      <c r="E813" t="s">
        <v>2943</v>
      </c>
      <c r="F813" t="s">
        <v>2944</v>
      </c>
      <c r="G813" t="s">
        <v>2753</v>
      </c>
      <c r="H813" t="s">
        <v>2754</v>
      </c>
      <c r="I813" s="9">
        <v>67</v>
      </c>
      <c r="J813" s="9">
        <v>3990</v>
      </c>
      <c r="K813" s="1">
        <v>0.38</v>
      </c>
      <c r="L813" s="3">
        <f>IF(Table1[[#This Row],[discount_percentage]]&gt;=0.5, 1,0)</f>
        <v>0</v>
      </c>
      <c r="M813">
        <v>4.0999999999999996</v>
      </c>
      <c r="N813" s="2">
        <v>3606</v>
      </c>
      <c r="O813" s="7">
        <f>IF(Table1[rating_count]&lt;1000, 1, 0)</f>
        <v>0</v>
      </c>
      <c r="P813" s="8">
        <f>Table1[[#This Row],[actual_price]]*Table1[[#This Row],[rating_count]]</f>
        <v>14387940</v>
      </c>
      <c r="Q813" s="10" t="str">
        <f>IF(Table1[[#This Row],[discounted_price]]&lt;200, "₹ 200",IF(Table1[[#This Row],[discounted_price]]&lt;=500,"₹ 200-₹ 500", "&gt;₹ 500"))</f>
        <v>₹ 200</v>
      </c>
      <c r="R813">
        <f>Table1[[#This Row],[rating]]*Table1[[#This Row],[rating_count]]</f>
        <v>14784.599999999999</v>
      </c>
      <c r="S813" t="str">
        <f>IF(Table1[[#This Row],[discount_percentage]]&lt;0.25, "Low", IF(Table1[[#This Row],[discount_percentage]]&lt;0.5, "Medium", "High"))</f>
        <v>Medium</v>
      </c>
    </row>
    <row r="814" spans="1:19">
      <c r="A814" t="s">
        <v>1617</v>
      </c>
      <c r="B814" t="s">
        <v>1618</v>
      </c>
      <c r="C814" t="str">
        <f>TRIM(LEFT(Table1[[#This Row],[product_name]], FIND(" ", Table1[[#This Row],[product_name]], FIND(" ", Table1[[#This Row],[product_name]], FIND(" ", Table1[[#This Row],[product_name]])+1)+1)))</f>
        <v>Duracell CR2025 3V</v>
      </c>
      <c r="D814" t="str">
        <f>PROPER(Table1[[#This Row],[Column1]])</f>
        <v>Duracell Cr2025 3V</v>
      </c>
      <c r="E814" t="s">
        <v>2938</v>
      </c>
      <c r="F814" t="s">
        <v>2939</v>
      </c>
      <c r="G814" t="s">
        <v>2739</v>
      </c>
      <c r="H814" t="s">
        <v>2746</v>
      </c>
      <c r="I814" s="9">
        <v>1889</v>
      </c>
      <c r="J814" s="9">
        <v>200</v>
      </c>
      <c r="K814" s="1">
        <v>0.42</v>
      </c>
      <c r="L814" s="3">
        <f>IF(Table1[[#This Row],[discount_percentage]]&gt;=0.5, 1,0)</f>
        <v>0</v>
      </c>
      <c r="M814">
        <v>4.4000000000000004</v>
      </c>
      <c r="N814" s="2">
        <v>357</v>
      </c>
      <c r="O814" s="7">
        <f>IF(Table1[rating_count]&lt;1000, 1, 0)</f>
        <v>1</v>
      </c>
      <c r="P814" s="8">
        <f>Table1[[#This Row],[actual_price]]*Table1[[#This Row],[rating_count]]</f>
        <v>71400</v>
      </c>
      <c r="Q814" s="10" t="str">
        <f>IF(Table1[[#This Row],[discounted_price]]&lt;200, "₹ 200",IF(Table1[[#This Row],[discounted_price]]&lt;=500,"₹ 200-₹ 500", "&gt;₹ 500"))</f>
        <v>&gt;₹ 500</v>
      </c>
      <c r="R814">
        <f>Table1[[#This Row],[rating]]*Table1[[#This Row],[rating_count]]</f>
        <v>1570.8000000000002</v>
      </c>
      <c r="S814" t="str">
        <f>IF(Table1[[#This Row],[discount_percentage]]&lt;0.25, "Low", IF(Table1[[#This Row],[discount_percentage]]&lt;0.5, "Medium", "High"))</f>
        <v>Medium</v>
      </c>
    </row>
    <row r="815" spans="1:19">
      <c r="A815" t="s">
        <v>1619</v>
      </c>
      <c r="B815" t="s">
        <v>1620</v>
      </c>
      <c r="C815" t="str">
        <f>TRIM(LEFT(Table1[[#This Row],[product_name]], FIND(" ", Table1[[#This Row],[product_name]], FIND(" ", Table1[[#This Row],[product_name]], FIND(" ", Table1[[#This Row],[product_name]])+1)+1)))</f>
        <v>Camel Fabrica Acrylic</v>
      </c>
      <c r="D815" t="str">
        <f>PROPER(Table1[[#This Row],[Column1]])</f>
        <v>Camel Fabrica Acrylic</v>
      </c>
      <c r="E815" t="s">
        <v>2696</v>
      </c>
      <c r="F815" t="s">
        <v>2725</v>
      </c>
      <c r="G815" t="s">
        <v>2726</v>
      </c>
      <c r="H815" t="s">
        <v>2727</v>
      </c>
      <c r="I815" s="9">
        <v>499</v>
      </c>
      <c r="J815" s="9">
        <v>230</v>
      </c>
      <c r="K815" s="1">
        <v>0.13</v>
      </c>
      <c r="L815" s="3">
        <f>IF(Table1[[#This Row],[discount_percentage]]&gt;=0.5, 1,0)</f>
        <v>0</v>
      </c>
      <c r="M815">
        <v>4.4000000000000004</v>
      </c>
      <c r="N815" s="2">
        <v>10170</v>
      </c>
      <c r="O815" s="7">
        <f>IF(Table1[rating_count]&lt;1000, 1, 0)</f>
        <v>0</v>
      </c>
      <c r="P815" s="8">
        <f>Table1[[#This Row],[actual_price]]*Table1[[#This Row],[rating_count]]</f>
        <v>2339100</v>
      </c>
      <c r="Q815" s="10" t="str">
        <f>IF(Table1[[#This Row],[discounted_price]]&lt;200, "₹ 200",IF(Table1[[#This Row],[discounted_price]]&lt;=500,"₹ 200-₹ 500", "&gt;₹ 500"))</f>
        <v>₹ 200-₹ 500</v>
      </c>
      <c r="R815">
        <f>Table1[[#This Row],[rating]]*Table1[[#This Row],[rating_count]]</f>
        <v>44748</v>
      </c>
      <c r="S815" t="str">
        <f>IF(Table1[[#This Row],[discount_percentage]]&lt;0.25, "Low", IF(Table1[[#This Row],[discount_percentage]]&lt;0.5, "Medium", "High"))</f>
        <v>Low</v>
      </c>
    </row>
    <row r="816" spans="1:19">
      <c r="A816" t="s">
        <v>1621</v>
      </c>
      <c r="B816" t="s">
        <v>1622</v>
      </c>
      <c r="C816" t="str">
        <f>TRIM(LEFT(Table1[[#This Row],[product_name]], FIND(" ", Table1[[#This Row],[product_name]], FIND(" ", Table1[[#This Row],[product_name]], FIND(" ", Table1[[#This Row],[product_name]])+1)+1)))</f>
        <v>Lenovo GX20L29764 65W</v>
      </c>
      <c r="D816" t="str">
        <f>PROPER(Table1[[#This Row],[Column1]])</f>
        <v>Lenovo Gx20L29764 65W</v>
      </c>
      <c r="E816" t="s">
        <v>2938</v>
      </c>
      <c r="F816" t="s">
        <v>2939</v>
      </c>
      <c r="G816" t="s">
        <v>2743</v>
      </c>
      <c r="H816" t="s">
        <v>2768</v>
      </c>
      <c r="I816" s="9">
        <v>499</v>
      </c>
      <c r="J816" s="9">
        <v>2796</v>
      </c>
      <c r="K816" s="1">
        <v>0.55000000000000004</v>
      </c>
      <c r="L816" s="3">
        <f>IF(Table1[[#This Row],[discount_percentage]]&gt;=0.5, 1,0)</f>
        <v>1</v>
      </c>
      <c r="M816">
        <v>4.4000000000000004</v>
      </c>
      <c r="N816" s="2">
        <v>4598</v>
      </c>
      <c r="O816" s="7">
        <f>IF(Table1[rating_count]&lt;1000, 1, 0)</f>
        <v>0</v>
      </c>
      <c r="P816" s="8">
        <f>Table1[[#This Row],[actual_price]]*Table1[[#This Row],[rating_count]]</f>
        <v>12856008</v>
      </c>
      <c r="Q816" s="10" t="str">
        <f>IF(Table1[[#This Row],[discounted_price]]&lt;200, "₹ 200",IF(Table1[[#This Row],[discounted_price]]&lt;=500,"₹ 200-₹ 500", "&gt;₹ 500"))</f>
        <v>₹ 200-₹ 500</v>
      </c>
      <c r="R816">
        <f>Table1[[#This Row],[rating]]*Table1[[#This Row],[rating_count]]</f>
        <v>20231.2</v>
      </c>
      <c r="S816" t="str">
        <f>IF(Table1[[#This Row],[discount_percentage]]&lt;0.25, "Low", IF(Table1[[#This Row],[discount_percentage]]&lt;0.5, "Medium", "High"))</f>
        <v>High</v>
      </c>
    </row>
    <row r="817" spans="1:19">
      <c r="A817" t="s">
        <v>1623</v>
      </c>
      <c r="B817" t="s">
        <v>1624</v>
      </c>
      <c r="C817" t="str">
        <f>TRIM(LEFT(Table1[[#This Row],[product_name]], FIND(" ", Table1[[#This Row],[product_name]], FIND(" ", Table1[[#This Row],[product_name]], FIND(" ", Table1[[#This Row],[product_name]])+1)+1)))</f>
        <v>Hp Wired On</v>
      </c>
      <c r="D817" t="str">
        <f>PROPER(Table1[[#This Row],[Column1]])</f>
        <v>Hp Wired On</v>
      </c>
      <c r="E817" t="s">
        <v>2938</v>
      </c>
      <c r="F817" t="s">
        <v>2741</v>
      </c>
      <c r="G817" t="s">
        <v>2758</v>
      </c>
      <c r="I817" s="9">
        <v>5799</v>
      </c>
      <c r="J817" s="9">
        <v>999</v>
      </c>
      <c r="K817" s="1">
        <v>0.35</v>
      </c>
      <c r="L817" s="3">
        <f>IF(Table1[[#This Row],[discount_percentage]]&gt;=0.5, 1,0)</f>
        <v>0</v>
      </c>
      <c r="M817">
        <v>3.5</v>
      </c>
      <c r="N817" s="2">
        <v>7222</v>
      </c>
      <c r="O817" s="7">
        <f>IF(Table1[rating_count]&lt;1000, 1, 0)</f>
        <v>0</v>
      </c>
      <c r="P817" s="8">
        <f>Table1[[#This Row],[actual_price]]*Table1[[#This Row],[rating_count]]</f>
        <v>7214778</v>
      </c>
      <c r="Q817" s="10" t="str">
        <f>IF(Table1[[#This Row],[discounted_price]]&lt;200, "₹ 200",IF(Table1[[#This Row],[discounted_price]]&lt;=500,"₹ 200-₹ 500", "&gt;₹ 500"))</f>
        <v>&gt;₹ 500</v>
      </c>
      <c r="R817">
        <f>Table1[[#This Row],[rating]]*Table1[[#This Row],[rating_count]]</f>
        <v>25277</v>
      </c>
      <c r="S817" t="str">
        <f>IF(Table1[[#This Row],[discount_percentage]]&lt;0.25, "Low", IF(Table1[[#This Row],[discount_percentage]]&lt;0.5, "Medium", "High"))</f>
        <v>Medium</v>
      </c>
    </row>
    <row r="818" spans="1:19">
      <c r="A818" t="s">
        <v>1625</v>
      </c>
      <c r="B818" t="s">
        <v>1626</v>
      </c>
      <c r="C818" t="str">
        <f>TRIM(LEFT(Table1[[#This Row],[product_name]], FIND(" ", Table1[[#This Row],[product_name]], FIND(" ", Table1[[#This Row],[product_name]], FIND(" ", Table1[[#This Row],[product_name]])+1)+1)))</f>
        <v>Redragon K617 Fizz</v>
      </c>
      <c r="D818" t="str">
        <f>PROPER(Table1[[#This Row],[Column1]])</f>
        <v>Redragon K617 Fizz</v>
      </c>
      <c r="E818" t="s">
        <v>2696</v>
      </c>
      <c r="F818" t="s">
        <v>2703</v>
      </c>
      <c r="G818" t="s">
        <v>2712</v>
      </c>
      <c r="H818" t="s">
        <v>2809</v>
      </c>
      <c r="I818" s="9">
        <v>499</v>
      </c>
      <c r="J818" s="9">
        <v>3499</v>
      </c>
      <c r="K818" s="1">
        <v>0.24</v>
      </c>
      <c r="L818" s="3">
        <f>IF(Table1[[#This Row],[discount_percentage]]&gt;=0.5, 1,0)</f>
        <v>0</v>
      </c>
      <c r="M818">
        <v>4.5</v>
      </c>
      <c r="N818" s="2">
        <v>1271</v>
      </c>
      <c r="O818" s="7">
        <f>IF(Table1[rating_count]&lt;1000, 1, 0)</f>
        <v>0</v>
      </c>
      <c r="P818" s="8">
        <f>Table1[[#This Row],[actual_price]]*Table1[[#This Row],[rating_count]]</f>
        <v>4447229</v>
      </c>
      <c r="Q818" s="10" t="str">
        <f>IF(Table1[[#This Row],[discounted_price]]&lt;200, "₹ 200",IF(Table1[[#This Row],[discounted_price]]&lt;=500,"₹ 200-₹ 500", "&gt;₹ 500"))</f>
        <v>₹ 200-₹ 500</v>
      </c>
      <c r="R818">
        <f>Table1[[#This Row],[rating]]*Table1[[#This Row],[rating_count]]</f>
        <v>5719.5</v>
      </c>
      <c r="S818" t="str">
        <f>IF(Table1[[#This Row],[discount_percentage]]&lt;0.25, "Low", IF(Table1[[#This Row],[discount_percentage]]&lt;0.5, "Medium", "High"))</f>
        <v>Low</v>
      </c>
    </row>
    <row r="819" spans="1:19">
      <c r="A819" t="s">
        <v>1627</v>
      </c>
      <c r="B819" t="s">
        <v>1628</v>
      </c>
      <c r="C819" t="str">
        <f>TRIM(LEFT(Table1[[#This Row],[product_name]], FIND(" ", Table1[[#This Row],[product_name]], FIND(" ", Table1[[#This Row],[product_name]], FIND(" ", Table1[[#This Row],[product_name]])+1)+1)))</f>
        <v>HP GT 53</v>
      </c>
      <c r="D819" t="str">
        <f>PROPER(Table1[[#This Row],[Column1]])</f>
        <v>Hp Gt 53</v>
      </c>
      <c r="E819" t="s">
        <v>2938</v>
      </c>
      <c r="F819" t="s">
        <v>2939</v>
      </c>
      <c r="G819" t="s">
        <v>2743</v>
      </c>
      <c r="H819" t="s">
        <v>2745</v>
      </c>
      <c r="I819" s="9">
        <v>249</v>
      </c>
      <c r="J819" s="9">
        <v>723</v>
      </c>
      <c r="K819" s="1">
        <v>0.18</v>
      </c>
      <c r="L819" s="3">
        <f>IF(Table1[[#This Row],[discount_percentage]]&gt;=0.5, 1,0)</f>
        <v>0</v>
      </c>
      <c r="M819">
        <v>4.4000000000000004</v>
      </c>
      <c r="N819" s="2">
        <v>3219</v>
      </c>
      <c r="O819" s="7">
        <f>IF(Table1[rating_count]&lt;1000, 1, 0)</f>
        <v>0</v>
      </c>
      <c r="P819" s="8">
        <f>Table1[[#This Row],[actual_price]]*Table1[[#This Row],[rating_count]]</f>
        <v>2327337</v>
      </c>
      <c r="Q819" s="10" t="str">
        <f>IF(Table1[[#This Row],[discounted_price]]&lt;200, "₹ 200",IF(Table1[[#This Row],[discounted_price]]&lt;=500,"₹ 200-₹ 500", "&gt;₹ 500"))</f>
        <v>₹ 200-₹ 500</v>
      </c>
      <c r="R819">
        <f>Table1[[#This Row],[rating]]*Table1[[#This Row],[rating_count]]</f>
        <v>14163.6</v>
      </c>
      <c r="S819" t="str">
        <f>IF(Table1[[#This Row],[discount_percentage]]&lt;0.25, "Low", IF(Table1[[#This Row],[discount_percentage]]&lt;0.5, "Medium", "High"))</f>
        <v>Low</v>
      </c>
    </row>
    <row r="820" spans="1:19">
      <c r="A820" t="s">
        <v>1629</v>
      </c>
      <c r="B820" t="s">
        <v>1630</v>
      </c>
      <c r="C820" t="str">
        <f>TRIM(LEFT(Table1[[#This Row],[product_name]], FIND(" ", Table1[[#This Row],[product_name]], FIND(" ", Table1[[#This Row],[product_name]], FIND(" ", Table1[[#This Row],[product_name]])+1)+1)))</f>
        <v>Noise ColorFit Ultra</v>
      </c>
      <c r="D820" t="str">
        <f>PROPER(Table1[[#This Row],[Column1]])</f>
        <v>Noise Colorfit Ultra</v>
      </c>
      <c r="E820" t="s">
        <v>2938</v>
      </c>
      <c r="F820" t="s">
        <v>2939</v>
      </c>
      <c r="G820" t="s">
        <v>2958</v>
      </c>
      <c r="H820" t="s">
        <v>2695</v>
      </c>
      <c r="I820" s="9">
        <v>179</v>
      </c>
      <c r="J820" s="9">
        <v>5999</v>
      </c>
      <c r="K820" s="1">
        <v>0.57999999999999996</v>
      </c>
      <c r="L820" s="3">
        <f>IF(Table1[[#This Row],[discount_percentage]]&gt;=0.5, 1,0)</f>
        <v>1</v>
      </c>
      <c r="M820">
        <v>4.0999999999999996</v>
      </c>
      <c r="N820" s="2">
        <v>38879</v>
      </c>
      <c r="O820" s="7">
        <f>IF(Table1[rating_count]&lt;1000, 1, 0)</f>
        <v>0</v>
      </c>
      <c r="P820" s="8">
        <f>Table1[[#This Row],[actual_price]]*Table1[[#This Row],[rating_count]]</f>
        <v>233235121</v>
      </c>
      <c r="Q820" s="10" t="str">
        <f>IF(Table1[[#This Row],[discounted_price]]&lt;200, "₹ 200",IF(Table1[[#This Row],[discounted_price]]&lt;=500,"₹ 200-₹ 500", "&gt;₹ 500"))</f>
        <v>₹ 200</v>
      </c>
      <c r="R820">
        <f>Table1[[#This Row],[rating]]*Table1[[#This Row],[rating_count]]</f>
        <v>159403.9</v>
      </c>
      <c r="S820" t="str">
        <f>IF(Table1[[#This Row],[discount_percentage]]&lt;0.25, "Low", IF(Table1[[#This Row],[discount_percentage]]&lt;0.5, "Medium", "High"))</f>
        <v>High</v>
      </c>
    </row>
    <row r="821" spans="1:19">
      <c r="A821" t="s">
        <v>1631</v>
      </c>
      <c r="B821" t="s">
        <v>1632</v>
      </c>
      <c r="C821" t="str">
        <f>TRIM(LEFT(Table1[[#This Row],[product_name]], FIND(" ", Table1[[#This Row],[product_name]], FIND(" ", Table1[[#This Row],[product_name]], FIND(" ", Table1[[#This Row],[product_name]])+1)+1)))</f>
        <v>Zebronics Zeb-JUKEBAR 3900,</v>
      </c>
      <c r="D821" t="str">
        <f>PROPER(Table1[[#This Row],[Column1]])</f>
        <v>Zebronics Zeb-Jukebar 3900,</v>
      </c>
      <c r="E821" t="s">
        <v>2938</v>
      </c>
      <c r="F821" t="s">
        <v>2741</v>
      </c>
      <c r="G821" t="s">
        <v>2758</v>
      </c>
      <c r="I821" s="9">
        <v>4449</v>
      </c>
      <c r="J821" s="9">
        <v>12499</v>
      </c>
      <c r="K821" s="1">
        <v>0.6</v>
      </c>
      <c r="L821" s="3">
        <f>IF(Table1[[#This Row],[discount_percentage]]&gt;=0.5, 1,0)</f>
        <v>1</v>
      </c>
      <c r="M821">
        <v>4.2</v>
      </c>
      <c r="N821" s="2">
        <v>4541</v>
      </c>
      <c r="O821" s="7">
        <f>IF(Table1[rating_count]&lt;1000, 1, 0)</f>
        <v>0</v>
      </c>
      <c r="P821" s="8">
        <f>Table1[[#This Row],[actual_price]]*Table1[[#This Row],[rating_count]]</f>
        <v>56757959</v>
      </c>
      <c r="Q821" s="10" t="str">
        <f>IF(Table1[[#This Row],[discounted_price]]&lt;200, "₹ 200",IF(Table1[[#This Row],[discounted_price]]&lt;=500,"₹ 200-₹ 500", "&gt;₹ 500"))</f>
        <v>&gt;₹ 500</v>
      </c>
      <c r="R821">
        <f>Table1[[#This Row],[rating]]*Table1[[#This Row],[rating_count]]</f>
        <v>19072.2</v>
      </c>
      <c r="S821" t="str">
        <f>IF(Table1[[#This Row],[discount_percentage]]&lt;0.25, "Low", IF(Table1[[#This Row],[discount_percentage]]&lt;0.5, "Medium", "High"))</f>
        <v>High</v>
      </c>
    </row>
    <row r="822" spans="1:19">
      <c r="A822" t="s">
        <v>1633</v>
      </c>
      <c r="B822" t="s">
        <v>1634</v>
      </c>
      <c r="C822" t="str">
        <f>TRIM(LEFT(Table1[[#This Row],[product_name]], FIND(" ", Table1[[#This Row],[product_name]], FIND(" ", Table1[[#This Row],[product_name]], FIND(" ", Table1[[#This Row],[product_name]])+1)+1)))</f>
        <v>boAt Bassheads 102</v>
      </c>
      <c r="D822" t="str">
        <f>PROPER(Table1[[#This Row],[Column1]])</f>
        <v>Boat Bassheads 102</v>
      </c>
      <c r="E822" t="s">
        <v>2938</v>
      </c>
      <c r="F822" t="s">
        <v>2939</v>
      </c>
      <c r="G822" t="s">
        <v>2769</v>
      </c>
      <c r="H822" t="s">
        <v>2791</v>
      </c>
      <c r="I822" s="9">
        <v>299</v>
      </c>
      <c r="J822" s="9">
        <v>1290</v>
      </c>
      <c r="K822" s="1">
        <v>0.69</v>
      </c>
      <c r="L822" s="3">
        <f>IF(Table1[[#This Row],[discount_percentage]]&gt;=0.5, 1,0)</f>
        <v>1</v>
      </c>
      <c r="M822">
        <v>4.2</v>
      </c>
      <c r="N822" s="2">
        <v>76042</v>
      </c>
      <c r="O822" s="7">
        <f>IF(Table1[rating_count]&lt;1000, 1, 0)</f>
        <v>0</v>
      </c>
      <c r="P822" s="8">
        <f>Table1[[#This Row],[actual_price]]*Table1[[#This Row],[rating_count]]</f>
        <v>98094180</v>
      </c>
      <c r="Q822" s="10" t="str">
        <f>IF(Table1[[#This Row],[discounted_price]]&lt;200, "₹ 200",IF(Table1[[#This Row],[discounted_price]]&lt;=500,"₹ 200-₹ 500", "&gt;₹ 500"))</f>
        <v>₹ 200-₹ 500</v>
      </c>
      <c r="R822">
        <f>Table1[[#This Row],[rating]]*Table1[[#This Row],[rating_count]]</f>
        <v>319376.40000000002</v>
      </c>
      <c r="S822" t="str">
        <f>IF(Table1[[#This Row],[discount_percentage]]&lt;0.25, "Low", IF(Table1[[#This Row],[discount_percentage]]&lt;0.5, "Medium", "High"))</f>
        <v>High</v>
      </c>
    </row>
    <row r="823" spans="1:19">
      <c r="A823" t="s">
        <v>1635</v>
      </c>
      <c r="B823" t="s">
        <v>1636</v>
      </c>
      <c r="C823" t="str">
        <f>TRIM(LEFT(Table1[[#This Row],[product_name]], FIND(" ", Table1[[#This Row],[product_name]], FIND(" ", Table1[[#This Row],[product_name]], FIND(" ", Table1[[#This Row],[product_name]])+1)+1)))</f>
        <v>Duracell CR2016 3V</v>
      </c>
      <c r="D823" t="str">
        <f>PROPER(Table1[[#This Row],[Column1]])</f>
        <v>Duracell Cr2016 3V</v>
      </c>
      <c r="E823" t="s">
        <v>2938</v>
      </c>
      <c r="F823" t="s">
        <v>2939</v>
      </c>
      <c r="G823" t="s">
        <v>2743</v>
      </c>
      <c r="H823" t="s">
        <v>2744</v>
      </c>
      <c r="I823" s="9">
        <v>629</v>
      </c>
      <c r="J823" s="9">
        <v>200</v>
      </c>
      <c r="K823" s="1">
        <v>0.42</v>
      </c>
      <c r="L823" s="3">
        <f>IF(Table1[[#This Row],[discount_percentage]]&gt;=0.5, 1,0)</f>
        <v>0</v>
      </c>
      <c r="M823">
        <v>4.3</v>
      </c>
      <c r="N823" s="2">
        <v>485</v>
      </c>
      <c r="O823" s="7">
        <f>IF(Table1[rating_count]&lt;1000, 1, 0)</f>
        <v>1</v>
      </c>
      <c r="P823" s="8">
        <f>Table1[[#This Row],[actual_price]]*Table1[[#This Row],[rating_count]]</f>
        <v>97000</v>
      </c>
      <c r="Q823" s="10" t="str">
        <f>IF(Table1[[#This Row],[discounted_price]]&lt;200, "₹ 200",IF(Table1[[#This Row],[discounted_price]]&lt;=500,"₹ 200-₹ 500", "&gt;₹ 500"))</f>
        <v>&gt;₹ 500</v>
      </c>
      <c r="R823">
        <f>Table1[[#This Row],[rating]]*Table1[[#This Row],[rating_count]]</f>
        <v>2085.5</v>
      </c>
      <c r="S823" t="str">
        <f>IF(Table1[[#This Row],[discount_percentage]]&lt;0.25, "Low", IF(Table1[[#This Row],[discount_percentage]]&lt;0.5, "Medium", "High"))</f>
        <v>Medium</v>
      </c>
    </row>
    <row r="824" spans="1:19">
      <c r="A824" t="s">
        <v>1637</v>
      </c>
      <c r="B824" t="s">
        <v>1638</v>
      </c>
      <c r="C824" t="str">
        <f>TRIM(LEFT(Table1[[#This Row],[product_name]], FIND(" ", Table1[[#This Row],[product_name]], FIND(" ", Table1[[#This Row],[product_name]], FIND(" ", Table1[[#This Row],[product_name]])+1)+1)))</f>
        <v>MI 360¬∞ Home</v>
      </c>
      <c r="D824" t="str">
        <f>PROPER(Table1[[#This Row],[Column1]])</f>
        <v>Mi 360¬∞ Home</v>
      </c>
      <c r="E824" t="s">
        <v>2938</v>
      </c>
      <c r="F824" t="s">
        <v>2939</v>
      </c>
      <c r="G824" t="s">
        <v>2743</v>
      </c>
      <c r="H824" t="s">
        <v>2748</v>
      </c>
      <c r="I824" s="9">
        <v>2595</v>
      </c>
      <c r="J824" s="9">
        <v>5999</v>
      </c>
      <c r="K824" s="1">
        <v>0.25</v>
      </c>
      <c r="L824" s="3">
        <f>IF(Table1[[#This Row],[discount_percentage]]&gt;=0.5, 1,0)</f>
        <v>0</v>
      </c>
      <c r="M824">
        <v>4.3</v>
      </c>
      <c r="N824" s="2">
        <v>44696</v>
      </c>
      <c r="O824" s="7">
        <f>IF(Table1[rating_count]&lt;1000, 1, 0)</f>
        <v>0</v>
      </c>
      <c r="P824" s="8">
        <f>Table1[[#This Row],[actual_price]]*Table1[[#This Row],[rating_count]]</f>
        <v>268131304</v>
      </c>
      <c r="Q824" s="10" t="str">
        <f>IF(Table1[[#This Row],[discounted_price]]&lt;200, "₹ 200",IF(Table1[[#This Row],[discounted_price]]&lt;=500,"₹ 200-₹ 500", "&gt;₹ 500"))</f>
        <v>&gt;₹ 500</v>
      </c>
      <c r="R824">
        <f>Table1[[#This Row],[rating]]*Table1[[#This Row],[rating_count]]</f>
        <v>192192.8</v>
      </c>
      <c r="S824" t="str">
        <f>IF(Table1[[#This Row],[discount_percentage]]&lt;0.25, "Low", IF(Table1[[#This Row],[discount_percentage]]&lt;0.5, "Medium", "High"))</f>
        <v>Medium</v>
      </c>
    </row>
    <row r="825" spans="1:19">
      <c r="A825" t="s">
        <v>1639</v>
      </c>
      <c r="B825" t="s">
        <v>1640</v>
      </c>
      <c r="C825" t="str">
        <f>TRIM(LEFT(Table1[[#This Row],[product_name]], FIND(" ", Table1[[#This Row],[product_name]], FIND(" ", Table1[[#This Row],[product_name]], FIND(" ", Table1[[#This Row],[product_name]])+1)+1)))</f>
        <v>ZEBRONICS Zeb-100HB 4</v>
      </c>
      <c r="D825" t="str">
        <f>PROPER(Table1[[#This Row],[Column1]])</f>
        <v>Zebronics Zeb-100Hb 4</v>
      </c>
      <c r="E825" t="s">
        <v>2938</v>
      </c>
      <c r="F825" t="s">
        <v>2939</v>
      </c>
      <c r="G825" t="s">
        <v>2958</v>
      </c>
      <c r="H825" t="s">
        <v>2695</v>
      </c>
      <c r="I825" s="9">
        <v>389</v>
      </c>
      <c r="J825" s="9">
        <v>499</v>
      </c>
      <c r="K825" s="1">
        <v>0.34</v>
      </c>
      <c r="L825" s="3">
        <f>IF(Table1[[#This Row],[discount_percentage]]&gt;=0.5, 1,0)</f>
        <v>0</v>
      </c>
      <c r="M825">
        <v>3.7</v>
      </c>
      <c r="N825" s="2">
        <v>8566</v>
      </c>
      <c r="O825" s="7">
        <f>IF(Table1[rating_count]&lt;1000, 1, 0)</f>
        <v>0</v>
      </c>
      <c r="P825" s="8">
        <f>Table1[[#This Row],[actual_price]]*Table1[[#This Row],[rating_count]]</f>
        <v>4274434</v>
      </c>
      <c r="Q825" s="10" t="str">
        <f>IF(Table1[[#This Row],[discounted_price]]&lt;200, "₹ 200",IF(Table1[[#This Row],[discounted_price]]&lt;=500,"₹ 200-₹ 500", "&gt;₹ 500"))</f>
        <v>₹ 200-₹ 500</v>
      </c>
      <c r="R825">
        <f>Table1[[#This Row],[rating]]*Table1[[#This Row],[rating_count]]</f>
        <v>31694.2</v>
      </c>
      <c r="S825" t="str">
        <f>IF(Table1[[#This Row],[discount_percentage]]&lt;0.25, "Low", IF(Table1[[#This Row],[discount_percentage]]&lt;0.5, "Medium", "High"))</f>
        <v>Medium</v>
      </c>
    </row>
    <row r="826" spans="1:19">
      <c r="A826" t="s">
        <v>1641</v>
      </c>
      <c r="B826" t="s">
        <v>1642</v>
      </c>
      <c r="C826" t="str">
        <f>TRIM(LEFT(Table1[[#This Row],[product_name]], FIND(" ", Table1[[#This Row],[product_name]], FIND(" ", Table1[[#This Row],[product_name]], FIND(" ", Table1[[#This Row],[product_name]])+1)+1)))</f>
        <v>Boult Audio Bass</v>
      </c>
      <c r="D826" t="str">
        <f>PROPER(Table1[[#This Row],[Column1]])</f>
        <v>Boult Audio Bass</v>
      </c>
      <c r="E826" t="s">
        <v>2938</v>
      </c>
      <c r="F826" t="s">
        <v>2940</v>
      </c>
      <c r="G826" t="s">
        <v>2776</v>
      </c>
      <c r="I826" s="9">
        <v>1799</v>
      </c>
      <c r="J826" s="9">
        <v>2499</v>
      </c>
      <c r="K826" s="1">
        <v>0.74</v>
      </c>
      <c r="L826" s="3">
        <f>IF(Table1[[#This Row],[discount_percentage]]&gt;=0.5, 1,0)</f>
        <v>1</v>
      </c>
      <c r="M826">
        <v>3.9</v>
      </c>
      <c r="N826" s="2">
        <v>13049</v>
      </c>
      <c r="O826" s="7">
        <f>IF(Table1[rating_count]&lt;1000, 1, 0)</f>
        <v>0</v>
      </c>
      <c r="P826" s="8">
        <f>Table1[[#This Row],[actual_price]]*Table1[[#This Row],[rating_count]]</f>
        <v>32609451</v>
      </c>
      <c r="Q826" s="10" t="str">
        <f>IF(Table1[[#This Row],[discounted_price]]&lt;200, "₹ 200",IF(Table1[[#This Row],[discounted_price]]&lt;=500,"₹ 200-₹ 500", "&gt;₹ 500"))</f>
        <v>&gt;₹ 500</v>
      </c>
      <c r="R826">
        <f>Table1[[#This Row],[rating]]*Table1[[#This Row],[rating_count]]</f>
        <v>50891.1</v>
      </c>
      <c r="S826" t="str">
        <f>IF(Table1[[#This Row],[discount_percentage]]&lt;0.25, "Low", IF(Table1[[#This Row],[discount_percentage]]&lt;0.5, "Medium", "High"))</f>
        <v>High</v>
      </c>
    </row>
    <row r="827" spans="1:19">
      <c r="A827" t="s">
        <v>1643</v>
      </c>
      <c r="B827" t="s">
        <v>1644</v>
      </c>
      <c r="C827" t="str">
        <f>TRIM(LEFT(Table1[[#This Row],[product_name]], FIND(" ", Table1[[#This Row],[product_name]], FIND(" ", Table1[[#This Row],[product_name]], FIND(" ", Table1[[#This Row],[product_name]])+1)+1)))</f>
        <v>ESR Screen Protector</v>
      </c>
      <c r="D827" t="str">
        <f>PROPER(Table1[[#This Row],[Column1]])</f>
        <v>Esr Screen Protector</v>
      </c>
      <c r="E827" t="s">
        <v>2943</v>
      </c>
      <c r="F827" t="s">
        <v>2944</v>
      </c>
      <c r="G827" t="s">
        <v>2753</v>
      </c>
      <c r="H827" t="s">
        <v>2754</v>
      </c>
      <c r="I827" s="9">
        <v>90</v>
      </c>
      <c r="J827" s="9">
        <v>1599</v>
      </c>
      <c r="K827" s="1">
        <v>0.23</v>
      </c>
      <c r="L827" s="3">
        <f>IF(Table1[[#This Row],[discount_percentage]]&gt;=0.5, 1,0)</f>
        <v>0</v>
      </c>
      <c r="M827">
        <v>4.5</v>
      </c>
      <c r="N827" s="2">
        <v>16680</v>
      </c>
      <c r="O827" s="7">
        <f>IF(Table1[rating_count]&lt;1000, 1, 0)</f>
        <v>0</v>
      </c>
      <c r="P827" s="8">
        <f>Table1[[#This Row],[actual_price]]*Table1[[#This Row],[rating_count]]</f>
        <v>26671320</v>
      </c>
      <c r="Q827" s="10" t="str">
        <f>IF(Table1[[#This Row],[discounted_price]]&lt;200, "₹ 200",IF(Table1[[#This Row],[discounted_price]]&lt;=500,"₹ 200-₹ 500", "&gt;₹ 500"))</f>
        <v>₹ 200</v>
      </c>
      <c r="R827">
        <f>Table1[[#This Row],[rating]]*Table1[[#This Row],[rating_count]]</f>
        <v>75060</v>
      </c>
      <c r="S827" t="str">
        <f>IF(Table1[[#This Row],[discount_percentage]]&lt;0.25, "Low", IF(Table1[[#This Row],[discount_percentage]]&lt;0.5, "Medium", "High"))</f>
        <v>Low</v>
      </c>
    </row>
    <row r="828" spans="1:19">
      <c r="A828" t="s">
        <v>1645</v>
      </c>
      <c r="B828" t="s">
        <v>1646</v>
      </c>
      <c r="C828" t="str">
        <f>TRIM(LEFT(Table1[[#This Row],[product_name]], FIND(" ", Table1[[#This Row],[product_name]], FIND(" ", Table1[[#This Row],[product_name]], FIND(" ", Table1[[#This Row],[product_name]])+1)+1)))</f>
        <v>Parker Vector Standard</v>
      </c>
      <c r="D828" t="str">
        <f>PROPER(Table1[[#This Row],[Column1]])</f>
        <v>Parker Vector Standard</v>
      </c>
      <c r="E828" t="s">
        <v>2938</v>
      </c>
      <c r="F828" t="s">
        <v>2939</v>
      </c>
      <c r="G828" t="s">
        <v>2739</v>
      </c>
      <c r="H828" t="s">
        <v>2746</v>
      </c>
      <c r="I828" s="9">
        <v>599</v>
      </c>
      <c r="J828" s="9">
        <v>320</v>
      </c>
      <c r="K828" s="1">
        <v>0.15</v>
      </c>
      <c r="L828" s="3">
        <f>IF(Table1[[#This Row],[discount_percentage]]&gt;=0.5, 1,0)</f>
        <v>0</v>
      </c>
      <c r="M828">
        <v>4</v>
      </c>
      <c r="N828" s="2">
        <v>3686</v>
      </c>
      <c r="O828" s="7">
        <f>IF(Table1[rating_count]&lt;1000, 1, 0)</f>
        <v>0</v>
      </c>
      <c r="P828" s="8">
        <f>Table1[[#This Row],[actual_price]]*Table1[[#This Row],[rating_count]]</f>
        <v>1179520</v>
      </c>
      <c r="Q828" s="10" t="str">
        <f>IF(Table1[[#This Row],[discounted_price]]&lt;200, "₹ 200",IF(Table1[[#This Row],[discounted_price]]&lt;=500,"₹ 200-₹ 500", "&gt;₹ 500"))</f>
        <v>&gt;₹ 500</v>
      </c>
      <c r="R828">
        <f>Table1[[#This Row],[rating]]*Table1[[#This Row],[rating_count]]</f>
        <v>14744</v>
      </c>
      <c r="S828" t="str">
        <f>IF(Table1[[#This Row],[discount_percentage]]&lt;0.25, "Low", IF(Table1[[#This Row],[discount_percentage]]&lt;0.5, "Medium", "High"))</f>
        <v>Low</v>
      </c>
    </row>
    <row r="829" spans="1:19">
      <c r="A829" t="s">
        <v>1647</v>
      </c>
      <c r="B829" t="s">
        <v>1648</v>
      </c>
      <c r="C829" t="str">
        <f>TRIM(LEFT(Table1[[#This Row],[product_name]], FIND(" ", Table1[[#This Row],[product_name]], FIND(" ", Table1[[#This Row],[product_name]], FIND(" ", Table1[[#This Row],[product_name]])+1)+1)))</f>
        <v>Silicone Rubber Earbuds</v>
      </c>
      <c r="D829" t="str">
        <f>PROPER(Table1[[#This Row],[Column1]])</f>
        <v>Silicone Rubber Earbuds</v>
      </c>
      <c r="E829" t="s">
        <v>2696</v>
      </c>
      <c r="F829" t="s">
        <v>2715</v>
      </c>
      <c r="G829" t="s">
        <v>2716</v>
      </c>
      <c r="I829" s="9">
        <v>1999</v>
      </c>
      <c r="J829" s="9">
        <v>999</v>
      </c>
      <c r="K829" s="1">
        <v>0.9</v>
      </c>
      <c r="L829" s="3">
        <f>IF(Table1[[#This Row],[discount_percentage]]&gt;=0.5, 1,0)</f>
        <v>1</v>
      </c>
      <c r="M829">
        <v>3.8</v>
      </c>
      <c r="N829" s="2">
        <v>594</v>
      </c>
      <c r="O829" s="7">
        <f>IF(Table1[rating_count]&lt;1000, 1, 0)</f>
        <v>1</v>
      </c>
      <c r="P829" s="8">
        <f>Table1[[#This Row],[actual_price]]*Table1[[#This Row],[rating_count]]</f>
        <v>593406</v>
      </c>
      <c r="Q829" s="10" t="str">
        <f>IF(Table1[[#This Row],[discounted_price]]&lt;200, "₹ 200",IF(Table1[[#This Row],[discounted_price]]&lt;=500,"₹ 200-₹ 500", "&gt;₹ 500"))</f>
        <v>&gt;₹ 500</v>
      </c>
      <c r="R829">
        <f>Table1[[#This Row],[rating]]*Table1[[#This Row],[rating_count]]</f>
        <v>2257.1999999999998</v>
      </c>
      <c r="S829" t="str">
        <f>IF(Table1[[#This Row],[discount_percentage]]&lt;0.25, "Low", IF(Table1[[#This Row],[discount_percentage]]&lt;0.5, "Medium", "High"))</f>
        <v>High</v>
      </c>
    </row>
    <row r="830" spans="1:19">
      <c r="A830" t="s">
        <v>1649</v>
      </c>
      <c r="B830" t="s">
        <v>1650</v>
      </c>
      <c r="C830" t="str">
        <f>TRIM(LEFT(Table1[[#This Row],[product_name]], FIND(" ", Table1[[#This Row],[product_name]], FIND(" ", Table1[[#This Row],[product_name]], FIND(" ", Table1[[#This Row],[product_name]])+1)+1)))</f>
        <v>Canon PIXMA MG2577s</v>
      </c>
      <c r="D830" t="str">
        <f>PROPER(Table1[[#This Row],[Column1]])</f>
        <v>Canon Pixma Mg2577S</v>
      </c>
      <c r="E830" t="s">
        <v>2938</v>
      </c>
      <c r="F830" t="s">
        <v>2940</v>
      </c>
      <c r="G830" t="s">
        <v>2810</v>
      </c>
      <c r="I830" s="9">
        <v>2099</v>
      </c>
      <c r="J830" s="9">
        <v>3875</v>
      </c>
      <c r="K830" s="1">
        <v>0.1</v>
      </c>
      <c r="L830" s="3">
        <f>IF(Table1[[#This Row],[discount_percentage]]&gt;=0.5, 1,0)</f>
        <v>0</v>
      </c>
      <c r="M830">
        <v>3.4</v>
      </c>
      <c r="N830" s="2">
        <v>12185</v>
      </c>
      <c r="O830" s="7">
        <f>IF(Table1[rating_count]&lt;1000, 1, 0)</f>
        <v>0</v>
      </c>
      <c r="P830" s="8">
        <f>Table1[[#This Row],[actual_price]]*Table1[[#This Row],[rating_count]]</f>
        <v>47216875</v>
      </c>
      <c r="Q830" s="10" t="str">
        <f>IF(Table1[[#This Row],[discounted_price]]&lt;200, "₹ 200",IF(Table1[[#This Row],[discounted_price]]&lt;=500,"₹ 200-₹ 500", "&gt;₹ 500"))</f>
        <v>&gt;₹ 500</v>
      </c>
      <c r="R830">
        <f>Table1[[#This Row],[rating]]*Table1[[#This Row],[rating_count]]</f>
        <v>41429</v>
      </c>
      <c r="S830" t="str">
        <f>IF(Table1[[#This Row],[discount_percentage]]&lt;0.25, "Low", IF(Table1[[#This Row],[discount_percentage]]&lt;0.5, "Medium", "High"))</f>
        <v>Low</v>
      </c>
    </row>
    <row r="831" spans="1:19">
      <c r="A831" t="s">
        <v>1651</v>
      </c>
      <c r="B831" t="s">
        <v>1652</v>
      </c>
      <c r="C831" t="str">
        <f>TRIM(LEFT(Table1[[#This Row],[product_name]], FIND(" ", Table1[[#This Row],[product_name]], FIND(" ", Table1[[#This Row],[product_name]], FIND(" ", Table1[[#This Row],[product_name]])+1)+1)))</f>
        <v>Samsung 24-inch(60.46cm) FHD</v>
      </c>
      <c r="D831" t="str">
        <f>PROPER(Table1[[#This Row],[Column1]])</f>
        <v>Samsung 24-Inch(60.46Cm) Fhd</v>
      </c>
      <c r="E831" t="s">
        <v>2938</v>
      </c>
      <c r="F831" t="s">
        <v>2939</v>
      </c>
      <c r="G831" t="s">
        <v>2739</v>
      </c>
      <c r="H831" t="s">
        <v>2811</v>
      </c>
      <c r="I831" s="9">
        <v>179</v>
      </c>
      <c r="J831" s="9">
        <v>19110</v>
      </c>
      <c r="K831" s="1">
        <v>0.47</v>
      </c>
      <c r="L831" s="3">
        <f>IF(Table1[[#This Row],[discount_percentage]]&gt;=0.5, 1,0)</f>
        <v>0</v>
      </c>
      <c r="M831">
        <v>4.3</v>
      </c>
      <c r="N831" s="2">
        <v>2623</v>
      </c>
      <c r="O831" s="7">
        <f>IF(Table1[rating_count]&lt;1000, 1, 0)</f>
        <v>0</v>
      </c>
      <c r="P831" s="8">
        <f>Table1[[#This Row],[actual_price]]*Table1[[#This Row],[rating_count]]</f>
        <v>50125530</v>
      </c>
      <c r="Q831" s="10" t="str">
        <f>IF(Table1[[#This Row],[discounted_price]]&lt;200, "₹ 200",IF(Table1[[#This Row],[discounted_price]]&lt;=500,"₹ 200-₹ 500", "&gt;₹ 500"))</f>
        <v>₹ 200</v>
      </c>
      <c r="R831">
        <f>Table1[[#This Row],[rating]]*Table1[[#This Row],[rating_count]]</f>
        <v>11278.9</v>
      </c>
      <c r="S831" t="str">
        <f>IF(Table1[[#This Row],[discount_percentage]]&lt;0.25, "Low", IF(Table1[[#This Row],[discount_percentage]]&lt;0.5, "Medium", "High"))</f>
        <v>Medium</v>
      </c>
    </row>
    <row r="832" spans="1:19">
      <c r="A832" t="s">
        <v>1653</v>
      </c>
      <c r="B832" t="s">
        <v>1654</v>
      </c>
      <c r="C832" t="str">
        <f>TRIM(LEFT(Table1[[#This Row],[product_name]], FIND(" ", Table1[[#This Row],[product_name]], FIND(" ", Table1[[#This Row],[product_name]], FIND(" ", Table1[[#This Row],[product_name]])+1)+1)))</f>
        <v>AirCase Protective Laptop</v>
      </c>
      <c r="D832" t="str">
        <f>PROPER(Table1[[#This Row],[Column1]])</f>
        <v>Aircase Protective Laptop</v>
      </c>
      <c r="E832" t="s">
        <v>2938</v>
      </c>
      <c r="F832" t="s">
        <v>2939</v>
      </c>
      <c r="G832" t="s">
        <v>2743</v>
      </c>
      <c r="H832" t="s">
        <v>2757</v>
      </c>
      <c r="I832" s="9">
        <v>1345</v>
      </c>
      <c r="J832" s="9">
        <v>999</v>
      </c>
      <c r="K832" s="1">
        <v>0.55000000000000004</v>
      </c>
      <c r="L832" s="3">
        <f>IF(Table1[[#This Row],[discount_percentage]]&gt;=0.5, 1,0)</f>
        <v>1</v>
      </c>
      <c r="M832">
        <v>4.3</v>
      </c>
      <c r="N832" s="2">
        <v>9701</v>
      </c>
      <c r="O832" s="7">
        <f>IF(Table1[rating_count]&lt;1000, 1, 0)</f>
        <v>0</v>
      </c>
      <c r="P832" s="8">
        <f>Table1[[#This Row],[actual_price]]*Table1[[#This Row],[rating_count]]</f>
        <v>9691299</v>
      </c>
      <c r="Q832" s="10" t="str">
        <f>IF(Table1[[#This Row],[discounted_price]]&lt;200, "₹ 200",IF(Table1[[#This Row],[discounted_price]]&lt;=500,"₹ 200-₹ 500", "&gt;₹ 500"))</f>
        <v>&gt;₹ 500</v>
      </c>
      <c r="R832">
        <f>Table1[[#This Row],[rating]]*Table1[[#This Row],[rating_count]]</f>
        <v>41714.299999999996</v>
      </c>
      <c r="S832" t="str">
        <f>IF(Table1[[#This Row],[discount_percentage]]&lt;0.25, "Low", IF(Table1[[#This Row],[discount_percentage]]&lt;0.5, "Medium", "High"))</f>
        <v>High</v>
      </c>
    </row>
    <row r="833" spans="1:19">
      <c r="A833" t="s">
        <v>1655</v>
      </c>
      <c r="B833" t="s">
        <v>1656</v>
      </c>
      <c r="C833" t="str">
        <f>TRIM(LEFT(Table1[[#This Row],[product_name]], FIND(" ", Table1[[#This Row],[product_name]], FIND(" ", Table1[[#This Row],[product_name]], FIND(" ", Table1[[#This Row],[product_name]])+1)+1)))</f>
        <v>Faber-Castell Connector Pen</v>
      </c>
      <c r="D833" t="str">
        <f>PROPER(Table1[[#This Row],[Column1]])</f>
        <v>Faber-Castell Connector Pen</v>
      </c>
      <c r="E833" t="s">
        <v>2696</v>
      </c>
      <c r="F833" t="s">
        <v>2759</v>
      </c>
      <c r="G833" t="s">
        <v>2697</v>
      </c>
      <c r="H833" t="s">
        <v>2761</v>
      </c>
      <c r="I833" s="9">
        <v>349</v>
      </c>
      <c r="J833" s="9">
        <v>150</v>
      </c>
      <c r="K833" s="1">
        <v>0</v>
      </c>
      <c r="L833" s="3">
        <f>IF(Table1[[#This Row],[discount_percentage]]&gt;=0.5, 1,0)</f>
        <v>0</v>
      </c>
      <c r="M833">
        <v>4.3</v>
      </c>
      <c r="N833" s="2">
        <v>15867</v>
      </c>
      <c r="O833" s="7">
        <f>IF(Table1[rating_count]&lt;1000, 1, 0)</f>
        <v>0</v>
      </c>
      <c r="P833" s="8">
        <f>Table1[[#This Row],[actual_price]]*Table1[[#This Row],[rating_count]]</f>
        <v>2380050</v>
      </c>
      <c r="Q833" s="10" t="str">
        <f>IF(Table1[[#This Row],[discounted_price]]&lt;200, "₹ 200",IF(Table1[[#This Row],[discounted_price]]&lt;=500,"₹ 200-₹ 500", "&gt;₹ 500"))</f>
        <v>₹ 200-₹ 500</v>
      </c>
      <c r="R833">
        <f>Table1[[#This Row],[rating]]*Table1[[#This Row],[rating_count]]</f>
        <v>68228.099999999991</v>
      </c>
      <c r="S833" t="str">
        <f>IF(Table1[[#This Row],[discount_percentage]]&lt;0.25, "Low", IF(Table1[[#This Row],[discount_percentage]]&lt;0.5, "Medium", "High"))</f>
        <v>Low</v>
      </c>
    </row>
    <row r="834" spans="1:19">
      <c r="A834" t="s">
        <v>1657</v>
      </c>
      <c r="B834" t="s">
        <v>1658</v>
      </c>
      <c r="C834" t="str">
        <f>TRIM(LEFT(Table1[[#This Row],[product_name]], FIND(" ", Table1[[#This Row],[product_name]], FIND(" ", Table1[[#This Row],[product_name]], FIND(" ", Table1[[#This Row],[product_name]])+1)+1)))</f>
        <v>Zinq UPS for</v>
      </c>
      <c r="D834" t="str">
        <f>PROPER(Table1[[#This Row],[Column1]])</f>
        <v>Zinq Ups For</v>
      </c>
      <c r="E834" t="s">
        <v>2938</v>
      </c>
      <c r="F834" t="s">
        <v>2939</v>
      </c>
      <c r="G834" t="s">
        <v>2958</v>
      </c>
      <c r="H834" t="s">
        <v>2695</v>
      </c>
      <c r="I834" s="9">
        <v>287</v>
      </c>
      <c r="J834" s="9">
        <v>2999</v>
      </c>
      <c r="K834" s="1">
        <v>0.6</v>
      </c>
      <c r="L834" s="3">
        <f>IF(Table1[[#This Row],[discount_percentage]]&gt;=0.5, 1,0)</f>
        <v>1</v>
      </c>
      <c r="M834">
        <v>4.0999999999999996</v>
      </c>
      <c r="N834" s="2">
        <v>10725</v>
      </c>
      <c r="O834" s="7">
        <f>IF(Table1[rating_count]&lt;1000, 1, 0)</f>
        <v>0</v>
      </c>
      <c r="P834" s="8">
        <f>Table1[[#This Row],[actual_price]]*Table1[[#This Row],[rating_count]]</f>
        <v>32164275</v>
      </c>
      <c r="Q834" s="10" t="str">
        <f>IF(Table1[[#This Row],[discounted_price]]&lt;200, "₹ 200",IF(Table1[[#This Row],[discounted_price]]&lt;=500,"₹ 200-₹ 500", "&gt;₹ 500"))</f>
        <v>₹ 200-₹ 500</v>
      </c>
      <c r="R834">
        <f>Table1[[#This Row],[rating]]*Table1[[#This Row],[rating_count]]</f>
        <v>43972.499999999993</v>
      </c>
      <c r="S834" t="str">
        <f>IF(Table1[[#This Row],[discount_percentage]]&lt;0.25, "Low", IF(Table1[[#This Row],[discount_percentage]]&lt;0.5, "Medium", "High"))</f>
        <v>High</v>
      </c>
    </row>
    <row r="835" spans="1:19">
      <c r="A835" t="s">
        <v>1659</v>
      </c>
      <c r="B835" t="s">
        <v>1660</v>
      </c>
      <c r="C835" t="str">
        <f>TRIM(LEFT(Table1[[#This Row],[product_name]], FIND(" ", Table1[[#This Row],[product_name]], FIND(" ", Table1[[#This Row],[product_name]], FIND(" ", Table1[[#This Row],[product_name]])+1)+1)))</f>
        <v>SaleOn‚Ñ¢ Portable Storage</v>
      </c>
      <c r="D835" t="str">
        <f>PROPER(Table1[[#This Row],[Column1]])</f>
        <v>Saleon‚Ñ¢ Portable Storage</v>
      </c>
      <c r="E835" t="s">
        <v>2938</v>
      </c>
      <c r="F835" t="s">
        <v>2939</v>
      </c>
      <c r="G835" t="s">
        <v>2958</v>
      </c>
      <c r="H835" t="s">
        <v>2695</v>
      </c>
      <c r="I835" s="9">
        <v>599</v>
      </c>
      <c r="J835" s="9">
        <v>899</v>
      </c>
      <c r="K835" s="1">
        <v>0.56000000000000005</v>
      </c>
      <c r="L835" s="3">
        <f>IF(Table1[[#This Row],[discount_percentage]]&gt;=0.5, 1,0)</f>
        <v>1</v>
      </c>
      <c r="M835">
        <v>4</v>
      </c>
      <c r="N835" s="2">
        <v>3025</v>
      </c>
      <c r="O835" s="7">
        <f>IF(Table1[rating_count]&lt;1000, 1, 0)</f>
        <v>0</v>
      </c>
      <c r="P835" s="8">
        <f>Table1[[#This Row],[actual_price]]*Table1[[#This Row],[rating_count]]</f>
        <v>2719475</v>
      </c>
      <c r="Q835" s="10" t="str">
        <f>IF(Table1[[#This Row],[discounted_price]]&lt;200, "₹ 200",IF(Table1[[#This Row],[discounted_price]]&lt;=500,"₹ 200-₹ 500", "&gt;₹ 500"))</f>
        <v>&gt;₹ 500</v>
      </c>
      <c r="R835">
        <f>Table1[[#This Row],[rating]]*Table1[[#This Row],[rating_count]]</f>
        <v>12100</v>
      </c>
      <c r="S835" t="str">
        <f>IF(Table1[[#This Row],[discount_percentage]]&lt;0.25, "Low", IF(Table1[[#This Row],[discount_percentage]]&lt;0.5, "Medium", "High"))</f>
        <v>High</v>
      </c>
    </row>
    <row r="836" spans="1:19">
      <c r="A836" t="s">
        <v>1661</v>
      </c>
      <c r="B836" t="s">
        <v>1662</v>
      </c>
      <c r="C836" t="str">
        <f>TRIM(LEFT(Table1[[#This Row],[product_name]], FIND(" ", Table1[[#This Row],[product_name]], FIND(" ", Table1[[#This Row],[product_name]], FIND(" ", Table1[[#This Row],[product_name]])+1)+1)))</f>
        <v>RPM Euro Games</v>
      </c>
      <c r="D836" t="str">
        <f>PROPER(Table1[[#This Row],[Column1]])</f>
        <v>Rpm Euro Games</v>
      </c>
      <c r="E836" t="s">
        <v>2938</v>
      </c>
      <c r="F836" t="s">
        <v>2741</v>
      </c>
      <c r="G836" t="s">
        <v>2742</v>
      </c>
      <c r="I836" s="9">
        <v>349</v>
      </c>
      <c r="J836" s="9">
        <v>1490</v>
      </c>
      <c r="K836" s="1">
        <v>0.53</v>
      </c>
      <c r="L836" s="3">
        <f>IF(Table1[[#This Row],[discount_percentage]]&gt;=0.5, 1,0)</f>
        <v>1</v>
      </c>
      <c r="M836">
        <v>4</v>
      </c>
      <c r="N836" s="2">
        <v>5736</v>
      </c>
      <c r="O836" s="7">
        <f>IF(Table1[rating_count]&lt;1000, 1, 0)</f>
        <v>0</v>
      </c>
      <c r="P836" s="8">
        <f>Table1[[#This Row],[actual_price]]*Table1[[#This Row],[rating_count]]</f>
        <v>8546640</v>
      </c>
      <c r="Q836" s="10" t="str">
        <f>IF(Table1[[#This Row],[discounted_price]]&lt;200, "₹ 200",IF(Table1[[#This Row],[discounted_price]]&lt;=500,"₹ 200-₹ 500", "&gt;₹ 500"))</f>
        <v>₹ 200-₹ 500</v>
      </c>
      <c r="R836">
        <f>Table1[[#This Row],[rating]]*Table1[[#This Row],[rating_count]]</f>
        <v>22944</v>
      </c>
      <c r="S836" t="str">
        <f>IF(Table1[[#This Row],[discount_percentage]]&lt;0.25, "Low", IF(Table1[[#This Row],[discount_percentage]]&lt;0.5, "Medium", "High"))</f>
        <v>High</v>
      </c>
    </row>
    <row r="837" spans="1:19">
      <c r="A837" t="s">
        <v>1663</v>
      </c>
      <c r="B837" t="s">
        <v>1664</v>
      </c>
      <c r="C837" t="str">
        <f>TRIM(LEFT(Table1[[#This Row],[product_name]], FIND(" ", Table1[[#This Row],[product_name]], FIND(" ", Table1[[#This Row],[product_name]], FIND(" ", Table1[[#This Row],[product_name]])+1)+1)))</f>
        <v>realme Buds Wireless</v>
      </c>
      <c r="D837" t="str">
        <f>PROPER(Table1[[#This Row],[Column1]])</f>
        <v>Realme Buds Wireless</v>
      </c>
      <c r="E837" t="s">
        <v>2696</v>
      </c>
      <c r="F837" t="s">
        <v>2751</v>
      </c>
      <c r="G837" t="s">
        <v>2752</v>
      </c>
      <c r="I837" s="9">
        <v>879</v>
      </c>
      <c r="J837" s="9">
        <v>1999</v>
      </c>
      <c r="K837" s="1">
        <v>0.16</v>
      </c>
      <c r="L837" s="3">
        <f>IF(Table1[[#This Row],[discount_percentage]]&gt;=0.5, 1,0)</f>
        <v>0</v>
      </c>
      <c r="M837">
        <v>4.0999999999999996</v>
      </c>
      <c r="N837" s="2">
        <v>72563</v>
      </c>
      <c r="O837" s="7">
        <f>IF(Table1[rating_count]&lt;1000, 1, 0)</f>
        <v>0</v>
      </c>
      <c r="P837" s="8">
        <f>Table1[[#This Row],[actual_price]]*Table1[[#This Row],[rating_count]]</f>
        <v>145053437</v>
      </c>
      <c r="Q837" s="10" t="str">
        <f>IF(Table1[[#This Row],[discounted_price]]&lt;200, "₹ 200",IF(Table1[[#This Row],[discounted_price]]&lt;=500,"₹ 200-₹ 500", "&gt;₹ 500"))</f>
        <v>&gt;₹ 500</v>
      </c>
      <c r="R837">
        <f>Table1[[#This Row],[rating]]*Table1[[#This Row],[rating_count]]</f>
        <v>297508.3</v>
      </c>
      <c r="S837" t="str">
        <f>IF(Table1[[#This Row],[discount_percentage]]&lt;0.25, "Low", IF(Table1[[#This Row],[discount_percentage]]&lt;0.5, "Medium", "High"))</f>
        <v>Low</v>
      </c>
    </row>
    <row r="838" spans="1:19">
      <c r="A838" t="s">
        <v>1665</v>
      </c>
      <c r="B838" t="s">
        <v>1666</v>
      </c>
      <c r="C838" t="str">
        <f>TRIM(LEFT(Table1[[#This Row],[product_name]], FIND(" ", Table1[[#This Row],[product_name]], FIND(" ", Table1[[#This Row],[product_name]], FIND(" ", Table1[[#This Row],[product_name]])+1)+1)))</f>
        <v>TVARA LCD Writing</v>
      </c>
      <c r="D838" t="str">
        <f>PROPER(Table1[[#This Row],[Column1]])</f>
        <v>Tvara Lcd Writing</v>
      </c>
      <c r="E838" t="s">
        <v>2938</v>
      </c>
      <c r="F838" t="s">
        <v>2939</v>
      </c>
      <c r="G838" t="s">
        <v>2958</v>
      </c>
      <c r="H838" t="s">
        <v>2695</v>
      </c>
      <c r="I838" s="9">
        <v>199</v>
      </c>
      <c r="J838" s="9">
        <v>1500</v>
      </c>
      <c r="K838" s="1">
        <v>0.76</v>
      </c>
      <c r="L838" s="3">
        <f>IF(Table1[[#This Row],[discount_percentage]]&gt;=0.5, 1,0)</f>
        <v>1</v>
      </c>
      <c r="M838">
        <v>4</v>
      </c>
      <c r="N838" s="2">
        <v>1026</v>
      </c>
      <c r="O838" s="7">
        <f>IF(Table1[rating_count]&lt;1000, 1, 0)</f>
        <v>0</v>
      </c>
      <c r="P838" s="8">
        <f>Table1[[#This Row],[actual_price]]*Table1[[#This Row],[rating_count]]</f>
        <v>1539000</v>
      </c>
      <c r="Q838" s="10" t="str">
        <f>IF(Table1[[#This Row],[discounted_price]]&lt;200, "₹ 200",IF(Table1[[#This Row],[discounted_price]]&lt;=500,"₹ 200-₹ 500", "&gt;₹ 500"))</f>
        <v>₹ 200</v>
      </c>
      <c r="R838">
        <f>Table1[[#This Row],[rating]]*Table1[[#This Row],[rating_count]]</f>
        <v>4104</v>
      </c>
      <c r="S838" t="str">
        <f>IF(Table1[[#This Row],[discount_percentage]]&lt;0.25, "Low", IF(Table1[[#This Row],[discount_percentage]]&lt;0.5, "Medium", "High"))</f>
        <v>High</v>
      </c>
    </row>
    <row r="839" spans="1:19">
      <c r="A839" t="s">
        <v>1667</v>
      </c>
      <c r="B839" t="s">
        <v>1668</v>
      </c>
      <c r="C839" t="str">
        <f>TRIM(LEFT(Table1[[#This Row],[product_name]], FIND(" ", Table1[[#This Row],[product_name]], FIND(" ", Table1[[#This Row],[product_name]], FIND(" ", Table1[[#This Row],[product_name]])+1)+1)))</f>
        <v>Wings Phantom Pro</v>
      </c>
      <c r="D839" t="str">
        <f>PROPER(Table1[[#This Row],[Column1]])</f>
        <v>Wings Phantom Pro</v>
      </c>
      <c r="E839" t="s">
        <v>2696</v>
      </c>
      <c r="F839" t="s">
        <v>2751</v>
      </c>
      <c r="G839" t="s">
        <v>2779</v>
      </c>
      <c r="I839" s="9">
        <v>250</v>
      </c>
      <c r="J839" s="9">
        <v>5499</v>
      </c>
      <c r="K839" s="1">
        <v>0.78</v>
      </c>
      <c r="L839" s="3">
        <f>IF(Table1[[#This Row],[discount_percentage]]&gt;=0.5, 1,0)</f>
        <v>1</v>
      </c>
      <c r="M839">
        <v>3.8</v>
      </c>
      <c r="N839" s="2">
        <v>2043</v>
      </c>
      <c r="O839" s="7">
        <f>IF(Table1[rating_count]&lt;1000, 1, 0)</f>
        <v>0</v>
      </c>
      <c r="P839" s="8">
        <f>Table1[[#This Row],[actual_price]]*Table1[[#This Row],[rating_count]]</f>
        <v>11234457</v>
      </c>
      <c r="Q839" s="10" t="str">
        <f>IF(Table1[[#This Row],[discounted_price]]&lt;200, "₹ 200",IF(Table1[[#This Row],[discounted_price]]&lt;=500,"₹ 200-₹ 500", "&gt;₹ 500"))</f>
        <v>₹ 200-₹ 500</v>
      </c>
      <c r="R839">
        <f>Table1[[#This Row],[rating]]*Table1[[#This Row],[rating_count]]</f>
        <v>7763.4</v>
      </c>
      <c r="S839" t="str">
        <f>IF(Table1[[#This Row],[discount_percentage]]&lt;0.25, "Low", IF(Table1[[#This Row],[discount_percentage]]&lt;0.5, "Medium", "High"))</f>
        <v>High</v>
      </c>
    </row>
    <row r="840" spans="1:19">
      <c r="A840" t="s">
        <v>1669</v>
      </c>
      <c r="B840" t="s">
        <v>1670</v>
      </c>
      <c r="C840" t="str">
        <f>TRIM(LEFT(Table1[[#This Row],[product_name]], FIND(" ", Table1[[#This Row],[product_name]], FIND(" ", Table1[[#This Row],[product_name]], FIND(" ", Table1[[#This Row],[product_name]])+1)+1)))</f>
        <v>Robustrion [Anti-Scratch] &amp;</v>
      </c>
      <c r="D840" t="str">
        <f>PROPER(Table1[[#This Row],[Column1]])</f>
        <v>Robustrion [Anti-Scratch] &amp;</v>
      </c>
      <c r="E840" t="s">
        <v>2696</v>
      </c>
      <c r="F840" t="s">
        <v>2725</v>
      </c>
      <c r="G840" t="s">
        <v>2726</v>
      </c>
      <c r="H840" t="s">
        <v>2727</v>
      </c>
      <c r="I840" s="9">
        <v>199</v>
      </c>
      <c r="J840" s="9">
        <v>1499</v>
      </c>
      <c r="K840" s="1">
        <v>0.75</v>
      </c>
      <c r="L840" s="3">
        <f>IF(Table1[[#This Row],[discount_percentage]]&gt;=0.5, 1,0)</f>
        <v>1</v>
      </c>
      <c r="M840">
        <v>4.2</v>
      </c>
      <c r="N840" s="2">
        <v>4149</v>
      </c>
      <c r="O840" s="7">
        <f>IF(Table1[rating_count]&lt;1000, 1, 0)</f>
        <v>0</v>
      </c>
      <c r="P840" s="8">
        <f>Table1[[#This Row],[actual_price]]*Table1[[#This Row],[rating_count]]</f>
        <v>6219351</v>
      </c>
      <c r="Q840" s="10" t="str">
        <f>IF(Table1[[#This Row],[discounted_price]]&lt;200, "₹ 200",IF(Table1[[#This Row],[discounted_price]]&lt;=500,"₹ 200-₹ 500", "&gt;₹ 500"))</f>
        <v>₹ 200</v>
      </c>
      <c r="R840">
        <f>Table1[[#This Row],[rating]]*Table1[[#This Row],[rating_count]]</f>
        <v>17425.8</v>
      </c>
      <c r="S840" t="str">
        <f>IF(Table1[[#This Row],[discount_percentage]]&lt;0.25, "Low", IF(Table1[[#This Row],[discount_percentage]]&lt;0.5, "Medium", "High"))</f>
        <v>High</v>
      </c>
    </row>
    <row r="841" spans="1:19">
      <c r="A841" t="s">
        <v>1671</v>
      </c>
      <c r="B841" t="s">
        <v>1672</v>
      </c>
      <c r="C841" t="str">
        <f>TRIM(LEFT(Table1[[#This Row],[product_name]], FIND(" ", Table1[[#This Row],[product_name]], FIND(" ", Table1[[#This Row],[product_name]], FIND(" ", Table1[[#This Row],[product_name]])+1)+1)))</f>
        <v>Cablet 2.5 Inch</v>
      </c>
      <c r="D841" t="str">
        <f>PROPER(Table1[[#This Row],[Column1]])</f>
        <v>Cablet 2.5 Inch</v>
      </c>
      <c r="E841" t="s">
        <v>2938</v>
      </c>
      <c r="F841" t="s">
        <v>2939</v>
      </c>
      <c r="G841" t="s">
        <v>2958</v>
      </c>
      <c r="H841" t="s">
        <v>2695</v>
      </c>
      <c r="I841" s="9">
        <v>899</v>
      </c>
      <c r="J841" s="9">
        <v>775</v>
      </c>
      <c r="K841" s="1">
        <v>0.36</v>
      </c>
      <c r="L841" s="3">
        <f>IF(Table1[[#This Row],[discount_percentage]]&gt;=0.5, 1,0)</f>
        <v>0</v>
      </c>
      <c r="M841">
        <v>4.3</v>
      </c>
      <c r="N841" s="2">
        <v>74</v>
      </c>
      <c r="O841" s="7">
        <f>IF(Table1[rating_count]&lt;1000, 1, 0)</f>
        <v>1</v>
      </c>
      <c r="P841" s="8">
        <f>Table1[[#This Row],[actual_price]]*Table1[[#This Row],[rating_count]]</f>
        <v>57350</v>
      </c>
      <c r="Q841" s="10" t="str">
        <f>IF(Table1[[#This Row],[discounted_price]]&lt;200, "₹ 200",IF(Table1[[#This Row],[discounted_price]]&lt;=500,"₹ 200-₹ 500", "&gt;₹ 500"))</f>
        <v>&gt;₹ 500</v>
      </c>
      <c r="R841">
        <f>Table1[[#This Row],[rating]]*Table1[[#This Row],[rating_count]]</f>
        <v>318.2</v>
      </c>
      <c r="S841" t="str">
        <f>IF(Table1[[#This Row],[discount_percentage]]&lt;0.25, "Low", IF(Table1[[#This Row],[discount_percentage]]&lt;0.5, "Medium", "High"))</f>
        <v>Medium</v>
      </c>
    </row>
    <row r="842" spans="1:19">
      <c r="A842" t="s">
        <v>1673</v>
      </c>
      <c r="B842" t="s">
        <v>1674</v>
      </c>
      <c r="C842" t="str">
        <f>TRIM(LEFT(Table1[[#This Row],[product_name]], FIND(" ", Table1[[#This Row],[product_name]], FIND(" ", Table1[[#This Row],[product_name]], FIND(" ", Table1[[#This Row],[product_name]])+1)+1)))</f>
        <v>SanDisk 1TB Extreme</v>
      </c>
      <c r="D842" t="str">
        <f>PROPER(Table1[[#This Row],[Column1]])</f>
        <v>Sandisk 1Tb Extreme</v>
      </c>
      <c r="E842" t="s">
        <v>2938</v>
      </c>
      <c r="F842" t="s">
        <v>2939</v>
      </c>
      <c r="G842" t="s">
        <v>2958</v>
      </c>
      <c r="H842" t="s">
        <v>2695</v>
      </c>
      <c r="I842" s="9">
        <v>199</v>
      </c>
      <c r="J842" s="9">
        <v>32000</v>
      </c>
      <c r="K842" s="1">
        <v>0.68</v>
      </c>
      <c r="L842" s="3">
        <f>IF(Table1[[#This Row],[discount_percentage]]&gt;=0.5, 1,0)</f>
        <v>1</v>
      </c>
      <c r="M842">
        <v>4.4000000000000004</v>
      </c>
      <c r="N842" s="2">
        <v>41398</v>
      </c>
      <c r="O842" s="7">
        <f>IF(Table1[rating_count]&lt;1000, 1, 0)</f>
        <v>0</v>
      </c>
      <c r="P842" s="8">
        <f>Table1[[#This Row],[actual_price]]*Table1[[#This Row],[rating_count]]</f>
        <v>1324736000</v>
      </c>
      <c r="Q842" s="10" t="str">
        <f>IF(Table1[[#This Row],[discounted_price]]&lt;200, "₹ 200",IF(Table1[[#This Row],[discounted_price]]&lt;=500,"₹ 200-₹ 500", "&gt;₹ 500"))</f>
        <v>₹ 200</v>
      </c>
      <c r="R842">
        <f>Table1[[#This Row],[rating]]*Table1[[#This Row],[rating_count]]</f>
        <v>182151.2</v>
      </c>
      <c r="S842" t="str">
        <f>IF(Table1[[#This Row],[discount_percentage]]&lt;0.25, "Low", IF(Table1[[#This Row],[discount_percentage]]&lt;0.5, "Medium", "High"))</f>
        <v>High</v>
      </c>
    </row>
    <row r="843" spans="1:19">
      <c r="A843" t="s">
        <v>1675</v>
      </c>
      <c r="B843" t="s">
        <v>1676</v>
      </c>
      <c r="C843" t="str">
        <f>TRIM(LEFT(Table1[[#This Row],[product_name]], FIND(" ", Table1[[#This Row],[product_name]], FIND(" ", Table1[[#This Row],[product_name]], FIND(" ", Table1[[#This Row],[product_name]])+1)+1)))</f>
        <v>ZEBRONICS Zeb-Warrior II</v>
      </c>
      <c r="D843" t="str">
        <f>PROPER(Table1[[#This Row],[Column1]])</f>
        <v>Zebronics Zeb-Warrior Ii</v>
      </c>
      <c r="E843" t="s">
        <v>2938</v>
      </c>
      <c r="F843" t="s">
        <v>2939</v>
      </c>
      <c r="G843" t="s">
        <v>2739</v>
      </c>
      <c r="H843" t="s">
        <v>2811</v>
      </c>
      <c r="I843" s="9">
        <v>149</v>
      </c>
      <c r="J843" s="9">
        <v>1300</v>
      </c>
      <c r="K843" s="1">
        <v>0.5</v>
      </c>
      <c r="L843" s="3">
        <f>IF(Table1[[#This Row],[discount_percentage]]&gt;=0.5, 1,0)</f>
        <v>1</v>
      </c>
      <c r="M843">
        <v>4.0999999999999996</v>
      </c>
      <c r="N843" s="2">
        <v>5195</v>
      </c>
      <c r="O843" s="7">
        <f>IF(Table1[rating_count]&lt;1000, 1, 0)</f>
        <v>0</v>
      </c>
      <c r="P843" s="8">
        <f>Table1[[#This Row],[actual_price]]*Table1[[#This Row],[rating_count]]</f>
        <v>6753500</v>
      </c>
      <c r="Q843" s="10" t="str">
        <f>IF(Table1[[#This Row],[discounted_price]]&lt;200, "₹ 200",IF(Table1[[#This Row],[discounted_price]]&lt;=500,"₹ 200-₹ 500", "&gt;₹ 500"))</f>
        <v>₹ 200</v>
      </c>
      <c r="R843">
        <f>Table1[[#This Row],[rating]]*Table1[[#This Row],[rating_count]]</f>
        <v>21299.499999999996</v>
      </c>
      <c r="S843" t="str">
        <f>IF(Table1[[#This Row],[discount_percentage]]&lt;0.25, "Low", IF(Table1[[#This Row],[discount_percentage]]&lt;0.5, "Medium", "High"))</f>
        <v>High</v>
      </c>
    </row>
    <row r="844" spans="1:19">
      <c r="A844" t="s">
        <v>1677</v>
      </c>
      <c r="B844" t="s">
        <v>1678</v>
      </c>
      <c r="C844" t="str">
        <f>TRIM(LEFT(Table1[[#This Row],[product_name]], FIND(" ", Table1[[#This Row],[product_name]], FIND(" ", Table1[[#This Row],[product_name]], FIND(" ", Table1[[#This Row],[product_name]])+1)+1)))</f>
        <v>TP-Link UE300C USB</v>
      </c>
      <c r="D844" t="str">
        <f>PROPER(Table1[[#This Row],[Column1]])</f>
        <v>Tp-Link Ue300C Usb</v>
      </c>
      <c r="E844" t="s">
        <v>2938</v>
      </c>
      <c r="F844" t="s">
        <v>2939</v>
      </c>
      <c r="G844" t="s">
        <v>2743</v>
      </c>
      <c r="H844" t="s">
        <v>2745</v>
      </c>
      <c r="I844" s="9">
        <v>469</v>
      </c>
      <c r="J844" s="9">
        <v>1999</v>
      </c>
      <c r="K844" s="1">
        <v>0.4</v>
      </c>
      <c r="L844" s="3">
        <f>IF(Table1[[#This Row],[discount_percentage]]&gt;=0.5, 1,0)</f>
        <v>0</v>
      </c>
      <c r="M844">
        <v>4.5</v>
      </c>
      <c r="N844" s="2">
        <v>22420</v>
      </c>
      <c r="O844" s="7">
        <f>IF(Table1[rating_count]&lt;1000, 1, 0)</f>
        <v>0</v>
      </c>
      <c r="P844" s="8">
        <f>Table1[[#This Row],[actual_price]]*Table1[[#This Row],[rating_count]]</f>
        <v>44817580</v>
      </c>
      <c r="Q844" s="10" t="str">
        <f>IF(Table1[[#This Row],[discounted_price]]&lt;200, "₹ 200",IF(Table1[[#This Row],[discounted_price]]&lt;=500,"₹ 200-₹ 500", "&gt;₹ 500"))</f>
        <v>₹ 200-₹ 500</v>
      </c>
      <c r="R844">
        <f>Table1[[#This Row],[rating]]*Table1[[#This Row],[rating_count]]</f>
        <v>100890</v>
      </c>
      <c r="S844" t="str">
        <f>IF(Table1[[#This Row],[discount_percentage]]&lt;0.25, "Low", IF(Table1[[#This Row],[discount_percentage]]&lt;0.5, "Medium", "High"))</f>
        <v>Medium</v>
      </c>
    </row>
    <row r="845" spans="1:19">
      <c r="A845" t="s">
        <v>1679</v>
      </c>
      <c r="B845" t="s">
        <v>1680</v>
      </c>
      <c r="C845" t="str">
        <f>TRIM(LEFT(Table1[[#This Row],[product_name]], FIND(" ", Table1[[#This Row],[product_name]], FIND(" ", Table1[[#This Row],[product_name]], FIND(" ", Table1[[#This Row],[product_name]])+1)+1)))</f>
        <v>Wecool Moonwalk M1</v>
      </c>
      <c r="D845" t="str">
        <f>PROPER(Table1[[#This Row],[Column1]])</f>
        <v>Wecool Moonwalk M1</v>
      </c>
      <c r="E845" t="s">
        <v>2938</v>
      </c>
      <c r="F845" t="s">
        <v>2939</v>
      </c>
      <c r="G845" t="s">
        <v>2793</v>
      </c>
      <c r="I845" s="9">
        <v>1187</v>
      </c>
      <c r="J845" s="9">
        <v>1999</v>
      </c>
      <c r="K845" s="1">
        <v>0.56000000000000005</v>
      </c>
      <c r="L845" s="3">
        <f>IF(Table1[[#This Row],[discount_percentage]]&gt;=0.5, 1,0)</f>
        <v>1</v>
      </c>
      <c r="M845">
        <v>4.2</v>
      </c>
      <c r="N845" s="2">
        <v>2284</v>
      </c>
      <c r="O845" s="7">
        <f>IF(Table1[rating_count]&lt;1000, 1, 0)</f>
        <v>0</v>
      </c>
      <c r="P845" s="8">
        <f>Table1[[#This Row],[actual_price]]*Table1[[#This Row],[rating_count]]</f>
        <v>4565716</v>
      </c>
      <c r="Q845" s="10" t="str">
        <f>IF(Table1[[#This Row],[discounted_price]]&lt;200, "₹ 200",IF(Table1[[#This Row],[discounted_price]]&lt;=500,"₹ 200-₹ 500", "&gt;₹ 500"))</f>
        <v>&gt;₹ 500</v>
      </c>
      <c r="R845">
        <f>Table1[[#This Row],[rating]]*Table1[[#This Row],[rating_count]]</f>
        <v>9592.8000000000011</v>
      </c>
      <c r="S845" t="str">
        <f>IF(Table1[[#This Row],[discount_percentage]]&lt;0.25, "Low", IF(Table1[[#This Row],[discount_percentage]]&lt;0.5, "Medium", "High"))</f>
        <v>High</v>
      </c>
    </row>
    <row r="846" spans="1:19">
      <c r="A846" t="s">
        <v>1681</v>
      </c>
      <c r="B846" t="s">
        <v>1682</v>
      </c>
      <c r="C846" t="str">
        <f>TRIM(LEFT(Table1[[#This Row],[product_name]], FIND(" ", Table1[[#This Row],[product_name]], FIND(" ", Table1[[#This Row],[product_name]], FIND(" ", Table1[[#This Row],[product_name]])+1)+1)))</f>
        <v>HP 330 Wireless</v>
      </c>
      <c r="D846" t="str">
        <f>PROPER(Table1[[#This Row],[Column1]])</f>
        <v>Hp 330 Wireless</v>
      </c>
      <c r="E846" t="s">
        <v>2938</v>
      </c>
      <c r="F846" t="s">
        <v>2939</v>
      </c>
      <c r="G846" t="s">
        <v>2794</v>
      </c>
      <c r="H846" t="s">
        <v>2812</v>
      </c>
      <c r="I846" s="9">
        <v>849</v>
      </c>
      <c r="J846" s="9">
        <v>2199</v>
      </c>
      <c r="K846" s="1">
        <v>0.36</v>
      </c>
      <c r="L846" s="3">
        <f>IF(Table1[[#This Row],[discount_percentage]]&gt;=0.5, 1,0)</f>
        <v>0</v>
      </c>
      <c r="M846">
        <v>3.9</v>
      </c>
      <c r="N846" s="2">
        <v>427</v>
      </c>
      <c r="O846" s="7">
        <f>IF(Table1[rating_count]&lt;1000, 1, 0)</f>
        <v>1</v>
      </c>
      <c r="P846" s="8">
        <f>Table1[[#This Row],[actual_price]]*Table1[[#This Row],[rating_count]]</f>
        <v>938973</v>
      </c>
      <c r="Q846" s="10" t="str">
        <f>IF(Table1[[#This Row],[discounted_price]]&lt;200, "₹ 200",IF(Table1[[#This Row],[discounted_price]]&lt;=500,"₹ 200-₹ 500", "&gt;₹ 500"))</f>
        <v>&gt;₹ 500</v>
      </c>
      <c r="R846">
        <f>Table1[[#This Row],[rating]]*Table1[[#This Row],[rating_count]]</f>
        <v>1665.3</v>
      </c>
      <c r="S846" t="str">
        <f>IF(Table1[[#This Row],[discount_percentage]]&lt;0.25, "Low", IF(Table1[[#This Row],[discount_percentage]]&lt;0.5, "Medium", "High"))</f>
        <v>Medium</v>
      </c>
    </row>
    <row r="847" spans="1:19">
      <c r="A847" t="s">
        <v>1683</v>
      </c>
      <c r="B847" t="s">
        <v>1684</v>
      </c>
      <c r="C847" t="str">
        <f>TRIM(LEFT(Table1[[#This Row],[product_name]], FIND(" ", Table1[[#This Row],[product_name]], FIND(" ", Table1[[#This Row],[product_name]], FIND(" ", Table1[[#This Row],[product_name]])+1)+1)))</f>
        <v>RC PRINT GI</v>
      </c>
      <c r="D847" t="str">
        <f>PROPER(Table1[[#This Row],[Column1]])</f>
        <v>Rc Print Gi</v>
      </c>
      <c r="E847" t="s">
        <v>2938</v>
      </c>
      <c r="F847" t="s">
        <v>2939</v>
      </c>
      <c r="G847" t="s">
        <v>2743</v>
      </c>
      <c r="H847" t="s">
        <v>2744</v>
      </c>
      <c r="I847" s="9">
        <v>328</v>
      </c>
      <c r="J847" s="9">
        <v>1999</v>
      </c>
      <c r="K847" s="1">
        <v>0.73</v>
      </c>
      <c r="L847" s="3">
        <f>IF(Table1[[#This Row],[discount_percentage]]&gt;=0.5, 1,0)</f>
        <v>1</v>
      </c>
      <c r="M847">
        <v>4.3</v>
      </c>
      <c r="N847" s="2">
        <v>1367</v>
      </c>
      <c r="O847" s="7">
        <f>IF(Table1[rating_count]&lt;1000, 1, 0)</f>
        <v>0</v>
      </c>
      <c r="P847" s="8">
        <f>Table1[[#This Row],[actual_price]]*Table1[[#This Row],[rating_count]]</f>
        <v>2732633</v>
      </c>
      <c r="Q847" s="10" t="str">
        <f>IF(Table1[[#This Row],[discounted_price]]&lt;200, "₹ 200",IF(Table1[[#This Row],[discounted_price]]&lt;=500,"₹ 200-₹ 500", "&gt;₹ 500"))</f>
        <v>₹ 200-₹ 500</v>
      </c>
      <c r="R847">
        <f>Table1[[#This Row],[rating]]*Table1[[#This Row],[rating_count]]</f>
        <v>5878.0999999999995</v>
      </c>
      <c r="S847" t="str">
        <f>IF(Table1[[#This Row],[discount_percentage]]&lt;0.25, "Low", IF(Table1[[#This Row],[discount_percentage]]&lt;0.5, "Medium", "High"))</f>
        <v>High</v>
      </c>
    </row>
    <row r="848" spans="1:19">
      <c r="A848" t="s">
        <v>1685</v>
      </c>
      <c r="B848" t="s">
        <v>1686</v>
      </c>
      <c r="C848" t="str">
        <f>TRIM(LEFT(Table1[[#This Row],[product_name]], FIND(" ", Table1[[#This Row],[product_name]], FIND(" ", Table1[[#This Row],[product_name]], FIND(" ", Table1[[#This Row],[product_name]])+1)+1)))</f>
        <v>Redgear Cloak Wired</v>
      </c>
      <c r="D848" t="str">
        <f>PROPER(Table1[[#This Row],[Column1]])</f>
        <v>Redgear Cloak Wired</v>
      </c>
      <c r="E848" t="s">
        <v>2938</v>
      </c>
      <c r="F848" t="s">
        <v>2939</v>
      </c>
      <c r="G848" t="s">
        <v>2739</v>
      </c>
      <c r="H848" t="s">
        <v>2746</v>
      </c>
      <c r="I848" s="9">
        <v>269</v>
      </c>
      <c r="J848" s="9">
        <v>1799</v>
      </c>
      <c r="K848" s="1">
        <v>0.57999999999999996</v>
      </c>
      <c r="L848" s="3">
        <f>IF(Table1[[#This Row],[discount_percentage]]&gt;=0.5, 1,0)</f>
        <v>1</v>
      </c>
      <c r="M848">
        <v>4</v>
      </c>
      <c r="N848" s="2">
        <v>13199</v>
      </c>
      <c r="O848" s="7">
        <f>IF(Table1[rating_count]&lt;1000, 1, 0)</f>
        <v>0</v>
      </c>
      <c r="P848" s="8">
        <f>Table1[[#This Row],[actual_price]]*Table1[[#This Row],[rating_count]]</f>
        <v>23745001</v>
      </c>
      <c r="Q848" s="10" t="str">
        <f>IF(Table1[[#This Row],[discounted_price]]&lt;200, "₹ 200",IF(Table1[[#This Row],[discounted_price]]&lt;=500,"₹ 200-₹ 500", "&gt;₹ 500"))</f>
        <v>₹ 200-₹ 500</v>
      </c>
      <c r="R848">
        <f>Table1[[#This Row],[rating]]*Table1[[#This Row],[rating_count]]</f>
        <v>52796</v>
      </c>
      <c r="S848" t="str">
        <f>IF(Table1[[#This Row],[discount_percentage]]&lt;0.25, "Low", IF(Table1[[#This Row],[discount_percentage]]&lt;0.5, "Medium", "High"))</f>
        <v>High</v>
      </c>
    </row>
    <row r="849" spans="1:19">
      <c r="A849" t="s">
        <v>1687</v>
      </c>
      <c r="B849" t="s">
        <v>1688</v>
      </c>
      <c r="C849" t="str">
        <f>TRIM(LEFT(Table1[[#This Row],[product_name]], FIND(" ", Table1[[#This Row],[product_name]], FIND(" ", Table1[[#This Row],[product_name]], FIND(" ", Table1[[#This Row],[product_name]])+1)+1)))</f>
        <v>Wayona Type C</v>
      </c>
      <c r="D849" t="str">
        <f>PROPER(Table1[[#This Row],[Column1]])</f>
        <v>Wayona Type C</v>
      </c>
      <c r="E849" t="s">
        <v>2696</v>
      </c>
      <c r="F849" t="s">
        <v>2759</v>
      </c>
      <c r="G849" t="s">
        <v>2697</v>
      </c>
      <c r="H849" t="s">
        <v>2813</v>
      </c>
      <c r="I849" s="9">
        <v>299</v>
      </c>
      <c r="J849" s="9">
        <v>1099</v>
      </c>
      <c r="K849" s="1">
        <v>0.66</v>
      </c>
      <c r="L849" s="3">
        <f>IF(Table1[[#This Row],[discount_percentage]]&gt;=0.5, 1,0)</f>
        <v>1</v>
      </c>
      <c r="M849">
        <v>4.3</v>
      </c>
      <c r="N849" s="2">
        <v>2806</v>
      </c>
      <c r="O849" s="7">
        <f>IF(Table1[rating_count]&lt;1000, 1, 0)</f>
        <v>0</v>
      </c>
      <c r="P849" s="8">
        <f>Table1[[#This Row],[actual_price]]*Table1[[#This Row],[rating_count]]</f>
        <v>3083794</v>
      </c>
      <c r="Q849" s="10" t="str">
        <f>IF(Table1[[#This Row],[discounted_price]]&lt;200, "₹ 200",IF(Table1[[#This Row],[discounted_price]]&lt;=500,"₹ 200-₹ 500", "&gt;₹ 500"))</f>
        <v>₹ 200-₹ 500</v>
      </c>
      <c r="R849">
        <f>Table1[[#This Row],[rating]]*Table1[[#This Row],[rating_count]]</f>
        <v>12065.8</v>
      </c>
      <c r="S849" t="str">
        <f>IF(Table1[[#This Row],[discount_percentage]]&lt;0.25, "Low", IF(Table1[[#This Row],[discount_percentage]]&lt;0.5, "Medium", "High"))</f>
        <v>High</v>
      </c>
    </row>
    <row r="850" spans="1:19">
      <c r="A850" t="s">
        <v>1689</v>
      </c>
      <c r="B850" t="s">
        <v>1690</v>
      </c>
      <c r="C850" t="str">
        <f>TRIM(LEFT(Table1[[#This Row],[product_name]], FIND(" ", Table1[[#This Row],[product_name]], FIND(" ", Table1[[#This Row],[product_name]], FIND(" ", Table1[[#This Row],[product_name]])+1)+1)))</f>
        <v>Amazfit GTS2 Mini</v>
      </c>
      <c r="D850" t="str">
        <f>PROPER(Table1[[#This Row],[Column1]])</f>
        <v>Amazfit Gts2 Mini</v>
      </c>
      <c r="E850" t="s">
        <v>2938</v>
      </c>
      <c r="F850" t="s">
        <v>2939</v>
      </c>
      <c r="G850" t="s">
        <v>2789</v>
      </c>
      <c r="H850" t="s">
        <v>2814</v>
      </c>
      <c r="I850" s="9">
        <v>549</v>
      </c>
      <c r="J850" s="9">
        <v>7999</v>
      </c>
      <c r="K850" s="1">
        <v>0.25</v>
      </c>
      <c r="L850" s="3">
        <f>IF(Table1[[#This Row],[discount_percentage]]&gt;=0.5, 1,0)</f>
        <v>0</v>
      </c>
      <c r="M850">
        <v>4.2</v>
      </c>
      <c r="N850" s="2">
        <v>30355</v>
      </c>
      <c r="O850" s="7">
        <f>IF(Table1[rating_count]&lt;1000, 1, 0)</f>
        <v>0</v>
      </c>
      <c r="P850" s="8">
        <f>Table1[[#This Row],[actual_price]]*Table1[[#This Row],[rating_count]]</f>
        <v>242809645</v>
      </c>
      <c r="Q850" s="10" t="str">
        <f>IF(Table1[[#This Row],[discounted_price]]&lt;200, "₹ 200",IF(Table1[[#This Row],[discounted_price]]&lt;=500,"₹ 200-₹ 500", "&gt;₹ 500"))</f>
        <v>&gt;₹ 500</v>
      </c>
      <c r="R850">
        <f>Table1[[#This Row],[rating]]*Table1[[#This Row],[rating_count]]</f>
        <v>127491</v>
      </c>
      <c r="S850" t="str">
        <f>IF(Table1[[#This Row],[discount_percentage]]&lt;0.25, "Low", IF(Table1[[#This Row],[discount_percentage]]&lt;0.5, "Medium", "High"))</f>
        <v>Medium</v>
      </c>
    </row>
    <row r="851" spans="1:19">
      <c r="A851" t="s">
        <v>1691</v>
      </c>
      <c r="B851" t="s">
        <v>1692</v>
      </c>
      <c r="C851" t="str">
        <f>TRIM(LEFT(Table1[[#This Row],[product_name]], FIND(" ", Table1[[#This Row],[product_name]], FIND(" ", Table1[[#This Row],[product_name]], FIND(" ", Table1[[#This Row],[product_name]])+1)+1)))</f>
        <v>Tabelito¬Æ Polyester Foam,</v>
      </c>
      <c r="D851" t="str">
        <f>PROPER(Table1[[#This Row],[Column1]])</f>
        <v>Tabelito¬Æ Polyester Foam,</v>
      </c>
      <c r="E851" t="s">
        <v>2943</v>
      </c>
      <c r="F851" t="s">
        <v>2944</v>
      </c>
      <c r="G851" t="s">
        <v>2753</v>
      </c>
      <c r="H851" t="s">
        <v>2754</v>
      </c>
      <c r="I851" s="9">
        <v>114</v>
      </c>
      <c r="J851" s="9">
        <v>1499</v>
      </c>
      <c r="K851" s="1">
        <v>0.8</v>
      </c>
      <c r="L851" s="3">
        <f>IF(Table1[[#This Row],[discount_percentage]]&gt;=0.5, 1,0)</f>
        <v>1</v>
      </c>
      <c r="M851">
        <v>4.2</v>
      </c>
      <c r="N851" s="2">
        <v>2868</v>
      </c>
      <c r="O851" s="7">
        <f>IF(Table1[rating_count]&lt;1000, 1, 0)</f>
        <v>0</v>
      </c>
      <c r="P851" s="8">
        <f>Table1[[#This Row],[actual_price]]*Table1[[#This Row],[rating_count]]</f>
        <v>4299132</v>
      </c>
      <c r="Q851" s="10" t="str">
        <f>IF(Table1[[#This Row],[discounted_price]]&lt;200, "₹ 200",IF(Table1[[#This Row],[discounted_price]]&lt;=500,"₹ 200-₹ 500", "&gt;₹ 500"))</f>
        <v>₹ 200</v>
      </c>
      <c r="R851">
        <f>Table1[[#This Row],[rating]]*Table1[[#This Row],[rating_count]]</f>
        <v>12045.6</v>
      </c>
      <c r="S851" t="str">
        <f>IF(Table1[[#This Row],[discount_percentage]]&lt;0.25, "Low", IF(Table1[[#This Row],[discount_percentage]]&lt;0.5, "Medium", "High"))</f>
        <v>High</v>
      </c>
    </row>
    <row r="852" spans="1:19">
      <c r="A852" t="s">
        <v>1693</v>
      </c>
      <c r="B852" t="s">
        <v>1694</v>
      </c>
      <c r="C852" t="str">
        <f>TRIM(LEFT(Table1[[#This Row],[product_name]], FIND(" ", Table1[[#This Row],[product_name]], FIND(" ", Table1[[#This Row],[product_name]], FIND(" ", Table1[[#This Row],[product_name]])+1)+1)))</f>
        <v>Robustrion Anti-Scratch &amp;</v>
      </c>
      <c r="D852" t="str">
        <f>PROPER(Table1[[#This Row],[Column1]])</f>
        <v>Robustrion Anti-Scratch &amp;</v>
      </c>
      <c r="E852" t="s">
        <v>2943</v>
      </c>
      <c r="F852" t="s">
        <v>2944</v>
      </c>
      <c r="G852" t="s">
        <v>2753</v>
      </c>
      <c r="H852" t="s">
        <v>2754</v>
      </c>
      <c r="I852" s="9">
        <v>120</v>
      </c>
      <c r="J852" s="9">
        <v>1499</v>
      </c>
      <c r="K852" s="1">
        <v>0.75</v>
      </c>
      <c r="L852" s="3">
        <f>IF(Table1[[#This Row],[discount_percentage]]&gt;=0.5, 1,0)</f>
        <v>1</v>
      </c>
      <c r="M852">
        <v>4.0999999999999996</v>
      </c>
      <c r="N852" s="2">
        <v>670</v>
      </c>
      <c r="O852" s="7">
        <f>IF(Table1[rating_count]&lt;1000, 1, 0)</f>
        <v>1</v>
      </c>
      <c r="P852" s="8">
        <f>Table1[[#This Row],[actual_price]]*Table1[[#This Row],[rating_count]]</f>
        <v>1004330</v>
      </c>
      <c r="Q852" s="10" t="str">
        <f>IF(Table1[[#This Row],[discounted_price]]&lt;200, "₹ 200",IF(Table1[[#This Row],[discounted_price]]&lt;=500,"₹ 200-₹ 500", "&gt;₹ 500"))</f>
        <v>₹ 200</v>
      </c>
      <c r="R852">
        <f>Table1[[#This Row],[rating]]*Table1[[#This Row],[rating_count]]</f>
        <v>2746.9999999999995</v>
      </c>
      <c r="S852" t="str">
        <f>IF(Table1[[#This Row],[discount_percentage]]&lt;0.25, "Low", IF(Table1[[#This Row],[discount_percentage]]&lt;0.5, "Medium", "High"))</f>
        <v>High</v>
      </c>
    </row>
    <row r="853" spans="1:19">
      <c r="A853" t="s">
        <v>1695</v>
      </c>
      <c r="B853" t="s">
        <v>1696</v>
      </c>
      <c r="C853" t="str">
        <f>TRIM(LEFT(Table1[[#This Row],[product_name]], FIND(" ", Table1[[#This Row],[product_name]], FIND(" ", Table1[[#This Row],[product_name]], FIND(" ", Table1[[#This Row],[product_name]])+1)+1)))</f>
        <v>Portronics Ruffpad 15</v>
      </c>
      <c r="D853" t="str">
        <f>PROPER(Table1[[#This Row],[Column1]])</f>
        <v>Portronics Ruffpad 15</v>
      </c>
      <c r="E853" t="s">
        <v>2938</v>
      </c>
      <c r="F853" t="s">
        <v>2939</v>
      </c>
      <c r="G853" t="s">
        <v>2958</v>
      </c>
      <c r="H853" t="s">
        <v>2695</v>
      </c>
      <c r="I853" s="9">
        <v>970</v>
      </c>
      <c r="J853" s="9">
        <v>2999</v>
      </c>
      <c r="K853" s="1">
        <v>0.53</v>
      </c>
      <c r="L853" s="3">
        <f>IF(Table1[[#This Row],[discount_percentage]]&gt;=0.5, 1,0)</f>
        <v>1</v>
      </c>
      <c r="M853">
        <v>4.3</v>
      </c>
      <c r="N853" s="2">
        <v>3530</v>
      </c>
      <c r="O853" s="7">
        <f>IF(Table1[rating_count]&lt;1000, 1, 0)</f>
        <v>0</v>
      </c>
      <c r="P853" s="8">
        <f>Table1[[#This Row],[actual_price]]*Table1[[#This Row],[rating_count]]</f>
        <v>10586470</v>
      </c>
      <c r="Q853" s="10" t="str">
        <f>IF(Table1[[#This Row],[discounted_price]]&lt;200, "₹ 200",IF(Table1[[#This Row],[discounted_price]]&lt;=500,"₹ 200-₹ 500", "&gt;₹ 500"))</f>
        <v>&gt;₹ 500</v>
      </c>
      <c r="R853">
        <f>Table1[[#This Row],[rating]]*Table1[[#This Row],[rating_count]]</f>
        <v>15179</v>
      </c>
      <c r="S853" t="str">
        <f>IF(Table1[[#This Row],[discount_percentage]]&lt;0.25, "Low", IF(Table1[[#This Row],[discount_percentage]]&lt;0.5, "Medium", "High"))</f>
        <v>High</v>
      </c>
    </row>
    <row r="854" spans="1:19">
      <c r="A854" t="s">
        <v>1697</v>
      </c>
      <c r="B854" t="s">
        <v>1698</v>
      </c>
      <c r="C854" t="str">
        <f>TRIM(LEFT(Table1[[#This Row],[product_name]], FIND(" ", Table1[[#This Row],[product_name]], FIND(" ", Table1[[#This Row],[product_name]], FIND(" ", Table1[[#This Row],[product_name]])+1)+1)))</f>
        <v>DIGITEK¬Æ (DLS-9FT) Lightweight</v>
      </c>
      <c r="D854" t="str">
        <f>PROPER(Table1[[#This Row],[Column1]])</f>
        <v>Digitek¬Æ (Dls-9Ft) Lightweight</v>
      </c>
      <c r="E854" t="s">
        <v>2938</v>
      </c>
      <c r="F854" t="s">
        <v>2939</v>
      </c>
      <c r="G854" t="s">
        <v>2958</v>
      </c>
      <c r="H854" t="s">
        <v>2695</v>
      </c>
      <c r="I854" s="9">
        <v>209</v>
      </c>
      <c r="J854" s="9">
        <v>1299</v>
      </c>
      <c r="K854" s="1">
        <v>0.46</v>
      </c>
      <c r="L854" s="3">
        <f>IF(Table1[[#This Row],[discount_percentage]]&gt;=0.5, 1,0)</f>
        <v>0</v>
      </c>
      <c r="M854">
        <v>4.3</v>
      </c>
      <c r="N854" s="2">
        <v>6183</v>
      </c>
      <c r="O854" s="7">
        <f>IF(Table1[rating_count]&lt;1000, 1, 0)</f>
        <v>0</v>
      </c>
      <c r="P854" s="8">
        <f>Table1[[#This Row],[actual_price]]*Table1[[#This Row],[rating_count]]</f>
        <v>8031717</v>
      </c>
      <c r="Q854" s="10" t="str">
        <f>IF(Table1[[#This Row],[discounted_price]]&lt;200, "₹ 200",IF(Table1[[#This Row],[discounted_price]]&lt;=500,"₹ 200-₹ 500", "&gt;₹ 500"))</f>
        <v>₹ 200-₹ 500</v>
      </c>
      <c r="R854">
        <f>Table1[[#This Row],[rating]]*Table1[[#This Row],[rating_count]]</f>
        <v>26586.899999999998</v>
      </c>
      <c r="S854" t="str">
        <f>IF(Table1[[#This Row],[discount_percentage]]&lt;0.25, "Low", IF(Table1[[#This Row],[discount_percentage]]&lt;0.5, "Medium", "High"))</f>
        <v>Medium</v>
      </c>
    </row>
    <row r="855" spans="1:19">
      <c r="A855" t="s">
        <v>1699</v>
      </c>
      <c r="B855" t="s">
        <v>1700</v>
      </c>
      <c r="C855" t="str">
        <f>TRIM(LEFT(Table1[[#This Row],[product_name]], FIND(" ", Table1[[#This Row],[product_name]], FIND(" ", Table1[[#This Row],[product_name]], FIND(" ", Table1[[#This Row],[product_name]])+1)+1)))</f>
        <v>Classmate Pulse 1</v>
      </c>
      <c r="D855" t="str">
        <f>PROPER(Table1[[#This Row],[Column1]])</f>
        <v>Classmate Pulse 1</v>
      </c>
      <c r="E855" t="s">
        <v>2938</v>
      </c>
      <c r="F855" t="s">
        <v>2939</v>
      </c>
      <c r="G855" t="s">
        <v>2743</v>
      </c>
      <c r="H855" t="s">
        <v>2744</v>
      </c>
      <c r="I855" s="9">
        <v>1490</v>
      </c>
      <c r="J855" s="9">
        <v>300</v>
      </c>
      <c r="K855" s="1">
        <v>0</v>
      </c>
      <c r="L855" s="3">
        <f>IF(Table1[[#This Row],[discount_percentage]]&gt;=0.5, 1,0)</f>
        <v>0</v>
      </c>
      <c r="M855">
        <v>4.2</v>
      </c>
      <c r="N855" s="2">
        <v>419</v>
      </c>
      <c r="O855" s="7">
        <f>IF(Table1[rating_count]&lt;1000, 1, 0)</f>
        <v>1</v>
      </c>
      <c r="P855" s="8">
        <f>Table1[[#This Row],[actual_price]]*Table1[[#This Row],[rating_count]]</f>
        <v>125700</v>
      </c>
      <c r="Q855" s="10" t="str">
        <f>IF(Table1[[#This Row],[discounted_price]]&lt;200, "₹ 200",IF(Table1[[#This Row],[discounted_price]]&lt;=500,"₹ 200-₹ 500", "&gt;₹ 500"))</f>
        <v>&gt;₹ 500</v>
      </c>
      <c r="R855">
        <f>Table1[[#This Row],[rating]]*Table1[[#This Row],[rating_count]]</f>
        <v>1759.8000000000002</v>
      </c>
      <c r="S855" t="str">
        <f>IF(Table1[[#This Row],[discount_percentage]]&lt;0.25, "Low", IF(Table1[[#This Row],[discount_percentage]]&lt;0.5, "Medium", "High"))</f>
        <v>Low</v>
      </c>
    </row>
    <row r="856" spans="1:19">
      <c r="A856" t="s">
        <v>1701</v>
      </c>
      <c r="B856" t="s">
        <v>1702</v>
      </c>
      <c r="C856" t="str">
        <f>TRIM(LEFT(Table1[[#This Row],[product_name]], FIND(" ", Table1[[#This Row],[product_name]], FIND(" ", Table1[[#This Row],[product_name]], FIND(" ", Table1[[#This Row],[product_name]])+1)+1)))</f>
        <v>Scarters Mouse Pad,</v>
      </c>
      <c r="D856" t="str">
        <f>PROPER(Table1[[#This Row],[Column1]])</f>
        <v>Scarters Mouse Pad,</v>
      </c>
      <c r="E856" t="s">
        <v>2960</v>
      </c>
      <c r="F856" t="s">
        <v>2961</v>
      </c>
      <c r="G856" t="s">
        <v>2815</v>
      </c>
      <c r="H856" t="s">
        <v>2816</v>
      </c>
      <c r="I856" s="9">
        <v>99</v>
      </c>
      <c r="J856" s="9">
        <v>1995</v>
      </c>
      <c r="K856" s="1">
        <v>0.5</v>
      </c>
      <c r="L856" s="3">
        <f>IF(Table1[[#This Row],[discount_percentage]]&gt;=0.5, 1,0)</f>
        <v>1</v>
      </c>
      <c r="M856">
        <v>4.5</v>
      </c>
      <c r="N856" s="2">
        <v>7317</v>
      </c>
      <c r="O856" s="7">
        <f>IF(Table1[rating_count]&lt;1000, 1, 0)</f>
        <v>0</v>
      </c>
      <c r="P856" s="8">
        <f>Table1[[#This Row],[actual_price]]*Table1[[#This Row],[rating_count]]</f>
        <v>14597415</v>
      </c>
      <c r="Q856" s="10" t="str">
        <f>IF(Table1[[#This Row],[discounted_price]]&lt;200, "₹ 200",IF(Table1[[#This Row],[discounted_price]]&lt;=500,"₹ 200-₹ 500", "&gt;₹ 500"))</f>
        <v>₹ 200</v>
      </c>
      <c r="R856">
        <f>Table1[[#This Row],[rating]]*Table1[[#This Row],[rating_count]]</f>
        <v>32926.5</v>
      </c>
      <c r="S856" t="str">
        <f>IF(Table1[[#This Row],[discount_percentage]]&lt;0.25, "Low", IF(Table1[[#This Row],[discount_percentage]]&lt;0.5, "Medium", "High"))</f>
        <v>High</v>
      </c>
    </row>
    <row r="857" spans="1:19">
      <c r="A857" t="s">
        <v>1703</v>
      </c>
      <c r="B857" t="s">
        <v>1704</v>
      </c>
      <c r="C857" t="str">
        <f>TRIM(LEFT(Table1[[#This Row],[product_name]], FIND(" ", Table1[[#This Row],[product_name]], FIND(" ", Table1[[#This Row],[product_name]], FIND(" ", Table1[[#This Row],[product_name]])+1)+1)))</f>
        <v>Casio MJ-120D 150</v>
      </c>
      <c r="D857" t="str">
        <f>PROPER(Table1[[#This Row],[Column1]])</f>
        <v>Casio Mj-120D 150</v>
      </c>
      <c r="E857" t="s">
        <v>2938</v>
      </c>
      <c r="F857" t="s">
        <v>2939</v>
      </c>
      <c r="G857" t="s">
        <v>2743</v>
      </c>
      <c r="H857" t="s">
        <v>2744</v>
      </c>
      <c r="I857" s="9">
        <v>149</v>
      </c>
      <c r="J857" s="9">
        <v>535</v>
      </c>
      <c r="K857" s="1">
        <v>0</v>
      </c>
      <c r="L857" s="3">
        <f>IF(Table1[[#This Row],[discount_percentage]]&gt;=0.5, 1,0)</f>
        <v>0</v>
      </c>
      <c r="M857">
        <v>4.4000000000000004</v>
      </c>
      <c r="N857" s="2">
        <v>4426</v>
      </c>
      <c r="O857" s="7">
        <f>IF(Table1[rating_count]&lt;1000, 1, 0)</f>
        <v>0</v>
      </c>
      <c r="P857" s="8">
        <f>Table1[[#This Row],[actual_price]]*Table1[[#This Row],[rating_count]]</f>
        <v>2367910</v>
      </c>
      <c r="Q857" s="10" t="str">
        <f>IF(Table1[[#This Row],[discounted_price]]&lt;200, "₹ 200",IF(Table1[[#This Row],[discounted_price]]&lt;=500,"₹ 200-₹ 500", "&gt;₹ 500"))</f>
        <v>₹ 200</v>
      </c>
      <c r="R857">
        <f>Table1[[#This Row],[rating]]*Table1[[#This Row],[rating_count]]</f>
        <v>19474.400000000001</v>
      </c>
      <c r="S857" t="str">
        <f>IF(Table1[[#This Row],[discount_percentage]]&lt;0.25, "Low", IF(Table1[[#This Row],[discount_percentage]]&lt;0.5, "Medium", "High"))</f>
        <v>Low</v>
      </c>
    </row>
    <row r="858" spans="1:19">
      <c r="A858" t="s">
        <v>1705</v>
      </c>
      <c r="B858" t="s">
        <v>1706</v>
      </c>
      <c r="C858" t="str">
        <f>TRIM(LEFT(Table1[[#This Row],[product_name]], FIND(" ", Table1[[#This Row],[product_name]], FIND(" ", Table1[[#This Row],[product_name]], FIND(" ", Table1[[#This Row],[product_name]])+1)+1)))</f>
        <v>Gizga Essentials Laptop</v>
      </c>
      <c r="D858" t="str">
        <f>PROPER(Table1[[#This Row],[Column1]])</f>
        <v>Gizga Essentials Laptop</v>
      </c>
      <c r="E858" t="s">
        <v>2938</v>
      </c>
      <c r="F858" t="s">
        <v>2939</v>
      </c>
      <c r="G858" t="s">
        <v>2769</v>
      </c>
      <c r="H858" t="s">
        <v>2770</v>
      </c>
      <c r="I858" s="9">
        <v>575</v>
      </c>
      <c r="J858" s="9">
        <v>1099</v>
      </c>
      <c r="K858" s="1">
        <v>0.76</v>
      </c>
      <c r="L858" s="3">
        <f>IF(Table1[[#This Row],[discount_percentage]]&gt;=0.5, 1,0)</f>
        <v>1</v>
      </c>
      <c r="M858">
        <v>4.0999999999999996</v>
      </c>
      <c r="N858" s="2">
        <v>1092</v>
      </c>
      <c r="O858" s="7">
        <f>IF(Table1[rating_count]&lt;1000, 1, 0)</f>
        <v>0</v>
      </c>
      <c r="P858" s="8">
        <f>Table1[[#This Row],[actual_price]]*Table1[[#This Row],[rating_count]]</f>
        <v>1200108</v>
      </c>
      <c r="Q858" s="10" t="str">
        <f>IF(Table1[[#This Row],[discounted_price]]&lt;200, "₹ 200",IF(Table1[[#This Row],[discounted_price]]&lt;=500,"₹ 200-₹ 500", "&gt;₹ 500"))</f>
        <v>&gt;₹ 500</v>
      </c>
      <c r="R858">
        <f>Table1[[#This Row],[rating]]*Table1[[#This Row],[rating_count]]</f>
        <v>4477.2</v>
      </c>
      <c r="S858" t="str">
        <f>IF(Table1[[#This Row],[discount_percentage]]&lt;0.25, "Low", IF(Table1[[#This Row],[discount_percentage]]&lt;0.5, "Medium", "High"))</f>
        <v>High</v>
      </c>
    </row>
    <row r="859" spans="1:19">
      <c r="A859" t="s">
        <v>1707</v>
      </c>
      <c r="B859" t="s">
        <v>1708</v>
      </c>
      <c r="C859" t="str">
        <f>TRIM(LEFT(Table1[[#This Row],[product_name]], FIND(" ", Table1[[#This Row],[product_name]], FIND(" ", Table1[[#This Row],[product_name]], FIND(" ", Table1[[#This Row],[product_name]])+1)+1)))</f>
        <v>Parker Vector Camouflage</v>
      </c>
      <c r="D859" t="str">
        <f>PROPER(Table1[[#This Row],[Column1]])</f>
        <v>Parker Vector Camouflage</v>
      </c>
      <c r="E859" t="s">
        <v>2938</v>
      </c>
      <c r="F859" t="s">
        <v>2939</v>
      </c>
      <c r="G859" t="s">
        <v>2958</v>
      </c>
      <c r="H859" t="s">
        <v>2695</v>
      </c>
      <c r="I859" s="9">
        <v>333</v>
      </c>
      <c r="J859" s="9">
        <v>450</v>
      </c>
      <c r="K859" s="1">
        <v>0.24</v>
      </c>
      <c r="L859" s="3">
        <f>IF(Table1[[#This Row],[discount_percentage]]&gt;=0.5, 1,0)</f>
        <v>0</v>
      </c>
      <c r="M859">
        <v>4.3</v>
      </c>
      <c r="N859" s="2">
        <v>2493</v>
      </c>
      <c r="O859" s="7">
        <f>IF(Table1[rating_count]&lt;1000, 1, 0)</f>
        <v>0</v>
      </c>
      <c r="P859" s="8">
        <f>Table1[[#This Row],[actual_price]]*Table1[[#This Row],[rating_count]]</f>
        <v>1121850</v>
      </c>
      <c r="Q859" s="10" t="str">
        <f>IF(Table1[[#This Row],[discounted_price]]&lt;200, "₹ 200",IF(Table1[[#This Row],[discounted_price]]&lt;=500,"₹ 200-₹ 500", "&gt;₹ 500"))</f>
        <v>₹ 200-₹ 500</v>
      </c>
      <c r="R859">
        <f>Table1[[#This Row],[rating]]*Table1[[#This Row],[rating_count]]</f>
        <v>10719.9</v>
      </c>
      <c r="S859" t="str">
        <f>IF(Table1[[#This Row],[discount_percentage]]&lt;0.25, "Low", IF(Table1[[#This Row],[discount_percentage]]&lt;0.5, "Medium", "High"))</f>
        <v>Low</v>
      </c>
    </row>
    <row r="860" spans="1:19">
      <c r="A860" t="s">
        <v>1709</v>
      </c>
      <c r="B860" t="s">
        <v>1710</v>
      </c>
      <c r="C860" t="str">
        <f>TRIM(LEFT(Table1[[#This Row],[product_name]], FIND(" ", Table1[[#This Row],[product_name]], FIND(" ", Table1[[#This Row],[product_name]], FIND(" ", Table1[[#This Row],[product_name]])+1)+1)))</f>
        <v>TP-Link AC1200 Archer</v>
      </c>
      <c r="D860" t="str">
        <f>PROPER(Table1[[#This Row],[Column1]])</f>
        <v>Tp-Link Ac1200 Archer</v>
      </c>
      <c r="E860" t="s">
        <v>2943</v>
      </c>
      <c r="F860" t="s">
        <v>2944</v>
      </c>
      <c r="G860" t="s">
        <v>2753</v>
      </c>
      <c r="H860" t="s">
        <v>2754</v>
      </c>
      <c r="I860" s="9">
        <v>178</v>
      </c>
      <c r="J860" s="9">
        <v>3999</v>
      </c>
      <c r="K860" s="1">
        <v>0.38</v>
      </c>
      <c r="L860" s="3">
        <f>IF(Table1[[#This Row],[discount_percentage]]&gt;=0.5, 1,0)</f>
        <v>0</v>
      </c>
      <c r="M860">
        <v>4.4000000000000004</v>
      </c>
      <c r="N860" s="2">
        <v>12679</v>
      </c>
      <c r="O860" s="7">
        <f>IF(Table1[rating_count]&lt;1000, 1, 0)</f>
        <v>0</v>
      </c>
      <c r="P860" s="8">
        <f>Table1[[#This Row],[actual_price]]*Table1[[#This Row],[rating_count]]</f>
        <v>50703321</v>
      </c>
      <c r="Q860" s="10" t="str">
        <f>IF(Table1[[#This Row],[discounted_price]]&lt;200, "₹ 200",IF(Table1[[#This Row],[discounted_price]]&lt;=500,"₹ 200-₹ 500", "&gt;₹ 500"))</f>
        <v>₹ 200</v>
      </c>
      <c r="R860">
        <f>Table1[[#This Row],[rating]]*Table1[[#This Row],[rating_count]]</f>
        <v>55787.600000000006</v>
      </c>
      <c r="S860" t="str">
        <f>IF(Table1[[#This Row],[discount_percentage]]&lt;0.25, "Low", IF(Table1[[#This Row],[discount_percentage]]&lt;0.5, "Medium", "High"))</f>
        <v>Medium</v>
      </c>
    </row>
    <row r="861" spans="1:19">
      <c r="A861" t="s">
        <v>1711</v>
      </c>
      <c r="B861" t="s">
        <v>1712</v>
      </c>
      <c r="C861" t="str">
        <f>TRIM(LEFT(Table1[[#This Row],[product_name]], FIND(" ", Table1[[#This Row],[product_name]], FIND(" ", Table1[[#This Row],[product_name]], FIND(" ", Table1[[#This Row],[product_name]])+1)+1)))</f>
        <v>HP Deskjet 2723</v>
      </c>
      <c r="D861" t="str">
        <f>PROPER(Table1[[#This Row],[Column1]])</f>
        <v>Hp Deskjet 2723</v>
      </c>
      <c r="E861" t="s">
        <v>2696</v>
      </c>
      <c r="F861" t="s">
        <v>2725</v>
      </c>
      <c r="G861" t="s">
        <v>2726</v>
      </c>
      <c r="H861" t="s">
        <v>2727</v>
      </c>
      <c r="I861" s="9">
        <v>1599</v>
      </c>
      <c r="J861" s="9">
        <v>7005</v>
      </c>
      <c r="K861" s="1">
        <v>0.16</v>
      </c>
      <c r="L861" s="3">
        <f>IF(Table1[[#This Row],[discount_percentage]]&gt;=0.5, 1,0)</f>
        <v>0</v>
      </c>
      <c r="M861">
        <v>3.6</v>
      </c>
      <c r="N861" s="2">
        <v>4199</v>
      </c>
      <c r="O861" s="7">
        <f>IF(Table1[rating_count]&lt;1000, 1, 0)</f>
        <v>0</v>
      </c>
      <c r="P861" s="8">
        <f>Table1[[#This Row],[actual_price]]*Table1[[#This Row],[rating_count]]</f>
        <v>29413995</v>
      </c>
      <c r="Q861" s="10" t="str">
        <f>IF(Table1[[#This Row],[discounted_price]]&lt;200, "₹ 200",IF(Table1[[#This Row],[discounted_price]]&lt;=500,"₹ 200-₹ 500", "&gt;₹ 500"))</f>
        <v>&gt;₹ 500</v>
      </c>
      <c r="R861">
        <f>Table1[[#This Row],[rating]]*Table1[[#This Row],[rating_count]]</f>
        <v>15116.4</v>
      </c>
      <c r="S861" t="str">
        <f>IF(Table1[[#This Row],[discount_percentage]]&lt;0.25, "Low", IF(Table1[[#This Row],[discount_percentage]]&lt;0.5, "Medium", "High"))</f>
        <v>Low</v>
      </c>
    </row>
    <row r="862" spans="1:19">
      <c r="A862" t="s">
        <v>1713</v>
      </c>
      <c r="B862" t="s">
        <v>1714</v>
      </c>
      <c r="C862" t="str">
        <f>TRIM(LEFT(Table1[[#This Row],[product_name]], FIND(" ", Table1[[#This Row],[product_name]], FIND(" ", Table1[[#This Row],[product_name]], FIND(" ", Table1[[#This Row],[product_name]])+1)+1)))</f>
        <v>Xiaomi Mi 4A</v>
      </c>
      <c r="D862" t="str">
        <f>PROPER(Table1[[#This Row],[Column1]])</f>
        <v>Xiaomi Mi 4A</v>
      </c>
      <c r="E862" t="s">
        <v>2696</v>
      </c>
      <c r="F862" t="s">
        <v>2725</v>
      </c>
      <c r="G862" t="s">
        <v>2726</v>
      </c>
      <c r="H862" t="s">
        <v>2727</v>
      </c>
      <c r="I862" s="9">
        <v>499</v>
      </c>
      <c r="J862" s="9">
        <v>2999</v>
      </c>
      <c r="K862" s="1">
        <v>0.48</v>
      </c>
      <c r="L862" s="3">
        <f>IF(Table1[[#This Row],[discount_percentage]]&gt;=0.5, 1,0)</f>
        <v>0</v>
      </c>
      <c r="M862">
        <v>4</v>
      </c>
      <c r="N862" s="2">
        <v>11113</v>
      </c>
      <c r="O862" s="7">
        <f>IF(Table1[rating_count]&lt;1000, 1, 0)</f>
        <v>0</v>
      </c>
      <c r="P862" s="8">
        <f>Table1[[#This Row],[actual_price]]*Table1[[#This Row],[rating_count]]</f>
        <v>33327887</v>
      </c>
      <c r="Q862" s="10" t="str">
        <f>IF(Table1[[#This Row],[discounted_price]]&lt;200, "₹ 200",IF(Table1[[#This Row],[discounted_price]]&lt;=500,"₹ 200-₹ 500", "&gt;₹ 500"))</f>
        <v>₹ 200-₹ 500</v>
      </c>
      <c r="R862">
        <f>Table1[[#This Row],[rating]]*Table1[[#This Row],[rating_count]]</f>
        <v>44452</v>
      </c>
      <c r="S862" t="str">
        <f>IF(Table1[[#This Row],[discount_percentage]]&lt;0.25, "Low", IF(Table1[[#This Row],[discount_percentage]]&lt;0.5, "Medium", "High"))</f>
        <v>Medium</v>
      </c>
    </row>
    <row r="863" spans="1:19">
      <c r="A863" t="s">
        <v>1715</v>
      </c>
      <c r="B863" t="s">
        <v>1716</v>
      </c>
      <c r="C863" t="str">
        <f>TRIM(LEFT(Table1[[#This Row],[product_name]], FIND(" ", Table1[[#This Row],[product_name]], FIND(" ", Table1[[#This Row],[product_name]], FIND(" ", Table1[[#This Row],[product_name]])+1)+1)))</f>
        <v>SLOVIC¬Æ Tripod Mount</v>
      </c>
      <c r="D863" t="str">
        <f>PROPER(Table1[[#This Row],[Column1]])</f>
        <v>Slovic¬Æ Tripod Mount</v>
      </c>
      <c r="E863" t="s">
        <v>2938</v>
      </c>
      <c r="F863" t="s">
        <v>2939</v>
      </c>
      <c r="G863" t="s">
        <v>2743</v>
      </c>
      <c r="H863" t="s">
        <v>2768</v>
      </c>
      <c r="I863" s="9">
        <v>199</v>
      </c>
      <c r="J863" s="9">
        <v>799</v>
      </c>
      <c r="K863" s="1">
        <v>0.59</v>
      </c>
      <c r="L863" s="3">
        <f>IF(Table1[[#This Row],[discount_percentage]]&gt;=0.5, 1,0)</f>
        <v>1</v>
      </c>
      <c r="M863">
        <v>4.4000000000000004</v>
      </c>
      <c r="N863" s="2">
        <v>10773</v>
      </c>
      <c r="O863" s="7">
        <f>IF(Table1[rating_count]&lt;1000, 1, 0)</f>
        <v>0</v>
      </c>
      <c r="P863" s="8">
        <f>Table1[[#This Row],[actual_price]]*Table1[[#This Row],[rating_count]]</f>
        <v>8607627</v>
      </c>
      <c r="Q863" s="10" t="str">
        <f>IF(Table1[[#This Row],[discounted_price]]&lt;200, "₹ 200",IF(Table1[[#This Row],[discounted_price]]&lt;=500,"₹ 200-₹ 500", "&gt;₹ 500"))</f>
        <v>₹ 200</v>
      </c>
      <c r="R863">
        <f>Table1[[#This Row],[rating]]*Table1[[#This Row],[rating_count]]</f>
        <v>47401.200000000004</v>
      </c>
      <c r="S863" t="str">
        <f>IF(Table1[[#This Row],[discount_percentage]]&lt;0.25, "Low", IF(Table1[[#This Row],[discount_percentage]]&lt;0.5, "Medium", "High"))</f>
        <v>High</v>
      </c>
    </row>
    <row r="864" spans="1:19">
      <c r="A864" t="s">
        <v>1717</v>
      </c>
      <c r="B864" t="s">
        <v>1718</v>
      </c>
      <c r="C864" t="str">
        <f>TRIM(LEFT(Table1[[#This Row],[product_name]], FIND(" ", Table1[[#This Row],[product_name]], FIND(" ", Table1[[#This Row],[product_name]], FIND(" ", Table1[[#This Row],[product_name]])+1)+1)))</f>
        <v>Orico 2.5"(6.3cm) USB</v>
      </c>
      <c r="D864" t="str">
        <f>PROPER(Table1[[#This Row],[Column1]])</f>
        <v>Orico 2.5"(6.3Cm) Usb</v>
      </c>
      <c r="E864" t="s">
        <v>2696</v>
      </c>
      <c r="F864" t="s">
        <v>2715</v>
      </c>
      <c r="G864" t="s">
        <v>2716</v>
      </c>
      <c r="I864" s="9">
        <v>2499</v>
      </c>
      <c r="J864" s="9">
        <v>999</v>
      </c>
      <c r="K864" s="1">
        <v>0.34</v>
      </c>
      <c r="L864" s="3">
        <f>IF(Table1[[#This Row],[discount_percentage]]&gt;=0.5, 1,0)</f>
        <v>0</v>
      </c>
      <c r="M864">
        <v>4.3</v>
      </c>
      <c r="N864" s="2">
        <v>13944</v>
      </c>
      <c r="O864" s="7">
        <f>IF(Table1[rating_count]&lt;1000, 1, 0)</f>
        <v>0</v>
      </c>
      <c r="P864" s="8">
        <f>Table1[[#This Row],[actual_price]]*Table1[[#This Row],[rating_count]]</f>
        <v>13930056</v>
      </c>
      <c r="Q864" s="10" t="str">
        <f>IF(Table1[[#This Row],[discounted_price]]&lt;200, "₹ 200",IF(Table1[[#This Row],[discounted_price]]&lt;=500,"₹ 200-₹ 500", "&gt;₹ 500"))</f>
        <v>&gt;₹ 500</v>
      </c>
      <c r="R864">
        <f>Table1[[#This Row],[rating]]*Table1[[#This Row],[rating_count]]</f>
        <v>59959.199999999997</v>
      </c>
      <c r="S864" t="str">
        <f>IF(Table1[[#This Row],[discount_percentage]]&lt;0.25, "Low", IF(Table1[[#This Row],[discount_percentage]]&lt;0.5, "Medium", "High"))</f>
        <v>Medium</v>
      </c>
    </row>
    <row r="865" spans="1:19">
      <c r="A865" t="s">
        <v>1719</v>
      </c>
      <c r="B865" t="s">
        <v>1720</v>
      </c>
      <c r="C865" t="str">
        <f>TRIM(LEFT(Table1[[#This Row],[product_name]], FIND(" ", Table1[[#This Row],[product_name]], FIND(" ", Table1[[#This Row],[product_name]], FIND(" ", Table1[[#This Row],[product_name]])+1)+1)))</f>
        <v>Logitech G402 Hyperion</v>
      </c>
      <c r="D865" t="str">
        <f>PROPER(Table1[[#This Row],[Column1]])</f>
        <v>Logitech G402 Hyperion</v>
      </c>
      <c r="E865" t="s">
        <v>2938</v>
      </c>
      <c r="F865" t="s">
        <v>2799</v>
      </c>
      <c r="G865" t="s">
        <v>2817</v>
      </c>
      <c r="I865" s="9">
        <v>199</v>
      </c>
      <c r="J865" s="9">
        <v>2895</v>
      </c>
      <c r="K865" s="1">
        <v>0.31</v>
      </c>
      <c r="L865" s="3">
        <f>IF(Table1[[#This Row],[discount_percentage]]&gt;=0.5, 1,0)</f>
        <v>0</v>
      </c>
      <c r="M865">
        <v>4.5999999999999996</v>
      </c>
      <c r="N865" s="2">
        <v>10760</v>
      </c>
      <c r="O865" s="7">
        <f>IF(Table1[rating_count]&lt;1000, 1, 0)</f>
        <v>0</v>
      </c>
      <c r="P865" s="8">
        <f>Table1[[#This Row],[actual_price]]*Table1[[#This Row],[rating_count]]</f>
        <v>31150200</v>
      </c>
      <c r="Q865" s="10" t="str">
        <f>IF(Table1[[#This Row],[discounted_price]]&lt;200, "₹ 200",IF(Table1[[#This Row],[discounted_price]]&lt;=500,"₹ 200-₹ 500", "&gt;₹ 500"))</f>
        <v>₹ 200</v>
      </c>
      <c r="R865">
        <f>Table1[[#This Row],[rating]]*Table1[[#This Row],[rating_count]]</f>
        <v>49495.999999999993</v>
      </c>
      <c r="S865" t="str">
        <f>IF(Table1[[#This Row],[discount_percentage]]&lt;0.25, "Low", IF(Table1[[#This Row],[discount_percentage]]&lt;0.5, "Medium", "High"))</f>
        <v>Medium</v>
      </c>
    </row>
    <row r="866" spans="1:19">
      <c r="A866" t="s">
        <v>1721</v>
      </c>
      <c r="B866" t="s">
        <v>1722</v>
      </c>
      <c r="C866" t="str">
        <f>TRIM(LEFT(Table1[[#This Row],[product_name]], FIND(" ", Table1[[#This Row],[product_name]], FIND(" ", Table1[[#This Row],[product_name]], FIND(" ", Table1[[#This Row],[product_name]])+1)+1)))</f>
        <v>Panasonic Eneloop BQ-CC55N</v>
      </c>
      <c r="D866" t="str">
        <f>PROPER(Table1[[#This Row],[Column1]])</f>
        <v>Panasonic Eneloop Bq-Cc55N</v>
      </c>
      <c r="E866" t="s">
        <v>2696</v>
      </c>
      <c r="F866" t="s">
        <v>2697</v>
      </c>
      <c r="G866" t="s">
        <v>2722</v>
      </c>
      <c r="H866" t="s">
        <v>2723</v>
      </c>
      <c r="I866" s="9">
        <v>939</v>
      </c>
      <c r="J866" s="9">
        <v>1500</v>
      </c>
      <c r="K866" s="1">
        <v>0</v>
      </c>
      <c r="L866" s="3">
        <f>IF(Table1[[#This Row],[discount_percentage]]&gt;=0.5, 1,0)</f>
        <v>0</v>
      </c>
      <c r="M866">
        <v>4.4000000000000004</v>
      </c>
      <c r="N866" s="2">
        <v>25996</v>
      </c>
      <c r="O866" s="7">
        <f>IF(Table1[rating_count]&lt;1000, 1, 0)</f>
        <v>0</v>
      </c>
      <c r="P866" s="8">
        <f>Table1[[#This Row],[actual_price]]*Table1[[#This Row],[rating_count]]</f>
        <v>38994000</v>
      </c>
      <c r="Q866" s="10" t="str">
        <f>IF(Table1[[#This Row],[discounted_price]]&lt;200, "₹ 200",IF(Table1[[#This Row],[discounted_price]]&lt;=500,"₹ 200-₹ 500", "&gt;₹ 500"))</f>
        <v>&gt;₹ 500</v>
      </c>
      <c r="R866">
        <f>Table1[[#This Row],[rating]]*Table1[[#This Row],[rating_count]]</f>
        <v>114382.40000000001</v>
      </c>
      <c r="S866" t="str">
        <f>IF(Table1[[#This Row],[discount_percentage]]&lt;0.25, "Low", IF(Table1[[#This Row],[discount_percentage]]&lt;0.5, "Medium", "High"))</f>
        <v>Low</v>
      </c>
    </row>
    <row r="867" spans="1:19">
      <c r="A867" t="s">
        <v>1723</v>
      </c>
      <c r="B867" t="s">
        <v>1724</v>
      </c>
      <c r="C867" t="str">
        <f>TRIM(LEFT(Table1[[#This Row],[product_name]], FIND(" ", Table1[[#This Row],[product_name]], FIND(" ", Table1[[#This Row],[product_name]], FIND(" ", Table1[[#This Row],[product_name]])+1)+1)))</f>
        <v>Logitech K380 Wireless</v>
      </c>
      <c r="D867" t="str">
        <f>PROPER(Table1[[#This Row],[Column1]])</f>
        <v>Logitech K380 Wireless</v>
      </c>
      <c r="E867" t="s">
        <v>2696</v>
      </c>
      <c r="F867" t="s">
        <v>2715</v>
      </c>
      <c r="G867" t="s">
        <v>2716</v>
      </c>
      <c r="I867" s="9">
        <v>2499</v>
      </c>
      <c r="J867" s="9">
        <v>3195</v>
      </c>
      <c r="K867" s="1">
        <v>0.17</v>
      </c>
      <c r="L867" s="3">
        <f>IF(Table1[[#This Row],[discount_percentage]]&gt;=0.5, 1,0)</f>
        <v>0</v>
      </c>
      <c r="M867">
        <v>4.5</v>
      </c>
      <c r="N867" s="2">
        <v>16146</v>
      </c>
      <c r="O867" s="7">
        <f>IF(Table1[rating_count]&lt;1000, 1, 0)</f>
        <v>0</v>
      </c>
      <c r="P867" s="8">
        <f>Table1[[#This Row],[actual_price]]*Table1[[#This Row],[rating_count]]</f>
        <v>51586470</v>
      </c>
      <c r="Q867" s="10" t="str">
        <f>IF(Table1[[#This Row],[discounted_price]]&lt;200, "₹ 200",IF(Table1[[#This Row],[discounted_price]]&lt;=500,"₹ 200-₹ 500", "&gt;₹ 500"))</f>
        <v>&gt;₹ 500</v>
      </c>
      <c r="R867">
        <f>Table1[[#This Row],[rating]]*Table1[[#This Row],[rating_count]]</f>
        <v>72657</v>
      </c>
      <c r="S867" t="str">
        <f>IF(Table1[[#This Row],[discount_percentage]]&lt;0.25, "Low", IF(Table1[[#This Row],[discount_percentage]]&lt;0.5, "Medium", "High"))</f>
        <v>Low</v>
      </c>
    </row>
    <row r="868" spans="1:19">
      <c r="A868" t="s">
        <v>1725</v>
      </c>
      <c r="B868" t="s">
        <v>1726</v>
      </c>
      <c r="C868" t="str">
        <f>TRIM(LEFT(Table1[[#This Row],[product_name]], FIND(" ", Table1[[#This Row],[product_name]], FIND(" ", Table1[[#This Row],[product_name]], FIND(" ", Table1[[#This Row],[product_name]])+1)+1)))</f>
        <v>Canon PIXMA E477</v>
      </c>
      <c r="D868" t="str">
        <f>PROPER(Table1[[#This Row],[Column1]])</f>
        <v>Canon Pixma E477</v>
      </c>
      <c r="E868" t="s">
        <v>2938</v>
      </c>
      <c r="F868" t="s">
        <v>2939</v>
      </c>
      <c r="G868" t="s">
        <v>2743</v>
      </c>
      <c r="H868" t="s">
        <v>2744</v>
      </c>
      <c r="I868" s="9">
        <v>1439</v>
      </c>
      <c r="J868" s="9">
        <v>6355</v>
      </c>
      <c r="K868" s="1">
        <v>0.17</v>
      </c>
      <c r="L868" s="3">
        <f>IF(Table1[[#This Row],[discount_percentage]]&gt;=0.5, 1,0)</f>
        <v>0</v>
      </c>
      <c r="M868">
        <v>3.9</v>
      </c>
      <c r="N868" s="2">
        <v>8280</v>
      </c>
      <c r="O868" s="7">
        <f>IF(Table1[rating_count]&lt;1000, 1, 0)</f>
        <v>0</v>
      </c>
      <c r="P868" s="8">
        <f>Table1[[#This Row],[actual_price]]*Table1[[#This Row],[rating_count]]</f>
        <v>52619400</v>
      </c>
      <c r="Q868" s="10" t="str">
        <f>IF(Table1[[#This Row],[discounted_price]]&lt;200, "₹ 200",IF(Table1[[#This Row],[discounted_price]]&lt;=500,"₹ 200-₹ 500", "&gt;₹ 500"))</f>
        <v>&gt;₹ 500</v>
      </c>
      <c r="R868">
        <f>Table1[[#This Row],[rating]]*Table1[[#This Row],[rating_count]]</f>
        <v>32292</v>
      </c>
      <c r="S868" t="str">
        <f>IF(Table1[[#This Row],[discount_percentage]]&lt;0.25, "Low", IF(Table1[[#This Row],[discount_percentage]]&lt;0.5, "Medium", "High"))</f>
        <v>Low</v>
      </c>
    </row>
    <row r="869" spans="1:19">
      <c r="A869" t="s">
        <v>1727</v>
      </c>
      <c r="B869" t="s">
        <v>1728</v>
      </c>
      <c r="C869" t="str">
        <f>TRIM(LEFT(Table1[[#This Row],[product_name]], FIND(" ", Table1[[#This Row],[product_name]], FIND(" ", Table1[[#This Row],[product_name]], FIND(" ", Table1[[#This Row],[product_name]])+1)+1)))</f>
        <v>Redgear Cosmo 7,1</v>
      </c>
      <c r="D869" t="str">
        <f>PROPER(Table1[[#This Row],[Column1]])</f>
        <v>Redgear Cosmo 7,1</v>
      </c>
      <c r="E869" t="s">
        <v>2696</v>
      </c>
      <c r="F869" t="s">
        <v>2725</v>
      </c>
      <c r="G869" t="s">
        <v>2726</v>
      </c>
      <c r="H869" t="s">
        <v>2727</v>
      </c>
      <c r="I869" s="9">
        <v>1099</v>
      </c>
      <c r="J869" s="9">
        <v>2999</v>
      </c>
      <c r="K869" s="1">
        <v>0.34</v>
      </c>
      <c r="L869" s="3">
        <f>IF(Table1[[#This Row],[discount_percentage]]&gt;=0.5, 1,0)</f>
        <v>0</v>
      </c>
      <c r="M869">
        <v>4.3</v>
      </c>
      <c r="N869" s="2">
        <v>14237</v>
      </c>
      <c r="O869" s="7">
        <f>IF(Table1[rating_count]&lt;1000, 1, 0)</f>
        <v>0</v>
      </c>
      <c r="P869" s="8">
        <f>Table1[[#This Row],[actual_price]]*Table1[[#This Row],[rating_count]]</f>
        <v>42696763</v>
      </c>
      <c r="Q869" s="10" t="str">
        <f>IF(Table1[[#This Row],[discounted_price]]&lt;200, "₹ 200",IF(Table1[[#This Row],[discounted_price]]&lt;=500,"₹ 200-₹ 500", "&gt;₹ 500"))</f>
        <v>&gt;₹ 500</v>
      </c>
      <c r="R869">
        <f>Table1[[#This Row],[rating]]*Table1[[#This Row],[rating_count]]</f>
        <v>61219.1</v>
      </c>
      <c r="S869" t="str">
        <f>IF(Table1[[#This Row],[discount_percentage]]&lt;0.25, "Low", IF(Table1[[#This Row],[discount_percentage]]&lt;0.5, "Medium", "High"))</f>
        <v>Medium</v>
      </c>
    </row>
    <row r="870" spans="1:19">
      <c r="A870" t="s">
        <v>1729</v>
      </c>
      <c r="B870" t="s">
        <v>1730</v>
      </c>
      <c r="C870" t="str">
        <f>TRIM(LEFT(Table1[[#This Row],[product_name]], FIND(" ", Table1[[#This Row],[product_name]], FIND(" ", Table1[[#This Row],[product_name]], FIND(" ", Table1[[#This Row],[product_name]])+1)+1)))</f>
        <v>Belkin Essential Series</v>
      </c>
      <c r="D870" t="str">
        <f>PROPER(Table1[[#This Row],[Column1]])</f>
        <v>Belkin Essential Series</v>
      </c>
      <c r="E870" t="s">
        <v>2943</v>
      </c>
      <c r="F870" t="s">
        <v>2944</v>
      </c>
      <c r="G870" t="s">
        <v>2753</v>
      </c>
      <c r="H870" t="s">
        <v>2754</v>
      </c>
      <c r="I870" s="9">
        <v>157</v>
      </c>
      <c r="J870" s="9">
        <v>1499</v>
      </c>
      <c r="K870" s="1">
        <v>0.14000000000000001</v>
      </c>
      <c r="L870" s="3">
        <f>IF(Table1[[#This Row],[discount_percentage]]&gt;=0.5, 1,0)</f>
        <v>0</v>
      </c>
      <c r="M870">
        <v>4.5</v>
      </c>
      <c r="N870" s="2">
        <v>20668</v>
      </c>
      <c r="O870" s="7">
        <f>IF(Table1[rating_count]&lt;1000, 1, 0)</f>
        <v>0</v>
      </c>
      <c r="P870" s="8">
        <f>Table1[[#This Row],[actual_price]]*Table1[[#This Row],[rating_count]]</f>
        <v>30981332</v>
      </c>
      <c r="Q870" s="10" t="str">
        <f>IF(Table1[[#This Row],[discounted_price]]&lt;200, "₹ 200",IF(Table1[[#This Row],[discounted_price]]&lt;=500,"₹ 200-₹ 500", "&gt;₹ 500"))</f>
        <v>₹ 200</v>
      </c>
      <c r="R870">
        <f>Table1[[#This Row],[rating]]*Table1[[#This Row],[rating_count]]</f>
        <v>93006</v>
      </c>
      <c r="S870" t="str">
        <f>IF(Table1[[#This Row],[discount_percentage]]&lt;0.25, "Low", IF(Table1[[#This Row],[discount_percentage]]&lt;0.5, "Medium", "High"))</f>
        <v>Low</v>
      </c>
    </row>
    <row r="871" spans="1:19">
      <c r="A871" t="s">
        <v>1731</v>
      </c>
      <c r="B871" t="s">
        <v>1732</v>
      </c>
      <c r="C871" t="str">
        <f>TRIM(LEFT(Table1[[#This Row],[product_name]], FIND(" ", Table1[[#This Row],[product_name]], FIND(" ", Table1[[#This Row],[product_name]], FIND(" ", Table1[[#This Row],[product_name]])+1)+1)))</f>
        <v>Classmate Long Book</v>
      </c>
      <c r="D871" t="str">
        <f>PROPER(Table1[[#This Row],[Column1]])</f>
        <v>Classmate Long Book</v>
      </c>
      <c r="E871" t="s">
        <v>2938</v>
      </c>
      <c r="F871" t="s">
        <v>2940</v>
      </c>
      <c r="G871" t="s">
        <v>2957</v>
      </c>
      <c r="H871" t="s">
        <v>2959</v>
      </c>
      <c r="I871" s="9">
        <v>999</v>
      </c>
      <c r="J871" s="9">
        <v>165</v>
      </c>
      <c r="K871" s="1">
        <v>0</v>
      </c>
      <c r="L871" s="3">
        <f>IF(Table1[[#This Row],[discount_percentage]]&gt;=0.5, 1,0)</f>
        <v>0</v>
      </c>
      <c r="M871">
        <v>4.5</v>
      </c>
      <c r="N871" s="2">
        <v>1674</v>
      </c>
      <c r="O871" s="7">
        <f>IF(Table1[rating_count]&lt;1000, 1, 0)</f>
        <v>0</v>
      </c>
      <c r="P871" s="8">
        <f>Table1[[#This Row],[actual_price]]*Table1[[#This Row],[rating_count]]</f>
        <v>276210</v>
      </c>
      <c r="Q871" s="10" t="str">
        <f>IF(Table1[[#This Row],[discounted_price]]&lt;200, "₹ 200",IF(Table1[[#This Row],[discounted_price]]&lt;=500,"₹ 200-₹ 500", "&gt;₹ 500"))</f>
        <v>&gt;₹ 500</v>
      </c>
      <c r="R871">
        <f>Table1[[#This Row],[rating]]*Table1[[#This Row],[rating_count]]</f>
        <v>7533</v>
      </c>
      <c r="S871" t="str">
        <f>IF(Table1[[#This Row],[discount_percentage]]&lt;0.25, "Low", IF(Table1[[#This Row],[discount_percentage]]&lt;0.5, "Medium", "High"))</f>
        <v>Low</v>
      </c>
    </row>
    <row r="872" spans="1:19">
      <c r="A872" t="s">
        <v>1733</v>
      </c>
      <c r="B872" t="s">
        <v>1734</v>
      </c>
      <c r="C872" t="str">
        <f>TRIM(LEFT(Table1[[#This Row],[product_name]], FIND(" ", Table1[[#This Row],[product_name]], FIND(" ", Table1[[#This Row],[product_name]], FIND(" ", Table1[[#This Row],[product_name]])+1)+1)))</f>
        <v>Artis AR-45W-MG2 45</v>
      </c>
      <c r="D872" t="str">
        <f>PROPER(Table1[[#This Row],[Column1]])</f>
        <v>Artis Ar-45W-Mg2 45</v>
      </c>
      <c r="E872" t="s">
        <v>2938</v>
      </c>
      <c r="F872" t="s">
        <v>2939</v>
      </c>
      <c r="G872" t="s">
        <v>2743</v>
      </c>
      <c r="H872" t="s">
        <v>2768</v>
      </c>
      <c r="I872" s="9">
        <v>115</v>
      </c>
      <c r="J872" s="9">
        <v>3499</v>
      </c>
      <c r="K872" s="1">
        <v>0.51</v>
      </c>
      <c r="L872" s="3">
        <f>IF(Table1[[#This Row],[discount_percentage]]&gt;=0.5, 1,0)</f>
        <v>1</v>
      </c>
      <c r="M872">
        <v>3.6</v>
      </c>
      <c r="N872" s="2">
        <v>7689</v>
      </c>
      <c r="O872" s="7">
        <f>IF(Table1[rating_count]&lt;1000, 1, 0)</f>
        <v>0</v>
      </c>
      <c r="P872" s="8">
        <f>Table1[[#This Row],[actual_price]]*Table1[[#This Row],[rating_count]]</f>
        <v>26903811</v>
      </c>
      <c r="Q872" s="10" t="str">
        <f>IF(Table1[[#This Row],[discounted_price]]&lt;200, "₹ 200",IF(Table1[[#This Row],[discounted_price]]&lt;=500,"₹ 200-₹ 500", "&gt;₹ 500"))</f>
        <v>₹ 200</v>
      </c>
      <c r="R872">
        <f>Table1[[#This Row],[rating]]*Table1[[#This Row],[rating_count]]</f>
        <v>27680.400000000001</v>
      </c>
      <c r="S872" t="str">
        <f>IF(Table1[[#This Row],[discount_percentage]]&lt;0.25, "Low", IF(Table1[[#This Row],[discount_percentage]]&lt;0.5, "Medium", "High"))</f>
        <v>High</v>
      </c>
    </row>
    <row r="873" spans="1:19">
      <c r="A873" t="s">
        <v>1735</v>
      </c>
      <c r="B873" t="s">
        <v>1736</v>
      </c>
      <c r="C873" t="str">
        <f>TRIM(LEFT(Table1[[#This Row],[product_name]], FIND(" ", Table1[[#This Row],[product_name]], FIND(" ", Table1[[#This Row],[product_name]], FIND(" ", Table1[[#This Row],[product_name]])+1)+1)))</f>
        <v>Imou 360¬∞ 1080P</v>
      </c>
      <c r="D873" t="str">
        <f>PROPER(Table1[[#This Row],[Column1]])</f>
        <v>Imou 360¬∞ 1080P</v>
      </c>
      <c r="E873" t="s">
        <v>2938</v>
      </c>
      <c r="F873" t="s">
        <v>2939</v>
      </c>
      <c r="G873" t="s">
        <v>2743</v>
      </c>
      <c r="H873" t="s">
        <v>2745</v>
      </c>
      <c r="I873" s="9">
        <v>175</v>
      </c>
      <c r="J873" s="9">
        <v>7500</v>
      </c>
      <c r="K873" s="1">
        <v>0.69</v>
      </c>
      <c r="L873" s="3">
        <f>IF(Table1[[#This Row],[discount_percentage]]&gt;=0.5, 1,0)</f>
        <v>1</v>
      </c>
      <c r="M873">
        <v>4.0999999999999996</v>
      </c>
      <c r="N873" s="2">
        <v>5554</v>
      </c>
      <c r="O873" s="7">
        <f>IF(Table1[rating_count]&lt;1000, 1, 0)</f>
        <v>0</v>
      </c>
      <c r="P873" s="8">
        <f>Table1[[#This Row],[actual_price]]*Table1[[#This Row],[rating_count]]</f>
        <v>41655000</v>
      </c>
      <c r="Q873" s="10" t="str">
        <f>IF(Table1[[#This Row],[discounted_price]]&lt;200, "₹ 200",IF(Table1[[#This Row],[discounted_price]]&lt;=500,"₹ 200-₹ 500", "&gt;₹ 500"))</f>
        <v>₹ 200</v>
      </c>
      <c r="R873">
        <f>Table1[[#This Row],[rating]]*Table1[[#This Row],[rating_count]]</f>
        <v>22771.399999999998</v>
      </c>
      <c r="S873" t="str">
        <f>IF(Table1[[#This Row],[discount_percentage]]&lt;0.25, "Low", IF(Table1[[#This Row],[discount_percentage]]&lt;0.5, "Medium", "High"))</f>
        <v>High</v>
      </c>
    </row>
    <row r="874" spans="1:19">
      <c r="A874" t="s">
        <v>1737</v>
      </c>
      <c r="B874" t="s">
        <v>1738</v>
      </c>
      <c r="C874" t="str">
        <f>TRIM(LEFT(Table1[[#This Row],[product_name]], FIND(" ", Table1[[#This Row],[product_name]], FIND(" ", Table1[[#This Row],[product_name]], FIND(" ", Table1[[#This Row],[product_name]])+1)+1)))</f>
        <v>E-COSMOS 5V 1.2W</v>
      </c>
      <c r="D874" t="str">
        <f>PROPER(Table1[[#This Row],[Column1]])</f>
        <v>E-Cosmos 5V 1.2W</v>
      </c>
      <c r="E874" t="s">
        <v>2696</v>
      </c>
      <c r="F874" t="s">
        <v>2759</v>
      </c>
      <c r="G874" t="s">
        <v>2787</v>
      </c>
      <c r="H874" t="s">
        <v>2788</v>
      </c>
      <c r="I874" s="9">
        <v>1999</v>
      </c>
      <c r="J874" s="9">
        <v>39</v>
      </c>
      <c r="K874" s="1">
        <v>0</v>
      </c>
      <c r="L874" s="3">
        <f>IF(Table1[[#This Row],[discount_percentage]]&gt;=0.5, 1,0)</f>
        <v>0</v>
      </c>
      <c r="M874">
        <v>3.8</v>
      </c>
      <c r="N874" s="2">
        <v>3344</v>
      </c>
      <c r="O874" s="7">
        <f>IF(Table1[rating_count]&lt;1000, 1, 0)</f>
        <v>0</v>
      </c>
      <c r="P874" s="8">
        <f>Table1[[#This Row],[actual_price]]*Table1[[#This Row],[rating_count]]</f>
        <v>130416</v>
      </c>
      <c r="Q874" s="10" t="str">
        <f>IF(Table1[[#This Row],[discounted_price]]&lt;200, "₹ 200",IF(Table1[[#This Row],[discounted_price]]&lt;=500,"₹ 200-₹ 500", "&gt;₹ 500"))</f>
        <v>&gt;₹ 500</v>
      </c>
      <c r="R874">
        <f>Table1[[#This Row],[rating]]*Table1[[#This Row],[rating_count]]</f>
        <v>12707.199999999999</v>
      </c>
      <c r="S874" t="str">
        <f>IF(Table1[[#This Row],[discount_percentage]]&lt;0.25, "Low", IF(Table1[[#This Row],[discount_percentage]]&lt;0.5, "Medium", "High"))</f>
        <v>Low</v>
      </c>
    </row>
    <row r="875" spans="1:19">
      <c r="A875" t="s">
        <v>1739</v>
      </c>
      <c r="B875" t="s">
        <v>1740</v>
      </c>
      <c r="C875" t="str">
        <f>TRIM(LEFT(Table1[[#This Row],[product_name]], FIND(" ", Table1[[#This Row],[product_name]], FIND(" ", Table1[[#This Row],[product_name]], FIND(" ", Table1[[#This Row],[product_name]])+1)+1)))</f>
        <v>Xiaomi Pad 5|</v>
      </c>
      <c r="D875" t="str">
        <f>PROPER(Table1[[#This Row],[Column1]])</f>
        <v>Xiaomi Pad 5|</v>
      </c>
      <c r="E875" t="s">
        <v>2938</v>
      </c>
      <c r="F875" t="s">
        <v>2765</v>
      </c>
      <c r="G875" t="s">
        <v>2818</v>
      </c>
      <c r="I875" s="9">
        <v>3999</v>
      </c>
      <c r="J875" s="9">
        <v>37999</v>
      </c>
      <c r="K875" s="1">
        <v>0.28999999999999998</v>
      </c>
      <c r="L875" s="3">
        <f>IF(Table1[[#This Row],[discount_percentage]]&gt;=0.5, 1,0)</f>
        <v>0</v>
      </c>
      <c r="M875">
        <v>4.5999999999999996</v>
      </c>
      <c r="N875" s="2">
        <v>2886</v>
      </c>
      <c r="O875" s="7">
        <f>IF(Table1[rating_count]&lt;1000, 1, 0)</f>
        <v>0</v>
      </c>
      <c r="P875" s="8">
        <f>Table1[[#This Row],[actual_price]]*Table1[[#This Row],[rating_count]]</f>
        <v>109665114</v>
      </c>
      <c r="Q875" s="10" t="str">
        <f>IF(Table1[[#This Row],[discounted_price]]&lt;200, "₹ 200",IF(Table1[[#This Row],[discounted_price]]&lt;=500,"₹ 200-₹ 500", "&gt;₹ 500"))</f>
        <v>&gt;₹ 500</v>
      </c>
      <c r="R875">
        <f>Table1[[#This Row],[rating]]*Table1[[#This Row],[rating_count]]</f>
        <v>13275.599999999999</v>
      </c>
      <c r="S875" t="str">
        <f>IF(Table1[[#This Row],[discount_percentage]]&lt;0.25, "Low", IF(Table1[[#This Row],[discount_percentage]]&lt;0.5, "Medium", "High"))</f>
        <v>Medium</v>
      </c>
    </row>
    <row r="876" spans="1:19">
      <c r="A876" t="s">
        <v>1741</v>
      </c>
      <c r="B876" t="s">
        <v>1742</v>
      </c>
      <c r="C876" t="str">
        <f>TRIM(LEFT(Table1[[#This Row],[product_name]], FIND(" ", Table1[[#This Row],[product_name]], FIND(" ", Table1[[#This Row],[product_name]], FIND(" ", Table1[[#This Row],[product_name]])+1)+1)))</f>
        <v>Sennheiser CX 80S</v>
      </c>
      <c r="D876" t="str">
        <f>PROPER(Table1[[#This Row],[Column1]])</f>
        <v>Sennheiser Cx 80S</v>
      </c>
      <c r="E876" t="s">
        <v>2938</v>
      </c>
      <c r="F876" t="s">
        <v>2940</v>
      </c>
      <c r="G876" t="s">
        <v>2776</v>
      </c>
      <c r="I876" s="9">
        <v>899</v>
      </c>
      <c r="J876" s="9">
        <v>1990</v>
      </c>
      <c r="K876" s="1">
        <v>0.25</v>
      </c>
      <c r="L876" s="3">
        <f>IF(Table1[[#This Row],[discount_percentage]]&gt;=0.5, 1,0)</f>
        <v>0</v>
      </c>
      <c r="M876">
        <v>4.0999999999999996</v>
      </c>
      <c r="N876" s="2">
        <v>98250</v>
      </c>
      <c r="O876" s="7">
        <f>IF(Table1[rating_count]&lt;1000, 1, 0)</f>
        <v>0</v>
      </c>
      <c r="P876" s="8">
        <f>Table1[[#This Row],[actual_price]]*Table1[[#This Row],[rating_count]]</f>
        <v>195517500</v>
      </c>
      <c r="Q876" s="10" t="str">
        <f>IF(Table1[[#This Row],[discounted_price]]&lt;200, "₹ 200",IF(Table1[[#This Row],[discounted_price]]&lt;=500,"₹ 200-₹ 500", "&gt;₹ 500"))</f>
        <v>&gt;₹ 500</v>
      </c>
      <c r="R876">
        <f>Table1[[#This Row],[rating]]*Table1[[#This Row],[rating_count]]</f>
        <v>402824.99999999994</v>
      </c>
      <c r="S876" t="str">
        <f>IF(Table1[[#This Row],[discount_percentage]]&lt;0.25, "Low", IF(Table1[[#This Row],[discount_percentage]]&lt;0.5, "Medium", "High"))</f>
        <v>Medium</v>
      </c>
    </row>
    <row r="877" spans="1:19">
      <c r="A877" t="s">
        <v>1743</v>
      </c>
      <c r="B877" t="s">
        <v>1744</v>
      </c>
      <c r="C877" t="str">
        <f>TRIM(LEFT(Table1[[#This Row],[product_name]], FIND(" ", Table1[[#This Row],[product_name]], FIND(" ", Table1[[#This Row],[product_name]], FIND(" ", Table1[[#This Row],[product_name]])+1)+1)))</f>
        <v>HB Plus Folding</v>
      </c>
      <c r="D877" t="str">
        <f>PROPER(Table1[[#This Row],[Column1]])</f>
        <v>Hb Plus Folding</v>
      </c>
      <c r="E877" t="s">
        <v>2938</v>
      </c>
      <c r="F877" t="s">
        <v>2939</v>
      </c>
      <c r="G877" t="s">
        <v>2743</v>
      </c>
      <c r="H877" t="s">
        <v>2768</v>
      </c>
      <c r="I877" s="9">
        <v>299</v>
      </c>
      <c r="J877" s="9">
        <v>1949</v>
      </c>
      <c r="K877" s="1">
        <v>0.8</v>
      </c>
      <c r="L877" s="3">
        <f>IF(Table1[[#This Row],[discount_percentage]]&gt;=0.5, 1,0)</f>
        <v>1</v>
      </c>
      <c r="M877">
        <v>4</v>
      </c>
      <c r="N877" s="2">
        <v>75</v>
      </c>
      <c r="O877" s="7">
        <f>IF(Table1[rating_count]&lt;1000, 1, 0)</f>
        <v>1</v>
      </c>
      <c r="P877" s="8">
        <f>Table1[[#This Row],[actual_price]]*Table1[[#This Row],[rating_count]]</f>
        <v>146175</v>
      </c>
      <c r="Q877" s="10" t="str">
        <f>IF(Table1[[#This Row],[discounted_price]]&lt;200, "₹ 200",IF(Table1[[#This Row],[discounted_price]]&lt;=500,"₹ 200-₹ 500", "&gt;₹ 500"))</f>
        <v>₹ 200-₹ 500</v>
      </c>
      <c r="R877">
        <f>Table1[[#This Row],[rating]]*Table1[[#This Row],[rating_count]]</f>
        <v>300</v>
      </c>
      <c r="S877" t="str">
        <f>IF(Table1[[#This Row],[discount_percentage]]&lt;0.25, "Low", IF(Table1[[#This Row],[discount_percentage]]&lt;0.5, "Medium", "High"))</f>
        <v>High</v>
      </c>
    </row>
    <row r="878" spans="1:19">
      <c r="A878" t="s">
        <v>1745</v>
      </c>
      <c r="B878" t="s">
        <v>1746</v>
      </c>
      <c r="C878" t="str">
        <f>TRIM(LEFT(Table1[[#This Row],[product_name]], FIND(" ", Table1[[#This Row],[product_name]], FIND(" ", Table1[[#This Row],[product_name]], FIND(" ", Table1[[#This Row],[product_name]])+1)+1)))</f>
        <v>HP 65W AC</v>
      </c>
      <c r="D878" t="str">
        <f>PROPER(Table1[[#This Row],[Column1]])</f>
        <v>Hp 65W Ac</v>
      </c>
      <c r="E878" t="s">
        <v>2938</v>
      </c>
      <c r="F878" t="s">
        <v>2939</v>
      </c>
      <c r="G878" t="s">
        <v>2743</v>
      </c>
      <c r="H878" t="s">
        <v>2745</v>
      </c>
      <c r="I878" s="9">
        <v>3303</v>
      </c>
      <c r="J878" s="9">
        <v>1547</v>
      </c>
      <c r="K878" s="1">
        <v>0.5</v>
      </c>
      <c r="L878" s="3">
        <f>IF(Table1[[#This Row],[discount_percentage]]&gt;=0.5, 1,0)</f>
        <v>1</v>
      </c>
      <c r="M878">
        <v>4.3</v>
      </c>
      <c r="N878" s="2">
        <v>2585</v>
      </c>
      <c r="O878" s="7">
        <f>IF(Table1[rating_count]&lt;1000, 1, 0)</f>
        <v>0</v>
      </c>
      <c r="P878" s="8">
        <f>Table1[[#This Row],[actual_price]]*Table1[[#This Row],[rating_count]]</f>
        <v>3998995</v>
      </c>
      <c r="Q878" s="10" t="str">
        <f>IF(Table1[[#This Row],[discounted_price]]&lt;200, "₹ 200",IF(Table1[[#This Row],[discounted_price]]&lt;=500,"₹ 200-₹ 500", "&gt;₹ 500"))</f>
        <v>&gt;₹ 500</v>
      </c>
      <c r="R878">
        <f>Table1[[#This Row],[rating]]*Table1[[#This Row],[rating_count]]</f>
        <v>11115.5</v>
      </c>
      <c r="S878" t="str">
        <f>IF(Table1[[#This Row],[discount_percentage]]&lt;0.25, "Low", IF(Table1[[#This Row],[discount_percentage]]&lt;0.5, "Medium", "High"))</f>
        <v>High</v>
      </c>
    </row>
    <row r="879" spans="1:19">
      <c r="A879" t="s">
        <v>1747</v>
      </c>
      <c r="B879" t="s">
        <v>1748</v>
      </c>
      <c r="C879" t="str">
        <f>TRIM(LEFT(Table1[[#This Row],[product_name]], FIND(" ", Table1[[#This Row],[product_name]], FIND(" ", Table1[[#This Row],[product_name]], FIND(" ", Table1[[#This Row],[product_name]])+1)+1)))</f>
        <v>Tukzer Fully Foldable</v>
      </c>
      <c r="D879" t="str">
        <f>PROPER(Table1[[#This Row],[Column1]])</f>
        <v>Tukzer Fully Foldable</v>
      </c>
      <c r="E879" t="s">
        <v>2938</v>
      </c>
      <c r="F879" t="s">
        <v>2939</v>
      </c>
      <c r="G879" t="s">
        <v>2794</v>
      </c>
      <c r="H879" t="s">
        <v>2804</v>
      </c>
      <c r="I879" s="9">
        <v>1890</v>
      </c>
      <c r="J879" s="9">
        <v>1299</v>
      </c>
      <c r="K879" s="1">
        <v>0.79</v>
      </c>
      <c r="L879" s="3">
        <f>IF(Table1[[#This Row],[discount_percentage]]&gt;=0.5, 1,0)</f>
        <v>1</v>
      </c>
      <c r="M879">
        <v>4</v>
      </c>
      <c r="N879" s="2">
        <v>5072</v>
      </c>
      <c r="O879" s="7">
        <f>IF(Table1[rating_count]&lt;1000, 1, 0)</f>
        <v>0</v>
      </c>
      <c r="P879" s="8">
        <f>Table1[[#This Row],[actual_price]]*Table1[[#This Row],[rating_count]]</f>
        <v>6588528</v>
      </c>
      <c r="Q879" s="10" t="str">
        <f>IF(Table1[[#This Row],[discounted_price]]&lt;200, "₹ 200",IF(Table1[[#This Row],[discounted_price]]&lt;=500,"₹ 200-₹ 500", "&gt;₹ 500"))</f>
        <v>&gt;₹ 500</v>
      </c>
      <c r="R879">
        <f>Table1[[#This Row],[rating]]*Table1[[#This Row],[rating_count]]</f>
        <v>20288</v>
      </c>
      <c r="S879" t="str">
        <f>IF(Table1[[#This Row],[discount_percentage]]&lt;0.25, "Low", IF(Table1[[#This Row],[discount_percentage]]&lt;0.5, "Medium", "High"))</f>
        <v>High</v>
      </c>
    </row>
    <row r="880" spans="1:19">
      <c r="A880" t="s">
        <v>1749</v>
      </c>
      <c r="B880" t="s">
        <v>1750</v>
      </c>
      <c r="C880" t="str">
        <f>TRIM(LEFT(Table1[[#This Row],[product_name]], FIND(" ", Table1[[#This Row],[product_name]], FIND(" ", Table1[[#This Row],[product_name]], FIND(" ", Table1[[#This Row],[product_name]])+1)+1)))</f>
        <v>Gizga Essentials Cable</v>
      </c>
      <c r="D880" t="str">
        <f>PROPER(Table1[[#This Row],[Column1]])</f>
        <v>Gizga Essentials Cable</v>
      </c>
      <c r="E880" t="s">
        <v>2943</v>
      </c>
      <c r="F880" t="s">
        <v>2944</v>
      </c>
      <c r="G880" t="s">
        <v>2753</v>
      </c>
      <c r="H880" t="s">
        <v>2754</v>
      </c>
      <c r="I880" s="9">
        <v>90</v>
      </c>
      <c r="J880" s="9">
        <v>599</v>
      </c>
      <c r="K880" s="1">
        <v>0.57999999999999996</v>
      </c>
      <c r="L880" s="3">
        <f>IF(Table1[[#This Row],[discount_percentage]]&gt;=0.5, 1,0)</f>
        <v>1</v>
      </c>
      <c r="M880">
        <v>4.5</v>
      </c>
      <c r="N880" s="2">
        <v>5985</v>
      </c>
      <c r="O880" s="7">
        <f>IF(Table1[rating_count]&lt;1000, 1, 0)</f>
        <v>0</v>
      </c>
      <c r="P880" s="8">
        <f>Table1[[#This Row],[actual_price]]*Table1[[#This Row],[rating_count]]</f>
        <v>3585015</v>
      </c>
      <c r="Q880" s="10" t="str">
        <f>IF(Table1[[#This Row],[discounted_price]]&lt;200, "₹ 200",IF(Table1[[#This Row],[discounted_price]]&lt;=500,"₹ 200-₹ 500", "&gt;₹ 500"))</f>
        <v>₹ 200</v>
      </c>
      <c r="R880">
        <f>Table1[[#This Row],[rating]]*Table1[[#This Row],[rating_count]]</f>
        <v>26932.5</v>
      </c>
      <c r="S880" t="str">
        <f>IF(Table1[[#This Row],[discount_percentage]]&lt;0.25, "Low", IF(Table1[[#This Row],[discount_percentage]]&lt;0.5, "Medium", "High"))</f>
        <v>High</v>
      </c>
    </row>
    <row r="881" spans="1:19">
      <c r="A881" t="s">
        <v>1751</v>
      </c>
      <c r="B881" t="s">
        <v>1752</v>
      </c>
      <c r="C881" t="str">
        <f>TRIM(LEFT(Table1[[#This Row],[product_name]], FIND(" ", Table1[[#This Row],[product_name]], FIND(" ", Table1[[#This Row],[product_name]], FIND(" ", Table1[[#This Row],[product_name]])+1)+1)))</f>
        <v>Camel Oil Pastel</v>
      </c>
      <c r="D881" t="str">
        <f>PROPER(Table1[[#This Row],[Column1]])</f>
        <v>Camel Oil Pastel</v>
      </c>
      <c r="E881" t="s">
        <v>2696</v>
      </c>
      <c r="F881" t="s">
        <v>2725</v>
      </c>
      <c r="G881" t="s">
        <v>2726</v>
      </c>
      <c r="H881" t="s">
        <v>2727</v>
      </c>
      <c r="I881" s="9">
        <v>1599</v>
      </c>
      <c r="J881" s="9">
        <v>230</v>
      </c>
      <c r="K881" s="1">
        <v>0</v>
      </c>
      <c r="L881" s="3">
        <f>IF(Table1[[#This Row],[discount_percentage]]&gt;=0.5, 1,0)</f>
        <v>0</v>
      </c>
      <c r="M881">
        <v>4.5</v>
      </c>
      <c r="N881" s="2">
        <v>9427</v>
      </c>
      <c r="O881" s="7">
        <f>IF(Table1[rating_count]&lt;1000, 1, 0)</f>
        <v>0</v>
      </c>
      <c r="P881" s="8">
        <f>Table1[[#This Row],[actual_price]]*Table1[[#This Row],[rating_count]]</f>
        <v>2168210</v>
      </c>
      <c r="Q881" s="10" t="str">
        <f>IF(Table1[[#This Row],[discounted_price]]&lt;200, "₹ 200",IF(Table1[[#This Row],[discounted_price]]&lt;=500,"₹ 200-₹ 500", "&gt;₹ 500"))</f>
        <v>&gt;₹ 500</v>
      </c>
      <c r="R881">
        <f>Table1[[#This Row],[rating]]*Table1[[#This Row],[rating_count]]</f>
        <v>42421.5</v>
      </c>
      <c r="S881" t="str">
        <f>IF(Table1[[#This Row],[discount_percentage]]&lt;0.25, "Low", IF(Table1[[#This Row],[discount_percentage]]&lt;0.5, "Medium", "High"))</f>
        <v>Low</v>
      </c>
    </row>
    <row r="882" spans="1:19">
      <c r="A882" t="s">
        <v>1753</v>
      </c>
      <c r="B882" t="s">
        <v>1754</v>
      </c>
      <c r="C882" t="str">
        <f>TRIM(LEFT(Table1[[#This Row],[product_name]], FIND(" ", Table1[[#This Row],[product_name]], FIND(" ", Table1[[#This Row],[product_name]], FIND(" ", Table1[[#This Row],[product_name]])+1)+1)))</f>
        <v>HP M270 Backlit</v>
      </c>
      <c r="D882" t="str">
        <f>PROPER(Table1[[#This Row],[Column1]])</f>
        <v>Hp M270 Backlit</v>
      </c>
      <c r="E882" t="s">
        <v>2938</v>
      </c>
      <c r="F882" t="s">
        <v>2939</v>
      </c>
      <c r="G882" t="s">
        <v>2739</v>
      </c>
      <c r="H882" t="s">
        <v>2805</v>
      </c>
      <c r="I882" s="9">
        <v>599</v>
      </c>
      <c r="J882" s="9">
        <v>700</v>
      </c>
      <c r="K882" s="1">
        <v>0.14000000000000001</v>
      </c>
      <c r="L882" s="3">
        <f>IF(Table1[[#This Row],[discount_percentage]]&gt;=0.5, 1,0)</f>
        <v>0</v>
      </c>
      <c r="M882">
        <v>4.3</v>
      </c>
      <c r="N882" s="2">
        <v>2301</v>
      </c>
      <c r="O882" s="7">
        <f>IF(Table1[rating_count]&lt;1000, 1, 0)</f>
        <v>0</v>
      </c>
      <c r="P882" s="8">
        <f>Table1[[#This Row],[actual_price]]*Table1[[#This Row],[rating_count]]</f>
        <v>1610700</v>
      </c>
      <c r="Q882" s="10" t="str">
        <f>IF(Table1[[#This Row],[discounted_price]]&lt;200, "₹ 200",IF(Table1[[#This Row],[discounted_price]]&lt;=500,"₹ 200-₹ 500", "&gt;₹ 500"))</f>
        <v>&gt;₹ 500</v>
      </c>
      <c r="R882">
        <f>Table1[[#This Row],[rating]]*Table1[[#This Row],[rating_count]]</f>
        <v>9894.2999999999993</v>
      </c>
      <c r="S882" t="str">
        <f>IF(Table1[[#This Row],[discount_percentage]]&lt;0.25, "Low", IF(Table1[[#This Row],[discount_percentage]]&lt;0.5, "Medium", "High"))</f>
        <v>Low</v>
      </c>
    </row>
    <row r="883" spans="1:19">
      <c r="A883" t="s">
        <v>1755</v>
      </c>
      <c r="B883" t="s">
        <v>1756</v>
      </c>
      <c r="C883" t="str">
        <f>TRIM(LEFT(Table1[[#This Row],[product_name]], FIND(" ", Table1[[#This Row],[product_name]], FIND(" ", Table1[[#This Row],[product_name]], FIND(" ", Table1[[#This Row],[product_name]])+1)+1)))</f>
        <v>Foxin FTC 12A</v>
      </c>
      <c r="D883" t="str">
        <f>PROPER(Table1[[#This Row],[Column1]])</f>
        <v>Foxin Ftc 12A</v>
      </c>
      <c r="E883" t="s">
        <v>2938</v>
      </c>
      <c r="F883" t="s">
        <v>2940</v>
      </c>
      <c r="G883" t="s">
        <v>2957</v>
      </c>
      <c r="H883" t="s">
        <v>2959</v>
      </c>
      <c r="I883" s="9">
        <v>507</v>
      </c>
      <c r="J883" s="9">
        <v>1150</v>
      </c>
      <c r="K883" s="1">
        <v>0.48</v>
      </c>
      <c r="L883" s="3">
        <f>IF(Table1[[#This Row],[discount_percentage]]&gt;=0.5, 1,0)</f>
        <v>0</v>
      </c>
      <c r="M883">
        <v>4.0999999999999996</v>
      </c>
      <c r="N883" s="2">
        <v>2535</v>
      </c>
      <c r="O883" s="7">
        <f>IF(Table1[rating_count]&lt;1000, 1, 0)</f>
        <v>0</v>
      </c>
      <c r="P883" s="8">
        <f>Table1[[#This Row],[actual_price]]*Table1[[#This Row],[rating_count]]</f>
        <v>2915250</v>
      </c>
      <c r="Q883" s="10" t="str">
        <f>IF(Table1[[#This Row],[discounted_price]]&lt;200, "₹ 200",IF(Table1[[#This Row],[discounted_price]]&lt;=500,"₹ 200-₹ 500", "&gt;₹ 500"))</f>
        <v>&gt;₹ 500</v>
      </c>
      <c r="R883">
        <f>Table1[[#This Row],[rating]]*Table1[[#This Row],[rating_count]]</f>
        <v>10393.5</v>
      </c>
      <c r="S883" t="str">
        <f>IF(Table1[[#This Row],[discount_percentage]]&lt;0.25, "Low", IF(Table1[[#This Row],[discount_percentage]]&lt;0.5, "Medium", "High"))</f>
        <v>Medium</v>
      </c>
    </row>
    <row r="884" spans="1:19">
      <c r="A884" t="s">
        <v>1757</v>
      </c>
      <c r="B884" t="s">
        <v>1758</v>
      </c>
      <c r="C884" t="str">
        <f>TRIM(LEFT(Table1[[#This Row],[product_name]], FIND(" ", Table1[[#This Row],[product_name]], FIND(" ", Table1[[#This Row],[product_name]], FIND(" ", Table1[[#This Row],[product_name]])+1)+1)))</f>
        <v>Robustrion [Anti-Scratch] &amp;</v>
      </c>
      <c r="D884" t="str">
        <f>PROPER(Table1[[#This Row],[Column1]])</f>
        <v>Robustrion [Anti-Scratch] &amp;</v>
      </c>
      <c r="E884" t="s">
        <v>2938</v>
      </c>
      <c r="F884" t="s">
        <v>2939</v>
      </c>
      <c r="G884" t="s">
        <v>2743</v>
      </c>
      <c r="H884" t="s">
        <v>2768</v>
      </c>
      <c r="I884" s="9">
        <v>425</v>
      </c>
      <c r="J884" s="9">
        <v>1499</v>
      </c>
      <c r="K884" s="1">
        <v>0.73</v>
      </c>
      <c r="L884" s="3">
        <f>IF(Table1[[#This Row],[discount_percentage]]&gt;=0.5, 1,0)</f>
        <v>1</v>
      </c>
      <c r="M884">
        <v>4</v>
      </c>
      <c r="N884" s="2">
        <v>691</v>
      </c>
      <c r="O884" s="7">
        <f>IF(Table1[rating_count]&lt;1000, 1, 0)</f>
        <v>1</v>
      </c>
      <c r="P884" s="8">
        <f>Table1[[#This Row],[actual_price]]*Table1[[#This Row],[rating_count]]</f>
        <v>1035809</v>
      </c>
      <c r="Q884" s="10" t="str">
        <f>IF(Table1[[#This Row],[discounted_price]]&lt;200, "₹ 200",IF(Table1[[#This Row],[discounted_price]]&lt;=500,"₹ 200-₹ 500", "&gt;₹ 500"))</f>
        <v>₹ 200-₹ 500</v>
      </c>
      <c r="R884">
        <f>Table1[[#This Row],[rating]]*Table1[[#This Row],[rating_count]]</f>
        <v>2764</v>
      </c>
      <c r="S884" t="str">
        <f>IF(Table1[[#This Row],[discount_percentage]]&lt;0.25, "Low", IF(Table1[[#This Row],[discount_percentage]]&lt;0.5, "Medium", "High"))</f>
        <v>High</v>
      </c>
    </row>
    <row r="885" spans="1:19">
      <c r="A885" t="s">
        <v>1759</v>
      </c>
      <c r="B885" t="s">
        <v>1760</v>
      </c>
      <c r="C885" t="str">
        <f>TRIM(LEFT(Table1[[#This Row],[product_name]], FIND(" ", Table1[[#This Row],[product_name]], FIND(" ", Table1[[#This Row],[product_name]], FIND(" ", Table1[[#This Row],[product_name]])+1)+1)))</f>
        <v>PC SQUARE Laptop</v>
      </c>
      <c r="D885" t="str">
        <f>PROPER(Table1[[#This Row],[Column1]])</f>
        <v>Pc Square Laptop</v>
      </c>
      <c r="E885" t="s">
        <v>2696</v>
      </c>
      <c r="F885" t="s">
        <v>2725</v>
      </c>
      <c r="G885" t="s">
        <v>2726</v>
      </c>
      <c r="H885" t="s">
        <v>2738</v>
      </c>
      <c r="I885" s="9">
        <v>1499</v>
      </c>
      <c r="J885" s="9">
        <v>1299</v>
      </c>
      <c r="K885" s="1">
        <v>0.62</v>
      </c>
      <c r="L885" s="3">
        <f>IF(Table1[[#This Row],[discount_percentage]]&gt;=0.5, 1,0)</f>
        <v>1</v>
      </c>
      <c r="M885">
        <v>4.0999999999999996</v>
      </c>
      <c r="N885" s="2">
        <v>2740</v>
      </c>
      <c r="O885" s="7">
        <f>IF(Table1[rating_count]&lt;1000, 1, 0)</f>
        <v>0</v>
      </c>
      <c r="P885" s="8">
        <f>Table1[[#This Row],[actual_price]]*Table1[[#This Row],[rating_count]]</f>
        <v>3559260</v>
      </c>
      <c r="Q885" s="10" t="str">
        <f>IF(Table1[[#This Row],[discounted_price]]&lt;200, "₹ 200",IF(Table1[[#This Row],[discounted_price]]&lt;=500,"₹ 200-₹ 500", "&gt;₹ 500"))</f>
        <v>&gt;₹ 500</v>
      </c>
      <c r="R885">
        <f>Table1[[#This Row],[rating]]*Table1[[#This Row],[rating_count]]</f>
        <v>11233.999999999998</v>
      </c>
      <c r="S885" t="str">
        <f>IF(Table1[[#This Row],[discount_percentage]]&lt;0.25, "Low", IF(Table1[[#This Row],[discount_percentage]]&lt;0.5, "Medium", "High"))</f>
        <v>High</v>
      </c>
    </row>
    <row r="886" spans="1:19">
      <c r="A886" t="s">
        <v>1761</v>
      </c>
      <c r="B886" t="s">
        <v>1762</v>
      </c>
      <c r="C886" t="str">
        <f>TRIM(LEFT(Table1[[#This Row],[product_name]], FIND(" ", Table1[[#This Row],[product_name]], FIND(" ", Table1[[#This Row],[product_name]], FIND(" ", Table1[[#This Row],[product_name]])+1)+1)))</f>
        <v>Lenovo 130 Wireless</v>
      </c>
      <c r="D886" t="str">
        <f>PROPER(Table1[[#This Row],[Column1]])</f>
        <v>Lenovo 130 Wireless</v>
      </c>
      <c r="E886" t="s">
        <v>2938</v>
      </c>
      <c r="F886" t="s">
        <v>2939</v>
      </c>
      <c r="G886" t="s">
        <v>2789</v>
      </c>
      <c r="H886" t="s">
        <v>2814</v>
      </c>
      <c r="I886" s="9">
        <v>549</v>
      </c>
      <c r="J886" s="9">
        <v>1090</v>
      </c>
      <c r="K886" s="1">
        <v>0.47</v>
      </c>
      <c r="L886" s="3">
        <f>IF(Table1[[#This Row],[discount_percentage]]&gt;=0.5, 1,0)</f>
        <v>0</v>
      </c>
      <c r="M886">
        <v>4.4000000000000004</v>
      </c>
      <c r="N886" s="2">
        <v>3482</v>
      </c>
      <c r="O886" s="7">
        <f>IF(Table1[rating_count]&lt;1000, 1, 0)</f>
        <v>0</v>
      </c>
      <c r="P886" s="8">
        <f>Table1[[#This Row],[actual_price]]*Table1[[#This Row],[rating_count]]</f>
        <v>3795380</v>
      </c>
      <c r="Q886" s="10" t="str">
        <f>IF(Table1[[#This Row],[discounted_price]]&lt;200, "₹ 200",IF(Table1[[#This Row],[discounted_price]]&lt;=500,"₹ 200-₹ 500", "&gt;₹ 500"))</f>
        <v>&gt;₹ 500</v>
      </c>
      <c r="R886">
        <f>Table1[[#This Row],[rating]]*Table1[[#This Row],[rating_count]]</f>
        <v>15320.800000000001</v>
      </c>
      <c r="S886" t="str">
        <f>IF(Table1[[#This Row],[discount_percentage]]&lt;0.25, "Low", IF(Table1[[#This Row],[discount_percentage]]&lt;0.5, "Medium", "High"))</f>
        <v>Medium</v>
      </c>
    </row>
    <row r="887" spans="1:19">
      <c r="A887" t="s">
        <v>1763</v>
      </c>
      <c r="B887" t="s">
        <v>1764</v>
      </c>
      <c r="C887" t="str">
        <f>TRIM(LEFT(Table1[[#This Row],[product_name]], FIND(" ", Table1[[#This Row],[product_name]], FIND(" ", Table1[[#This Row],[product_name]], FIND(" ", Table1[[#This Row],[product_name]])+1)+1)))</f>
        <v>Pilot Frixion Clicker</v>
      </c>
      <c r="D887" t="str">
        <f>PROPER(Table1[[#This Row],[Column1]])</f>
        <v>Pilot Frixion Clicker</v>
      </c>
      <c r="E887" t="s">
        <v>2938</v>
      </c>
      <c r="F887" t="s">
        <v>2939</v>
      </c>
      <c r="G887" t="s">
        <v>2958</v>
      </c>
      <c r="H887" t="s">
        <v>2695</v>
      </c>
      <c r="I887" s="9">
        <v>199</v>
      </c>
      <c r="J887" s="9">
        <v>100</v>
      </c>
      <c r="K887" s="1">
        <v>0.1</v>
      </c>
      <c r="L887" s="3">
        <f>IF(Table1[[#This Row],[discount_percentage]]&gt;=0.5, 1,0)</f>
        <v>0</v>
      </c>
      <c r="M887">
        <v>4.0999999999999996</v>
      </c>
      <c r="N887" s="2">
        <v>6199</v>
      </c>
      <c r="O887" s="7">
        <f>IF(Table1[rating_count]&lt;1000, 1, 0)</f>
        <v>0</v>
      </c>
      <c r="P887" s="8">
        <f>Table1[[#This Row],[actual_price]]*Table1[[#This Row],[rating_count]]</f>
        <v>619900</v>
      </c>
      <c r="Q887" s="10" t="str">
        <f>IF(Table1[[#This Row],[discounted_price]]&lt;200, "₹ 200",IF(Table1[[#This Row],[discounted_price]]&lt;=500,"₹ 200-₹ 500", "&gt;₹ 500"))</f>
        <v>₹ 200</v>
      </c>
      <c r="R887">
        <f>Table1[[#This Row],[rating]]*Table1[[#This Row],[rating_count]]</f>
        <v>25415.899999999998</v>
      </c>
      <c r="S887" t="str">
        <f>IF(Table1[[#This Row],[discount_percentage]]&lt;0.25, "Low", IF(Table1[[#This Row],[discount_percentage]]&lt;0.5, "Medium", "High"))</f>
        <v>Low</v>
      </c>
    </row>
    <row r="888" spans="1:19">
      <c r="A888" t="s">
        <v>1765</v>
      </c>
      <c r="B888" t="s">
        <v>1766</v>
      </c>
      <c r="C888" t="str">
        <f>TRIM(LEFT(Table1[[#This Row],[product_name]], FIND(" ", Table1[[#This Row],[product_name]], FIND(" ", Table1[[#This Row],[product_name]], FIND(" ", Table1[[#This Row],[product_name]])+1)+1)))</f>
        <v>ZEBRONICS Aluminium Alloy</v>
      </c>
      <c r="D888" t="str">
        <f>PROPER(Table1[[#This Row],[Column1]])</f>
        <v>Zebronics Aluminium Alloy</v>
      </c>
      <c r="E888" t="s">
        <v>2938</v>
      </c>
      <c r="F888" t="s">
        <v>2939</v>
      </c>
      <c r="G888" t="s">
        <v>2743</v>
      </c>
      <c r="H888" t="s">
        <v>2744</v>
      </c>
      <c r="I888" s="9">
        <v>1295</v>
      </c>
      <c r="J888" s="9">
        <v>1999</v>
      </c>
      <c r="K888" s="1">
        <v>0.55000000000000004</v>
      </c>
      <c r="L888" s="3">
        <f>IF(Table1[[#This Row],[discount_percentage]]&gt;=0.5, 1,0)</f>
        <v>1</v>
      </c>
      <c r="M888">
        <v>4.4000000000000004</v>
      </c>
      <c r="N888" s="2">
        <v>1667</v>
      </c>
      <c r="O888" s="7">
        <f>IF(Table1[rating_count]&lt;1000, 1, 0)</f>
        <v>0</v>
      </c>
      <c r="P888" s="8">
        <f>Table1[[#This Row],[actual_price]]*Table1[[#This Row],[rating_count]]</f>
        <v>3332333</v>
      </c>
      <c r="Q888" s="10" t="str">
        <f>IF(Table1[[#This Row],[discounted_price]]&lt;200, "₹ 200",IF(Table1[[#This Row],[discounted_price]]&lt;=500,"₹ 200-₹ 500", "&gt;₹ 500"))</f>
        <v>&gt;₹ 500</v>
      </c>
      <c r="R888">
        <f>Table1[[#This Row],[rating]]*Table1[[#This Row],[rating_count]]</f>
        <v>7334.8</v>
      </c>
      <c r="S888" t="str">
        <f>IF(Table1[[#This Row],[discount_percentage]]&lt;0.25, "Low", IF(Table1[[#This Row],[discount_percentage]]&lt;0.5, "Medium", "High"))</f>
        <v>High</v>
      </c>
    </row>
    <row r="889" spans="1:19">
      <c r="A889" t="s">
        <v>1767</v>
      </c>
      <c r="B889" t="s">
        <v>1768</v>
      </c>
      <c r="C889" t="str">
        <f>TRIM(LEFT(Table1[[#This Row],[product_name]], FIND(" ", Table1[[#This Row],[product_name]], FIND(" ", Table1[[#This Row],[product_name]], FIND(" ", Table1[[#This Row],[product_name]])+1)+1)))</f>
        <v>HP K500F Backlit</v>
      </c>
      <c r="D889" t="str">
        <f>PROPER(Table1[[#This Row],[Column1]])</f>
        <v>Hp K500F Backlit</v>
      </c>
      <c r="E889" t="s">
        <v>2960</v>
      </c>
      <c r="F889" t="s">
        <v>2961</v>
      </c>
      <c r="G889" t="s">
        <v>2771</v>
      </c>
      <c r="H889" t="s">
        <v>2772</v>
      </c>
      <c r="I889" s="9">
        <v>310</v>
      </c>
      <c r="J889" s="9">
        <v>1800</v>
      </c>
      <c r="K889" s="1">
        <v>0.36</v>
      </c>
      <c r="L889" s="3">
        <f>IF(Table1[[#This Row],[discount_percentage]]&gt;=0.5, 1,0)</f>
        <v>0</v>
      </c>
      <c r="M889">
        <v>4.3</v>
      </c>
      <c r="N889" s="2">
        <v>4723</v>
      </c>
      <c r="O889" s="7">
        <f>IF(Table1[rating_count]&lt;1000, 1, 0)</f>
        <v>0</v>
      </c>
      <c r="P889" s="8">
        <f>Table1[[#This Row],[actual_price]]*Table1[[#This Row],[rating_count]]</f>
        <v>8501400</v>
      </c>
      <c r="Q889" s="10" t="str">
        <f>IF(Table1[[#This Row],[discounted_price]]&lt;200, "₹ 200",IF(Table1[[#This Row],[discounted_price]]&lt;=500,"₹ 200-₹ 500", "&gt;₹ 500"))</f>
        <v>₹ 200-₹ 500</v>
      </c>
      <c r="R889">
        <f>Table1[[#This Row],[rating]]*Table1[[#This Row],[rating_count]]</f>
        <v>20308.899999999998</v>
      </c>
      <c r="S889" t="str">
        <f>IF(Table1[[#This Row],[discount_percentage]]&lt;0.25, "Low", IF(Table1[[#This Row],[discount_percentage]]&lt;0.5, "Medium", "High"))</f>
        <v>Medium</v>
      </c>
    </row>
    <row r="890" spans="1:19">
      <c r="A890" t="s">
        <v>1769</v>
      </c>
      <c r="B890" t="s">
        <v>1770</v>
      </c>
      <c r="C890" t="str">
        <f>TRIM(LEFT(Table1[[#This Row],[product_name]], FIND(" ", Table1[[#This Row],[product_name]], FIND(" ", Table1[[#This Row],[product_name]], FIND(" ", Table1[[#This Row],[product_name]])+1)+1)))</f>
        <v>GIZGA Club-laptop Neoprene</v>
      </c>
      <c r="D890" t="str">
        <f>PROPER(Table1[[#This Row],[Column1]])</f>
        <v>Gizga Club-Laptop Neoprene</v>
      </c>
      <c r="E890" t="s">
        <v>2938</v>
      </c>
      <c r="F890" t="s">
        <v>2939</v>
      </c>
      <c r="G890" t="s">
        <v>2739</v>
      </c>
      <c r="H890" t="s">
        <v>2740</v>
      </c>
      <c r="I890" s="9">
        <v>149</v>
      </c>
      <c r="J890" s="9">
        <v>499</v>
      </c>
      <c r="K890" s="1">
        <v>0.5</v>
      </c>
      <c r="L890" s="3">
        <f>IF(Table1[[#This Row],[discount_percentage]]&gt;=0.5, 1,0)</f>
        <v>1</v>
      </c>
      <c r="M890">
        <v>4.2</v>
      </c>
      <c r="N890" s="2">
        <v>22860</v>
      </c>
      <c r="O890" s="7">
        <f>IF(Table1[rating_count]&lt;1000, 1, 0)</f>
        <v>0</v>
      </c>
      <c r="P890" s="8">
        <f>Table1[[#This Row],[actual_price]]*Table1[[#This Row],[rating_count]]</f>
        <v>11407140</v>
      </c>
      <c r="Q890" s="10" t="str">
        <f>IF(Table1[[#This Row],[discounted_price]]&lt;200, "₹ 200",IF(Table1[[#This Row],[discounted_price]]&lt;=500,"₹ 200-₹ 500", "&gt;₹ 500"))</f>
        <v>₹ 200</v>
      </c>
      <c r="R890">
        <f>Table1[[#This Row],[rating]]*Table1[[#This Row],[rating_count]]</f>
        <v>96012</v>
      </c>
      <c r="S890" t="str">
        <f>IF(Table1[[#This Row],[discount_percentage]]&lt;0.25, "Low", IF(Table1[[#This Row],[discount_percentage]]&lt;0.5, "Medium", "High"))</f>
        <v>High</v>
      </c>
    </row>
    <row r="891" spans="1:19">
      <c r="A891" t="s">
        <v>1771</v>
      </c>
      <c r="B891" t="s">
        <v>1772</v>
      </c>
      <c r="C891" t="str">
        <f>TRIM(LEFT(Table1[[#This Row],[product_name]], FIND(" ", Table1[[#This Row],[product_name]], FIND(" ", Table1[[#This Row],[product_name]], FIND(" ", Table1[[#This Row],[product_name]])+1)+1)))</f>
        <v>Inventis 5V 1.2W</v>
      </c>
      <c r="D891" t="str">
        <f>PROPER(Table1[[#This Row],[Column1]])</f>
        <v>Inventis 5V 1.2W</v>
      </c>
      <c r="E891" t="s">
        <v>2938</v>
      </c>
      <c r="F891" t="s">
        <v>2939</v>
      </c>
      <c r="G891" t="s">
        <v>2743</v>
      </c>
      <c r="H891" t="s">
        <v>2757</v>
      </c>
      <c r="I891" s="9">
        <v>1149</v>
      </c>
      <c r="J891" s="9">
        <v>39</v>
      </c>
      <c r="K891" s="1">
        <v>0</v>
      </c>
      <c r="L891" s="3">
        <f>IF(Table1[[#This Row],[discount_percentage]]&gt;=0.5, 1,0)</f>
        <v>0</v>
      </c>
      <c r="M891">
        <v>3.6</v>
      </c>
      <c r="N891" s="2">
        <v>13572</v>
      </c>
      <c r="O891" s="7">
        <f>IF(Table1[rating_count]&lt;1000, 1, 0)</f>
        <v>0</v>
      </c>
      <c r="P891" s="8">
        <f>Table1[[#This Row],[actual_price]]*Table1[[#This Row],[rating_count]]</f>
        <v>529308</v>
      </c>
      <c r="Q891" s="10" t="str">
        <f>IF(Table1[[#This Row],[discounted_price]]&lt;200, "₹ 200",IF(Table1[[#This Row],[discounted_price]]&lt;=500,"₹ 200-₹ 500", "&gt;₹ 500"))</f>
        <v>&gt;₹ 500</v>
      </c>
      <c r="R891">
        <f>Table1[[#This Row],[rating]]*Table1[[#This Row],[rating_count]]</f>
        <v>48859.200000000004</v>
      </c>
      <c r="S891" t="str">
        <f>IF(Table1[[#This Row],[discount_percentage]]&lt;0.25, "Low", IF(Table1[[#This Row],[discount_percentage]]&lt;0.5, "Medium", "High"))</f>
        <v>Low</v>
      </c>
    </row>
    <row r="892" spans="1:19">
      <c r="A892" t="s">
        <v>1773</v>
      </c>
      <c r="B892" t="s">
        <v>1774</v>
      </c>
      <c r="C892" t="str">
        <f>TRIM(LEFT(Table1[[#This Row],[product_name]], FIND(" ", Table1[[#This Row],[product_name]], FIND(" ", Table1[[#This Row],[product_name]], FIND(" ", Table1[[#This Row],[product_name]])+1)+1)))</f>
        <v>TP-Link TL-WA855RE 300</v>
      </c>
      <c r="D892" t="str">
        <f>PROPER(Table1[[#This Row],[Column1]])</f>
        <v>Tp-Link Tl-Wa855Re 300</v>
      </c>
      <c r="E892" t="s">
        <v>2938</v>
      </c>
      <c r="F892" t="s">
        <v>2939</v>
      </c>
      <c r="G892" t="s">
        <v>2739</v>
      </c>
      <c r="H892" t="s">
        <v>2746</v>
      </c>
      <c r="I892" s="9">
        <v>499</v>
      </c>
      <c r="J892" s="9">
        <v>3599</v>
      </c>
      <c r="K892" s="1">
        <v>0.56000000000000005</v>
      </c>
      <c r="L892" s="3">
        <f>IF(Table1[[#This Row],[discount_percentage]]&gt;=0.5, 1,0)</f>
        <v>1</v>
      </c>
      <c r="M892">
        <v>4.2</v>
      </c>
      <c r="N892" s="2">
        <v>16182</v>
      </c>
      <c r="O892" s="7">
        <f>IF(Table1[rating_count]&lt;1000, 1, 0)</f>
        <v>0</v>
      </c>
      <c r="P892" s="8">
        <f>Table1[[#This Row],[actual_price]]*Table1[[#This Row],[rating_count]]</f>
        <v>58239018</v>
      </c>
      <c r="Q892" s="10" t="str">
        <f>IF(Table1[[#This Row],[discounted_price]]&lt;200, "₹ 200",IF(Table1[[#This Row],[discounted_price]]&lt;=500,"₹ 200-₹ 500", "&gt;₹ 500"))</f>
        <v>₹ 200-₹ 500</v>
      </c>
      <c r="R892">
        <f>Table1[[#This Row],[rating]]*Table1[[#This Row],[rating_count]]</f>
        <v>67964.400000000009</v>
      </c>
      <c r="S892" t="str">
        <f>IF(Table1[[#This Row],[discount_percentage]]&lt;0.25, "Low", IF(Table1[[#This Row],[discount_percentage]]&lt;0.5, "Medium", "High"))</f>
        <v>High</v>
      </c>
    </row>
    <row r="893" spans="1:19">
      <c r="A893" t="s">
        <v>1775</v>
      </c>
      <c r="B893" t="s">
        <v>1776</v>
      </c>
      <c r="C893" t="str">
        <f>TRIM(LEFT(Table1[[#This Row],[product_name]], FIND(" ", Table1[[#This Row],[product_name]], FIND(" ", Table1[[#This Row],[product_name]], FIND(" ", Table1[[#This Row],[product_name]])+1)+1)))</f>
        <v>boAt Stone 250</v>
      </c>
      <c r="D893" t="str">
        <f>PROPER(Table1[[#This Row],[Column1]])</f>
        <v>Boat Stone 250</v>
      </c>
      <c r="E893" t="s">
        <v>2696</v>
      </c>
      <c r="F893" t="s">
        <v>2725</v>
      </c>
      <c r="G893" t="s">
        <v>2726</v>
      </c>
      <c r="H893" t="s">
        <v>2727</v>
      </c>
      <c r="I893" s="9">
        <v>999</v>
      </c>
      <c r="J893" s="9">
        <v>3990</v>
      </c>
      <c r="K893" s="1">
        <v>0.7</v>
      </c>
      <c r="L893" s="3">
        <f>IF(Table1[[#This Row],[discount_percentage]]&gt;=0.5, 1,0)</f>
        <v>1</v>
      </c>
      <c r="M893">
        <v>4.2</v>
      </c>
      <c r="N893" s="2">
        <v>2908</v>
      </c>
      <c r="O893" s="7">
        <f>IF(Table1[rating_count]&lt;1000, 1, 0)</f>
        <v>0</v>
      </c>
      <c r="P893" s="8">
        <f>Table1[[#This Row],[actual_price]]*Table1[[#This Row],[rating_count]]</f>
        <v>11602920</v>
      </c>
      <c r="Q893" s="10" t="str">
        <f>IF(Table1[[#This Row],[discounted_price]]&lt;200, "₹ 200",IF(Table1[[#This Row],[discounted_price]]&lt;=500,"₹ 200-₹ 500", "&gt;₹ 500"))</f>
        <v>&gt;₹ 500</v>
      </c>
      <c r="R893">
        <f>Table1[[#This Row],[rating]]*Table1[[#This Row],[rating_count]]</f>
        <v>12213.6</v>
      </c>
      <c r="S893" t="str">
        <f>IF(Table1[[#This Row],[discount_percentage]]&lt;0.25, "Low", IF(Table1[[#This Row],[discount_percentage]]&lt;0.5, "Medium", "High"))</f>
        <v>High</v>
      </c>
    </row>
    <row r="894" spans="1:19">
      <c r="A894" t="s">
        <v>1777</v>
      </c>
      <c r="B894" t="s">
        <v>1778</v>
      </c>
      <c r="C894" t="str">
        <f>TRIM(LEFT(Table1[[#This Row],[product_name]], FIND(" ", Table1[[#This Row],[product_name]], FIND(" ", Table1[[#This Row],[product_name]], FIND(" ", Table1[[#This Row],[product_name]])+1)+1)))</f>
        <v>Offbeat¬Æ - DASH</v>
      </c>
      <c r="D894" t="str">
        <f>PROPER(Table1[[#This Row],[Column1]])</f>
        <v>Offbeat¬Æ - Dash</v>
      </c>
      <c r="E894" t="s">
        <v>2938</v>
      </c>
      <c r="F894" t="s">
        <v>2799</v>
      </c>
      <c r="G894" t="s">
        <v>2808</v>
      </c>
      <c r="I894" s="9">
        <v>1709</v>
      </c>
      <c r="J894" s="9">
        <v>1499</v>
      </c>
      <c r="K894" s="1">
        <v>0.27</v>
      </c>
      <c r="L894" s="3">
        <f>IF(Table1[[#This Row],[discount_percentage]]&gt;=0.5, 1,0)</f>
        <v>0</v>
      </c>
      <c r="M894">
        <v>4.2</v>
      </c>
      <c r="N894" s="2">
        <v>2375</v>
      </c>
      <c r="O894" s="7">
        <f>IF(Table1[rating_count]&lt;1000, 1, 0)</f>
        <v>0</v>
      </c>
      <c r="P894" s="8">
        <f>Table1[[#This Row],[actual_price]]*Table1[[#This Row],[rating_count]]</f>
        <v>3560125</v>
      </c>
      <c r="Q894" s="10" t="str">
        <f>IF(Table1[[#This Row],[discounted_price]]&lt;200, "₹ 200",IF(Table1[[#This Row],[discounted_price]]&lt;=500,"₹ 200-₹ 500", "&gt;₹ 500"))</f>
        <v>&gt;₹ 500</v>
      </c>
      <c r="R894">
        <f>Table1[[#This Row],[rating]]*Table1[[#This Row],[rating_count]]</f>
        <v>9975</v>
      </c>
      <c r="S894" t="str">
        <f>IF(Table1[[#This Row],[discount_percentage]]&lt;0.25, "Low", IF(Table1[[#This Row],[discount_percentage]]&lt;0.5, "Medium", "High"))</f>
        <v>Medium</v>
      </c>
    </row>
    <row r="895" spans="1:19">
      <c r="A895" t="s">
        <v>1779</v>
      </c>
      <c r="B895" t="s">
        <v>1780</v>
      </c>
      <c r="C895" t="str">
        <f>TRIM(LEFT(Table1[[#This Row],[product_name]], FIND(" ", Table1[[#This Row],[product_name]], FIND(" ", Table1[[#This Row],[product_name]], FIND(" ", Table1[[#This Row],[product_name]])+1)+1)))</f>
        <v>Classmate Drawing Book</v>
      </c>
      <c r="D895" t="str">
        <f>PROPER(Table1[[#This Row],[Column1]])</f>
        <v>Classmate Drawing Book</v>
      </c>
      <c r="E895" t="s">
        <v>2943</v>
      </c>
      <c r="F895" t="s">
        <v>2944</v>
      </c>
      <c r="G895" t="s">
        <v>2753</v>
      </c>
      <c r="H895" t="s">
        <v>2754</v>
      </c>
      <c r="I895" s="9">
        <v>250</v>
      </c>
      <c r="J895" s="9">
        <v>120</v>
      </c>
      <c r="K895" s="1">
        <v>0</v>
      </c>
      <c r="L895" s="3">
        <f>IF(Table1[[#This Row],[discount_percentage]]&gt;=0.5, 1,0)</f>
        <v>0</v>
      </c>
      <c r="M895">
        <v>4.5</v>
      </c>
      <c r="N895" s="2">
        <v>4951</v>
      </c>
      <c r="O895" s="7">
        <f>IF(Table1[rating_count]&lt;1000, 1, 0)</f>
        <v>0</v>
      </c>
      <c r="P895" s="8">
        <f>Table1[[#This Row],[actual_price]]*Table1[[#This Row],[rating_count]]</f>
        <v>594120</v>
      </c>
      <c r="Q895" s="10" t="str">
        <f>IF(Table1[[#This Row],[discounted_price]]&lt;200, "₹ 200",IF(Table1[[#This Row],[discounted_price]]&lt;=500,"₹ 200-₹ 500", "&gt;₹ 500"))</f>
        <v>₹ 200-₹ 500</v>
      </c>
      <c r="R895">
        <f>Table1[[#This Row],[rating]]*Table1[[#This Row],[rating_count]]</f>
        <v>22279.5</v>
      </c>
      <c r="S895" t="str">
        <f>IF(Table1[[#This Row],[discount_percentage]]&lt;0.25, "Low", IF(Table1[[#This Row],[discount_percentage]]&lt;0.5, "Medium", "High"))</f>
        <v>Low</v>
      </c>
    </row>
    <row r="896" spans="1:19">
      <c r="A896" t="s">
        <v>1781</v>
      </c>
      <c r="B896" t="s">
        <v>1782</v>
      </c>
      <c r="C896" t="str">
        <f>TRIM(LEFT(Table1[[#This Row],[product_name]], FIND(" ", Table1[[#This Row],[product_name]], FIND(" ", Table1[[#This Row],[product_name]], FIND(" ", Table1[[#This Row],[product_name]])+1)+1)))</f>
        <v>HP GK320 Wired</v>
      </c>
      <c r="D896" t="str">
        <f>PROPER(Table1[[#This Row],[Column1]])</f>
        <v>Hp Gk320 Wired</v>
      </c>
      <c r="E896" t="s">
        <v>2938</v>
      </c>
      <c r="F896" t="s">
        <v>2940</v>
      </c>
      <c r="G896" t="s">
        <v>2957</v>
      </c>
      <c r="H896" t="s">
        <v>2959</v>
      </c>
      <c r="I896" s="9">
        <v>1199</v>
      </c>
      <c r="J896" s="9">
        <v>3499</v>
      </c>
      <c r="K896" s="1">
        <v>0.56999999999999995</v>
      </c>
      <c r="L896" s="3">
        <f>IF(Table1[[#This Row],[discount_percentage]]&gt;=0.5, 1,0)</f>
        <v>1</v>
      </c>
      <c r="M896">
        <v>4.3</v>
      </c>
      <c r="N896" s="2">
        <v>408</v>
      </c>
      <c r="O896" s="7">
        <f>IF(Table1[rating_count]&lt;1000, 1, 0)</f>
        <v>1</v>
      </c>
      <c r="P896" s="8">
        <f>Table1[[#This Row],[actual_price]]*Table1[[#This Row],[rating_count]]</f>
        <v>1427592</v>
      </c>
      <c r="Q896" s="10" t="str">
        <f>IF(Table1[[#This Row],[discounted_price]]&lt;200, "₹ 200",IF(Table1[[#This Row],[discounted_price]]&lt;=500,"₹ 200-₹ 500", "&gt;₹ 500"))</f>
        <v>&gt;₹ 500</v>
      </c>
      <c r="R896">
        <f>Table1[[#This Row],[rating]]*Table1[[#This Row],[rating_count]]</f>
        <v>1754.3999999999999</v>
      </c>
      <c r="S896" t="str">
        <f>IF(Table1[[#This Row],[discount_percentage]]&lt;0.25, "Low", IF(Table1[[#This Row],[discount_percentage]]&lt;0.5, "Medium", "High"))</f>
        <v>High</v>
      </c>
    </row>
    <row r="897" spans="1:19">
      <c r="A897" t="s">
        <v>1783</v>
      </c>
      <c r="B897" t="s">
        <v>1784</v>
      </c>
      <c r="C897" t="str">
        <f>TRIM(LEFT(Table1[[#This Row],[product_name]], FIND(" ", Table1[[#This Row],[product_name]], FIND(" ", Table1[[#This Row],[product_name]], FIND(" ", Table1[[#This Row],[product_name]])+1)+1)))</f>
        <v>Parker Moments Vector</v>
      </c>
      <c r="D897" t="str">
        <f>PROPER(Table1[[#This Row],[Column1]])</f>
        <v>Parker Moments Vector</v>
      </c>
      <c r="E897" t="s">
        <v>2960</v>
      </c>
      <c r="F897" t="s">
        <v>2961</v>
      </c>
      <c r="G897" t="s">
        <v>2815</v>
      </c>
      <c r="H897" t="s">
        <v>2816</v>
      </c>
      <c r="I897" s="9">
        <v>90</v>
      </c>
      <c r="J897" s="9">
        <v>420</v>
      </c>
      <c r="K897" s="1">
        <v>0</v>
      </c>
      <c r="L897" s="3">
        <f>IF(Table1[[#This Row],[discount_percentage]]&gt;=0.5, 1,0)</f>
        <v>0</v>
      </c>
      <c r="M897">
        <v>4.2</v>
      </c>
      <c r="N897" s="2">
        <v>1926</v>
      </c>
      <c r="O897" s="7">
        <f>IF(Table1[rating_count]&lt;1000, 1, 0)</f>
        <v>0</v>
      </c>
      <c r="P897" s="8">
        <f>Table1[[#This Row],[actual_price]]*Table1[[#This Row],[rating_count]]</f>
        <v>808920</v>
      </c>
      <c r="Q897" s="10" t="str">
        <f>IF(Table1[[#This Row],[discounted_price]]&lt;200, "₹ 200",IF(Table1[[#This Row],[discounted_price]]&lt;=500,"₹ 200-₹ 500", "&gt;₹ 500"))</f>
        <v>₹ 200</v>
      </c>
      <c r="R897">
        <f>Table1[[#This Row],[rating]]*Table1[[#This Row],[rating_count]]</f>
        <v>8089.2000000000007</v>
      </c>
      <c r="S897" t="str">
        <f>IF(Table1[[#This Row],[discount_percentage]]&lt;0.25, "Low", IF(Table1[[#This Row],[discount_percentage]]&lt;0.5, "Medium", "High"))</f>
        <v>Low</v>
      </c>
    </row>
    <row r="898" spans="1:19">
      <c r="A898" t="s">
        <v>1785</v>
      </c>
      <c r="B898" t="s">
        <v>1786</v>
      </c>
      <c r="C898" t="str">
        <f>TRIM(LEFT(Table1[[#This Row],[product_name]], FIND(" ", Table1[[#This Row],[product_name]], FIND(" ", Table1[[#This Row],[product_name]], FIND(" ", Table1[[#This Row],[product_name]])+1)+1)))</f>
        <v>Camlin Elegante Fountain</v>
      </c>
      <c r="D898" t="str">
        <f>PROPER(Table1[[#This Row],[Column1]])</f>
        <v>Camlin Elegante Fountain</v>
      </c>
      <c r="E898" t="s">
        <v>2696</v>
      </c>
      <c r="F898" t="s">
        <v>2717</v>
      </c>
      <c r="G898" t="s">
        <v>2718</v>
      </c>
      <c r="H898" t="s">
        <v>2735</v>
      </c>
      <c r="I898" s="9">
        <v>2025</v>
      </c>
      <c r="J898" s="9">
        <v>225</v>
      </c>
      <c r="K898" s="1">
        <v>0</v>
      </c>
      <c r="L898" s="3">
        <f>IF(Table1[[#This Row],[discount_percentage]]&gt;=0.5, 1,0)</f>
        <v>0</v>
      </c>
      <c r="M898">
        <v>4.0999999999999996</v>
      </c>
      <c r="N898" s="2">
        <v>4798</v>
      </c>
      <c r="O898" s="7">
        <f>IF(Table1[rating_count]&lt;1000, 1, 0)</f>
        <v>0</v>
      </c>
      <c r="P898" s="8">
        <f>Table1[[#This Row],[actual_price]]*Table1[[#This Row],[rating_count]]</f>
        <v>1079550</v>
      </c>
      <c r="Q898" s="10" t="str">
        <f>IF(Table1[[#This Row],[discounted_price]]&lt;200, "₹ 200",IF(Table1[[#This Row],[discounted_price]]&lt;=500,"₹ 200-₹ 500", "&gt;₹ 500"))</f>
        <v>&gt;₹ 500</v>
      </c>
      <c r="R898">
        <f>Table1[[#This Row],[rating]]*Table1[[#This Row],[rating_count]]</f>
        <v>19671.8</v>
      </c>
      <c r="S898" t="str">
        <f>IF(Table1[[#This Row],[discount_percentage]]&lt;0.25, "Low", IF(Table1[[#This Row],[discount_percentage]]&lt;0.5, "Medium", "High"))</f>
        <v>Low</v>
      </c>
    </row>
    <row r="899" spans="1:19">
      <c r="A899" t="s">
        <v>1787</v>
      </c>
      <c r="B899" t="s">
        <v>1788</v>
      </c>
      <c r="C899" t="str">
        <f>TRIM(LEFT(Table1[[#This Row],[product_name]], FIND(" ", Table1[[#This Row],[product_name]], FIND(" ", Table1[[#This Row],[product_name]], FIND(" ", Table1[[#This Row],[product_name]])+1)+1)))</f>
        <v>CARECASE¬Æ Optical Bay</v>
      </c>
      <c r="D899" t="str">
        <f>PROPER(Table1[[#This Row],[Column1]])</f>
        <v>Carecase¬Æ Optical Bay</v>
      </c>
      <c r="E899" t="s">
        <v>2938</v>
      </c>
      <c r="F899" t="s">
        <v>2939</v>
      </c>
      <c r="G899" t="s">
        <v>2769</v>
      </c>
      <c r="H899" t="s">
        <v>2770</v>
      </c>
      <c r="I899" s="9">
        <v>1495</v>
      </c>
      <c r="J899" s="9">
        <v>799</v>
      </c>
      <c r="K899" s="1">
        <v>0.75</v>
      </c>
      <c r="L899" s="3">
        <f>IF(Table1[[#This Row],[discount_percentage]]&gt;=0.5, 1,0)</f>
        <v>1</v>
      </c>
      <c r="M899">
        <v>4.0999999999999996</v>
      </c>
      <c r="N899" s="2">
        <v>7333</v>
      </c>
      <c r="O899" s="7">
        <f>IF(Table1[rating_count]&lt;1000, 1, 0)</f>
        <v>0</v>
      </c>
      <c r="P899" s="8">
        <f>Table1[[#This Row],[actual_price]]*Table1[[#This Row],[rating_count]]</f>
        <v>5859067</v>
      </c>
      <c r="Q899" s="10" t="str">
        <f>IF(Table1[[#This Row],[discounted_price]]&lt;200, "₹ 200",IF(Table1[[#This Row],[discounted_price]]&lt;=500,"₹ 200-₹ 500", "&gt;₹ 500"))</f>
        <v>&gt;₹ 500</v>
      </c>
      <c r="R899">
        <f>Table1[[#This Row],[rating]]*Table1[[#This Row],[rating_count]]</f>
        <v>30065.299999999996</v>
      </c>
      <c r="S899" t="str">
        <f>IF(Table1[[#This Row],[discount_percentage]]&lt;0.25, "Low", IF(Table1[[#This Row],[discount_percentage]]&lt;0.5, "Medium", "High"))</f>
        <v>High</v>
      </c>
    </row>
    <row r="900" spans="1:19">
      <c r="A900" t="s">
        <v>1789</v>
      </c>
      <c r="B900" t="s">
        <v>1790</v>
      </c>
      <c r="C900" t="str">
        <f>TRIM(LEFT(Table1[[#This Row],[product_name]], FIND(" ", Table1[[#This Row],[product_name]], FIND(" ", Table1[[#This Row],[product_name]], FIND(" ", Table1[[#This Row],[product_name]])+1)+1)))</f>
        <v>Canon E4570 All-in-One</v>
      </c>
      <c r="D900" t="str">
        <f>PROPER(Table1[[#This Row],[Column1]])</f>
        <v>Canon E4570 All-In-One</v>
      </c>
      <c r="E900" t="s">
        <v>2938</v>
      </c>
      <c r="F900" t="s">
        <v>2939</v>
      </c>
      <c r="G900" t="s">
        <v>2958</v>
      </c>
      <c r="H900" t="s">
        <v>2695</v>
      </c>
      <c r="I900" s="9">
        <v>799</v>
      </c>
      <c r="J900" s="9">
        <v>9625</v>
      </c>
      <c r="K900" s="1">
        <v>0.13</v>
      </c>
      <c r="L900" s="3">
        <f>IF(Table1[[#This Row],[discount_percentage]]&gt;=0.5, 1,0)</f>
        <v>0</v>
      </c>
      <c r="M900">
        <v>3.8</v>
      </c>
      <c r="N900" s="2">
        <v>3652</v>
      </c>
      <c r="O900" s="7">
        <f>IF(Table1[rating_count]&lt;1000, 1, 0)</f>
        <v>0</v>
      </c>
      <c r="P900" s="8">
        <f>Table1[[#This Row],[actual_price]]*Table1[[#This Row],[rating_count]]</f>
        <v>35150500</v>
      </c>
      <c r="Q900" s="10" t="str">
        <f>IF(Table1[[#This Row],[discounted_price]]&lt;200, "₹ 200",IF(Table1[[#This Row],[discounted_price]]&lt;=500,"₹ 200-₹ 500", "&gt;₹ 500"))</f>
        <v>&gt;₹ 500</v>
      </c>
      <c r="R900">
        <f>Table1[[#This Row],[rating]]*Table1[[#This Row],[rating_count]]</f>
        <v>13877.599999999999</v>
      </c>
      <c r="S900" t="str">
        <f>IF(Table1[[#This Row],[discount_percentage]]&lt;0.25, "Low", IF(Table1[[#This Row],[discount_percentage]]&lt;0.5, "Medium", "High"))</f>
        <v>Low</v>
      </c>
    </row>
    <row r="901" spans="1:19">
      <c r="A901" t="s">
        <v>1791</v>
      </c>
      <c r="B901" t="s">
        <v>1792</v>
      </c>
      <c r="C901" t="str">
        <f>TRIM(LEFT(Table1[[#This Row],[product_name]], FIND(" ", Table1[[#This Row],[product_name]], FIND(" ", Table1[[#This Row],[product_name]], FIND(" ", Table1[[#This Row],[product_name]])+1)+1)))</f>
        <v>Crucial P3 500GB</v>
      </c>
      <c r="D901" t="str">
        <f>PROPER(Table1[[#This Row],[Column1]])</f>
        <v>Crucial P3 500Gb</v>
      </c>
      <c r="E901" t="s">
        <v>2696</v>
      </c>
      <c r="F901" t="s">
        <v>2703</v>
      </c>
      <c r="G901" t="s">
        <v>2712</v>
      </c>
      <c r="H901" t="s">
        <v>2778</v>
      </c>
      <c r="I901" s="9">
        <v>899</v>
      </c>
      <c r="J901" s="9">
        <v>6100</v>
      </c>
      <c r="K901" s="1">
        <v>0.46</v>
      </c>
      <c r="L901" s="3">
        <f>IF(Table1[[#This Row],[discount_percentage]]&gt;=0.5, 1,0)</f>
        <v>0</v>
      </c>
      <c r="M901">
        <v>4.3</v>
      </c>
      <c r="N901" s="2">
        <v>2515</v>
      </c>
      <c r="O901" s="7">
        <f>IF(Table1[rating_count]&lt;1000, 1, 0)</f>
        <v>0</v>
      </c>
      <c r="P901" s="8">
        <f>Table1[[#This Row],[actual_price]]*Table1[[#This Row],[rating_count]]</f>
        <v>15341500</v>
      </c>
      <c r="Q901" s="10" t="str">
        <f>IF(Table1[[#This Row],[discounted_price]]&lt;200, "₹ 200",IF(Table1[[#This Row],[discounted_price]]&lt;=500,"₹ 200-₹ 500", "&gt;₹ 500"))</f>
        <v>&gt;₹ 500</v>
      </c>
      <c r="R901">
        <f>Table1[[#This Row],[rating]]*Table1[[#This Row],[rating_count]]</f>
        <v>10814.5</v>
      </c>
      <c r="S901" t="str">
        <f>IF(Table1[[#This Row],[discount_percentage]]&lt;0.25, "Low", IF(Table1[[#This Row],[discount_percentage]]&lt;0.5, "Medium", "High"))</f>
        <v>Medium</v>
      </c>
    </row>
    <row r="902" spans="1:19">
      <c r="A902" t="s">
        <v>1793</v>
      </c>
      <c r="B902" t="s">
        <v>1794</v>
      </c>
      <c r="C902" t="str">
        <f>TRIM(LEFT(Table1[[#This Row],[product_name]], FIND(" ", Table1[[#This Row],[product_name]], FIND(" ", Table1[[#This Row],[product_name]], FIND(" ", Table1[[#This Row],[product_name]])+1)+1)))</f>
        <v>HP v222w 64GB</v>
      </c>
      <c r="D902" t="str">
        <f>PROPER(Table1[[#This Row],[Column1]])</f>
        <v>Hp V222W 64Gb</v>
      </c>
      <c r="E902" t="s">
        <v>2938</v>
      </c>
      <c r="F902" t="s">
        <v>2939</v>
      </c>
      <c r="G902" t="s">
        <v>2958</v>
      </c>
      <c r="H902" t="s">
        <v>2695</v>
      </c>
      <c r="I902" s="9">
        <v>349</v>
      </c>
      <c r="J902" s="9">
        <v>1300</v>
      </c>
      <c r="K902" s="1">
        <v>0.65</v>
      </c>
      <c r="L902" s="3">
        <f>IF(Table1[[#This Row],[discount_percentage]]&gt;=0.5, 1,0)</f>
        <v>1</v>
      </c>
      <c r="M902">
        <v>4.2</v>
      </c>
      <c r="N902" s="2">
        <v>4959</v>
      </c>
      <c r="O902" s="7">
        <f>IF(Table1[rating_count]&lt;1000, 1, 0)</f>
        <v>0</v>
      </c>
      <c r="P902" s="8">
        <f>Table1[[#This Row],[actual_price]]*Table1[[#This Row],[rating_count]]</f>
        <v>6446700</v>
      </c>
      <c r="Q902" s="10" t="str">
        <f>IF(Table1[[#This Row],[discounted_price]]&lt;200, "₹ 200",IF(Table1[[#This Row],[discounted_price]]&lt;=500,"₹ 200-₹ 500", "&gt;₹ 500"))</f>
        <v>₹ 200-₹ 500</v>
      </c>
      <c r="R902">
        <f>Table1[[#This Row],[rating]]*Table1[[#This Row],[rating_count]]</f>
        <v>20827.8</v>
      </c>
      <c r="S902" t="str">
        <f>IF(Table1[[#This Row],[discount_percentage]]&lt;0.25, "Low", IF(Table1[[#This Row],[discount_percentage]]&lt;0.5, "Medium", "High"))</f>
        <v>High</v>
      </c>
    </row>
    <row r="903" spans="1:19">
      <c r="A903" t="s">
        <v>1795</v>
      </c>
      <c r="B903" t="s">
        <v>1796</v>
      </c>
      <c r="C903" t="str">
        <f>TRIM(LEFT(Table1[[#This Row],[product_name]], FIND(" ", Table1[[#This Row],[product_name]], FIND(" ", Table1[[#This Row],[product_name]], FIND(" ", Table1[[#This Row],[product_name]])+1)+1)))</f>
        <v>Duracell Ultra Alkaline</v>
      </c>
      <c r="D903" t="str">
        <f>PROPER(Table1[[#This Row],[Column1]])</f>
        <v>Duracell Ultra Alkaline</v>
      </c>
      <c r="E903" t="s">
        <v>2696</v>
      </c>
      <c r="F903" t="s">
        <v>2717</v>
      </c>
      <c r="G903" t="s">
        <v>2718</v>
      </c>
      <c r="H903" t="s">
        <v>2719</v>
      </c>
      <c r="I903" s="9">
        <v>900</v>
      </c>
      <c r="J903" s="9">
        <v>400</v>
      </c>
      <c r="K903" s="1">
        <v>0.05</v>
      </c>
      <c r="L903" s="3">
        <f>IF(Table1[[#This Row],[discount_percentage]]&gt;=0.5, 1,0)</f>
        <v>0</v>
      </c>
      <c r="M903">
        <v>4.4000000000000004</v>
      </c>
      <c r="N903" s="2">
        <v>2111</v>
      </c>
      <c r="O903" s="7">
        <f>IF(Table1[rating_count]&lt;1000, 1, 0)</f>
        <v>0</v>
      </c>
      <c r="P903" s="8">
        <f>Table1[[#This Row],[actual_price]]*Table1[[#This Row],[rating_count]]</f>
        <v>844400</v>
      </c>
      <c r="Q903" s="10" t="str">
        <f>IF(Table1[[#This Row],[discounted_price]]&lt;200, "₹ 200",IF(Table1[[#This Row],[discounted_price]]&lt;=500,"₹ 200-₹ 500", "&gt;₹ 500"))</f>
        <v>&gt;₹ 500</v>
      </c>
      <c r="R903">
        <f>Table1[[#This Row],[rating]]*Table1[[#This Row],[rating_count]]</f>
        <v>9288.4000000000015</v>
      </c>
      <c r="S903" t="str">
        <f>IF(Table1[[#This Row],[discount_percentage]]&lt;0.25, "Low", IF(Table1[[#This Row],[discount_percentage]]&lt;0.5, "Medium", "High"))</f>
        <v>Low</v>
      </c>
    </row>
    <row r="904" spans="1:19">
      <c r="A904" t="s">
        <v>1797</v>
      </c>
      <c r="B904" t="s">
        <v>1798</v>
      </c>
      <c r="C904" t="str">
        <f>TRIM(LEFT(Table1[[#This Row],[product_name]], FIND(" ", Table1[[#This Row],[product_name]], FIND(" ", Table1[[#This Row],[product_name]], FIND(" ", Table1[[#This Row],[product_name]])+1)+1)))</f>
        <v>BESTOR¬Æ LCD Writing</v>
      </c>
      <c r="D904" t="str">
        <f>PROPER(Table1[[#This Row],[Column1]])</f>
        <v>Bestor¬Æ Lcd Writing</v>
      </c>
      <c r="E904" t="s">
        <v>2696</v>
      </c>
      <c r="F904" t="s">
        <v>2759</v>
      </c>
      <c r="G904" t="s">
        <v>2787</v>
      </c>
      <c r="H904" t="s">
        <v>2788</v>
      </c>
      <c r="I904" s="9">
        <v>2490</v>
      </c>
      <c r="J904" s="9">
        <v>1399</v>
      </c>
      <c r="K904" s="1">
        <v>0.64</v>
      </c>
      <c r="L904" s="3">
        <f>IF(Table1[[#This Row],[discount_percentage]]&gt;=0.5, 1,0)</f>
        <v>1</v>
      </c>
      <c r="M904">
        <v>3.9</v>
      </c>
      <c r="N904" s="2">
        <v>1462</v>
      </c>
      <c r="O904" s="7">
        <f>IF(Table1[rating_count]&lt;1000, 1, 0)</f>
        <v>0</v>
      </c>
      <c r="P904" s="8">
        <f>Table1[[#This Row],[actual_price]]*Table1[[#This Row],[rating_count]]</f>
        <v>2045338</v>
      </c>
      <c r="Q904" s="10" t="str">
        <f>IF(Table1[[#This Row],[discounted_price]]&lt;200, "₹ 200",IF(Table1[[#This Row],[discounted_price]]&lt;=500,"₹ 200-₹ 500", "&gt;₹ 500"))</f>
        <v>&gt;₹ 500</v>
      </c>
      <c r="R904">
        <f>Table1[[#This Row],[rating]]*Table1[[#This Row],[rating_count]]</f>
        <v>5701.8</v>
      </c>
      <c r="S904" t="str">
        <f>IF(Table1[[#This Row],[discount_percentage]]&lt;0.25, "Low", IF(Table1[[#This Row],[discount_percentage]]&lt;0.5, "Medium", "High"))</f>
        <v>High</v>
      </c>
    </row>
    <row r="905" spans="1:19">
      <c r="A905" t="s">
        <v>1799</v>
      </c>
      <c r="B905" t="s">
        <v>1800</v>
      </c>
      <c r="C905" t="str">
        <f>TRIM(LEFT(Table1[[#This Row],[product_name]], FIND(" ", Table1[[#This Row],[product_name]], FIND(" ", Table1[[#This Row],[product_name]], FIND(" ", Table1[[#This Row],[product_name]])+1)+1)))</f>
        <v>Lenovo IdeaPad 3</v>
      </c>
      <c r="D905" t="str">
        <f>PROPER(Table1[[#This Row],[Column1]])</f>
        <v>Lenovo Ideapad 3</v>
      </c>
      <c r="E905" t="s">
        <v>2696</v>
      </c>
      <c r="F905" t="s">
        <v>2751</v>
      </c>
      <c r="I905" s="9">
        <v>116</v>
      </c>
      <c r="J905" s="9">
        <v>59890</v>
      </c>
      <c r="K905" s="1">
        <v>0.38</v>
      </c>
      <c r="L905" s="3">
        <f>IF(Table1[[#This Row],[discount_percentage]]&gt;=0.5, 1,0)</f>
        <v>0</v>
      </c>
      <c r="M905">
        <v>4</v>
      </c>
      <c r="N905" s="2">
        <v>323</v>
      </c>
      <c r="O905" s="7">
        <f>IF(Table1[rating_count]&lt;1000, 1, 0)</f>
        <v>1</v>
      </c>
      <c r="P905" s="8">
        <f>Table1[[#This Row],[actual_price]]*Table1[[#This Row],[rating_count]]</f>
        <v>19344470</v>
      </c>
      <c r="Q905" s="10" t="str">
        <f>IF(Table1[[#This Row],[discounted_price]]&lt;200, "₹ 200",IF(Table1[[#This Row],[discounted_price]]&lt;=500,"₹ 200-₹ 500", "&gt;₹ 500"))</f>
        <v>₹ 200</v>
      </c>
      <c r="R905">
        <f>Table1[[#This Row],[rating]]*Table1[[#This Row],[rating_count]]</f>
        <v>1292</v>
      </c>
      <c r="S905" t="str">
        <f>IF(Table1[[#This Row],[discount_percentage]]&lt;0.25, "Low", IF(Table1[[#This Row],[discount_percentage]]&lt;0.5, "Medium", "High"))</f>
        <v>Medium</v>
      </c>
    </row>
    <row r="906" spans="1:19">
      <c r="A906" t="s">
        <v>1801</v>
      </c>
      <c r="B906" t="s">
        <v>1802</v>
      </c>
      <c r="C906" t="str">
        <f>TRIM(LEFT(Table1[[#This Row],[product_name]], FIND(" ", Table1[[#This Row],[product_name]], FIND(" ", Table1[[#This Row],[product_name]], FIND(" ", Table1[[#This Row],[product_name]])+1)+1)))</f>
        <v>boAt BassHeads 900</v>
      </c>
      <c r="D906" t="str">
        <f>PROPER(Table1[[#This Row],[Column1]])</f>
        <v>Boat Bassheads 900</v>
      </c>
      <c r="E906" t="s">
        <v>2960</v>
      </c>
      <c r="F906" t="s">
        <v>2961</v>
      </c>
      <c r="G906" t="s">
        <v>2771</v>
      </c>
      <c r="H906" t="s">
        <v>2772</v>
      </c>
      <c r="I906" s="9">
        <v>200</v>
      </c>
      <c r="J906" s="9">
        <v>2490</v>
      </c>
      <c r="K906" s="1">
        <v>0.66</v>
      </c>
      <c r="L906" s="3">
        <f>IF(Table1[[#This Row],[discount_percentage]]&gt;=0.5, 1,0)</f>
        <v>1</v>
      </c>
      <c r="M906">
        <v>4.2</v>
      </c>
      <c r="N906" s="2">
        <v>91188</v>
      </c>
      <c r="O906" s="7">
        <f>IF(Table1[rating_count]&lt;1000, 1, 0)</f>
        <v>0</v>
      </c>
      <c r="P906" s="8">
        <f>Table1[[#This Row],[actual_price]]*Table1[[#This Row],[rating_count]]</f>
        <v>227058120</v>
      </c>
      <c r="Q906" s="10" t="str">
        <f>IF(Table1[[#This Row],[discounted_price]]&lt;200, "₹ 200",IF(Table1[[#This Row],[discounted_price]]&lt;=500,"₹ 200-₹ 500", "&gt;₹ 500"))</f>
        <v>₹ 200-₹ 500</v>
      </c>
      <c r="R906">
        <f>Table1[[#This Row],[rating]]*Table1[[#This Row],[rating_count]]</f>
        <v>382989.60000000003</v>
      </c>
      <c r="S906" t="str">
        <f>IF(Table1[[#This Row],[discount_percentage]]&lt;0.25, "Low", IF(Table1[[#This Row],[discount_percentage]]&lt;0.5, "Medium", "High"))</f>
        <v>High</v>
      </c>
    </row>
    <row r="907" spans="1:19">
      <c r="A907" t="s">
        <v>1803</v>
      </c>
      <c r="B907" t="s">
        <v>1804</v>
      </c>
      <c r="C907" t="str">
        <f>TRIM(LEFT(Table1[[#This Row],[product_name]], FIND(" ", Table1[[#This Row],[product_name]], FIND(" ", Table1[[#This Row],[product_name]], FIND(" ", Table1[[#This Row],[product_name]])+1)+1)))</f>
        <v>Zebronics Astra 10</v>
      </c>
      <c r="D907" t="str">
        <f>PROPER(Table1[[#This Row],[Column1]])</f>
        <v>Zebronics Astra 10</v>
      </c>
      <c r="E907" t="s">
        <v>2938</v>
      </c>
      <c r="F907" t="s">
        <v>2939</v>
      </c>
      <c r="G907" t="s">
        <v>2739</v>
      </c>
      <c r="H907" t="s">
        <v>2811</v>
      </c>
      <c r="I907" s="9">
        <v>1249</v>
      </c>
      <c r="J907" s="9">
        <v>1999</v>
      </c>
      <c r="K907" s="1">
        <v>0.6</v>
      </c>
      <c r="L907" s="3">
        <f>IF(Table1[[#This Row],[discount_percentage]]&gt;=0.5, 1,0)</f>
        <v>1</v>
      </c>
      <c r="M907">
        <v>3.7</v>
      </c>
      <c r="N907" s="2">
        <v>418</v>
      </c>
      <c r="O907" s="7">
        <f>IF(Table1[rating_count]&lt;1000, 1, 0)</f>
        <v>1</v>
      </c>
      <c r="P907" s="8">
        <f>Table1[[#This Row],[actual_price]]*Table1[[#This Row],[rating_count]]</f>
        <v>835582</v>
      </c>
      <c r="Q907" s="10" t="str">
        <f>IF(Table1[[#This Row],[discounted_price]]&lt;200, "₹ 200",IF(Table1[[#This Row],[discounted_price]]&lt;=500,"₹ 200-₹ 500", "&gt;₹ 500"))</f>
        <v>&gt;₹ 500</v>
      </c>
      <c r="R907">
        <f>Table1[[#This Row],[rating]]*Table1[[#This Row],[rating_count]]</f>
        <v>1546.6000000000001</v>
      </c>
      <c r="S907" t="str">
        <f>IF(Table1[[#This Row],[discount_percentage]]&lt;0.25, "Low", IF(Table1[[#This Row],[discount_percentage]]&lt;0.5, "Medium", "High"))</f>
        <v>High</v>
      </c>
    </row>
    <row r="908" spans="1:19">
      <c r="A908" t="s">
        <v>1805</v>
      </c>
      <c r="B908" t="s">
        <v>1806</v>
      </c>
      <c r="C908" t="str">
        <f>TRIM(LEFT(Table1[[#This Row],[product_name]], FIND(" ", Table1[[#This Row],[product_name]], FIND(" ", Table1[[#This Row],[product_name]], FIND(" ", Table1[[#This Row],[product_name]])+1)+1)))</f>
        <v>SWAPKART Portable Flexible</v>
      </c>
      <c r="D908" t="str">
        <f>PROPER(Table1[[#This Row],[Column1]])</f>
        <v>Swapkart Portable Flexible</v>
      </c>
      <c r="E908" t="s">
        <v>2938</v>
      </c>
      <c r="F908" t="s">
        <v>2939</v>
      </c>
      <c r="G908" t="s">
        <v>2794</v>
      </c>
      <c r="H908" t="s">
        <v>2819</v>
      </c>
      <c r="I908" s="9">
        <v>649</v>
      </c>
      <c r="J908" s="9">
        <v>999</v>
      </c>
      <c r="K908" s="1">
        <v>0.7</v>
      </c>
      <c r="L908" s="3">
        <f>IF(Table1[[#This Row],[discount_percentage]]&gt;=0.5, 1,0)</f>
        <v>1</v>
      </c>
      <c r="M908">
        <v>4.3</v>
      </c>
      <c r="N908" s="2">
        <v>1552</v>
      </c>
      <c r="O908" s="7">
        <f>IF(Table1[rating_count]&lt;1000, 1, 0)</f>
        <v>0</v>
      </c>
      <c r="P908" s="8">
        <f>Table1[[#This Row],[actual_price]]*Table1[[#This Row],[rating_count]]</f>
        <v>1550448</v>
      </c>
      <c r="Q908" s="10" t="str">
        <f>IF(Table1[[#This Row],[discounted_price]]&lt;200, "₹ 200",IF(Table1[[#This Row],[discounted_price]]&lt;=500,"₹ 200-₹ 500", "&gt;₹ 500"))</f>
        <v>&gt;₹ 500</v>
      </c>
      <c r="R908">
        <f>Table1[[#This Row],[rating]]*Table1[[#This Row],[rating_count]]</f>
        <v>6673.5999999999995</v>
      </c>
      <c r="S908" t="str">
        <f>IF(Table1[[#This Row],[discount_percentage]]&lt;0.25, "Low", IF(Table1[[#This Row],[discount_percentage]]&lt;0.5, "Medium", "High"))</f>
        <v>High</v>
      </c>
    </row>
    <row r="909" spans="1:19">
      <c r="A909" t="s">
        <v>1807</v>
      </c>
      <c r="B909" t="s">
        <v>1808</v>
      </c>
      <c r="C909" t="str">
        <f>TRIM(LEFT(Table1[[#This Row],[product_name]], FIND(" ", Table1[[#This Row],[product_name]], FIND(" ", Table1[[#This Row],[product_name]], FIND(" ", Table1[[#This Row],[product_name]])+1)+1)))</f>
        <v>Infinity (JBL Fuze</v>
      </c>
      <c r="D909" t="str">
        <f>PROPER(Table1[[#This Row],[Column1]])</f>
        <v>Infinity (Jbl Fuze</v>
      </c>
      <c r="E909" t="s">
        <v>2938</v>
      </c>
      <c r="F909" t="s">
        <v>2939</v>
      </c>
      <c r="G909" t="s">
        <v>2769</v>
      </c>
      <c r="H909" t="s">
        <v>2820</v>
      </c>
      <c r="I909" s="9">
        <v>2649</v>
      </c>
      <c r="J909" s="9">
        <v>2999</v>
      </c>
      <c r="K909" s="1">
        <v>0.5</v>
      </c>
      <c r="L909" s="3">
        <f>IF(Table1[[#This Row],[discount_percentage]]&gt;=0.5, 1,0)</f>
        <v>1</v>
      </c>
      <c r="M909">
        <v>4.0999999999999996</v>
      </c>
      <c r="N909" s="2">
        <v>25262</v>
      </c>
      <c r="O909" s="7">
        <f>IF(Table1[rating_count]&lt;1000, 1, 0)</f>
        <v>0</v>
      </c>
      <c r="P909" s="8">
        <f>Table1[[#This Row],[actual_price]]*Table1[[#This Row],[rating_count]]</f>
        <v>75760738</v>
      </c>
      <c r="Q909" s="10" t="str">
        <f>IF(Table1[[#This Row],[discounted_price]]&lt;200, "₹ 200",IF(Table1[[#This Row],[discounted_price]]&lt;=500,"₹ 200-₹ 500", "&gt;₹ 500"))</f>
        <v>&gt;₹ 500</v>
      </c>
      <c r="R909">
        <f>Table1[[#This Row],[rating]]*Table1[[#This Row],[rating_count]]</f>
        <v>103574.2</v>
      </c>
      <c r="S909" t="str">
        <f>IF(Table1[[#This Row],[discount_percentage]]&lt;0.25, "Low", IF(Table1[[#This Row],[discount_percentage]]&lt;0.5, "Medium", "High"))</f>
        <v>High</v>
      </c>
    </row>
    <row r="910" spans="1:19">
      <c r="A910" t="s">
        <v>1809</v>
      </c>
      <c r="B910" t="s">
        <v>1810</v>
      </c>
      <c r="C910" t="str">
        <f>TRIM(LEFT(Table1[[#This Row],[product_name]], FIND(" ", Table1[[#This Row],[product_name]], FIND(" ", Table1[[#This Row],[product_name]], FIND(" ", Table1[[#This Row],[product_name]])+1)+1)))</f>
        <v>Pigeon by Stovekraft</v>
      </c>
      <c r="D910" t="str">
        <f>PROPER(Table1[[#This Row],[Column1]])</f>
        <v>Pigeon By Stovekraft</v>
      </c>
      <c r="E910" t="s">
        <v>2938</v>
      </c>
      <c r="F910" t="s">
        <v>2939</v>
      </c>
      <c r="G910" t="s">
        <v>2958</v>
      </c>
      <c r="H910" t="s">
        <v>2695</v>
      </c>
      <c r="I910" s="9">
        <v>199</v>
      </c>
      <c r="J910" s="9">
        <v>1245</v>
      </c>
      <c r="K910" s="1">
        <v>0.48</v>
      </c>
      <c r="L910" s="3">
        <f>IF(Table1[[#This Row],[discount_percentage]]&gt;=0.5, 1,0)</f>
        <v>0</v>
      </c>
      <c r="M910">
        <v>3.9</v>
      </c>
      <c r="N910" s="2">
        <v>123365</v>
      </c>
      <c r="O910" s="7">
        <f>IF(Table1[rating_count]&lt;1000, 1, 0)</f>
        <v>0</v>
      </c>
      <c r="P910" s="8">
        <f>Table1[[#This Row],[actual_price]]*Table1[[#This Row],[rating_count]]</f>
        <v>153589425</v>
      </c>
      <c r="Q910" s="10" t="str">
        <f>IF(Table1[[#This Row],[discounted_price]]&lt;200, "₹ 200",IF(Table1[[#This Row],[discounted_price]]&lt;=500,"₹ 200-₹ 500", "&gt;₹ 500"))</f>
        <v>₹ 200</v>
      </c>
      <c r="R910">
        <f>Table1[[#This Row],[rating]]*Table1[[#This Row],[rating_count]]</f>
        <v>481123.5</v>
      </c>
      <c r="S910" t="str">
        <f>IF(Table1[[#This Row],[discount_percentage]]&lt;0.25, "Low", IF(Table1[[#This Row],[discount_percentage]]&lt;0.5, "Medium", "High"))</f>
        <v>Medium</v>
      </c>
    </row>
    <row r="911" spans="1:19">
      <c r="A911" t="s">
        <v>1811</v>
      </c>
      <c r="B911" t="s">
        <v>1812</v>
      </c>
      <c r="C911" t="str">
        <f>TRIM(LEFT(Table1[[#This Row],[product_name]], FIND(" ", Table1[[#This Row],[product_name]], FIND(" ", Table1[[#This Row],[product_name]], FIND(" ", Table1[[#This Row],[product_name]])+1)+1)))</f>
        <v>USHA Quartz Room</v>
      </c>
      <c r="D911" t="str">
        <f>PROPER(Table1[[#This Row],[Column1]])</f>
        <v>Usha Quartz Room</v>
      </c>
      <c r="E911" t="s">
        <v>2938</v>
      </c>
      <c r="F911" t="s">
        <v>2765</v>
      </c>
      <c r="G911" t="s">
        <v>2766</v>
      </c>
      <c r="H911" t="s">
        <v>2767</v>
      </c>
      <c r="I911" s="9">
        <v>596</v>
      </c>
      <c r="J911" s="9">
        <v>1695</v>
      </c>
      <c r="K911" s="1">
        <v>0.28999999999999998</v>
      </c>
      <c r="L911" s="3">
        <f>IF(Table1[[#This Row],[discount_percentage]]&gt;=0.5, 1,0)</f>
        <v>0</v>
      </c>
      <c r="M911">
        <v>3.6</v>
      </c>
      <c r="N911" s="2">
        <v>13300</v>
      </c>
      <c r="O911" s="7">
        <f>IF(Table1[rating_count]&lt;1000, 1, 0)</f>
        <v>0</v>
      </c>
      <c r="P911" s="8">
        <f>Table1[[#This Row],[actual_price]]*Table1[[#This Row],[rating_count]]</f>
        <v>22543500</v>
      </c>
      <c r="Q911" s="10" t="str">
        <f>IF(Table1[[#This Row],[discounted_price]]&lt;200, "₹ 200",IF(Table1[[#This Row],[discounted_price]]&lt;=500,"₹ 200-₹ 500", "&gt;₹ 500"))</f>
        <v>&gt;₹ 500</v>
      </c>
      <c r="R911">
        <f>Table1[[#This Row],[rating]]*Table1[[#This Row],[rating_count]]</f>
        <v>47880</v>
      </c>
      <c r="S911" t="str">
        <f>IF(Table1[[#This Row],[discount_percentage]]&lt;0.25, "Low", IF(Table1[[#This Row],[discount_percentage]]&lt;0.5, "Medium", "High"))</f>
        <v>Medium</v>
      </c>
    </row>
    <row r="912" spans="1:19">
      <c r="A912" t="s">
        <v>1813</v>
      </c>
      <c r="B912" t="s">
        <v>1814</v>
      </c>
      <c r="C912" t="str">
        <f>TRIM(LEFT(Table1[[#This Row],[product_name]], FIND(" ", Table1[[#This Row],[product_name]], FIND(" ", Table1[[#This Row],[product_name]], FIND(" ", Table1[[#This Row],[product_name]])+1)+1)))</f>
        <v>Amazon Brand -</v>
      </c>
      <c r="D912" t="str">
        <f>PROPER(Table1[[#This Row],[Column1]])</f>
        <v>Amazon Brand -</v>
      </c>
      <c r="E912" t="s">
        <v>2696</v>
      </c>
      <c r="F912" t="s">
        <v>2715</v>
      </c>
      <c r="G912" t="s">
        <v>2716</v>
      </c>
      <c r="I912" s="9">
        <v>2499</v>
      </c>
      <c r="J912" s="9">
        <v>2000</v>
      </c>
      <c r="K912" s="1">
        <v>0.4</v>
      </c>
      <c r="L912" s="3">
        <f>IF(Table1[[#This Row],[discount_percentage]]&gt;=0.5, 1,0)</f>
        <v>0</v>
      </c>
      <c r="M912">
        <v>4</v>
      </c>
      <c r="N912" s="2">
        <v>18543</v>
      </c>
      <c r="O912" s="7">
        <f>IF(Table1[rating_count]&lt;1000, 1, 0)</f>
        <v>0</v>
      </c>
      <c r="P912" s="8">
        <f>Table1[[#This Row],[actual_price]]*Table1[[#This Row],[rating_count]]</f>
        <v>37086000</v>
      </c>
      <c r="Q912" s="10" t="str">
        <f>IF(Table1[[#This Row],[discounted_price]]&lt;200, "₹ 200",IF(Table1[[#This Row],[discounted_price]]&lt;=500,"₹ 200-₹ 500", "&gt;₹ 500"))</f>
        <v>&gt;₹ 500</v>
      </c>
      <c r="R912">
        <f>Table1[[#This Row],[rating]]*Table1[[#This Row],[rating_count]]</f>
        <v>74172</v>
      </c>
      <c r="S912" t="str">
        <f>IF(Table1[[#This Row],[discount_percentage]]&lt;0.25, "Low", IF(Table1[[#This Row],[discount_percentage]]&lt;0.5, "Medium", "High"))</f>
        <v>Medium</v>
      </c>
    </row>
    <row r="913" spans="1:19">
      <c r="A913" t="s">
        <v>1815</v>
      </c>
      <c r="B913" t="s">
        <v>1816</v>
      </c>
      <c r="C913" t="str">
        <f>TRIM(LEFT(Table1[[#This Row],[product_name]], FIND(" ", Table1[[#This Row],[product_name]], FIND(" ", Table1[[#This Row],[product_name]], FIND(" ", Table1[[#This Row],[product_name]])+1)+1)))</f>
        <v>StyleHouse Lint Remover</v>
      </c>
      <c r="D913" t="str">
        <f>PROPER(Table1[[#This Row],[Column1]])</f>
        <v>Stylehouse Lint Remover</v>
      </c>
      <c r="E913" t="s">
        <v>2696</v>
      </c>
      <c r="F913" t="s">
        <v>2703</v>
      </c>
      <c r="G913" t="s">
        <v>2712</v>
      </c>
      <c r="H913" t="s">
        <v>2821</v>
      </c>
      <c r="I913" s="9">
        <v>4999</v>
      </c>
      <c r="J913" s="9">
        <v>999</v>
      </c>
      <c r="K913" s="1">
        <v>0.54</v>
      </c>
      <c r="L913" s="3">
        <f>IF(Table1[[#This Row],[discount_percentage]]&gt;=0.5, 1,0)</f>
        <v>1</v>
      </c>
      <c r="M913">
        <v>4.0999999999999996</v>
      </c>
      <c r="N913" s="2">
        <v>3578</v>
      </c>
      <c r="O913" s="7">
        <f>IF(Table1[rating_count]&lt;1000, 1, 0)</f>
        <v>0</v>
      </c>
      <c r="P913" s="8">
        <f>Table1[[#This Row],[actual_price]]*Table1[[#This Row],[rating_count]]</f>
        <v>3574422</v>
      </c>
      <c r="Q913" s="10" t="str">
        <f>IF(Table1[[#This Row],[discounted_price]]&lt;200, "₹ 200",IF(Table1[[#This Row],[discounted_price]]&lt;=500,"₹ 200-₹ 500", "&gt;₹ 500"))</f>
        <v>&gt;₹ 500</v>
      </c>
      <c r="R913">
        <f>Table1[[#This Row],[rating]]*Table1[[#This Row],[rating_count]]</f>
        <v>14669.8</v>
      </c>
      <c r="S913" t="str">
        <f>IF(Table1[[#This Row],[discount_percentage]]&lt;0.25, "Low", IF(Table1[[#This Row],[discount_percentage]]&lt;0.5, "Medium", "High"))</f>
        <v>High</v>
      </c>
    </row>
    <row r="914" spans="1:19">
      <c r="A914" t="s">
        <v>1817</v>
      </c>
      <c r="B914" t="s">
        <v>1818</v>
      </c>
      <c r="C914" t="str">
        <f>TRIM(LEFT(Table1[[#This Row],[product_name]], FIND(" ", Table1[[#This Row],[product_name]], FIND(" ", Table1[[#This Row],[product_name]], FIND(" ", Table1[[#This Row],[product_name]])+1)+1)))</f>
        <v>beatXP Kitchen Scale</v>
      </c>
      <c r="D914" t="str">
        <f>PROPER(Table1[[#This Row],[Column1]])</f>
        <v>Beatxp Kitchen Scale</v>
      </c>
      <c r="E914" t="s">
        <v>2696</v>
      </c>
      <c r="F914" t="s">
        <v>2725</v>
      </c>
      <c r="G914" t="s">
        <v>2726</v>
      </c>
      <c r="H914" t="s">
        <v>2727</v>
      </c>
      <c r="I914" s="9">
        <v>399</v>
      </c>
      <c r="J914" s="9">
        <v>1999</v>
      </c>
      <c r="K914" s="1">
        <v>0.9</v>
      </c>
      <c r="L914" s="3">
        <f>IF(Table1[[#This Row],[discount_percentage]]&gt;=0.5, 1,0)</f>
        <v>1</v>
      </c>
      <c r="M914">
        <v>3.7</v>
      </c>
      <c r="N914" s="2">
        <v>2031</v>
      </c>
      <c r="O914" s="7">
        <f>IF(Table1[rating_count]&lt;1000, 1, 0)</f>
        <v>0</v>
      </c>
      <c r="P914" s="8">
        <f>Table1[[#This Row],[actual_price]]*Table1[[#This Row],[rating_count]]</f>
        <v>4059969</v>
      </c>
      <c r="Q914" s="10" t="str">
        <f>IF(Table1[[#This Row],[discounted_price]]&lt;200, "₹ 200",IF(Table1[[#This Row],[discounted_price]]&lt;=500,"₹ 200-₹ 500", "&gt;₹ 500"))</f>
        <v>₹ 200-₹ 500</v>
      </c>
      <c r="R914">
        <f>Table1[[#This Row],[rating]]*Table1[[#This Row],[rating_count]]</f>
        <v>7514.7000000000007</v>
      </c>
      <c r="S914" t="str">
        <f>IF(Table1[[#This Row],[discount_percentage]]&lt;0.25, "Low", IF(Table1[[#This Row],[discount_percentage]]&lt;0.5, "Medium", "High"))</f>
        <v>High</v>
      </c>
    </row>
    <row r="915" spans="1:19">
      <c r="A915" t="s">
        <v>1819</v>
      </c>
      <c r="B915" t="s">
        <v>1820</v>
      </c>
      <c r="C915" t="str">
        <f>TRIM(LEFT(Table1[[#This Row],[product_name]], FIND(" ", Table1[[#This Row],[product_name]], FIND(" ", Table1[[#This Row],[product_name]], FIND(" ", Table1[[#This Row],[product_name]])+1)+1)))</f>
        <v>Glun Multipurpose Portable</v>
      </c>
      <c r="D915" t="str">
        <f>PROPER(Table1[[#This Row],[Column1]])</f>
        <v>Glun Multipurpose Portable</v>
      </c>
      <c r="E915" t="s">
        <v>2696</v>
      </c>
      <c r="F915" t="s">
        <v>2751</v>
      </c>
      <c r="I915" s="9">
        <v>116</v>
      </c>
      <c r="J915" s="9">
        <v>499</v>
      </c>
      <c r="K915" s="1">
        <v>0.41</v>
      </c>
      <c r="L915" s="3">
        <f>IF(Table1[[#This Row],[discount_percentage]]&gt;=0.5, 1,0)</f>
        <v>0</v>
      </c>
      <c r="M915">
        <v>3.9</v>
      </c>
      <c r="N915" s="2">
        <v>44994</v>
      </c>
      <c r="O915" s="7">
        <f>IF(Table1[rating_count]&lt;1000, 1, 0)</f>
        <v>0</v>
      </c>
      <c r="P915" s="8">
        <f>Table1[[#This Row],[actual_price]]*Table1[[#This Row],[rating_count]]</f>
        <v>22452006</v>
      </c>
      <c r="Q915" s="10" t="str">
        <f>IF(Table1[[#This Row],[discounted_price]]&lt;200, "₹ 200",IF(Table1[[#This Row],[discounted_price]]&lt;=500,"₹ 200-₹ 500", "&gt;₹ 500"))</f>
        <v>₹ 200</v>
      </c>
      <c r="R915">
        <f>Table1[[#This Row],[rating]]*Table1[[#This Row],[rating_count]]</f>
        <v>175476.6</v>
      </c>
      <c r="S915" t="str">
        <f>IF(Table1[[#This Row],[discount_percentage]]&lt;0.25, "Low", IF(Table1[[#This Row],[discount_percentage]]&lt;0.5, "Medium", "High"))</f>
        <v>Medium</v>
      </c>
    </row>
    <row r="916" spans="1:19">
      <c r="A916" t="s">
        <v>1821</v>
      </c>
      <c r="B916" t="s">
        <v>1822</v>
      </c>
      <c r="C916" t="str">
        <f>TRIM(LEFT(Table1[[#This Row],[product_name]], FIND(" ", Table1[[#This Row],[product_name]], FIND(" ", Table1[[#This Row],[product_name]], FIND(" ", Table1[[#This Row],[product_name]])+1)+1)))</f>
        <v>Pigeon Polypropylene Mini</v>
      </c>
      <c r="D916" t="str">
        <f>PROPER(Table1[[#This Row],[Column1]])</f>
        <v>Pigeon Polypropylene Mini</v>
      </c>
      <c r="E916" t="s">
        <v>2696</v>
      </c>
      <c r="F916" t="s">
        <v>2759</v>
      </c>
      <c r="G916" t="s">
        <v>2787</v>
      </c>
      <c r="H916" t="s">
        <v>2788</v>
      </c>
      <c r="I916" s="9">
        <v>4499</v>
      </c>
      <c r="J916" s="9">
        <v>495</v>
      </c>
      <c r="K916" s="1">
        <v>0.6</v>
      </c>
      <c r="L916" s="3">
        <f>IF(Table1[[#This Row],[discount_percentage]]&gt;=0.5, 1,0)</f>
        <v>1</v>
      </c>
      <c r="M916">
        <v>4.0999999999999996</v>
      </c>
      <c r="N916" s="2">
        <v>270563</v>
      </c>
      <c r="O916" s="7">
        <f>IF(Table1[rating_count]&lt;1000, 1, 0)</f>
        <v>0</v>
      </c>
      <c r="P916" s="8">
        <f>Table1[[#This Row],[actual_price]]*Table1[[#This Row],[rating_count]]</f>
        <v>133928685</v>
      </c>
      <c r="Q916" s="10" t="str">
        <f>IF(Table1[[#This Row],[discounted_price]]&lt;200, "₹ 200",IF(Table1[[#This Row],[discounted_price]]&lt;=500,"₹ 200-₹ 500", "&gt;₹ 500"))</f>
        <v>&gt;₹ 500</v>
      </c>
      <c r="R916">
        <f>Table1[[#This Row],[rating]]*Table1[[#This Row],[rating_count]]</f>
        <v>1109308.2999999998</v>
      </c>
      <c r="S916" t="str">
        <f>IF(Table1[[#This Row],[discount_percentage]]&lt;0.25, "Low", IF(Table1[[#This Row],[discount_percentage]]&lt;0.5, "Medium", "High"))</f>
        <v>High</v>
      </c>
    </row>
    <row r="917" spans="1:19">
      <c r="A917" t="s">
        <v>1823</v>
      </c>
      <c r="B917" t="s">
        <v>1824</v>
      </c>
      <c r="C917" t="str">
        <f>TRIM(LEFT(Table1[[#This Row],[product_name]], FIND(" ", Table1[[#This Row],[product_name]], FIND(" ", Table1[[#This Row],[product_name]], FIND(" ", Table1[[#This Row],[product_name]])+1)+1)))</f>
        <v>Prestige 1.5 Litre</v>
      </c>
      <c r="D917" t="str">
        <f>PROPER(Table1[[#This Row],[Column1]])</f>
        <v>Prestige 1.5 Litre</v>
      </c>
      <c r="E917" t="s">
        <v>2938</v>
      </c>
      <c r="F917" t="s">
        <v>2939</v>
      </c>
      <c r="G917" t="s">
        <v>2793</v>
      </c>
      <c r="I917" s="9">
        <v>330</v>
      </c>
      <c r="J917" s="9">
        <v>1245</v>
      </c>
      <c r="K917" s="1">
        <v>0.4</v>
      </c>
      <c r="L917" s="3">
        <f>IF(Table1[[#This Row],[discount_percentage]]&gt;=0.5, 1,0)</f>
        <v>0</v>
      </c>
      <c r="M917">
        <v>3.9</v>
      </c>
      <c r="N917" s="2">
        <v>31783</v>
      </c>
      <c r="O917" s="7">
        <f>IF(Table1[rating_count]&lt;1000, 1, 0)</f>
        <v>0</v>
      </c>
      <c r="P917" s="8">
        <f>Table1[[#This Row],[actual_price]]*Table1[[#This Row],[rating_count]]</f>
        <v>39569835</v>
      </c>
      <c r="Q917" s="10" t="str">
        <f>IF(Table1[[#This Row],[discounted_price]]&lt;200, "₹ 200",IF(Table1[[#This Row],[discounted_price]]&lt;=500,"₹ 200-₹ 500", "&gt;₹ 500"))</f>
        <v>₹ 200-₹ 500</v>
      </c>
      <c r="R917">
        <f>Table1[[#This Row],[rating]]*Table1[[#This Row],[rating_count]]</f>
        <v>123953.7</v>
      </c>
      <c r="S917" t="str">
        <f>IF(Table1[[#This Row],[discount_percentage]]&lt;0.25, "Low", IF(Table1[[#This Row],[discount_percentage]]&lt;0.5, "Medium", "High"))</f>
        <v>Medium</v>
      </c>
    </row>
    <row r="918" spans="1:19">
      <c r="A918" t="s">
        <v>1825</v>
      </c>
      <c r="B918" t="s">
        <v>1826</v>
      </c>
      <c r="C918" t="str">
        <f>TRIM(LEFT(Table1[[#This Row],[product_name]], FIND(" ", Table1[[#This Row],[product_name]], FIND(" ", Table1[[#This Row],[product_name]], FIND(" ", Table1[[#This Row],[product_name]])+1)+1)))</f>
        <v>Bajaj RHX-2 800-Watt</v>
      </c>
      <c r="D918" t="str">
        <f>PROPER(Table1[[#This Row],[Column1]])</f>
        <v>Bajaj Rhx-2 800-Watt</v>
      </c>
      <c r="E918" t="s">
        <v>2696</v>
      </c>
      <c r="F918" t="s">
        <v>2725</v>
      </c>
      <c r="G918" t="s">
        <v>2726</v>
      </c>
      <c r="H918" t="s">
        <v>2777</v>
      </c>
      <c r="I918" s="9">
        <v>649</v>
      </c>
      <c r="J918" s="9">
        <v>1549</v>
      </c>
      <c r="K918" s="1">
        <v>0.1</v>
      </c>
      <c r="L918" s="3">
        <f>IF(Table1[[#This Row],[discount_percentage]]&gt;=0.5, 1,0)</f>
        <v>0</v>
      </c>
      <c r="M918">
        <v>3.9</v>
      </c>
      <c r="N918" s="2">
        <v>2602</v>
      </c>
      <c r="O918" s="7">
        <f>IF(Table1[rating_count]&lt;1000, 1, 0)</f>
        <v>0</v>
      </c>
      <c r="P918" s="8">
        <f>Table1[[#This Row],[actual_price]]*Table1[[#This Row],[rating_count]]</f>
        <v>4030498</v>
      </c>
      <c r="Q918" s="10" t="str">
        <f>IF(Table1[[#This Row],[discounted_price]]&lt;200, "₹ 200",IF(Table1[[#This Row],[discounted_price]]&lt;=500,"₹ 200-₹ 500", "&gt;₹ 500"))</f>
        <v>&gt;₹ 500</v>
      </c>
      <c r="R918">
        <f>Table1[[#This Row],[rating]]*Table1[[#This Row],[rating_count]]</f>
        <v>10147.799999999999</v>
      </c>
      <c r="S918" t="str">
        <f>IF(Table1[[#This Row],[discount_percentage]]&lt;0.25, "Low", IF(Table1[[#This Row],[discount_percentage]]&lt;0.5, "Medium", "High"))</f>
        <v>Low</v>
      </c>
    </row>
    <row r="919" spans="1:19">
      <c r="A919" t="s">
        <v>1827</v>
      </c>
      <c r="B919" t="s">
        <v>1828</v>
      </c>
      <c r="C919" t="str">
        <f>TRIM(LEFT(Table1[[#This Row],[product_name]], FIND(" ", Table1[[#This Row],[product_name]], FIND(" ", Table1[[#This Row],[product_name]], FIND(" ", Table1[[#This Row],[product_name]])+1)+1)))</f>
        <v>Prestige Electric Kettle</v>
      </c>
      <c r="D919" t="str">
        <f>PROPER(Table1[[#This Row],[Column1]])</f>
        <v>Prestige Electric Kettle</v>
      </c>
      <c r="E919" t="s">
        <v>2938</v>
      </c>
      <c r="F919" t="s">
        <v>2939</v>
      </c>
      <c r="G919" t="s">
        <v>2789</v>
      </c>
      <c r="H919" t="s">
        <v>2790</v>
      </c>
      <c r="I919" s="9">
        <v>1234</v>
      </c>
      <c r="J919" s="9">
        <v>1445</v>
      </c>
      <c r="K919" s="1">
        <v>0.48</v>
      </c>
      <c r="L919" s="3">
        <f>IF(Table1[[#This Row],[discount_percentage]]&gt;=0.5, 1,0)</f>
        <v>0</v>
      </c>
      <c r="M919">
        <v>3.9</v>
      </c>
      <c r="N919" s="2">
        <v>63350</v>
      </c>
      <c r="O919" s="7">
        <f>IF(Table1[rating_count]&lt;1000, 1, 0)</f>
        <v>0</v>
      </c>
      <c r="P919" s="8">
        <f>Table1[[#This Row],[actual_price]]*Table1[[#This Row],[rating_count]]</f>
        <v>91540750</v>
      </c>
      <c r="Q919" s="10" t="str">
        <f>IF(Table1[[#This Row],[discounted_price]]&lt;200, "₹ 200",IF(Table1[[#This Row],[discounted_price]]&lt;=500,"₹ 200-₹ 500", "&gt;₹ 500"))</f>
        <v>&gt;₹ 500</v>
      </c>
      <c r="R919">
        <f>Table1[[#This Row],[rating]]*Table1[[#This Row],[rating_count]]</f>
        <v>247065</v>
      </c>
      <c r="S919" t="str">
        <f>IF(Table1[[#This Row],[discount_percentage]]&lt;0.25, "Low", IF(Table1[[#This Row],[discount_percentage]]&lt;0.5, "Medium", "High"))</f>
        <v>Medium</v>
      </c>
    </row>
    <row r="920" spans="1:19">
      <c r="A920" t="s">
        <v>1829</v>
      </c>
      <c r="B920" t="s">
        <v>1830</v>
      </c>
      <c r="C920" t="str">
        <f>TRIM(LEFT(Table1[[#This Row],[product_name]], FIND(" ", Table1[[#This Row],[product_name]], FIND(" ", Table1[[#This Row],[product_name]], FIND(" ", Table1[[#This Row],[product_name]])+1)+1)))</f>
        <v>Pigeon by Stovekraft</v>
      </c>
      <c r="D920" t="str">
        <f>PROPER(Table1[[#This Row],[Column1]])</f>
        <v>Pigeon By Stovekraft</v>
      </c>
      <c r="E920" t="s">
        <v>2696</v>
      </c>
      <c r="F920" t="s">
        <v>2725</v>
      </c>
      <c r="G920" t="s">
        <v>2726</v>
      </c>
      <c r="H920" t="s">
        <v>2738</v>
      </c>
      <c r="I920" s="9">
        <v>1399</v>
      </c>
      <c r="J920" s="9">
        <v>3193</v>
      </c>
      <c r="K920" s="1">
        <v>0.47</v>
      </c>
      <c r="L920" s="3">
        <f>IF(Table1[[#This Row],[discount_percentage]]&gt;=0.5, 1,0)</f>
        <v>0</v>
      </c>
      <c r="M920">
        <v>3.8</v>
      </c>
      <c r="N920" s="2">
        <v>54032</v>
      </c>
      <c r="O920" s="7">
        <f>IF(Table1[rating_count]&lt;1000, 1, 0)</f>
        <v>0</v>
      </c>
      <c r="P920" s="8">
        <f>Table1[[#This Row],[actual_price]]*Table1[[#This Row],[rating_count]]</f>
        <v>172524176</v>
      </c>
      <c r="Q920" s="10" t="str">
        <f>IF(Table1[[#This Row],[discounted_price]]&lt;200, "₹ 200",IF(Table1[[#This Row],[discounted_price]]&lt;=500,"₹ 200-₹ 500", "&gt;₹ 500"))</f>
        <v>&gt;₹ 500</v>
      </c>
      <c r="R920">
        <f>Table1[[#This Row],[rating]]*Table1[[#This Row],[rating_count]]</f>
        <v>205321.59999999998</v>
      </c>
      <c r="S920" t="str">
        <f>IF(Table1[[#This Row],[discount_percentage]]&lt;0.25, "Low", IF(Table1[[#This Row],[discount_percentage]]&lt;0.5, "Medium", "High"))</f>
        <v>Medium</v>
      </c>
    </row>
    <row r="921" spans="1:19">
      <c r="A921" t="s">
        <v>1831</v>
      </c>
      <c r="B921" t="s">
        <v>1832</v>
      </c>
      <c r="C921" t="str">
        <f>TRIM(LEFT(Table1[[#This Row],[product_name]], FIND(" ", Table1[[#This Row],[product_name]], FIND(" ", Table1[[#This Row],[product_name]], FIND(" ", Table1[[#This Row],[product_name]])+1)+1)))</f>
        <v>Prestige PKGSS 1.7L</v>
      </c>
      <c r="D921" t="str">
        <f>PROPER(Table1[[#This Row],[Column1]])</f>
        <v>Prestige Pkgss 1.7L</v>
      </c>
      <c r="E921" t="s">
        <v>2943</v>
      </c>
      <c r="F921" t="s">
        <v>2944</v>
      </c>
      <c r="G921" t="s">
        <v>2753</v>
      </c>
      <c r="H921" t="s">
        <v>2754</v>
      </c>
      <c r="I921" s="9">
        <v>272</v>
      </c>
      <c r="J921" s="9">
        <v>1345</v>
      </c>
      <c r="K921" s="1">
        <v>0.22</v>
      </c>
      <c r="L921" s="3">
        <f>IF(Table1[[#This Row],[discount_percentage]]&gt;=0.5, 1,0)</f>
        <v>0</v>
      </c>
      <c r="M921">
        <v>3.8</v>
      </c>
      <c r="N921" s="2">
        <v>15592</v>
      </c>
      <c r="O921" s="7">
        <f>IF(Table1[rating_count]&lt;1000, 1, 0)</f>
        <v>0</v>
      </c>
      <c r="P921" s="8">
        <f>Table1[[#This Row],[actual_price]]*Table1[[#This Row],[rating_count]]</f>
        <v>20971240</v>
      </c>
      <c r="Q921" s="10" t="str">
        <f>IF(Table1[[#This Row],[discounted_price]]&lt;200, "₹ 200",IF(Table1[[#This Row],[discounted_price]]&lt;=500,"₹ 200-₹ 500", "&gt;₹ 500"))</f>
        <v>₹ 200-₹ 500</v>
      </c>
      <c r="R921">
        <f>Table1[[#This Row],[rating]]*Table1[[#This Row],[rating_count]]</f>
        <v>59249.599999999999</v>
      </c>
      <c r="S921" t="str">
        <f>IF(Table1[[#This Row],[discount_percentage]]&lt;0.25, "Low", IF(Table1[[#This Row],[discount_percentage]]&lt;0.5, "Medium", "High"))</f>
        <v>Low</v>
      </c>
    </row>
    <row r="922" spans="1:19">
      <c r="A922" t="s">
        <v>1833</v>
      </c>
      <c r="B922" t="s">
        <v>1834</v>
      </c>
      <c r="C922" t="str">
        <f>TRIM(LEFT(Table1[[#This Row],[product_name]], FIND(" ", Table1[[#This Row],[product_name]], FIND(" ", Table1[[#This Row],[product_name]], FIND(" ", Table1[[#This Row],[product_name]])+1)+1)))</f>
        <v>SHOPTOSHOP Electric Lint</v>
      </c>
      <c r="D922" t="str">
        <f>PROPER(Table1[[#This Row],[Column1]])</f>
        <v>Shoptoshop Electric Lint</v>
      </c>
      <c r="E922" t="s">
        <v>2696</v>
      </c>
      <c r="F922" t="s">
        <v>2725</v>
      </c>
      <c r="G922" t="s">
        <v>2822</v>
      </c>
      <c r="I922" s="9">
        <v>99</v>
      </c>
      <c r="J922" s="9">
        <v>999</v>
      </c>
      <c r="K922" s="1">
        <v>0.5</v>
      </c>
      <c r="L922" s="3">
        <f>IF(Table1[[#This Row],[discount_percentage]]&gt;=0.5, 1,0)</f>
        <v>1</v>
      </c>
      <c r="M922">
        <v>4.0999999999999996</v>
      </c>
      <c r="N922" s="2">
        <v>4859</v>
      </c>
      <c r="O922" s="7">
        <f>IF(Table1[rating_count]&lt;1000, 1, 0)</f>
        <v>0</v>
      </c>
      <c r="P922" s="8">
        <f>Table1[[#This Row],[actual_price]]*Table1[[#This Row],[rating_count]]</f>
        <v>4854141</v>
      </c>
      <c r="Q922" s="10" t="str">
        <f>IF(Table1[[#This Row],[discounted_price]]&lt;200, "₹ 200",IF(Table1[[#This Row],[discounted_price]]&lt;=500,"₹ 200-₹ 500", "&gt;₹ 500"))</f>
        <v>₹ 200</v>
      </c>
      <c r="R922">
        <f>Table1[[#This Row],[rating]]*Table1[[#This Row],[rating_count]]</f>
        <v>19921.899999999998</v>
      </c>
      <c r="S922" t="str">
        <f>IF(Table1[[#This Row],[discount_percentage]]&lt;0.25, "Low", IF(Table1[[#This Row],[discount_percentage]]&lt;0.5, "Medium", "High"))</f>
        <v>High</v>
      </c>
    </row>
    <row r="923" spans="1:19">
      <c r="A923" t="s">
        <v>1835</v>
      </c>
      <c r="B923" t="s">
        <v>1836</v>
      </c>
      <c r="C923" t="str">
        <f>TRIM(LEFT(Table1[[#This Row],[product_name]], FIND(" ", Table1[[#This Row],[product_name]], FIND(" ", Table1[[#This Row],[product_name]], FIND(" ", Table1[[#This Row],[product_name]])+1)+1)))</f>
        <v>Orpat OEH-1260 2000-Watt</v>
      </c>
      <c r="D923" t="str">
        <f>PROPER(Table1[[#This Row],[Column1]])</f>
        <v>Orpat Oeh-1260 2000-Watt</v>
      </c>
      <c r="E923" t="s">
        <v>2938</v>
      </c>
      <c r="F923" t="s">
        <v>2765</v>
      </c>
      <c r="G923" t="s">
        <v>2818</v>
      </c>
      <c r="H923" t="s">
        <v>2823</v>
      </c>
      <c r="I923" s="9">
        <v>3498</v>
      </c>
      <c r="J923" s="9">
        <v>1650</v>
      </c>
      <c r="K923" s="1">
        <v>0.11</v>
      </c>
      <c r="L923" s="3">
        <f>IF(Table1[[#This Row],[discount_percentage]]&gt;=0.5, 1,0)</f>
        <v>0</v>
      </c>
      <c r="M923">
        <v>4.0999999999999996</v>
      </c>
      <c r="N923" s="2">
        <v>14120</v>
      </c>
      <c r="O923" s="7">
        <f>IF(Table1[rating_count]&lt;1000, 1, 0)</f>
        <v>0</v>
      </c>
      <c r="P923" s="8">
        <f>Table1[[#This Row],[actual_price]]*Table1[[#This Row],[rating_count]]</f>
        <v>23298000</v>
      </c>
      <c r="Q923" s="10" t="str">
        <f>IF(Table1[[#This Row],[discounted_price]]&lt;200, "₹ 200",IF(Table1[[#This Row],[discounted_price]]&lt;=500,"₹ 200-₹ 500", "&gt;₹ 500"))</f>
        <v>&gt;₹ 500</v>
      </c>
      <c r="R923">
        <f>Table1[[#This Row],[rating]]*Table1[[#This Row],[rating_count]]</f>
        <v>57891.999999999993</v>
      </c>
      <c r="S923" t="str">
        <f>IF(Table1[[#This Row],[discount_percentage]]&lt;0.25, "Low", IF(Table1[[#This Row],[discount_percentage]]&lt;0.5, "Medium", "High"))</f>
        <v>Low</v>
      </c>
    </row>
    <row r="924" spans="1:19">
      <c r="A924" t="s">
        <v>1837</v>
      </c>
      <c r="B924" t="s">
        <v>1838</v>
      </c>
      <c r="C924" t="str">
        <f>TRIM(LEFT(Table1[[#This Row],[product_name]], FIND(" ", Table1[[#This Row],[product_name]], FIND(" ", Table1[[#This Row],[product_name]], FIND(" ", Table1[[#This Row],[product_name]])+1)+1)))</f>
        <v>PRO365 Indo Mocktails/Coffee</v>
      </c>
      <c r="D924" t="str">
        <f>PROPER(Table1[[#This Row],[Column1]])</f>
        <v>Pro365 Indo Mocktails/Coffee</v>
      </c>
      <c r="E924" t="s">
        <v>2938</v>
      </c>
      <c r="F924" t="s">
        <v>2783</v>
      </c>
      <c r="I924" s="9">
        <v>10099</v>
      </c>
      <c r="J924" s="9">
        <v>499</v>
      </c>
      <c r="K924" s="1">
        <v>0.5</v>
      </c>
      <c r="L924" s="3">
        <f>IF(Table1[[#This Row],[discount_percentage]]&gt;=0.5, 1,0)</f>
        <v>1</v>
      </c>
      <c r="M924">
        <v>3.3</v>
      </c>
      <c r="N924" s="2">
        <v>8427</v>
      </c>
      <c r="O924" s="7">
        <f>IF(Table1[rating_count]&lt;1000, 1, 0)</f>
        <v>0</v>
      </c>
      <c r="P924" s="8">
        <f>Table1[[#This Row],[actual_price]]*Table1[[#This Row],[rating_count]]</f>
        <v>4205073</v>
      </c>
      <c r="Q924" s="10" t="str">
        <f>IF(Table1[[#This Row],[discounted_price]]&lt;200, "₹ 200",IF(Table1[[#This Row],[discounted_price]]&lt;=500,"₹ 200-₹ 500", "&gt;₹ 500"))</f>
        <v>&gt;₹ 500</v>
      </c>
      <c r="R924">
        <f>Table1[[#This Row],[rating]]*Table1[[#This Row],[rating_count]]</f>
        <v>27809.1</v>
      </c>
      <c r="S924" t="str">
        <f>IF(Table1[[#This Row],[discount_percentage]]&lt;0.25, "Low", IF(Table1[[#This Row],[discount_percentage]]&lt;0.5, "Medium", "High"))</f>
        <v>High</v>
      </c>
    </row>
    <row r="925" spans="1:19">
      <c r="A925" t="s">
        <v>1839</v>
      </c>
      <c r="B925" t="s">
        <v>1840</v>
      </c>
      <c r="C925" t="str">
        <f>TRIM(LEFT(Table1[[#This Row],[product_name]], FIND(" ", Table1[[#This Row],[product_name]], FIND(" ", Table1[[#This Row],[product_name]], FIND(" ", Table1[[#This Row],[product_name]])+1)+1)))</f>
        <v>Bajaj DX-6 1000W</v>
      </c>
      <c r="D925" t="str">
        <f>PROPER(Table1[[#This Row],[Column1]])</f>
        <v>Bajaj Dx-6 1000W</v>
      </c>
      <c r="E925" t="s">
        <v>2938</v>
      </c>
      <c r="F925" t="s">
        <v>2939</v>
      </c>
      <c r="G925" t="s">
        <v>2739</v>
      </c>
      <c r="H925" t="s">
        <v>2797</v>
      </c>
      <c r="I925" s="9">
        <v>449</v>
      </c>
      <c r="J925" s="9">
        <v>1400</v>
      </c>
      <c r="K925" s="1">
        <v>0.55000000000000004</v>
      </c>
      <c r="L925" s="3">
        <f>IF(Table1[[#This Row],[discount_percentage]]&gt;=0.5, 1,0)</f>
        <v>1</v>
      </c>
      <c r="M925">
        <v>4.2</v>
      </c>
      <c r="N925" s="2">
        <v>23316</v>
      </c>
      <c r="O925" s="7">
        <f>IF(Table1[rating_count]&lt;1000, 1, 0)</f>
        <v>0</v>
      </c>
      <c r="P925" s="8">
        <f>Table1[[#This Row],[actual_price]]*Table1[[#This Row],[rating_count]]</f>
        <v>32642400</v>
      </c>
      <c r="Q925" s="10" t="str">
        <f>IF(Table1[[#This Row],[discounted_price]]&lt;200, "₹ 200",IF(Table1[[#This Row],[discounted_price]]&lt;=500,"₹ 200-₹ 500", "&gt;₹ 500"))</f>
        <v>₹ 200-₹ 500</v>
      </c>
      <c r="R925">
        <f>Table1[[#This Row],[rating]]*Table1[[#This Row],[rating_count]]</f>
        <v>97927.2</v>
      </c>
      <c r="S925" t="str">
        <f>IF(Table1[[#This Row],[discount_percentage]]&lt;0.25, "Low", IF(Table1[[#This Row],[discount_percentage]]&lt;0.5, "Medium", "High"))</f>
        <v>High</v>
      </c>
    </row>
    <row r="926" spans="1:19">
      <c r="A926" t="s">
        <v>1841</v>
      </c>
      <c r="B926" t="s">
        <v>1842</v>
      </c>
      <c r="C926" t="str">
        <f>TRIM(LEFT(Table1[[#This Row],[product_name]], FIND(" ", Table1[[#This Row],[product_name]], FIND(" ", Table1[[#This Row],[product_name]], FIND(" ", Table1[[#This Row],[product_name]])+1)+1)))</f>
        <v>Croma 500W Mixer</v>
      </c>
      <c r="D926" t="str">
        <f>PROPER(Table1[[#This Row],[Column1]])</f>
        <v>Croma 500W Mixer</v>
      </c>
      <c r="E926" t="s">
        <v>2947</v>
      </c>
      <c r="F926" t="s">
        <v>2948</v>
      </c>
      <c r="G926" t="s">
        <v>2953</v>
      </c>
      <c r="H926" t="s">
        <v>2954</v>
      </c>
      <c r="I926" s="9">
        <v>150</v>
      </c>
      <c r="J926" s="9">
        <v>2500</v>
      </c>
      <c r="K926" s="1">
        <v>0.48</v>
      </c>
      <c r="L926" s="3">
        <f>IF(Table1[[#This Row],[discount_percentage]]&gt;=0.5, 1,0)</f>
        <v>0</v>
      </c>
      <c r="M926">
        <v>4</v>
      </c>
      <c r="N926" s="2">
        <v>6530</v>
      </c>
      <c r="O926" s="7">
        <f>IF(Table1[rating_count]&lt;1000, 1, 0)</f>
        <v>0</v>
      </c>
      <c r="P926" s="8">
        <f>Table1[[#This Row],[actual_price]]*Table1[[#This Row],[rating_count]]</f>
        <v>16325000</v>
      </c>
      <c r="Q926" s="10" t="str">
        <f>IF(Table1[[#This Row],[discounted_price]]&lt;200, "₹ 200",IF(Table1[[#This Row],[discounted_price]]&lt;=500,"₹ 200-₹ 500", "&gt;₹ 500"))</f>
        <v>₹ 200</v>
      </c>
      <c r="R926">
        <f>Table1[[#This Row],[rating]]*Table1[[#This Row],[rating_count]]</f>
        <v>26120</v>
      </c>
      <c r="S926" t="str">
        <f>IF(Table1[[#This Row],[discount_percentage]]&lt;0.25, "Low", IF(Table1[[#This Row],[discount_percentage]]&lt;0.5, "Medium", "High"))</f>
        <v>Medium</v>
      </c>
    </row>
    <row r="927" spans="1:19">
      <c r="A927" t="s">
        <v>1843</v>
      </c>
      <c r="B927" t="s">
        <v>1844</v>
      </c>
      <c r="C927" t="str">
        <f>TRIM(LEFT(Table1[[#This Row],[product_name]], FIND(" ", Table1[[#This Row],[product_name]], FIND(" ", Table1[[#This Row],[product_name]], FIND(" ", Table1[[#This Row],[product_name]])+1)+1)))</f>
        <v>Havells Instanio 3-Litre</v>
      </c>
      <c r="D927" t="str">
        <f>PROPER(Table1[[#This Row],[Column1]])</f>
        <v>Havells Instanio 3-Litre</v>
      </c>
      <c r="E927" t="s">
        <v>2938</v>
      </c>
      <c r="F927" t="s">
        <v>2939</v>
      </c>
      <c r="G927" t="s">
        <v>2958</v>
      </c>
      <c r="H927" t="s">
        <v>2695</v>
      </c>
      <c r="I927" s="9">
        <v>348</v>
      </c>
      <c r="J927" s="9">
        <v>6190</v>
      </c>
      <c r="K927" s="1">
        <v>0.42</v>
      </c>
      <c r="L927" s="3">
        <f>IF(Table1[[#This Row],[discount_percentage]]&gt;=0.5, 1,0)</f>
        <v>0</v>
      </c>
      <c r="M927">
        <v>4.3</v>
      </c>
      <c r="N927" s="2">
        <v>11924</v>
      </c>
      <c r="O927" s="7">
        <f>IF(Table1[rating_count]&lt;1000, 1, 0)</f>
        <v>0</v>
      </c>
      <c r="P927" s="8">
        <f>Table1[[#This Row],[actual_price]]*Table1[[#This Row],[rating_count]]</f>
        <v>73809560</v>
      </c>
      <c r="Q927" s="10" t="str">
        <f>IF(Table1[[#This Row],[discounted_price]]&lt;200, "₹ 200",IF(Table1[[#This Row],[discounted_price]]&lt;=500,"₹ 200-₹ 500", "&gt;₹ 500"))</f>
        <v>₹ 200-₹ 500</v>
      </c>
      <c r="R927">
        <f>Table1[[#This Row],[rating]]*Table1[[#This Row],[rating_count]]</f>
        <v>51273.2</v>
      </c>
      <c r="S927" t="str">
        <f>IF(Table1[[#This Row],[discount_percentage]]&lt;0.25, "Low", IF(Table1[[#This Row],[discount_percentage]]&lt;0.5, "Medium", "High"))</f>
        <v>Medium</v>
      </c>
    </row>
    <row r="928" spans="1:19">
      <c r="A928" t="s">
        <v>1845</v>
      </c>
      <c r="B928" t="s">
        <v>1846</v>
      </c>
      <c r="C928" t="str">
        <f>TRIM(LEFT(Table1[[#This Row],[product_name]], FIND(" ", Table1[[#This Row],[product_name]], FIND(" ", Table1[[#This Row],[product_name]], FIND(" ", Table1[[#This Row],[product_name]])+1)+1)))</f>
        <v>Morphy Richards OFR</v>
      </c>
      <c r="D928" t="str">
        <f>PROPER(Table1[[#This Row],[Column1]])</f>
        <v>Morphy Richards Ofr</v>
      </c>
      <c r="E928" t="s">
        <v>2938</v>
      </c>
      <c r="F928" t="s">
        <v>2940</v>
      </c>
      <c r="G928" t="s">
        <v>2776</v>
      </c>
      <c r="I928" s="9">
        <v>1199</v>
      </c>
      <c r="J928" s="9">
        <v>13999</v>
      </c>
      <c r="K928" s="1">
        <v>0.53</v>
      </c>
      <c r="L928" s="3">
        <f>IF(Table1[[#This Row],[discount_percentage]]&gt;=0.5, 1,0)</f>
        <v>1</v>
      </c>
      <c r="M928">
        <v>4</v>
      </c>
      <c r="N928" s="2">
        <v>2961</v>
      </c>
      <c r="O928" s="7">
        <f>IF(Table1[rating_count]&lt;1000, 1, 0)</f>
        <v>0</v>
      </c>
      <c r="P928" s="8">
        <f>Table1[[#This Row],[actual_price]]*Table1[[#This Row],[rating_count]]</f>
        <v>41451039</v>
      </c>
      <c r="Q928" s="10" t="str">
        <f>IF(Table1[[#This Row],[discounted_price]]&lt;200, "₹ 200",IF(Table1[[#This Row],[discounted_price]]&lt;=500,"₹ 200-₹ 500", "&gt;₹ 500"))</f>
        <v>&gt;₹ 500</v>
      </c>
      <c r="R928">
        <f>Table1[[#This Row],[rating]]*Table1[[#This Row],[rating_count]]</f>
        <v>11844</v>
      </c>
      <c r="S928" t="str">
        <f>IF(Table1[[#This Row],[discount_percentage]]&lt;0.25, "Low", IF(Table1[[#This Row],[discount_percentage]]&lt;0.5, "Medium", "High"))</f>
        <v>High</v>
      </c>
    </row>
    <row r="929" spans="1:19">
      <c r="A929" t="s">
        <v>1847</v>
      </c>
      <c r="B929" t="s">
        <v>1848</v>
      </c>
      <c r="C929" t="str">
        <f>TRIM(LEFT(Table1[[#This Row],[product_name]], FIND(" ", Table1[[#This Row],[product_name]], FIND(" ", Table1[[#This Row],[product_name]], FIND(" ", Table1[[#This Row],[product_name]])+1)+1)))</f>
        <v>Havells Aqua Plus</v>
      </c>
      <c r="D929" t="str">
        <f>PROPER(Table1[[#This Row],[Column1]])</f>
        <v>Havells Aqua Plus</v>
      </c>
      <c r="E929" t="s">
        <v>2938</v>
      </c>
      <c r="F929" t="s">
        <v>2939</v>
      </c>
      <c r="G929" t="s">
        <v>2773</v>
      </c>
      <c r="I929" s="9">
        <v>397</v>
      </c>
      <c r="J929" s="9">
        <v>2995</v>
      </c>
      <c r="K929" s="1">
        <v>0.46</v>
      </c>
      <c r="L929" s="3">
        <f>IF(Table1[[#This Row],[discount_percentage]]&gt;=0.5, 1,0)</f>
        <v>0</v>
      </c>
      <c r="M929">
        <v>4.5</v>
      </c>
      <c r="N929" s="2">
        <v>23484</v>
      </c>
      <c r="O929" s="7">
        <f>IF(Table1[rating_count]&lt;1000, 1, 0)</f>
        <v>0</v>
      </c>
      <c r="P929" s="8">
        <f>Table1[[#This Row],[actual_price]]*Table1[[#This Row],[rating_count]]</f>
        <v>70334580</v>
      </c>
      <c r="Q929" s="10" t="str">
        <f>IF(Table1[[#This Row],[discounted_price]]&lt;200, "₹ 200",IF(Table1[[#This Row],[discounted_price]]&lt;=500,"₹ 200-₹ 500", "&gt;₹ 500"))</f>
        <v>₹ 200-₹ 500</v>
      </c>
      <c r="R929">
        <f>Table1[[#This Row],[rating]]*Table1[[#This Row],[rating_count]]</f>
        <v>105678</v>
      </c>
      <c r="S929" t="str">
        <f>IF(Table1[[#This Row],[discount_percentage]]&lt;0.25, "Low", IF(Table1[[#This Row],[discount_percentage]]&lt;0.5, "Medium", "High"))</f>
        <v>Medium</v>
      </c>
    </row>
    <row r="930" spans="1:19">
      <c r="A930" t="s">
        <v>1849</v>
      </c>
      <c r="B930" t="s">
        <v>1850</v>
      </c>
      <c r="C930" t="str">
        <f>TRIM(LEFT(Table1[[#This Row],[product_name]], FIND(" ", Table1[[#This Row],[product_name]], FIND(" ", Table1[[#This Row],[product_name]], FIND(" ", Table1[[#This Row],[product_name]])+1)+1)))</f>
        <v>Bajaj Splendora 3</v>
      </c>
      <c r="D930" t="str">
        <f>PROPER(Table1[[#This Row],[Column1]])</f>
        <v>Bajaj Splendora 3</v>
      </c>
      <c r="E930" t="s">
        <v>2938</v>
      </c>
      <c r="F930" t="s">
        <v>2939</v>
      </c>
      <c r="G930" t="s">
        <v>2958</v>
      </c>
      <c r="H930" t="s">
        <v>2695</v>
      </c>
      <c r="I930" s="9">
        <v>154</v>
      </c>
      <c r="J930" s="9">
        <v>5890</v>
      </c>
      <c r="K930" s="1">
        <v>0.56000000000000005</v>
      </c>
      <c r="L930" s="3">
        <f>IF(Table1[[#This Row],[discount_percentage]]&gt;=0.5, 1,0)</f>
        <v>1</v>
      </c>
      <c r="M930">
        <v>4.0999999999999996</v>
      </c>
      <c r="N930" s="2">
        <v>21783</v>
      </c>
      <c r="O930" s="7">
        <f>IF(Table1[rating_count]&lt;1000, 1, 0)</f>
        <v>0</v>
      </c>
      <c r="P930" s="8">
        <f>Table1[[#This Row],[actual_price]]*Table1[[#This Row],[rating_count]]</f>
        <v>128301870</v>
      </c>
      <c r="Q930" s="10" t="str">
        <f>IF(Table1[[#This Row],[discounted_price]]&lt;200, "₹ 200",IF(Table1[[#This Row],[discounted_price]]&lt;=500,"₹ 200-₹ 500", "&gt;₹ 500"))</f>
        <v>₹ 200</v>
      </c>
      <c r="R930">
        <f>Table1[[#This Row],[rating]]*Table1[[#This Row],[rating_count]]</f>
        <v>89310.299999999988</v>
      </c>
      <c r="S930" t="str">
        <f>IF(Table1[[#This Row],[discount_percentage]]&lt;0.25, "Low", IF(Table1[[#This Row],[discount_percentage]]&lt;0.5, "Medium", "High"))</f>
        <v>High</v>
      </c>
    </row>
    <row r="931" spans="1:19">
      <c r="A931" t="s">
        <v>1851</v>
      </c>
      <c r="B931" t="s">
        <v>1852</v>
      </c>
      <c r="C931" t="str">
        <f>TRIM(LEFT(Table1[[#This Row],[product_name]], FIND(" ", Table1[[#This Row],[product_name]], FIND(" ", Table1[[#This Row],[product_name]], FIND(" ", Table1[[#This Row],[product_name]])+1)+1)))</f>
        <v>KENT 16052 Elegant</v>
      </c>
      <c r="D931" t="str">
        <f>PROPER(Table1[[#This Row],[Column1]])</f>
        <v>Kent 16052 Elegant</v>
      </c>
      <c r="E931" t="s">
        <v>2938</v>
      </c>
      <c r="F931" t="s">
        <v>2939</v>
      </c>
      <c r="G931" t="s">
        <v>2769</v>
      </c>
      <c r="H931" t="s">
        <v>2791</v>
      </c>
      <c r="I931" s="9">
        <v>699</v>
      </c>
      <c r="J931" s="9">
        <v>2000</v>
      </c>
      <c r="K931" s="1">
        <v>0.4</v>
      </c>
      <c r="L931" s="3">
        <f>IF(Table1[[#This Row],[discount_percentage]]&gt;=0.5, 1,0)</f>
        <v>0</v>
      </c>
      <c r="M931">
        <v>4</v>
      </c>
      <c r="N931" s="2">
        <v>14030</v>
      </c>
      <c r="O931" s="7">
        <f>IF(Table1[rating_count]&lt;1000, 1, 0)</f>
        <v>0</v>
      </c>
      <c r="P931" s="8">
        <f>Table1[[#This Row],[actual_price]]*Table1[[#This Row],[rating_count]]</f>
        <v>28060000</v>
      </c>
      <c r="Q931" s="10" t="str">
        <f>IF(Table1[[#This Row],[discounted_price]]&lt;200, "₹ 200",IF(Table1[[#This Row],[discounted_price]]&lt;=500,"₹ 200-₹ 500", "&gt;₹ 500"))</f>
        <v>&gt;₹ 500</v>
      </c>
      <c r="R931">
        <f>Table1[[#This Row],[rating]]*Table1[[#This Row],[rating_count]]</f>
        <v>56120</v>
      </c>
      <c r="S931" t="str">
        <f>IF(Table1[[#This Row],[discount_percentage]]&lt;0.25, "Low", IF(Table1[[#This Row],[discount_percentage]]&lt;0.5, "Medium", "High"))</f>
        <v>Medium</v>
      </c>
    </row>
    <row r="932" spans="1:19">
      <c r="A932" t="s">
        <v>1853</v>
      </c>
      <c r="B932" t="s">
        <v>1854</v>
      </c>
      <c r="C932" t="str">
        <f>TRIM(LEFT(Table1[[#This Row],[product_name]], FIND(" ", Table1[[#This Row],[product_name]], FIND(" ", Table1[[#This Row],[product_name]], FIND(" ", Table1[[#This Row],[product_name]])+1)+1)))</f>
        <v>Bajaj New Shakti</v>
      </c>
      <c r="D932" t="str">
        <f>PROPER(Table1[[#This Row],[Column1]])</f>
        <v>Bajaj New Shakti</v>
      </c>
      <c r="E932" t="s">
        <v>2696</v>
      </c>
      <c r="F932" t="s">
        <v>2725</v>
      </c>
      <c r="G932" t="s">
        <v>2726</v>
      </c>
      <c r="H932" t="s">
        <v>2727</v>
      </c>
      <c r="I932" s="9">
        <v>1679</v>
      </c>
      <c r="J932" s="9">
        <v>13150</v>
      </c>
      <c r="K932" s="1">
        <v>0.57999999999999996</v>
      </c>
      <c r="L932" s="3">
        <f>IF(Table1[[#This Row],[discount_percentage]]&gt;=0.5, 1,0)</f>
        <v>1</v>
      </c>
      <c r="M932">
        <v>4.2</v>
      </c>
      <c r="N932" s="2">
        <v>6398</v>
      </c>
      <c r="O932" s="7">
        <f>IF(Table1[rating_count]&lt;1000, 1, 0)</f>
        <v>0</v>
      </c>
      <c r="P932" s="8">
        <f>Table1[[#This Row],[actual_price]]*Table1[[#This Row],[rating_count]]</f>
        <v>84133700</v>
      </c>
      <c r="Q932" s="10" t="str">
        <f>IF(Table1[[#This Row],[discounted_price]]&lt;200, "₹ 200",IF(Table1[[#This Row],[discounted_price]]&lt;=500,"₹ 200-₹ 500", "&gt;₹ 500"))</f>
        <v>&gt;₹ 500</v>
      </c>
      <c r="R932">
        <f>Table1[[#This Row],[rating]]*Table1[[#This Row],[rating_count]]</f>
        <v>26871.600000000002</v>
      </c>
      <c r="S932" t="str">
        <f>IF(Table1[[#This Row],[discount_percentage]]&lt;0.25, "Low", IF(Table1[[#This Row],[discount_percentage]]&lt;0.5, "Medium", "High"))</f>
        <v>High</v>
      </c>
    </row>
    <row r="933" spans="1:19">
      <c r="A933" t="s">
        <v>1855</v>
      </c>
      <c r="B933" t="s">
        <v>1856</v>
      </c>
      <c r="C933" t="str">
        <f>TRIM(LEFT(Table1[[#This Row],[product_name]], FIND(" ", Table1[[#This Row],[product_name]], FIND(" ", Table1[[#This Row],[product_name]], FIND(" ", Table1[[#This Row],[product_name]])+1)+1)))</f>
        <v>Lifelong LLMG23 Power</v>
      </c>
      <c r="D933" t="str">
        <f>PROPER(Table1[[#This Row],[Column1]])</f>
        <v>Lifelong Llmg23 Power</v>
      </c>
      <c r="E933" t="s">
        <v>2938</v>
      </c>
      <c r="F933" t="s">
        <v>2939</v>
      </c>
      <c r="G933" t="s">
        <v>2743</v>
      </c>
      <c r="H933" t="s">
        <v>2745</v>
      </c>
      <c r="I933" s="9">
        <v>354</v>
      </c>
      <c r="J933" s="9">
        <v>3500</v>
      </c>
      <c r="K933" s="1">
        <v>0.63</v>
      </c>
      <c r="L933" s="3">
        <f>IF(Table1[[#This Row],[discount_percentage]]&gt;=0.5, 1,0)</f>
        <v>1</v>
      </c>
      <c r="M933">
        <v>3.8</v>
      </c>
      <c r="N933" s="2">
        <v>44050</v>
      </c>
      <c r="O933" s="7">
        <f>IF(Table1[rating_count]&lt;1000, 1, 0)</f>
        <v>0</v>
      </c>
      <c r="P933" s="8">
        <f>Table1[[#This Row],[actual_price]]*Table1[[#This Row],[rating_count]]</f>
        <v>154175000</v>
      </c>
      <c r="Q933" s="10" t="str">
        <f>IF(Table1[[#This Row],[discounted_price]]&lt;200, "₹ 200",IF(Table1[[#This Row],[discounted_price]]&lt;=500,"₹ 200-₹ 500", "&gt;₹ 500"))</f>
        <v>₹ 200-₹ 500</v>
      </c>
      <c r="R933">
        <f>Table1[[#This Row],[rating]]*Table1[[#This Row],[rating_count]]</f>
        <v>167390</v>
      </c>
      <c r="S933" t="str">
        <f>IF(Table1[[#This Row],[discount_percentage]]&lt;0.25, "Low", IF(Table1[[#This Row],[discount_percentage]]&lt;0.5, "Medium", "High"))</f>
        <v>High</v>
      </c>
    </row>
    <row r="934" spans="1:19">
      <c r="A934" t="s">
        <v>1857</v>
      </c>
      <c r="B934" t="s">
        <v>1858</v>
      </c>
      <c r="C934" t="str">
        <f>TRIM(LEFT(Table1[[#This Row],[product_name]], FIND(" ", Table1[[#This Row],[product_name]], FIND(" ", Table1[[#This Row],[product_name]], FIND(" ", Table1[[#This Row],[product_name]])+1)+1)))</f>
        <v>Bajaj Majesty DX-11</v>
      </c>
      <c r="D934" t="str">
        <f>PROPER(Table1[[#This Row],[Column1]])</f>
        <v>Bajaj Majesty Dx-11</v>
      </c>
      <c r="E934" t="s">
        <v>2938</v>
      </c>
      <c r="F934" t="s">
        <v>2939</v>
      </c>
      <c r="G934" t="s">
        <v>2769</v>
      </c>
      <c r="H934" t="s">
        <v>2824</v>
      </c>
      <c r="I934" s="9">
        <v>1199</v>
      </c>
      <c r="J934" s="9">
        <v>785</v>
      </c>
      <c r="K934" s="1">
        <v>0.24</v>
      </c>
      <c r="L934" s="3">
        <f>IF(Table1[[#This Row],[discount_percentage]]&gt;=0.5, 1,0)</f>
        <v>0</v>
      </c>
      <c r="M934">
        <v>4.2</v>
      </c>
      <c r="N934" s="2">
        <v>24247</v>
      </c>
      <c r="O934" s="7">
        <f>IF(Table1[rating_count]&lt;1000, 1, 0)</f>
        <v>0</v>
      </c>
      <c r="P934" s="8">
        <f>Table1[[#This Row],[actual_price]]*Table1[[#This Row],[rating_count]]</f>
        <v>19033895</v>
      </c>
      <c r="Q934" s="10" t="str">
        <f>IF(Table1[[#This Row],[discounted_price]]&lt;200, "₹ 200",IF(Table1[[#This Row],[discounted_price]]&lt;=500,"₹ 200-₹ 500", "&gt;₹ 500"))</f>
        <v>&gt;₹ 500</v>
      </c>
      <c r="R934">
        <f>Table1[[#This Row],[rating]]*Table1[[#This Row],[rating_count]]</f>
        <v>101837.40000000001</v>
      </c>
      <c r="S934" t="str">
        <f>IF(Table1[[#This Row],[discount_percentage]]&lt;0.25, "Low", IF(Table1[[#This Row],[discount_percentage]]&lt;0.5, "Medium", "High"))</f>
        <v>Low</v>
      </c>
    </row>
    <row r="935" spans="1:19">
      <c r="A935" t="s">
        <v>1859</v>
      </c>
      <c r="B935" t="s">
        <v>1860</v>
      </c>
      <c r="C935" t="str">
        <f>TRIM(LEFT(Table1[[#This Row],[product_name]], FIND(" ", Table1[[#This Row],[product_name]], FIND(" ", Table1[[#This Row],[product_name]], FIND(" ", Table1[[#This Row],[product_name]])+1)+1)))</f>
        <v>Bajaj Rex 500W</v>
      </c>
      <c r="D935" t="str">
        <f>PROPER(Table1[[#This Row],[Column1]])</f>
        <v>Bajaj Rex 500W</v>
      </c>
      <c r="E935" t="s">
        <v>2938</v>
      </c>
      <c r="F935" t="s">
        <v>2939</v>
      </c>
      <c r="G935" t="s">
        <v>2789</v>
      </c>
      <c r="H935" t="s">
        <v>2790</v>
      </c>
      <c r="I935" s="9">
        <v>379</v>
      </c>
      <c r="J935" s="9">
        <v>3210</v>
      </c>
      <c r="K935" s="1">
        <v>0.38</v>
      </c>
      <c r="L935" s="3">
        <f>IF(Table1[[#This Row],[discount_percentage]]&gt;=0.5, 1,0)</f>
        <v>0</v>
      </c>
      <c r="M935">
        <v>4.2</v>
      </c>
      <c r="N935" s="2">
        <v>41349</v>
      </c>
      <c r="O935" s="7">
        <f>IF(Table1[rating_count]&lt;1000, 1, 0)</f>
        <v>0</v>
      </c>
      <c r="P935" s="8">
        <f>Table1[[#This Row],[actual_price]]*Table1[[#This Row],[rating_count]]</f>
        <v>132730290</v>
      </c>
      <c r="Q935" s="10" t="str">
        <f>IF(Table1[[#This Row],[discounted_price]]&lt;200, "₹ 200",IF(Table1[[#This Row],[discounted_price]]&lt;=500,"₹ 200-₹ 500", "&gt;₹ 500"))</f>
        <v>₹ 200-₹ 500</v>
      </c>
      <c r="R935">
        <f>Table1[[#This Row],[rating]]*Table1[[#This Row],[rating_count]]</f>
        <v>173665.80000000002</v>
      </c>
      <c r="S935" t="str">
        <f>IF(Table1[[#This Row],[discount_percentage]]&lt;0.25, "Low", IF(Table1[[#This Row],[discount_percentage]]&lt;0.5, "Medium", "High"))</f>
        <v>Medium</v>
      </c>
    </row>
    <row r="936" spans="1:19">
      <c r="A936" t="s">
        <v>1861</v>
      </c>
      <c r="B936" t="s">
        <v>1862</v>
      </c>
      <c r="C936" t="str">
        <f>TRIM(LEFT(Table1[[#This Row],[product_name]], FIND(" ", Table1[[#This Row],[product_name]], FIND(" ", Table1[[#This Row],[product_name]], FIND(" ", Table1[[#This Row],[product_name]])+1)+1)))</f>
        <v>Lifelong LLEK15 Electric</v>
      </c>
      <c r="D936" t="str">
        <f>PROPER(Table1[[#This Row],[Column1]])</f>
        <v>Lifelong Llek15 Electric</v>
      </c>
      <c r="E936" t="s">
        <v>2938</v>
      </c>
      <c r="F936" t="s">
        <v>2741</v>
      </c>
      <c r="G936" t="s">
        <v>2758</v>
      </c>
      <c r="I936" s="9">
        <v>499</v>
      </c>
      <c r="J936" s="9">
        <v>1000</v>
      </c>
      <c r="K936" s="1">
        <v>0.45</v>
      </c>
      <c r="L936" s="3">
        <f>IF(Table1[[#This Row],[discount_percentage]]&gt;=0.5, 1,0)</f>
        <v>0</v>
      </c>
      <c r="M936">
        <v>3.6</v>
      </c>
      <c r="N936" s="2">
        <v>1074</v>
      </c>
      <c r="O936" s="7">
        <f>IF(Table1[rating_count]&lt;1000, 1, 0)</f>
        <v>0</v>
      </c>
      <c r="P936" s="8">
        <f>Table1[[#This Row],[actual_price]]*Table1[[#This Row],[rating_count]]</f>
        <v>1074000</v>
      </c>
      <c r="Q936" s="10" t="str">
        <f>IF(Table1[[#This Row],[discounted_price]]&lt;200, "₹ 200",IF(Table1[[#This Row],[discounted_price]]&lt;=500,"₹ 200-₹ 500", "&gt;₹ 500"))</f>
        <v>₹ 200-₹ 500</v>
      </c>
      <c r="R936">
        <f>Table1[[#This Row],[rating]]*Table1[[#This Row],[rating_count]]</f>
        <v>3866.4</v>
      </c>
      <c r="S936" t="str">
        <f>IF(Table1[[#This Row],[discount_percentage]]&lt;0.25, "Low", IF(Table1[[#This Row],[discount_percentage]]&lt;0.5, "Medium", "High"))</f>
        <v>Medium</v>
      </c>
    </row>
    <row r="937" spans="1:19">
      <c r="A937" t="s">
        <v>1863</v>
      </c>
      <c r="B937" t="s">
        <v>1864</v>
      </c>
      <c r="C937" t="str">
        <f>TRIM(LEFT(Table1[[#This Row],[product_name]], FIND(" ", Table1[[#This Row],[product_name]], FIND(" ", Table1[[#This Row],[product_name]], FIND(" ", Table1[[#This Row],[product_name]])+1)+1)))</f>
        <v>Lifelong LLQH922 Regalia</v>
      </c>
      <c r="D937" t="str">
        <f>PROPER(Table1[[#This Row],[Column1]])</f>
        <v>Lifelong Llqh922 Regalia</v>
      </c>
      <c r="E937" t="s">
        <v>2938</v>
      </c>
      <c r="F937" t="s">
        <v>2741</v>
      </c>
      <c r="G937" t="s">
        <v>2825</v>
      </c>
      <c r="I937" s="9">
        <v>10389</v>
      </c>
      <c r="J937" s="9">
        <v>2000</v>
      </c>
      <c r="K937" s="1">
        <v>0.5</v>
      </c>
      <c r="L937" s="3">
        <f>IF(Table1[[#This Row],[discount_percentage]]&gt;=0.5, 1,0)</f>
        <v>1</v>
      </c>
      <c r="M937">
        <v>3.8</v>
      </c>
      <c r="N937" s="2">
        <v>1163</v>
      </c>
      <c r="O937" s="7">
        <f>IF(Table1[rating_count]&lt;1000, 1, 0)</f>
        <v>0</v>
      </c>
      <c r="P937" s="8">
        <f>Table1[[#This Row],[actual_price]]*Table1[[#This Row],[rating_count]]</f>
        <v>2326000</v>
      </c>
      <c r="Q937" s="10" t="str">
        <f>IF(Table1[[#This Row],[discounted_price]]&lt;200, "₹ 200",IF(Table1[[#This Row],[discounted_price]]&lt;=500,"₹ 200-₹ 500", "&gt;₹ 500"))</f>
        <v>&gt;₹ 500</v>
      </c>
      <c r="R937">
        <f>Table1[[#This Row],[rating]]*Table1[[#This Row],[rating_count]]</f>
        <v>4419.3999999999996</v>
      </c>
      <c r="S937" t="str">
        <f>IF(Table1[[#This Row],[discount_percentage]]&lt;0.25, "Low", IF(Table1[[#This Row],[discount_percentage]]&lt;0.5, "Medium", "High"))</f>
        <v>High</v>
      </c>
    </row>
    <row r="938" spans="1:19">
      <c r="A938" t="s">
        <v>1865</v>
      </c>
      <c r="B938" t="s">
        <v>1866</v>
      </c>
      <c r="C938" t="str">
        <f>TRIM(LEFT(Table1[[#This Row],[product_name]], FIND(" ", Table1[[#This Row],[product_name]], FIND(" ", Table1[[#This Row],[product_name]], FIND(" ", Table1[[#This Row],[product_name]])+1)+1)))</f>
        <v>R B Nova</v>
      </c>
      <c r="D938" t="str">
        <f>PROPER(Table1[[#This Row],[Column1]])</f>
        <v>R B Nova</v>
      </c>
      <c r="E938" t="s">
        <v>2938</v>
      </c>
      <c r="F938" t="s">
        <v>2939</v>
      </c>
      <c r="G938" t="s">
        <v>2794</v>
      </c>
      <c r="H938" t="s">
        <v>2812</v>
      </c>
      <c r="I938" s="9">
        <v>649</v>
      </c>
      <c r="J938" s="9">
        <v>1999</v>
      </c>
      <c r="K938" s="1">
        <v>0.8</v>
      </c>
      <c r="L938" s="3">
        <f>IF(Table1[[#This Row],[discount_percentage]]&gt;=0.5, 1,0)</f>
        <v>1</v>
      </c>
      <c r="M938">
        <v>4.0999999999999996</v>
      </c>
      <c r="N938" s="2">
        <v>257</v>
      </c>
      <c r="O938" s="7">
        <f>IF(Table1[rating_count]&lt;1000, 1, 0)</f>
        <v>1</v>
      </c>
      <c r="P938" s="8">
        <f>Table1[[#This Row],[actual_price]]*Table1[[#This Row],[rating_count]]</f>
        <v>513743</v>
      </c>
      <c r="Q938" s="10" t="str">
        <f>IF(Table1[[#This Row],[discounted_price]]&lt;200, "₹ 200",IF(Table1[[#This Row],[discounted_price]]&lt;=500,"₹ 200-₹ 500", "&gt;₹ 500"))</f>
        <v>&gt;₹ 500</v>
      </c>
      <c r="R938">
        <f>Table1[[#This Row],[rating]]*Table1[[#This Row],[rating_count]]</f>
        <v>1053.6999999999998</v>
      </c>
      <c r="S938" t="str">
        <f>IF(Table1[[#This Row],[discount_percentage]]&lt;0.25, "Low", IF(Table1[[#This Row],[discount_percentage]]&lt;0.5, "Medium", "High"))</f>
        <v>High</v>
      </c>
    </row>
    <row r="939" spans="1:19">
      <c r="A939" t="s">
        <v>1867</v>
      </c>
      <c r="B939" t="s">
        <v>1868</v>
      </c>
      <c r="C939" t="str">
        <f>TRIM(LEFT(Table1[[#This Row],[product_name]], FIND(" ", Table1[[#This Row],[product_name]], FIND(" ", Table1[[#This Row],[product_name]], FIND(" ", Table1[[#This Row],[product_name]])+1)+1)))</f>
        <v>Bajaj Immersion Rod</v>
      </c>
      <c r="D939" t="str">
        <f>PROPER(Table1[[#This Row],[Column1]])</f>
        <v>Bajaj Immersion Rod</v>
      </c>
      <c r="E939" t="s">
        <v>2938</v>
      </c>
      <c r="F939" t="s">
        <v>2940</v>
      </c>
      <c r="G939" t="s">
        <v>2957</v>
      </c>
      <c r="H939" t="s">
        <v>2826</v>
      </c>
      <c r="I939" s="9">
        <v>1199</v>
      </c>
      <c r="J939" s="9">
        <v>720</v>
      </c>
      <c r="K939" s="1">
        <v>0.25</v>
      </c>
      <c r="L939" s="3">
        <f>IF(Table1[[#This Row],[discount_percentage]]&gt;=0.5, 1,0)</f>
        <v>0</v>
      </c>
      <c r="M939">
        <v>4.0999999999999996</v>
      </c>
      <c r="N939" s="2">
        <v>36017</v>
      </c>
      <c r="O939" s="7">
        <f>IF(Table1[rating_count]&lt;1000, 1, 0)</f>
        <v>0</v>
      </c>
      <c r="P939" s="8">
        <f>Table1[[#This Row],[actual_price]]*Table1[[#This Row],[rating_count]]</f>
        <v>25932240</v>
      </c>
      <c r="Q939" s="10" t="str">
        <f>IF(Table1[[#This Row],[discounted_price]]&lt;200, "₹ 200",IF(Table1[[#This Row],[discounted_price]]&lt;=500,"₹ 200-₹ 500", "&gt;₹ 500"))</f>
        <v>&gt;₹ 500</v>
      </c>
      <c r="R939">
        <f>Table1[[#This Row],[rating]]*Table1[[#This Row],[rating_count]]</f>
        <v>147669.69999999998</v>
      </c>
      <c r="S939" t="str">
        <f>IF(Table1[[#This Row],[discount_percentage]]&lt;0.25, "Low", IF(Table1[[#This Row],[discount_percentage]]&lt;0.5, "Medium", "High"))</f>
        <v>Medium</v>
      </c>
    </row>
    <row r="940" spans="1:19">
      <c r="A940" t="s">
        <v>1869</v>
      </c>
      <c r="B940" t="s">
        <v>1870</v>
      </c>
      <c r="C940" t="str">
        <f>TRIM(LEFT(Table1[[#This Row],[product_name]], FIND(" ", Table1[[#This Row],[product_name]], FIND(" ", Table1[[#This Row],[product_name]], FIND(" ", Table1[[#This Row],[product_name]])+1)+1)))</f>
        <v>INALSA Electric Kettle</v>
      </c>
      <c r="D940" t="str">
        <f>PROPER(Table1[[#This Row],[Column1]])</f>
        <v>Inalsa Electric Kettle</v>
      </c>
      <c r="E940" t="s">
        <v>2938</v>
      </c>
      <c r="F940" t="s">
        <v>2939</v>
      </c>
      <c r="G940" t="s">
        <v>2958</v>
      </c>
      <c r="H940" t="s">
        <v>2695</v>
      </c>
      <c r="I940" s="9">
        <v>139</v>
      </c>
      <c r="J940" s="9">
        <v>1595</v>
      </c>
      <c r="K940" s="1">
        <v>0.56000000000000005</v>
      </c>
      <c r="L940" s="3">
        <f>IF(Table1[[#This Row],[discount_percentage]]&gt;=0.5, 1,0)</f>
        <v>1</v>
      </c>
      <c r="M940">
        <v>4.0999999999999996</v>
      </c>
      <c r="N940" s="2">
        <v>8090</v>
      </c>
      <c r="O940" s="7">
        <f>IF(Table1[rating_count]&lt;1000, 1, 0)</f>
        <v>0</v>
      </c>
      <c r="P940" s="8">
        <f>Table1[[#This Row],[actual_price]]*Table1[[#This Row],[rating_count]]</f>
        <v>12903550</v>
      </c>
      <c r="Q940" s="10" t="str">
        <f>IF(Table1[[#This Row],[discounted_price]]&lt;200, "₹ 200",IF(Table1[[#This Row],[discounted_price]]&lt;=500,"₹ 200-₹ 500", "&gt;₹ 500"))</f>
        <v>₹ 200</v>
      </c>
      <c r="R940">
        <f>Table1[[#This Row],[rating]]*Table1[[#This Row],[rating_count]]</f>
        <v>33169</v>
      </c>
      <c r="S940" t="str">
        <f>IF(Table1[[#This Row],[discount_percentage]]&lt;0.25, "Low", IF(Table1[[#This Row],[discount_percentage]]&lt;0.5, "Medium", "High"))</f>
        <v>High</v>
      </c>
    </row>
    <row r="941" spans="1:19">
      <c r="A941" t="s">
        <v>1871</v>
      </c>
      <c r="B941" t="s">
        <v>1872</v>
      </c>
      <c r="C941" t="str">
        <f>TRIM(LEFT(Table1[[#This Row],[product_name]], FIND(" ", Table1[[#This Row],[product_name]], FIND(" ", Table1[[#This Row],[product_name]], FIND(" ", Table1[[#This Row],[product_name]])+1)+1)))</f>
        <v>Prestige PIC 20</v>
      </c>
      <c r="D941" t="str">
        <f>PROPER(Table1[[#This Row],[Column1]])</f>
        <v>Prestige Pic 20</v>
      </c>
      <c r="E941" t="s">
        <v>2696</v>
      </c>
      <c r="F941" t="s">
        <v>2725</v>
      </c>
      <c r="G941" t="s">
        <v>2726</v>
      </c>
      <c r="H941" t="s">
        <v>2727</v>
      </c>
      <c r="I941" s="9">
        <v>889</v>
      </c>
      <c r="J941" s="9">
        <v>3645</v>
      </c>
      <c r="K941" s="1">
        <v>0.41</v>
      </c>
      <c r="L941" s="3">
        <f>IF(Table1[[#This Row],[discount_percentage]]&gt;=0.5, 1,0)</f>
        <v>0</v>
      </c>
      <c r="M941">
        <v>4.0999999999999996</v>
      </c>
      <c r="N941" s="2">
        <v>31388</v>
      </c>
      <c r="O941" s="7">
        <f>IF(Table1[rating_count]&lt;1000, 1, 0)</f>
        <v>0</v>
      </c>
      <c r="P941" s="8">
        <f>Table1[[#This Row],[actual_price]]*Table1[[#This Row],[rating_count]]</f>
        <v>114409260</v>
      </c>
      <c r="Q941" s="10" t="str">
        <f>IF(Table1[[#This Row],[discounted_price]]&lt;200, "₹ 200",IF(Table1[[#This Row],[discounted_price]]&lt;=500,"₹ 200-₹ 500", "&gt;₹ 500"))</f>
        <v>&gt;₹ 500</v>
      </c>
      <c r="R941">
        <f>Table1[[#This Row],[rating]]*Table1[[#This Row],[rating_count]]</f>
        <v>128690.79999999999</v>
      </c>
      <c r="S941" t="str">
        <f>IF(Table1[[#This Row],[discount_percentage]]&lt;0.25, "Low", IF(Table1[[#This Row],[discount_percentage]]&lt;0.5, "Medium", "High"))</f>
        <v>Medium</v>
      </c>
    </row>
    <row r="942" spans="1:19">
      <c r="A942" t="s">
        <v>1873</v>
      </c>
      <c r="B942" t="s">
        <v>1874</v>
      </c>
      <c r="C942" t="str">
        <f>TRIM(LEFT(Table1[[#This Row],[product_name]], FIND(" ", Table1[[#This Row],[product_name]], FIND(" ", Table1[[#This Row],[product_name]], FIND(" ", Table1[[#This Row],[product_name]])+1)+1)))</f>
        <v>Pigeon Healthifry Digital</v>
      </c>
      <c r="D942" t="str">
        <f>PROPER(Table1[[#This Row],[Column1]])</f>
        <v>Pigeon Healthifry Digital</v>
      </c>
      <c r="E942" t="s">
        <v>2938</v>
      </c>
      <c r="F942" t="s">
        <v>2939</v>
      </c>
      <c r="G942" t="s">
        <v>2743</v>
      </c>
      <c r="H942" t="s">
        <v>2757</v>
      </c>
      <c r="I942" s="9">
        <v>1409</v>
      </c>
      <c r="J942" s="9">
        <v>7950</v>
      </c>
      <c r="K942" s="1">
        <v>0.55000000000000004</v>
      </c>
      <c r="L942" s="3">
        <f>IF(Table1[[#This Row],[discount_percentage]]&gt;=0.5, 1,0)</f>
        <v>1</v>
      </c>
      <c r="M942">
        <v>4.2</v>
      </c>
      <c r="N942" s="2">
        <v>136</v>
      </c>
      <c r="O942" s="7">
        <f>IF(Table1[rating_count]&lt;1000, 1, 0)</f>
        <v>1</v>
      </c>
      <c r="P942" s="8">
        <f>Table1[[#This Row],[actual_price]]*Table1[[#This Row],[rating_count]]</f>
        <v>1081200</v>
      </c>
      <c r="Q942" s="10" t="str">
        <f>IF(Table1[[#This Row],[discounted_price]]&lt;200, "₹ 200",IF(Table1[[#This Row],[discounted_price]]&lt;=500,"₹ 200-₹ 500", "&gt;₹ 500"))</f>
        <v>&gt;₹ 500</v>
      </c>
      <c r="R942">
        <f>Table1[[#This Row],[rating]]*Table1[[#This Row],[rating_count]]</f>
        <v>571.20000000000005</v>
      </c>
      <c r="S942" t="str">
        <f>IF(Table1[[#This Row],[discount_percentage]]&lt;0.25, "Low", IF(Table1[[#This Row],[discount_percentage]]&lt;0.5, "Medium", "High"))</f>
        <v>High</v>
      </c>
    </row>
    <row r="943" spans="1:19">
      <c r="A943" t="s">
        <v>1875</v>
      </c>
      <c r="B943" t="s">
        <v>1876</v>
      </c>
      <c r="C943" t="str">
        <f>TRIM(LEFT(Table1[[#This Row],[product_name]], FIND(" ", Table1[[#This Row],[product_name]], FIND(" ", Table1[[#This Row],[product_name]], FIND(" ", Table1[[#This Row],[product_name]])+1)+1)))</f>
        <v>PrettyKrafts Laundry Basket</v>
      </c>
      <c r="D943" t="str">
        <f>PROPER(Table1[[#This Row],[Column1]])</f>
        <v>Prettykrafts Laundry Basket</v>
      </c>
      <c r="E943" t="s">
        <v>2938</v>
      </c>
      <c r="F943" t="s">
        <v>2765</v>
      </c>
      <c r="G943" t="s">
        <v>2766</v>
      </c>
      <c r="H943" t="s">
        <v>2827</v>
      </c>
      <c r="I943" s="9">
        <v>549</v>
      </c>
      <c r="J943" s="9">
        <v>999</v>
      </c>
      <c r="K943" s="1">
        <v>0.65</v>
      </c>
      <c r="L943" s="3">
        <f>IF(Table1[[#This Row],[discount_percentage]]&gt;=0.5, 1,0)</f>
        <v>1</v>
      </c>
      <c r="M943">
        <v>4</v>
      </c>
      <c r="N943" s="2">
        <v>5380</v>
      </c>
      <c r="O943" s="7">
        <f>IF(Table1[rating_count]&lt;1000, 1, 0)</f>
        <v>0</v>
      </c>
      <c r="P943" s="8">
        <f>Table1[[#This Row],[actual_price]]*Table1[[#This Row],[rating_count]]</f>
        <v>5374620</v>
      </c>
      <c r="Q943" s="10" t="str">
        <f>IF(Table1[[#This Row],[discounted_price]]&lt;200, "₹ 200",IF(Table1[[#This Row],[discounted_price]]&lt;=500,"₹ 200-₹ 500", "&gt;₹ 500"))</f>
        <v>&gt;₹ 500</v>
      </c>
      <c r="R943">
        <f>Table1[[#This Row],[rating]]*Table1[[#This Row],[rating_count]]</f>
        <v>21520</v>
      </c>
      <c r="S943" t="str">
        <f>IF(Table1[[#This Row],[discount_percentage]]&lt;0.25, "Low", IF(Table1[[#This Row],[discount_percentage]]&lt;0.5, "Medium", "High"))</f>
        <v>High</v>
      </c>
    </row>
    <row r="944" spans="1:19">
      <c r="A944" t="s">
        <v>1877</v>
      </c>
      <c r="B944" t="s">
        <v>1878</v>
      </c>
      <c r="C944" t="str">
        <f>TRIM(LEFT(Table1[[#This Row],[product_name]], FIND(" ", Table1[[#This Row],[product_name]], FIND(" ", Table1[[#This Row],[product_name]], FIND(" ", Table1[[#This Row],[product_name]])+1)+1)))</f>
        <v>Philips GC1905 1440-Watt</v>
      </c>
      <c r="D944" t="str">
        <f>PROPER(Table1[[#This Row],[Column1]])</f>
        <v>Philips Gc1905 1440-Watt</v>
      </c>
      <c r="E944" t="s">
        <v>2938</v>
      </c>
      <c r="F944" t="s">
        <v>2939</v>
      </c>
      <c r="G944" t="s">
        <v>2769</v>
      </c>
      <c r="H944" t="s">
        <v>2824</v>
      </c>
      <c r="I944" s="9">
        <v>749</v>
      </c>
      <c r="J944" s="9">
        <v>1745</v>
      </c>
      <c r="K944" s="1">
        <v>0.08</v>
      </c>
      <c r="L944" s="3">
        <f>IF(Table1[[#This Row],[discount_percentage]]&gt;=0.5, 1,0)</f>
        <v>0</v>
      </c>
      <c r="M944">
        <v>4.3</v>
      </c>
      <c r="N944" s="2">
        <v>37974</v>
      </c>
      <c r="O944" s="7">
        <f>IF(Table1[rating_count]&lt;1000, 1, 0)</f>
        <v>0</v>
      </c>
      <c r="P944" s="8">
        <f>Table1[[#This Row],[actual_price]]*Table1[[#This Row],[rating_count]]</f>
        <v>66264630</v>
      </c>
      <c r="Q944" s="10" t="str">
        <f>IF(Table1[[#This Row],[discounted_price]]&lt;200, "₹ 200",IF(Table1[[#This Row],[discounted_price]]&lt;=500,"₹ 200-₹ 500", "&gt;₹ 500"))</f>
        <v>&gt;₹ 500</v>
      </c>
      <c r="R944">
        <f>Table1[[#This Row],[rating]]*Table1[[#This Row],[rating_count]]</f>
        <v>163288.19999999998</v>
      </c>
      <c r="S944" t="str">
        <f>IF(Table1[[#This Row],[discount_percentage]]&lt;0.25, "Low", IF(Table1[[#This Row],[discount_percentage]]&lt;0.5, "Medium", "High"))</f>
        <v>Low</v>
      </c>
    </row>
    <row r="945" spans="1:19">
      <c r="A945" t="s">
        <v>1879</v>
      </c>
      <c r="B945" t="s">
        <v>1880</v>
      </c>
      <c r="C945" t="str">
        <f>TRIM(LEFT(Table1[[#This Row],[product_name]], FIND(" ", Table1[[#This Row],[product_name]], FIND(" ", Table1[[#This Row],[product_name]], FIND(" ", Table1[[#This Row],[product_name]])+1)+1)))</f>
        <v>Havells Immersion HB15</v>
      </c>
      <c r="D945" t="str">
        <f>PROPER(Table1[[#This Row],[Column1]])</f>
        <v>Havells Immersion Hb15</v>
      </c>
      <c r="E945" t="s">
        <v>2938</v>
      </c>
      <c r="F945" t="s">
        <v>2939</v>
      </c>
      <c r="G945" t="s">
        <v>2958</v>
      </c>
      <c r="H945" t="s">
        <v>2695</v>
      </c>
      <c r="I945" s="9">
        <v>329</v>
      </c>
      <c r="J945" s="9">
        <v>1295</v>
      </c>
      <c r="K945" s="1">
        <v>0.44</v>
      </c>
      <c r="L945" s="3">
        <f>IF(Table1[[#This Row],[discount_percentage]]&gt;=0.5, 1,0)</f>
        <v>0</v>
      </c>
      <c r="M945">
        <v>4.2</v>
      </c>
      <c r="N945" s="2">
        <v>17218</v>
      </c>
      <c r="O945" s="7">
        <f>IF(Table1[rating_count]&lt;1000, 1, 0)</f>
        <v>0</v>
      </c>
      <c r="P945" s="8">
        <f>Table1[[#This Row],[actual_price]]*Table1[[#This Row],[rating_count]]</f>
        <v>22297310</v>
      </c>
      <c r="Q945" s="10" t="str">
        <f>IF(Table1[[#This Row],[discounted_price]]&lt;200, "₹ 200",IF(Table1[[#This Row],[discounted_price]]&lt;=500,"₹ 200-₹ 500", "&gt;₹ 500"))</f>
        <v>₹ 200-₹ 500</v>
      </c>
      <c r="R945">
        <f>Table1[[#This Row],[rating]]*Table1[[#This Row],[rating_count]]</f>
        <v>72315.600000000006</v>
      </c>
      <c r="S945" t="str">
        <f>IF(Table1[[#This Row],[discount_percentage]]&lt;0.25, "Low", IF(Table1[[#This Row],[discount_percentage]]&lt;0.5, "Medium", "High"))</f>
        <v>Medium</v>
      </c>
    </row>
    <row r="946" spans="1:19">
      <c r="A946" t="s">
        <v>1881</v>
      </c>
      <c r="B946" t="s">
        <v>1882</v>
      </c>
      <c r="C946" t="str">
        <f>TRIM(LEFT(Table1[[#This Row],[product_name]], FIND(" ", Table1[[#This Row],[product_name]], FIND(" ", Table1[[#This Row],[product_name]], FIND(" ", Table1[[#This Row],[product_name]])+1)+1)))</f>
        <v>AGARO LR2007 Lint</v>
      </c>
      <c r="D946" t="str">
        <f>PROPER(Table1[[#This Row],[Column1]])</f>
        <v>Agaro Lr2007 Lint</v>
      </c>
      <c r="E946" t="s">
        <v>2938</v>
      </c>
      <c r="F946" t="s">
        <v>2939</v>
      </c>
      <c r="G946" t="s">
        <v>2958</v>
      </c>
      <c r="H946" t="s">
        <v>2695</v>
      </c>
      <c r="I946" s="9">
        <v>379</v>
      </c>
      <c r="J946" s="9">
        <v>1499</v>
      </c>
      <c r="K946" s="1">
        <v>0.55000000000000004</v>
      </c>
      <c r="L946" s="3">
        <f>IF(Table1[[#This Row],[discount_percentage]]&gt;=0.5, 1,0)</f>
        <v>1</v>
      </c>
      <c r="M946">
        <v>4.2</v>
      </c>
      <c r="N946" s="2">
        <v>900</v>
      </c>
      <c r="O946" s="7">
        <f>IF(Table1[rating_count]&lt;1000, 1, 0)</f>
        <v>1</v>
      </c>
      <c r="P946" s="8">
        <f>Table1[[#This Row],[actual_price]]*Table1[[#This Row],[rating_count]]</f>
        <v>1349100</v>
      </c>
      <c r="Q946" s="10" t="str">
        <f>IF(Table1[[#This Row],[discounted_price]]&lt;200, "₹ 200",IF(Table1[[#This Row],[discounted_price]]&lt;=500,"₹ 200-₹ 500", "&gt;₹ 500"))</f>
        <v>₹ 200-₹ 500</v>
      </c>
      <c r="R946">
        <f>Table1[[#This Row],[rating]]*Table1[[#This Row],[rating_count]]</f>
        <v>3780</v>
      </c>
      <c r="S946" t="str">
        <f>IF(Table1[[#This Row],[discount_percentage]]&lt;0.25, "Low", IF(Table1[[#This Row],[discount_percentage]]&lt;0.5, "Medium", "High"))</f>
        <v>High</v>
      </c>
    </row>
    <row r="947" spans="1:19">
      <c r="A947" t="s">
        <v>1883</v>
      </c>
      <c r="B947" t="s">
        <v>1884</v>
      </c>
      <c r="C947" t="str">
        <f>TRIM(LEFT(Table1[[#This Row],[product_name]], FIND(" ", Table1[[#This Row],[product_name]], FIND(" ", Table1[[#This Row],[product_name]], FIND(" ", Table1[[#This Row],[product_name]])+1)+1)))</f>
        <v>Pigeon 1.5 litre</v>
      </c>
      <c r="D947" t="str">
        <f>PROPER(Table1[[#This Row],[Column1]])</f>
        <v>Pigeon 1.5 Litre</v>
      </c>
      <c r="E947" t="s">
        <v>2696</v>
      </c>
      <c r="F947" t="s">
        <v>2715</v>
      </c>
      <c r="G947" t="s">
        <v>2716</v>
      </c>
      <c r="I947" s="9">
        <v>5998</v>
      </c>
      <c r="J947" s="9">
        <v>1545</v>
      </c>
      <c r="K947" s="1">
        <v>0.48</v>
      </c>
      <c r="L947" s="3">
        <f>IF(Table1[[#This Row],[discount_percentage]]&gt;=0.5, 1,0)</f>
        <v>0</v>
      </c>
      <c r="M947">
        <v>3.7</v>
      </c>
      <c r="N947" s="2">
        <v>976</v>
      </c>
      <c r="O947" s="7">
        <f>IF(Table1[rating_count]&lt;1000, 1, 0)</f>
        <v>1</v>
      </c>
      <c r="P947" s="8">
        <f>Table1[[#This Row],[actual_price]]*Table1[[#This Row],[rating_count]]</f>
        <v>1507920</v>
      </c>
      <c r="Q947" s="10" t="str">
        <f>IF(Table1[[#This Row],[discounted_price]]&lt;200, "₹ 200",IF(Table1[[#This Row],[discounted_price]]&lt;=500,"₹ 200-₹ 500", "&gt;₹ 500"))</f>
        <v>&gt;₹ 500</v>
      </c>
      <c r="R947">
        <f>Table1[[#This Row],[rating]]*Table1[[#This Row],[rating_count]]</f>
        <v>3611.2000000000003</v>
      </c>
      <c r="S947" t="str">
        <f>IF(Table1[[#This Row],[discount_percentage]]&lt;0.25, "Low", IF(Table1[[#This Row],[discount_percentage]]&lt;0.5, "Medium", "High"))</f>
        <v>Medium</v>
      </c>
    </row>
    <row r="948" spans="1:19">
      <c r="A948" t="s">
        <v>1885</v>
      </c>
      <c r="B948" t="s">
        <v>1886</v>
      </c>
      <c r="C948" t="str">
        <f>TRIM(LEFT(Table1[[#This Row],[product_name]], FIND(" ", Table1[[#This Row],[product_name]], FIND(" ", Table1[[#This Row],[product_name]], FIND(" ", Table1[[#This Row],[product_name]])+1)+1)))</f>
        <v>NutriPro Juicer Mixer</v>
      </c>
      <c r="D948" t="str">
        <f>PROPER(Table1[[#This Row],[Column1]])</f>
        <v>Nutripro Juicer Mixer</v>
      </c>
      <c r="E948" t="s">
        <v>2938</v>
      </c>
      <c r="F948" t="s">
        <v>2939</v>
      </c>
      <c r="G948" t="s">
        <v>2739</v>
      </c>
      <c r="H948" t="s">
        <v>2797</v>
      </c>
      <c r="I948" s="9">
        <v>299</v>
      </c>
      <c r="J948" s="9">
        <v>5000</v>
      </c>
      <c r="K948" s="1">
        <v>0.61</v>
      </c>
      <c r="L948" s="3">
        <f>IF(Table1[[#This Row],[discount_percentage]]&gt;=0.5, 1,0)</f>
        <v>1</v>
      </c>
      <c r="M948">
        <v>4.0999999999999996</v>
      </c>
      <c r="N948" s="2">
        <v>4927</v>
      </c>
      <c r="O948" s="7">
        <f>IF(Table1[rating_count]&lt;1000, 1, 0)</f>
        <v>0</v>
      </c>
      <c r="P948" s="8">
        <f>Table1[[#This Row],[actual_price]]*Table1[[#This Row],[rating_count]]</f>
        <v>24635000</v>
      </c>
      <c r="Q948" s="10" t="str">
        <f>IF(Table1[[#This Row],[discounted_price]]&lt;200, "₹ 200",IF(Table1[[#This Row],[discounted_price]]&lt;=500,"₹ 200-₹ 500", "&gt;₹ 500"))</f>
        <v>₹ 200-₹ 500</v>
      </c>
      <c r="R948">
        <f>Table1[[#This Row],[rating]]*Table1[[#This Row],[rating_count]]</f>
        <v>20200.699999999997</v>
      </c>
      <c r="S948" t="str">
        <f>IF(Table1[[#This Row],[discount_percentage]]&lt;0.25, "Low", IF(Table1[[#This Row],[discount_percentage]]&lt;0.5, "Medium", "High"))</f>
        <v>High</v>
      </c>
    </row>
    <row r="949" spans="1:19">
      <c r="A949" t="s">
        <v>1887</v>
      </c>
      <c r="B949" t="s">
        <v>1888</v>
      </c>
      <c r="C949" t="str">
        <f>TRIM(LEFT(Table1[[#This Row],[product_name]], FIND(" ", Table1[[#This Row],[product_name]], FIND(" ", Table1[[#This Row],[product_name]], FIND(" ", Table1[[#This Row],[product_name]])+1)+1)))</f>
        <v>Philips GC026/30 Fabric</v>
      </c>
      <c r="D949" t="str">
        <f>PROPER(Table1[[#This Row],[Column1]])</f>
        <v>Philips Gc026/30 Fabric</v>
      </c>
      <c r="E949" t="s">
        <v>2938</v>
      </c>
      <c r="F949" t="s">
        <v>2939</v>
      </c>
      <c r="G949" t="s">
        <v>2789</v>
      </c>
      <c r="H949" t="s">
        <v>2790</v>
      </c>
      <c r="I949" s="9">
        <v>379</v>
      </c>
      <c r="J949" s="9">
        <v>1695</v>
      </c>
      <c r="K949" s="1">
        <v>0.12</v>
      </c>
      <c r="L949" s="3">
        <f>IF(Table1[[#This Row],[discount_percentage]]&gt;=0.5, 1,0)</f>
        <v>0</v>
      </c>
      <c r="M949">
        <v>4.4000000000000004</v>
      </c>
      <c r="N949" s="2">
        <v>3543</v>
      </c>
      <c r="O949" s="7">
        <f>IF(Table1[rating_count]&lt;1000, 1, 0)</f>
        <v>0</v>
      </c>
      <c r="P949" s="8">
        <f>Table1[[#This Row],[actual_price]]*Table1[[#This Row],[rating_count]]</f>
        <v>6005385</v>
      </c>
      <c r="Q949" s="10" t="str">
        <f>IF(Table1[[#This Row],[discounted_price]]&lt;200, "₹ 200",IF(Table1[[#This Row],[discounted_price]]&lt;=500,"₹ 200-₹ 500", "&gt;₹ 500"))</f>
        <v>₹ 200-₹ 500</v>
      </c>
      <c r="R949">
        <f>Table1[[#This Row],[rating]]*Table1[[#This Row],[rating_count]]</f>
        <v>15589.2</v>
      </c>
      <c r="S949" t="str">
        <f>IF(Table1[[#This Row],[discount_percentage]]&lt;0.25, "Low", IF(Table1[[#This Row],[discount_percentage]]&lt;0.5, "Medium", "High"))</f>
        <v>Low</v>
      </c>
    </row>
    <row r="950" spans="1:19">
      <c r="A950" t="s">
        <v>1889</v>
      </c>
      <c r="B950" t="s">
        <v>1890</v>
      </c>
      <c r="C950" t="str">
        <f>TRIM(LEFT(Table1[[#This Row],[product_name]], FIND(" ", Table1[[#This Row],[product_name]], FIND(" ", Table1[[#This Row],[product_name]], FIND(" ", Table1[[#This Row],[product_name]])+1)+1)))</f>
        <v>Havells Cista Room</v>
      </c>
      <c r="D950" t="str">
        <f>PROPER(Table1[[#This Row],[Column1]])</f>
        <v>Havells Cista Room</v>
      </c>
      <c r="E950" t="s">
        <v>2943</v>
      </c>
      <c r="F950" t="s">
        <v>2944</v>
      </c>
      <c r="G950" t="s">
        <v>2753</v>
      </c>
      <c r="H950" t="s">
        <v>2754</v>
      </c>
      <c r="I950" s="9">
        <v>1399</v>
      </c>
      <c r="J950" s="9">
        <v>3945</v>
      </c>
      <c r="K950" s="1">
        <v>0.37</v>
      </c>
      <c r="L950" s="3">
        <f>IF(Table1[[#This Row],[discount_percentage]]&gt;=0.5, 1,0)</f>
        <v>0</v>
      </c>
      <c r="M950">
        <v>3.8</v>
      </c>
      <c r="N950" s="2">
        <v>2732</v>
      </c>
      <c r="O950" s="7">
        <f>IF(Table1[rating_count]&lt;1000, 1, 0)</f>
        <v>0</v>
      </c>
      <c r="P950" s="8">
        <f>Table1[[#This Row],[actual_price]]*Table1[[#This Row],[rating_count]]</f>
        <v>10777740</v>
      </c>
      <c r="Q950" s="10" t="str">
        <f>IF(Table1[[#This Row],[discounted_price]]&lt;200, "₹ 200",IF(Table1[[#This Row],[discounted_price]]&lt;=500,"₹ 200-₹ 500", "&gt;₹ 500"))</f>
        <v>&gt;₹ 500</v>
      </c>
      <c r="R950">
        <f>Table1[[#This Row],[rating]]*Table1[[#This Row],[rating_count]]</f>
        <v>10381.6</v>
      </c>
      <c r="S950" t="str">
        <f>IF(Table1[[#This Row],[discount_percentage]]&lt;0.25, "Low", IF(Table1[[#This Row],[discount_percentage]]&lt;0.5, "Medium", "High"))</f>
        <v>Medium</v>
      </c>
    </row>
    <row r="951" spans="1:19">
      <c r="A951" t="s">
        <v>1891</v>
      </c>
      <c r="B951" t="s">
        <v>1892</v>
      </c>
      <c r="C951" t="str">
        <f>TRIM(LEFT(Table1[[#This Row],[product_name]], FIND(" ", Table1[[#This Row],[product_name]], FIND(" ", Table1[[#This Row],[product_name]], FIND(" ", Table1[[#This Row],[product_name]])+1)+1)))</f>
        <v>AGARO Regal 800</v>
      </c>
      <c r="D951" t="str">
        <f>PROPER(Table1[[#This Row],[Column1]])</f>
        <v>Agaro Regal 800</v>
      </c>
      <c r="E951" t="s">
        <v>2696</v>
      </c>
      <c r="F951" t="s">
        <v>2759</v>
      </c>
      <c r="G951" t="s">
        <v>2697</v>
      </c>
      <c r="H951" t="s">
        <v>2828</v>
      </c>
      <c r="I951" s="9">
        <v>699</v>
      </c>
      <c r="J951" s="9">
        <v>2099</v>
      </c>
      <c r="K951" s="1">
        <v>0.21</v>
      </c>
      <c r="L951" s="3">
        <f>IF(Table1[[#This Row],[discount_percentage]]&gt;=0.5, 1,0)</f>
        <v>0</v>
      </c>
      <c r="M951">
        <v>4</v>
      </c>
      <c r="N951" s="2">
        <v>14368</v>
      </c>
      <c r="O951" s="7">
        <f>IF(Table1[rating_count]&lt;1000, 1, 0)</f>
        <v>0</v>
      </c>
      <c r="P951" s="8">
        <f>Table1[[#This Row],[actual_price]]*Table1[[#This Row],[rating_count]]</f>
        <v>30158432</v>
      </c>
      <c r="Q951" s="10" t="str">
        <f>IF(Table1[[#This Row],[discounted_price]]&lt;200, "₹ 200",IF(Table1[[#This Row],[discounted_price]]&lt;=500,"₹ 200-₹ 500", "&gt;₹ 500"))</f>
        <v>&gt;₹ 500</v>
      </c>
      <c r="R951">
        <f>Table1[[#This Row],[rating]]*Table1[[#This Row],[rating_count]]</f>
        <v>57472</v>
      </c>
      <c r="S951" t="str">
        <f>IF(Table1[[#This Row],[discount_percentage]]&lt;0.25, "Low", IF(Table1[[#This Row],[discount_percentage]]&lt;0.5, "Medium", "High"))</f>
        <v>Low</v>
      </c>
    </row>
    <row r="952" spans="1:19">
      <c r="A952" t="s">
        <v>1893</v>
      </c>
      <c r="B952" t="s">
        <v>1894</v>
      </c>
      <c r="C952" t="str">
        <f>TRIM(LEFT(Table1[[#This Row],[product_name]], FIND(" ", Table1[[#This Row],[product_name]], FIND(" ", Table1[[#This Row],[product_name]], FIND(" ", Table1[[#This Row],[product_name]])+1)+1)))</f>
        <v>Philips Viva Collection</v>
      </c>
      <c r="D952" t="str">
        <f>PROPER(Table1[[#This Row],[Column1]])</f>
        <v>Philips Viva Collection</v>
      </c>
      <c r="E952" t="s">
        <v>2943</v>
      </c>
      <c r="F952" t="s">
        <v>2944</v>
      </c>
      <c r="G952" t="s">
        <v>2753</v>
      </c>
      <c r="H952" t="s">
        <v>2754</v>
      </c>
      <c r="I952" s="9">
        <v>300</v>
      </c>
      <c r="J952" s="9">
        <v>5295</v>
      </c>
      <c r="K952" s="1">
        <v>0.39</v>
      </c>
      <c r="L952" s="3">
        <f>IF(Table1[[#This Row],[discount_percentage]]&gt;=0.5, 1,0)</f>
        <v>0</v>
      </c>
      <c r="M952">
        <v>4.2</v>
      </c>
      <c r="N952" s="2">
        <v>39724</v>
      </c>
      <c r="O952" s="7">
        <f>IF(Table1[rating_count]&lt;1000, 1, 0)</f>
        <v>0</v>
      </c>
      <c r="P952" s="8">
        <f>Table1[[#This Row],[actual_price]]*Table1[[#This Row],[rating_count]]</f>
        <v>210338580</v>
      </c>
      <c r="Q952" s="10" t="str">
        <f>IF(Table1[[#This Row],[discounted_price]]&lt;200, "₹ 200",IF(Table1[[#This Row],[discounted_price]]&lt;=500,"₹ 200-₹ 500", "&gt;₹ 500"))</f>
        <v>₹ 200-₹ 500</v>
      </c>
      <c r="R952">
        <f>Table1[[#This Row],[rating]]*Table1[[#This Row],[rating_count]]</f>
        <v>166840.80000000002</v>
      </c>
      <c r="S952" t="str">
        <f>IF(Table1[[#This Row],[discount_percentage]]&lt;0.25, "Low", IF(Table1[[#This Row],[discount_percentage]]&lt;0.5, "Medium", "High"))</f>
        <v>Medium</v>
      </c>
    </row>
    <row r="953" spans="1:19">
      <c r="A953" t="s">
        <v>1895</v>
      </c>
      <c r="B953" t="s">
        <v>1896</v>
      </c>
      <c r="C953" t="str">
        <f>TRIM(LEFT(Table1[[#This Row],[product_name]], FIND(" ", Table1[[#This Row],[product_name]], FIND(" ", Table1[[#This Row],[product_name]], FIND(" ", Table1[[#This Row],[product_name]])+1)+1)))</f>
        <v>Pigeon By Stovekraft</v>
      </c>
      <c r="D953" t="str">
        <f>PROPER(Table1[[#This Row],[Column1]])</f>
        <v>Pigeon By Stovekraft</v>
      </c>
      <c r="E953" t="s">
        <v>2938</v>
      </c>
      <c r="F953" t="s">
        <v>2939</v>
      </c>
      <c r="G953" t="s">
        <v>2743</v>
      </c>
      <c r="H953" t="s">
        <v>2768</v>
      </c>
      <c r="I953" s="9">
        <v>999</v>
      </c>
      <c r="J953" s="9">
        <v>3595</v>
      </c>
      <c r="K953" s="1">
        <v>0.5</v>
      </c>
      <c r="L953" s="3">
        <f>IF(Table1[[#This Row],[discount_percentage]]&gt;=0.5, 1,0)</f>
        <v>1</v>
      </c>
      <c r="M953">
        <v>3.8</v>
      </c>
      <c r="N953" s="2">
        <v>9791</v>
      </c>
      <c r="O953" s="7">
        <f>IF(Table1[rating_count]&lt;1000, 1, 0)</f>
        <v>0</v>
      </c>
      <c r="P953" s="8">
        <f>Table1[[#This Row],[actual_price]]*Table1[[#This Row],[rating_count]]</f>
        <v>35198645</v>
      </c>
      <c r="Q953" s="10" t="str">
        <f>IF(Table1[[#This Row],[discounted_price]]&lt;200, "₹ 200",IF(Table1[[#This Row],[discounted_price]]&lt;=500,"₹ 200-₹ 500", "&gt;₹ 500"))</f>
        <v>&gt;₹ 500</v>
      </c>
      <c r="R953">
        <f>Table1[[#This Row],[rating]]*Table1[[#This Row],[rating_count]]</f>
        <v>37205.799999999996</v>
      </c>
      <c r="S953" t="str">
        <f>IF(Table1[[#This Row],[discount_percentage]]&lt;0.25, "Low", IF(Table1[[#This Row],[discount_percentage]]&lt;0.5, "Medium", "High"))</f>
        <v>High</v>
      </c>
    </row>
    <row r="954" spans="1:19">
      <c r="A954" t="s">
        <v>1897</v>
      </c>
      <c r="B954" t="s">
        <v>1898</v>
      </c>
      <c r="C954" t="str">
        <f>TRIM(LEFT(Table1[[#This Row],[product_name]], FIND(" ", Table1[[#This Row],[product_name]], FIND(" ", Table1[[#This Row],[product_name]], FIND(" ", Table1[[#This Row],[product_name]])+1)+1)))</f>
        <v>AGARO Esteem Multi</v>
      </c>
      <c r="D954" t="str">
        <f>PROPER(Table1[[#This Row],[Column1]])</f>
        <v>Agaro Esteem Multi</v>
      </c>
      <c r="E954" t="s">
        <v>2943</v>
      </c>
      <c r="F954" t="s">
        <v>2945</v>
      </c>
      <c r="G954" t="s">
        <v>2762</v>
      </c>
      <c r="H954" t="s">
        <v>2955</v>
      </c>
      <c r="I954" s="9">
        <v>535</v>
      </c>
      <c r="J954" s="9">
        <v>1699</v>
      </c>
      <c r="K954" s="1">
        <v>0.26</v>
      </c>
      <c r="L954" s="3">
        <f>IF(Table1[[#This Row],[discount_percentage]]&gt;=0.5, 1,0)</f>
        <v>0</v>
      </c>
      <c r="M954">
        <v>4.2</v>
      </c>
      <c r="N954" s="2">
        <v>2891</v>
      </c>
      <c r="O954" s="7">
        <f>IF(Table1[rating_count]&lt;1000, 1, 0)</f>
        <v>0</v>
      </c>
      <c r="P954" s="8">
        <f>Table1[[#This Row],[actual_price]]*Table1[[#This Row],[rating_count]]</f>
        <v>4911809</v>
      </c>
      <c r="Q954" s="10" t="str">
        <f>IF(Table1[[#This Row],[discounted_price]]&lt;200, "₹ 200",IF(Table1[[#This Row],[discounted_price]]&lt;=500,"₹ 200-₹ 500", "&gt;₹ 500"))</f>
        <v>&gt;₹ 500</v>
      </c>
      <c r="R954">
        <f>Table1[[#This Row],[rating]]*Table1[[#This Row],[rating_count]]</f>
        <v>12142.2</v>
      </c>
      <c r="S954" t="str">
        <f>IF(Table1[[#This Row],[discount_percentage]]&lt;0.25, "Low", IF(Table1[[#This Row],[discount_percentage]]&lt;0.5, "Medium", "High"))</f>
        <v>Medium</v>
      </c>
    </row>
    <row r="955" spans="1:19">
      <c r="A955" t="s">
        <v>1899</v>
      </c>
      <c r="B955" t="s">
        <v>1900</v>
      </c>
      <c r="C955" t="str">
        <f>TRIM(LEFT(Table1[[#This Row],[product_name]], FIND(" ", Table1[[#This Row],[product_name]], FIND(" ", Table1[[#This Row],[product_name]], FIND(" ", Table1[[#This Row],[product_name]])+1)+1)))</f>
        <v>Bajaj Minor 1000</v>
      </c>
      <c r="D955" t="str">
        <f>PROPER(Table1[[#This Row],[Column1]])</f>
        <v>Bajaj Minor 1000</v>
      </c>
      <c r="E955" t="s">
        <v>2696</v>
      </c>
      <c r="F955" t="s">
        <v>2941</v>
      </c>
      <c r="G955" t="s">
        <v>2698</v>
      </c>
      <c r="H955" t="s">
        <v>2699</v>
      </c>
      <c r="I955" s="9">
        <v>13999</v>
      </c>
      <c r="J955" s="9">
        <v>1129</v>
      </c>
      <c r="K955" s="1">
        <v>0.34</v>
      </c>
      <c r="L955" s="3">
        <f>IF(Table1[[#This Row],[discount_percentage]]&gt;=0.5, 1,0)</f>
        <v>0</v>
      </c>
      <c r="M955">
        <v>4</v>
      </c>
      <c r="N955" s="2">
        <v>2446</v>
      </c>
      <c r="O955" s="7">
        <f>IF(Table1[rating_count]&lt;1000, 1, 0)</f>
        <v>0</v>
      </c>
      <c r="P955" s="8">
        <f>Table1[[#This Row],[actual_price]]*Table1[[#This Row],[rating_count]]</f>
        <v>2761534</v>
      </c>
      <c r="Q955" s="10" t="str">
        <f>IF(Table1[[#This Row],[discounted_price]]&lt;200, "₹ 200",IF(Table1[[#This Row],[discounted_price]]&lt;=500,"₹ 200-₹ 500", "&gt;₹ 500"))</f>
        <v>&gt;₹ 500</v>
      </c>
      <c r="R955">
        <f>Table1[[#This Row],[rating]]*Table1[[#This Row],[rating_count]]</f>
        <v>9784</v>
      </c>
      <c r="S955" t="str">
        <f>IF(Table1[[#This Row],[discount_percentage]]&lt;0.25, "Low", IF(Table1[[#This Row],[discount_percentage]]&lt;0.5, "Medium", "High"))</f>
        <v>Medium</v>
      </c>
    </row>
    <row r="956" spans="1:19">
      <c r="A956" t="s">
        <v>1901</v>
      </c>
      <c r="B956" t="s">
        <v>1902</v>
      </c>
      <c r="C956" t="str">
        <f>TRIM(LEFT(Table1[[#This Row],[product_name]], FIND(" ", Table1[[#This Row],[product_name]], FIND(" ", Table1[[#This Row],[product_name]], FIND(" ", Table1[[#This Row],[product_name]])+1)+1)))</f>
        <v>Butterfly Jet Elite</v>
      </c>
      <c r="D956" t="str">
        <f>PROPER(Table1[[#This Row],[Column1]])</f>
        <v>Butterfly Jet Elite</v>
      </c>
      <c r="E956" t="s">
        <v>2938</v>
      </c>
      <c r="F956" t="s">
        <v>2939</v>
      </c>
      <c r="G956" t="s">
        <v>2739</v>
      </c>
      <c r="H956" t="s">
        <v>2797</v>
      </c>
      <c r="I956" s="9">
        <v>269</v>
      </c>
      <c r="J956" s="9">
        <v>5795</v>
      </c>
      <c r="K956" s="1">
        <v>0.4</v>
      </c>
      <c r="L956" s="3">
        <f>IF(Table1[[#This Row],[discount_percentage]]&gt;=0.5, 1,0)</f>
        <v>0</v>
      </c>
      <c r="M956">
        <v>3.9</v>
      </c>
      <c r="N956" s="2">
        <v>25340</v>
      </c>
      <c r="O956" s="7">
        <f>IF(Table1[rating_count]&lt;1000, 1, 0)</f>
        <v>0</v>
      </c>
      <c r="P956" s="8">
        <f>Table1[[#This Row],[actual_price]]*Table1[[#This Row],[rating_count]]</f>
        <v>146845300</v>
      </c>
      <c r="Q956" s="10" t="str">
        <f>IF(Table1[[#This Row],[discounted_price]]&lt;200, "₹ 200",IF(Table1[[#This Row],[discounted_price]]&lt;=500,"₹ 200-₹ 500", "&gt;₹ 500"))</f>
        <v>₹ 200-₹ 500</v>
      </c>
      <c r="R956">
        <f>Table1[[#This Row],[rating]]*Table1[[#This Row],[rating_count]]</f>
        <v>98826</v>
      </c>
      <c r="S956" t="str">
        <f>IF(Table1[[#This Row],[discount_percentage]]&lt;0.25, "Low", IF(Table1[[#This Row],[discount_percentage]]&lt;0.5, "Medium", "High"))</f>
        <v>Medium</v>
      </c>
    </row>
    <row r="957" spans="1:19">
      <c r="A957" t="s">
        <v>1903</v>
      </c>
      <c r="B957" t="s">
        <v>1904</v>
      </c>
      <c r="C957" t="str">
        <f>TRIM(LEFT(Table1[[#This Row],[product_name]], FIND(" ", Table1[[#This Row],[product_name]], FIND(" ", Table1[[#This Row],[product_name]], FIND(" ", Table1[[#This Row],[product_name]])+1)+1)))</f>
        <v>SOFLIN Egg Boiler</v>
      </c>
      <c r="D957" t="str">
        <f>PROPER(Table1[[#This Row],[Column1]])</f>
        <v>Soflin Egg Boiler</v>
      </c>
      <c r="E957" t="s">
        <v>2943</v>
      </c>
      <c r="F957" t="s">
        <v>2944</v>
      </c>
      <c r="G957" t="s">
        <v>2753</v>
      </c>
      <c r="H957" t="s">
        <v>2754</v>
      </c>
      <c r="I957" s="9">
        <v>341</v>
      </c>
      <c r="J957" s="9">
        <v>999</v>
      </c>
      <c r="K957" s="1">
        <v>0.62</v>
      </c>
      <c r="L957" s="3">
        <f>IF(Table1[[#This Row],[discount_percentage]]&gt;=0.5, 1,0)</f>
        <v>1</v>
      </c>
      <c r="M957">
        <v>4.3</v>
      </c>
      <c r="N957" s="2">
        <v>3096</v>
      </c>
      <c r="O957" s="7">
        <f>IF(Table1[rating_count]&lt;1000, 1, 0)</f>
        <v>0</v>
      </c>
      <c r="P957" s="8">
        <f>Table1[[#This Row],[actual_price]]*Table1[[#This Row],[rating_count]]</f>
        <v>3092904</v>
      </c>
      <c r="Q957" s="10" t="str">
        <f>IF(Table1[[#This Row],[discounted_price]]&lt;200, "₹ 200",IF(Table1[[#This Row],[discounted_price]]&lt;=500,"₹ 200-₹ 500", "&gt;₹ 500"))</f>
        <v>₹ 200-₹ 500</v>
      </c>
      <c r="R957">
        <f>Table1[[#This Row],[rating]]*Table1[[#This Row],[rating_count]]</f>
        <v>13312.8</v>
      </c>
      <c r="S957" t="str">
        <f>IF(Table1[[#This Row],[discount_percentage]]&lt;0.25, "Low", IF(Table1[[#This Row],[discount_percentage]]&lt;0.5, "Medium", "High"))</f>
        <v>High</v>
      </c>
    </row>
    <row r="958" spans="1:19">
      <c r="A958" t="s">
        <v>1905</v>
      </c>
      <c r="B958" t="s">
        <v>1906</v>
      </c>
      <c r="C958" t="str">
        <f>TRIM(LEFT(Table1[[#This Row],[product_name]], FIND(" ", Table1[[#This Row],[product_name]], FIND(" ", Table1[[#This Row],[product_name]], FIND(" ", Table1[[#This Row],[product_name]])+1)+1)))</f>
        <v>Lifelong LLQH925 Dyno</v>
      </c>
      <c r="D958" t="str">
        <f>PROPER(Table1[[#This Row],[Column1]])</f>
        <v>Lifelong Llqh925 Dyno</v>
      </c>
      <c r="E958" t="s">
        <v>2938</v>
      </c>
      <c r="F958" t="s">
        <v>2940</v>
      </c>
      <c r="G958" t="s">
        <v>2776</v>
      </c>
      <c r="I958" s="9">
        <v>2499</v>
      </c>
      <c r="J958" s="9">
        <v>2400</v>
      </c>
      <c r="K958" s="1">
        <v>0.54</v>
      </c>
      <c r="L958" s="3">
        <f>IF(Table1[[#This Row],[discount_percentage]]&gt;=0.5, 1,0)</f>
        <v>1</v>
      </c>
      <c r="M958">
        <v>3.8</v>
      </c>
      <c r="N958" s="2">
        <v>4</v>
      </c>
      <c r="O958" s="7">
        <f>IF(Table1[rating_count]&lt;1000, 1, 0)</f>
        <v>1</v>
      </c>
      <c r="P958" s="8">
        <f>Table1[[#This Row],[actual_price]]*Table1[[#This Row],[rating_count]]</f>
        <v>9600</v>
      </c>
      <c r="Q958" s="10" t="str">
        <f>IF(Table1[[#This Row],[discounted_price]]&lt;200, "₹ 200",IF(Table1[[#This Row],[discounted_price]]&lt;=500,"₹ 200-₹ 500", "&gt;₹ 500"))</f>
        <v>&gt;₹ 500</v>
      </c>
      <c r="R958">
        <f>Table1[[#This Row],[rating]]*Table1[[#This Row],[rating_count]]</f>
        <v>15.2</v>
      </c>
      <c r="S958" t="str">
        <f>IF(Table1[[#This Row],[discount_percentage]]&lt;0.25, "Low", IF(Table1[[#This Row],[discount_percentage]]&lt;0.5, "Medium", "High"))</f>
        <v>High</v>
      </c>
    </row>
    <row r="959" spans="1:19">
      <c r="A959" t="s">
        <v>1907</v>
      </c>
      <c r="B959" t="s">
        <v>1908</v>
      </c>
      <c r="C959" t="str">
        <f>TRIM(LEFT(Table1[[#This Row],[product_name]], FIND(" ", Table1[[#This Row],[product_name]], FIND(" ", Table1[[#This Row],[product_name]], FIND(" ", Table1[[#This Row],[product_name]])+1)+1)))</f>
        <v>Amazon Basics 1500</v>
      </c>
      <c r="D959" t="str">
        <f>PROPER(Table1[[#This Row],[Column1]])</f>
        <v>Amazon Basics 1500</v>
      </c>
      <c r="E959" t="s">
        <v>2938</v>
      </c>
      <c r="F959" t="s">
        <v>2939</v>
      </c>
      <c r="G959" t="s">
        <v>2958</v>
      </c>
      <c r="H959" t="s">
        <v>2695</v>
      </c>
      <c r="I959" s="9">
        <v>349</v>
      </c>
      <c r="J959" s="9">
        <v>1299</v>
      </c>
      <c r="K959" s="1">
        <v>0.42</v>
      </c>
      <c r="L959" s="3">
        <f>IF(Table1[[#This Row],[discount_percentage]]&gt;=0.5, 1,0)</f>
        <v>0</v>
      </c>
      <c r="M959">
        <v>4</v>
      </c>
      <c r="N959" s="2">
        <v>119</v>
      </c>
      <c r="O959" s="7">
        <f>IF(Table1[rating_count]&lt;1000, 1, 0)</f>
        <v>1</v>
      </c>
      <c r="P959" s="8">
        <f>Table1[[#This Row],[actual_price]]*Table1[[#This Row],[rating_count]]</f>
        <v>154581</v>
      </c>
      <c r="Q959" s="10" t="str">
        <f>IF(Table1[[#This Row],[discounted_price]]&lt;200, "₹ 200",IF(Table1[[#This Row],[discounted_price]]&lt;=500,"₹ 200-₹ 500", "&gt;₹ 500"))</f>
        <v>₹ 200-₹ 500</v>
      </c>
      <c r="R959">
        <f>Table1[[#This Row],[rating]]*Table1[[#This Row],[rating_count]]</f>
        <v>476</v>
      </c>
      <c r="S959" t="str">
        <f>IF(Table1[[#This Row],[discount_percentage]]&lt;0.25, "Low", IF(Table1[[#This Row],[discount_percentage]]&lt;0.5, "Medium", "High"))</f>
        <v>Medium</v>
      </c>
    </row>
    <row r="960" spans="1:19">
      <c r="A960" t="s">
        <v>1909</v>
      </c>
      <c r="B960" t="s">
        <v>1910</v>
      </c>
      <c r="C960" t="str">
        <f>TRIM(LEFT(Table1[[#This Row],[product_name]], FIND(" ", Table1[[#This Row],[product_name]], FIND(" ", Table1[[#This Row],[product_name]], FIND(" ", Table1[[#This Row],[product_name]])+1)+1)))</f>
        <v>Prestige Sandwich Maker</v>
      </c>
      <c r="D960" t="str">
        <f>PROPER(Table1[[#This Row],[Column1]])</f>
        <v>Prestige Sandwich Maker</v>
      </c>
      <c r="E960" t="s">
        <v>2938</v>
      </c>
      <c r="F960" t="s">
        <v>2765</v>
      </c>
      <c r="G960" t="s">
        <v>2818</v>
      </c>
      <c r="I960" s="9">
        <v>5899</v>
      </c>
      <c r="J960" s="9">
        <v>1299</v>
      </c>
      <c r="K960" s="1">
        <v>0</v>
      </c>
      <c r="L960" s="3">
        <f>IF(Table1[[#This Row],[discount_percentage]]&gt;=0.5, 1,0)</f>
        <v>0</v>
      </c>
      <c r="M960">
        <v>4.2</v>
      </c>
      <c r="N960" s="2">
        <v>40106</v>
      </c>
      <c r="O960" s="7">
        <f>IF(Table1[rating_count]&lt;1000, 1, 0)</f>
        <v>0</v>
      </c>
      <c r="P960" s="8">
        <f>Table1[[#This Row],[actual_price]]*Table1[[#This Row],[rating_count]]</f>
        <v>52097694</v>
      </c>
      <c r="Q960" s="10" t="str">
        <f>IF(Table1[[#This Row],[discounted_price]]&lt;200, "₹ 200",IF(Table1[[#This Row],[discounted_price]]&lt;=500,"₹ 200-₹ 500", "&gt;₹ 500"))</f>
        <v>&gt;₹ 500</v>
      </c>
      <c r="R960">
        <f>Table1[[#This Row],[rating]]*Table1[[#This Row],[rating_count]]</f>
        <v>168445.2</v>
      </c>
      <c r="S960" t="str">
        <f>IF(Table1[[#This Row],[discount_percentage]]&lt;0.25, "Low", IF(Table1[[#This Row],[discount_percentage]]&lt;0.5, "Medium", "High"))</f>
        <v>Low</v>
      </c>
    </row>
    <row r="961" spans="1:19">
      <c r="A961" t="s">
        <v>1911</v>
      </c>
      <c r="B961" t="s">
        <v>1912</v>
      </c>
      <c r="C961" t="str">
        <f>TRIM(LEFT(Table1[[#This Row],[product_name]], FIND(" ", Table1[[#This Row],[product_name]], FIND(" ", Table1[[#This Row],[product_name]], FIND(" ", Table1[[#This Row],[product_name]])+1)+1)))</f>
        <v>Orient Electric Fabrijoy</v>
      </c>
      <c r="D961" t="str">
        <f>PROPER(Table1[[#This Row],[Column1]])</f>
        <v>Orient Electric Fabrijoy</v>
      </c>
      <c r="E961" t="s">
        <v>2696</v>
      </c>
      <c r="F961" t="s">
        <v>2717</v>
      </c>
      <c r="G961" t="s">
        <v>2718</v>
      </c>
      <c r="H961" t="s">
        <v>2719</v>
      </c>
      <c r="I961" s="9">
        <v>699</v>
      </c>
      <c r="J961" s="9">
        <v>1090</v>
      </c>
      <c r="K961" s="1">
        <v>0.5</v>
      </c>
      <c r="L961" s="3">
        <f>IF(Table1[[#This Row],[discount_percentage]]&gt;=0.5, 1,0)</f>
        <v>1</v>
      </c>
      <c r="M961">
        <v>4.2</v>
      </c>
      <c r="N961" s="2">
        <v>13029</v>
      </c>
      <c r="O961" s="7">
        <f>IF(Table1[rating_count]&lt;1000, 1, 0)</f>
        <v>0</v>
      </c>
      <c r="P961" s="8">
        <f>Table1[[#This Row],[actual_price]]*Table1[[#This Row],[rating_count]]</f>
        <v>14201610</v>
      </c>
      <c r="Q961" s="10" t="str">
        <f>IF(Table1[[#This Row],[discounted_price]]&lt;200, "₹ 200",IF(Table1[[#This Row],[discounted_price]]&lt;=500,"₹ 200-₹ 500", "&gt;₹ 500"))</f>
        <v>&gt;₹ 500</v>
      </c>
      <c r="R961">
        <f>Table1[[#This Row],[rating]]*Table1[[#This Row],[rating_count]]</f>
        <v>54721.8</v>
      </c>
      <c r="S961" t="str">
        <f>IF(Table1[[#This Row],[discount_percentage]]&lt;0.25, "Low", IF(Table1[[#This Row],[discount_percentage]]&lt;0.5, "Medium", "High"))</f>
        <v>High</v>
      </c>
    </row>
    <row r="962" spans="1:19">
      <c r="A962" t="s">
        <v>1913</v>
      </c>
      <c r="B962" t="s">
        <v>1914</v>
      </c>
      <c r="C962" t="str">
        <f>TRIM(LEFT(Table1[[#This Row],[product_name]], FIND(" ", Table1[[#This Row],[product_name]], FIND(" ", Table1[[#This Row],[product_name]], FIND(" ", Table1[[#This Row],[product_name]])+1)+1)))</f>
        <v>Lifelong LLFH921 Regalia</v>
      </c>
      <c r="D962" t="str">
        <f>PROPER(Table1[[#This Row],[Column1]])</f>
        <v>Lifelong Llfh921 Regalia</v>
      </c>
      <c r="E962" t="s">
        <v>2938</v>
      </c>
      <c r="F962" t="s">
        <v>2940</v>
      </c>
      <c r="G962" t="s">
        <v>2776</v>
      </c>
      <c r="I962" s="9">
        <v>1565</v>
      </c>
      <c r="J962" s="9">
        <v>2000</v>
      </c>
      <c r="K962" s="1">
        <v>0.55000000000000004</v>
      </c>
      <c r="L962" s="3">
        <f>IF(Table1[[#This Row],[discount_percentage]]&gt;=0.5, 1,0)</f>
        <v>1</v>
      </c>
      <c r="M962">
        <v>3.6</v>
      </c>
      <c r="N962" s="2">
        <v>291</v>
      </c>
      <c r="O962" s="7">
        <f>IF(Table1[rating_count]&lt;1000, 1, 0)</f>
        <v>1</v>
      </c>
      <c r="P962" s="8">
        <f>Table1[[#This Row],[actual_price]]*Table1[[#This Row],[rating_count]]</f>
        <v>582000</v>
      </c>
      <c r="Q962" s="10" t="str">
        <f>IF(Table1[[#This Row],[discounted_price]]&lt;200, "₹ 200",IF(Table1[[#This Row],[discounted_price]]&lt;=500,"₹ 200-₹ 500", "&gt;₹ 500"))</f>
        <v>&gt;₹ 500</v>
      </c>
      <c r="R962">
        <f>Table1[[#This Row],[rating]]*Table1[[#This Row],[rating_count]]</f>
        <v>1047.6000000000001</v>
      </c>
      <c r="S962" t="str">
        <f>IF(Table1[[#This Row],[discount_percentage]]&lt;0.25, "Low", IF(Table1[[#This Row],[discount_percentage]]&lt;0.5, "Medium", "High"))</f>
        <v>High</v>
      </c>
    </row>
    <row r="963" spans="1:19">
      <c r="A963" t="s">
        <v>1915</v>
      </c>
      <c r="B963" t="s">
        <v>1916</v>
      </c>
      <c r="C963" t="str">
        <f>TRIM(LEFT(Table1[[#This Row],[product_name]], FIND(" ", Table1[[#This Row],[product_name]], FIND(" ", Table1[[#This Row],[product_name]], FIND(" ", Table1[[#This Row],[product_name]])+1)+1)))</f>
        <v>Philips GC181 Heavy</v>
      </c>
      <c r="D963" t="str">
        <f>PROPER(Table1[[#This Row],[Column1]])</f>
        <v>Philips Gc181 Heavy</v>
      </c>
      <c r="E963" t="s">
        <v>2696</v>
      </c>
      <c r="F963" t="s">
        <v>2759</v>
      </c>
      <c r="G963" t="s">
        <v>2697</v>
      </c>
      <c r="H963" t="s">
        <v>2761</v>
      </c>
      <c r="I963" s="9">
        <v>326</v>
      </c>
      <c r="J963" s="9">
        <v>1545</v>
      </c>
      <c r="K963" s="1">
        <v>0.14000000000000001</v>
      </c>
      <c r="L963" s="3">
        <f>IF(Table1[[#This Row],[discount_percentage]]&gt;=0.5, 1,0)</f>
        <v>0</v>
      </c>
      <c r="M963">
        <v>4.3</v>
      </c>
      <c r="N963" s="2">
        <v>15453</v>
      </c>
      <c r="O963" s="7">
        <f>IF(Table1[rating_count]&lt;1000, 1, 0)</f>
        <v>0</v>
      </c>
      <c r="P963" s="8">
        <f>Table1[[#This Row],[actual_price]]*Table1[[#This Row],[rating_count]]</f>
        <v>23874885</v>
      </c>
      <c r="Q963" s="10" t="str">
        <f>IF(Table1[[#This Row],[discounted_price]]&lt;200, "₹ 200",IF(Table1[[#This Row],[discounted_price]]&lt;=500,"₹ 200-₹ 500", "&gt;₹ 500"))</f>
        <v>₹ 200-₹ 500</v>
      </c>
      <c r="R963">
        <f>Table1[[#This Row],[rating]]*Table1[[#This Row],[rating_count]]</f>
        <v>66447.899999999994</v>
      </c>
      <c r="S963" t="str">
        <f>IF(Table1[[#This Row],[discount_percentage]]&lt;0.25, "Low", IF(Table1[[#This Row],[discount_percentage]]&lt;0.5, "Medium", "High"))</f>
        <v>Low</v>
      </c>
    </row>
    <row r="964" spans="1:19">
      <c r="A964" t="s">
        <v>1917</v>
      </c>
      <c r="B964" t="s">
        <v>1918</v>
      </c>
      <c r="C964" t="str">
        <f>TRIM(LEFT(Table1[[#This Row],[product_name]], FIND(" ", Table1[[#This Row],[product_name]], FIND(" ", Table1[[#This Row],[product_name]], FIND(" ", Table1[[#This Row],[product_name]])+1)+1)))</f>
        <v>Bulfyss USB Rechargeable</v>
      </c>
      <c r="D964" t="str">
        <f>PROPER(Table1[[#This Row],[Column1]])</f>
        <v>Bulfyss Usb Rechargeable</v>
      </c>
      <c r="E964" t="s">
        <v>2696</v>
      </c>
      <c r="F964" t="s">
        <v>2725</v>
      </c>
      <c r="G964" t="s">
        <v>2706</v>
      </c>
      <c r="I964" s="9">
        <v>120</v>
      </c>
      <c r="J964" s="9">
        <v>1999</v>
      </c>
      <c r="K964" s="1">
        <v>0.45</v>
      </c>
      <c r="L964" s="3">
        <f>IF(Table1[[#This Row],[discount_percentage]]&gt;=0.5, 1,0)</f>
        <v>0</v>
      </c>
      <c r="M964">
        <v>4</v>
      </c>
      <c r="N964" s="2">
        <v>604</v>
      </c>
      <c r="O964" s="7">
        <f>IF(Table1[rating_count]&lt;1000, 1, 0)</f>
        <v>1</v>
      </c>
      <c r="P964" s="8">
        <f>Table1[[#This Row],[actual_price]]*Table1[[#This Row],[rating_count]]</f>
        <v>1207396</v>
      </c>
      <c r="Q964" s="10" t="str">
        <f>IF(Table1[[#This Row],[discounted_price]]&lt;200, "₹ 200",IF(Table1[[#This Row],[discounted_price]]&lt;=500,"₹ 200-₹ 500", "&gt;₹ 500"))</f>
        <v>₹ 200</v>
      </c>
      <c r="R964">
        <f>Table1[[#This Row],[rating]]*Table1[[#This Row],[rating_count]]</f>
        <v>2416</v>
      </c>
      <c r="S964" t="str">
        <f>IF(Table1[[#This Row],[discount_percentage]]&lt;0.25, "Low", IF(Table1[[#This Row],[discount_percentage]]&lt;0.5, "Medium", "High"))</f>
        <v>Medium</v>
      </c>
    </row>
    <row r="965" spans="1:19">
      <c r="A965" t="s">
        <v>1919</v>
      </c>
      <c r="B965" t="s">
        <v>1920</v>
      </c>
      <c r="C965" t="str">
        <f>TRIM(LEFT(Table1[[#This Row],[product_name]], FIND(" ", Table1[[#This Row],[product_name]], FIND(" ", Table1[[#This Row],[product_name]], FIND(" ", Table1[[#This Row],[product_name]])+1)+1)))</f>
        <v>Bajaj DX-7 1000W</v>
      </c>
      <c r="D965" t="str">
        <f>PROPER(Table1[[#This Row],[Column1]])</f>
        <v>Bajaj Dx-7 1000W</v>
      </c>
      <c r="E965" t="s">
        <v>2938</v>
      </c>
      <c r="F965" t="s">
        <v>2741</v>
      </c>
      <c r="G965" t="s">
        <v>2758</v>
      </c>
      <c r="I965" s="9">
        <v>657</v>
      </c>
      <c r="J965" s="9">
        <v>875</v>
      </c>
      <c r="K965" s="1">
        <v>0.11</v>
      </c>
      <c r="L965" s="3">
        <f>IF(Table1[[#This Row],[discount_percentage]]&gt;=0.5, 1,0)</f>
        <v>0</v>
      </c>
      <c r="M965">
        <v>4.2</v>
      </c>
      <c r="N965" s="2">
        <v>46647</v>
      </c>
      <c r="O965" s="7">
        <f>IF(Table1[rating_count]&lt;1000, 1, 0)</f>
        <v>0</v>
      </c>
      <c r="P965" s="8">
        <f>Table1[[#This Row],[actual_price]]*Table1[[#This Row],[rating_count]]</f>
        <v>40816125</v>
      </c>
      <c r="Q965" s="10" t="str">
        <f>IF(Table1[[#This Row],[discounted_price]]&lt;200, "₹ 200",IF(Table1[[#This Row],[discounted_price]]&lt;=500,"₹ 200-₹ 500", "&gt;₹ 500"))</f>
        <v>&gt;₹ 500</v>
      </c>
      <c r="R965">
        <f>Table1[[#This Row],[rating]]*Table1[[#This Row],[rating_count]]</f>
        <v>195917.4</v>
      </c>
      <c r="S965" t="str">
        <f>IF(Table1[[#This Row],[discount_percentage]]&lt;0.25, "Low", IF(Table1[[#This Row],[discount_percentage]]&lt;0.5, "Medium", "High"))</f>
        <v>Low</v>
      </c>
    </row>
    <row r="966" spans="1:19">
      <c r="A966" t="s">
        <v>1921</v>
      </c>
      <c r="B966" t="s">
        <v>1922</v>
      </c>
      <c r="C966" t="str">
        <f>TRIM(LEFT(Table1[[#This Row],[product_name]], FIND(" ", Table1[[#This Row],[product_name]], FIND(" ", Table1[[#This Row],[product_name]], FIND(" ", Table1[[#This Row],[product_name]])+1)+1)))</f>
        <v>Bajaj New Shakti</v>
      </c>
      <c r="D966" t="str">
        <f>PROPER(Table1[[#This Row],[Column1]])</f>
        <v>Bajaj New Shakti</v>
      </c>
      <c r="E966" t="s">
        <v>2938</v>
      </c>
      <c r="F966" t="s">
        <v>2939</v>
      </c>
      <c r="G966" t="s">
        <v>2769</v>
      </c>
      <c r="H966" t="s">
        <v>2770</v>
      </c>
      <c r="I966" s="9">
        <v>1995</v>
      </c>
      <c r="J966" s="9">
        <v>15270</v>
      </c>
      <c r="K966" s="1">
        <v>0.59</v>
      </c>
      <c r="L966" s="3">
        <f>IF(Table1[[#This Row],[discount_percentage]]&gt;=0.5, 1,0)</f>
        <v>1</v>
      </c>
      <c r="M966">
        <v>4.0999999999999996</v>
      </c>
      <c r="N966" s="2">
        <v>3233</v>
      </c>
      <c r="O966" s="7">
        <f>IF(Table1[rating_count]&lt;1000, 1, 0)</f>
        <v>0</v>
      </c>
      <c r="P966" s="8">
        <f>Table1[[#This Row],[actual_price]]*Table1[[#This Row],[rating_count]]</f>
        <v>49367910</v>
      </c>
      <c r="Q966" s="10" t="str">
        <f>IF(Table1[[#This Row],[discounted_price]]&lt;200, "₹ 200",IF(Table1[[#This Row],[discounted_price]]&lt;=500,"₹ 200-₹ 500", "&gt;₹ 500"))</f>
        <v>&gt;₹ 500</v>
      </c>
      <c r="R966">
        <f>Table1[[#This Row],[rating]]*Table1[[#This Row],[rating_count]]</f>
        <v>13255.3</v>
      </c>
      <c r="S966" t="str">
        <f>IF(Table1[[#This Row],[discount_percentage]]&lt;0.25, "Low", IF(Table1[[#This Row],[discount_percentage]]&lt;0.5, "Medium", "High"))</f>
        <v>High</v>
      </c>
    </row>
    <row r="967" spans="1:19">
      <c r="A967" t="s">
        <v>1923</v>
      </c>
      <c r="B967" t="s">
        <v>1924</v>
      </c>
      <c r="C967" t="str">
        <f>TRIM(LEFT(Table1[[#This Row],[product_name]], FIND(" ", Table1[[#This Row],[product_name]], FIND(" ", Table1[[#This Row],[product_name]], FIND(" ", Table1[[#This Row],[product_name]])+1)+1)))</f>
        <v>PHILIPS Handheld Garment</v>
      </c>
      <c r="D967" t="str">
        <f>PROPER(Table1[[#This Row],[Column1]])</f>
        <v>Philips Handheld Garment</v>
      </c>
      <c r="E967" t="s">
        <v>2696</v>
      </c>
      <c r="F967" t="s">
        <v>2751</v>
      </c>
      <c r="I967" s="9">
        <v>1500</v>
      </c>
      <c r="J967" s="9">
        <v>4195</v>
      </c>
      <c r="K967" s="1">
        <v>0.24</v>
      </c>
      <c r="L967" s="3">
        <f>IF(Table1[[#This Row],[discount_percentage]]&gt;=0.5, 1,0)</f>
        <v>0</v>
      </c>
      <c r="M967">
        <v>4</v>
      </c>
      <c r="N967" s="2">
        <v>1282</v>
      </c>
      <c r="O967" s="7">
        <f>IF(Table1[rating_count]&lt;1000, 1, 0)</f>
        <v>0</v>
      </c>
      <c r="P967" s="8">
        <f>Table1[[#This Row],[actual_price]]*Table1[[#This Row],[rating_count]]</f>
        <v>5377990</v>
      </c>
      <c r="Q967" s="10" t="str">
        <f>IF(Table1[[#This Row],[discounted_price]]&lt;200, "₹ 200",IF(Table1[[#This Row],[discounted_price]]&lt;=500,"₹ 200-₹ 500", "&gt;₹ 500"))</f>
        <v>&gt;₹ 500</v>
      </c>
      <c r="R967">
        <f>Table1[[#This Row],[rating]]*Table1[[#This Row],[rating_count]]</f>
        <v>5128</v>
      </c>
      <c r="S967" t="str">
        <f>IF(Table1[[#This Row],[discount_percentage]]&lt;0.25, "Low", IF(Table1[[#This Row],[discount_percentage]]&lt;0.5, "Medium", "High"))</f>
        <v>Low</v>
      </c>
    </row>
    <row r="968" spans="1:19">
      <c r="A968" t="s">
        <v>1925</v>
      </c>
      <c r="B968" t="s">
        <v>1926</v>
      </c>
      <c r="C968" t="str">
        <f>TRIM(LEFT(Table1[[#This Row],[product_name]], FIND(" ", Table1[[#This Row],[product_name]], FIND(" ", Table1[[#This Row],[product_name]], FIND(" ", Table1[[#This Row],[product_name]])+1)+1)))</f>
        <v>Room Heater Warmer</v>
      </c>
      <c r="D968" t="str">
        <f>PROPER(Table1[[#This Row],[Column1]])</f>
        <v>Room Heater Warmer</v>
      </c>
      <c r="E968" t="s">
        <v>2938</v>
      </c>
      <c r="F968" t="s">
        <v>2939</v>
      </c>
      <c r="G968" t="s">
        <v>2743</v>
      </c>
      <c r="H968" t="s">
        <v>2748</v>
      </c>
      <c r="I968" s="9">
        <v>2640</v>
      </c>
      <c r="J968" s="9">
        <v>1989</v>
      </c>
      <c r="K968" s="1">
        <v>0.6</v>
      </c>
      <c r="L968" s="3">
        <f>IF(Table1[[#This Row],[discount_percentage]]&gt;=0.5, 1,0)</f>
        <v>1</v>
      </c>
      <c r="M968">
        <v>4.3</v>
      </c>
      <c r="N968" s="2">
        <v>70</v>
      </c>
      <c r="O968" s="7">
        <f>IF(Table1[rating_count]&lt;1000, 1, 0)</f>
        <v>1</v>
      </c>
      <c r="P968" s="8">
        <f>Table1[[#This Row],[actual_price]]*Table1[[#This Row],[rating_count]]</f>
        <v>139230</v>
      </c>
      <c r="Q968" s="10" t="str">
        <f>IF(Table1[[#This Row],[discounted_price]]&lt;200, "₹ 200",IF(Table1[[#This Row],[discounted_price]]&lt;=500,"₹ 200-₹ 500", "&gt;₹ 500"))</f>
        <v>&gt;₹ 500</v>
      </c>
      <c r="R968">
        <f>Table1[[#This Row],[rating]]*Table1[[#This Row],[rating_count]]</f>
        <v>301</v>
      </c>
      <c r="S968" t="str">
        <f>IF(Table1[[#This Row],[discount_percentage]]&lt;0.25, "Low", IF(Table1[[#This Row],[discount_percentage]]&lt;0.5, "Medium", "High"))</f>
        <v>High</v>
      </c>
    </row>
    <row r="969" spans="1:19">
      <c r="A969" t="s">
        <v>1927</v>
      </c>
      <c r="B969" t="s">
        <v>1928</v>
      </c>
      <c r="C969" t="str">
        <f>TRIM(LEFT(Table1[[#This Row],[product_name]], FIND(" ", Table1[[#This Row],[product_name]], FIND(" ", Table1[[#This Row],[product_name]], FIND(" ", Table1[[#This Row],[product_name]])+1)+1)))</f>
        <v>Wonderchef Nutri-blend Mixer,</v>
      </c>
      <c r="D969" t="str">
        <f>PROPER(Table1[[#This Row],[Column1]])</f>
        <v>Wonderchef Nutri-Blend Mixer,</v>
      </c>
      <c r="E969" t="s">
        <v>2938</v>
      </c>
      <c r="F969" t="s">
        <v>2765</v>
      </c>
      <c r="G969" t="s">
        <v>2818</v>
      </c>
      <c r="I969" s="9">
        <v>5299</v>
      </c>
      <c r="J969" s="9">
        <v>5000</v>
      </c>
      <c r="K969" s="1">
        <v>0.46</v>
      </c>
      <c r="L969" s="3">
        <f>IF(Table1[[#This Row],[discount_percentage]]&gt;=0.5, 1,0)</f>
        <v>0</v>
      </c>
      <c r="M969">
        <v>4</v>
      </c>
      <c r="N969" s="2">
        <v>26164</v>
      </c>
      <c r="O969" s="7">
        <f>IF(Table1[rating_count]&lt;1000, 1, 0)</f>
        <v>0</v>
      </c>
      <c r="P969" s="8">
        <f>Table1[[#This Row],[actual_price]]*Table1[[#This Row],[rating_count]]</f>
        <v>130820000</v>
      </c>
      <c r="Q969" s="10" t="str">
        <f>IF(Table1[[#This Row],[discounted_price]]&lt;200, "₹ 200",IF(Table1[[#This Row],[discounted_price]]&lt;=500,"₹ 200-₹ 500", "&gt;₹ 500"))</f>
        <v>&gt;₹ 500</v>
      </c>
      <c r="R969">
        <f>Table1[[#This Row],[rating]]*Table1[[#This Row],[rating_count]]</f>
        <v>104656</v>
      </c>
      <c r="S969" t="str">
        <f>IF(Table1[[#This Row],[discount_percentage]]&lt;0.25, "Low", IF(Table1[[#This Row],[discount_percentage]]&lt;0.5, "Medium", "High"))</f>
        <v>Medium</v>
      </c>
    </row>
    <row r="970" spans="1:19">
      <c r="A970" t="s">
        <v>1929</v>
      </c>
      <c r="B970" t="s">
        <v>1930</v>
      </c>
      <c r="C970" t="str">
        <f>TRIM(LEFT(Table1[[#This Row],[product_name]], FIND(" ", Table1[[#This Row],[product_name]], FIND(" ", Table1[[#This Row],[product_name]], FIND(" ", Table1[[#This Row],[product_name]])+1)+1)))</f>
        <v>USHA Armor AR1100WB</v>
      </c>
      <c r="D970" t="str">
        <f>PROPER(Table1[[#This Row],[Column1]])</f>
        <v>Usha Armor Ar1100Wb</v>
      </c>
      <c r="E970" t="s">
        <v>2938</v>
      </c>
      <c r="F970" t="s">
        <v>2939</v>
      </c>
      <c r="G970" t="s">
        <v>2958</v>
      </c>
      <c r="H970" t="s">
        <v>2695</v>
      </c>
      <c r="I970" s="9">
        <v>263</v>
      </c>
      <c r="J970" s="9">
        <v>990</v>
      </c>
      <c r="K970" s="1">
        <v>0.39</v>
      </c>
      <c r="L970" s="3">
        <f>IF(Table1[[#This Row],[discount_percentage]]&gt;=0.5, 1,0)</f>
        <v>0</v>
      </c>
      <c r="M970">
        <v>3.9</v>
      </c>
      <c r="N970" s="2">
        <v>16166</v>
      </c>
      <c r="O970" s="7">
        <f>IF(Table1[rating_count]&lt;1000, 1, 0)</f>
        <v>0</v>
      </c>
      <c r="P970" s="8">
        <f>Table1[[#This Row],[actual_price]]*Table1[[#This Row],[rating_count]]</f>
        <v>16004340</v>
      </c>
      <c r="Q970" s="10" t="str">
        <f>IF(Table1[[#This Row],[discounted_price]]&lt;200, "₹ 200",IF(Table1[[#This Row],[discounted_price]]&lt;=500,"₹ 200-₹ 500", "&gt;₹ 500"))</f>
        <v>₹ 200-₹ 500</v>
      </c>
      <c r="R970">
        <f>Table1[[#This Row],[rating]]*Table1[[#This Row],[rating_count]]</f>
        <v>63047.4</v>
      </c>
      <c r="S970" t="str">
        <f>IF(Table1[[#This Row],[discount_percentage]]&lt;0.25, "Low", IF(Table1[[#This Row],[discount_percentage]]&lt;0.5, "Medium", "High"))</f>
        <v>Medium</v>
      </c>
    </row>
    <row r="971" spans="1:19">
      <c r="A971" t="s">
        <v>1931</v>
      </c>
      <c r="B971" t="s">
        <v>1932</v>
      </c>
      <c r="C971" t="str">
        <f>TRIM(LEFT(Table1[[#This Row],[product_name]], FIND(" ", Table1[[#This Row],[product_name]], FIND(" ", Table1[[#This Row],[product_name]], FIND(" ", Table1[[#This Row],[product_name]])+1)+1)))</f>
        <v>Butterfly EKN 1.5-Litre</v>
      </c>
      <c r="D971" t="str">
        <f>PROPER(Table1[[#This Row],[Column1]])</f>
        <v>Butterfly Ekn 1.5-Litre</v>
      </c>
      <c r="E971" t="s">
        <v>2938</v>
      </c>
      <c r="F971" t="s">
        <v>2939</v>
      </c>
      <c r="G971" t="s">
        <v>2769</v>
      </c>
      <c r="H971" t="s">
        <v>2824</v>
      </c>
      <c r="I971" s="9">
        <v>1990</v>
      </c>
      <c r="J971" s="9">
        <v>1111</v>
      </c>
      <c r="K971" s="1">
        <v>0.33</v>
      </c>
      <c r="L971" s="3">
        <f>IF(Table1[[#This Row],[discount_percentage]]&gt;=0.5, 1,0)</f>
        <v>0</v>
      </c>
      <c r="M971">
        <v>4.2</v>
      </c>
      <c r="N971" s="2">
        <v>35693</v>
      </c>
      <c r="O971" s="7">
        <f>IF(Table1[rating_count]&lt;1000, 1, 0)</f>
        <v>0</v>
      </c>
      <c r="P971" s="8">
        <f>Table1[[#This Row],[actual_price]]*Table1[[#This Row],[rating_count]]</f>
        <v>39654923</v>
      </c>
      <c r="Q971" s="10" t="str">
        <f>IF(Table1[[#This Row],[discounted_price]]&lt;200, "₹ 200",IF(Table1[[#This Row],[discounted_price]]&lt;=500,"₹ 200-₹ 500", "&gt;₹ 500"))</f>
        <v>&gt;₹ 500</v>
      </c>
      <c r="R971">
        <f>Table1[[#This Row],[rating]]*Table1[[#This Row],[rating_count]]</f>
        <v>149910.6</v>
      </c>
      <c r="S971" t="str">
        <f>IF(Table1[[#This Row],[discount_percentage]]&lt;0.25, "Low", IF(Table1[[#This Row],[discount_percentage]]&lt;0.5, "Medium", "High"))</f>
        <v>Medium</v>
      </c>
    </row>
    <row r="972" spans="1:19">
      <c r="A972" t="s">
        <v>1933</v>
      </c>
      <c r="B972" t="s">
        <v>1934</v>
      </c>
      <c r="C972" t="str">
        <f>TRIM(LEFT(Table1[[#This Row],[product_name]], FIND(" ", Table1[[#This Row],[product_name]], FIND(" ", Table1[[#This Row],[product_name]], FIND(" ", Table1[[#This Row],[product_name]])+1)+1)))</f>
        <v>Crompton Arno Neo</v>
      </c>
      <c r="D972" t="str">
        <f>PROPER(Table1[[#This Row],[Column1]])</f>
        <v>Crompton Arno Neo</v>
      </c>
      <c r="E972" t="s">
        <v>2696</v>
      </c>
      <c r="F972" t="s">
        <v>2829</v>
      </c>
      <c r="G972" t="s">
        <v>2830</v>
      </c>
      <c r="I972" s="9">
        <v>1289</v>
      </c>
      <c r="J972" s="9">
        <v>10400</v>
      </c>
      <c r="K972" s="1">
        <v>0.4</v>
      </c>
      <c r="L972" s="3">
        <f>IF(Table1[[#This Row],[discount_percentage]]&gt;=0.5, 1,0)</f>
        <v>0</v>
      </c>
      <c r="M972">
        <v>4.0999999999999996</v>
      </c>
      <c r="N972" s="2">
        <v>14391</v>
      </c>
      <c r="O972" s="7">
        <f>IF(Table1[rating_count]&lt;1000, 1, 0)</f>
        <v>0</v>
      </c>
      <c r="P972" s="8">
        <f>Table1[[#This Row],[actual_price]]*Table1[[#This Row],[rating_count]]</f>
        <v>149666400</v>
      </c>
      <c r="Q972" s="10" t="str">
        <f>IF(Table1[[#This Row],[discounted_price]]&lt;200, "₹ 200",IF(Table1[[#This Row],[discounted_price]]&lt;=500,"₹ 200-₹ 500", "&gt;₹ 500"))</f>
        <v>&gt;₹ 500</v>
      </c>
      <c r="R972">
        <f>Table1[[#This Row],[rating]]*Table1[[#This Row],[rating_count]]</f>
        <v>59003.099999999991</v>
      </c>
      <c r="S972" t="str">
        <f>IF(Table1[[#This Row],[discount_percentage]]&lt;0.25, "Low", IF(Table1[[#This Row],[discount_percentage]]&lt;0.5, "Medium", "High"))</f>
        <v>Medium</v>
      </c>
    </row>
    <row r="973" spans="1:19">
      <c r="A973" t="s">
        <v>1935</v>
      </c>
      <c r="B973" t="s">
        <v>1936</v>
      </c>
      <c r="C973" t="str">
        <f>TRIM(LEFT(Table1[[#This Row],[product_name]], FIND(" ", Table1[[#This Row],[product_name]], FIND(" ", Table1[[#This Row],[product_name]], FIND(" ", Table1[[#This Row],[product_name]])+1)+1)))</f>
        <v>Borosil Chef Delite</v>
      </c>
      <c r="D973" t="str">
        <f>PROPER(Table1[[#This Row],[Column1]])</f>
        <v>Borosil Chef Delite</v>
      </c>
      <c r="E973" t="s">
        <v>2943</v>
      </c>
      <c r="F973" t="s">
        <v>2944</v>
      </c>
      <c r="G973" t="s">
        <v>2753</v>
      </c>
      <c r="H973" t="s">
        <v>2754</v>
      </c>
      <c r="I973" s="9">
        <v>165</v>
      </c>
      <c r="J973" s="9">
        <v>2490</v>
      </c>
      <c r="K973" s="1">
        <v>0.27</v>
      </c>
      <c r="L973" s="3">
        <f>IF(Table1[[#This Row],[discount_percentage]]&gt;=0.5, 1,0)</f>
        <v>0</v>
      </c>
      <c r="M973">
        <v>4.4000000000000004</v>
      </c>
      <c r="N973" s="2">
        <v>7946</v>
      </c>
      <c r="O973" s="7">
        <f>IF(Table1[rating_count]&lt;1000, 1, 0)</f>
        <v>0</v>
      </c>
      <c r="P973" s="8">
        <f>Table1[[#This Row],[actual_price]]*Table1[[#This Row],[rating_count]]</f>
        <v>19785540</v>
      </c>
      <c r="Q973" s="10" t="str">
        <f>IF(Table1[[#This Row],[discounted_price]]&lt;200, "₹ 200",IF(Table1[[#This Row],[discounted_price]]&lt;=500,"₹ 200-₹ 500", "&gt;₹ 500"))</f>
        <v>₹ 200</v>
      </c>
      <c r="R973">
        <f>Table1[[#This Row],[rating]]*Table1[[#This Row],[rating_count]]</f>
        <v>34962.400000000001</v>
      </c>
      <c r="S973" t="str">
        <f>IF(Table1[[#This Row],[discount_percentage]]&lt;0.25, "Low", IF(Table1[[#This Row],[discount_percentage]]&lt;0.5, "Medium", "High"))</f>
        <v>Medium</v>
      </c>
    </row>
    <row r="974" spans="1:19">
      <c r="A974" t="s">
        <v>1937</v>
      </c>
      <c r="B974" t="s">
        <v>1938</v>
      </c>
      <c r="C974" t="str">
        <f>TRIM(LEFT(Table1[[#This Row],[product_name]], FIND(" ", Table1[[#This Row],[product_name]], FIND(" ", Table1[[#This Row],[product_name]], FIND(" ", Table1[[#This Row],[product_name]])+1)+1)))</f>
        <v>KENT 16055 Amaze</v>
      </c>
      <c r="D974" t="str">
        <f>PROPER(Table1[[#This Row],[Column1]])</f>
        <v>Kent 16055 Amaze</v>
      </c>
      <c r="E974" t="s">
        <v>2938</v>
      </c>
      <c r="F974" t="s">
        <v>2939</v>
      </c>
      <c r="G974" t="s">
        <v>2739</v>
      </c>
      <c r="H974" t="s">
        <v>2811</v>
      </c>
      <c r="I974" s="9">
        <v>1699</v>
      </c>
      <c r="J974" s="9">
        <v>1900</v>
      </c>
      <c r="K974" s="1">
        <v>0.37</v>
      </c>
      <c r="L974" s="3">
        <f>IF(Table1[[#This Row],[discount_percentage]]&gt;=0.5, 1,0)</f>
        <v>0</v>
      </c>
      <c r="M974">
        <v>4</v>
      </c>
      <c r="N974" s="2">
        <v>1765</v>
      </c>
      <c r="O974" s="7">
        <f>IF(Table1[rating_count]&lt;1000, 1, 0)</f>
        <v>0</v>
      </c>
      <c r="P974" s="8">
        <f>Table1[[#This Row],[actual_price]]*Table1[[#This Row],[rating_count]]</f>
        <v>3353500</v>
      </c>
      <c r="Q974" s="10" t="str">
        <f>IF(Table1[[#This Row],[discounted_price]]&lt;200, "₹ 200",IF(Table1[[#This Row],[discounted_price]]&lt;=500,"₹ 200-₹ 500", "&gt;₹ 500"))</f>
        <v>&gt;₹ 500</v>
      </c>
      <c r="R974">
        <f>Table1[[#This Row],[rating]]*Table1[[#This Row],[rating_count]]</f>
        <v>7060</v>
      </c>
      <c r="S974" t="str">
        <f>IF(Table1[[#This Row],[discount_percentage]]&lt;0.25, "Low", IF(Table1[[#This Row],[discount_percentage]]&lt;0.5, "Medium", "High"))</f>
        <v>Medium</v>
      </c>
    </row>
    <row r="975" spans="1:19">
      <c r="A975" t="s">
        <v>1939</v>
      </c>
      <c r="B975" t="s">
        <v>1940</v>
      </c>
      <c r="C975" t="str">
        <f>TRIM(LEFT(Table1[[#This Row],[product_name]], FIND(" ", Table1[[#This Row],[product_name]], FIND(" ", Table1[[#This Row],[product_name]], FIND(" ", Table1[[#This Row],[product_name]])+1)+1)))</f>
        <v>Prestige IRIS Plus</v>
      </c>
      <c r="D975" t="str">
        <f>PROPER(Table1[[#This Row],[Column1]])</f>
        <v>Prestige Iris Plus</v>
      </c>
      <c r="E975" t="s">
        <v>2696</v>
      </c>
      <c r="F975" t="s">
        <v>2759</v>
      </c>
      <c r="G975" t="s">
        <v>2787</v>
      </c>
      <c r="H975" t="s">
        <v>2788</v>
      </c>
      <c r="I975" s="9">
        <v>2299</v>
      </c>
      <c r="J975" s="9">
        <v>6295</v>
      </c>
      <c r="K975" s="1">
        <v>0.48</v>
      </c>
      <c r="L975" s="3">
        <f>IF(Table1[[#This Row],[discount_percentage]]&gt;=0.5, 1,0)</f>
        <v>0</v>
      </c>
      <c r="M975">
        <v>3.8</v>
      </c>
      <c r="N975" s="2">
        <v>14062</v>
      </c>
      <c r="O975" s="7">
        <f>IF(Table1[rating_count]&lt;1000, 1, 0)</f>
        <v>0</v>
      </c>
      <c r="P975" s="8">
        <f>Table1[[#This Row],[actual_price]]*Table1[[#This Row],[rating_count]]</f>
        <v>88520290</v>
      </c>
      <c r="Q975" s="10" t="str">
        <f>IF(Table1[[#This Row],[discounted_price]]&lt;200, "₹ 200",IF(Table1[[#This Row],[discounted_price]]&lt;=500,"₹ 200-₹ 500", "&gt;₹ 500"))</f>
        <v>&gt;₹ 500</v>
      </c>
      <c r="R975">
        <f>Table1[[#This Row],[rating]]*Table1[[#This Row],[rating_count]]</f>
        <v>53435.6</v>
      </c>
      <c r="S975" t="str">
        <f>IF(Table1[[#This Row],[discount_percentage]]&lt;0.25, "Low", IF(Table1[[#This Row],[discount_percentage]]&lt;0.5, "Medium", "High"))</f>
        <v>Medium</v>
      </c>
    </row>
    <row r="976" spans="1:19">
      <c r="A976" t="s">
        <v>1941</v>
      </c>
      <c r="B976" t="s">
        <v>1942</v>
      </c>
      <c r="C976" t="str">
        <f>TRIM(LEFT(Table1[[#This Row],[product_name]], FIND(" ", Table1[[#This Row],[product_name]], FIND(" ", Table1[[#This Row],[product_name]], FIND(" ", Table1[[#This Row],[product_name]])+1)+1)))</f>
        <v>Simxen Egg Boiler</v>
      </c>
      <c r="D976" t="str">
        <f>PROPER(Table1[[#This Row],[Column1]])</f>
        <v>Simxen Egg Boiler</v>
      </c>
      <c r="E976" t="s">
        <v>2938</v>
      </c>
      <c r="F976" t="s">
        <v>2939</v>
      </c>
      <c r="G976" t="s">
        <v>2958</v>
      </c>
      <c r="H976" t="s">
        <v>2695</v>
      </c>
      <c r="I976" s="9">
        <v>219</v>
      </c>
      <c r="J976" s="9">
        <v>999</v>
      </c>
      <c r="K976" s="1">
        <v>0.65</v>
      </c>
      <c r="L976" s="3">
        <f>IF(Table1[[#This Row],[discount_percentage]]&gt;=0.5, 1,0)</f>
        <v>1</v>
      </c>
      <c r="M976">
        <v>4</v>
      </c>
      <c r="N976" s="2">
        <v>15646</v>
      </c>
      <c r="O976" s="7">
        <f>IF(Table1[rating_count]&lt;1000, 1, 0)</f>
        <v>0</v>
      </c>
      <c r="P976" s="8">
        <f>Table1[[#This Row],[actual_price]]*Table1[[#This Row],[rating_count]]</f>
        <v>15630354</v>
      </c>
      <c r="Q976" s="10" t="str">
        <f>IF(Table1[[#This Row],[discounted_price]]&lt;200, "₹ 200",IF(Table1[[#This Row],[discounted_price]]&lt;=500,"₹ 200-₹ 500", "&gt;₹ 500"))</f>
        <v>₹ 200-₹ 500</v>
      </c>
      <c r="R976">
        <f>Table1[[#This Row],[rating]]*Table1[[#This Row],[rating_count]]</f>
        <v>62584</v>
      </c>
      <c r="S976" t="str">
        <f>IF(Table1[[#This Row],[discount_percentage]]&lt;0.25, "Low", IF(Table1[[#This Row],[discount_percentage]]&lt;0.5, "Medium", "High"))</f>
        <v>High</v>
      </c>
    </row>
    <row r="977" spans="1:19">
      <c r="A977" t="s">
        <v>1943</v>
      </c>
      <c r="B977" t="s">
        <v>1944</v>
      </c>
      <c r="C977" t="str">
        <f>TRIM(LEFT(Table1[[#This Row],[product_name]], FIND(" ", Table1[[#This Row],[product_name]], FIND(" ", Table1[[#This Row],[product_name]], FIND(" ", Table1[[#This Row],[product_name]])+1)+1)))</f>
        <v>Amazon Basics 2000/1000</v>
      </c>
      <c r="D977" t="str">
        <f>PROPER(Table1[[#This Row],[Column1]])</f>
        <v>Amazon Basics 2000/1000</v>
      </c>
      <c r="E977" t="s">
        <v>2938</v>
      </c>
      <c r="F977" t="s">
        <v>2939</v>
      </c>
      <c r="G977" t="s">
        <v>2784</v>
      </c>
      <c r="H977" t="s">
        <v>2785</v>
      </c>
      <c r="I977" s="9">
        <v>39</v>
      </c>
      <c r="J977" s="9">
        <v>1699</v>
      </c>
      <c r="K977" s="1">
        <v>0.38</v>
      </c>
      <c r="L977" s="3">
        <f>IF(Table1[[#This Row],[discount_percentage]]&gt;=0.5, 1,0)</f>
        <v>0</v>
      </c>
      <c r="M977">
        <v>3.1</v>
      </c>
      <c r="N977" s="2">
        <v>111</v>
      </c>
      <c r="O977" s="7">
        <f>IF(Table1[rating_count]&lt;1000, 1, 0)</f>
        <v>1</v>
      </c>
      <c r="P977" s="8">
        <f>Table1[[#This Row],[actual_price]]*Table1[[#This Row],[rating_count]]</f>
        <v>188589</v>
      </c>
      <c r="Q977" s="10" t="str">
        <f>IF(Table1[[#This Row],[discounted_price]]&lt;200, "₹ 200",IF(Table1[[#This Row],[discounted_price]]&lt;=500,"₹ 200-₹ 500", "&gt;₹ 500"))</f>
        <v>₹ 200</v>
      </c>
      <c r="R977">
        <f>Table1[[#This Row],[rating]]*Table1[[#This Row],[rating_count]]</f>
        <v>344.1</v>
      </c>
      <c r="S977" t="str">
        <f>IF(Table1[[#This Row],[discount_percentage]]&lt;0.25, "Low", IF(Table1[[#This Row],[discount_percentage]]&lt;0.5, "Medium", "High"))</f>
        <v>Medium</v>
      </c>
    </row>
    <row r="978" spans="1:19">
      <c r="A978" t="s">
        <v>1945</v>
      </c>
      <c r="B978" t="s">
        <v>1946</v>
      </c>
      <c r="C978" t="str">
        <f>TRIM(LEFT(Table1[[#This Row],[product_name]], FIND(" ", Table1[[#This Row],[product_name]], FIND(" ", Table1[[#This Row],[product_name]], FIND(" ", Table1[[#This Row],[product_name]])+1)+1)))</f>
        <v>HealthSense Weight Machine</v>
      </c>
      <c r="D978" t="str">
        <f>PROPER(Table1[[#This Row],[Column1]])</f>
        <v>Healthsense Weight Machine</v>
      </c>
      <c r="E978" t="s">
        <v>2938</v>
      </c>
      <c r="F978" t="s">
        <v>2831</v>
      </c>
      <c r="I978" s="9">
        <v>26999</v>
      </c>
      <c r="J978" s="9">
        <v>1500</v>
      </c>
      <c r="K978" s="1">
        <v>0.47</v>
      </c>
      <c r="L978" s="3">
        <f>IF(Table1[[#This Row],[discount_percentage]]&gt;=0.5, 1,0)</f>
        <v>0</v>
      </c>
      <c r="M978">
        <v>4.3</v>
      </c>
      <c r="N978" s="2">
        <v>9695</v>
      </c>
      <c r="O978" s="7">
        <f>IF(Table1[rating_count]&lt;1000, 1, 0)</f>
        <v>0</v>
      </c>
      <c r="P978" s="8">
        <f>Table1[[#This Row],[actual_price]]*Table1[[#This Row],[rating_count]]</f>
        <v>14542500</v>
      </c>
      <c r="Q978" s="10" t="str">
        <f>IF(Table1[[#This Row],[discounted_price]]&lt;200, "₹ 200",IF(Table1[[#This Row],[discounted_price]]&lt;=500,"₹ 200-₹ 500", "&gt;₹ 500"))</f>
        <v>&gt;₹ 500</v>
      </c>
      <c r="R978">
        <f>Table1[[#This Row],[rating]]*Table1[[#This Row],[rating_count]]</f>
        <v>41688.5</v>
      </c>
      <c r="S978" t="str">
        <f>IF(Table1[[#This Row],[discount_percentage]]&lt;0.25, "Low", IF(Table1[[#This Row],[discount_percentage]]&lt;0.5, "Medium", "High"))</f>
        <v>Medium</v>
      </c>
    </row>
    <row r="979" spans="1:19">
      <c r="A979" t="s">
        <v>1947</v>
      </c>
      <c r="B979" t="s">
        <v>1948</v>
      </c>
      <c r="C979" t="str">
        <f>TRIM(LEFT(Table1[[#This Row],[product_name]], FIND(" ", Table1[[#This Row],[product_name]], FIND(" ", Table1[[#This Row],[product_name]], FIND(" ", Table1[[#This Row],[product_name]])+1)+1)))</f>
        <v>Bajaj New Shakti</v>
      </c>
      <c r="D979" t="str">
        <f>PROPER(Table1[[#This Row],[Column1]])</f>
        <v>Bajaj New Shakti</v>
      </c>
      <c r="E979" t="s">
        <v>2696</v>
      </c>
      <c r="F979" t="s">
        <v>2725</v>
      </c>
      <c r="G979" t="s">
        <v>2726</v>
      </c>
      <c r="H979" t="s">
        <v>2727</v>
      </c>
      <c r="I979" s="9">
        <v>1490</v>
      </c>
      <c r="J979" s="9">
        <v>9650</v>
      </c>
      <c r="K979" s="1">
        <v>0.48</v>
      </c>
      <c r="L979" s="3">
        <f>IF(Table1[[#This Row],[discount_percentage]]&gt;=0.5, 1,0)</f>
        <v>0</v>
      </c>
      <c r="M979">
        <v>4.2</v>
      </c>
      <c r="N979" s="2">
        <v>1772</v>
      </c>
      <c r="O979" s="7">
        <f>IF(Table1[rating_count]&lt;1000, 1, 0)</f>
        <v>0</v>
      </c>
      <c r="P979" s="8">
        <f>Table1[[#This Row],[actual_price]]*Table1[[#This Row],[rating_count]]</f>
        <v>17099800</v>
      </c>
      <c r="Q979" s="10" t="str">
        <f>IF(Table1[[#This Row],[discounted_price]]&lt;200, "₹ 200",IF(Table1[[#This Row],[discounted_price]]&lt;=500,"₹ 200-₹ 500", "&gt;₹ 500"))</f>
        <v>&gt;₹ 500</v>
      </c>
      <c r="R979">
        <f>Table1[[#This Row],[rating]]*Table1[[#This Row],[rating_count]]</f>
        <v>7442.4000000000005</v>
      </c>
      <c r="S979" t="str">
        <f>IF(Table1[[#This Row],[discount_percentage]]&lt;0.25, "Low", IF(Table1[[#This Row],[discount_percentage]]&lt;0.5, "Medium", "High"))</f>
        <v>Medium</v>
      </c>
    </row>
    <row r="980" spans="1:19">
      <c r="A980" t="s">
        <v>1949</v>
      </c>
      <c r="B980" t="s">
        <v>1950</v>
      </c>
      <c r="C980" t="str">
        <f>TRIM(LEFT(Table1[[#This Row],[product_name]], FIND(" ", Table1[[#This Row],[product_name]], FIND(" ", Table1[[#This Row],[product_name]], FIND(" ", Table1[[#This Row],[product_name]])+1)+1)))</f>
        <v>Bosch Pro 1000W</v>
      </c>
      <c r="D980" t="str">
        <f>PROPER(Table1[[#This Row],[Column1]])</f>
        <v>Bosch Pro 1000W</v>
      </c>
      <c r="E980" t="s">
        <v>2938</v>
      </c>
      <c r="F980" t="s">
        <v>2939</v>
      </c>
      <c r="G980" t="s">
        <v>2739</v>
      </c>
      <c r="H980" t="s">
        <v>2746</v>
      </c>
      <c r="I980" s="9">
        <v>398</v>
      </c>
      <c r="J980" s="9">
        <v>10590</v>
      </c>
      <c r="K980" s="1">
        <v>0.34</v>
      </c>
      <c r="L980" s="3">
        <f>IF(Table1[[#This Row],[discount_percentage]]&gt;=0.5, 1,0)</f>
        <v>0</v>
      </c>
      <c r="M980">
        <v>4.4000000000000004</v>
      </c>
      <c r="N980" s="2">
        <v>11499</v>
      </c>
      <c r="O980" s="7">
        <f>IF(Table1[rating_count]&lt;1000, 1, 0)</f>
        <v>0</v>
      </c>
      <c r="P980" s="8">
        <f>Table1[[#This Row],[actual_price]]*Table1[[#This Row],[rating_count]]</f>
        <v>121774410</v>
      </c>
      <c r="Q980" s="10" t="str">
        <f>IF(Table1[[#This Row],[discounted_price]]&lt;200, "₹ 200",IF(Table1[[#This Row],[discounted_price]]&lt;=500,"₹ 200-₹ 500", "&gt;₹ 500"))</f>
        <v>₹ 200-₹ 500</v>
      </c>
      <c r="R980">
        <f>Table1[[#This Row],[rating]]*Table1[[#This Row],[rating_count]]</f>
        <v>50595.600000000006</v>
      </c>
      <c r="S980" t="str">
        <f>IF(Table1[[#This Row],[discount_percentage]]&lt;0.25, "Low", IF(Table1[[#This Row],[discount_percentage]]&lt;0.5, "Medium", "High"))</f>
        <v>Medium</v>
      </c>
    </row>
    <row r="981" spans="1:19">
      <c r="A981" t="s">
        <v>1951</v>
      </c>
      <c r="B981" t="s">
        <v>1952</v>
      </c>
      <c r="C981" t="str">
        <f>TRIM(LEFT(Table1[[#This Row],[product_name]], FIND(" ", Table1[[#This Row],[product_name]], FIND(" ", Table1[[#This Row],[product_name]], FIND(" ", Table1[[#This Row],[product_name]])+1)+1)))</f>
        <v>Bulfyss Stainless Steel</v>
      </c>
      <c r="D981" t="str">
        <f>PROPER(Table1[[#This Row],[Column1]])</f>
        <v>Bulfyss Stainless Steel</v>
      </c>
      <c r="E981" t="s">
        <v>2938</v>
      </c>
      <c r="F981" t="s">
        <v>2939</v>
      </c>
      <c r="G981" t="s">
        <v>2958</v>
      </c>
      <c r="H981" t="s">
        <v>2695</v>
      </c>
      <c r="I981" s="9">
        <v>349</v>
      </c>
      <c r="J981" s="9">
        <v>1999</v>
      </c>
      <c r="K981" s="1">
        <v>0.6</v>
      </c>
      <c r="L981" s="3">
        <f>IF(Table1[[#This Row],[discount_percentage]]&gt;=0.5, 1,0)</f>
        <v>1</v>
      </c>
      <c r="M981">
        <v>4.0999999999999996</v>
      </c>
      <c r="N981" s="2">
        <v>2162</v>
      </c>
      <c r="O981" s="7">
        <f>IF(Table1[rating_count]&lt;1000, 1, 0)</f>
        <v>0</v>
      </c>
      <c r="P981" s="8">
        <f>Table1[[#This Row],[actual_price]]*Table1[[#This Row],[rating_count]]</f>
        <v>4321838</v>
      </c>
      <c r="Q981" s="10" t="str">
        <f>IF(Table1[[#This Row],[discounted_price]]&lt;200, "₹ 200",IF(Table1[[#This Row],[discounted_price]]&lt;=500,"₹ 200-₹ 500", "&gt;₹ 500"))</f>
        <v>₹ 200-₹ 500</v>
      </c>
      <c r="R981">
        <f>Table1[[#This Row],[rating]]*Table1[[#This Row],[rating_count]]</f>
        <v>8864.1999999999989</v>
      </c>
      <c r="S981" t="str">
        <f>IF(Table1[[#This Row],[discount_percentage]]&lt;0.25, "Low", IF(Table1[[#This Row],[discount_percentage]]&lt;0.5, "Medium", "High"))</f>
        <v>High</v>
      </c>
    </row>
    <row r="982" spans="1:19">
      <c r="A982" t="s">
        <v>1953</v>
      </c>
      <c r="B982" t="s">
        <v>1954</v>
      </c>
      <c r="C982" t="str">
        <f>TRIM(LEFT(Table1[[#This Row],[product_name]], FIND(" ", Table1[[#This Row],[product_name]], FIND(" ", Table1[[#This Row],[product_name]], FIND(" ", Table1[[#This Row],[product_name]])+1)+1)))</f>
        <v>VR 18 Pcs</v>
      </c>
      <c r="D982" t="str">
        <f>PROPER(Table1[[#This Row],[Column1]])</f>
        <v>Vr 18 Pcs</v>
      </c>
      <c r="E982" t="s">
        <v>2938</v>
      </c>
      <c r="F982" t="s">
        <v>2939</v>
      </c>
      <c r="G982" t="s">
        <v>2739</v>
      </c>
      <c r="H982" t="s">
        <v>2811</v>
      </c>
      <c r="I982" s="9">
        <v>770</v>
      </c>
      <c r="J982" s="9">
        <v>89</v>
      </c>
      <c r="K982" s="1">
        <v>0</v>
      </c>
      <c r="L982" s="3">
        <f>IF(Table1[[#This Row],[discount_percentage]]&gt;=0.5, 1,0)</f>
        <v>0</v>
      </c>
      <c r="M982">
        <v>4.2</v>
      </c>
      <c r="N982" s="2">
        <v>19621</v>
      </c>
      <c r="O982" s="7">
        <f>IF(Table1[rating_count]&lt;1000, 1, 0)</f>
        <v>0</v>
      </c>
      <c r="P982" s="8">
        <f>Table1[[#This Row],[actual_price]]*Table1[[#This Row],[rating_count]]</f>
        <v>1746269</v>
      </c>
      <c r="Q982" s="10" t="str">
        <f>IF(Table1[[#This Row],[discounted_price]]&lt;200, "₹ 200",IF(Table1[[#This Row],[discounted_price]]&lt;=500,"₹ 200-₹ 500", "&gt;₹ 500"))</f>
        <v>&gt;₹ 500</v>
      </c>
      <c r="R982">
        <f>Table1[[#This Row],[rating]]*Table1[[#This Row],[rating_count]]</f>
        <v>82408.2</v>
      </c>
      <c r="S982" t="str">
        <f>IF(Table1[[#This Row],[discount_percentage]]&lt;0.25, "Low", IF(Table1[[#This Row],[discount_percentage]]&lt;0.5, "Medium", "High"))</f>
        <v>Low</v>
      </c>
    </row>
    <row r="983" spans="1:19">
      <c r="A983" t="s">
        <v>1955</v>
      </c>
      <c r="B983" t="s">
        <v>1956</v>
      </c>
      <c r="C983" t="str">
        <f>TRIM(LEFT(Table1[[#This Row],[product_name]], FIND(" ", Table1[[#This Row],[product_name]], FIND(" ", Table1[[#This Row],[product_name]], FIND(" ", Table1[[#This Row],[product_name]])+1)+1)))</f>
        <v>Orient Electric Apex-FX</v>
      </c>
      <c r="D983" t="str">
        <f>PROPER(Table1[[#This Row],[Column1]])</f>
        <v>Orient Electric Apex-Fx</v>
      </c>
      <c r="E983" t="s">
        <v>2696</v>
      </c>
      <c r="F983" t="s">
        <v>2717</v>
      </c>
      <c r="G983" t="s">
        <v>2718</v>
      </c>
      <c r="H983" t="s">
        <v>2731</v>
      </c>
      <c r="I983" s="9">
        <v>279</v>
      </c>
      <c r="J983" s="9">
        <v>2485</v>
      </c>
      <c r="K983" s="1">
        <v>0.44</v>
      </c>
      <c r="L983" s="3">
        <f>IF(Table1[[#This Row],[discount_percentage]]&gt;=0.5, 1,0)</f>
        <v>0</v>
      </c>
      <c r="M983">
        <v>4.0999999999999996</v>
      </c>
      <c r="N983" s="2">
        <v>19998</v>
      </c>
      <c r="O983" s="7">
        <f>IF(Table1[rating_count]&lt;1000, 1, 0)</f>
        <v>0</v>
      </c>
      <c r="P983" s="8">
        <f>Table1[[#This Row],[actual_price]]*Table1[[#This Row],[rating_count]]</f>
        <v>49695030</v>
      </c>
      <c r="Q983" s="10" t="str">
        <f>IF(Table1[[#This Row],[discounted_price]]&lt;200, "₹ 200",IF(Table1[[#This Row],[discounted_price]]&lt;=500,"₹ 200-₹ 500", "&gt;₹ 500"))</f>
        <v>₹ 200-₹ 500</v>
      </c>
      <c r="R983">
        <f>Table1[[#This Row],[rating]]*Table1[[#This Row],[rating_count]]</f>
        <v>81991.799999999988</v>
      </c>
      <c r="S983" t="str">
        <f>IF(Table1[[#This Row],[discount_percentage]]&lt;0.25, "Low", IF(Table1[[#This Row],[discount_percentage]]&lt;0.5, "Medium", "High"))</f>
        <v>Medium</v>
      </c>
    </row>
    <row r="984" spans="1:19">
      <c r="A984" t="s">
        <v>1957</v>
      </c>
      <c r="B984" t="s">
        <v>1958</v>
      </c>
      <c r="C984" t="str">
        <f>TRIM(LEFT(Table1[[#This Row],[product_name]], FIND(" ", Table1[[#This Row],[product_name]], FIND(" ", Table1[[#This Row],[product_name]], FIND(" ", Table1[[#This Row],[product_name]])+1)+1)))</f>
        <v>PrettyKrafts Folding Laundry</v>
      </c>
      <c r="D984" t="str">
        <f>PROPER(Table1[[#This Row],[Column1]])</f>
        <v>Prettykrafts Folding Laundry</v>
      </c>
      <c r="E984" t="s">
        <v>2946</v>
      </c>
      <c r="F984" t="s">
        <v>2806</v>
      </c>
      <c r="G984" t="s">
        <v>2952</v>
      </c>
      <c r="I984" s="9">
        <v>249</v>
      </c>
      <c r="J984" s="9">
        <v>899</v>
      </c>
      <c r="K984" s="1">
        <v>0.61</v>
      </c>
      <c r="L984" s="3">
        <f>IF(Table1[[#This Row],[discount_percentage]]&gt;=0.5, 1,0)</f>
        <v>1</v>
      </c>
      <c r="M984">
        <v>4.0999999999999996</v>
      </c>
      <c r="N984" s="2">
        <v>1051</v>
      </c>
      <c r="O984" s="7">
        <f>IF(Table1[rating_count]&lt;1000, 1, 0)</f>
        <v>0</v>
      </c>
      <c r="P984" s="8">
        <f>Table1[[#This Row],[actual_price]]*Table1[[#This Row],[rating_count]]</f>
        <v>944849</v>
      </c>
      <c r="Q984" s="10" t="str">
        <f>IF(Table1[[#This Row],[discounted_price]]&lt;200, "₹ 200",IF(Table1[[#This Row],[discounted_price]]&lt;=500,"₹ 200-₹ 500", "&gt;₹ 500"))</f>
        <v>₹ 200-₹ 500</v>
      </c>
      <c r="R984">
        <f>Table1[[#This Row],[rating]]*Table1[[#This Row],[rating_count]]</f>
        <v>4309.0999999999995</v>
      </c>
      <c r="S984" t="str">
        <f>IF(Table1[[#This Row],[discount_percentage]]&lt;0.25, "Low", IF(Table1[[#This Row],[discount_percentage]]&lt;0.5, "Medium", "High"))</f>
        <v>High</v>
      </c>
    </row>
    <row r="985" spans="1:19">
      <c r="A985" t="s">
        <v>1959</v>
      </c>
      <c r="B985" t="s">
        <v>1960</v>
      </c>
      <c r="C985" t="str">
        <f>TRIM(LEFT(Table1[[#This Row],[product_name]], FIND(" ", Table1[[#This Row],[product_name]], FIND(" ", Table1[[#This Row],[product_name]], FIND(" ", Table1[[#This Row],[product_name]])+1)+1)))</f>
        <v>Bajaj Majesty RX11</v>
      </c>
      <c r="D985" t="str">
        <f>PROPER(Table1[[#This Row],[Column1]])</f>
        <v>Bajaj Majesty Rx11</v>
      </c>
      <c r="E985" t="s">
        <v>2938</v>
      </c>
      <c r="F985" t="s">
        <v>2939</v>
      </c>
      <c r="G985" t="s">
        <v>2958</v>
      </c>
      <c r="H985" t="s">
        <v>2695</v>
      </c>
      <c r="I985" s="9">
        <v>115</v>
      </c>
      <c r="J985" s="9">
        <v>3279</v>
      </c>
      <c r="K985" s="1">
        <v>0.34</v>
      </c>
      <c r="L985" s="3">
        <f>IF(Table1[[#This Row],[discount_percentage]]&gt;=0.5, 1,0)</f>
        <v>0</v>
      </c>
      <c r="M985">
        <v>4.0999999999999996</v>
      </c>
      <c r="N985" s="2">
        <v>1716</v>
      </c>
      <c r="O985" s="7">
        <f>IF(Table1[rating_count]&lt;1000, 1, 0)</f>
        <v>0</v>
      </c>
      <c r="P985" s="8">
        <f>Table1[[#This Row],[actual_price]]*Table1[[#This Row],[rating_count]]</f>
        <v>5626764</v>
      </c>
      <c r="Q985" s="10" t="str">
        <f>IF(Table1[[#This Row],[discounted_price]]&lt;200, "₹ 200",IF(Table1[[#This Row],[discounted_price]]&lt;=500,"₹ 200-₹ 500", "&gt;₹ 500"))</f>
        <v>₹ 200</v>
      </c>
      <c r="R985">
        <f>Table1[[#This Row],[rating]]*Table1[[#This Row],[rating_count]]</f>
        <v>7035.5999999999995</v>
      </c>
      <c r="S985" t="str">
        <f>IF(Table1[[#This Row],[discount_percentage]]&lt;0.25, "Low", IF(Table1[[#This Row],[discount_percentage]]&lt;0.5, "Medium", "High"))</f>
        <v>Medium</v>
      </c>
    </row>
    <row r="986" spans="1:19">
      <c r="A986" t="s">
        <v>1961</v>
      </c>
      <c r="B986" t="s">
        <v>1962</v>
      </c>
      <c r="C986" t="str">
        <f>TRIM(LEFT(Table1[[#This Row],[product_name]], FIND(" ", Table1[[#This Row],[product_name]], FIND(" ", Table1[[#This Row],[product_name]], FIND(" ", Table1[[#This Row],[product_name]])+1)+1)))</f>
        <v>Eureka Forbes Trendy</v>
      </c>
      <c r="D986" t="str">
        <f>PROPER(Table1[[#This Row],[Column1]])</f>
        <v>Eureka Forbes Trendy</v>
      </c>
      <c r="E986" t="s">
        <v>2960</v>
      </c>
      <c r="F986" t="s">
        <v>2961</v>
      </c>
      <c r="G986" t="s">
        <v>2771</v>
      </c>
      <c r="I986" s="9">
        <v>230</v>
      </c>
      <c r="J986" s="9">
        <v>3799</v>
      </c>
      <c r="K986" s="1">
        <v>0.26</v>
      </c>
      <c r="L986" s="3">
        <f>IF(Table1[[#This Row],[discount_percentage]]&gt;=0.5, 1,0)</f>
        <v>0</v>
      </c>
      <c r="M986">
        <v>3.9</v>
      </c>
      <c r="N986" s="2">
        <v>32931</v>
      </c>
      <c r="O986" s="7">
        <f>IF(Table1[rating_count]&lt;1000, 1, 0)</f>
        <v>0</v>
      </c>
      <c r="P986" s="8">
        <f>Table1[[#This Row],[actual_price]]*Table1[[#This Row],[rating_count]]</f>
        <v>125104869</v>
      </c>
      <c r="Q986" s="10" t="str">
        <f>IF(Table1[[#This Row],[discounted_price]]&lt;200, "₹ 200",IF(Table1[[#This Row],[discounted_price]]&lt;=500,"₹ 200-₹ 500", "&gt;₹ 500"))</f>
        <v>₹ 200-₹ 500</v>
      </c>
      <c r="R986">
        <f>Table1[[#This Row],[rating]]*Table1[[#This Row],[rating_count]]</f>
        <v>128430.9</v>
      </c>
      <c r="S986" t="str">
        <f>IF(Table1[[#This Row],[discount_percentage]]&lt;0.25, "Low", IF(Table1[[#This Row],[discount_percentage]]&lt;0.5, "Medium", "High"))</f>
        <v>Medium</v>
      </c>
    </row>
    <row r="987" spans="1:19">
      <c r="A987" t="s">
        <v>1963</v>
      </c>
      <c r="B987" t="s">
        <v>1964</v>
      </c>
      <c r="C987" t="str">
        <f>TRIM(LEFT(Table1[[#This Row],[product_name]], FIND(" ", Table1[[#This Row],[product_name]], FIND(" ", Table1[[#This Row],[product_name]], FIND(" ", Table1[[#This Row],[product_name]])+1)+1)))</f>
        <v>Pigeon by Stovekraft</v>
      </c>
      <c r="D987" t="str">
        <f>PROPER(Table1[[#This Row],[Column1]])</f>
        <v>Pigeon By Stovekraft</v>
      </c>
      <c r="E987" t="s">
        <v>2938</v>
      </c>
      <c r="F987" t="s">
        <v>2939</v>
      </c>
      <c r="G987" t="s">
        <v>2958</v>
      </c>
      <c r="H987" t="s">
        <v>2695</v>
      </c>
      <c r="I987" s="9">
        <v>399</v>
      </c>
      <c r="J987" s="9">
        <v>1249</v>
      </c>
      <c r="K987" s="1">
        <v>0.28000000000000003</v>
      </c>
      <c r="L987" s="3">
        <f>IF(Table1[[#This Row],[discount_percentage]]&gt;=0.5, 1,0)</f>
        <v>0</v>
      </c>
      <c r="M987">
        <v>3.9</v>
      </c>
      <c r="N987" s="2">
        <v>17424</v>
      </c>
      <c r="O987" s="7">
        <f>IF(Table1[rating_count]&lt;1000, 1, 0)</f>
        <v>0</v>
      </c>
      <c r="P987" s="8">
        <f>Table1[[#This Row],[actual_price]]*Table1[[#This Row],[rating_count]]</f>
        <v>21762576</v>
      </c>
      <c r="Q987" s="10" t="str">
        <f>IF(Table1[[#This Row],[discounted_price]]&lt;200, "₹ 200",IF(Table1[[#This Row],[discounted_price]]&lt;=500,"₹ 200-₹ 500", "&gt;₹ 500"))</f>
        <v>₹ 200-₹ 500</v>
      </c>
      <c r="R987">
        <f>Table1[[#This Row],[rating]]*Table1[[#This Row],[rating_count]]</f>
        <v>67953.599999999991</v>
      </c>
      <c r="S987" t="str">
        <f>IF(Table1[[#This Row],[discount_percentage]]&lt;0.25, "Low", IF(Table1[[#This Row],[discount_percentage]]&lt;0.5, "Medium", "High"))</f>
        <v>Medium</v>
      </c>
    </row>
    <row r="988" spans="1:19">
      <c r="A988" t="s">
        <v>1965</v>
      </c>
      <c r="B988" t="s">
        <v>1966</v>
      </c>
      <c r="C988" t="str">
        <f>TRIM(LEFT(Table1[[#This Row],[product_name]], FIND(" ", Table1[[#This Row],[product_name]], FIND(" ", Table1[[#This Row],[product_name]], FIND(" ", Table1[[#This Row],[product_name]])+1)+1)))</f>
        <v>Maharaja Whiteline Lava</v>
      </c>
      <c r="D988" t="str">
        <f>PROPER(Table1[[#This Row],[Column1]])</f>
        <v>Maharaja Whiteline Lava</v>
      </c>
      <c r="E988" t="s">
        <v>2938</v>
      </c>
      <c r="F988" t="s">
        <v>2939</v>
      </c>
      <c r="G988" t="s">
        <v>2769</v>
      </c>
      <c r="H988" t="s">
        <v>2770</v>
      </c>
      <c r="I988" s="9">
        <v>599</v>
      </c>
      <c r="J988" s="9">
        <v>5000</v>
      </c>
      <c r="K988" s="1">
        <v>0.5</v>
      </c>
      <c r="L988" s="3">
        <f>IF(Table1[[#This Row],[discount_percentage]]&gt;=0.5, 1,0)</f>
        <v>1</v>
      </c>
      <c r="M988">
        <v>3.8</v>
      </c>
      <c r="N988" s="2">
        <v>1889</v>
      </c>
      <c r="O988" s="7">
        <f>IF(Table1[rating_count]&lt;1000, 1, 0)</f>
        <v>0</v>
      </c>
      <c r="P988" s="8">
        <f>Table1[[#This Row],[actual_price]]*Table1[[#This Row],[rating_count]]</f>
        <v>9445000</v>
      </c>
      <c r="Q988" s="10" t="str">
        <f>IF(Table1[[#This Row],[discounted_price]]&lt;200, "₹ 200",IF(Table1[[#This Row],[discounted_price]]&lt;=500,"₹ 200-₹ 500", "&gt;₹ 500"))</f>
        <v>&gt;₹ 500</v>
      </c>
      <c r="R988">
        <f>Table1[[#This Row],[rating]]*Table1[[#This Row],[rating_count]]</f>
        <v>7178.2</v>
      </c>
      <c r="S988" t="str">
        <f>IF(Table1[[#This Row],[discount_percentage]]&lt;0.25, "Low", IF(Table1[[#This Row],[discount_percentage]]&lt;0.5, "Medium", "High"))</f>
        <v>High</v>
      </c>
    </row>
    <row r="989" spans="1:19">
      <c r="A989" t="s">
        <v>1967</v>
      </c>
      <c r="B989" t="s">
        <v>1968</v>
      </c>
      <c r="C989" t="str">
        <f>TRIM(LEFT(Table1[[#This Row],[product_name]], FIND(" ", Table1[[#This Row],[product_name]], FIND(" ", Table1[[#This Row],[product_name]], FIND(" ", Table1[[#This Row],[product_name]])+1)+1)))</f>
        <v>Crompton Gracee 5-L</v>
      </c>
      <c r="D989" t="str">
        <f>PROPER(Table1[[#This Row],[Column1]])</f>
        <v>Crompton Gracee 5-L</v>
      </c>
      <c r="E989" t="s">
        <v>2938</v>
      </c>
      <c r="F989" t="s">
        <v>2765</v>
      </c>
      <c r="G989" t="s">
        <v>2766</v>
      </c>
      <c r="H989" t="s">
        <v>2832</v>
      </c>
      <c r="I989" s="9">
        <v>598</v>
      </c>
      <c r="J989" s="9">
        <v>7299</v>
      </c>
      <c r="K989" s="1">
        <v>0.51</v>
      </c>
      <c r="L989" s="3">
        <f>IF(Table1[[#This Row],[discount_percentage]]&gt;=0.5, 1,0)</f>
        <v>1</v>
      </c>
      <c r="M989">
        <v>4</v>
      </c>
      <c r="N989" s="2">
        <v>10324</v>
      </c>
      <c r="O989" s="7">
        <f>IF(Table1[rating_count]&lt;1000, 1, 0)</f>
        <v>0</v>
      </c>
      <c r="P989" s="8">
        <f>Table1[[#This Row],[actual_price]]*Table1[[#This Row],[rating_count]]</f>
        <v>75354876</v>
      </c>
      <c r="Q989" s="10" t="str">
        <f>IF(Table1[[#This Row],[discounted_price]]&lt;200, "₹ 200",IF(Table1[[#This Row],[discounted_price]]&lt;=500,"₹ 200-₹ 500", "&gt;₹ 500"))</f>
        <v>&gt;₹ 500</v>
      </c>
      <c r="R989">
        <f>Table1[[#This Row],[rating]]*Table1[[#This Row],[rating_count]]</f>
        <v>41296</v>
      </c>
      <c r="S989" t="str">
        <f>IF(Table1[[#This Row],[discount_percentage]]&lt;0.25, "Low", IF(Table1[[#This Row],[discount_percentage]]&lt;0.5, "Medium", "High"))</f>
        <v>High</v>
      </c>
    </row>
    <row r="990" spans="1:19">
      <c r="A990" t="s">
        <v>1969</v>
      </c>
      <c r="B990" t="s">
        <v>1970</v>
      </c>
      <c r="C990" t="str">
        <f>TRIM(LEFT(Table1[[#This Row],[product_name]], FIND(" ", Table1[[#This Row],[product_name]], FIND(" ", Table1[[#This Row],[product_name]], FIND(" ", Table1[[#This Row],[product_name]])+1)+1)))</f>
        <v>Bajaj DX-2 600W</v>
      </c>
      <c r="D990" t="str">
        <f>PROPER(Table1[[#This Row],[Column1]])</f>
        <v>Bajaj Dx-2 600W</v>
      </c>
      <c r="E990" t="s">
        <v>2938</v>
      </c>
      <c r="F990" t="s">
        <v>2939</v>
      </c>
      <c r="G990" t="s">
        <v>2789</v>
      </c>
      <c r="H990" t="s">
        <v>2790</v>
      </c>
      <c r="I990" s="9">
        <v>399</v>
      </c>
      <c r="J990" s="9">
        <v>625</v>
      </c>
      <c r="K990" s="1">
        <v>0.2</v>
      </c>
      <c r="L990" s="3">
        <f>IF(Table1[[#This Row],[discount_percentage]]&gt;=0.5, 1,0)</f>
        <v>0</v>
      </c>
      <c r="M990">
        <v>4.2</v>
      </c>
      <c r="N990" s="2">
        <v>5355</v>
      </c>
      <c r="O990" s="7">
        <f>IF(Table1[rating_count]&lt;1000, 1, 0)</f>
        <v>0</v>
      </c>
      <c r="P990" s="8">
        <f>Table1[[#This Row],[actual_price]]*Table1[[#This Row],[rating_count]]</f>
        <v>3346875</v>
      </c>
      <c r="Q990" s="10" t="str">
        <f>IF(Table1[[#This Row],[discounted_price]]&lt;200, "₹ 200",IF(Table1[[#This Row],[discounted_price]]&lt;=500,"₹ 200-₹ 500", "&gt;₹ 500"))</f>
        <v>₹ 200-₹ 500</v>
      </c>
      <c r="R990">
        <f>Table1[[#This Row],[rating]]*Table1[[#This Row],[rating_count]]</f>
        <v>22491</v>
      </c>
      <c r="S990" t="str">
        <f>IF(Table1[[#This Row],[discount_percentage]]&lt;0.25, "Low", IF(Table1[[#This Row],[discount_percentage]]&lt;0.5, "Medium", "High"))</f>
        <v>Low</v>
      </c>
    </row>
    <row r="991" spans="1:19">
      <c r="A991" t="s">
        <v>1971</v>
      </c>
      <c r="B991" t="s">
        <v>1972</v>
      </c>
      <c r="C991" t="str">
        <f>TRIM(LEFT(Table1[[#This Row],[product_name]], FIND(" ", Table1[[#This Row],[product_name]], FIND(" ", Table1[[#This Row],[product_name]], FIND(" ", Table1[[#This Row],[product_name]])+1)+1)))</f>
        <v>Bajaj Waterproof 1500</v>
      </c>
      <c r="D991" t="str">
        <f>PROPER(Table1[[#This Row],[Column1]])</f>
        <v>Bajaj Waterproof 1500</v>
      </c>
      <c r="E991" t="s">
        <v>2938</v>
      </c>
      <c r="F991" t="s">
        <v>2939</v>
      </c>
      <c r="G991" t="s">
        <v>2739</v>
      </c>
      <c r="H991" t="s">
        <v>2746</v>
      </c>
      <c r="I991" s="9">
        <v>499</v>
      </c>
      <c r="J991" s="9">
        <v>1020</v>
      </c>
      <c r="K991" s="1">
        <v>0.36</v>
      </c>
      <c r="L991" s="3">
        <f>IF(Table1[[#This Row],[discount_percentage]]&gt;=0.5, 1,0)</f>
        <v>0</v>
      </c>
      <c r="M991">
        <v>4.0999999999999996</v>
      </c>
      <c r="N991" s="2">
        <v>3366</v>
      </c>
      <c r="O991" s="7">
        <f>IF(Table1[rating_count]&lt;1000, 1, 0)</f>
        <v>0</v>
      </c>
      <c r="P991" s="8">
        <f>Table1[[#This Row],[actual_price]]*Table1[[#This Row],[rating_count]]</f>
        <v>3433320</v>
      </c>
      <c r="Q991" s="10" t="str">
        <f>IF(Table1[[#This Row],[discounted_price]]&lt;200, "₹ 200",IF(Table1[[#This Row],[discounted_price]]&lt;=500,"₹ 200-₹ 500", "&gt;₹ 500"))</f>
        <v>₹ 200-₹ 500</v>
      </c>
      <c r="R991">
        <f>Table1[[#This Row],[rating]]*Table1[[#This Row],[rating_count]]</f>
        <v>13800.599999999999</v>
      </c>
      <c r="S991" t="str">
        <f>IF(Table1[[#This Row],[discount_percentage]]&lt;0.25, "Low", IF(Table1[[#This Row],[discount_percentage]]&lt;0.5, "Medium", "High"))</f>
        <v>Medium</v>
      </c>
    </row>
    <row r="992" spans="1:19">
      <c r="A992" t="s">
        <v>1973</v>
      </c>
      <c r="B992" t="s">
        <v>1974</v>
      </c>
      <c r="C992" t="str">
        <f>TRIM(LEFT(Table1[[#This Row],[product_name]], FIND(" ", Table1[[#This Row],[product_name]], FIND(" ", Table1[[#This Row],[product_name]], FIND(" ", Table1[[#This Row],[product_name]])+1)+1)))</f>
        <v>AGARO Supreme High</v>
      </c>
      <c r="D992" t="str">
        <f>PROPER(Table1[[#This Row],[Column1]])</f>
        <v>Agaro Supreme High</v>
      </c>
      <c r="E992" t="s">
        <v>2938</v>
      </c>
      <c r="F992" t="s">
        <v>2939</v>
      </c>
      <c r="G992" t="s">
        <v>2958</v>
      </c>
      <c r="H992" t="s">
        <v>2695</v>
      </c>
      <c r="I992" s="9">
        <v>199</v>
      </c>
      <c r="J992" s="9">
        <v>8990</v>
      </c>
      <c r="K992" s="1">
        <v>0.47</v>
      </c>
      <c r="L992" s="3">
        <f>IF(Table1[[#This Row],[discount_percentage]]&gt;=0.5, 1,0)</f>
        <v>0</v>
      </c>
      <c r="M992">
        <v>4.3</v>
      </c>
      <c r="N992" s="2">
        <v>1017</v>
      </c>
      <c r="O992" s="7">
        <f>IF(Table1[rating_count]&lt;1000, 1, 0)</f>
        <v>0</v>
      </c>
      <c r="P992" s="8">
        <f>Table1[[#This Row],[actual_price]]*Table1[[#This Row],[rating_count]]</f>
        <v>9142830</v>
      </c>
      <c r="Q992" s="10" t="str">
        <f>IF(Table1[[#This Row],[discounted_price]]&lt;200, "₹ 200",IF(Table1[[#This Row],[discounted_price]]&lt;=500,"₹ 200-₹ 500", "&gt;₹ 500"))</f>
        <v>₹ 200</v>
      </c>
      <c r="R992">
        <f>Table1[[#This Row],[rating]]*Table1[[#This Row],[rating_count]]</f>
        <v>4373.0999999999995</v>
      </c>
      <c r="S992" t="str">
        <f>IF(Table1[[#This Row],[discount_percentage]]&lt;0.25, "Low", IF(Table1[[#This Row],[discount_percentage]]&lt;0.5, "Medium", "High"))</f>
        <v>Medium</v>
      </c>
    </row>
    <row r="993" spans="1:19">
      <c r="A993" t="s">
        <v>1975</v>
      </c>
      <c r="B993" t="s">
        <v>1976</v>
      </c>
      <c r="C993" t="str">
        <f>TRIM(LEFT(Table1[[#This Row],[product_name]], FIND(" ", Table1[[#This Row],[product_name]], FIND(" ", Table1[[#This Row],[product_name]], FIND(" ", Table1[[#This Row],[product_name]])+1)+1)))</f>
        <v>Bajaj Deluxe 2000</v>
      </c>
      <c r="D993" t="str">
        <f>PROPER(Table1[[#This Row],[Column1]])</f>
        <v>Bajaj Deluxe 2000</v>
      </c>
      <c r="E993" t="s">
        <v>2938</v>
      </c>
      <c r="F993" t="s">
        <v>2939</v>
      </c>
      <c r="G993" t="s">
        <v>2743</v>
      </c>
      <c r="H993" t="s">
        <v>2744</v>
      </c>
      <c r="I993" s="9">
        <v>579</v>
      </c>
      <c r="J993" s="9">
        <v>1639</v>
      </c>
      <c r="K993" s="1">
        <v>0.14000000000000001</v>
      </c>
      <c r="L993" s="3">
        <f>IF(Table1[[#This Row],[discount_percentage]]&gt;=0.5, 1,0)</f>
        <v>0</v>
      </c>
      <c r="M993">
        <v>3.7</v>
      </c>
      <c r="N993" s="2">
        <v>787</v>
      </c>
      <c r="O993" s="7">
        <f>IF(Table1[rating_count]&lt;1000, 1, 0)</f>
        <v>1</v>
      </c>
      <c r="P993" s="8">
        <f>Table1[[#This Row],[actual_price]]*Table1[[#This Row],[rating_count]]</f>
        <v>1289893</v>
      </c>
      <c r="Q993" s="10" t="str">
        <f>IF(Table1[[#This Row],[discounted_price]]&lt;200, "₹ 200",IF(Table1[[#This Row],[discounted_price]]&lt;=500,"₹ 200-₹ 500", "&gt;₹ 500"))</f>
        <v>&gt;₹ 500</v>
      </c>
      <c r="R993">
        <f>Table1[[#This Row],[rating]]*Table1[[#This Row],[rating_count]]</f>
        <v>2911.9</v>
      </c>
      <c r="S993" t="str">
        <f>IF(Table1[[#This Row],[discount_percentage]]&lt;0.25, "Low", IF(Table1[[#This Row],[discount_percentage]]&lt;0.5, "Medium", "High"))</f>
        <v>Low</v>
      </c>
    </row>
    <row r="994" spans="1:19">
      <c r="A994" t="s">
        <v>1977</v>
      </c>
      <c r="B994" t="s">
        <v>1978</v>
      </c>
      <c r="C994" t="str">
        <f>TRIM(LEFT(Table1[[#This Row],[product_name]], FIND(" ", Table1[[#This Row],[product_name]], FIND(" ", Table1[[#This Row],[product_name]], FIND(" ", Table1[[#This Row],[product_name]])+1)+1)))</f>
        <v>Orpat HHB-100E WOB</v>
      </c>
      <c r="D994" t="str">
        <f>PROPER(Table1[[#This Row],[Column1]])</f>
        <v>Orpat Hhb-100E Wob</v>
      </c>
      <c r="E994" t="s">
        <v>2938</v>
      </c>
      <c r="F994" t="s">
        <v>2939</v>
      </c>
      <c r="G994" t="s">
        <v>2958</v>
      </c>
      <c r="H994" t="s">
        <v>2695</v>
      </c>
      <c r="I994" s="9">
        <v>179</v>
      </c>
      <c r="J994" s="9">
        <v>899</v>
      </c>
      <c r="K994" s="1">
        <v>0.16</v>
      </c>
      <c r="L994" s="3">
        <f>IF(Table1[[#This Row],[discount_percentage]]&gt;=0.5, 1,0)</f>
        <v>0</v>
      </c>
      <c r="M994">
        <v>4.2</v>
      </c>
      <c r="N994" s="2">
        <v>18462</v>
      </c>
      <c r="O994" s="7">
        <f>IF(Table1[rating_count]&lt;1000, 1, 0)</f>
        <v>0</v>
      </c>
      <c r="P994" s="8">
        <f>Table1[[#This Row],[actual_price]]*Table1[[#This Row],[rating_count]]</f>
        <v>16597338</v>
      </c>
      <c r="Q994" s="10" t="str">
        <f>IF(Table1[[#This Row],[discounted_price]]&lt;200, "₹ 200",IF(Table1[[#This Row],[discounted_price]]&lt;=500,"₹ 200-₹ 500", "&gt;₹ 500"))</f>
        <v>₹ 200</v>
      </c>
      <c r="R994">
        <f>Table1[[#This Row],[rating]]*Table1[[#This Row],[rating_count]]</f>
        <v>77540.400000000009</v>
      </c>
      <c r="S994" t="str">
        <f>IF(Table1[[#This Row],[discount_percentage]]&lt;0.25, "Low", IF(Table1[[#This Row],[discount_percentage]]&lt;0.5, "Medium", "High"))</f>
        <v>Low</v>
      </c>
    </row>
    <row r="995" spans="1:19">
      <c r="A995" t="s">
        <v>1979</v>
      </c>
      <c r="B995" t="s">
        <v>1980</v>
      </c>
      <c r="C995" t="str">
        <f>TRIM(LEFT(Table1[[#This Row],[product_name]], FIND(" ", Table1[[#This Row],[product_name]], FIND(" ", Table1[[#This Row],[product_name]], FIND(" ", Table1[[#This Row],[product_name]])+1)+1)))</f>
        <v>GILTON Egg Boiler</v>
      </c>
      <c r="D995" t="str">
        <f>PROPER(Table1[[#This Row],[Column1]])</f>
        <v>Gilton Egg Boiler</v>
      </c>
      <c r="E995" t="s">
        <v>2943</v>
      </c>
      <c r="F995" t="s">
        <v>2944</v>
      </c>
      <c r="G995" t="s">
        <v>2753</v>
      </c>
      <c r="H995" t="s">
        <v>2754</v>
      </c>
      <c r="I995" s="9">
        <v>90</v>
      </c>
      <c r="J995" s="9">
        <v>1199</v>
      </c>
      <c r="K995" s="1">
        <v>0.71</v>
      </c>
      <c r="L995" s="3">
        <f>IF(Table1[[#This Row],[discount_percentage]]&gt;=0.5, 1,0)</f>
        <v>1</v>
      </c>
      <c r="M995">
        <v>4.3</v>
      </c>
      <c r="N995" s="2">
        <v>629</v>
      </c>
      <c r="O995" s="7">
        <f>IF(Table1[rating_count]&lt;1000, 1, 0)</f>
        <v>1</v>
      </c>
      <c r="P995" s="8">
        <f>Table1[[#This Row],[actual_price]]*Table1[[#This Row],[rating_count]]</f>
        <v>754171</v>
      </c>
      <c r="Q995" s="10" t="str">
        <f>IF(Table1[[#This Row],[discounted_price]]&lt;200, "₹ 200",IF(Table1[[#This Row],[discounted_price]]&lt;=500,"₹ 200-₹ 500", "&gt;₹ 500"))</f>
        <v>₹ 200</v>
      </c>
      <c r="R995">
        <f>Table1[[#This Row],[rating]]*Table1[[#This Row],[rating_count]]</f>
        <v>2704.7</v>
      </c>
      <c r="S995" t="str">
        <f>IF(Table1[[#This Row],[discount_percentage]]&lt;0.25, "Low", IF(Table1[[#This Row],[discount_percentage]]&lt;0.5, "Medium", "High"))</f>
        <v>High</v>
      </c>
    </row>
    <row r="996" spans="1:19">
      <c r="A996" t="s">
        <v>1981</v>
      </c>
      <c r="B996" t="s">
        <v>1982</v>
      </c>
      <c r="C996" t="str">
        <f>TRIM(LEFT(Table1[[#This Row],[product_name]], FIND(" ", Table1[[#This Row],[product_name]], FIND(" ", Table1[[#This Row],[product_name]], FIND(" ", Table1[[#This Row],[product_name]])+1)+1)))</f>
        <v>HealthSense Chef-Mate KS</v>
      </c>
      <c r="D996" t="str">
        <f>PROPER(Table1[[#This Row],[Column1]])</f>
        <v>Healthsense Chef-Mate Ks</v>
      </c>
      <c r="E996" t="s">
        <v>2938</v>
      </c>
      <c r="F996" t="s">
        <v>2939</v>
      </c>
      <c r="G996" t="s">
        <v>2739</v>
      </c>
      <c r="H996" t="s">
        <v>2746</v>
      </c>
      <c r="I996" s="9">
        <v>899</v>
      </c>
      <c r="J996" s="9">
        <v>1899</v>
      </c>
      <c r="K996" s="1">
        <v>0.42</v>
      </c>
      <c r="L996" s="3">
        <f>IF(Table1[[#This Row],[discount_percentage]]&gt;=0.5, 1,0)</f>
        <v>0</v>
      </c>
      <c r="M996">
        <v>4.3</v>
      </c>
      <c r="N996" s="2">
        <v>15276</v>
      </c>
      <c r="O996" s="7">
        <f>IF(Table1[rating_count]&lt;1000, 1, 0)</f>
        <v>0</v>
      </c>
      <c r="P996" s="8">
        <f>Table1[[#This Row],[actual_price]]*Table1[[#This Row],[rating_count]]</f>
        <v>29009124</v>
      </c>
      <c r="Q996" s="10" t="str">
        <f>IF(Table1[[#This Row],[discounted_price]]&lt;200, "₹ 200",IF(Table1[[#This Row],[discounted_price]]&lt;=500,"₹ 200-₹ 500", "&gt;₹ 500"))</f>
        <v>&gt;₹ 500</v>
      </c>
      <c r="R996">
        <f>Table1[[#This Row],[rating]]*Table1[[#This Row],[rating_count]]</f>
        <v>65686.8</v>
      </c>
      <c r="S996" t="str">
        <f>IF(Table1[[#This Row],[discount_percentage]]&lt;0.25, "Low", IF(Table1[[#This Row],[discount_percentage]]&lt;0.5, "Medium", "High"))</f>
        <v>Medium</v>
      </c>
    </row>
    <row r="997" spans="1:19">
      <c r="A997" t="s">
        <v>1983</v>
      </c>
      <c r="B997" t="s">
        <v>1984</v>
      </c>
      <c r="C997" t="str">
        <f>TRIM(LEFT(Table1[[#This Row],[product_name]], FIND(" ", Table1[[#This Row],[product_name]], FIND(" ", Table1[[#This Row],[product_name]], FIND(" ", Table1[[#This Row],[product_name]])+1)+1)))</f>
        <v>PHILIPS Digital Air</v>
      </c>
      <c r="D997" t="str">
        <f>PROPER(Table1[[#This Row],[Column1]])</f>
        <v>Philips Digital Air</v>
      </c>
      <c r="E997" t="s">
        <v>2938</v>
      </c>
      <c r="F997" t="s">
        <v>2939</v>
      </c>
      <c r="G997" t="s">
        <v>2769</v>
      </c>
      <c r="H997" t="s">
        <v>2820</v>
      </c>
      <c r="I997" s="9">
        <v>1149</v>
      </c>
      <c r="J997" s="9">
        <v>11595</v>
      </c>
      <c r="K997" s="1">
        <v>0.24</v>
      </c>
      <c r="L997" s="3">
        <f>IF(Table1[[#This Row],[discount_percentage]]&gt;=0.5, 1,0)</f>
        <v>0</v>
      </c>
      <c r="M997">
        <v>4.4000000000000004</v>
      </c>
      <c r="N997" s="2">
        <v>2981</v>
      </c>
      <c r="O997" s="7">
        <f>IF(Table1[rating_count]&lt;1000, 1, 0)</f>
        <v>0</v>
      </c>
      <c r="P997" s="8">
        <f>Table1[[#This Row],[actual_price]]*Table1[[#This Row],[rating_count]]</f>
        <v>34564695</v>
      </c>
      <c r="Q997" s="10" t="str">
        <f>IF(Table1[[#This Row],[discounted_price]]&lt;200, "₹ 200",IF(Table1[[#This Row],[discounted_price]]&lt;=500,"₹ 200-₹ 500", "&gt;₹ 500"))</f>
        <v>&gt;₹ 500</v>
      </c>
      <c r="R997">
        <f>Table1[[#This Row],[rating]]*Table1[[#This Row],[rating_count]]</f>
        <v>13116.400000000001</v>
      </c>
      <c r="S997" t="str">
        <f>IF(Table1[[#This Row],[discount_percentage]]&lt;0.25, "Low", IF(Table1[[#This Row],[discount_percentage]]&lt;0.5, "Medium", "High"))</f>
        <v>Low</v>
      </c>
    </row>
    <row r="998" spans="1:19">
      <c r="A998" t="s">
        <v>1985</v>
      </c>
      <c r="B998" t="s">
        <v>1986</v>
      </c>
      <c r="C998" t="str">
        <f>TRIM(LEFT(Table1[[#This Row],[product_name]], FIND(" ", Table1[[#This Row],[product_name]], FIND(" ", Table1[[#This Row],[product_name]], FIND(" ", Table1[[#This Row],[product_name]])+1)+1)))</f>
        <v>Milton Go Electro</v>
      </c>
      <c r="D998" t="str">
        <f>PROPER(Table1[[#This Row],[Column1]])</f>
        <v>Milton Go Electro</v>
      </c>
      <c r="E998" t="s">
        <v>2938</v>
      </c>
      <c r="F998" t="s">
        <v>2939</v>
      </c>
      <c r="G998" t="s">
        <v>2739</v>
      </c>
      <c r="H998" t="s">
        <v>2797</v>
      </c>
      <c r="I998" s="9">
        <v>249</v>
      </c>
      <c r="J998" s="9">
        <v>1750</v>
      </c>
      <c r="K998" s="1">
        <v>0.23</v>
      </c>
      <c r="L998" s="3">
        <f>IF(Table1[[#This Row],[discount_percentage]]&gt;=0.5, 1,0)</f>
        <v>0</v>
      </c>
      <c r="M998">
        <v>3.8</v>
      </c>
      <c r="N998" s="2">
        <v>2466</v>
      </c>
      <c r="O998" s="7">
        <f>IF(Table1[rating_count]&lt;1000, 1, 0)</f>
        <v>0</v>
      </c>
      <c r="P998" s="8">
        <f>Table1[[#This Row],[actual_price]]*Table1[[#This Row],[rating_count]]</f>
        <v>4315500</v>
      </c>
      <c r="Q998" s="10" t="str">
        <f>IF(Table1[[#This Row],[discounted_price]]&lt;200, "₹ 200",IF(Table1[[#This Row],[discounted_price]]&lt;=500,"₹ 200-₹ 500", "&gt;₹ 500"))</f>
        <v>₹ 200-₹ 500</v>
      </c>
      <c r="R998">
        <f>Table1[[#This Row],[rating]]*Table1[[#This Row],[rating_count]]</f>
        <v>9370.7999999999993</v>
      </c>
      <c r="S998" t="str">
        <f>IF(Table1[[#This Row],[discount_percentage]]&lt;0.25, "Low", IF(Table1[[#This Row],[discount_percentage]]&lt;0.5, "Medium", "High"))</f>
        <v>Low</v>
      </c>
    </row>
    <row r="999" spans="1:19">
      <c r="A999" t="s">
        <v>1987</v>
      </c>
      <c r="B999" t="s">
        <v>1988</v>
      </c>
      <c r="C999" t="str">
        <f>TRIM(LEFT(Table1[[#This Row],[product_name]], FIND(" ", Table1[[#This Row],[product_name]], FIND(" ", Table1[[#This Row],[product_name]], FIND(" ", Table1[[#This Row],[product_name]])+1)+1)))</f>
        <v>Philips Daily Collection</v>
      </c>
      <c r="D999" t="str">
        <f>PROPER(Table1[[#This Row],[Column1]])</f>
        <v>Philips Daily Collection</v>
      </c>
      <c r="E999" t="s">
        <v>2938</v>
      </c>
      <c r="F999" t="s">
        <v>2939</v>
      </c>
      <c r="G999" t="s">
        <v>2784</v>
      </c>
      <c r="H999" t="s">
        <v>2785</v>
      </c>
      <c r="I999" s="9">
        <v>39</v>
      </c>
      <c r="J999" s="9">
        <v>2095</v>
      </c>
      <c r="K999" s="1">
        <v>0</v>
      </c>
      <c r="L999" s="3">
        <f>IF(Table1[[#This Row],[discount_percentage]]&gt;=0.5, 1,0)</f>
        <v>0</v>
      </c>
      <c r="M999">
        <v>4.5</v>
      </c>
      <c r="N999" s="2">
        <v>7949</v>
      </c>
      <c r="O999" s="7">
        <f>IF(Table1[rating_count]&lt;1000, 1, 0)</f>
        <v>0</v>
      </c>
      <c r="P999" s="8">
        <f>Table1[[#This Row],[actual_price]]*Table1[[#This Row],[rating_count]]</f>
        <v>16653155</v>
      </c>
      <c r="Q999" s="10" t="str">
        <f>IF(Table1[[#This Row],[discounted_price]]&lt;200, "₹ 200",IF(Table1[[#This Row],[discounted_price]]&lt;=500,"₹ 200-₹ 500", "&gt;₹ 500"))</f>
        <v>₹ 200</v>
      </c>
      <c r="R999">
        <f>Table1[[#This Row],[rating]]*Table1[[#This Row],[rating_count]]</f>
        <v>35770.5</v>
      </c>
      <c r="S999" t="str">
        <f>IF(Table1[[#This Row],[discount_percentage]]&lt;0.25, "Low", IF(Table1[[#This Row],[discount_percentage]]&lt;0.5, "Medium", "High"))</f>
        <v>Low</v>
      </c>
    </row>
    <row r="1000" spans="1:19">
      <c r="A1000" t="s">
        <v>1989</v>
      </c>
      <c r="B1000" t="s">
        <v>1990</v>
      </c>
      <c r="C1000" t="str">
        <f>TRIM(LEFT(Table1[[#This Row],[product_name]], FIND(" ", Table1[[#This Row],[product_name]], FIND(" ", Table1[[#This Row],[product_name]], FIND(" ", Table1[[#This Row],[product_name]])+1)+1)))</f>
        <v>Crompton Insta Comfy</v>
      </c>
      <c r="D1000" t="str">
        <f>PROPER(Table1[[#This Row],[Column1]])</f>
        <v>Crompton Insta Comfy</v>
      </c>
      <c r="E1000" t="s">
        <v>2938</v>
      </c>
      <c r="F1000" t="s">
        <v>2940</v>
      </c>
      <c r="G1000" t="s">
        <v>2764</v>
      </c>
      <c r="I1000" s="9">
        <v>1599</v>
      </c>
      <c r="J1000" s="9">
        <v>2300</v>
      </c>
      <c r="K1000" s="1">
        <v>0.35</v>
      </c>
      <c r="L1000" s="3">
        <f>IF(Table1[[#This Row],[discount_percentage]]&gt;=0.5, 1,0)</f>
        <v>0</v>
      </c>
      <c r="M1000">
        <v>3.8</v>
      </c>
      <c r="N1000" s="2">
        <v>95</v>
      </c>
      <c r="O1000" s="7">
        <f>IF(Table1[rating_count]&lt;1000, 1, 0)</f>
        <v>1</v>
      </c>
      <c r="P1000" s="8">
        <f>Table1[[#This Row],[actual_price]]*Table1[[#This Row],[rating_count]]</f>
        <v>218500</v>
      </c>
      <c r="Q1000" s="10" t="str">
        <f>IF(Table1[[#This Row],[discounted_price]]&lt;200, "₹ 200",IF(Table1[[#This Row],[discounted_price]]&lt;=500,"₹ 200-₹ 500", "&gt;₹ 500"))</f>
        <v>&gt;₹ 500</v>
      </c>
      <c r="R1000">
        <f>Table1[[#This Row],[rating]]*Table1[[#This Row],[rating_count]]</f>
        <v>361</v>
      </c>
      <c r="S1000" t="str">
        <f>IF(Table1[[#This Row],[discount_percentage]]&lt;0.25, "Low", IF(Table1[[#This Row],[discount_percentage]]&lt;0.5, "Medium", "High"))</f>
        <v>Medium</v>
      </c>
    </row>
    <row r="1001" spans="1:19">
      <c r="A1001" t="s">
        <v>1991</v>
      </c>
      <c r="B1001" t="s">
        <v>1992</v>
      </c>
      <c r="C1001" t="str">
        <f>TRIM(LEFT(Table1[[#This Row],[product_name]], FIND(" ", Table1[[#This Row],[product_name]], FIND(" ", Table1[[#This Row],[product_name]], FIND(" ", Table1[[#This Row],[product_name]])+1)+1)))</f>
        <v>USHA Heat Convector</v>
      </c>
      <c r="D1001" t="str">
        <f>PROPER(Table1[[#This Row],[Column1]])</f>
        <v>Usha Heat Convector</v>
      </c>
      <c r="E1001" t="s">
        <v>2696</v>
      </c>
      <c r="F1001" t="s">
        <v>2703</v>
      </c>
      <c r="G1001" t="s">
        <v>2712</v>
      </c>
      <c r="H1001" t="s">
        <v>2778</v>
      </c>
      <c r="I1001" s="9">
        <v>1199</v>
      </c>
      <c r="J1001" s="9">
        <v>2990</v>
      </c>
      <c r="K1001" s="1">
        <v>0.26</v>
      </c>
      <c r="L1001" s="3">
        <f>IF(Table1[[#This Row],[discount_percentage]]&gt;=0.5, 1,0)</f>
        <v>0</v>
      </c>
      <c r="M1001">
        <v>3.8</v>
      </c>
      <c r="N1001" s="2">
        <v>1558</v>
      </c>
      <c r="O1001" s="7">
        <f>IF(Table1[rating_count]&lt;1000, 1, 0)</f>
        <v>0</v>
      </c>
      <c r="P1001" s="8">
        <f>Table1[[#This Row],[actual_price]]*Table1[[#This Row],[rating_count]]</f>
        <v>4658420</v>
      </c>
      <c r="Q1001" s="10" t="str">
        <f>IF(Table1[[#This Row],[discounted_price]]&lt;200, "₹ 200",IF(Table1[[#This Row],[discounted_price]]&lt;=500,"₹ 200-₹ 500", "&gt;₹ 500"))</f>
        <v>&gt;₹ 500</v>
      </c>
      <c r="R1001">
        <f>Table1[[#This Row],[rating]]*Table1[[#This Row],[rating_count]]</f>
        <v>5920.4</v>
      </c>
      <c r="S1001" t="str">
        <f>IF(Table1[[#This Row],[discount_percentage]]&lt;0.25, "Low", IF(Table1[[#This Row],[discount_percentage]]&lt;0.5, "Medium", "High"))</f>
        <v>Medium</v>
      </c>
    </row>
    <row r="1002" spans="1:19">
      <c r="A1002" t="s">
        <v>1993</v>
      </c>
      <c r="B1002" t="s">
        <v>1994</v>
      </c>
      <c r="C1002" t="str">
        <f>TRIM(LEFT(Table1[[#This Row],[product_name]], FIND(" ", Table1[[#This Row],[product_name]], FIND(" ", Table1[[#This Row],[product_name]], FIND(" ", Table1[[#This Row],[product_name]])+1)+1)))</f>
        <v>Philips HL7756/00 Mixer</v>
      </c>
      <c r="D1002" t="str">
        <f>PROPER(Table1[[#This Row],[Column1]])</f>
        <v>Philips Hl7756/00 Mixer</v>
      </c>
      <c r="E1002" t="s">
        <v>2938</v>
      </c>
      <c r="F1002" t="s">
        <v>2939</v>
      </c>
      <c r="G1002" t="s">
        <v>2958</v>
      </c>
      <c r="H1002" t="s">
        <v>2695</v>
      </c>
      <c r="I1002" s="9">
        <v>209</v>
      </c>
      <c r="J1002" s="9">
        <v>4295</v>
      </c>
      <c r="K1002" s="1">
        <v>0.14000000000000001</v>
      </c>
      <c r="L1002" s="3">
        <f>IF(Table1[[#This Row],[discount_percentage]]&gt;=0.5, 1,0)</f>
        <v>0</v>
      </c>
      <c r="M1002">
        <v>4.0999999999999996</v>
      </c>
      <c r="N1002" s="2">
        <v>26543</v>
      </c>
      <c r="O1002" s="7">
        <f>IF(Table1[rating_count]&lt;1000, 1, 0)</f>
        <v>0</v>
      </c>
      <c r="P1002" s="8">
        <f>Table1[[#This Row],[actual_price]]*Table1[[#This Row],[rating_count]]</f>
        <v>114002185</v>
      </c>
      <c r="Q1002" s="10" t="str">
        <f>IF(Table1[[#This Row],[discounted_price]]&lt;200, "₹ 200",IF(Table1[[#This Row],[discounted_price]]&lt;=500,"₹ 200-₹ 500", "&gt;₹ 500"))</f>
        <v>₹ 200-₹ 500</v>
      </c>
      <c r="R1002">
        <f>Table1[[#This Row],[rating]]*Table1[[#This Row],[rating_count]]</f>
        <v>108826.29999999999</v>
      </c>
      <c r="S1002" t="str">
        <f>IF(Table1[[#This Row],[discount_percentage]]&lt;0.25, "Low", IF(Table1[[#This Row],[discount_percentage]]&lt;0.5, "Medium", "High"))</f>
        <v>Low</v>
      </c>
    </row>
    <row r="1003" spans="1:19">
      <c r="A1003" t="s">
        <v>1995</v>
      </c>
      <c r="B1003" t="s">
        <v>1996</v>
      </c>
      <c r="C1003" t="str">
        <f>TRIM(LEFT(Table1[[#This Row],[product_name]], FIND(" ", Table1[[#This Row],[product_name]], FIND(" ", Table1[[#This Row],[product_name]], FIND(" ", Table1[[#This Row],[product_name]])+1)+1)))</f>
        <v>Kuber Industries Waterproof</v>
      </c>
      <c r="D1003" t="str">
        <f>PROPER(Table1[[#This Row],[Column1]])</f>
        <v>Kuber Industries Waterproof</v>
      </c>
      <c r="E1003" t="s">
        <v>2938</v>
      </c>
      <c r="F1003" t="s">
        <v>2939</v>
      </c>
      <c r="G1003" t="s">
        <v>2743</v>
      </c>
      <c r="H1003" t="s">
        <v>2744</v>
      </c>
      <c r="I1003" s="9">
        <v>1099</v>
      </c>
      <c r="J1003" s="9">
        <v>199</v>
      </c>
      <c r="K1003" s="1">
        <v>0.11</v>
      </c>
      <c r="L1003" s="3">
        <f>IF(Table1[[#This Row],[discount_percentage]]&gt;=0.5, 1,0)</f>
        <v>0</v>
      </c>
      <c r="M1003">
        <v>4.0999999999999996</v>
      </c>
      <c r="N1003" s="2">
        <v>3688</v>
      </c>
      <c r="O1003" s="7">
        <f>IF(Table1[rating_count]&lt;1000, 1, 0)</f>
        <v>0</v>
      </c>
      <c r="P1003" s="8">
        <f>Table1[[#This Row],[actual_price]]*Table1[[#This Row],[rating_count]]</f>
        <v>733912</v>
      </c>
      <c r="Q1003" s="10" t="str">
        <f>IF(Table1[[#This Row],[discounted_price]]&lt;200, "₹ 200",IF(Table1[[#This Row],[discounted_price]]&lt;=500,"₹ 200-₹ 500", "&gt;₹ 500"))</f>
        <v>&gt;₹ 500</v>
      </c>
      <c r="R1003">
        <f>Table1[[#This Row],[rating]]*Table1[[#This Row],[rating_count]]</f>
        <v>15120.8</v>
      </c>
      <c r="S1003" t="str">
        <f>IF(Table1[[#This Row],[discount_percentage]]&lt;0.25, "Low", IF(Table1[[#This Row],[discount_percentage]]&lt;0.5, "Medium", "High"))</f>
        <v>Low</v>
      </c>
    </row>
    <row r="1004" spans="1:19">
      <c r="A1004" t="s">
        <v>1997</v>
      </c>
      <c r="B1004" t="s">
        <v>1998</v>
      </c>
      <c r="C1004" t="str">
        <f>TRIM(LEFT(Table1[[#This Row],[product_name]], FIND(" ", Table1[[#This Row],[product_name]], FIND(" ", Table1[[#This Row],[product_name]], FIND(" ", Table1[[#This Row],[product_name]])+1)+1)))</f>
        <v>Lifelong LLMG93 500</v>
      </c>
      <c r="D1004" t="str">
        <f>PROPER(Table1[[#This Row],[Column1]])</f>
        <v>Lifelong Llmg93 500</v>
      </c>
      <c r="E1004" t="s">
        <v>2943</v>
      </c>
      <c r="F1004" t="s">
        <v>2944</v>
      </c>
      <c r="G1004" t="s">
        <v>2753</v>
      </c>
      <c r="H1004" t="s">
        <v>2754</v>
      </c>
      <c r="I1004" s="9">
        <v>120</v>
      </c>
      <c r="J1004" s="9">
        <v>2499</v>
      </c>
      <c r="K1004" s="1">
        <v>0.54</v>
      </c>
      <c r="L1004" s="3">
        <f>IF(Table1[[#This Row],[discount_percentage]]&gt;=0.5, 1,0)</f>
        <v>1</v>
      </c>
      <c r="M1004">
        <v>3.8</v>
      </c>
      <c r="N1004" s="2">
        <v>4383</v>
      </c>
      <c r="O1004" s="7">
        <f>IF(Table1[rating_count]&lt;1000, 1, 0)</f>
        <v>0</v>
      </c>
      <c r="P1004" s="8">
        <f>Table1[[#This Row],[actual_price]]*Table1[[#This Row],[rating_count]]</f>
        <v>10953117</v>
      </c>
      <c r="Q1004" s="10" t="str">
        <f>IF(Table1[[#This Row],[discounted_price]]&lt;200, "₹ 200",IF(Table1[[#This Row],[discounted_price]]&lt;=500,"₹ 200-₹ 500", "&gt;₹ 500"))</f>
        <v>₹ 200</v>
      </c>
      <c r="R1004">
        <f>Table1[[#This Row],[rating]]*Table1[[#This Row],[rating_count]]</f>
        <v>16655.399999999998</v>
      </c>
      <c r="S1004" t="str">
        <f>IF(Table1[[#This Row],[discount_percentage]]&lt;0.25, "Low", IF(Table1[[#This Row],[discount_percentage]]&lt;0.5, "Medium", "High"))</f>
        <v>High</v>
      </c>
    </row>
    <row r="1005" spans="1:19">
      <c r="A1005" t="s">
        <v>1999</v>
      </c>
      <c r="B1005" t="s">
        <v>2000</v>
      </c>
      <c r="C1005" t="str">
        <f>TRIM(LEFT(Table1[[#This Row],[product_name]], FIND(" ", Table1[[#This Row],[product_name]], FIND(" ", Table1[[#This Row],[product_name]], FIND(" ", Table1[[#This Row],[product_name]])+1)+1)))</f>
        <v>IKEA Frother for</v>
      </c>
      <c r="D1005" t="str">
        <f>PROPER(Table1[[#This Row],[Column1]])</f>
        <v>Ikea Frother For</v>
      </c>
      <c r="E1005" t="s">
        <v>2938</v>
      </c>
      <c r="F1005" t="s">
        <v>2939</v>
      </c>
      <c r="G1005" t="s">
        <v>2769</v>
      </c>
      <c r="H1005" t="s">
        <v>2820</v>
      </c>
      <c r="I1005" s="9">
        <v>1519</v>
      </c>
      <c r="J1005" s="9">
        <v>499</v>
      </c>
      <c r="K1005" s="1">
        <v>0.51</v>
      </c>
      <c r="L1005" s="3">
        <f>IF(Table1[[#This Row],[discount_percentage]]&gt;=0.5, 1,0)</f>
        <v>1</v>
      </c>
      <c r="M1005">
        <v>3.3</v>
      </c>
      <c r="N1005" s="2">
        <v>478</v>
      </c>
      <c r="O1005" s="7">
        <f>IF(Table1[rating_count]&lt;1000, 1, 0)</f>
        <v>1</v>
      </c>
      <c r="P1005" s="8">
        <f>Table1[[#This Row],[actual_price]]*Table1[[#This Row],[rating_count]]</f>
        <v>238522</v>
      </c>
      <c r="Q1005" s="10" t="str">
        <f>IF(Table1[[#This Row],[discounted_price]]&lt;200, "₹ 200",IF(Table1[[#This Row],[discounted_price]]&lt;=500,"₹ 200-₹ 500", "&gt;₹ 500"))</f>
        <v>&gt;₹ 500</v>
      </c>
      <c r="R1005">
        <f>Table1[[#This Row],[rating]]*Table1[[#This Row],[rating_count]]</f>
        <v>1577.3999999999999</v>
      </c>
      <c r="S1005" t="str">
        <f>IF(Table1[[#This Row],[discount_percentage]]&lt;0.25, "Low", IF(Table1[[#This Row],[discount_percentage]]&lt;0.5, "Medium", "High"))</f>
        <v>High</v>
      </c>
    </row>
    <row r="1006" spans="1:19">
      <c r="A1006" t="s">
        <v>2001</v>
      </c>
      <c r="B1006" t="s">
        <v>2002</v>
      </c>
      <c r="C1006" t="str">
        <f>TRIM(LEFT(Table1[[#This Row],[product_name]], FIND(" ", Table1[[#This Row],[product_name]], FIND(" ", Table1[[#This Row],[product_name]], FIND(" ", Table1[[#This Row],[product_name]])+1)+1)))</f>
        <v>Crompton Insta Comfort</v>
      </c>
      <c r="D1006" t="str">
        <f>PROPER(Table1[[#This Row],[Column1]])</f>
        <v>Crompton Insta Comfort</v>
      </c>
      <c r="E1006" t="s">
        <v>2943</v>
      </c>
      <c r="F1006" t="s">
        <v>2944</v>
      </c>
      <c r="G1006" t="s">
        <v>2753</v>
      </c>
      <c r="H1006" t="s">
        <v>2754</v>
      </c>
      <c r="I1006" s="9">
        <v>420</v>
      </c>
      <c r="J1006" s="9">
        <v>2400</v>
      </c>
      <c r="K1006" s="1">
        <v>0.18</v>
      </c>
      <c r="L1006" s="3">
        <f>IF(Table1[[#This Row],[discount_percentage]]&gt;=0.5, 1,0)</f>
        <v>0</v>
      </c>
      <c r="M1006">
        <v>4</v>
      </c>
      <c r="N1006" s="2">
        <v>237</v>
      </c>
      <c r="O1006" s="7">
        <f>IF(Table1[rating_count]&lt;1000, 1, 0)</f>
        <v>1</v>
      </c>
      <c r="P1006" s="8">
        <f>Table1[[#This Row],[actual_price]]*Table1[[#This Row],[rating_count]]</f>
        <v>568800</v>
      </c>
      <c r="Q1006" s="10" t="str">
        <f>IF(Table1[[#This Row],[discounted_price]]&lt;200, "₹ 200",IF(Table1[[#This Row],[discounted_price]]&lt;=500,"₹ 200-₹ 500", "&gt;₹ 500"))</f>
        <v>₹ 200-₹ 500</v>
      </c>
      <c r="R1006">
        <f>Table1[[#This Row],[rating]]*Table1[[#This Row],[rating_count]]</f>
        <v>948</v>
      </c>
      <c r="S1006" t="str">
        <f>IF(Table1[[#This Row],[discount_percentage]]&lt;0.25, "Low", IF(Table1[[#This Row],[discount_percentage]]&lt;0.5, "Medium", "High"))</f>
        <v>Low</v>
      </c>
    </row>
    <row r="1007" spans="1:19">
      <c r="A1007" t="s">
        <v>2003</v>
      </c>
      <c r="B1007" t="s">
        <v>2004</v>
      </c>
      <c r="C1007" t="str">
        <f>TRIM(LEFT(Table1[[#This Row],[product_name]], FIND(" ", Table1[[#This Row],[product_name]], FIND(" ", Table1[[#This Row],[product_name]], FIND(" ", Table1[[#This Row],[product_name]])+1)+1)))</f>
        <v>Lint Remover Woolen</v>
      </c>
      <c r="D1007" t="str">
        <f>PROPER(Table1[[#This Row],[Column1]])</f>
        <v>Lint Remover Woolen</v>
      </c>
      <c r="E1007" t="s">
        <v>2943</v>
      </c>
      <c r="F1007" t="s">
        <v>2944</v>
      </c>
      <c r="G1007" t="s">
        <v>2753</v>
      </c>
      <c r="H1007" t="s">
        <v>2754</v>
      </c>
      <c r="I1007" s="9">
        <v>225</v>
      </c>
      <c r="J1007" s="9">
        <v>749</v>
      </c>
      <c r="K1007" s="1">
        <v>0.56999999999999995</v>
      </c>
      <c r="L1007" s="3">
        <f>IF(Table1[[#This Row],[discount_percentage]]&gt;=0.5, 1,0)</f>
        <v>1</v>
      </c>
      <c r="M1007">
        <v>4.5999999999999996</v>
      </c>
      <c r="N1007" s="2">
        <v>124</v>
      </c>
      <c r="O1007" s="7">
        <f>IF(Table1[rating_count]&lt;1000, 1, 0)</f>
        <v>1</v>
      </c>
      <c r="P1007" s="8">
        <f>Table1[[#This Row],[actual_price]]*Table1[[#This Row],[rating_count]]</f>
        <v>92876</v>
      </c>
      <c r="Q1007" s="10" t="str">
        <f>IF(Table1[[#This Row],[discounted_price]]&lt;200, "₹ 200",IF(Table1[[#This Row],[discounted_price]]&lt;=500,"₹ 200-₹ 500", "&gt;₹ 500"))</f>
        <v>₹ 200-₹ 500</v>
      </c>
      <c r="R1007">
        <f>Table1[[#This Row],[rating]]*Table1[[#This Row],[rating_count]]</f>
        <v>570.4</v>
      </c>
      <c r="S1007" t="str">
        <f>IF(Table1[[#This Row],[discount_percentage]]&lt;0.25, "Low", IF(Table1[[#This Row],[discount_percentage]]&lt;0.5, "Medium", "High"))</f>
        <v>High</v>
      </c>
    </row>
    <row r="1008" spans="1:19">
      <c r="A1008" t="s">
        <v>2005</v>
      </c>
      <c r="B1008" t="s">
        <v>2006</v>
      </c>
      <c r="C1008" t="str">
        <f>TRIM(LEFT(Table1[[#This Row],[product_name]], FIND(" ", Table1[[#This Row],[product_name]], FIND(" ", Table1[[#This Row],[product_name]], FIND(" ", Table1[[#This Row],[product_name]])+1)+1)))</f>
        <v>Pigeon Kessel Multipurpose</v>
      </c>
      <c r="D1008" t="str">
        <f>PROPER(Table1[[#This Row],[Column1]])</f>
        <v>Pigeon Kessel Multipurpose</v>
      </c>
      <c r="E1008" t="s">
        <v>2938</v>
      </c>
      <c r="F1008" t="s">
        <v>2939</v>
      </c>
      <c r="G1008" t="s">
        <v>2833</v>
      </c>
      <c r="H1008" t="s">
        <v>2834</v>
      </c>
      <c r="I1008" s="9">
        <v>199</v>
      </c>
      <c r="J1008" s="9">
        <v>1775</v>
      </c>
      <c r="K1008" s="1">
        <v>0.16</v>
      </c>
      <c r="L1008" s="3">
        <f>IF(Table1[[#This Row],[discount_percentage]]&gt;=0.5, 1,0)</f>
        <v>0</v>
      </c>
      <c r="M1008">
        <v>3.9</v>
      </c>
      <c r="N1008" s="2">
        <v>14667</v>
      </c>
      <c r="O1008" s="7">
        <f>IF(Table1[rating_count]&lt;1000, 1, 0)</f>
        <v>0</v>
      </c>
      <c r="P1008" s="8">
        <f>Table1[[#This Row],[actual_price]]*Table1[[#This Row],[rating_count]]</f>
        <v>26033925</v>
      </c>
      <c r="Q1008" s="10" t="str">
        <f>IF(Table1[[#This Row],[discounted_price]]&lt;200, "₹ 200",IF(Table1[[#This Row],[discounted_price]]&lt;=500,"₹ 200-₹ 500", "&gt;₹ 500"))</f>
        <v>₹ 200</v>
      </c>
      <c r="R1008">
        <f>Table1[[#This Row],[rating]]*Table1[[#This Row],[rating_count]]</f>
        <v>57201.299999999996</v>
      </c>
      <c r="S1008" t="str">
        <f>IF(Table1[[#This Row],[discount_percentage]]&lt;0.25, "Low", IF(Table1[[#This Row],[discount_percentage]]&lt;0.5, "Medium", "High"))</f>
        <v>Low</v>
      </c>
    </row>
    <row r="1009" spans="1:19">
      <c r="A1009" t="s">
        <v>2007</v>
      </c>
      <c r="B1009" t="s">
        <v>2008</v>
      </c>
      <c r="C1009" t="str">
        <f>TRIM(LEFT(Table1[[#This Row],[product_name]], FIND(" ", Table1[[#This Row],[product_name]], FIND(" ", Table1[[#This Row],[product_name]], FIND(" ", Table1[[#This Row],[product_name]])+1)+1)))</f>
        <v>C (DEVICE) Lint</v>
      </c>
      <c r="D1009" t="str">
        <f>PROPER(Table1[[#This Row],[Column1]])</f>
        <v>C (Device) Lint</v>
      </c>
      <c r="E1009" t="s">
        <v>2696</v>
      </c>
      <c r="F1009" t="s">
        <v>2717</v>
      </c>
      <c r="G1009" t="s">
        <v>2718</v>
      </c>
      <c r="H1009" t="s">
        <v>2730</v>
      </c>
      <c r="I1009" s="9">
        <v>1799</v>
      </c>
      <c r="J1009" s="9">
        <v>1599</v>
      </c>
      <c r="K1009" s="1">
        <v>0.71</v>
      </c>
      <c r="L1009" s="3">
        <f>IF(Table1[[#This Row],[discount_percentage]]&gt;=0.5, 1,0)</f>
        <v>1</v>
      </c>
      <c r="M1009">
        <v>3.7</v>
      </c>
      <c r="N1009" s="2">
        <v>6</v>
      </c>
      <c r="O1009" s="7">
        <f>IF(Table1[rating_count]&lt;1000, 1, 0)</f>
        <v>1</v>
      </c>
      <c r="P1009" s="8">
        <f>Table1[[#This Row],[actual_price]]*Table1[[#This Row],[rating_count]]</f>
        <v>9594</v>
      </c>
      <c r="Q1009" s="10" t="str">
        <f>IF(Table1[[#This Row],[discounted_price]]&lt;200, "₹ 200",IF(Table1[[#This Row],[discounted_price]]&lt;=500,"₹ 200-₹ 500", "&gt;₹ 500"))</f>
        <v>&gt;₹ 500</v>
      </c>
      <c r="R1009">
        <f>Table1[[#This Row],[rating]]*Table1[[#This Row],[rating_count]]</f>
        <v>22.200000000000003</v>
      </c>
      <c r="S1009" t="str">
        <f>IF(Table1[[#This Row],[discount_percentage]]&lt;0.25, "Low", IF(Table1[[#This Row],[discount_percentage]]&lt;0.5, "Medium", "High"))</f>
        <v>High</v>
      </c>
    </row>
    <row r="1010" spans="1:19">
      <c r="A1010" t="s">
        <v>2009</v>
      </c>
      <c r="B1010" t="s">
        <v>2010</v>
      </c>
      <c r="C1010" t="str">
        <f>TRIM(LEFT(Table1[[#This Row],[product_name]], FIND(" ", Table1[[#This Row],[product_name]], FIND(" ", Table1[[#This Row],[product_name]], FIND(" ", Table1[[#This Row],[product_name]])+1)+1)))</f>
        <v>Pigeon by Stovekraft</v>
      </c>
      <c r="D1010" t="str">
        <f>PROPER(Table1[[#This Row],[Column1]])</f>
        <v>Pigeon By Stovekraft</v>
      </c>
      <c r="E1010" t="s">
        <v>2938</v>
      </c>
      <c r="F1010" t="s">
        <v>2765</v>
      </c>
      <c r="G1010" t="s">
        <v>2818</v>
      </c>
      <c r="H1010" t="s">
        <v>2823</v>
      </c>
      <c r="I1010" s="9">
        <v>8349</v>
      </c>
      <c r="J1010" s="9">
        <v>1795</v>
      </c>
      <c r="K1010" s="1">
        <v>0.39</v>
      </c>
      <c r="L1010" s="3">
        <f>IF(Table1[[#This Row],[discount_percentage]]&gt;=0.5, 1,0)</f>
        <v>0</v>
      </c>
      <c r="M1010">
        <v>4.2</v>
      </c>
      <c r="N1010" s="2">
        <v>4244</v>
      </c>
      <c r="O1010" s="7">
        <f>IF(Table1[rating_count]&lt;1000, 1, 0)</f>
        <v>0</v>
      </c>
      <c r="P1010" s="8">
        <f>Table1[[#This Row],[actual_price]]*Table1[[#This Row],[rating_count]]</f>
        <v>7617980</v>
      </c>
      <c r="Q1010" s="10" t="str">
        <f>IF(Table1[[#This Row],[discounted_price]]&lt;200, "₹ 200",IF(Table1[[#This Row],[discounted_price]]&lt;=500,"₹ 200-₹ 500", "&gt;₹ 500"))</f>
        <v>&gt;₹ 500</v>
      </c>
      <c r="R1010">
        <f>Table1[[#This Row],[rating]]*Table1[[#This Row],[rating_count]]</f>
        <v>17824.8</v>
      </c>
      <c r="S1010" t="str">
        <f>IF(Table1[[#This Row],[discount_percentage]]&lt;0.25, "Low", IF(Table1[[#This Row],[discount_percentage]]&lt;0.5, "Medium", "High"))</f>
        <v>Medium</v>
      </c>
    </row>
    <row r="1011" spans="1:19">
      <c r="A1011" t="s">
        <v>2011</v>
      </c>
      <c r="B1011" t="s">
        <v>2012</v>
      </c>
      <c r="C1011" t="str">
        <f>TRIM(LEFT(Table1[[#This Row],[product_name]], FIND(" ", Table1[[#This Row],[product_name]], FIND(" ", Table1[[#This Row],[product_name]], FIND(" ", Table1[[#This Row],[product_name]])+1)+1)))</f>
        <v>Bajaj OFR Room</v>
      </c>
      <c r="D1011" t="str">
        <f>PROPER(Table1[[#This Row],[Column1]])</f>
        <v>Bajaj Ofr Room</v>
      </c>
      <c r="E1011" t="s">
        <v>2938</v>
      </c>
      <c r="F1011" t="s">
        <v>2799</v>
      </c>
      <c r="G1011" t="s">
        <v>2808</v>
      </c>
      <c r="I1011" s="9">
        <v>3307</v>
      </c>
      <c r="J1011" s="9">
        <v>15999</v>
      </c>
      <c r="K1011" s="1">
        <v>0.4</v>
      </c>
      <c r="L1011" s="3">
        <f>IF(Table1[[#This Row],[discount_percentage]]&gt;=0.5, 1,0)</f>
        <v>0</v>
      </c>
      <c r="M1011">
        <v>4.0999999999999996</v>
      </c>
      <c r="N1011" s="2">
        <v>1017</v>
      </c>
      <c r="O1011" s="7">
        <f>IF(Table1[rating_count]&lt;1000, 1, 0)</f>
        <v>0</v>
      </c>
      <c r="P1011" s="8">
        <f>Table1[[#This Row],[actual_price]]*Table1[[#This Row],[rating_count]]</f>
        <v>16270983</v>
      </c>
      <c r="Q1011" s="10" t="str">
        <f>IF(Table1[[#This Row],[discounted_price]]&lt;200, "₹ 200",IF(Table1[[#This Row],[discounted_price]]&lt;=500,"₹ 200-₹ 500", "&gt;₹ 500"))</f>
        <v>&gt;₹ 500</v>
      </c>
      <c r="R1011">
        <f>Table1[[#This Row],[rating]]*Table1[[#This Row],[rating_count]]</f>
        <v>4169.7</v>
      </c>
      <c r="S1011" t="str">
        <f>IF(Table1[[#This Row],[discount_percentage]]&lt;0.25, "Low", IF(Table1[[#This Row],[discount_percentage]]&lt;0.5, "Medium", "High"))</f>
        <v>Medium</v>
      </c>
    </row>
    <row r="1012" spans="1:19">
      <c r="A1012" t="s">
        <v>2013</v>
      </c>
      <c r="B1012" t="s">
        <v>2014</v>
      </c>
      <c r="C1012" t="str">
        <f>TRIM(LEFT(Table1[[#This Row],[product_name]], FIND(" ", Table1[[#This Row],[product_name]], FIND(" ", Table1[[#This Row],[product_name]], FIND(" ", Table1[[#This Row],[product_name]])+1)+1)))</f>
        <v>Luminous Vento Deluxe</v>
      </c>
      <c r="D1012" t="str">
        <f>PROPER(Table1[[#This Row],[Column1]])</f>
        <v>Luminous Vento Deluxe</v>
      </c>
      <c r="E1012" t="s">
        <v>2938</v>
      </c>
      <c r="F1012" t="s">
        <v>2939</v>
      </c>
      <c r="G1012" t="s">
        <v>2958</v>
      </c>
      <c r="H1012" t="s">
        <v>2695</v>
      </c>
      <c r="I1012" s="9">
        <v>325</v>
      </c>
      <c r="J1012" s="9">
        <v>1490</v>
      </c>
      <c r="K1012" s="1">
        <v>0.33</v>
      </c>
      <c r="L1012" s="3">
        <f>IF(Table1[[#This Row],[discount_percentage]]&gt;=0.5, 1,0)</f>
        <v>0</v>
      </c>
      <c r="M1012">
        <v>4.0999999999999996</v>
      </c>
      <c r="N1012" s="2">
        <v>12999</v>
      </c>
      <c r="O1012" s="7">
        <f>IF(Table1[rating_count]&lt;1000, 1, 0)</f>
        <v>0</v>
      </c>
      <c r="P1012" s="8">
        <f>Table1[[#This Row],[actual_price]]*Table1[[#This Row],[rating_count]]</f>
        <v>19368510</v>
      </c>
      <c r="Q1012" s="10" t="str">
        <f>IF(Table1[[#This Row],[discounted_price]]&lt;200, "₹ 200",IF(Table1[[#This Row],[discounted_price]]&lt;=500,"₹ 200-₹ 500", "&gt;₹ 500"))</f>
        <v>₹ 200-₹ 500</v>
      </c>
      <c r="R1012">
        <f>Table1[[#This Row],[rating]]*Table1[[#This Row],[rating_count]]</f>
        <v>53295.899999999994</v>
      </c>
      <c r="S1012" t="str">
        <f>IF(Table1[[#This Row],[discount_percentage]]&lt;0.25, "Low", IF(Table1[[#This Row],[discount_percentage]]&lt;0.5, "Medium", "High"))</f>
        <v>Medium</v>
      </c>
    </row>
    <row r="1013" spans="1:19">
      <c r="A1013" t="s">
        <v>2015</v>
      </c>
      <c r="B1013" t="s">
        <v>2016</v>
      </c>
      <c r="C1013" t="str">
        <f>TRIM(LEFT(Table1[[#This Row],[product_name]], FIND(" ", Table1[[#This Row],[product_name]], FIND(" ", Table1[[#This Row],[product_name]], FIND(" ", Table1[[#This Row],[product_name]])+1)+1)))</f>
        <v>Wipro Vesta 1.8</v>
      </c>
      <c r="D1013" t="str">
        <f>PROPER(Table1[[#This Row],[Column1]])</f>
        <v>Wipro Vesta 1.8</v>
      </c>
      <c r="E1013" t="s">
        <v>2938</v>
      </c>
      <c r="F1013" t="s">
        <v>2741</v>
      </c>
      <c r="G1013" t="s">
        <v>2742</v>
      </c>
      <c r="I1013" s="9">
        <v>449</v>
      </c>
      <c r="J1013" s="9">
        <v>1999</v>
      </c>
      <c r="K1013" s="1">
        <v>0.35</v>
      </c>
      <c r="L1013" s="3">
        <f>IF(Table1[[#This Row],[discount_percentage]]&gt;=0.5, 1,0)</f>
        <v>0</v>
      </c>
      <c r="M1013">
        <v>3.8</v>
      </c>
      <c r="N1013" s="2">
        <v>311</v>
      </c>
      <c r="O1013" s="7">
        <f>IF(Table1[rating_count]&lt;1000, 1, 0)</f>
        <v>1</v>
      </c>
      <c r="P1013" s="8">
        <f>Table1[[#This Row],[actual_price]]*Table1[[#This Row],[rating_count]]</f>
        <v>621689</v>
      </c>
      <c r="Q1013" s="10" t="str">
        <f>IF(Table1[[#This Row],[discounted_price]]&lt;200, "₹ 200",IF(Table1[[#This Row],[discounted_price]]&lt;=500,"₹ 200-₹ 500", "&gt;₹ 500"))</f>
        <v>₹ 200-₹ 500</v>
      </c>
      <c r="R1013">
        <f>Table1[[#This Row],[rating]]*Table1[[#This Row],[rating_count]]</f>
        <v>1181.8</v>
      </c>
      <c r="S1013" t="str">
        <f>IF(Table1[[#This Row],[discount_percentage]]&lt;0.25, "Low", IF(Table1[[#This Row],[discount_percentage]]&lt;0.5, "Medium", "High"))</f>
        <v>Medium</v>
      </c>
    </row>
    <row r="1014" spans="1:19">
      <c r="A1014" t="s">
        <v>2017</v>
      </c>
      <c r="B1014" t="s">
        <v>2018</v>
      </c>
      <c r="C1014" t="str">
        <f>TRIM(LEFT(Table1[[#This Row],[product_name]], FIND(" ", Table1[[#This Row],[product_name]], FIND(" ", Table1[[#This Row],[product_name]], FIND(" ", Table1[[#This Row],[product_name]])+1)+1)))</f>
        <v>Kitchen Mart Stainless</v>
      </c>
      <c r="D1014" t="str">
        <f>PROPER(Table1[[#This Row],[Column1]])</f>
        <v>Kitchen Mart Stainless</v>
      </c>
      <c r="E1014" t="s">
        <v>2696</v>
      </c>
      <c r="F1014" t="s">
        <v>2751</v>
      </c>
      <c r="G1014" t="s">
        <v>2752</v>
      </c>
      <c r="I1014" s="9">
        <v>380</v>
      </c>
      <c r="J1014" s="9">
        <v>499</v>
      </c>
      <c r="K1014" s="1">
        <v>0.41</v>
      </c>
      <c r="L1014" s="3">
        <f>IF(Table1[[#This Row],[discount_percentage]]&gt;=0.5, 1,0)</f>
        <v>0</v>
      </c>
      <c r="M1014">
        <v>4.0999999999999996</v>
      </c>
      <c r="N1014" s="2">
        <v>4238</v>
      </c>
      <c r="O1014" s="7">
        <f>IF(Table1[rating_count]&lt;1000, 1, 0)</f>
        <v>0</v>
      </c>
      <c r="P1014" s="8">
        <f>Table1[[#This Row],[actual_price]]*Table1[[#This Row],[rating_count]]</f>
        <v>2114762</v>
      </c>
      <c r="Q1014" s="10" t="str">
        <f>IF(Table1[[#This Row],[discounted_price]]&lt;200, "₹ 200",IF(Table1[[#This Row],[discounted_price]]&lt;=500,"₹ 200-₹ 500", "&gt;₹ 500"))</f>
        <v>₹ 200-₹ 500</v>
      </c>
      <c r="R1014">
        <f>Table1[[#This Row],[rating]]*Table1[[#This Row],[rating_count]]</f>
        <v>17375.8</v>
      </c>
      <c r="S1014" t="str">
        <f>IF(Table1[[#This Row],[discount_percentage]]&lt;0.25, "Low", IF(Table1[[#This Row],[discount_percentage]]&lt;0.5, "Medium", "High"))</f>
        <v>Medium</v>
      </c>
    </row>
    <row r="1015" spans="1:19">
      <c r="A1015" t="s">
        <v>2019</v>
      </c>
      <c r="B1015" t="s">
        <v>2020</v>
      </c>
      <c r="C1015" t="str">
        <f>TRIM(LEFT(Table1[[#This Row],[product_name]], FIND(" ", Table1[[#This Row],[product_name]], FIND(" ", Table1[[#This Row],[product_name]], FIND(" ", Table1[[#This Row],[product_name]])+1)+1)))</f>
        <v>Ikea 903.391.72 Polypropylene</v>
      </c>
      <c r="D1015" t="str">
        <f>PROPER(Table1[[#This Row],[Column1]])</f>
        <v>Ikea 903.391.72 Polypropylene</v>
      </c>
      <c r="E1015" t="s">
        <v>2938</v>
      </c>
      <c r="F1015" t="s">
        <v>2939</v>
      </c>
      <c r="G1015" t="s">
        <v>2743</v>
      </c>
      <c r="H1015" t="s">
        <v>2745</v>
      </c>
      <c r="I1015" s="9">
        <v>499</v>
      </c>
      <c r="J1015" s="9">
        <v>299</v>
      </c>
      <c r="K1015" s="1">
        <v>0.46</v>
      </c>
      <c r="L1015" s="3">
        <f>IF(Table1[[#This Row],[discount_percentage]]&gt;=0.5, 1,0)</f>
        <v>0</v>
      </c>
      <c r="M1015">
        <v>4.5999999999999996</v>
      </c>
      <c r="N1015" s="2">
        <v>2781</v>
      </c>
      <c r="O1015" s="7">
        <f>IF(Table1[rating_count]&lt;1000, 1, 0)</f>
        <v>0</v>
      </c>
      <c r="P1015" s="8">
        <f>Table1[[#This Row],[actual_price]]*Table1[[#This Row],[rating_count]]</f>
        <v>831519</v>
      </c>
      <c r="Q1015" s="10" t="str">
        <f>IF(Table1[[#This Row],[discounted_price]]&lt;200, "₹ 200",IF(Table1[[#This Row],[discounted_price]]&lt;=500,"₹ 200-₹ 500", "&gt;₹ 500"))</f>
        <v>₹ 200-₹ 500</v>
      </c>
      <c r="R1015">
        <f>Table1[[#This Row],[rating]]*Table1[[#This Row],[rating_count]]</f>
        <v>12792.599999999999</v>
      </c>
      <c r="S1015" t="str">
        <f>IF(Table1[[#This Row],[discount_percentage]]&lt;0.25, "Low", IF(Table1[[#This Row],[discount_percentage]]&lt;0.5, "Medium", "High"))</f>
        <v>Medium</v>
      </c>
    </row>
    <row r="1016" spans="1:19">
      <c r="A1016" t="s">
        <v>2021</v>
      </c>
      <c r="B1016" t="s">
        <v>2022</v>
      </c>
      <c r="C1016" t="str">
        <f>TRIM(LEFT(Table1[[#This Row],[product_name]], FIND(" ", Table1[[#This Row],[product_name]], FIND(" ", Table1[[#This Row],[product_name]], FIND(" ", Table1[[#This Row],[product_name]])+1)+1)))</f>
        <v>HUL Pureit Germkill</v>
      </c>
      <c r="D1016" t="str">
        <f>PROPER(Table1[[#This Row],[Column1]])</f>
        <v>Hul Pureit Germkill</v>
      </c>
      <c r="E1016" t="s">
        <v>2938</v>
      </c>
      <c r="F1016" t="s">
        <v>2835</v>
      </c>
      <c r="G1016" t="s">
        <v>2836</v>
      </c>
      <c r="I1016" s="9">
        <v>37247</v>
      </c>
      <c r="J1016" s="9">
        <v>600</v>
      </c>
      <c r="K1016" s="1">
        <v>0</v>
      </c>
      <c r="L1016" s="3">
        <f>IF(Table1[[#This Row],[discount_percentage]]&gt;=0.5, 1,0)</f>
        <v>0</v>
      </c>
      <c r="M1016">
        <v>4.0999999999999996</v>
      </c>
      <c r="N1016" s="2">
        <v>10907</v>
      </c>
      <c r="O1016" s="7">
        <f>IF(Table1[rating_count]&lt;1000, 1, 0)</f>
        <v>0</v>
      </c>
      <c r="P1016" s="8">
        <f>Table1[[#This Row],[actual_price]]*Table1[[#This Row],[rating_count]]</f>
        <v>6544200</v>
      </c>
      <c r="Q1016" s="10" t="str">
        <f>IF(Table1[[#This Row],[discounted_price]]&lt;200, "₹ 200",IF(Table1[[#This Row],[discounted_price]]&lt;=500,"₹ 200-₹ 500", "&gt;₹ 500"))</f>
        <v>&gt;₹ 500</v>
      </c>
      <c r="R1016">
        <f>Table1[[#This Row],[rating]]*Table1[[#This Row],[rating_count]]</f>
        <v>44718.7</v>
      </c>
      <c r="S1016" t="str">
        <f>IF(Table1[[#This Row],[discount_percentage]]&lt;0.25, "Low", IF(Table1[[#This Row],[discount_percentage]]&lt;0.5, "Medium", "High"))</f>
        <v>Low</v>
      </c>
    </row>
    <row r="1017" spans="1:19">
      <c r="A1017" t="s">
        <v>2023</v>
      </c>
      <c r="B1017" t="s">
        <v>2024</v>
      </c>
      <c r="C1017" t="str">
        <f>TRIM(LEFT(Table1[[#This Row],[product_name]], FIND(" ", Table1[[#This Row],[product_name]], FIND(" ", Table1[[#This Row],[product_name]], FIND(" ", Table1[[#This Row],[product_name]])+1)+1)))</f>
        <v>HUL Pureit Germkill</v>
      </c>
      <c r="D1017" t="str">
        <f>PROPER(Table1[[#This Row],[Column1]])</f>
        <v>Hul Pureit Germkill</v>
      </c>
      <c r="E1017" t="s">
        <v>2696</v>
      </c>
      <c r="F1017" t="s">
        <v>2725</v>
      </c>
      <c r="G1017" t="s">
        <v>2726</v>
      </c>
      <c r="H1017" t="s">
        <v>2738</v>
      </c>
      <c r="I1017" s="9">
        <v>849</v>
      </c>
      <c r="J1017" s="9">
        <v>1130</v>
      </c>
      <c r="K1017" s="1">
        <v>0</v>
      </c>
      <c r="L1017" s="3">
        <f>IF(Table1[[#This Row],[discount_percentage]]&gt;=0.5, 1,0)</f>
        <v>0</v>
      </c>
      <c r="M1017">
        <v>4.2</v>
      </c>
      <c r="N1017" s="2">
        <v>13250</v>
      </c>
      <c r="O1017" s="7">
        <f>IF(Table1[rating_count]&lt;1000, 1, 0)</f>
        <v>0</v>
      </c>
      <c r="P1017" s="8">
        <f>Table1[[#This Row],[actual_price]]*Table1[[#This Row],[rating_count]]</f>
        <v>14972500</v>
      </c>
      <c r="Q1017" s="10" t="str">
        <f>IF(Table1[[#This Row],[discounted_price]]&lt;200, "₹ 200",IF(Table1[[#This Row],[discounted_price]]&lt;=500,"₹ 200-₹ 500", "&gt;₹ 500"))</f>
        <v>&gt;₹ 500</v>
      </c>
      <c r="R1017">
        <f>Table1[[#This Row],[rating]]*Table1[[#This Row],[rating_count]]</f>
        <v>55650</v>
      </c>
      <c r="S1017" t="str">
        <f>IF(Table1[[#This Row],[discount_percentage]]&lt;0.25, "Low", IF(Table1[[#This Row],[discount_percentage]]&lt;0.5, "Medium", "High"))</f>
        <v>Low</v>
      </c>
    </row>
    <row r="1018" spans="1:19">
      <c r="A1018" t="s">
        <v>2025</v>
      </c>
      <c r="B1018" t="s">
        <v>2026</v>
      </c>
      <c r="C1018" t="str">
        <f>TRIM(LEFT(Table1[[#This Row],[product_name]], FIND(" ", Table1[[#This Row],[product_name]], FIND(" ", Table1[[#This Row],[product_name]], FIND(" ", Table1[[#This Row],[product_name]])+1)+1)))</f>
        <v>Prestige Iris 750</v>
      </c>
      <c r="D1018" t="str">
        <f>PROPER(Table1[[#This Row],[Column1]])</f>
        <v>Prestige Iris 750</v>
      </c>
      <c r="E1018" t="s">
        <v>2696</v>
      </c>
      <c r="F1018" t="s">
        <v>2703</v>
      </c>
      <c r="G1018" t="s">
        <v>2712</v>
      </c>
      <c r="H1018" t="s">
        <v>2796</v>
      </c>
      <c r="I1018" s="9">
        <v>799</v>
      </c>
      <c r="J1018" s="9">
        <v>6295</v>
      </c>
      <c r="K1018" s="1">
        <v>0.48</v>
      </c>
      <c r="L1018" s="3">
        <f>IF(Table1[[#This Row],[discount_percentage]]&gt;=0.5, 1,0)</f>
        <v>0</v>
      </c>
      <c r="M1018">
        <v>3.9</v>
      </c>
      <c r="N1018" s="2">
        <v>43070</v>
      </c>
      <c r="O1018" s="7">
        <f>IF(Table1[rating_count]&lt;1000, 1, 0)</f>
        <v>0</v>
      </c>
      <c r="P1018" s="8">
        <f>Table1[[#This Row],[actual_price]]*Table1[[#This Row],[rating_count]]</f>
        <v>271125650</v>
      </c>
      <c r="Q1018" s="10" t="str">
        <f>IF(Table1[[#This Row],[discounted_price]]&lt;200, "₹ 200",IF(Table1[[#This Row],[discounted_price]]&lt;=500,"₹ 200-₹ 500", "&gt;₹ 500"))</f>
        <v>&gt;₹ 500</v>
      </c>
      <c r="R1018">
        <f>Table1[[#This Row],[rating]]*Table1[[#This Row],[rating_count]]</f>
        <v>167973</v>
      </c>
      <c r="S1018" t="str">
        <f>IF(Table1[[#This Row],[discount_percentage]]&lt;0.25, "Low", IF(Table1[[#This Row],[discount_percentage]]&lt;0.5, "Medium", "High"))</f>
        <v>Medium</v>
      </c>
    </row>
    <row r="1019" spans="1:19">
      <c r="A1019" t="s">
        <v>2027</v>
      </c>
      <c r="B1019" t="s">
        <v>2028</v>
      </c>
      <c r="C1019" t="str">
        <f>TRIM(LEFT(Table1[[#This Row],[product_name]], FIND(" ", Table1[[#This Row],[product_name]], FIND(" ", Table1[[#This Row],[product_name]], FIND(" ", Table1[[#This Row],[product_name]])+1)+1)))</f>
        <v>Preethi Blue Leaf</v>
      </c>
      <c r="D1019" t="str">
        <f>PROPER(Table1[[#This Row],[Column1]])</f>
        <v>Preethi Blue Leaf</v>
      </c>
      <c r="E1019" t="s">
        <v>2696</v>
      </c>
      <c r="F1019" t="s">
        <v>2717</v>
      </c>
      <c r="G1019" t="s">
        <v>2718</v>
      </c>
      <c r="H1019" t="s">
        <v>2735</v>
      </c>
      <c r="I1019" s="9">
        <v>2599</v>
      </c>
      <c r="J1019" s="9">
        <v>9455</v>
      </c>
      <c r="K1019" s="1">
        <v>0.62</v>
      </c>
      <c r="L1019" s="3">
        <f>IF(Table1[[#This Row],[discount_percentage]]&gt;=0.5, 1,0)</f>
        <v>1</v>
      </c>
      <c r="M1019">
        <v>4.0999999999999996</v>
      </c>
      <c r="N1019" s="2">
        <v>11828</v>
      </c>
      <c r="O1019" s="7">
        <f>IF(Table1[rating_count]&lt;1000, 1, 0)</f>
        <v>0</v>
      </c>
      <c r="P1019" s="8">
        <f>Table1[[#This Row],[actual_price]]*Table1[[#This Row],[rating_count]]</f>
        <v>111833740</v>
      </c>
      <c r="Q1019" s="10" t="str">
        <f>IF(Table1[[#This Row],[discounted_price]]&lt;200, "₹ 200",IF(Table1[[#This Row],[discounted_price]]&lt;=500,"₹ 200-₹ 500", "&gt;₹ 500"))</f>
        <v>&gt;₹ 500</v>
      </c>
      <c r="R1019">
        <f>Table1[[#This Row],[rating]]*Table1[[#This Row],[rating_count]]</f>
        <v>48494.799999999996</v>
      </c>
      <c r="S1019" t="str">
        <f>IF(Table1[[#This Row],[discount_percentage]]&lt;0.25, "Low", IF(Table1[[#This Row],[discount_percentage]]&lt;0.5, "Medium", "High"))</f>
        <v>High</v>
      </c>
    </row>
    <row r="1020" spans="1:19">
      <c r="A1020" t="s">
        <v>2029</v>
      </c>
      <c r="B1020" t="s">
        <v>2030</v>
      </c>
      <c r="C1020" t="str">
        <f>TRIM(LEFT(Table1[[#This Row],[product_name]], FIND(" ", Table1[[#This Row],[product_name]], FIND(" ", Table1[[#This Row],[product_name]], FIND(" ", Table1[[#This Row],[product_name]])+1)+1)))</f>
        <v>Themisto 350 Watts</v>
      </c>
      <c r="D1020" t="str">
        <f>PROPER(Table1[[#This Row],[Column1]])</f>
        <v>Themisto 350 Watts</v>
      </c>
      <c r="E1020" t="s">
        <v>2938</v>
      </c>
      <c r="F1020" t="s">
        <v>2939</v>
      </c>
      <c r="G1020" t="s">
        <v>2958</v>
      </c>
      <c r="H1020" t="s">
        <v>2695</v>
      </c>
      <c r="I1020" s="9">
        <v>199</v>
      </c>
      <c r="J1020" s="9">
        <v>699</v>
      </c>
      <c r="K1020" s="1">
        <v>0.47</v>
      </c>
      <c r="L1020" s="3">
        <f>IF(Table1[[#This Row],[discount_percentage]]&gt;=0.5, 1,0)</f>
        <v>0</v>
      </c>
      <c r="M1020">
        <v>4.0999999999999996</v>
      </c>
      <c r="N1020" s="2">
        <v>1240</v>
      </c>
      <c r="O1020" s="7">
        <f>IF(Table1[rating_count]&lt;1000, 1, 0)</f>
        <v>0</v>
      </c>
      <c r="P1020" s="8">
        <f>Table1[[#This Row],[actual_price]]*Table1[[#This Row],[rating_count]]</f>
        <v>866760</v>
      </c>
      <c r="Q1020" s="10" t="str">
        <f>IF(Table1[[#This Row],[discounted_price]]&lt;200, "₹ 200",IF(Table1[[#This Row],[discounted_price]]&lt;=500,"₹ 200-₹ 500", "&gt;₹ 500"))</f>
        <v>₹ 200</v>
      </c>
      <c r="R1020">
        <f>Table1[[#This Row],[rating]]*Table1[[#This Row],[rating_count]]</f>
        <v>5084</v>
      </c>
      <c r="S1020" t="str">
        <f>IF(Table1[[#This Row],[discount_percentage]]&lt;0.25, "Low", IF(Table1[[#This Row],[discount_percentage]]&lt;0.5, "Medium", "High"))</f>
        <v>Medium</v>
      </c>
    </row>
    <row r="1021" spans="1:19">
      <c r="A1021" t="s">
        <v>2031</v>
      </c>
      <c r="B1021" t="s">
        <v>2032</v>
      </c>
      <c r="C1021" t="str">
        <f>TRIM(LEFT(Table1[[#This Row],[product_name]], FIND(" ", Table1[[#This Row],[product_name]], FIND(" ", Table1[[#This Row],[product_name]], FIND(" ", Table1[[#This Row],[product_name]])+1)+1)))</f>
        <v>Butterfly Smart Mixer</v>
      </c>
      <c r="D1021" t="str">
        <f>PROPER(Table1[[#This Row],[Column1]])</f>
        <v>Butterfly Smart Mixer</v>
      </c>
      <c r="E1021" t="s">
        <v>2938</v>
      </c>
      <c r="F1021" t="s">
        <v>2940</v>
      </c>
      <c r="G1021" t="s">
        <v>2957</v>
      </c>
      <c r="H1021" t="s">
        <v>2959</v>
      </c>
      <c r="I1021" s="9">
        <v>269</v>
      </c>
      <c r="J1021" s="9">
        <v>4999</v>
      </c>
      <c r="K1021" s="1">
        <v>0.36</v>
      </c>
      <c r="L1021" s="3">
        <f>IF(Table1[[#This Row],[discount_percentage]]&gt;=0.5, 1,0)</f>
        <v>0</v>
      </c>
      <c r="M1021">
        <v>4</v>
      </c>
      <c r="N1021" s="2">
        <v>20869</v>
      </c>
      <c r="O1021" s="7">
        <f>IF(Table1[rating_count]&lt;1000, 1, 0)</f>
        <v>0</v>
      </c>
      <c r="P1021" s="8">
        <f>Table1[[#This Row],[actual_price]]*Table1[[#This Row],[rating_count]]</f>
        <v>104324131</v>
      </c>
      <c r="Q1021" s="10" t="str">
        <f>IF(Table1[[#This Row],[discounted_price]]&lt;200, "₹ 200",IF(Table1[[#This Row],[discounted_price]]&lt;=500,"₹ 200-₹ 500", "&gt;₹ 500"))</f>
        <v>₹ 200-₹ 500</v>
      </c>
      <c r="R1021">
        <f>Table1[[#This Row],[rating]]*Table1[[#This Row],[rating_count]]</f>
        <v>83476</v>
      </c>
      <c r="S1021" t="str">
        <f>IF(Table1[[#This Row],[discount_percentage]]&lt;0.25, "Low", IF(Table1[[#This Row],[discount_percentage]]&lt;0.5, "Medium", "High"))</f>
        <v>Medium</v>
      </c>
    </row>
    <row r="1022" spans="1:19">
      <c r="A1022" t="s">
        <v>2033</v>
      </c>
      <c r="B1022" t="s">
        <v>2034</v>
      </c>
      <c r="C1022" t="str">
        <f>TRIM(LEFT(Table1[[#This Row],[product_name]], FIND(" ", Table1[[#This Row],[product_name]], FIND(" ", Table1[[#This Row],[product_name]], FIND(" ", Table1[[#This Row],[product_name]])+1)+1)))</f>
        <v>KENT Smart Multi</v>
      </c>
      <c r="D1022" t="str">
        <f>PROPER(Table1[[#This Row],[Column1]])</f>
        <v>Kent Smart Multi</v>
      </c>
      <c r="E1022" t="s">
        <v>2938</v>
      </c>
      <c r="F1022" t="s">
        <v>2939</v>
      </c>
      <c r="G1022" t="s">
        <v>2784</v>
      </c>
      <c r="H1022" t="s">
        <v>2785</v>
      </c>
      <c r="I1022" s="9">
        <v>298</v>
      </c>
      <c r="J1022" s="9">
        <v>2900</v>
      </c>
      <c r="K1022" s="1">
        <v>0.45</v>
      </c>
      <c r="L1022" s="3">
        <f>IF(Table1[[#This Row],[discount_percentage]]&gt;=0.5, 1,0)</f>
        <v>0</v>
      </c>
      <c r="M1022">
        <v>3.7</v>
      </c>
      <c r="N1022" s="2">
        <v>441</v>
      </c>
      <c r="O1022" s="7">
        <f>IF(Table1[rating_count]&lt;1000, 1, 0)</f>
        <v>1</v>
      </c>
      <c r="P1022" s="8">
        <f>Table1[[#This Row],[actual_price]]*Table1[[#This Row],[rating_count]]</f>
        <v>1278900</v>
      </c>
      <c r="Q1022" s="10" t="str">
        <f>IF(Table1[[#This Row],[discounted_price]]&lt;200, "₹ 200",IF(Table1[[#This Row],[discounted_price]]&lt;=500,"₹ 200-₹ 500", "&gt;₹ 500"))</f>
        <v>₹ 200-₹ 500</v>
      </c>
      <c r="R1022">
        <f>Table1[[#This Row],[rating]]*Table1[[#This Row],[rating_count]]</f>
        <v>1631.7</v>
      </c>
      <c r="S1022" t="str">
        <f>IF(Table1[[#This Row],[discount_percentage]]&lt;0.25, "Low", IF(Table1[[#This Row],[discount_percentage]]&lt;0.5, "Medium", "High"))</f>
        <v>Medium</v>
      </c>
    </row>
    <row r="1023" spans="1:19">
      <c r="A1023" t="s">
        <v>2035</v>
      </c>
      <c r="B1023" t="s">
        <v>2036</v>
      </c>
      <c r="C1023" t="str">
        <f>TRIM(LEFT(Table1[[#This Row],[product_name]], FIND(" ", Table1[[#This Row],[product_name]], FIND(" ", Table1[[#This Row],[product_name]], FIND(" ", Table1[[#This Row],[product_name]])+1)+1)))</f>
        <v>InstaCuppa Portable Blender</v>
      </c>
      <c r="D1023" t="str">
        <f>PROPER(Table1[[#This Row],[Column1]])</f>
        <v>Instacuppa Portable Blender</v>
      </c>
      <c r="E1023" t="s">
        <v>2696</v>
      </c>
      <c r="F1023" t="s">
        <v>2703</v>
      </c>
      <c r="G1023" t="s">
        <v>2712</v>
      </c>
      <c r="H1023" t="s">
        <v>2796</v>
      </c>
      <c r="I1023" s="9">
        <v>1499</v>
      </c>
      <c r="J1023" s="9">
        <v>2499</v>
      </c>
      <c r="K1023" s="1">
        <v>0.2</v>
      </c>
      <c r="L1023" s="3">
        <f>IF(Table1[[#This Row],[discount_percentage]]&gt;=0.5, 1,0)</f>
        <v>0</v>
      </c>
      <c r="M1023">
        <v>4.0999999999999996</v>
      </c>
      <c r="N1023" s="2">
        <v>1034</v>
      </c>
      <c r="O1023" s="7">
        <f>IF(Table1[rating_count]&lt;1000, 1, 0)</f>
        <v>0</v>
      </c>
      <c r="P1023" s="8">
        <f>Table1[[#This Row],[actual_price]]*Table1[[#This Row],[rating_count]]</f>
        <v>2583966</v>
      </c>
      <c r="Q1023" s="10" t="str">
        <f>IF(Table1[[#This Row],[discounted_price]]&lt;200, "₹ 200",IF(Table1[[#This Row],[discounted_price]]&lt;=500,"₹ 200-₹ 500", "&gt;₹ 500"))</f>
        <v>&gt;₹ 500</v>
      </c>
      <c r="R1023">
        <f>Table1[[#This Row],[rating]]*Table1[[#This Row],[rating_count]]</f>
        <v>4239.3999999999996</v>
      </c>
      <c r="S1023" t="str">
        <f>IF(Table1[[#This Row],[discount_percentage]]&lt;0.25, "Low", IF(Table1[[#This Row],[discount_percentage]]&lt;0.5, "Medium", "High"))</f>
        <v>Low</v>
      </c>
    </row>
    <row r="1024" spans="1:19">
      <c r="A1024" t="s">
        <v>2037</v>
      </c>
      <c r="B1024" t="s">
        <v>2038</v>
      </c>
      <c r="C1024" t="str">
        <f>TRIM(LEFT(Table1[[#This Row],[product_name]], FIND(" ", Table1[[#This Row],[product_name]], FIND(" ", Table1[[#This Row],[product_name]], FIND(" ", Table1[[#This Row],[product_name]])+1)+1)))</f>
        <v>USHA EI 1602</v>
      </c>
      <c r="D1024" t="str">
        <f>PROPER(Table1[[#This Row],[Column1]])</f>
        <v>Usha Ei 1602</v>
      </c>
      <c r="E1024" t="s">
        <v>2960</v>
      </c>
      <c r="F1024" t="s">
        <v>2962</v>
      </c>
      <c r="G1024" t="s">
        <v>2837</v>
      </c>
      <c r="H1024" t="s">
        <v>2838</v>
      </c>
      <c r="I1024" s="9">
        <v>649</v>
      </c>
      <c r="J1024" s="9">
        <v>1190</v>
      </c>
      <c r="K1024" s="1">
        <v>0.48</v>
      </c>
      <c r="L1024" s="3">
        <f>IF(Table1[[#This Row],[discount_percentage]]&gt;=0.5, 1,0)</f>
        <v>0</v>
      </c>
      <c r="M1024">
        <v>4.0999999999999996</v>
      </c>
      <c r="N1024" s="2">
        <v>37126</v>
      </c>
      <c r="O1024" s="7">
        <f>IF(Table1[rating_count]&lt;1000, 1, 0)</f>
        <v>0</v>
      </c>
      <c r="P1024" s="8">
        <f>Table1[[#This Row],[actual_price]]*Table1[[#This Row],[rating_count]]</f>
        <v>44179940</v>
      </c>
      <c r="Q1024" s="10" t="str">
        <f>IF(Table1[[#This Row],[discounted_price]]&lt;200, "₹ 200",IF(Table1[[#This Row],[discounted_price]]&lt;=500,"₹ 200-₹ 500", "&gt;₹ 500"))</f>
        <v>&gt;₹ 500</v>
      </c>
      <c r="R1024">
        <f>Table1[[#This Row],[rating]]*Table1[[#This Row],[rating_count]]</f>
        <v>152216.59999999998</v>
      </c>
      <c r="S1024" t="str">
        <f>IF(Table1[[#This Row],[discount_percentage]]&lt;0.25, "Low", IF(Table1[[#This Row],[discount_percentage]]&lt;0.5, "Medium", "High"))</f>
        <v>Medium</v>
      </c>
    </row>
    <row r="1025" spans="1:19">
      <c r="A1025" t="s">
        <v>2039</v>
      </c>
      <c r="B1025" t="s">
        <v>2040</v>
      </c>
      <c r="C1025" t="str">
        <f>TRIM(LEFT(Table1[[#This Row],[product_name]], FIND(" ", Table1[[#This Row],[product_name]], FIND(" ", Table1[[#This Row],[product_name]], FIND(" ", Table1[[#This Row],[product_name]])+1)+1)))</f>
        <v>KENT 16044 Hand</v>
      </c>
      <c r="D1025" t="str">
        <f>PROPER(Table1[[#This Row],[Column1]])</f>
        <v>Kent 16044 Hand</v>
      </c>
      <c r="E1025" t="s">
        <v>2960</v>
      </c>
      <c r="F1025" t="s">
        <v>2963</v>
      </c>
      <c r="G1025" t="s">
        <v>2839</v>
      </c>
      <c r="H1025" t="s">
        <v>2840</v>
      </c>
      <c r="I1025" s="9">
        <v>1199</v>
      </c>
      <c r="J1025" s="9">
        <v>2100</v>
      </c>
      <c r="K1025" s="1">
        <v>0.28999999999999998</v>
      </c>
      <c r="L1025" s="3">
        <f>IF(Table1[[#This Row],[discount_percentage]]&gt;=0.5, 1,0)</f>
        <v>0</v>
      </c>
      <c r="M1025">
        <v>4.0999999999999996</v>
      </c>
      <c r="N1025" s="2">
        <v>6355</v>
      </c>
      <c r="O1025" s="7">
        <f>IF(Table1[rating_count]&lt;1000, 1, 0)</f>
        <v>0</v>
      </c>
      <c r="P1025" s="8">
        <f>Table1[[#This Row],[actual_price]]*Table1[[#This Row],[rating_count]]</f>
        <v>13345500</v>
      </c>
      <c r="Q1025" s="10" t="str">
        <f>IF(Table1[[#This Row],[discounted_price]]&lt;200, "₹ 200",IF(Table1[[#This Row],[discounted_price]]&lt;=500,"₹ 200-₹ 500", "&gt;₹ 500"))</f>
        <v>&gt;₹ 500</v>
      </c>
      <c r="R1025">
        <f>Table1[[#This Row],[rating]]*Table1[[#This Row],[rating_count]]</f>
        <v>26055.499999999996</v>
      </c>
      <c r="S1025" t="str">
        <f>IF(Table1[[#This Row],[discount_percentage]]&lt;0.25, "Low", IF(Table1[[#This Row],[discount_percentage]]&lt;0.5, "Medium", "High"))</f>
        <v>Medium</v>
      </c>
    </row>
    <row r="1026" spans="1:19">
      <c r="A1026" t="s">
        <v>2041</v>
      </c>
      <c r="B1026" t="s">
        <v>2042</v>
      </c>
      <c r="C1026" t="str">
        <f>TRIM(LEFT(Table1[[#This Row],[product_name]], FIND(" ", Table1[[#This Row],[product_name]], FIND(" ", Table1[[#This Row],[product_name]], FIND(" ", Table1[[#This Row],[product_name]])+1)+1)))</f>
        <v>White Feather Portable</v>
      </c>
      <c r="D1026" t="str">
        <f>PROPER(Table1[[#This Row],[Column1]])</f>
        <v>White Feather Portable</v>
      </c>
      <c r="E1026" t="s">
        <v>2960</v>
      </c>
      <c r="F1026" t="s">
        <v>2963</v>
      </c>
      <c r="G1026" t="s">
        <v>2839</v>
      </c>
      <c r="H1026" t="s">
        <v>2841</v>
      </c>
      <c r="I1026" s="9">
        <v>1199</v>
      </c>
      <c r="J1026" s="9">
        <v>499</v>
      </c>
      <c r="K1026" s="1">
        <v>0.6</v>
      </c>
      <c r="L1026" s="3">
        <f>IF(Table1[[#This Row],[discount_percentage]]&gt;=0.5, 1,0)</f>
        <v>1</v>
      </c>
      <c r="M1026">
        <v>3.3</v>
      </c>
      <c r="N1026" s="2">
        <v>12</v>
      </c>
      <c r="O1026" s="7">
        <f>IF(Table1[rating_count]&lt;1000, 1, 0)</f>
        <v>1</v>
      </c>
      <c r="P1026" s="8">
        <f>Table1[[#This Row],[actual_price]]*Table1[[#This Row],[rating_count]]</f>
        <v>5988</v>
      </c>
      <c r="Q1026" s="10" t="str">
        <f>IF(Table1[[#This Row],[discounted_price]]&lt;200, "₹ 200",IF(Table1[[#This Row],[discounted_price]]&lt;=500,"₹ 200-₹ 500", "&gt;₹ 500"))</f>
        <v>&gt;₹ 500</v>
      </c>
      <c r="R1026">
        <f>Table1[[#This Row],[rating]]*Table1[[#This Row],[rating_count]]</f>
        <v>39.599999999999994</v>
      </c>
      <c r="S1026" t="str">
        <f>IF(Table1[[#This Row],[discount_percentage]]&lt;0.25, "Low", IF(Table1[[#This Row],[discount_percentage]]&lt;0.5, "Medium", "High"))</f>
        <v>High</v>
      </c>
    </row>
    <row r="1027" spans="1:19">
      <c r="A1027" t="s">
        <v>2043</v>
      </c>
      <c r="B1027" t="s">
        <v>2044</v>
      </c>
      <c r="C1027" t="str">
        <f>TRIM(LEFT(Table1[[#This Row],[product_name]], FIND(" ", Table1[[#This Row],[product_name]], FIND(" ", Table1[[#This Row],[product_name]], FIND(" ", Table1[[#This Row],[product_name]])+1)+1)))</f>
        <v>Crompton IHL 152</v>
      </c>
      <c r="D1027" t="str">
        <f>PROPER(Table1[[#This Row],[Column1]])</f>
        <v>Crompton Ihl 152</v>
      </c>
      <c r="E1027" t="s">
        <v>2960</v>
      </c>
      <c r="F1027" t="s">
        <v>2962</v>
      </c>
      <c r="G1027" t="s">
        <v>2842</v>
      </c>
      <c r="H1027" t="s">
        <v>2843</v>
      </c>
      <c r="I1027" s="9">
        <v>455</v>
      </c>
      <c r="J1027" s="9">
        <v>825</v>
      </c>
      <c r="K1027" s="1">
        <v>0.26</v>
      </c>
      <c r="L1027" s="3">
        <f>IF(Table1[[#This Row],[discount_percentage]]&gt;=0.5, 1,0)</f>
        <v>0</v>
      </c>
      <c r="M1027">
        <v>4.0999999999999996</v>
      </c>
      <c r="N1027" s="2">
        <v>13165</v>
      </c>
      <c r="O1027" s="7">
        <f>IF(Table1[rating_count]&lt;1000, 1, 0)</f>
        <v>0</v>
      </c>
      <c r="P1027" s="8">
        <f>Table1[[#This Row],[actual_price]]*Table1[[#This Row],[rating_count]]</f>
        <v>10861125</v>
      </c>
      <c r="Q1027" s="10" t="str">
        <f>IF(Table1[[#This Row],[discounted_price]]&lt;200, "₹ 200",IF(Table1[[#This Row],[discounted_price]]&lt;=500,"₹ 200-₹ 500", "&gt;₹ 500"))</f>
        <v>₹ 200-₹ 500</v>
      </c>
      <c r="R1027">
        <f>Table1[[#This Row],[rating]]*Table1[[#This Row],[rating_count]]</f>
        <v>53976.499999999993</v>
      </c>
      <c r="S1027" t="str">
        <f>IF(Table1[[#This Row],[discount_percentage]]&lt;0.25, "Low", IF(Table1[[#This Row],[discount_percentage]]&lt;0.5, "Medium", "High"))</f>
        <v>Medium</v>
      </c>
    </row>
    <row r="1028" spans="1:19">
      <c r="A1028" t="s">
        <v>2045</v>
      </c>
      <c r="B1028" t="s">
        <v>2046</v>
      </c>
      <c r="C1028" t="str">
        <f>TRIM(LEFT(Table1[[#This Row],[product_name]], FIND(" ", Table1[[#This Row],[product_name]], FIND(" ", Table1[[#This Row],[product_name]], FIND(" ", Table1[[#This Row],[product_name]])+1)+1)))</f>
        <v>InstaCuppa Rechargeable Mini</v>
      </c>
      <c r="D1028" t="str">
        <f>PROPER(Table1[[#This Row],[Column1]])</f>
        <v>Instacuppa Rechargeable Mini</v>
      </c>
      <c r="E1028" t="s">
        <v>2960</v>
      </c>
      <c r="F1028" t="s">
        <v>2962</v>
      </c>
      <c r="G1028" t="s">
        <v>2837</v>
      </c>
      <c r="H1028" t="s">
        <v>2844</v>
      </c>
      <c r="I1028" s="9">
        <v>199</v>
      </c>
      <c r="J1028" s="9">
        <v>1499</v>
      </c>
      <c r="K1028" s="1">
        <v>0.33</v>
      </c>
      <c r="L1028" s="3">
        <f>IF(Table1[[#This Row],[discount_percentage]]&gt;=0.5, 1,0)</f>
        <v>0</v>
      </c>
      <c r="M1028">
        <v>4.0999999999999996</v>
      </c>
      <c r="N1028" s="2">
        <v>1646</v>
      </c>
      <c r="O1028" s="7">
        <f>IF(Table1[rating_count]&lt;1000, 1, 0)</f>
        <v>0</v>
      </c>
      <c r="P1028" s="8">
        <f>Table1[[#This Row],[actual_price]]*Table1[[#This Row],[rating_count]]</f>
        <v>2467354</v>
      </c>
      <c r="Q1028" s="10" t="str">
        <f>IF(Table1[[#This Row],[discounted_price]]&lt;200, "₹ 200",IF(Table1[[#This Row],[discounted_price]]&lt;=500,"₹ 200-₹ 500", "&gt;₹ 500"))</f>
        <v>₹ 200</v>
      </c>
      <c r="R1028">
        <f>Table1[[#This Row],[rating]]*Table1[[#This Row],[rating_count]]</f>
        <v>6748.5999999999995</v>
      </c>
      <c r="S1028" t="str">
        <f>IF(Table1[[#This Row],[discount_percentage]]&lt;0.25, "Low", IF(Table1[[#This Row],[discount_percentage]]&lt;0.5, "Medium", "High"))</f>
        <v>Medium</v>
      </c>
    </row>
    <row r="1029" spans="1:19">
      <c r="A1029" t="s">
        <v>2047</v>
      </c>
      <c r="B1029" t="s">
        <v>2048</v>
      </c>
      <c r="C1029" t="str">
        <f>TRIM(LEFT(Table1[[#This Row],[product_name]], FIND(" ", Table1[[#This Row],[product_name]], FIND(" ", Table1[[#This Row],[product_name]], FIND(" ", Table1[[#This Row],[product_name]])+1)+1)))</f>
        <v>Philips PowerPro FC9352/01</v>
      </c>
      <c r="D1029" t="str">
        <f>PROPER(Table1[[#This Row],[Column1]])</f>
        <v>Philips Powerpro Fc9352/01</v>
      </c>
      <c r="E1029" t="s">
        <v>2960</v>
      </c>
      <c r="F1029" t="s">
        <v>2962</v>
      </c>
      <c r="G1029" t="s">
        <v>2837</v>
      </c>
      <c r="H1029" t="s">
        <v>2844</v>
      </c>
      <c r="I1029" s="9">
        <v>293</v>
      </c>
      <c r="J1029" s="9">
        <v>9995</v>
      </c>
      <c r="K1029" s="1">
        <v>0.1</v>
      </c>
      <c r="L1029" s="3">
        <f>IF(Table1[[#This Row],[discount_percentage]]&gt;=0.5, 1,0)</f>
        <v>0</v>
      </c>
      <c r="M1029">
        <v>4.4000000000000004</v>
      </c>
      <c r="N1029" s="2">
        <v>17994</v>
      </c>
      <c r="O1029" s="7">
        <f>IF(Table1[rating_count]&lt;1000, 1, 0)</f>
        <v>0</v>
      </c>
      <c r="P1029" s="8">
        <f>Table1[[#This Row],[actual_price]]*Table1[[#This Row],[rating_count]]</f>
        <v>179850030</v>
      </c>
      <c r="Q1029" s="10" t="str">
        <f>IF(Table1[[#This Row],[discounted_price]]&lt;200, "₹ 200",IF(Table1[[#This Row],[discounted_price]]&lt;=500,"₹ 200-₹ 500", "&gt;₹ 500"))</f>
        <v>₹ 200-₹ 500</v>
      </c>
      <c r="R1029">
        <f>Table1[[#This Row],[rating]]*Table1[[#This Row],[rating_count]]</f>
        <v>79173.600000000006</v>
      </c>
      <c r="S1029" t="str">
        <f>IF(Table1[[#This Row],[discount_percentage]]&lt;0.25, "Low", IF(Table1[[#This Row],[discount_percentage]]&lt;0.5, "Medium", "High"))</f>
        <v>Low</v>
      </c>
    </row>
    <row r="1030" spans="1:19">
      <c r="A1030" t="s">
        <v>2049</v>
      </c>
      <c r="B1030" t="s">
        <v>2050</v>
      </c>
      <c r="C1030" t="str">
        <f>TRIM(LEFT(Table1[[#This Row],[product_name]], FIND(" ", Table1[[#This Row],[product_name]], FIND(" ", Table1[[#This Row],[product_name]], FIND(" ", Table1[[#This Row],[product_name]])+1)+1)))</f>
        <v>SAIELLIN Electric Lint</v>
      </c>
      <c r="D1030" t="str">
        <f>PROPER(Table1[[#This Row],[Column1]])</f>
        <v>Saiellin Electric Lint</v>
      </c>
      <c r="E1030" t="s">
        <v>2960</v>
      </c>
      <c r="F1030" t="s">
        <v>2970</v>
      </c>
      <c r="G1030" t="s">
        <v>2969</v>
      </c>
      <c r="H1030" t="s">
        <v>2974</v>
      </c>
      <c r="I1030" s="9">
        <v>199</v>
      </c>
      <c r="J1030" s="9">
        <v>999</v>
      </c>
      <c r="K1030" s="1">
        <v>0.55000000000000004</v>
      </c>
      <c r="L1030" s="3">
        <f>IF(Table1[[#This Row],[discount_percentage]]&gt;=0.5, 1,0)</f>
        <v>1</v>
      </c>
      <c r="M1030">
        <v>4.3</v>
      </c>
      <c r="N1030" s="2">
        <v>610</v>
      </c>
      <c r="O1030" s="7">
        <f>IF(Table1[rating_count]&lt;1000, 1, 0)</f>
        <v>1</v>
      </c>
      <c r="P1030" s="8">
        <f>Table1[[#This Row],[actual_price]]*Table1[[#This Row],[rating_count]]</f>
        <v>609390</v>
      </c>
      <c r="Q1030" s="10" t="str">
        <f>IF(Table1[[#This Row],[discounted_price]]&lt;200, "₹ 200",IF(Table1[[#This Row],[discounted_price]]&lt;=500,"₹ 200-₹ 500", "&gt;₹ 500"))</f>
        <v>₹ 200</v>
      </c>
      <c r="R1030">
        <f>Table1[[#This Row],[rating]]*Table1[[#This Row],[rating_count]]</f>
        <v>2623</v>
      </c>
      <c r="S1030" t="str">
        <f>IF(Table1[[#This Row],[discount_percentage]]&lt;0.25, "Low", IF(Table1[[#This Row],[discount_percentage]]&lt;0.5, "Medium", "High"))</f>
        <v>High</v>
      </c>
    </row>
    <row r="1031" spans="1:19">
      <c r="A1031" t="s">
        <v>2051</v>
      </c>
      <c r="B1031" t="s">
        <v>2052</v>
      </c>
      <c r="C1031" t="str">
        <f>TRIM(LEFT(Table1[[#This Row],[product_name]], FIND(" ", Table1[[#This Row],[product_name]], FIND(" ", Table1[[#This Row],[product_name]], FIND(" ", Table1[[#This Row],[product_name]])+1)+1)))</f>
        <v>Cookwell Bullet Mixer</v>
      </c>
      <c r="D1031" t="str">
        <f>PROPER(Table1[[#This Row],[Column1]])</f>
        <v>Cookwell Bullet Mixer</v>
      </c>
      <c r="E1031" t="s">
        <v>2960</v>
      </c>
      <c r="F1031" t="s">
        <v>2962</v>
      </c>
      <c r="G1031" t="s">
        <v>2837</v>
      </c>
      <c r="H1031" t="s">
        <v>2838</v>
      </c>
      <c r="I1031" s="9">
        <v>749</v>
      </c>
      <c r="J1031" s="9">
        <v>6000</v>
      </c>
      <c r="K1031" s="1">
        <v>0.59</v>
      </c>
      <c r="L1031" s="3">
        <f>IF(Table1[[#This Row],[discount_percentage]]&gt;=0.5, 1,0)</f>
        <v>1</v>
      </c>
      <c r="M1031">
        <v>4.0999999999999996</v>
      </c>
      <c r="N1031" s="2">
        <v>8866</v>
      </c>
      <c r="O1031" s="7">
        <f>IF(Table1[rating_count]&lt;1000, 1, 0)</f>
        <v>0</v>
      </c>
      <c r="P1031" s="8">
        <f>Table1[[#This Row],[actual_price]]*Table1[[#This Row],[rating_count]]</f>
        <v>53196000</v>
      </c>
      <c r="Q1031" s="10" t="str">
        <f>IF(Table1[[#This Row],[discounted_price]]&lt;200, "₹ 200",IF(Table1[[#This Row],[discounted_price]]&lt;=500,"₹ 200-₹ 500", "&gt;₹ 500"))</f>
        <v>&gt;₹ 500</v>
      </c>
      <c r="R1031">
        <f>Table1[[#This Row],[rating]]*Table1[[#This Row],[rating_count]]</f>
        <v>36350.6</v>
      </c>
      <c r="S1031" t="str">
        <f>IF(Table1[[#This Row],[discount_percentage]]&lt;0.25, "Low", IF(Table1[[#This Row],[discount_percentage]]&lt;0.5, "Medium", "High"))</f>
        <v>High</v>
      </c>
    </row>
    <row r="1032" spans="1:19">
      <c r="A1032" t="s">
        <v>2053</v>
      </c>
      <c r="B1032" t="s">
        <v>2054</v>
      </c>
      <c r="C1032" t="str">
        <f>TRIM(LEFT(Table1[[#This Row],[product_name]], FIND(" ", Table1[[#This Row],[product_name]], FIND(" ", Table1[[#This Row],[product_name]], FIND(" ", Table1[[#This Row],[product_name]])+1)+1)))</f>
        <v>Prestige PRWO 1.8-2</v>
      </c>
      <c r="D1032" t="str">
        <f>PROPER(Table1[[#This Row],[Column1]])</f>
        <v>Prestige Prwo 1.8-2</v>
      </c>
      <c r="E1032" t="s">
        <v>2960</v>
      </c>
      <c r="F1032" t="s">
        <v>2963</v>
      </c>
      <c r="G1032" t="s">
        <v>2839</v>
      </c>
      <c r="H1032" t="s">
        <v>2840</v>
      </c>
      <c r="I1032" s="9">
        <v>1399</v>
      </c>
      <c r="J1032" s="9">
        <v>3945</v>
      </c>
      <c r="K1032" s="1">
        <v>0.31</v>
      </c>
      <c r="L1032" s="3">
        <f>IF(Table1[[#This Row],[discount_percentage]]&gt;=0.5, 1,0)</f>
        <v>0</v>
      </c>
      <c r="M1032">
        <v>3.7</v>
      </c>
      <c r="N1032" s="2">
        <v>13406</v>
      </c>
      <c r="O1032" s="7">
        <f>IF(Table1[rating_count]&lt;1000, 1, 0)</f>
        <v>0</v>
      </c>
      <c r="P1032" s="8">
        <f>Table1[[#This Row],[actual_price]]*Table1[[#This Row],[rating_count]]</f>
        <v>52886670</v>
      </c>
      <c r="Q1032" s="10" t="str">
        <f>IF(Table1[[#This Row],[discounted_price]]&lt;200, "₹ 200",IF(Table1[[#This Row],[discounted_price]]&lt;=500,"₹ 200-₹ 500", "&gt;₹ 500"))</f>
        <v>&gt;₹ 500</v>
      </c>
      <c r="R1032">
        <f>Table1[[#This Row],[rating]]*Table1[[#This Row],[rating_count]]</f>
        <v>49602.200000000004</v>
      </c>
      <c r="S1032" t="str">
        <f>IF(Table1[[#This Row],[discount_percentage]]&lt;0.25, "Low", IF(Table1[[#This Row],[discount_percentage]]&lt;0.5, "Medium", "High"))</f>
        <v>Medium</v>
      </c>
    </row>
    <row r="1033" spans="1:19">
      <c r="A1033" t="s">
        <v>2055</v>
      </c>
      <c r="B1033" t="s">
        <v>2056</v>
      </c>
      <c r="C1033" t="str">
        <f>TRIM(LEFT(Table1[[#This Row],[product_name]], FIND(" ", Table1[[#This Row],[product_name]], FIND(" ", Table1[[#This Row],[product_name]], FIND(" ", Table1[[#This Row],[product_name]])+1)+1)))</f>
        <v>Swiffer Instant Electric</v>
      </c>
      <c r="D1033" t="str">
        <f>PROPER(Table1[[#This Row],[Column1]])</f>
        <v>Swiffer Instant Electric</v>
      </c>
      <c r="E1033" t="s">
        <v>2960</v>
      </c>
      <c r="F1033" t="s">
        <v>2962</v>
      </c>
      <c r="G1033" t="s">
        <v>2837</v>
      </c>
      <c r="H1033" t="s">
        <v>2838</v>
      </c>
      <c r="I1033" s="9">
        <v>749</v>
      </c>
      <c r="J1033" s="9">
        <v>1999</v>
      </c>
      <c r="K1033" s="1">
        <v>0.28000000000000003</v>
      </c>
      <c r="L1033" s="3">
        <f>IF(Table1[[#This Row],[discount_percentage]]&gt;=0.5, 1,0)</f>
        <v>0</v>
      </c>
      <c r="M1033">
        <v>4.8</v>
      </c>
      <c r="N1033" s="2">
        <v>53803</v>
      </c>
      <c r="O1033" s="7">
        <f>IF(Table1[rating_count]&lt;1000, 1, 0)</f>
        <v>0</v>
      </c>
      <c r="P1033" s="8">
        <f>Table1[[#This Row],[actual_price]]*Table1[[#This Row],[rating_count]]</f>
        <v>107552197</v>
      </c>
      <c r="Q1033" s="10" t="str">
        <f>IF(Table1[[#This Row],[discounted_price]]&lt;200, "₹ 200",IF(Table1[[#This Row],[discounted_price]]&lt;=500,"₹ 200-₹ 500", "&gt;₹ 500"))</f>
        <v>&gt;₹ 500</v>
      </c>
      <c r="R1033">
        <f>Table1[[#This Row],[rating]]*Table1[[#This Row],[rating_count]]</f>
        <v>258254.4</v>
      </c>
      <c r="S1033" t="str">
        <f>IF(Table1[[#This Row],[discount_percentage]]&lt;0.25, "Low", IF(Table1[[#This Row],[discount_percentage]]&lt;0.5, "Medium", "High"))</f>
        <v>Medium</v>
      </c>
    </row>
    <row r="1034" spans="1:19">
      <c r="A1034" t="s">
        <v>2057</v>
      </c>
      <c r="B1034" t="s">
        <v>2058</v>
      </c>
      <c r="C1034" t="str">
        <f>TRIM(LEFT(Table1[[#This Row],[product_name]], FIND(" ", Table1[[#This Row],[product_name]], FIND(" ", Table1[[#This Row],[product_name]], FIND(" ", Table1[[#This Row],[product_name]])+1)+1)))</f>
        <v>InstaCuppa Portable Blender</v>
      </c>
      <c r="D1034" t="str">
        <f>PROPER(Table1[[#This Row],[Column1]])</f>
        <v>Instacuppa Portable Blender</v>
      </c>
      <c r="E1034" t="s">
        <v>2960</v>
      </c>
      <c r="F1034" t="s">
        <v>2962</v>
      </c>
      <c r="G1034" t="s">
        <v>2837</v>
      </c>
      <c r="H1034" t="s">
        <v>2845</v>
      </c>
      <c r="I1034" s="9">
        <v>1699</v>
      </c>
      <c r="J1034" s="9">
        <v>3499</v>
      </c>
      <c r="K1034" s="1">
        <v>0.2</v>
      </c>
      <c r="L1034" s="3">
        <f>IF(Table1[[#This Row],[discount_percentage]]&gt;=0.5, 1,0)</f>
        <v>0</v>
      </c>
      <c r="M1034">
        <v>4.5</v>
      </c>
      <c r="N1034" s="2">
        <v>546</v>
      </c>
      <c r="O1034" s="7">
        <f>IF(Table1[rating_count]&lt;1000, 1, 0)</f>
        <v>1</v>
      </c>
      <c r="P1034" s="8">
        <f>Table1[[#This Row],[actual_price]]*Table1[[#This Row],[rating_count]]</f>
        <v>1910454</v>
      </c>
      <c r="Q1034" s="10" t="str">
        <f>IF(Table1[[#This Row],[discounted_price]]&lt;200, "₹ 200",IF(Table1[[#This Row],[discounted_price]]&lt;=500,"₹ 200-₹ 500", "&gt;₹ 500"))</f>
        <v>&gt;₹ 500</v>
      </c>
      <c r="R1034">
        <f>Table1[[#This Row],[rating]]*Table1[[#This Row],[rating_count]]</f>
        <v>2457</v>
      </c>
      <c r="S1034" t="str">
        <f>IF(Table1[[#This Row],[discount_percentage]]&lt;0.25, "Low", IF(Table1[[#This Row],[discount_percentage]]&lt;0.5, "Medium", "High"))</f>
        <v>Low</v>
      </c>
    </row>
    <row r="1035" spans="1:19">
      <c r="A1035" t="s">
        <v>2059</v>
      </c>
      <c r="B1035" t="s">
        <v>2060</v>
      </c>
      <c r="C1035" t="str">
        <f>TRIM(LEFT(Table1[[#This Row],[product_name]], FIND(" ", Table1[[#This Row],[product_name]], FIND(" ", Table1[[#This Row],[product_name]], FIND(" ", Table1[[#This Row],[product_name]])+1)+1)))</f>
        <v>Lifelong LLWH106 Flash</v>
      </c>
      <c r="D1035" t="str">
        <f>PROPER(Table1[[#This Row],[Column1]])</f>
        <v>Lifelong Llwh106 Flash</v>
      </c>
      <c r="E1035" t="s">
        <v>2960</v>
      </c>
      <c r="F1035" t="s">
        <v>2962</v>
      </c>
      <c r="G1035" t="s">
        <v>2837</v>
      </c>
      <c r="H1035" t="s">
        <v>2838</v>
      </c>
      <c r="I1035" s="9">
        <v>1043</v>
      </c>
      <c r="J1035" s="9">
        <v>5550</v>
      </c>
      <c r="K1035" s="1">
        <v>0.62</v>
      </c>
      <c r="L1035" s="3">
        <f>IF(Table1[[#This Row],[discount_percentage]]&gt;=0.5, 1,0)</f>
        <v>1</v>
      </c>
      <c r="M1035">
        <v>4</v>
      </c>
      <c r="N1035" s="2">
        <v>5292</v>
      </c>
      <c r="O1035" s="7">
        <f>IF(Table1[rating_count]&lt;1000, 1, 0)</f>
        <v>0</v>
      </c>
      <c r="P1035" s="8">
        <f>Table1[[#This Row],[actual_price]]*Table1[[#This Row],[rating_count]]</f>
        <v>29370600</v>
      </c>
      <c r="Q1035" s="10" t="str">
        <f>IF(Table1[[#This Row],[discounted_price]]&lt;200, "₹ 200",IF(Table1[[#This Row],[discounted_price]]&lt;=500,"₹ 200-₹ 500", "&gt;₹ 500"))</f>
        <v>&gt;₹ 500</v>
      </c>
      <c r="R1035">
        <f>Table1[[#This Row],[rating]]*Table1[[#This Row],[rating_count]]</f>
        <v>21168</v>
      </c>
      <c r="S1035" t="str">
        <f>IF(Table1[[#This Row],[discount_percentage]]&lt;0.25, "Low", IF(Table1[[#This Row],[discount_percentage]]&lt;0.5, "Medium", "High"))</f>
        <v>High</v>
      </c>
    </row>
    <row r="1036" spans="1:19">
      <c r="A1036" t="s">
        <v>2061</v>
      </c>
      <c r="B1036" t="s">
        <v>2062</v>
      </c>
      <c r="C1036" t="str">
        <f>TRIM(LEFT(Table1[[#This Row],[product_name]], FIND(" ", Table1[[#This Row],[product_name]], FIND(" ", Table1[[#This Row],[product_name]], FIND(" ", Table1[[#This Row],[product_name]])+1)+1)))</f>
        <v>Hindware Atlantic Compacto</v>
      </c>
      <c r="D1036" t="str">
        <f>PROPER(Table1[[#This Row],[Column1]])</f>
        <v>Hindware Atlantic Compacto</v>
      </c>
      <c r="E1036" t="s">
        <v>2960</v>
      </c>
      <c r="F1036" t="s">
        <v>2962</v>
      </c>
      <c r="G1036" t="s">
        <v>2842</v>
      </c>
      <c r="H1036" t="s">
        <v>2843</v>
      </c>
      <c r="I1036" s="9">
        <v>499</v>
      </c>
      <c r="J1036" s="9">
        <v>4590</v>
      </c>
      <c r="K1036" s="1">
        <v>0.48</v>
      </c>
      <c r="L1036" s="3">
        <f>IF(Table1[[#This Row],[discount_percentage]]&gt;=0.5, 1,0)</f>
        <v>0</v>
      </c>
      <c r="M1036">
        <v>4.0999999999999996</v>
      </c>
      <c r="N1036" s="2">
        <v>444</v>
      </c>
      <c r="O1036" s="7">
        <f>IF(Table1[rating_count]&lt;1000, 1, 0)</f>
        <v>1</v>
      </c>
      <c r="P1036" s="8">
        <f>Table1[[#This Row],[actual_price]]*Table1[[#This Row],[rating_count]]</f>
        <v>2037960</v>
      </c>
      <c r="Q1036" s="10" t="str">
        <f>IF(Table1[[#This Row],[discounted_price]]&lt;200, "₹ 200",IF(Table1[[#This Row],[discounted_price]]&lt;=500,"₹ 200-₹ 500", "&gt;₹ 500"))</f>
        <v>₹ 200-₹ 500</v>
      </c>
      <c r="R1036">
        <f>Table1[[#This Row],[rating]]*Table1[[#This Row],[rating_count]]</f>
        <v>1820.3999999999999</v>
      </c>
      <c r="S1036" t="str">
        <f>IF(Table1[[#This Row],[discount_percentage]]&lt;0.25, "Low", IF(Table1[[#This Row],[discount_percentage]]&lt;0.5, "Medium", "High"))</f>
        <v>Medium</v>
      </c>
    </row>
    <row r="1037" spans="1:19">
      <c r="A1037" t="s">
        <v>2063</v>
      </c>
      <c r="B1037" t="s">
        <v>2064</v>
      </c>
      <c r="C1037" t="str">
        <f>TRIM(LEFT(Table1[[#This Row],[product_name]], FIND(" ", Table1[[#This Row],[product_name]], FIND(" ", Table1[[#This Row],[product_name]], FIND(" ", Table1[[#This Row],[product_name]])+1)+1)))</f>
        <v>ATOM Selves-MH 200</v>
      </c>
      <c r="D1037" t="str">
        <f>PROPER(Table1[[#This Row],[Column1]])</f>
        <v>Atom Selves-Mh 200</v>
      </c>
      <c r="E1037" t="s">
        <v>2960</v>
      </c>
      <c r="F1037" t="s">
        <v>2963</v>
      </c>
      <c r="G1037" t="s">
        <v>2839</v>
      </c>
      <c r="H1037" t="s">
        <v>2841</v>
      </c>
      <c r="I1037" s="9">
        <v>1464</v>
      </c>
      <c r="J1037" s="9">
        <v>499</v>
      </c>
      <c r="K1037" s="1">
        <v>0.38</v>
      </c>
      <c r="L1037" s="3">
        <f>IF(Table1[[#This Row],[discount_percentage]]&gt;=0.5, 1,0)</f>
        <v>0</v>
      </c>
      <c r="M1037">
        <v>3.9</v>
      </c>
      <c r="N1037" s="2">
        <v>4584</v>
      </c>
      <c r="O1037" s="7">
        <f>IF(Table1[rating_count]&lt;1000, 1, 0)</f>
        <v>0</v>
      </c>
      <c r="P1037" s="8">
        <f>Table1[[#This Row],[actual_price]]*Table1[[#This Row],[rating_count]]</f>
        <v>2287416</v>
      </c>
      <c r="Q1037" s="10" t="str">
        <f>IF(Table1[[#This Row],[discounted_price]]&lt;200, "₹ 200",IF(Table1[[#This Row],[discounted_price]]&lt;=500,"₹ 200-₹ 500", "&gt;₹ 500"))</f>
        <v>&gt;₹ 500</v>
      </c>
      <c r="R1037">
        <f>Table1[[#This Row],[rating]]*Table1[[#This Row],[rating_count]]</f>
        <v>17877.599999999999</v>
      </c>
      <c r="S1037" t="str">
        <f>IF(Table1[[#This Row],[discount_percentage]]&lt;0.25, "Low", IF(Table1[[#This Row],[discount_percentage]]&lt;0.5, "Medium", "High"))</f>
        <v>Medium</v>
      </c>
    </row>
    <row r="1038" spans="1:19">
      <c r="A1038" t="s">
        <v>2065</v>
      </c>
      <c r="B1038" t="s">
        <v>2066</v>
      </c>
      <c r="C1038" t="str">
        <f>TRIM(LEFT(Table1[[#This Row],[product_name]], FIND(" ", Table1[[#This Row],[product_name]], FIND(" ", Table1[[#This Row],[product_name]], FIND(" ", Table1[[#This Row],[product_name]])+1)+1)))</f>
        <v>Crompton InstaBliss 3-L</v>
      </c>
      <c r="D1038" t="str">
        <f>PROPER(Table1[[#This Row],[Column1]])</f>
        <v>Crompton Instabliss 3-L</v>
      </c>
      <c r="E1038" t="s">
        <v>2960</v>
      </c>
      <c r="F1038" t="s">
        <v>2962</v>
      </c>
      <c r="G1038" t="s">
        <v>2837</v>
      </c>
      <c r="H1038" t="s">
        <v>2846</v>
      </c>
      <c r="I1038" s="9">
        <v>249</v>
      </c>
      <c r="J1038" s="9">
        <v>4400</v>
      </c>
      <c r="K1038" s="1">
        <v>0.41</v>
      </c>
      <c r="L1038" s="3">
        <f>IF(Table1[[#This Row],[discount_percentage]]&gt;=0.5, 1,0)</f>
        <v>0</v>
      </c>
      <c r="M1038">
        <v>4.0999999999999996</v>
      </c>
      <c r="N1038" s="2">
        <v>14947</v>
      </c>
      <c r="O1038" s="7">
        <f>IF(Table1[rating_count]&lt;1000, 1, 0)</f>
        <v>0</v>
      </c>
      <c r="P1038" s="8">
        <f>Table1[[#This Row],[actual_price]]*Table1[[#This Row],[rating_count]]</f>
        <v>65766800</v>
      </c>
      <c r="Q1038" s="10" t="str">
        <f>IF(Table1[[#This Row],[discounted_price]]&lt;200, "₹ 200",IF(Table1[[#This Row],[discounted_price]]&lt;=500,"₹ 200-₹ 500", "&gt;₹ 500"))</f>
        <v>₹ 200-₹ 500</v>
      </c>
      <c r="R1038">
        <f>Table1[[#This Row],[rating]]*Table1[[#This Row],[rating_count]]</f>
        <v>61282.7</v>
      </c>
      <c r="S1038" t="str">
        <f>IF(Table1[[#This Row],[discount_percentage]]&lt;0.25, "Low", IF(Table1[[#This Row],[discount_percentage]]&lt;0.5, "Medium", "High"))</f>
        <v>Medium</v>
      </c>
    </row>
    <row r="1039" spans="1:19">
      <c r="A1039" t="s">
        <v>2067</v>
      </c>
      <c r="B1039" t="s">
        <v>2068</v>
      </c>
      <c r="C1039" t="str">
        <f>TRIM(LEFT(Table1[[#This Row],[product_name]], FIND(" ", Table1[[#This Row],[product_name]], FIND(" ", Table1[[#This Row],[product_name]], FIND(" ", Table1[[#This Row],[product_name]])+1)+1)))</f>
        <v>Croma 1100 W</v>
      </c>
      <c r="D1039" t="str">
        <f>PROPER(Table1[[#This Row],[Column1]])</f>
        <v>Croma 1100 W</v>
      </c>
      <c r="E1039" t="s">
        <v>2960</v>
      </c>
      <c r="F1039" t="s">
        <v>2962</v>
      </c>
      <c r="G1039" t="s">
        <v>2842</v>
      </c>
      <c r="H1039" t="s">
        <v>2843</v>
      </c>
      <c r="I1039" s="9">
        <v>625</v>
      </c>
      <c r="J1039" s="9">
        <v>1000</v>
      </c>
      <c r="K1039" s="1">
        <v>0.52</v>
      </c>
      <c r="L1039" s="3">
        <f>IF(Table1[[#This Row],[discount_percentage]]&gt;=0.5, 1,0)</f>
        <v>1</v>
      </c>
      <c r="M1039">
        <v>4.2</v>
      </c>
      <c r="N1039" s="2">
        <v>1559</v>
      </c>
      <c r="O1039" s="7">
        <f>IF(Table1[rating_count]&lt;1000, 1, 0)</f>
        <v>0</v>
      </c>
      <c r="P1039" s="8">
        <f>Table1[[#This Row],[actual_price]]*Table1[[#This Row],[rating_count]]</f>
        <v>1559000</v>
      </c>
      <c r="Q1039" s="10" t="str">
        <f>IF(Table1[[#This Row],[discounted_price]]&lt;200, "₹ 200",IF(Table1[[#This Row],[discounted_price]]&lt;=500,"₹ 200-₹ 500", "&gt;₹ 500"))</f>
        <v>&gt;₹ 500</v>
      </c>
      <c r="R1039">
        <f>Table1[[#This Row],[rating]]*Table1[[#This Row],[rating_count]]</f>
        <v>6547.8</v>
      </c>
      <c r="S1039" t="str">
        <f>IF(Table1[[#This Row],[discount_percentage]]&lt;0.25, "Low", IF(Table1[[#This Row],[discount_percentage]]&lt;0.5, "Medium", "High"))</f>
        <v>High</v>
      </c>
    </row>
    <row r="1040" spans="1:19">
      <c r="A1040" t="s">
        <v>2069</v>
      </c>
      <c r="B1040" t="s">
        <v>2070</v>
      </c>
      <c r="C1040" t="str">
        <f>TRIM(LEFT(Table1[[#This Row],[product_name]], FIND(" ", Table1[[#This Row],[product_name]], FIND(" ", Table1[[#This Row],[product_name]], FIND(" ", Table1[[#This Row],[product_name]])+1)+1)))</f>
        <v>Lint Roller with</v>
      </c>
      <c r="D1040" t="str">
        <f>PROPER(Table1[[#This Row],[Column1]])</f>
        <v>Lint Roller With</v>
      </c>
      <c r="E1040" t="s">
        <v>2960</v>
      </c>
      <c r="F1040" t="s">
        <v>2962</v>
      </c>
      <c r="G1040" t="s">
        <v>2837</v>
      </c>
      <c r="H1040" t="s">
        <v>2847</v>
      </c>
      <c r="I1040" s="9">
        <v>1290</v>
      </c>
      <c r="J1040" s="9">
        <v>299</v>
      </c>
      <c r="K1040" s="1">
        <v>0.18</v>
      </c>
      <c r="L1040" s="3">
        <f>IF(Table1[[#This Row],[discount_percentage]]&gt;=0.5, 1,0)</f>
        <v>0</v>
      </c>
      <c r="M1040">
        <v>4.0999999999999996</v>
      </c>
      <c r="N1040" s="2">
        <v>1660</v>
      </c>
      <c r="O1040" s="7">
        <f>IF(Table1[rating_count]&lt;1000, 1, 0)</f>
        <v>0</v>
      </c>
      <c r="P1040" s="8">
        <f>Table1[[#This Row],[actual_price]]*Table1[[#This Row],[rating_count]]</f>
        <v>496340</v>
      </c>
      <c r="Q1040" s="10" t="str">
        <f>IF(Table1[[#This Row],[discounted_price]]&lt;200, "₹ 200",IF(Table1[[#This Row],[discounted_price]]&lt;=500,"₹ 200-₹ 500", "&gt;₹ 500"))</f>
        <v>&gt;₹ 500</v>
      </c>
      <c r="R1040">
        <f>Table1[[#This Row],[rating]]*Table1[[#This Row],[rating_count]]</f>
        <v>6805.9999999999991</v>
      </c>
      <c r="S1040" t="str">
        <f>IF(Table1[[#This Row],[discount_percentage]]&lt;0.25, "Low", IF(Table1[[#This Row],[discount_percentage]]&lt;0.5, "Medium", "High"))</f>
        <v>Low</v>
      </c>
    </row>
    <row r="1041" spans="1:19">
      <c r="A1041" t="s">
        <v>2071</v>
      </c>
      <c r="B1041" t="s">
        <v>2072</v>
      </c>
      <c r="C1041" t="str">
        <f>TRIM(LEFT(Table1[[#This Row],[product_name]], FIND(" ", Table1[[#This Row],[product_name]], FIND(" ", Table1[[#This Row],[product_name]], FIND(" ", Table1[[#This Row],[product_name]])+1)+1)))</f>
        <v>Portable Lint Remover</v>
      </c>
      <c r="D1041" t="str">
        <f>PROPER(Table1[[#This Row],[Column1]])</f>
        <v>Portable Lint Remover</v>
      </c>
      <c r="E1041" t="s">
        <v>2960</v>
      </c>
      <c r="F1041" t="s">
        <v>2963</v>
      </c>
      <c r="G1041" t="s">
        <v>2848</v>
      </c>
      <c r="H1041" t="s">
        <v>2849</v>
      </c>
      <c r="I1041" s="9">
        <v>3600</v>
      </c>
      <c r="J1041" s="9">
        <v>799</v>
      </c>
      <c r="K1041" s="1">
        <v>0.78</v>
      </c>
      <c r="L1041" s="3">
        <f>IF(Table1[[#This Row],[discount_percentage]]&gt;=0.5, 1,0)</f>
        <v>1</v>
      </c>
      <c r="M1041">
        <v>3.5</v>
      </c>
      <c r="N1041" s="2">
        <v>132</v>
      </c>
      <c r="O1041" s="7">
        <f>IF(Table1[rating_count]&lt;1000, 1, 0)</f>
        <v>1</v>
      </c>
      <c r="P1041" s="8">
        <f>Table1[[#This Row],[actual_price]]*Table1[[#This Row],[rating_count]]</f>
        <v>105468</v>
      </c>
      <c r="Q1041" s="10" t="str">
        <f>IF(Table1[[#This Row],[discounted_price]]&lt;200, "₹ 200",IF(Table1[[#This Row],[discounted_price]]&lt;=500,"₹ 200-₹ 500", "&gt;₹ 500"))</f>
        <v>&gt;₹ 500</v>
      </c>
      <c r="R1041">
        <f>Table1[[#This Row],[rating]]*Table1[[#This Row],[rating_count]]</f>
        <v>462</v>
      </c>
      <c r="S1041" t="str">
        <f>IF(Table1[[#This Row],[discount_percentage]]&lt;0.25, "Low", IF(Table1[[#This Row],[discount_percentage]]&lt;0.5, "Medium", "High"))</f>
        <v>High</v>
      </c>
    </row>
    <row r="1042" spans="1:19">
      <c r="A1042" t="s">
        <v>2073</v>
      </c>
      <c r="B1042" t="s">
        <v>2074</v>
      </c>
      <c r="C1042" t="str">
        <f>TRIM(LEFT(Table1[[#This Row],[product_name]], FIND(" ", Table1[[#This Row],[product_name]], FIND(" ", Table1[[#This Row],[product_name]], FIND(" ", Table1[[#This Row],[product_name]])+1)+1)))</f>
        <v>atomberg Renesa 1200mm</v>
      </c>
      <c r="D1042" t="str">
        <f>PROPER(Table1[[#This Row],[Column1]])</f>
        <v>Atomberg Renesa 1200Mm</v>
      </c>
      <c r="E1042" t="s">
        <v>2960</v>
      </c>
      <c r="F1042" t="s">
        <v>2963</v>
      </c>
      <c r="G1042" t="s">
        <v>2839</v>
      </c>
      <c r="I1042" s="9">
        <v>6549</v>
      </c>
      <c r="J1042" s="9">
        <v>5190</v>
      </c>
      <c r="K1042" s="1">
        <v>0.31</v>
      </c>
      <c r="L1042" s="3">
        <f>IF(Table1[[#This Row],[discount_percentage]]&gt;=0.5, 1,0)</f>
        <v>0</v>
      </c>
      <c r="M1042">
        <v>4.3</v>
      </c>
      <c r="N1042" s="2">
        <v>28629</v>
      </c>
      <c r="O1042" s="7">
        <f>IF(Table1[rating_count]&lt;1000, 1, 0)</f>
        <v>0</v>
      </c>
      <c r="P1042" s="8">
        <f>Table1[[#This Row],[actual_price]]*Table1[[#This Row],[rating_count]]</f>
        <v>148584510</v>
      </c>
      <c r="Q1042" s="10" t="str">
        <f>IF(Table1[[#This Row],[discounted_price]]&lt;200, "₹ 200",IF(Table1[[#This Row],[discounted_price]]&lt;=500,"₹ 200-₹ 500", "&gt;₹ 500"))</f>
        <v>&gt;₹ 500</v>
      </c>
      <c r="R1042">
        <f>Table1[[#This Row],[rating]]*Table1[[#This Row],[rating_count]]</f>
        <v>123104.7</v>
      </c>
      <c r="S1042" t="str">
        <f>IF(Table1[[#This Row],[discount_percentage]]&lt;0.25, "Low", IF(Table1[[#This Row],[discount_percentage]]&lt;0.5, "Medium", "High"))</f>
        <v>Medium</v>
      </c>
    </row>
    <row r="1043" spans="1:19">
      <c r="A1043" t="s">
        <v>2075</v>
      </c>
      <c r="B1043" t="s">
        <v>2076</v>
      </c>
      <c r="C1043" t="str">
        <f>TRIM(LEFT(Table1[[#This Row],[product_name]], FIND(" ", Table1[[#This Row],[product_name]], FIND(" ", Table1[[#This Row],[product_name]], FIND(" ", Table1[[#This Row],[product_name]])+1)+1)))</f>
        <v>Pigeon by Stovekraft</v>
      </c>
      <c r="D1043" t="str">
        <f>PROPER(Table1[[#This Row],[Column1]])</f>
        <v>Pigeon By Stovekraft</v>
      </c>
      <c r="E1043" t="s">
        <v>2960</v>
      </c>
      <c r="F1043" t="s">
        <v>2962</v>
      </c>
      <c r="G1043" t="s">
        <v>2837</v>
      </c>
      <c r="H1043" t="s">
        <v>2838</v>
      </c>
      <c r="I1043" s="9">
        <v>1625</v>
      </c>
      <c r="J1043" s="9">
        <v>1345</v>
      </c>
      <c r="K1043" s="1">
        <v>0.48</v>
      </c>
      <c r="L1043" s="3">
        <f>IF(Table1[[#This Row],[discount_percentage]]&gt;=0.5, 1,0)</f>
        <v>0</v>
      </c>
      <c r="M1043">
        <v>3.9</v>
      </c>
      <c r="N1043" s="2">
        <v>8446</v>
      </c>
      <c r="O1043" s="7">
        <f>IF(Table1[rating_count]&lt;1000, 1, 0)</f>
        <v>0</v>
      </c>
      <c r="P1043" s="8">
        <f>Table1[[#This Row],[actual_price]]*Table1[[#This Row],[rating_count]]</f>
        <v>11359870</v>
      </c>
      <c r="Q1043" s="10" t="str">
        <f>IF(Table1[[#This Row],[discounted_price]]&lt;200, "₹ 200",IF(Table1[[#This Row],[discounted_price]]&lt;=500,"₹ 200-₹ 500", "&gt;₹ 500"))</f>
        <v>&gt;₹ 500</v>
      </c>
      <c r="R1043">
        <f>Table1[[#This Row],[rating]]*Table1[[#This Row],[rating_count]]</f>
        <v>32939.4</v>
      </c>
      <c r="S1043" t="str">
        <f>IF(Table1[[#This Row],[discount_percentage]]&lt;0.25, "Low", IF(Table1[[#This Row],[discount_percentage]]&lt;0.5, "Medium", "High"))</f>
        <v>Medium</v>
      </c>
    </row>
    <row r="1044" spans="1:19">
      <c r="A1044" t="s">
        <v>2077</v>
      </c>
      <c r="B1044" t="s">
        <v>2078</v>
      </c>
      <c r="C1044" t="str">
        <f>TRIM(LEFT(Table1[[#This Row],[product_name]], FIND(" ", Table1[[#This Row],[product_name]], FIND(" ", Table1[[#This Row],[product_name]], FIND(" ", Table1[[#This Row],[product_name]])+1)+1)))</f>
        <v>Usha CookJoy (CJ1600WPC)</v>
      </c>
      <c r="D1044" t="str">
        <f>PROPER(Table1[[#This Row],[Column1]])</f>
        <v>Usha Cookjoy (Cj1600Wpc)</v>
      </c>
      <c r="E1044" t="s">
        <v>2960</v>
      </c>
      <c r="F1044" t="s">
        <v>2963</v>
      </c>
      <c r="G1044" t="s">
        <v>2848</v>
      </c>
      <c r="H1044" t="s">
        <v>2849</v>
      </c>
      <c r="I1044" s="9">
        <v>2599</v>
      </c>
      <c r="J1044" s="9">
        <v>4000</v>
      </c>
      <c r="K1044" s="1">
        <v>0.48</v>
      </c>
      <c r="L1044" s="3">
        <f>IF(Table1[[#This Row],[discount_percentage]]&gt;=0.5, 1,0)</f>
        <v>0</v>
      </c>
      <c r="M1044">
        <v>4.2</v>
      </c>
      <c r="N1044" s="2">
        <v>11199</v>
      </c>
      <c r="O1044" s="7">
        <f>IF(Table1[rating_count]&lt;1000, 1, 0)</f>
        <v>0</v>
      </c>
      <c r="P1044" s="8">
        <f>Table1[[#This Row],[actual_price]]*Table1[[#This Row],[rating_count]]</f>
        <v>44796000</v>
      </c>
      <c r="Q1044" s="10" t="str">
        <f>IF(Table1[[#This Row],[discounted_price]]&lt;200, "₹ 200",IF(Table1[[#This Row],[discounted_price]]&lt;=500,"₹ 200-₹ 500", "&gt;₹ 500"))</f>
        <v>&gt;₹ 500</v>
      </c>
      <c r="R1044">
        <f>Table1[[#This Row],[rating]]*Table1[[#This Row],[rating_count]]</f>
        <v>47035.8</v>
      </c>
      <c r="S1044" t="str">
        <f>IF(Table1[[#This Row],[discount_percentage]]&lt;0.25, "Low", IF(Table1[[#This Row],[discount_percentage]]&lt;0.5, "Medium", "High"))</f>
        <v>Medium</v>
      </c>
    </row>
    <row r="1045" spans="1:19">
      <c r="A1045" t="s">
        <v>2079</v>
      </c>
      <c r="B1045" t="s">
        <v>2080</v>
      </c>
      <c r="C1045" t="str">
        <f>TRIM(LEFT(Table1[[#This Row],[product_name]], FIND(" ", Table1[[#This Row],[product_name]], FIND(" ", Table1[[#This Row],[product_name]], FIND(" ", Table1[[#This Row],[product_name]])+1)+1)))</f>
        <v>Reffair AX30 [MAX]</v>
      </c>
      <c r="D1045" t="str">
        <f>PROPER(Table1[[#This Row],[Column1]])</f>
        <v>Reffair Ax30 [Max]</v>
      </c>
      <c r="E1045" t="s">
        <v>2960</v>
      </c>
      <c r="F1045" t="s">
        <v>2962</v>
      </c>
      <c r="G1045" t="s">
        <v>2837</v>
      </c>
      <c r="H1045" t="s">
        <v>2838</v>
      </c>
      <c r="I1045" s="9">
        <v>1199</v>
      </c>
      <c r="J1045" s="9">
        <v>4000</v>
      </c>
      <c r="K1045" s="1">
        <v>0.42</v>
      </c>
      <c r="L1045" s="3">
        <f>IF(Table1[[#This Row],[discount_percentage]]&gt;=0.5, 1,0)</f>
        <v>0</v>
      </c>
      <c r="M1045">
        <v>3.8</v>
      </c>
      <c r="N1045" s="2">
        <v>1118</v>
      </c>
      <c r="O1045" s="7">
        <f>IF(Table1[rating_count]&lt;1000, 1, 0)</f>
        <v>0</v>
      </c>
      <c r="P1045" s="8">
        <f>Table1[[#This Row],[actual_price]]*Table1[[#This Row],[rating_count]]</f>
        <v>4472000</v>
      </c>
      <c r="Q1045" s="10" t="str">
        <f>IF(Table1[[#This Row],[discounted_price]]&lt;200, "₹ 200",IF(Table1[[#This Row],[discounted_price]]&lt;=500,"₹ 200-₹ 500", "&gt;₹ 500"))</f>
        <v>&gt;₹ 500</v>
      </c>
      <c r="R1045">
        <f>Table1[[#This Row],[rating]]*Table1[[#This Row],[rating_count]]</f>
        <v>4248.3999999999996</v>
      </c>
      <c r="S1045" t="str">
        <f>IF(Table1[[#This Row],[discount_percentage]]&lt;0.25, "Low", IF(Table1[[#This Row],[discount_percentage]]&lt;0.5, "Medium", "High"))</f>
        <v>Medium</v>
      </c>
    </row>
    <row r="1046" spans="1:19">
      <c r="A1046" t="s">
        <v>2081</v>
      </c>
      <c r="B1046" t="s">
        <v>2082</v>
      </c>
      <c r="C1046" t="str">
        <f>TRIM(LEFT(Table1[[#This Row],[product_name]], FIND(" ", Table1[[#This Row],[product_name]], FIND(" ", Table1[[#This Row],[product_name]], FIND(" ", Table1[[#This Row],[product_name]])+1)+1)))</f>
        <v>!!1000 Watt/2000-Watt Room</v>
      </c>
      <c r="D1046" t="str">
        <f>PROPER(Table1[[#This Row],[Column1]])</f>
        <v>!!1000 Watt/2000-Watt Room</v>
      </c>
      <c r="E1046" t="s">
        <v>2960</v>
      </c>
      <c r="F1046" t="s">
        <v>2963</v>
      </c>
      <c r="G1046" t="s">
        <v>2848</v>
      </c>
      <c r="H1046" t="s">
        <v>2850</v>
      </c>
      <c r="I1046" s="9">
        <v>5499</v>
      </c>
      <c r="J1046" s="9">
        <v>1599</v>
      </c>
      <c r="K1046" s="1">
        <v>0.51</v>
      </c>
      <c r="L1046" s="3">
        <f>IF(Table1[[#This Row],[discount_percentage]]&gt;=0.5, 1,0)</f>
        <v>1</v>
      </c>
      <c r="M1046">
        <v>4.5</v>
      </c>
      <c r="N1046" s="2">
        <v>11</v>
      </c>
      <c r="O1046" s="7">
        <f>IF(Table1[rating_count]&lt;1000, 1, 0)</f>
        <v>1</v>
      </c>
      <c r="P1046" s="8">
        <f>Table1[[#This Row],[actual_price]]*Table1[[#This Row],[rating_count]]</f>
        <v>17589</v>
      </c>
      <c r="Q1046" s="10" t="str">
        <f>IF(Table1[[#This Row],[discounted_price]]&lt;200, "₹ 200",IF(Table1[[#This Row],[discounted_price]]&lt;=500,"₹ 200-₹ 500", "&gt;₹ 500"))</f>
        <v>&gt;₹ 500</v>
      </c>
      <c r="R1046">
        <f>Table1[[#This Row],[rating]]*Table1[[#This Row],[rating_count]]</f>
        <v>49.5</v>
      </c>
      <c r="S1046" t="str">
        <f>IF(Table1[[#This Row],[discount_percentage]]&lt;0.25, "Low", IF(Table1[[#This Row],[discount_percentage]]&lt;0.5, "Medium", "High"))</f>
        <v>High</v>
      </c>
    </row>
    <row r="1047" spans="1:19">
      <c r="A1047" t="s">
        <v>2083</v>
      </c>
      <c r="B1047" t="s">
        <v>2084</v>
      </c>
      <c r="C1047" t="str">
        <f>TRIM(LEFT(Table1[[#This Row],[product_name]], FIND(" ", Table1[[#This Row],[product_name]], FIND(" ", Table1[[#This Row],[product_name]], FIND(" ", Table1[[#This Row],[product_name]])+1)+1)))</f>
        <v>Eureka Forbes Wet</v>
      </c>
      <c r="D1047" t="str">
        <f>PROPER(Table1[[#This Row],[Column1]])</f>
        <v>Eureka Forbes Wet</v>
      </c>
      <c r="E1047" t="s">
        <v>2960</v>
      </c>
      <c r="F1047" t="s">
        <v>2962</v>
      </c>
      <c r="G1047" t="s">
        <v>2837</v>
      </c>
      <c r="H1047" t="s">
        <v>2847</v>
      </c>
      <c r="I1047" s="9">
        <v>1299</v>
      </c>
      <c r="J1047" s="9">
        <v>9999</v>
      </c>
      <c r="K1047" s="1">
        <v>0.45</v>
      </c>
      <c r="L1047" s="3">
        <f>IF(Table1[[#This Row],[discount_percentage]]&gt;=0.5, 1,0)</f>
        <v>0</v>
      </c>
      <c r="M1047">
        <v>3.8</v>
      </c>
      <c r="N1047" s="2">
        <v>4353</v>
      </c>
      <c r="O1047" s="7">
        <f>IF(Table1[rating_count]&lt;1000, 1, 0)</f>
        <v>0</v>
      </c>
      <c r="P1047" s="8">
        <f>Table1[[#This Row],[actual_price]]*Table1[[#This Row],[rating_count]]</f>
        <v>43525647</v>
      </c>
      <c r="Q1047" s="10" t="str">
        <f>IF(Table1[[#This Row],[discounted_price]]&lt;200, "₹ 200",IF(Table1[[#This Row],[discounted_price]]&lt;=500,"₹ 200-₹ 500", "&gt;₹ 500"))</f>
        <v>&gt;₹ 500</v>
      </c>
      <c r="R1047">
        <f>Table1[[#This Row],[rating]]*Table1[[#This Row],[rating_count]]</f>
        <v>16541.399999999998</v>
      </c>
      <c r="S1047" t="str">
        <f>IF(Table1[[#This Row],[discount_percentage]]&lt;0.25, "Low", IF(Table1[[#This Row],[discount_percentage]]&lt;0.5, "Medium", "High"))</f>
        <v>Medium</v>
      </c>
    </row>
    <row r="1048" spans="1:19">
      <c r="A1048" t="s">
        <v>2085</v>
      </c>
      <c r="B1048" t="s">
        <v>2086</v>
      </c>
      <c r="C1048" t="str">
        <f>TRIM(LEFT(Table1[[#This Row],[product_name]], FIND(" ", Table1[[#This Row],[product_name]], FIND(" ", Table1[[#This Row],[product_name]], FIND(" ", Table1[[#This Row],[product_name]])+1)+1)))</f>
        <v>Activa Heat-Max 2000</v>
      </c>
      <c r="D1048" t="str">
        <f>PROPER(Table1[[#This Row],[Column1]])</f>
        <v>Activa Heat-Max 2000</v>
      </c>
      <c r="E1048" t="s">
        <v>2960</v>
      </c>
      <c r="F1048" t="s">
        <v>2962</v>
      </c>
      <c r="G1048" t="s">
        <v>2842</v>
      </c>
      <c r="H1048" t="s">
        <v>2843</v>
      </c>
      <c r="I1048" s="9">
        <v>599</v>
      </c>
      <c r="J1048" s="9">
        <v>1990</v>
      </c>
      <c r="K1048" s="1">
        <v>0.55000000000000004</v>
      </c>
      <c r="L1048" s="3">
        <f>IF(Table1[[#This Row],[discount_percentage]]&gt;=0.5, 1,0)</f>
        <v>1</v>
      </c>
      <c r="M1048">
        <v>4.0999999999999996</v>
      </c>
      <c r="N1048" s="2">
        <v>185</v>
      </c>
      <c r="O1048" s="7">
        <f>IF(Table1[rating_count]&lt;1000, 1, 0)</f>
        <v>1</v>
      </c>
      <c r="P1048" s="8">
        <f>Table1[[#This Row],[actual_price]]*Table1[[#This Row],[rating_count]]</f>
        <v>368150</v>
      </c>
      <c r="Q1048" s="10" t="str">
        <f>IF(Table1[[#This Row],[discounted_price]]&lt;200, "₹ 200",IF(Table1[[#This Row],[discounted_price]]&lt;=500,"₹ 200-₹ 500", "&gt;₹ 500"))</f>
        <v>&gt;₹ 500</v>
      </c>
      <c r="R1048">
        <f>Table1[[#This Row],[rating]]*Table1[[#This Row],[rating_count]]</f>
        <v>758.49999999999989</v>
      </c>
      <c r="S1048" t="str">
        <f>IF(Table1[[#This Row],[discount_percentage]]&lt;0.25, "Low", IF(Table1[[#This Row],[discount_percentage]]&lt;0.5, "Medium", "High"))</f>
        <v>High</v>
      </c>
    </row>
    <row r="1049" spans="1:19">
      <c r="A1049" t="s">
        <v>2087</v>
      </c>
      <c r="B1049" t="s">
        <v>2088</v>
      </c>
      <c r="C1049" t="str">
        <f>TRIM(LEFT(Table1[[#This Row],[product_name]], FIND(" ", Table1[[#This Row],[product_name]], FIND(" ", Table1[[#This Row],[product_name]], FIND(" ", Table1[[#This Row],[product_name]])+1)+1)))</f>
        <v>PHILIPS HL1655/00 Hand</v>
      </c>
      <c r="D1049" t="str">
        <f>PROPER(Table1[[#This Row],[Column1]])</f>
        <v>Philips Hl1655/00 Hand</v>
      </c>
      <c r="E1049" t="s">
        <v>2960</v>
      </c>
      <c r="F1049" t="s">
        <v>2962</v>
      </c>
      <c r="G1049" t="s">
        <v>2837</v>
      </c>
      <c r="H1049" t="s">
        <v>2847</v>
      </c>
      <c r="I1049" s="9">
        <v>1999</v>
      </c>
      <c r="J1049" s="9">
        <v>1695</v>
      </c>
      <c r="K1049" s="1">
        <v>0</v>
      </c>
      <c r="L1049" s="3">
        <f>IF(Table1[[#This Row],[discount_percentage]]&gt;=0.5, 1,0)</f>
        <v>0</v>
      </c>
      <c r="M1049">
        <v>4.2</v>
      </c>
      <c r="N1049" s="2">
        <v>14290</v>
      </c>
      <c r="O1049" s="7">
        <f>IF(Table1[rating_count]&lt;1000, 1, 0)</f>
        <v>0</v>
      </c>
      <c r="P1049" s="8">
        <f>Table1[[#This Row],[actual_price]]*Table1[[#This Row],[rating_count]]</f>
        <v>24221550</v>
      </c>
      <c r="Q1049" s="10" t="str">
        <f>IF(Table1[[#This Row],[discounted_price]]&lt;200, "₹ 200",IF(Table1[[#This Row],[discounted_price]]&lt;=500,"₹ 200-₹ 500", "&gt;₹ 500"))</f>
        <v>&gt;₹ 500</v>
      </c>
      <c r="R1049">
        <f>Table1[[#This Row],[rating]]*Table1[[#This Row],[rating_count]]</f>
        <v>60018</v>
      </c>
      <c r="S1049" t="str">
        <f>IF(Table1[[#This Row],[discount_percentage]]&lt;0.25, "Low", IF(Table1[[#This Row],[discount_percentage]]&lt;0.5, "Medium", "High"))</f>
        <v>Low</v>
      </c>
    </row>
    <row r="1050" spans="1:19">
      <c r="A1050" t="s">
        <v>2089</v>
      </c>
      <c r="B1050" t="s">
        <v>2090</v>
      </c>
      <c r="C1050" t="str">
        <f>TRIM(LEFT(Table1[[#This Row],[product_name]], FIND(" ", Table1[[#This Row],[product_name]], FIND(" ", Table1[[#This Row],[product_name]], FIND(" ", Table1[[#This Row],[product_name]])+1)+1)))</f>
        <v>Bajaj DX-2 600W</v>
      </c>
      <c r="D1050" t="str">
        <f>PROPER(Table1[[#This Row],[Column1]])</f>
        <v>Bajaj Dx-2 600W</v>
      </c>
      <c r="E1050" t="s">
        <v>2960</v>
      </c>
      <c r="F1050" t="s">
        <v>2962</v>
      </c>
      <c r="G1050" t="s">
        <v>2837</v>
      </c>
      <c r="H1050" t="s">
        <v>2838</v>
      </c>
      <c r="I1050" s="9">
        <v>549</v>
      </c>
      <c r="J1050" s="9">
        <v>940</v>
      </c>
      <c r="K1050" s="1">
        <v>0.47</v>
      </c>
      <c r="L1050" s="3">
        <f>IF(Table1[[#This Row],[discount_percentage]]&gt;=0.5, 1,0)</f>
        <v>0</v>
      </c>
      <c r="M1050">
        <v>4.0999999999999996</v>
      </c>
      <c r="N1050" s="2">
        <v>3036</v>
      </c>
      <c r="O1050" s="7">
        <f>IF(Table1[rating_count]&lt;1000, 1, 0)</f>
        <v>0</v>
      </c>
      <c r="P1050" s="8">
        <f>Table1[[#This Row],[actual_price]]*Table1[[#This Row],[rating_count]]</f>
        <v>2853840</v>
      </c>
      <c r="Q1050" s="10" t="str">
        <f>IF(Table1[[#This Row],[discounted_price]]&lt;200, "₹ 200",IF(Table1[[#This Row],[discounted_price]]&lt;=500,"₹ 200-₹ 500", "&gt;₹ 500"))</f>
        <v>&gt;₹ 500</v>
      </c>
      <c r="R1050">
        <f>Table1[[#This Row],[rating]]*Table1[[#This Row],[rating_count]]</f>
        <v>12447.599999999999</v>
      </c>
      <c r="S1050" t="str">
        <f>IF(Table1[[#This Row],[discount_percentage]]&lt;0.25, "Low", IF(Table1[[#This Row],[discount_percentage]]&lt;0.5, "Medium", "High"))</f>
        <v>Medium</v>
      </c>
    </row>
    <row r="1051" spans="1:19">
      <c r="A1051" t="s">
        <v>2091</v>
      </c>
      <c r="B1051" t="s">
        <v>2092</v>
      </c>
      <c r="C1051" t="str">
        <f>TRIM(LEFT(Table1[[#This Row],[product_name]], FIND(" ", Table1[[#This Row],[product_name]], FIND(" ", Table1[[#This Row],[product_name]], FIND(" ", Table1[[#This Row],[product_name]])+1)+1)))</f>
        <v>V-Guard Zio Instant</v>
      </c>
      <c r="D1051" t="str">
        <f>PROPER(Table1[[#This Row],[Column1]])</f>
        <v>V-Guard Zio Instant</v>
      </c>
      <c r="E1051" t="s">
        <v>2960</v>
      </c>
      <c r="F1051" t="s">
        <v>2963</v>
      </c>
      <c r="G1051" t="s">
        <v>2839</v>
      </c>
      <c r="H1051" t="s">
        <v>2840</v>
      </c>
      <c r="I1051" s="9">
        <v>999</v>
      </c>
      <c r="J1051" s="9">
        <v>4700</v>
      </c>
      <c r="K1051" s="1">
        <v>0.43</v>
      </c>
      <c r="L1051" s="3">
        <f>IF(Table1[[#This Row],[discount_percentage]]&gt;=0.5, 1,0)</f>
        <v>0</v>
      </c>
      <c r="M1051">
        <v>4.2</v>
      </c>
      <c r="N1051" s="2">
        <v>1296</v>
      </c>
      <c r="O1051" s="7">
        <f>IF(Table1[rating_count]&lt;1000, 1, 0)</f>
        <v>0</v>
      </c>
      <c r="P1051" s="8">
        <f>Table1[[#This Row],[actual_price]]*Table1[[#This Row],[rating_count]]</f>
        <v>6091200</v>
      </c>
      <c r="Q1051" s="10" t="str">
        <f>IF(Table1[[#This Row],[discounted_price]]&lt;200, "₹ 200",IF(Table1[[#This Row],[discounted_price]]&lt;=500,"₹ 200-₹ 500", "&gt;₹ 500"))</f>
        <v>&gt;₹ 500</v>
      </c>
      <c r="R1051">
        <f>Table1[[#This Row],[rating]]*Table1[[#This Row],[rating_count]]</f>
        <v>5443.2</v>
      </c>
      <c r="S1051" t="str">
        <f>IF(Table1[[#This Row],[discount_percentage]]&lt;0.25, "Low", IF(Table1[[#This Row],[discount_percentage]]&lt;0.5, "Medium", "High"))</f>
        <v>Medium</v>
      </c>
    </row>
    <row r="1052" spans="1:19">
      <c r="A1052" t="s">
        <v>2093</v>
      </c>
      <c r="B1052" t="s">
        <v>2094</v>
      </c>
      <c r="C1052" t="str">
        <f>TRIM(LEFT(Table1[[#This Row],[product_name]], FIND(" ", Table1[[#This Row],[product_name]], FIND(" ", Table1[[#This Row],[product_name]], FIND(" ", Table1[[#This Row],[product_name]])+1)+1)))</f>
        <v>Homeistic Applience‚Ñ¢ Instant</v>
      </c>
      <c r="D1052" t="str">
        <f>PROPER(Table1[[#This Row],[Column1]])</f>
        <v>Homeistic Applience‚Ñ¢ Instant</v>
      </c>
      <c r="E1052" t="s">
        <v>2960</v>
      </c>
      <c r="F1052" t="s">
        <v>2962</v>
      </c>
      <c r="G1052" t="s">
        <v>2842</v>
      </c>
      <c r="H1052" t="s">
        <v>2843</v>
      </c>
      <c r="I1052" s="9">
        <v>398</v>
      </c>
      <c r="J1052" s="9">
        <v>2999</v>
      </c>
      <c r="K1052" s="1">
        <v>0.52</v>
      </c>
      <c r="L1052" s="3">
        <f>IF(Table1[[#This Row],[discount_percentage]]&gt;=0.5, 1,0)</f>
        <v>1</v>
      </c>
      <c r="M1052">
        <v>4.5</v>
      </c>
      <c r="N1052" s="2">
        <v>19</v>
      </c>
      <c r="O1052" s="7">
        <f>IF(Table1[rating_count]&lt;1000, 1, 0)</f>
        <v>1</v>
      </c>
      <c r="P1052" s="8">
        <f>Table1[[#This Row],[actual_price]]*Table1[[#This Row],[rating_count]]</f>
        <v>56981</v>
      </c>
      <c r="Q1052" s="10" t="str">
        <f>IF(Table1[[#This Row],[discounted_price]]&lt;200, "₹ 200",IF(Table1[[#This Row],[discounted_price]]&lt;=500,"₹ 200-₹ 500", "&gt;₹ 500"))</f>
        <v>₹ 200-₹ 500</v>
      </c>
      <c r="R1052">
        <f>Table1[[#This Row],[rating]]*Table1[[#This Row],[rating_count]]</f>
        <v>85.5</v>
      </c>
      <c r="S1052" t="str">
        <f>IF(Table1[[#This Row],[discount_percentage]]&lt;0.25, "Low", IF(Table1[[#This Row],[discount_percentage]]&lt;0.5, "Medium", "High"))</f>
        <v>High</v>
      </c>
    </row>
    <row r="1053" spans="1:19">
      <c r="A1053" t="s">
        <v>2095</v>
      </c>
      <c r="B1053" t="s">
        <v>2096</v>
      </c>
      <c r="C1053" t="str">
        <f>TRIM(LEFT(Table1[[#This Row],[product_name]], FIND(" ", Table1[[#This Row],[product_name]], FIND(" ", Table1[[#This Row],[product_name]], FIND(" ", Table1[[#This Row],[product_name]])+1)+1)))</f>
        <v>Kitchenwell 18Pc Plastic</v>
      </c>
      <c r="D1053" t="str">
        <f>PROPER(Table1[[#This Row],[Column1]])</f>
        <v>Kitchenwell 18Pc Plastic</v>
      </c>
      <c r="E1053" t="s">
        <v>2960</v>
      </c>
      <c r="F1053" t="s">
        <v>2963</v>
      </c>
      <c r="G1053" t="s">
        <v>2848</v>
      </c>
      <c r="H1053" t="s">
        <v>2851</v>
      </c>
      <c r="I1053" s="9">
        <v>539</v>
      </c>
      <c r="J1053" s="9">
        <v>79</v>
      </c>
      <c r="K1053" s="1">
        <v>0</v>
      </c>
      <c r="L1053" s="3">
        <f>IF(Table1[[#This Row],[discount_percentage]]&gt;=0.5, 1,0)</f>
        <v>0</v>
      </c>
      <c r="M1053">
        <v>4</v>
      </c>
      <c r="N1053" s="2">
        <v>97</v>
      </c>
      <c r="O1053" s="7">
        <f>IF(Table1[rating_count]&lt;1000, 1, 0)</f>
        <v>1</v>
      </c>
      <c r="P1053" s="8">
        <f>Table1[[#This Row],[actual_price]]*Table1[[#This Row],[rating_count]]</f>
        <v>7663</v>
      </c>
      <c r="Q1053" s="10" t="str">
        <f>IF(Table1[[#This Row],[discounted_price]]&lt;200, "₹ 200",IF(Table1[[#This Row],[discounted_price]]&lt;=500,"₹ 200-₹ 500", "&gt;₹ 500"))</f>
        <v>&gt;₹ 500</v>
      </c>
      <c r="R1053">
        <f>Table1[[#This Row],[rating]]*Table1[[#This Row],[rating_count]]</f>
        <v>388</v>
      </c>
      <c r="S1053" t="str">
        <f>IF(Table1[[#This Row],[discount_percentage]]&lt;0.25, "Low", IF(Table1[[#This Row],[discount_percentage]]&lt;0.5, "Medium", "High"))</f>
        <v>Low</v>
      </c>
    </row>
    <row r="1054" spans="1:19">
      <c r="A1054" t="s">
        <v>2097</v>
      </c>
      <c r="B1054" t="s">
        <v>2098</v>
      </c>
      <c r="C1054" t="str">
        <f>TRIM(LEFT(Table1[[#This Row],[product_name]], FIND(" ", Table1[[#This Row],[product_name]], FIND(" ", Table1[[#This Row],[product_name]], FIND(" ", Table1[[#This Row],[product_name]])+1)+1)))</f>
        <v>Havells Instanio 10</v>
      </c>
      <c r="D1054" t="str">
        <f>PROPER(Table1[[#This Row],[Column1]])</f>
        <v>Havells Instanio 10</v>
      </c>
      <c r="E1054" t="s">
        <v>2960</v>
      </c>
      <c r="F1054" t="s">
        <v>2962</v>
      </c>
      <c r="G1054" t="s">
        <v>2837</v>
      </c>
      <c r="H1054" t="s">
        <v>2838</v>
      </c>
      <c r="I1054" s="9">
        <v>699</v>
      </c>
      <c r="J1054" s="9">
        <v>14290</v>
      </c>
      <c r="K1054" s="1">
        <v>0.51</v>
      </c>
      <c r="L1054" s="3">
        <f>IF(Table1[[#This Row],[discount_percentage]]&gt;=0.5, 1,0)</f>
        <v>1</v>
      </c>
      <c r="M1054">
        <v>4.4000000000000004</v>
      </c>
      <c r="N1054" s="2">
        <v>1771</v>
      </c>
      <c r="O1054" s="7">
        <f>IF(Table1[rating_count]&lt;1000, 1, 0)</f>
        <v>0</v>
      </c>
      <c r="P1054" s="8">
        <f>Table1[[#This Row],[actual_price]]*Table1[[#This Row],[rating_count]]</f>
        <v>25307590</v>
      </c>
      <c r="Q1054" s="10" t="str">
        <f>IF(Table1[[#This Row],[discounted_price]]&lt;200, "₹ 200",IF(Table1[[#This Row],[discounted_price]]&lt;=500,"₹ 200-₹ 500", "&gt;₹ 500"))</f>
        <v>&gt;₹ 500</v>
      </c>
      <c r="R1054">
        <f>Table1[[#This Row],[rating]]*Table1[[#This Row],[rating_count]]</f>
        <v>7792.4000000000005</v>
      </c>
      <c r="S1054" t="str">
        <f>IF(Table1[[#This Row],[discount_percentage]]&lt;0.25, "Low", IF(Table1[[#This Row],[discount_percentage]]&lt;0.5, "Medium", "High"))</f>
        <v>High</v>
      </c>
    </row>
    <row r="1055" spans="1:19">
      <c r="A1055" t="s">
        <v>2099</v>
      </c>
      <c r="B1055" t="s">
        <v>2100</v>
      </c>
      <c r="C1055" t="str">
        <f>TRIM(LEFT(Table1[[#This Row],[product_name]], FIND(" ", Table1[[#This Row],[product_name]], FIND(" ", Table1[[#This Row],[product_name]], FIND(" ", Table1[[#This Row],[product_name]])+1)+1)))</f>
        <v>Prestige PIC 16.0+</v>
      </c>
      <c r="D1055" t="str">
        <f>PROPER(Table1[[#This Row],[Column1]])</f>
        <v>Prestige Pic 16.0+</v>
      </c>
      <c r="E1055" t="s">
        <v>2960</v>
      </c>
      <c r="F1055" t="s">
        <v>2962</v>
      </c>
      <c r="G1055" t="s">
        <v>2837</v>
      </c>
      <c r="H1055" t="s">
        <v>2845</v>
      </c>
      <c r="I1055" s="9">
        <v>2148</v>
      </c>
      <c r="J1055" s="9">
        <v>3945</v>
      </c>
      <c r="K1055" s="1">
        <v>0.32</v>
      </c>
      <c r="L1055" s="3">
        <f>IF(Table1[[#This Row],[discount_percentage]]&gt;=0.5, 1,0)</f>
        <v>0</v>
      </c>
      <c r="M1055">
        <v>4</v>
      </c>
      <c r="N1055" s="2">
        <v>15034</v>
      </c>
      <c r="O1055" s="7">
        <f>IF(Table1[rating_count]&lt;1000, 1, 0)</f>
        <v>0</v>
      </c>
      <c r="P1055" s="8">
        <f>Table1[[#This Row],[actual_price]]*Table1[[#This Row],[rating_count]]</f>
        <v>59309130</v>
      </c>
      <c r="Q1055" s="10" t="str">
        <f>IF(Table1[[#This Row],[discounted_price]]&lt;200, "₹ 200",IF(Table1[[#This Row],[discounted_price]]&lt;=500,"₹ 200-₹ 500", "&gt;₹ 500"))</f>
        <v>&gt;₹ 500</v>
      </c>
      <c r="R1055">
        <f>Table1[[#This Row],[rating]]*Table1[[#This Row],[rating_count]]</f>
        <v>60136</v>
      </c>
      <c r="S1055" t="str">
        <f>IF(Table1[[#This Row],[discount_percentage]]&lt;0.25, "Low", IF(Table1[[#This Row],[discount_percentage]]&lt;0.5, "Medium", "High"))</f>
        <v>Medium</v>
      </c>
    </row>
    <row r="1056" spans="1:19">
      <c r="A1056" t="s">
        <v>2101</v>
      </c>
      <c r="B1056" t="s">
        <v>2102</v>
      </c>
      <c r="C1056" t="str">
        <f>TRIM(LEFT(Table1[[#This Row],[product_name]], FIND(" ", Table1[[#This Row],[product_name]], FIND(" ", Table1[[#This Row],[product_name]], FIND(" ", Table1[[#This Row],[product_name]])+1)+1)))</f>
        <v>AGARO 33398 Rapid</v>
      </c>
      <c r="D1056" t="str">
        <f>PROPER(Table1[[#This Row],[Column1]])</f>
        <v>Agaro 33398 Rapid</v>
      </c>
      <c r="E1056" t="s">
        <v>2960</v>
      </c>
      <c r="F1056" t="s">
        <v>2962</v>
      </c>
      <c r="G1056" t="s">
        <v>2837</v>
      </c>
      <c r="H1056" t="s">
        <v>2852</v>
      </c>
      <c r="I1056" s="9">
        <v>3599</v>
      </c>
      <c r="J1056" s="9">
        <v>5999</v>
      </c>
      <c r="K1056" s="1">
        <v>0.47</v>
      </c>
      <c r="L1056" s="3">
        <f>IF(Table1[[#This Row],[discount_percentage]]&gt;=0.5, 1,0)</f>
        <v>0</v>
      </c>
      <c r="M1056">
        <v>4</v>
      </c>
      <c r="N1056" s="2">
        <v>3242</v>
      </c>
      <c r="O1056" s="7">
        <f>IF(Table1[rating_count]&lt;1000, 1, 0)</f>
        <v>0</v>
      </c>
      <c r="P1056" s="8">
        <f>Table1[[#This Row],[actual_price]]*Table1[[#This Row],[rating_count]]</f>
        <v>19448758</v>
      </c>
      <c r="Q1056" s="10" t="str">
        <f>IF(Table1[[#This Row],[discounted_price]]&lt;200, "₹ 200",IF(Table1[[#This Row],[discounted_price]]&lt;=500,"₹ 200-₹ 500", "&gt;₹ 500"))</f>
        <v>&gt;₹ 500</v>
      </c>
      <c r="R1056">
        <f>Table1[[#This Row],[rating]]*Table1[[#This Row],[rating_count]]</f>
        <v>12968</v>
      </c>
      <c r="S1056" t="str">
        <f>IF(Table1[[#This Row],[discount_percentage]]&lt;0.25, "Low", IF(Table1[[#This Row],[discount_percentage]]&lt;0.5, "Medium", "High"))</f>
        <v>Medium</v>
      </c>
    </row>
    <row r="1057" spans="1:19">
      <c r="A1057" t="s">
        <v>2103</v>
      </c>
      <c r="B1057" t="s">
        <v>2104</v>
      </c>
      <c r="C1057" t="str">
        <f>TRIM(LEFT(Table1[[#This Row],[product_name]], FIND(" ", Table1[[#This Row],[product_name]], FIND(" ", Table1[[#This Row],[product_name]], FIND(" ", Table1[[#This Row],[product_name]])+1)+1)))</f>
        <v>KENT 16026 Electric</v>
      </c>
      <c r="D1057" t="str">
        <f>PROPER(Table1[[#This Row],[Column1]])</f>
        <v>Kent 16026 Electric</v>
      </c>
      <c r="E1057" t="s">
        <v>2960</v>
      </c>
      <c r="F1057" t="s">
        <v>2967</v>
      </c>
      <c r="G1057" t="s">
        <v>2968</v>
      </c>
      <c r="H1057" t="s">
        <v>2971</v>
      </c>
      <c r="I1057" s="9">
        <v>351</v>
      </c>
      <c r="J1057" s="9">
        <v>1950</v>
      </c>
      <c r="K1057" s="1">
        <v>0.39</v>
      </c>
      <c r="L1057" s="3">
        <f>IF(Table1[[#This Row],[discount_percentage]]&gt;=0.5, 1,0)</f>
        <v>0</v>
      </c>
      <c r="M1057">
        <v>3.9</v>
      </c>
      <c r="N1057" s="2">
        <v>2832</v>
      </c>
      <c r="O1057" s="7">
        <f>IF(Table1[rating_count]&lt;1000, 1, 0)</f>
        <v>0</v>
      </c>
      <c r="P1057" s="8">
        <f>Table1[[#This Row],[actual_price]]*Table1[[#This Row],[rating_count]]</f>
        <v>5522400</v>
      </c>
      <c r="Q1057" s="10" t="str">
        <f>IF(Table1[[#This Row],[discounted_price]]&lt;200, "₹ 200",IF(Table1[[#This Row],[discounted_price]]&lt;=500,"₹ 200-₹ 500", "&gt;₹ 500"))</f>
        <v>₹ 200-₹ 500</v>
      </c>
      <c r="R1057">
        <f>Table1[[#This Row],[rating]]*Table1[[#This Row],[rating_count]]</f>
        <v>11044.8</v>
      </c>
      <c r="S1057" t="str">
        <f>IF(Table1[[#This Row],[discount_percentage]]&lt;0.25, "Low", IF(Table1[[#This Row],[discount_percentage]]&lt;0.5, "Medium", "High"))</f>
        <v>Medium</v>
      </c>
    </row>
    <row r="1058" spans="1:19">
      <c r="A1058" t="s">
        <v>2105</v>
      </c>
      <c r="B1058" t="s">
        <v>2106</v>
      </c>
      <c r="C1058" t="str">
        <f>TRIM(LEFT(Table1[[#This Row],[product_name]], FIND(" ", Table1[[#This Row],[product_name]], FIND(" ", Table1[[#This Row],[product_name]], FIND(" ", Table1[[#This Row],[product_name]])+1)+1)))</f>
        <v>SKYTONE Stainless Steel</v>
      </c>
      <c r="D1058" t="str">
        <f>PROPER(Table1[[#This Row],[Column1]])</f>
        <v>Skytone Stainless Steel</v>
      </c>
      <c r="E1058" t="s">
        <v>2960</v>
      </c>
      <c r="F1058" t="s">
        <v>2962</v>
      </c>
      <c r="G1058" t="s">
        <v>2842</v>
      </c>
      <c r="H1058" t="s">
        <v>2843</v>
      </c>
      <c r="I1058" s="9">
        <v>1614</v>
      </c>
      <c r="J1058" s="9">
        <v>2799</v>
      </c>
      <c r="K1058" s="1">
        <v>0.49</v>
      </c>
      <c r="L1058" s="3">
        <f>IF(Table1[[#This Row],[discount_percentage]]&gt;=0.5, 1,0)</f>
        <v>0</v>
      </c>
      <c r="M1058">
        <v>4</v>
      </c>
      <c r="N1058" s="2">
        <v>1498</v>
      </c>
      <c r="O1058" s="7">
        <f>IF(Table1[rating_count]&lt;1000, 1, 0)</f>
        <v>0</v>
      </c>
      <c r="P1058" s="8">
        <f>Table1[[#This Row],[actual_price]]*Table1[[#This Row],[rating_count]]</f>
        <v>4192902</v>
      </c>
      <c r="Q1058" s="10" t="str">
        <f>IF(Table1[[#This Row],[discounted_price]]&lt;200, "₹ 200",IF(Table1[[#This Row],[discounted_price]]&lt;=500,"₹ 200-₹ 500", "&gt;₹ 500"))</f>
        <v>&gt;₹ 500</v>
      </c>
      <c r="R1058">
        <f>Table1[[#This Row],[rating]]*Table1[[#This Row],[rating_count]]</f>
        <v>5992</v>
      </c>
      <c r="S1058" t="str">
        <f>IF(Table1[[#This Row],[discount_percentage]]&lt;0.25, "Low", IF(Table1[[#This Row],[discount_percentage]]&lt;0.5, "Medium", "High"))</f>
        <v>Medium</v>
      </c>
    </row>
    <row r="1059" spans="1:19">
      <c r="A1059" t="s">
        <v>2107</v>
      </c>
      <c r="B1059" t="s">
        <v>2108</v>
      </c>
      <c r="C1059" t="str">
        <f>TRIM(LEFT(Table1[[#This Row],[product_name]], FIND(" ", Table1[[#This Row],[product_name]], FIND(" ", Table1[[#This Row],[product_name]], FIND(" ", Table1[[#This Row],[product_name]])+1)+1)))</f>
        <v>KENT 16088 Vogue</v>
      </c>
      <c r="D1059" t="str">
        <f>PROPER(Table1[[#This Row],[Column1]])</f>
        <v>Kent 16088 Vogue</v>
      </c>
      <c r="E1059" t="s">
        <v>2960</v>
      </c>
      <c r="F1059" t="s">
        <v>2963</v>
      </c>
      <c r="G1059" t="s">
        <v>2848</v>
      </c>
      <c r="H1059" t="s">
        <v>2851</v>
      </c>
      <c r="I1059" s="9">
        <v>719</v>
      </c>
      <c r="J1059" s="9">
        <v>1950</v>
      </c>
      <c r="K1059" s="1">
        <v>0.49</v>
      </c>
      <c r="L1059" s="3">
        <f>IF(Table1[[#This Row],[discount_percentage]]&gt;=0.5, 1,0)</f>
        <v>0</v>
      </c>
      <c r="M1059">
        <v>3.8</v>
      </c>
      <c r="N1059" s="2">
        <v>305</v>
      </c>
      <c r="O1059" s="7">
        <f>IF(Table1[rating_count]&lt;1000, 1, 0)</f>
        <v>1</v>
      </c>
      <c r="P1059" s="8">
        <f>Table1[[#This Row],[actual_price]]*Table1[[#This Row],[rating_count]]</f>
        <v>594750</v>
      </c>
      <c r="Q1059" s="10" t="str">
        <f>IF(Table1[[#This Row],[discounted_price]]&lt;200, "₹ 200",IF(Table1[[#This Row],[discounted_price]]&lt;=500,"₹ 200-₹ 500", "&gt;₹ 500"))</f>
        <v>&gt;₹ 500</v>
      </c>
      <c r="R1059">
        <f>Table1[[#This Row],[rating]]*Table1[[#This Row],[rating_count]]</f>
        <v>1159</v>
      </c>
      <c r="S1059" t="str">
        <f>IF(Table1[[#This Row],[discount_percentage]]&lt;0.25, "Low", IF(Table1[[#This Row],[discount_percentage]]&lt;0.5, "Medium", "High"))</f>
        <v>Medium</v>
      </c>
    </row>
    <row r="1060" spans="1:19">
      <c r="A1060" t="s">
        <v>2109</v>
      </c>
      <c r="B1060" t="s">
        <v>2110</v>
      </c>
      <c r="C1060" t="str">
        <f>TRIM(LEFT(Table1[[#This Row],[product_name]], FIND(" ", Table1[[#This Row],[product_name]], FIND(" ", Table1[[#This Row],[product_name]], FIND(" ", Table1[[#This Row],[product_name]])+1)+1)))</f>
        <v>Eureka Forbes Supervac</v>
      </c>
      <c r="D1060" t="str">
        <f>PROPER(Table1[[#This Row],[Column1]])</f>
        <v>Eureka Forbes Supervac</v>
      </c>
      <c r="E1060" t="s">
        <v>2960</v>
      </c>
      <c r="F1060" t="s">
        <v>2962</v>
      </c>
      <c r="G1060" t="s">
        <v>2842</v>
      </c>
      <c r="H1060" t="s">
        <v>2843</v>
      </c>
      <c r="I1060" s="9">
        <v>678</v>
      </c>
      <c r="J1060" s="9">
        <v>9999</v>
      </c>
      <c r="K1060" s="1">
        <v>0.4</v>
      </c>
      <c r="L1060" s="3">
        <f>IF(Table1[[#This Row],[discount_percentage]]&gt;=0.5, 1,0)</f>
        <v>0</v>
      </c>
      <c r="M1060">
        <v>4.2</v>
      </c>
      <c r="N1060" s="2">
        <v>1191</v>
      </c>
      <c r="O1060" s="7">
        <f>IF(Table1[rating_count]&lt;1000, 1, 0)</f>
        <v>0</v>
      </c>
      <c r="P1060" s="8">
        <f>Table1[[#This Row],[actual_price]]*Table1[[#This Row],[rating_count]]</f>
        <v>11908809</v>
      </c>
      <c r="Q1060" s="10" t="str">
        <f>IF(Table1[[#This Row],[discounted_price]]&lt;200, "₹ 200",IF(Table1[[#This Row],[discounted_price]]&lt;=500,"₹ 200-₹ 500", "&gt;₹ 500"))</f>
        <v>&gt;₹ 500</v>
      </c>
      <c r="R1060">
        <f>Table1[[#This Row],[rating]]*Table1[[#This Row],[rating_count]]</f>
        <v>5002.2</v>
      </c>
      <c r="S1060" t="str">
        <f>IF(Table1[[#This Row],[discount_percentage]]&lt;0.25, "Low", IF(Table1[[#This Row],[discount_percentage]]&lt;0.5, "Medium", "High"))</f>
        <v>Medium</v>
      </c>
    </row>
    <row r="1061" spans="1:19">
      <c r="A1061" t="s">
        <v>2111</v>
      </c>
      <c r="B1061" t="s">
        <v>2112</v>
      </c>
      <c r="C1061" t="str">
        <f>TRIM(LEFT(Table1[[#This Row],[product_name]], FIND(" ", Table1[[#This Row],[product_name]], FIND(" ", Table1[[#This Row],[product_name]], FIND(" ", Table1[[#This Row],[product_name]])+1)+1)))</f>
        <v>Mi Air Purifier</v>
      </c>
      <c r="D1061" t="str">
        <f>PROPER(Table1[[#This Row],[Column1]])</f>
        <v>Mi Air Purifier</v>
      </c>
      <c r="E1061" t="s">
        <v>2960</v>
      </c>
      <c r="F1061" t="s">
        <v>2962</v>
      </c>
      <c r="G1061" t="s">
        <v>2837</v>
      </c>
      <c r="H1061" t="s">
        <v>2838</v>
      </c>
      <c r="I1061" s="9">
        <v>809</v>
      </c>
      <c r="J1061" s="9">
        <v>12999</v>
      </c>
      <c r="K1061" s="1">
        <v>0.23</v>
      </c>
      <c r="L1061" s="3">
        <f>IF(Table1[[#This Row],[discount_percentage]]&gt;=0.5, 1,0)</f>
        <v>0</v>
      </c>
      <c r="M1061">
        <v>4.3</v>
      </c>
      <c r="N1061" s="2">
        <v>4049</v>
      </c>
      <c r="O1061" s="7">
        <f>IF(Table1[rating_count]&lt;1000, 1, 0)</f>
        <v>0</v>
      </c>
      <c r="P1061" s="8">
        <f>Table1[[#This Row],[actual_price]]*Table1[[#This Row],[rating_count]]</f>
        <v>52632951</v>
      </c>
      <c r="Q1061" s="10" t="str">
        <f>IF(Table1[[#This Row],[discounted_price]]&lt;200, "₹ 200",IF(Table1[[#This Row],[discounted_price]]&lt;=500,"₹ 200-₹ 500", "&gt;₹ 500"))</f>
        <v>&gt;₹ 500</v>
      </c>
      <c r="R1061">
        <f>Table1[[#This Row],[rating]]*Table1[[#This Row],[rating_count]]</f>
        <v>17410.7</v>
      </c>
      <c r="S1061" t="str">
        <f>IF(Table1[[#This Row],[discount_percentage]]&lt;0.25, "Low", IF(Table1[[#This Row],[discount_percentage]]&lt;0.5, "Medium", "High"))</f>
        <v>Low</v>
      </c>
    </row>
    <row r="1062" spans="1:19">
      <c r="A1062" t="s">
        <v>2113</v>
      </c>
      <c r="B1062" t="s">
        <v>2114</v>
      </c>
      <c r="C1062" t="str">
        <f>TRIM(LEFT(Table1[[#This Row],[product_name]], FIND(" ", Table1[[#This Row],[product_name]], FIND(" ", Table1[[#This Row],[product_name]], FIND(" ", Table1[[#This Row],[product_name]])+1)+1)))</f>
        <v>Tata Swach Bulb</v>
      </c>
      <c r="D1062" t="str">
        <f>PROPER(Table1[[#This Row],[Column1]])</f>
        <v>Tata Swach Bulb</v>
      </c>
      <c r="E1062" t="s">
        <v>2960</v>
      </c>
      <c r="F1062" t="s">
        <v>2962</v>
      </c>
      <c r="G1062" t="s">
        <v>2837</v>
      </c>
      <c r="H1062" t="s">
        <v>2853</v>
      </c>
      <c r="I1062" s="9">
        <v>1969</v>
      </c>
      <c r="J1062" s="9">
        <v>699</v>
      </c>
      <c r="K1062" s="1">
        <v>0</v>
      </c>
      <c r="L1062" s="3">
        <f>IF(Table1[[#This Row],[discount_percentage]]&gt;=0.5, 1,0)</f>
        <v>0</v>
      </c>
      <c r="M1062">
        <v>4.2</v>
      </c>
      <c r="N1062" s="2">
        <v>3160</v>
      </c>
      <c r="O1062" s="7">
        <f>IF(Table1[rating_count]&lt;1000, 1, 0)</f>
        <v>0</v>
      </c>
      <c r="P1062" s="8">
        <f>Table1[[#This Row],[actual_price]]*Table1[[#This Row],[rating_count]]</f>
        <v>2208840</v>
      </c>
      <c r="Q1062" s="10" t="str">
        <f>IF(Table1[[#This Row],[discounted_price]]&lt;200, "₹ 200",IF(Table1[[#This Row],[discounted_price]]&lt;=500,"₹ 200-₹ 500", "&gt;₹ 500"))</f>
        <v>&gt;₹ 500</v>
      </c>
      <c r="R1062">
        <f>Table1[[#This Row],[rating]]*Table1[[#This Row],[rating_count]]</f>
        <v>13272</v>
      </c>
      <c r="S1062" t="str">
        <f>IF(Table1[[#This Row],[discount_percentage]]&lt;0.25, "Low", IF(Table1[[#This Row],[discount_percentage]]&lt;0.5, "Medium", "High"))</f>
        <v>Low</v>
      </c>
    </row>
    <row r="1063" spans="1:19">
      <c r="A1063" t="s">
        <v>2115</v>
      </c>
      <c r="B1063" t="s">
        <v>2116</v>
      </c>
      <c r="C1063" t="str">
        <f>TRIM(LEFT(Table1[[#This Row],[product_name]], FIND(" ", Table1[[#This Row],[product_name]], FIND(" ", Table1[[#This Row],[product_name]], FIND(" ", Table1[[#This Row],[product_name]])+1)+1)))</f>
        <v>Havells Ambrose 1200mm</v>
      </c>
      <c r="D1063" t="str">
        <f>PROPER(Table1[[#This Row],[Column1]])</f>
        <v>Havells Ambrose 1200Mm</v>
      </c>
      <c r="E1063" t="s">
        <v>2960</v>
      </c>
      <c r="F1063" t="s">
        <v>2962</v>
      </c>
      <c r="G1063" t="s">
        <v>2842</v>
      </c>
      <c r="H1063" t="s">
        <v>2843</v>
      </c>
      <c r="I1063" s="9">
        <v>1490</v>
      </c>
      <c r="J1063" s="9">
        <v>3190</v>
      </c>
      <c r="K1063" s="1">
        <v>0.31</v>
      </c>
      <c r="L1063" s="3">
        <f>IF(Table1[[#This Row],[discount_percentage]]&gt;=0.5, 1,0)</f>
        <v>0</v>
      </c>
      <c r="M1063">
        <v>4.3</v>
      </c>
      <c r="N1063" s="2">
        <v>9650</v>
      </c>
      <c r="O1063" s="7">
        <f>IF(Table1[rating_count]&lt;1000, 1, 0)</f>
        <v>0</v>
      </c>
      <c r="P1063" s="8">
        <f>Table1[[#This Row],[actual_price]]*Table1[[#This Row],[rating_count]]</f>
        <v>30783500</v>
      </c>
      <c r="Q1063" s="10" t="str">
        <f>IF(Table1[[#This Row],[discounted_price]]&lt;200, "₹ 200",IF(Table1[[#This Row],[discounted_price]]&lt;=500,"₹ 200-₹ 500", "&gt;₹ 500"))</f>
        <v>&gt;₹ 500</v>
      </c>
      <c r="R1063">
        <f>Table1[[#This Row],[rating]]*Table1[[#This Row],[rating_count]]</f>
        <v>41495</v>
      </c>
      <c r="S1063" t="str">
        <f>IF(Table1[[#This Row],[discount_percentage]]&lt;0.25, "Low", IF(Table1[[#This Row],[discount_percentage]]&lt;0.5, "Medium", "High"))</f>
        <v>Medium</v>
      </c>
    </row>
    <row r="1064" spans="1:19">
      <c r="A1064" t="s">
        <v>2117</v>
      </c>
      <c r="B1064" t="s">
        <v>2118</v>
      </c>
      <c r="C1064" t="str">
        <f>TRIM(LEFT(Table1[[#This Row],[product_name]], FIND(" ", Table1[[#This Row],[product_name]], FIND(" ", Table1[[#This Row],[product_name]], FIND(" ", Table1[[#This Row],[product_name]])+1)+1)))</f>
        <v>PrettyKrafts Laundry Bag</v>
      </c>
      <c r="D1064" t="str">
        <f>PROPER(Table1[[#This Row],[Column1]])</f>
        <v>Prettykrafts Laundry Bag</v>
      </c>
      <c r="E1064" t="s">
        <v>2960</v>
      </c>
      <c r="F1064" t="s">
        <v>2963</v>
      </c>
      <c r="G1064" t="s">
        <v>2839</v>
      </c>
      <c r="H1064" t="s">
        <v>2840</v>
      </c>
      <c r="I1064" s="9">
        <v>2499</v>
      </c>
      <c r="J1064" s="9">
        <v>799</v>
      </c>
      <c r="K1064" s="1">
        <v>0.6</v>
      </c>
      <c r="L1064" s="3">
        <f>IF(Table1[[#This Row],[discount_percentage]]&gt;=0.5, 1,0)</f>
        <v>1</v>
      </c>
      <c r="M1064">
        <v>4.2</v>
      </c>
      <c r="N1064" s="2">
        <v>3846</v>
      </c>
      <c r="O1064" s="7">
        <f>IF(Table1[rating_count]&lt;1000, 1, 0)</f>
        <v>0</v>
      </c>
      <c r="P1064" s="8">
        <f>Table1[[#This Row],[actual_price]]*Table1[[#This Row],[rating_count]]</f>
        <v>3072954</v>
      </c>
      <c r="Q1064" s="10" t="str">
        <f>IF(Table1[[#This Row],[discounted_price]]&lt;200, "₹ 200",IF(Table1[[#This Row],[discounted_price]]&lt;=500,"₹ 200-₹ 500", "&gt;₹ 500"))</f>
        <v>&gt;₹ 500</v>
      </c>
      <c r="R1064">
        <f>Table1[[#This Row],[rating]]*Table1[[#This Row],[rating_count]]</f>
        <v>16153.2</v>
      </c>
      <c r="S1064" t="str">
        <f>IF(Table1[[#This Row],[discount_percentage]]&lt;0.25, "Low", IF(Table1[[#This Row],[discount_percentage]]&lt;0.5, "Medium", "High"))</f>
        <v>High</v>
      </c>
    </row>
    <row r="1065" spans="1:19">
      <c r="A1065" t="s">
        <v>2119</v>
      </c>
      <c r="B1065" t="s">
        <v>2120</v>
      </c>
      <c r="C1065" t="str">
        <f>TRIM(LEFT(Table1[[#This Row],[product_name]], FIND(" ", Table1[[#This Row],[product_name]], FIND(" ", Table1[[#This Row],[product_name]], FIND(" ", Table1[[#This Row],[product_name]])+1)+1)))</f>
        <v>FABWARE Lint Remover</v>
      </c>
      <c r="D1065" t="str">
        <f>PROPER(Table1[[#This Row],[Column1]])</f>
        <v>Fabware Lint Remover</v>
      </c>
      <c r="E1065" t="s">
        <v>2960</v>
      </c>
      <c r="F1065" t="s">
        <v>2962</v>
      </c>
      <c r="G1065" t="s">
        <v>2842</v>
      </c>
      <c r="H1065" t="s">
        <v>2854</v>
      </c>
      <c r="I1065" s="9">
        <v>1665</v>
      </c>
      <c r="J1065" s="9">
        <v>499</v>
      </c>
      <c r="K1065" s="1">
        <v>0.4</v>
      </c>
      <c r="L1065" s="3">
        <f>IF(Table1[[#This Row],[discount_percentage]]&gt;=0.5, 1,0)</f>
        <v>0</v>
      </c>
      <c r="M1065">
        <v>4.4000000000000004</v>
      </c>
      <c r="N1065" s="2">
        <v>290</v>
      </c>
      <c r="O1065" s="7">
        <f>IF(Table1[rating_count]&lt;1000, 1, 0)</f>
        <v>1</v>
      </c>
      <c r="P1065" s="8">
        <f>Table1[[#This Row],[actual_price]]*Table1[[#This Row],[rating_count]]</f>
        <v>144710</v>
      </c>
      <c r="Q1065" s="10" t="str">
        <f>IF(Table1[[#This Row],[discounted_price]]&lt;200, "₹ 200",IF(Table1[[#This Row],[discounted_price]]&lt;=500,"₹ 200-₹ 500", "&gt;₹ 500"))</f>
        <v>&gt;₹ 500</v>
      </c>
      <c r="R1065">
        <f>Table1[[#This Row],[rating]]*Table1[[#This Row],[rating_count]]</f>
        <v>1276</v>
      </c>
      <c r="S1065" t="str">
        <f>IF(Table1[[#This Row],[discount_percentage]]&lt;0.25, "Low", IF(Table1[[#This Row],[discount_percentage]]&lt;0.5, "Medium", "High"))</f>
        <v>Medium</v>
      </c>
    </row>
    <row r="1066" spans="1:19">
      <c r="A1066" t="s">
        <v>2121</v>
      </c>
      <c r="B1066" t="s">
        <v>2122</v>
      </c>
      <c r="C1066" t="str">
        <f>TRIM(LEFT(Table1[[#This Row],[product_name]], FIND(" ", Table1[[#This Row],[product_name]], FIND(" ", Table1[[#This Row],[product_name]], FIND(" ", Table1[[#This Row],[product_name]])+1)+1)))</f>
        <v>Brayden Fito Atom</v>
      </c>
      <c r="D1066" t="str">
        <f>PROPER(Table1[[#This Row],[Column1]])</f>
        <v>Brayden Fito Atom</v>
      </c>
      <c r="E1066" t="s">
        <v>2960</v>
      </c>
      <c r="F1066" t="s">
        <v>2962</v>
      </c>
      <c r="G1066" t="s">
        <v>2837</v>
      </c>
      <c r="H1066" t="s">
        <v>2845</v>
      </c>
      <c r="I1066" s="9">
        <v>3229</v>
      </c>
      <c r="J1066" s="9">
        <v>1499</v>
      </c>
      <c r="K1066" s="1">
        <v>0.2</v>
      </c>
      <c r="L1066" s="3">
        <f>IF(Table1[[#This Row],[discount_percentage]]&gt;=0.5, 1,0)</f>
        <v>0</v>
      </c>
      <c r="M1066">
        <v>3.8</v>
      </c>
      <c r="N1066" s="2">
        <v>2206</v>
      </c>
      <c r="O1066" s="7">
        <f>IF(Table1[rating_count]&lt;1000, 1, 0)</f>
        <v>0</v>
      </c>
      <c r="P1066" s="8">
        <f>Table1[[#This Row],[actual_price]]*Table1[[#This Row],[rating_count]]</f>
        <v>3306794</v>
      </c>
      <c r="Q1066" s="10" t="str">
        <f>IF(Table1[[#This Row],[discounted_price]]&lt;200, "₹ 200",IF(Table1[[#This Row],[discounted_price]]&lt;=500,"₹ 200-₹ 500", "&gt;₹ 500"))</f>
        <v>&gt;₹ 500</v>
      </c>
      <c r="R1066">
        <f>Table1[[#This Row],[rating]]*Table1[[#This Row],[rating_count]]</f>
        <v>8382.7999999999993</v>
      </c>
      <c r="S1066" t="str">
        <f>IF(Table1[[#This Row],[discount_percentage]]&lt;0.25, "Low", IF(Table1[[#This Row],[discount_percentage]]&lt;0.5, "Medium", "High"))</f>
        <v>Low</v>
      </c>
    </row>
    <row r="1067" spans="1:19">
      <c r="A1067" t="s">
        <v>2123</v>
      </c>
      <c r="B1067" t="s">
        <v>2124</v>
      </c>
      <c r="C1067" t="str">
        <f>TRIM(LEFT(Table1[[#This Row],[product_name]], FIND(" ", Table1[[#This Row],[product_name]], FIND(" ", Table1[[#This Row],[product_name]], FIND(" ", Table1[[#This Row],[product_name]])+1)+1)))</f>
        <v>Bajaj Frore 1200</v>
      </c>
      <c r="D1067" t="str">
        <f>PROPER(Table1[[#This Row],[Column1]])</f>
        <v>Bajaj Frore 1200</v>
      </c>
      <c r="E1067" t="s">
        <v>2960</v>
      </c>
      <c r="F1067" t="s">
        <v>2962</v>
      </c>
      <c r="G1067" t="s">
        <v>2837</v>
      </c>
      <c r="H1067" t="s">
        <v>2845</v>
      </c>
      <c r="I1067" s="9">
        <v>1799</v>
      </c>
      <c r="J1067" s="9">
        <v>2660</v>
      </c>
      <c r="K1067" s="1">
        <v>0.47</v>
      </c>
      <c r="L1067" s="3">
        <f>IF(Table1[[#This Row],[discount_percentage]]&gt;=0.5, 1,0)</f>
        <v>0</v>
      </c>
      <c r="M1067">
        <v>4.0999999999999996</v>
      </c>
      <c r="N1067" s="2">
        <v>9349</v>
      </c>
      <c r="O1067" s="7">
        <f>IF(Table1[rating_count]&lt;1000, 1, 0)</f>
        <v>0</v>
      </c>
      <c r="P1067" s="8">
        <f>Table1[[#This Row],[actual_price]]*Table1[[#This Row],[rating_count]]</f>
        <v>24868340</v>
      </c>
      <c r="Q1067" s="10" t="str">
        <f>IF(Table1[[#This Row],[discounted_price]]&lt;200, "₹ 200",IF(Table1[[#This Row],[discounted_price]]&lt;=500,"₹ 200-₹ 500", "&gt;₹ 500"))</f>
        <v>&gt;₹ 500</v>
      </c>
      <c r="R1067">
        <f>Table1[[#This Row],[rating]]*Table1[[#This Row],[rating_count]]</f>
        <v>38330.899999999994</v>
      </c>
      <c r="S1067" t="str">
        <f>IF(Table1[[#This Row],[discount_percentage]]&lt;0.25, "Low", IF(Table1[[#This Row],[discount_percentage]]&lt;0.5, "Medium", "High"))</f>
        <v>Medium</v>
      </c>
    </row>
    <row r="1068" spans="1:19">
      <c r="A1068" t="s">
        <v>2125</v>
      </c>
      <c r="B1068" t="s">
        <v>2126</v>
      </c>
      <c r="C1068" t="str">
        <f>TRIM(LEFT(Table1[[#This Row],[product_name]], FIND(" ", Table1[[#This Row],[product_name]], FIND(" ", Table1[[#This Row],[product_name]], FIND(" ", Table1[[#This Row],[product_name]])+1)+1)))</f>
        <v>Venus Digital Kitchen</v>
      </c>
      <c r="D1068" t="str">
        <f>PROPER(Table1[[#This Row],[Column1]])</f>
        <v>Venus Digital Kitchen</v>
      </c>
      <c r="E1068" t="s">
        <v>2960</v>
      </c>
      <c r="F1068" t="s">
        <v>2962</v>
      </c>
      <c r="G1068" t="s">
        <v>2837</v>
      </c>
      <c r="H1068" t="s">
        <v>2838</v>
      </c>
      <c r="I1068" s="9">
        <v>1260</v>
      </c>
      <c r="J1068" s="9">
        <v>2799</v>
      </c>
      <c r="K1068" s="1">
        <v>0.79</v>
      </c>
      <c r="L1068" s="3">
        <f>IF(Table1[[#This Row],[discount_percentage]]&gt;=0.5, 1,0)</f>
        <v>1</v>
      </c>
      <c r="M1068">
        <v>3.9</v>
      </c>
      <c r="N1068" s="2">
        <v>578</v>
      </c>
      <c r="O1068" s="7">
        <f>IF(Table1[rating_count]&lt;1000, 1, 0)</f>
        <v>1</v>
      </c>
      <c r="P1068" s="8">
        <f>Table1[[#This Row],[actual_price]]*Table1[[#This Row],[rating_count]]</f>
        <v>1617822</v>
      </c>
      <c r="Q1068" s="10" t="str">
        <f>IF(Table1[[#This Row],[discounted_price]]&lt;200, "₹ 200",IF(Table1[[#This Row],[discounted_price]]&lt;=500,"₹ 200-₹ 500", "&gt;₹ 500"))</f>
        <v>&gt;₹ 500</v>
      </c>
      <c r="R1068">
        <f>Table1[[#This Row],[rating]]*Table1[[#This Row],[rating_count]]</f>
        <v>2254.1999999999998</v>
      </c>
      <c r="S1068" t="str">
        <f>IF(Table1[[#This Row],[discount_percentage]]&lt;0.25, "Low", IF(Table1[[#This Row],[discount_percentage]]&lt;0.5, "Medium", "High"))</f>
        <v>High</v>
      </c>
    </row>
    <row r="1069" spans="1:19">
      <c r="A1069" t="s">
        <v>2127</v>
      </c>
      <c r="B1069" t="s">
        <v>2128</v>
      </c>
      <c r="C1069" t="str">
        <f>TRIM(LEFT(Table1[[#This Row],[product_name]], FIND(" ", Table1[[#This Row],[product_name]], FIND(" ", Table1[[#This Row],[product_name]], FIND(" ", Table1[[#This Row],[product_name]])+1)+1)))</f>
        <v>Bajaj ATX 4</v>
      </c>
      <c r="D1069" t="str">
        <f>PROPER(Table1[[#This Row],[Column1]])</f>
        <v>Bajaj Atx 4</v>
      </c>
      <c r="E1069" t="s">
        <v>2960</v>
      </c>
      <c r="F1069" t="s">
        <v>2963</v>
      </c>
      <c r="G1069" t="s">
        <v>2839</v>
      </c>
      <c r="H1069" t="s">
        <v>2840</v>
      </c>
      <c r="I1069" s="9">
        <v>749</v>
      </c>
      <c r="J1069" s="9">
        <v>1499</v>
      </c>
      <c r="K1069" s="1">
        <v>0</v>
      </c>
      <c r="L1069" s="3">
        <f>IF(Table1[[#This Row],[discount_percentage]]&gt;=0.5, 1,0)</f>
        <v>0</v>
      </c>
      <c r="M1069">
        <v>4.3</v>
      </c>
      <c r="N1069" s="2">
        <v>9331</v>
      </c>
      <c r="O1069" s="7">
        <f>IF(Table1[rating_count]&lt;1000, 1, 0)</f>
        <v>0</v>
      </c>
      <c r="P1069" s="8">
        <f>Table1[[#This Row],[actual_price]]*Table1[[#This Row],[rating_count]]</f>
        <v>13987169</v>
      </c>
      <c r="Q1069" s="10" t="str">
        <f>IF(Table1[[#This Row],[discounted_price]]&lt;200, "₹ 200",IF(Table1[[#This Row],[discounted_price]]&lt;=500,"₹ 200-₹ 500", "&gt;₹ 500"))</f>
        <v>&gt;₹ 500</v>
      </c>
      <c r="R1069">
        <f>Table1[[#This Row],[rating]]*Table1[[#This Row],[rating_count]]</f>
        <v>40123.299999999996</v>
      </c>
      <c r="S1069" t="str">
        <f>IF(Table1[[#This Row],[discount_percentage]]&lt;0.25, "Low", IF(Table1[[#This Row],[discount_percentage]]&lt;0.5, "Medium", "High"))</f>
        <v>Low</v>
      </c>
    </row>
    <row r="1070" spans="1:19">
      <c r="A1070" t="s">
        <v>2129</v>
      </c>
      <c r="B1070" t="s">
        <v>2130</v>
      </c>
      <c r="C1070" t="str">
        <f>TRIM(LEFT(Table1[[#This Row],[product_name]], FIND(" ", Table1[[#This Row],[product_name]], FIND(" ", Table1[[#This Row],[product_name]], FIND(" ", Table1[[#This Row],[product_name]])+1)+1)))</f>
        <v>Coway Professional Air</v>
      </c>
      <c r="D1070" t="str">
        <f>PROPER(Table1[[#This Row],[Column1]])</f>
        <v>Coway Professional Air</v>
      </c>
      <c r="E1070" t="s">
        <v>2960</v>
      </c>
      <c r="F1070" t="s">
        <v>2962</v>
      </c>
      <c r="G1070" t="s">
        <v>2837</v>
      </c>
      <c r="H1070" t="s">
        <v>2847</v>
      </c>
      <c r="I1070" s="9">
        <v>3499</v>
      </c>
      <c r="J1070" s="9">
        <v>59900</v>
      </c>
      <c r="K1070" s="1">
        <v>0.76</v>
      </c>
      <c r="L1070" s="3">
        <f>IF(Table1[[#This Row],[discount_percentage]]&gt;=0.5, 1,0)</f>
        <v>1</v>
      </c>
      <c r="M1070">
        <v>4.4000000000000004</v>
      </c>
      <c r="N1070" s="2">
        <v>3837</v>
      </c>
      <c r="O1070" s="7">
        <f>IF(Table1[rating_count]&lt;1000, 1, 0)</f>
        <v>0</v>
      </c>
      <c r="P1070" s="8">
        <f>Table1[[#This Row],[actual_price]]*Table1[[#This Row],[rating_count]]</f>
        <v>229836300</v>
      </c>
      <c r="Q1070" s="10" t="str">
        <f>IF(Table1[[#This Row],[discounted_price]]&lt;200, "₹ 200",IF(Table1[[#This Row],[discounted_price]]&lt;=500,"₹ 200-₹ 500", "&gt;₹ 500"))</f>
        <v>&gt;₹ 500</v>
      </c>
      <c r="R1070">
        <f>Table1[[#This Row],[rating]]*Table1[[#This Row],[rating_count]]</f>
        <v>16882.800000000003</v>
      </c>
      <c r="S1070" t="str">
        <f>IF(Table1[[#This Row],[discount_percentage]]&lt;0.25, "Low", IF(Table1[[#This Row],[discount_percentage]]&lt;0.5, "Medium", "High"))</f>
        <v>High</v>
      </c>
    </row>
    <row r="1071" spans="1:19">
      <c r="A1071" t="s">
        <v>2131</v>
      </c>
      <c r="B1071" t="s">
        <v>2132</v>
      </c>
      <c r="C1071" t="str">
        <f>TRIM(LEFT(Table1[[#This Row],[product_name]], FIND(" ", Table1[[#This Row],[product_name]], FIND(" ", Table1[[#This Row],[product_name]], FIND(" ", Table1[[#This Row],[product_name]])+1)+1)))</f>
        <v>KENT Gold Optima</v>
      </c>
      <c r="D1071" t="str">
        <f>PROPER(Table1[[#This Row],[Column1]])</f>
        <v>Kent Gold Optima</v>
      </c>
      <c r="E1071" t="s">
        <v>2960</v>
      </c>
      <c r="F1071" t="s">
        <v>2962</v>
      </c>
      <c r="G1071" t="s">
        <v>2837</v>
      </c>
      <c r="H1071" t="s">
        <v>2855</v>
      </c>
      <c r="I1071" s="9">
        <v>379</v>
      </c>
      <c r="J1071" s="9">
        <v>1900</v>
      </c>
      <c r="K1071" s="1">
        <v>0.11</v>
      </c>
      <c r="L1071" s="3">
        <f>IF(Table1[[#This Row],[discount_percentage]]&gt;=0.5, 1,0)</f>
        <v>0</v>
      </c>
      <c r="M1071">
        <v>3.6</v>
      </c>
      <c r="N1071" s="2">
        <v>11456</v>
      </c>
      <c r="O1071" s="7">
        <f>IF(Table1[rating_count]&lt;1000, 1, 0)</f>
        <v>0</v>
      </c>
      <c r="P1071" s="8">
        <f>Table1[[#This Row],[actual_price]]*Table1[[#This Row],[rating_count]]</f>
        <v>21766400</v>
      </c>
      <c r="Q1071" s="10" t="str">
        <f>IF(Table1[[#This Row],[discounted_price]]&lt;200, "₹ 200",IF(Table1[[#This Row],[discounted_price]]&lt;=500,"₹ 200-₹ 500", "&gt;₹ 500"))</f>
        <v>₹ 200-₹ 500</v>
      </c>
      <c r="R1071">
        <f>Table1[[#This Row],[rating]]*Table1[[#This Row],[rating_count]]</f>
        <v>41241.599999999999</v>
      </c>
      <c r="S1071" t="str">
        <f>IF(Table1[[#This Row],[discount_percentage]]&lt;0.25, "Low", IF(Table1[[#This Row],[discount_percentage]]&lt;0.5, "Medium", "High"))</f>
        <v>Low</v>
      </c>
    </row>
    <row r="1072" spans="1:19">
      <c r="A1072" t="s">
        <v>2133</v>
      </c>
      <c r="B1072" t="s">
        <v>2134</v>
      </c>
      <c r="C1072" t="str">
        <f>TRIM(LEFT(Table1[[#This Row],[product_name]], FIND(" ", Table1[[#This Row],[product_name]], FIND(" ", Table1[[#This Row],[product_name]], FIND(" ", Table1[[#This Row],[product_name]])+1)+1)))</f>
        <v>HOMEPACK 750W Radiant</v>
      </c>
      <c r="D1072" t="str">
        <f>PROPER(Table1[[#This Row],[Column1]])</f>
        <v>Homepack 750W Radiant</v>
      </c>
      <c r="E1072" t="s">
        <v>2960</v>
      </c>
      <c r="F1072" t="s">
        <v>2963</v>
      </c>
      <c r="G1072" t="s">
        <v>2839</v>
      </c>
      <c r="H1072" t="s">
        <v>2840</v>
      </c>
      <c r="I1072" s="9">
        <v>1099</v>
      </c>
      <c r="J1072" s="9">
        <v>999</v>
      </c>
      <c r="K1072" s="1">
        <v>0.35</v>
      </c>
      <c r="L1072" s="3">
        <f>IF(Table1[[#This Row],[discount_percentage]]&gt;=0.5, 1,0)</f>
        <v>0</v>
      </c>
      <c r="M1072">
        <v>3.8</v>
      </c>
      <c r="N1072" s="2">
        <v>49</v>
      </c>
      <c r="O1072" s="7">
        <f>IF(Table1[rating_count]&lt;1000, 1, 0)</f>
        <v>1</v>
      </c>
      <c r="P1072" s="8">
        <f>Table1[[#This Row],[actual_price]]*Table1[[#This Row],[rating_count]]</f>
        <v>48951</v>
      </c>
      <c r="Q1072" s="10" t="str">
        <f>IF(Table1[[#This Row],[discounted_price]]&lt;200, "₹ 200",IF(Table1[[#This Row],[discounted_price]]&lt;=500,"₹ 200-₹ 500", "&gt;₹ 500"))</f>
        <v>&gt;₹ 500</v>
      </c>
      <c r="R1072">
        <f>Table1[[#This Row],[rating]]*Table1[[#This Row],[rating_count]]</f>
        <v>186.2</v>
      </c>
      <c r="S1072" t="str">
        <f>IF(Table1[[#This Row],[discount_percentage]]&lt;0.25, "Low", IF(Table1[[#This Row],[discount_percentage]]&lt;0.5, "Medium", "High"))</f>
        <v>Medium</v>
      </c>
    </row>
    <row r="1073" spans="1:19">
      <c r="A1073" t="s">
        <v>2135</v>
      </c>
      <c r="B1073" t="s">
        <v>2136</v>
      </c>
      <c r="C1073" t="str">
        <f>TRIM(LEFT(Table1[[#This Row],[product_name]], FIND(" ", Table1[[#This Row],[product_name]], FIND(" ", Table1[[#This Row],[product_name]], FIND(" ", Table1[[#This Row],[product_name]])+1)+1)))</f>
        <v>Bajaj Rex 750W</v>
      </c>
      <c r="D1073" t="str">
        <f>PROPER(Table1[[#This Row],[Column1]])</f>
        <v>Bajaj Rex 750W</v>
      </c>
      <c r="E1073" t="s">
        <v>2960</v>
      </c>
      <c r="F1073" t="s">
        <v>2962</v>
      </c>
      <c r="G1073" t="s">
        <v>2837</v>
      </c>
      <c r="H1073" t="s">
        <v>2838</v>
      </c>
      <c r="I1073" s="9">
        <v>749</v>
      </c>
      <c r="J1073" s="9">
        <v>6375</v>
      </c>
      <c r="K1073" s="1">
        <v>0.49</v>
      </c>
      <c r="L1073" s="3">
        <f>IF(Table1[[#This Row],[discount_percentage]]&gt;=0.5, 1,0)</f>
        <v>0</v>
      </c>
      <c r="M1073">
        <v>4</v>
      </c>
      <c r="N1073" s="2">
        <v>4978</v>
      </c>
      <c r="O1073" s="7">
        <f>IF(Table1[rating_count]&lt;1000, 1, 0)</f>
        <v>0</v>
      </c>
      <c r="P1073" s="8">
        <f>Table1[[#This Row],[actual_price]]*Table1[[#This Row],[rating_count]]</f>
        <v>31734750</v>
      </c>
      <c r="Q1073" s="10" t="str">
        <f>IF(Table1[[#This Row],[discounted_price]]&lt;200, "₹ 200",IF(Table1[[#This Row],[discounted_price]]&lt;=500,"₹ 200-₹ 500", "&gt;₹ 500"))</f>
        <v>&gt;₹ 500</v>
      </c>
      <c r="R1073">
        <f>Table1[[#This Row],[rating]]*Table1[[#This Row],[rating_count]]</f>
        <v>19912</v>
      </c>
      <c r="S1073" t="str">
        <f>IF(Table1[[#This Row],[discount_percentage]]&lt;0.25, "Low", IF(Table1[[#This Row],[discount_percentage]]&lt;0.5, "Medium", "High"))</f>
        <v>Medium</v>
      </c>
    </row>
    <row r="1074" spans="1:19">
      <c r="A1074" t="s">
        <v>2137</v>
      </c>
      <c r="B1074" t="s">
        <v>2138</v>
      </c>
      <c r="C1074" t="str">
        <f>TRIM(LEFT(Table1[[#This Row],[product_name]], FIND(" ", Table1[[#This Row],[product_name]], FIND(" ", Table1[[#This Row],[product_name]], FIND(" ", Table1[[#This Row],[product_name]])+1)+1)))</f>
        <v>Heart Home Waterproof</v>
      </c>
      <c r="D1074" t="str">
        <f>PROPER(Table1[[#This Row],[Column1]])</f>
        <v>Heart Home Waterproof</v>
      </c>
      <c r="E1074" t="s">
        <v>2960</v>
      </c>
      <c r="F1074" t="s">
        <v>2962</v>
      </c>
      <c r="G1074" t="s">
        <v>2837</v>
      </c>
      <c r="H1074" t="s">
        <v>2856</v>
      </c>
      <c r="I1074" s="9">
        <v>1299</v>
      </c>
      <c r="J1074" s="9">
        <v>499</v>
      </c>
      <c r="K1074" s="1">
        <v>0.6</v>
      </c>
      <c r="L1074" s="3">
        <f>IF(Table1[[#This Row],[discount_percentage]]&gt;=0.5, 1,0)</f>
        <v>1</v>
      </c>
      <c r="M1074">
        <v>4.0999999999999996</v>
      </c>
      <c r="N1074" s="2">
        <v>1996</v>
      </c>
      <c r="O1074" s="7">
        <f>IF(Table1[rating_count]&lt;1000, 1, 0)</f>
        <v>0</v>
      </c>
      <c r="P1074" s="8">
        <f>Table1[[#This Row],[actual_price]]*Table1[[#This Row],[rating_count]]</f>
        <v>996004</v>
      </c>
      <c r="Q1074" s="10" t="str">
        <f>IF(Table1[[#This Row],[discounted_price]]&lt;200, "₹ 200",IF(Table1[[#This Row],[discounted_price]]&lt;=500,"₹ 200-₹ 500", "&gt;₹ 500"))</f>
        <v>&gt;₹ 500</v>
      </c>
      <c r="R1074">
        <f>Table1[[#This Row],[rating]]*Table1[[#This Row],[rating_count]]</f>
        <v>8183.5999999999995</v>
      </c>
      <c r="S1074" t="str">
        <f>IF(Table1[[#This Row],[discount_percentage]]&lt;0.25, "Low", IF(Table1[[#This Row],[discount_percentage]]&lt;0.5, "Medium", "High"))</f>
        <v>High</v>
      </c>
    </row>
    <row r="1075" spans="1:19">
      <c r="A1075" t="s">
        <v>2139</v>
      </c>
      <c r="B1075" t="s">
        <v>2140</v>
      </c>
      <c r="C1075" t="str">
        <f>TRIM(LEFT(Table1[[#This Row],[product_name]], FIND(" ", Table1[[#This Row],[product_name]], FIND(" ", Table1[[#This Row],[product_name]], FIND(" ", Table1[[#This Row],[product_name]])+1)+1)))</f>
        <v>MILTON Smart Egg</v>
      </c>
      <c r="D1075" t="str">
        <f>PROPER(Table1[[#This Row],[Column1]])</f>
        <v>Milton Smart Egg</v>
      </c>
      <c r="E1075" t="s">
        <v>2960</v>
      </c>
      <c r="F1075" t="s">
        <v>2962</v>
      </c>
      <c r="G1075" t="s">
        <v>2842</v>
      </c>
      <c r="H1075" t="s">
        <v>2843</v>
      </c>
      <c r="I1075" s="9">
        <v>549</v>
      </c>
      <c r="J1075" s="9">
        <v>1899</v>
      </c>
      <c r="K1075" s="1">
        <v>0.42</v>
      </c>
      <c r="L1075" s="3">
        <f>IF(Table1[[#This Row],[discount_percentage]]&gt;=0.5, 1,0)</f>
        <v>0</v>
      </c>
      <c r="M1075">
        <v>4.3</v>
      </c>
      <c r="N1075" s="2">
        <v>1811</v>
      </c>
      <c r="O1075" s="7">
        <f>IF(Table1[rating_count]&lt;1000, 1, 0)</f>
        <v>0</v>
      </c>
      <c r="P1075" s="8">
        <f>Table1[[#This Row],[actual_price]]*Table1[[#This Row],[rating_count]]</f>
        <v>3439089</v>
      </c>
      <c r="Q1075" s="10" t="str">
        <f>IF(Table1[[#This Row],[discounted_price]]&lt;200, "₹ 200",IF(Table1[[#This Row],[discounted_price]]&lt;=500,"₹ 200-₹ 500", "&gt;₹ 500"))</f>
        <v>&gt;₹ 500</v>
      </c>
      <c r="R1075">
        <f>Table1[[#This Row],[rating]]*Table1[[#This Row],[rating_count]]</f>
        <v>7787.2999999999993</v>
      </c>
      <c r="S1075" t="str">
        <f>IF(Table1[[#This Row],[discount_percentage]]&lt;0.25, "Low", IF(Table1[[#This Row],[discount_percentage]]&lt;0.5, "Medium", "High"))</f>
        <v>Medium</v>
      </c>
    </row>
    <row r="1076" spans="1:19">
      <c r="A1076" t="s">
        <v>2141</v>
      </c>
      <c r="B1076" t="s">
        <v>2142</v>
      </c>
      <c r="C1076" t="str">
        <f>TRIM(LEFT(Table1[[#This Row],[product_name]], FIND(" ", Table1[[#This Row],[product_name]], FIND(" ", Table1[[#This Row],[product_name]], FIND(" ", Table1[[#This Row],[product_name]])+1)+1)))</f>
        <v>iBELL SEK15L Premium</v>
      </c>
      <c r="D1076" t="str">
        <f>PROPER(Table1[[#This Row],[Column1]])</f>
        <v>Ibell Sek15L Premium</v>
      </c>
      <c r="E1076" t="s">
        <v>2960</v>
      </c>
      <c r="F1076" t="s">
        <v>2963</v>
      </c>
      <c r="G1076" t="s">
        <v>2839</v>
      </c>
      <c r="H1076" t="s">
        <v>2841</v>
      </c>
      <c r="I1076" s="9">
        <v>899</v>
      </c>
      <c r="J1076" s="9">
        <v>1490</v>
      </c>
      <c r="K1076" s="1">
        <v>0.55000000000000004</v>
      </c>
      <c r="L1076" s="3">
        <f>IF(Table1[[#This Row],[discount_percentage]]&gt;=0.5, 1,0)</f>
        <v>1</v>
      </c>
      <c r="M1076">
        <v>4</v>
      </c>
      <c r="N1076" s="2">
        <v>2198</v>
      </c>
      <c r="O1076" s="7">
        <f>IF(Table1[rating_count]&lt;1000, 1, 0)</f>
        <v>0</v>
      </c>
      <c r="P1076" s="8">
        <f>Table1[[#This Row],[actual_price]]*Table1[[#This Row],[rating_count]]</f>
        <v>3275020</v>
      </c>
      <c r="Q1076" s="10" t="str">
        <f>IF(Table1[[#This Row],[discounted_price]]&lt;200, "₹ 200",IF(Table1[[#This Row],[discounted_price]]&lt;=500,"₹ 200-₹ 500", "&gt;₹ 500"))</f>
        <v>&gt;₹ 500</v>
      </c>
      <c r="R1076">
        <f>Table1[[#This Row],[rating]]*Table1[[#This Row],[rating_count]]</f>
        <v>8792</v>
      </c>
      <c r="S1076" t="str">
        <f>IF(Table1[[#This Row],[discount_percentage]]&lt;0.25, "Low", IF(Table1[[#This Row],[discount_percentage]]&lt;0.5, "Medium", "High"))</f>
        <v>High</v>
      </c>
    </row>
    <row r="1077" spans="1:19">
      <c r="A1077" t="s">
        <v>2143</v>
      </c>
      <c r="B1077" t="s">
        <v>2144</v>
      </c>
      <c r="C1077" t="str">
        <f>TRIM(LEFT(Table1[[#This Row],[product_name]], FIND(" ", Table1[[#This Row],[product_name]], FIND(" ", Table1[[#This Row],[product_name]], FIND(" ", Table1[[#This Row],[product_name]])+1)+1)))</f>
        <v>Tosaa T2STSR Sandwich</v>
      </c>
      <c r="D1077" t="str">
        <f>PROPER(Table1[[#This Row],[Column1]])</f>
        <v>Tosaa T2Stsr Sandwich</v>
      </c>
      <c r="E1077" t="s">
        <v>2960</v>
      </c>
      <c r="F1077" t="s">
        <v>2962</v>
      </c>
      <c r="G1077" t="s">
        <v>2842</v>
      </c>
      <c r="H1077" t="s">
        <v>2843</v>
      </c>
      <c r="I1077" s="9">
        <v>1321</v>
      </c>
      <c r="J1077" s="9">
        <v>350</v>
      </c>
      <c r="K1077" s="1">
        <v>0.26</v>
      </c>
      <c r="L1077" s="3">
        <f>IF(Table1[[#This Row],[discount_percentage]]&gt;=0.5, 1,0)</f>
        <v>0</v>
      </c>
      <c r="M1077">
        <v>3.9</v>
      </c>
      <c r="N1077" s="2">
        <v>13127</v>
      </c>
      <c r="O1077" s="7">
        <f>IF(Table1[rating_count]&lt;1000, 1, 0)</f>
        <v>0</v>
      </c>
      <c r="P1077" s="8">
        <f>Table1[[#This Row],[actual_price]]*Table1[[#This Row],[rating_count]]</f>
        <v>4594450</v>
      </c>
      <c r="Q1077" s="10" t="str">
        <f>IF(Table1[[#This Row],[discounted_price]]&lt;200, "₹ 200",IF(Table1[[#This Row],[discounted_price]]&lt;=500,"₹ 200-₹ 500", "&gt;₹ 500"))</f>
        <v>&gt;₹ 500</v>
      </c>
      <c r="R1077">
        <f>Table1[[#This Row],[rating]]*Table1[[#This Row],[rating_count]]</f>
        <v>51195.299999999996</v>
      </c>
      <c r="S1077" t="str">
        <f>IF(Table1[[#This Row],[discount_percentage]]&lt;0.25, "Low", IF(Table1[[#This Row],[discount_percentage]]&lt;0.5, "Medium", "High"))</f>
        <v>Medium</v>
      </c>
    </row>
    <row r="1078" spans="1:19">
      <c r="A1078" t="s">
        <v>2145</v>
      </c>
      <c r="B1078" t="s">
        <v>2146</v>
      </c>
      <c r="C1078" t="str">
        <f>TRIM(LEFT(Table1[[#This Row],[product_name]], FIND(" ", Table1[[#This Row],[product_name]], FIND(" ", Table1[[#This Row],[product_name]], FIND(" ", Table1[[#This Row],[product_name]])+1)+1)))</f>
        <v>V-Guard Divino 5</v>
      </c>
      <c r="D1078" t="str">
        <f>PROPER(Table1[[#This Row],[Column1]])</f>
        <v>V-Guard Divino 5</v>
      </c>
      <c r="E1078" t="s">
        <v>2960</v>
      </c>
      <c r="F1078" t="s">
        <v>2962</v>
      </c>
      <c r="G1078" t="s">
        <v>2842</v>
      </c>
      <c r="H1078" t="s">
        <v>2843</v>
      </c>
      <c r="I1078" s="9">
        <v>1099</v>
      </c>
      <c r="J1078" s="9">
        <v>8500</v>
      </c>
      <c r="K1078" s="1">
        <v>0.24</v>
      </c>
      <c r="L1078" s="3">
        <f>IF(Table1[[#This Row],[discount_percentage]]&gt;=0.5, 1,0)</f>
        <v>0</v>
      </c>
      <c r="M1078">
        <v>4.4000000000000004</v>
      </c>
      <c r="N1078" s="2">
        <v>5865</v>
      </c>
      <c r="O1078" s="7">
        <f>IF(Table1[rating_count]&lt;1000, 1, 0)</f>
        <v>0</v>
      </c>
      <c r="P1078" s="8">
        <f>Table1[[#This Row],[actual_price]]*Table1[[#This Row],[rating_count]]</f>
        <v>49852500</v>
      </c>
      <c r="Q1078" s="10" t="str">
        <f>IF(Table1[[#This Row],[discounted_price]]&lt;200, "₹ 200",IF(Table1[[#This Row],[discounted_price]]&lt;=500,"₹ 200-₹ 500", "&gt;₹ 500"))</f>
        <v>&gt;₹ 500</v>
      </c>
      <c r="R1078">
        <f>Table1[[#This Row],[rating]]*Table1[[#This Row],[rating_count]]</f>
        <v>25806.000000000004</v>
      </c>
      <c r="S1078" t="str">
        <f>IF(Table1[[#This Row],[discount_percentage]]&lt;0.25, "Low", IF(Table1[[#This Row],[discount_percentage]]&lt;0.5, "Medium", "High"))</f>
        <v>Low</v>
      </c>
    </row>
    <row r="1079" spans="1:19">
      <c r="A1079" t="s">
        <v>2147</v>
      </c>
      <c r="B1079" t="s">
        <v>2148</v>
      </c>
      <c r="C1079" t="str">
        <f>TRIM(LEFT(Table1[[#This Row],[product_name]], FIND(" ", Table1[[#This Row],[product_name]], FIND(" ", Table1[[#This Row],[product_name]], FIND(" ", Table1[[#This Row],[product_name]])+1)+1)))</f>
        <v>Akiara¬Æ - Makes</v>
      </c>
      <c r="D1079" t="str">
        <f>PROPER(Table1[[#This Row],[Column1]])</f>
        <v>Akiara¬Æ - Makes</v>
      </c>
      <c r="E1079" t="s">
        <v>2960</v>
      </c>
      <c r="F1079" t="s">
        <v>2962</v>
      </c>
      <c r="G1079" t="s">
        <v>2842</v>
      </c>
      <c r="H1079" t="s">
        <v>2843</v>
      </c>
      <c r="I1079" s="9">
        <v>775</v>
      </c>
      <c r="J1079" s="9">
        <v>2499</v>
      </c>
      <c r="K1079" s="1">
        <v>0.41</v>
      </c>
      <c r="L1079" s="3">
        <f>IF(Table1[[#This Row],[discount_percentage]]&gt;=0.5, 1,0)</f>
        <v>0</v>
      </c>
      <c r="M1079">
        <v>3.7</v>
      </c>
      <c r="N1079" s="2">
        <v>1067</v>
      </c>
      <c r="O1079" s="7">
        <f>IF(Table1[rating_count]&lt;1000, 1, 0)</f>
        <v>0</v>
      </c>
      <c r="P1079" s="8">
        <f>Table1[[#This Row],[actual_price]]*Table1[[#This Row],[rating_count]]</f>
        <v>2666433</v>
      </c>
      <c r="Q1079" s="10" t="str">
        <f>IF(Table1[[#This Row],[discounted_price]]&lt;200, "₹ 200",IF(Table1[[#This Row],[discounted_price]]&lt;=500,"₹ 200-₹ 500", "&gt;₹ 500"))</f>
        <v>&gt;₹ 500</v>
      </c>
      <c r="R1079">
        <f>Table1[[#This Row],[rating]]*Table1[[#This Row],[rating_count]]</f>
        <v>3947.9</v>
      </c>
      <c r="S1079" t="str">
        <f>IF(Table1[[#This Row],[discount_percentage]]&lt;0.25, "Low", IF(Table1[[#This Row],[discount_percentage]]&lt;0.5, "Medium", "High"))</f>
        <v>Medium</v>
      </c>
    </row>
    <row r="1080" spans="1:19">
      <c r="A1080" t="s">
        <v>2149</v>
      </c>
      <c r="B1080" t="s">
        <v>2150</v>
      </c>
      <c r="C1080" t="str">
        <f>TRIM(LEFT(Table1[[#This Row],[product_name]], FIND(" ", Table1[[#This Row],[product_name]], FIND(" ", Table1[[#This Row],[product_name]], FIND(" ", Table1[[#This Row],[product_name]])+1)+1)))</f>
        <v>Usha Steam Pro</v>
      </c>
      <c r="D1080" t="str">
        <f>PROPER(Table1[[#This Row],[Column1]])</f>
        <v>Usha Steam Pro</v>
      </c>
      <c r="E1080" t="s">
        <v>2960</v>
      </c>
      <c r="F1080" t="s">
        <v>2963</v>
      </c>
      <c r="G1080" t="s">
        <v>2848</v>
      </c>
      <c r="H1080" t="s">
        <v>2850</v>
      </c>
      <c r="I1080" s="9">
        <v>6299</v>
      </c>
      <c r="J1080" s="9">
        <v>1560</v>
      </c>
      <c r="K1080" s="1">
        <v>0.36</v>
      </c>
      <c r="L1080" s="3">
        <f>IF(Table1[[#This Row],[discount_percentage]]&gt;=0.5, 1,0)</f>
        <v>0</v>
      </c>
      <c r="M1080">
        <v>3.6</v>
      </c>
      <c r="N1080" s="2">
        <v>4881</v>
      </c>
      <c r="O1080" s="7">
        <f>IF(Table1[rating_count]&lt;1000, 1, 0)</f>
        <v>0</v>
      </c>
      <c r="P1080" s="8">
        <f>Table1[[#This Row],[actual_price]]*Table1[[#This Row],[rating_count]]</f>
        <v>7614360</v>
      </c>
      <c r="Q1080" s="10" t="str">
        <f>IF(Table1[[#This Row],[discounted_price]]&lt;200, "₹ 200",IF(Table1[[#This Row],[discounted_price]]&lt;=500,"₹ 200-₹ 500", "&gt;₹ 500"))</f>
        <v>&gt;₹ 500</v>
      </c>
      <c r="R1080">
        <f>Table1[[#This Row],[rating]]*Table1[[#This Row],[rating_count]]</f>
        <v>17571.600000000002</v>
      </c>
      <c r="S1080" t="str">
        <f>IF(Table1[[#This Row],[discount_percentage]]&lt;0.25, "Low", IF(Table1[[#This Row],[discount_percentage]]&lt;0.5, "Medium", "High"))</f>
        <v>Medium</v>
      </c>
    </row>
    <row r="1081" spans="1:19">
      <c r="A1081" t="s">
        <v>2151</v>
      </c>
      <c r="B1081" t="s">
        <v>2152</v>
      </c>
      <c r="C1081" t="str">
        <f>TRIM(LEFT(Table1[[#This Row],[product_name]], FIND(" ", Table1[[#This Row],[product_name]], FIND(" ", Table1[[#This Row],[product_name]], FIND(" ", Table1[[#This Row],[product_name]])+1)+1)))</f>
        <v>Wonderchef Nutri-blend Complete</v>
      </c>
      <c r="D1081" t="str">
        <f>PROPER(Table1[[#This Row],[Column1]])</f>
        <v>Wonderchef Nutri-Blend Complete</v>
      </c>
      <c r="E1081" t="s">
        <v>2960</v>
      </c>
      <c r="F1081" t="s">
        <v>2962</v>
      </c>
      <c r="G1081" t="s">
        <v>2842</v>
      </c>
      <c r="H1081" t="s">
        <v>2843</v>
      </c>
      <c r="I1081" s="9">
        <v>3190</v>
      </c>
      <c r="J1081" s="9">
        <v>6500</v>
      </c>
      <c r="K1081" s="1">
        <v>0.49</v>
      </c>
      <c r="L1081" s="3">
        <f>IF(Table1[[#This Row],[discount_percentage]]&gt;=0.5, 1,0)</f>
        <v>0</v>
      </c>
      <c r="M1081">
        <v>3.7</v>
      </c>
      <c r="N1081" s="2">
        <v>11217</v>
      </c>
      <c r="O1081" s="7">
        <f>IF(Table1[rating_count]&lt;1000, 1, 0)</f>
        <v>0</v>
      </c>
      <c r="P1081" s="8">
        <f>Table1[[#This Row],[actual_price]]*Table1[[#This Row],[rating_count]]</f>
        <v>72910500</v>
      </c>
      <c r="Q1081" s="10" t="str">
        <f>IF(Table1[[#This Row],[discounted_price]]&lt;200, "₹ 200",IF(Table1[[#This Row],[discounted_price]]&lt;=500,"₹ 200-₹ 500", "&gt;₹ 500"))</f>
        <v>&gt;₹ 500</v>
      </c>
      <c r="R1081">
        <f>Table1[[#This Row],[rating]]*Table1[[#This Row],[rating_count]]</f>
        <v>41502.9</v>
      </c>
      <c r="S1081" t="str">
        <f>IF(Table1[[#This Row],[discount_percentage]]&lt;0.25, "Low", IF(Table1[[#This Row],[discount_percentage]]&lt;0.5, "Medium", "High"))</f>
        <v>Medium</v>
      </c>
    </row>
    <row r="1082" spans="1:19">
      <c r="A1082" t="s">
        <v>2153</v>
      </c>
      <c r="B1082" t="s">
        <v>2154</v>
      </c>
      <c r="C1082" t="str">
        <f>TRIM(LEFT(Table1[[#This Row],[product_name]], FIND(" ", Table1[[#This Row],[product_name]], FIND(" ", Table1[[#This Row],[product_name]], FIND(" ", Table1[[#This Row],[product_name]])+1)+1)))</f>
        <v>WIDEWINGS Electric Handheld</v>
      </c>
      <c r="D1082" t="str">
        <f>PROPER(Table1[[#This Row],[Column1]])</f>
        <v>Widewings Electric Handheld</v>
      </c>
      <c r="E1082" t="s">
        <v>2960</v>
      </c>
      <c r="F1082" t="s">
        <v>2963</v>
      </c>
      <c r="G1082" t="s">
        <v>2839</v>
      </c>
      <c r="H1082" t="s">
        <v>2840</v>
      </c>
      <c r="I1082" s="9">
        <v>799</v>
      </c>
      <c r="J1082" s="9">
        <v>999</v>
      </c>
      <c r="K1082" s="1">
        <v>0.74</v>
      </c>
      <c r="L1082" s="3">
        <f>IF(Table1[[#This Row],[discount_percentage]]&gt;=0.5, 1,0)</f>
        <v>1</v>
      </c>
      <c r="M1082">
        <v>4</v>
      </c>
      <c r="N1082" s="2">
        <v>43</v>
      </c>
      <c r="O1082" s="7">
        <f>IF(Table1[rating_count]&lt;1000, 1, 0)</f>
        <v>1</v>
      </c>
      <c r="P1082" s="8">
        <f>Table1[[#This Row],[actual_price]]*Table1[[#This Row],[rating_count]]</f>
        <v>42957</v>
      </c>
      <c r="Q1082" s="10" t="str">
        <f>IF(Table1[[#This Row],[discounted_price]]&lt;200, "₹ 200",IF(Table1[[#This Row],[discounted_price]]&lt;=500,"₹ 200-₹ 500", "&gt;₹ 500"))</f>
        <v>&gt;₹ 500</v>
      </c>
      <c r="R1082">
        <f>Table1[[#This Row],[rating]]*Table1[[#This Row],[rating_count]]</f>
        <v>172</v>
      </c>
      <c r="S1082" t="str">
        <f>IF(Table1[[#This Row],[discount_percentage]]&lt;0.25, "Low", IF(Table1[[#This Row],[discount_percentage]]&lt;0.5, "Medium", "High"))</f>
        <v>High</v>
      </c>
    </row>
    <row r="1083" spans="1:19">
      <c r="A1083" t="s">
        <v>2155</v>
      </c>
      <c r="B1083" t="s">
        <v>2156</v>
      </c>
      <c r="C1083" t="str">
        <f>TRIM(LEFT(Table1[[#This Row],[product_name]], FIND(" ", Table1[[#This Row],[product_name]], FIND(" ", Table1[[#This Row],[product_name]], FIND(" ", Table1[[#This Row],[product_name]])+1)+1)))</f>
        <v>Morphy Richards Icon</v>
      </c>
      <c r="D1083" t="str">
        <f>PROPER(Table1[[#This Row],[Column1]])</f>
        <v>Morphy Richards Icon</v>
      </c>
      <c r="E1083" t="s">
        <v>2960</v>
      </c>
      <c r="F1083" t="s">
        <v>2962</v>
      </c>
      <c r="G1083" t="s">
        <v>2837</v>
      </c>
      <c r="H1083" t="s">
        <v>2853</v>
      </c>
      <c r="I1083" s="9">
        <v>2699</v>
      </c>
      <c r="J1083" s="9">
        <v>7795</v>
      </c>
      <c r="K1083" s="1">
        <v>0.57999999999999996</v>
      </c>
      <c r="L1083" s="3">
        <f>IF(Table1[[#This Row],[discount_percentage]]&gt;=0.5, 1,0)</f>
        <v>1</v>
      </c>
      <c r="M1083">
        <v>4.2</v>
      </c>
      <c r="N1083" s="2">
        <v>4664</v>
      </c>
      <c r="O1083" s="7">
        <f>IF(Table1[rating_count]&lt;1000, 1, 0)</f>
        <v>0</v>
      </c>
      <c r="P1083" s="8">
        <f>Table1[[#This Row],[actual_price]]*Table1[[#This Row],[rating_count]]</f>
        <v>36355880</v>
      </c>
      <c r="Q1083" s="10" t="str">
        <f>IF(Table1[[#This Row],[discounted_price]]&lt;200, "₹ 200",IF(Table1[[#This Row],[discounted_price]]&lt;=500,"₹ 200-₹ 500", "&gt;₹ 500"))</f>
        <v>&gt;₹ 500</v>
      </c>
      <c r="R1083">
        <f>Table1[[#This Row],[rating]]*Table1[[#This Row],[rating_count]]</f>
        <v>19588.8</v>
      </c>
      <c r="S1083" t="str">
        <f>IF(Table1[[#This Row],[discount_percentage]]&lt;0.25, "Low", IF(Table1[[#This Row],[discount_percentage]]&lt;0.5, "Medium", "High"))</f>
        <v>High</v>
      </c>
    </row>
    <row r="1084" spans="1:19">
      <c r="A1084" t="s">
        <v>2157</v>
      </c>
      <c r="B1084" t="s">
        <v>2158</v>
      </c>
      <c r="C1084" t="str">
        <f>TRIM(LEFT(Table1[[#This Row],[product_name]], FIND(" ", Table1[[#This Row],[product_name]], FIND(" ", Table1[[#This Row],[product_name]], FIND(" ", Table1[[#This Row],[product_name]])+1)+1)))</f>
        <v>Philips Handheld Garment</v>
      </c>
      <c r="D1084" t="str">
        <f>PROPER(Table1[[#This Row],[Column1]])</f>
        <v>Philips Handheld Garment</v>
      </c>
      <c r="E1084" t="s">
        <v>2960</v>
      </c>
      <c r="F1084" t="s">
        <v>2962</v>
      </c>
      <c r="G1084" t="s">
        <v>2842</v>
      </c>
      <c r="H1084" t="s">
        <v>2843</v>
      </c>
      <c r="I1084" s="9">
        <v>599</v>
      </c>
      <c r="J1084" s="9">
        <v>5995</v>
      </c>
      <c r="K1084" s="1">
        <v>0.28999999999999998</v>
      </c>
      <c r="L1084" s="3">
        <f>IF(Table1[[#This Row],[discount_percentage]]&gt;=0.5, 1,0)</f>
        <v>0</v>
      </c>
      <c r="M1084">
        <v>3.8</v>
      </c>
      <c r="N1084" s="2">
        <v>2112</v>
      </c>
      <c r="O1084" s="7">
        <f>IF(Table1[rating_count]&lt;1000, 1, 0)</f>
        <v>0</v>
      </c>
      <c r="P1084" s="8">
        <f>Table1[[#This Row],[actual_price]]*Table1[[#This Row],[rating_count]]</f>
        <v>12661440</v>
      </c>
      <c r="Q1084" s="10" t="str">
        <f>IF(Table1[[#This Row],[discounted_price]]&lt;200, "₹ 200",IF(Table1[[#This Row],[discounted_price]]&lt;=500,"₹ 200-₹ 500", "&gt;₹ 500"))</f>
        <v>&gt;₹ 500</v>
      </c>
      <c r="R1084">
        <f>Table1[[#This Row],[rating]]*Table1[[#This Row],[rating_count]]</f>
        <v>8025.5999999999995</v>
      </c>
      <c r="S1084" t="str">
        <f>IF(Table1[[#This Row],[discount_percentage]]&lt;0.25, "Low", IF(Table1[[#This Row],[discount_percentage]]&lt;0.5, "Medium", "High"))</f>
        <v>Medium</v>
      </c>
    </row>
    <row r="1085" spans="1:19">
      <c r="A1085" t="s">
        <v>2159</v>
      </c>
      <c r="B1085" t="s">
        <v>2160</v>
      </c>
      <c r="C1085" t="str">
        <f>TRIM(LEFT(Table1[[#This Row],[product_name]], FIND(" ", Table1[[#This Row],[product_name]], FIND(" ", Table1[[#This Row],[product_name]], FIND(" ", Table1[[#This Row],[product_name]])+1)+1)))</f>
        <v>Vedini Transparent Empty</v>
      </c>
      <c r="D1085" t="str">
        <f>PROPER(Table1[[#This Row],[Column1]])</f>
        <v>Vedini Transparent Empty</v>
      </c>
      <c r="E1085" t="s">
        <v>2960</v>
      </c>
      <c r="F1085" t="s">
        <v>2962</v>
      </c>
      <c r="G1085" t="s">
        <v>2837</v>
      </c>
      <c r="H1085" t="s">
        <v>2838</v>
      </c>
      <c r="I1085" s="9">
        <v>749</v>
      </c>
      <c r="J1085" s="9">
        <v>299</v>
      </c>
      <c r="K1085" s="1">
        <v>0.37</v>
      </c>
      <c r="L1085" s="3">
        <f>IF(Table1[[#This Row],[discount_percentage]]&gt;=0.5, 1,0)</f>
        <v>0</v>
      </c>
      <c r="M1085">
        <v>4.2</v>
      </c>
      <c r="N1085" s="2">
        <v>2737</v>
      </c>
      <c r="O1085" s="7">
        <f>IF(Table1[rating_count]&lt;1000, 1, 0)</f>
        <v>0</v>
      </c>
      <c r="P1085" s="8">
        <f>Table1[[#This Row],[actual_price]]*Table1[[#This Row],[rating_count]]</f>
        <v>818363</v>
      </c>
      <c r="Q1085" s="10" t="str">
        <f>IF(Table1[[#This Row],[discounted_price]]&lt;200, "₹ 200",IF(Table1[[#This Row],[discounted_price]]&lt;=500,"₹ 200-₹ 500", "&gt;₹ 500"))</f>
        <v>&gt;₹ 500</v>
      </c>
      <c r="R1085">
        <f>Table1[[#This Row],[rating]]*Table1[[#This Row],[rating_count]]</f>
        <v>11495.4</v>
      </c>
      <c r="S1085" t="str">
        <f>IF(Table1[[#This Row],[discount_percentage]]&lt;0.25, "Low", IF(Table1[[#This Row],[discount_percentage]]&lt;0.5, "Medium", "High"))</f>
        <v>Medium</v>
      </c>
    </row>
    <row r="1086" spans="1:19">
      <c r="A1086" t="s">
        <v>2161</v>
      </c>
      <c r="B1086" t="s">
        <v>2162</v>
      </c>
      <c r="C1086" t="str">
        <f>TRIM(LEFT(Table1[[#This Row],[product_name]], FIND(" ", Table1[[#This Row],[product_name]], FIND(" ", Table1[[#This Row],[product_name]], FIND(" ", Table1[[#This Row],[product_name]])+1)+1)))</f>
        <v>Crompton Sea Sapphira</v>
      </c>
      <c r="D1086" t="str">
        <f>PROPER(Table1[[#This Row],[Column1]])</f>
        <v>Crompton Sea Sapphira</v>
      </c>
      <c r="E1086" t="s">
        <v>2960</v>
      </c>
      <c r="F1086" t="s">
        <v>2963</v>
      </c>
      <c r="G1086" t="s">
        <v>2848</v>
      </c>
      <c r="H1086" t="s">
        <v>2850</v>
      </c>
      <c r="I1086" s="9">
        <v>6199</v>
      </c>
      <c r="J1086" s="9">
        <v>2349</v>
      </c>
      <c r="K1086" s="1">
        <v>0.38</v>
      </c>
      <c r="L1086" s="3">
        <f>IF(Table1[[#This Row],[discount_percentage]]&gt;=0.5, 1,0)</f>
        <v>0</v>
      </c>
      <c r="M1086">
        <v>3.9</v>
      </c>
      <c r="N1086" s="2">
        <v>9019</v>
      </c>
      <c r="O1086" s="7">
        <f>IF(Table1[rating_count]&lt;1000, 1, 0)</f>
        <v>0</v>
      </c>
      <c r="P1086" s="8">
        <f>Table1[[#This Row],[actual_price]]*Table1[[#This Row],[rating_count]]</f>
        <v>21185631</v>
      </c>
      <c r="Q1086" s="10" t="str">
        <f>IF(Table1[[#This Row],[discounted_price]]&lt;200, "₹ 200",IF(Table1[[#This Row],[discounted_price]]&lt;=500,"₹ 200-₹ 500", "&gt;₹ 500"))</f>
        <v>&gt;₹ 500</v>
      </c>
      <c r="R1086">
        <f>Table1[[#This Row],[rating]]*Table1[[#This Row],[rating_count]]</f>
        <v>35174.1</v>
      </c>
      <c r="S1086" t="str">
        <f>IF(Table1[[#This Row],[discount_percentage]]&lt;0.25, "Low", IF(Table1[[#This Row],[discount_percentage]]&lt;0.5, "Medium", "High"))</f>
        <v>Medium</v>
      </c>
    </row>
    <row r="1087" spans="1:19">
      <c r="A1087" t="s">
        <v>2163</v>
      </c>
      <c r="B1087" t="s">
        <v>2164</v>
      </c>
      <c r="C1087" t="str">
        <f>TRIM(LEFT(Table1[[#This Row],[product_name]], FIND(" ", Table1[[#This Row],[product_name]], FIND(" ", Table1[[#This Row],[product_name]], FIND(" ", Table1[[#This Row],[product_name]])+1)+1)))</f>
        <v>Kuber Industries Waterproof</v>
      </c>
      <c r="D1087" t="str">
        <f>PROPER(Table1[[#This Row],[Column1]])</f>
        <v>Kuber Industries Waterproof</v>
      </c>
      <c r="E1087" t="s">
        <v>2960</v>
      </c>
      <c r="F1087" t="s">
        <v>2962</v>
      </c>
      <c r="G1087" t="s">
        <v>2837</v>
      </c>
      <c r="H1087" t="s">
        <v>2857</v>
      </c>
      <c r="I1087" s="9">
        <v>1819</v>
      </c>
      <c r="J1087" s="9">
        <v>499</v>
      </c>
      <c r="K1087" s="1">
        <v>0.6</v>
      </c>
      <c r="L1087" s="3">
        <f>IF(Table1[[#This Row],[discount_percentage]]&gt;=0.5, 1,0)</f>
        <v>1</v>
      </c>
      <c r="M1087">
        <v>4</v>
      </c>
      <c r="N1087" s="2">
        <v>10234</v>
      </c>
      <c r="O1087" s="7">
        <f>IF(Table1[rating_count]&lt;1000, 1, 0)</f>
        <v>0</v>
      </c>
      <c r="P1087" s="8">
        <f>Table1[[#This Row],[actual_price]]*Table1[[#This Row],[rating_count]]</f>
        <v>5106766</v>
      </c>
      <c r="Q1087" s="10" t="str">
        <f>IF(Table1[[#This Row],[discounted_price]]&lt;200, "₹ 200",IF(Table1[[#This Row],[discounted_price]]&lt;=500,"₹ 200-₹ 500", "&gt;₹ 500"))</f>
        <v>&gt;₹ 500</v>
      </c>
      <c r="R1087">
        <f>Table1[[#This Row],[rating]]*Table1[[#This Row],[rating_count]]</f>
        <v>40936</v>
      </c>
      <c r="S1087" t="str">
        <f>IF(Table1[[#This Row],[discount_percentage]]&lt;0.25, "Low", IF(Table1[[#This Row],[discount_percentage]]&lt;0.5, "Medium", "High"))</f>
        <v>High</v>
      </c>
    </row>
    <row r="1088" spans="1:19">
      <c r="A1088" t="s">
        <v>2165</v>
      </c>
      <c r="B1088" t="s">
        <v>2166</v>
      </c>
      <c r="C1088" t="str">
        <f>TRIM(LEFT(Table1[[#This Row],[product_name]], FIND(" ", Table1[[#This Row],[product_name]], FIND(" ", Table1[[#This Row],[product_name]], FIND(" ", Table1[[#This Row],[product_name]])+1)+1)))</f>
        <v>JM SELLER 180</v>
      </c>
      <c r="D1088" t="str">
        <f>PROPER(Table1[[#This Row],[Column1]])</f>
        <v>Jm Seller 180</v>
      </c>
      <c r="E1088" t="s">
        <v>2960</v>
      </c>
      <c r="F1088" t="s">
        <v>2962</v>
      </c>
      <c r="G1088" t="s">
        <v>2837</v>
      </c>
      <c r="H1088" t="s">
        <v>2838</v>
      </c>
      <c r="I1088" s="9">
        <v>1199</v>
      </c>
      <c r="J1088" s="9">
        <v>1299</v>
      </c>
      <c r="K1088" s="1">
        <v>0.64</v>
      </c>
      <c r="L1088" s="3">
        <f>IF(Table1[[#This Row],[discount_percentage]]&gt;=0.5, 1,0)</f>
        <v>1</v>
      </c>
      <c r="M1088">
        <v>4.0999999999999996</v>
      </c>
      <c r="N1088" s="2">
        <v>550</v>
      </c>
      <c r="O1088" s="7">
        <f>IF(Table1[rating_count]&lt;1000, 1, 0)</f>
        <v>1</v>
      </c>
      <c r="P1088" s="8">
        <f>Table1[[#This Row],[actual_price]]*Table1[[#This Row],[rating_count]]</f>
        <v>714450</v>
      </c>
      <c r="Q1088" s="10" t="str">
        <f>IF(Table1[[#This Row],[discounted_price]]&lt;200, "₹ 200",IF(Table1[[#This Row],[discounted_price]]&lt;=500,"₹ 200-₹ 500", "&gt;₹ 500"))</f>
        <v>&gt;₹ 500</v>
      </c>
      <c r="R1088">
        <f>Table1[[#This Row],[rating]]*Table1[[#This Row],[rating_count]]</f>
        <v>2255</v>
      </c>
      <c r="S1088" t="str">
        <f>IF(Table1[[#This Row],[discount_percentage]]&lt;0.25, "Low", IF(Table1[[#This Row],[discount_percentage]]&lt;0.5, "Medium", "High"))</f>
        <v>High</v>
      </c>
    </row>
    <row r="1089" spans="1:19">
      <c r="A1089" t="s">
        <v>2167</v>
      </c>
      <c r="B1089" t="s">
        <v>2168</v>
      </c>
      <c r="C1089" t="str">
        <f>TRIM(LEFT(Table1[[#This Row],[product_name]], FIND(" ", Table1[[#This Row],[product_name]], FIND(" ", Table1[[#This Row],[product_name]], FIND(" ", Table1[[#This Row],[product_name]])+1)+1)))</f>
        <v>Oratech Coffee Frother</v>
      </c>
      <c r="D1089" t="str">
        <f>PROPER(Table1[[#This Row],[Column1]])</f>
        <v>Oratech Coffee Frother</v>
      </c>
      <c r="E1089" t="s">
        <v>2960</v>
      </c>
      <c r="F1089" t="s">
        <v>2962</v>
      </c>
      <c r="G1089" t="s">
        <v>2837</v>
      </c>
      <c r="H1089" t="s">
        <v>2847</v>
      </c>
      <c r="I1089" s="9">
        <v>3249</v>
      </c>
      <c r="J1089" s="9">
        <v>499</v>
      </c>
      <c r="K1089" s="1">
        <v>0.44</v>
      </c>
      <c r="L1089" s="3">
        <f>IF(Table1[[#This Row],[discount_percentage]]&gt;=0.5, 1,0)</f>
        <v>0</v>
      </c>
      <c r="M1089">
        <v>4.8</v>
      </c>
      <c r="N1089" s="2">
        <v>28</v>
      </c>
      <c r="O1089" s="7">
        <f>IF(Table1[rating_count]&lt;1000, 1, 0)</f>
        <v>1</v>
      </c>
      <c r="P1089" s="8">
        <f>Table1[[#This Row],[actual_price]]*Table1[[#This Row],[rating_count]]</f>
        <v>13972</v>
      </c>
      <c r="Q1089" s="10" t="str">
        <f>IF(Table1[[#This Row],[discounted_price]]&lt;200, "₹ 200",IF(Table1[[#This Row],[discounted_price]]&lt;=500,"₹ 200-₹ 500", "&gt;₹ 500"))</f>
        <v>&gt;₹ 500</v>
      </c>
      <c r="R1089">
        <f>Table1[[#This Row],[rating]]*Table1[[#This Row],[rating_count]]</f>
        <v>134.4</v>
      </c>
      <c r="S1089" t="str">
        <f>IF(Table1[[#This Row],[discount_percentage]]&lt;0.25, "Low", IF(Table1[[#This Row],[discount_percentage]]&lt;0.5, "Medium", "High"))</f>
        <v>Medium</v>
      </c>
    </row>
    <row r="1090" spans="1:19">
      <c r="A1090" t="s">
        <v>2169</v>
      </c>
      <c r="B1090" t="s">
        <v>2170</v>
      </c>
      <c r="C1090" t="str">
        <f>TRIM(LEFT(Table1[[#This Row],[product_name]], FIND(" ", Table1[[#This Row],[product_name]], FIND(" ", Table1[[#This Row],[product_name]], FIND(" ", Table1[[#This Row],[product_name]])+1)+1)))</f>
        <v>Havells Glaze 74W</v>
      </c>
      <c r="D1090" t="str">
        <f>PROPER(Table1[[#This Row],[Column1]])</f>
        <v>Havells Glaze 74W</v>
      </c>
      <c r="E1090" t="s">
        <v>2960</v>
      </c>
      <c r="F1090" t="s">
        <v>2962</v>
      </c>
      <c r="G1090" t="s">
        <v>2837</v>
      </c>
      <c r="H1090" t="s">
        <v>2855</v>
      </c>
      <c r="I1090" s="9">
        <v>349</v>
      </c>
      <c r="J1090" s="9">
        <v>4775</v>
      </c>
      <c r="K1090" s="1">
        <v>0.57999999999999996</v>
      </c>
      <c r="L1090" s="3">
        <f>IF(Table1[[#This Row],[discount_percentage]]&gt;=0.5, 1,0)</f>
        <v>1</v>
      </c>
      <c r="M1090">
        <v>4.2</v>
      </c>
      <c r="N1090" s="2">
        <v>1353</v>
      </c>
      <c r="O1090" s="7">
        <f>IF(Table1[rating_count]&lt;1000, 1, 0)</f>
        <v>0</v>
      </c>
      <c r="P1090" s="8">
        <f>Table1[[#This Row],[actual_price]]*Table1[[#This Row],[rating_count]]</f>
        <v>6460575</v>
      </c>
      <c r="Q1090" s="10" t="str">
        <f>IF(Table1[[#This Row],[discounted_price]]&lt;200, "₹ 200",IF(Table1[[#This Row],[discounted_price]]&lt;=500,"₹ 200-₹ 500", "&gt;₹ 500"))</f>
        <v>₹ 200-₹ 500</v>
      </c>
      <c r="R1090">
        <f>Table1[[#This Row],[rating]]*Table1[[#This Row],[rating_count]]</f>
        <v>5682.6</v>
      </c>
      <c r="S1090" t="str">
        <f>IF(Table1[[#This Row],[discount_percentage]]&lt;0.25, "Low", IF(Table1[[#This Row],[discount_percentage]]&lt;0.5, "Medium", "High"))</f>
        <v>High</v>
      </c>
    </row>
    <row r="1091" spans="1:19">
      <c r="A1091" t="s">
        <v>2171</v>
      </c>
      <c r="B1091" t="s">
        <v>2172</v>
      </c>
      <c r="C1091" t="str">
        <f>TRIM(LEFT(Table1[[#This Row],[product_name]], FIND(" ", Table1[[#This Row],[product_name]], FIND(" ", Table1[[#This Row],[product_name]], FIND(" ", Table1[[#This Row],[product_name]])+1)+1)))</f>
        <v>Pick Ur Needs¬Æ</v>
      </c>
      <c r="D1091" t="str">
        <f>PROPER(Table1[[#This Row],[Column1]])</f>
        <v>Pick Ur Needs¬Æ</v>
      </c>
      <c r="E1091" t="s">
        <v>2960</v>
      </c>
      <c r="F1091" t="s">
        <v>2963</v>
      </c>
      <c r="G1091" t="s">
        <v>2839</v>
      </c>
      <c r="H1091" t="s">
        <v>2841</v>
      </c>
      <c r="I1091" s="9">
        <v>1049</v>
      </c>
      <c r="J1091" s="9">
        <v>1230</v>
      </c>
      <c r="K1091" s="1">
        <v>0.35</v>
      </c>
      <c r="L1091" s="3">
        <f>IF(Table1[[#This Row],[discount_percentage]]&gt;=0.5, 1,0)</f>
        <v>0</v>
      </c>
      <c r="M1091">
        <v>4.0999999999999996</v>
      </c>
      <c r="N1091" s="2">
        <v>2138</v>
      </c>
      <c r="O1091" s="7">
        <f>IF(Table1[rating_count]&lt;1000, 1, 0)</f>
        <v>0</v>
      </c>
      <c r="P1091" s="8">
        <f>Table1[[#This Row],[actual_price]]*Table1[[#This Row],[rating_count]]</f>
        <v>2629740</v>
      </c>
      <c r="Q1091" s="10" t="str">
        <f>IF(Table1[[#This Row],[discounted_price]]&lt;200, "₹ 200",IF(Table1[[#This Row],[discounted_price]]&lt;=500,"₹ 200-₹ 500", "&gt;₹ 500"))</f>
        <v>&gt;₹ 500</v>
      </c>
      <c r="R1091">
        <f>Table1[[#This Row],[rating]]*Table1[[#This Row],[rating_count]]</f>
        <v>8765.7999999999993</v>
      </c>
      <c r="S1091" t="str">
        <f>IF(Table1[[#This Row],[discount_percentage]]&lt;0.25, "Low", IF(Table1[[#This Row],[discount_percentage]]&lt;0.5, "Medium", "High"))</f>
        <v>Medium</v>
      </c>
    </row>
    <row r="1092" spans="1:19">
      <c r="A1092" t="s">
        <v>2173</v>
      </c>
      <c r="B1092" t="s">
        <v>2174</v>
      </c>
      <c r="C1092" t="str">
        <f>TRIM(LEFT(Table1[[#This Row],[product_name]], FIND(" ", Table1[[#This Row],[product_name]], FIND(" ", Table1[[#This Row],[product_name]], FIND(" ", Table1[[#This Row],[product_name]])+1)+1)))</f>
        <v>Rico Japanese Technology</v>
      </c>
      <c r="D1092" t="str">
        <f>PROPER(Table1[[#This Row],[Column1]])</f>
        <v>Rico Japanese Technology</v>
      </c>
      <c r="E1092" t="s">
        <v>2960</v>
      </c>
      <c r="F1092" t="s">
        <v>2962</v>
      </c>
      <c r="G1092" t="s">
        <v>2837</v>
      </c>
      <c r="H1092" t="s">
        <v>2844</v>
      </c>
      <c r="I1092" s="9">
        <v>799</v>
      </c>
      <c r="J1092" s="9">
        <v>1999</v>
      </c>
      <c r="K1092" s="1">
        <v>0.53</v>
      </c>
      <c r="L1092" s="3">
        <f>IF(Table1[[#This Row],[discount_percentage]]&gt;=0.5, 1,0)</f>
        <v>1</v>
      </c>
      <c r="M1092">
        <v>4</v>
      </c>
      <c r="N1092" s="2">
        <v>1679</v>
      </c>
      <c r="O1092" s="7">
        <f>IF(Table1[rating_count]&lt;1000, 1, 0)</f>
        <v>0</v>
      </c>
      <c r="P1092" s="8">
        <f>Table1[[#This Row],[actual_price]]*Table1[[#This Row],[rating_count]]</f>
        <v>3356321</v>
      </c>
      <c r="Q1092" s="10" t="str">
        <f>IF(Table1[[#This Row],[discounted_price]]&lt;200, "₹ 200",IF(Table1[[#This Row],[discounted_price]]&lt;=500,"₹ 200-₹ 500", "&gt;₹ 500"))</f>
        <v>&gt;₹ 500</v>
      </c>
      <c r="R1092">
        <f>Table1[[#This Row],[rating]]*Table1[[#This Row],[rating_count]]</f>
        <v>6716</v>
      </c>
      <c r="S1092" t="str">
        <f>IF(Table1[[#This Row],[discount_percentage]]&lt;0.25, "Low", IF(Table1[[#This Row],[discount_percentage]]&lt;0.5, "Medium", "High"))</f>
        <v>High</v>
      </c>
    </row>
    <row r="1093" spans="1:19">
      <c r="A1093" t="s">
        <v>2175</v>
      </c>
      <c r="B1093" t="s">
        <v>2176</v>
      </c>
      <c r="C1093" t="str">
        <f>TRIM(LEFT(Table1[[#This Row],[product_name]], FIND(" ", Table1[[#This Row],[product_name]], FIND(" ", Table1[[#This Row],[product_name]], FIND(" ", Table1[[#This Row],[product_name]])+1)+1)))</f>
        <v>Butterfly Smart Wet</v>
      </c>
      <c r="D1093" t="str">
        <f>PROPER(Table1[[#This Row],[Column1]])</f>
        <v>Butterfly Smart Wet</v>
      </c>
      <c r="E1093" t="s">
        <v>2960</v>
      </c>
      <c r="F1093" t="s">
        <v>2963</v>
      </c>
      <c r="G1093" t="s">
        <v>2848</v>
      </c>
      <c r="H1093" t="s">
        <v>2850</v>
      </c>
      <c r="I1093" s="9">
        <v>4999</v>
      </c>
      <c r="J1093" s="9">
        <v>5156</v>
      </c>
      <c r="K1093" s="1">
        <v>0.28999999999999998</v>
      </c>
      <c r="L1093" s="3">
        <f>IF(Table1[[#This Row],[discount_percentage]]&gt;=0.5, 1,0)</f>
        <v>0</v>
      </c>
      <c r="M1093">
        <v>3.9</v>
      </c>
      <c r="N1093" s="2">
        <v>12837</v>
      </c>
      <c r="O1093" s="7">
        <f>IF(Table1[rating_count]&lt;1000, 1, 0)</f>
        <v>0</v>
      </c>
      <c r="P1093" s="8">
        <f>Table1[[#This Row],[actual_price]]*Table1[[#This Row],[rating_count]]</f>
        <v>66187572</v>
      </c>
      <c r="Q1093" s="10" t="str">
        <f>IF(Table1[[#This Row],[discounted_price]]&lt;200, "₹ 200",IF(Table1[[#This Row],[discounted_price]]&lt;=500,"₹ 200-₹ 500", "&gt;₹ 500"))</f>
        <v>&gt;₹ 500</v>
      </c>
      <c r="R1093">
        <f>Table1[[#This Row],[rating]]*Table1[[#This Row],[rating_count]]</f>
        <v>50064.299999999996</v>
      </c>
      <c r="S1093" t="str">
        <f>IF(Table1[[#This Row],[discount_percentage]]&lt;0.25, "Low", IF(Table1[[#This Row],[discount_percentage]]&lt;0.5, "Medium", "High"))</f>
        <v>Medium</v>
      </c>
    </row>
    <row r="1094" spans="1:19">
      <c r="A1094" t="s">
        <v>2177</v>
      </c>
      <c r="B1094" t="s">
        <v>2178</v>
      </c>
      <c r="C1094" t="str">
        <f>TRIM(LEFT(Table1[[#This Row],[product_name]], FIND(" ", Table1[[#This Row],[product_name]], FIND(" ", Table1[[#This Row],[product_name]], FIND(" ", Table1[[#This Row],[product_name]])+1)+1)))</f>
        <v>AGARO Marvel 9</v>
      </c>
      <c r="D1094" t="str">
        <f>PROPER(Table1[[#This Row],[Column1]])</f>
        <v>Agaro Marvel 9</v>
      </c>
      <c r="E1094" t="s">
        <v>2960</v>
      </c>
      <c r="F1094" t="s">
        <v>2962</v>
      </c>
      <c r="G1094" t="s">
        <v>2837</v>
      </c>
      <c r="H1094" t="s">
        <v>2847</v>
      </c>
      <c r="I1094" s="9">
        <v>6999</v>
      </c>
      <c r="J1094" s="9">
        <v>1999</v>
      </c>
      <c r="K1094" s="1">
        <v>0.15</v>
      </c>
      <c r="L1094" s="3">
        <f>IF(Table1[[#This Row],[discount_percentage]]&gt;=0.5, 1,0)</f>
        <v>0</v>
      </c>
      <c r="M1094">
        <v>4.0999999999999996</v>
      </c>
      <c r="N1094" s="2">
        <v>8873</v>
      </c>
      <c r="O1094" s="7">
        <f>IF(Table1[rating_count]&lt;1000, 1, 0)</f>
        <v>0</v>
      </c>
      <c r="P1094" s="8">
        <f>Table1[[#This Row],[actual_price]]*Table1[[#This Row],[rating_count]]</f>
        <v>17737127</v>
      </c>
      <c r="Q1094" s="10" t="str">
        <f>IF(Table1[[#This Row],[discounted_price]]&lt;200, "₹ 200",IF(Table1[[#This Row],[discounted_price]]&lt;=500,"₹ 200-₹ 500", "&gt;₹ 500"))</f>
        <v>&gt;₹ 500</v>
      </c>
      <c r="R1094">
        <f>Table1[[#This Row],[rating]]*Table1[[#This Row],[rating_count]]</f>
        <v>36379.299999999996</v>
      </c>
      <c r="S1094" t="str">
        <f>IF(Table1[[#This Row],[discount_percentage]]&lt;0.25, "Low", IF(Table1[[#This Row],[discount_percentage]]&lt;0.5, "Medium", "High"))</f>
        <v>Low</v>
      </c>
    </row>
    <row r="1095" spans="1:19">
      <c r="A1095" t="s">
        <v>2179</v>
      </c>
      <c r="B1095" t="s">
        <v>2180</v>
      </c>
      <c r="C1095" t="str">
        <f>TRIM(LEFT(Table1[[#This Row],[product_name]], FIND(" ", Table1[[#This Row],[product_name]], FIND(" ", Table1[[#This Row],[product_name]], FIND(" ", Table1[[#This Row],[product_name]])+1)+1)))</f>
        <v>Philips GC1920/28 1440-Watt</v>
      </c>
      <c r="D1095" t="str">
        <f>PROPER(Table1[[#This Row],[Column1]])</f>
        <v>Philips Gc1920/28 1440-Watt</v>
      </c>
      <c r="E1095" t="s">
        <v>2960</v>
      </c>
      <c r="F1095" t="s">
        <v>2962</v>
      </c>
      <c r="G1095" t="s">
        <v>2837</v>
      </c>
      <c r="H1095" t="s">
        <v>2844</v>
      </c>
      <c r="I1095" s="9">
        <v>799</v>
      </c>
      <c r="J1095" s="9">
        <v>2095</v>
      </c>
      <c r="K1095" s="1">
        <v>0.12</v>
      </c>
      <c r="L1095" s="3">
        <f>IF(Table1[[#This Row],[discount_percentage]]&gt;=0.5, 1,0)</f>
        <v>0</v>
      </c>
      <c r="M1095">
        <v>4.3</v>
      </c>
      <c r="N1095" s="2">
        <v>7681</v>
      </c>
      <c r="O1095" s="7">
        <f>IF(Table1[rating_count]&lt;1000, 1, 0)</f>
        <v>0</v>
      </c>
      <c r="P1095" s="8">
        <f>Table1[[#This Row],[actual_price]]*Table1[[#This Row],[rating_count]]</f>
        <v>16091695</v>
      </c>
      <c r="Q1095" s="10" t="str">
        <f>IF(Table1[[#This Row],[discounted_price]]&lt;200, "₹ 200",IF(Table1[[#This Row],[discounted_price]]&lt;=500,"₹ 200-₹ 500", "&gt;₹ 500"))</f>
        <v>&gt;₹ 500</v>
      </c>
      <c r="R1095">
        <f>Table1[[#This Row],[rating]]*Table1[[#This Row],[rating_count]]</f>
        <v>33028.299999999996</v>
      </c>
      <c r="S1095" t="str">
        <f>IF(Table1[[#This Row],[discount_percentage]]&lt;0.25, "Low", IF(Table1[[#This Row],[discount_percentage]]&lt;0.5, "Medium", "High"))</f>
        <v>Low</v>
      </c>
    </row>
    <row r="1096" spans="1:19">
      <c r="A1096" t="s">
        <v>2181</v>
      </c>
      <c r="B1096" t="s">
        <v>2182</v>
      </c>
      <c r="C1096" t="str">
        <f>TRIM(LEFT(Table1[[#This Row],[product_name]], FIND(" ", Table1[[#This Row],[product_name]], FIND(" ", Table1[[#This Row],[product_name]], FIND(" ", Table1[[#This Row],[product_name]])+1)+1)))</f>
        <v>Havells OFR 13</v>
      </c>
      <c r="D1096" t="str">
        <f>PROPER(Table1[[#This Row],[Column1]])</f>
        <v>Havells Ofr 13</v>
      </c>
      <c r="E1096" t="s">
        <v>2960</v>
      </c>
      <c r="F1096" t="s">
        <v>2962</v>
      </c>
      <c r="G1096" t="s">
        <v>2837</v>
      </c>
      <c r="H1096" t="s">
        <v>2858</v>
      </c>
      <c r="I1096" s="9">
        <v>89</v>
      </c>
      <c r="J1096" s="9">
        <v>19825</v>
      </c>
      <c r="K1096" s="1">
        <v>0.37</v>
      </c>
      <c r="L1096" s="3">
        <f>IF(Table1[[#This Row],[discount_percentage]]&gt;=0.5, 1,0)</f>
        <v>0</v>
      </c>
      <c r="M1096">
        <v>4.0999999999999996</v>
      </c>
      <c r="N1096" s="2">
        <v>322</v>
      </c>
      <c r="O1096" s="7">
        <f>IF(Table1[rating_count]&lt;1000, 1, 0)</f>
        <v>1</v>
      </c>
      <c r="P1096" s="8">
        <f>Table1[[#This Row],[actual_price]]*Table1[[#This Row],[rating_count]]</f>
        <v>6383650</v>
      </c>
      <c r="Q1096" s="10" t="str">
        <f>IF(Table1[[#This Row],[discounted_price]]&lt;200, "₹ 200",IF(Table1[[#This Row],[discounted_price]]&lt;=500,"₹ 200-₹ 500", "&gt;₹ 500"))</f>
        <v>₹ 200</v>
      </c>
      <c r="R1096">
        <f>Table1[[#This Row],[rating]]*Table1[[#This Row],[rating_count]]</f>
        <v>1320.1999999999998</v>
      </c>
      <c r="S1096" t="str">
        <f>IF(Table1[[#This Row],[discount_percentage]]&lt;0.25, "Low", IF(Table1[[#This Row],[discount_percentage]]&lt;0.5, "Medium", "High"))</f>
        <v>Medium</v>
      </c>
    </row>
    <row r="1097" spans="1:19">
      <c r="A1097" t="s">
        <v>2183</v>
      </c>
      <c r="B1097" t="s">
        <v>2184</v>
      </c>
      <c r="C1097" t="str">
        <f>TRIM(LEFT(Table1[[#This Row],[product_name]], FIND(" ", Table1[[#This Row],[product_name]], FIND(" ", Table1[[#This Row],[product_name]], FIND(" ", Table1[[#This Row],[product_name]])+1)+1)))</f>
        <v>Bajaj DHX-9 1000W</v>
      </c>
      <c r="D1097" t="str">
        <f>PROPER(Table1[[#This Row],[Column1]])</f>
        <v>Bajaj Dhx-9 1000W</v>
      </c>
      <c r="E1097" t="s">
        <v>2960</v>
      </c>
      <c r="F1097" t="s">
        <v>2963</v>
      </c>
      <c r="G1097" t="s">
        <v>2859</v>
      </c>
      <c r="H1097" t="s">
        <v>2860</v>
      </c>
      <c r="I1097" s="9">
        <v>1400</v>
      </c>
      <c r="J1097" s="9">
        <v>1920</v>
      </c>
      <c r="K1097" s="1">
        <v>0.43</v>
      </c>
      <c r="L1097" s="3">
        <f>IF(Table1[[#This Row],[discount_percentage]]&gt;=0.5, 1,0)</f>
        <v>0</v>
      </c>
      <c r="M1097">
        <v>4.2</v>
      </c>
      <c r="N1097" s="2">
        <v>9772</v>
      </c>
      <c r="O1097" s="7">
        <f>IF(Table1[rating_count]&lt;1000, 1, 0)</f>
        <v>0</v>
      </c>
      <c r="P1097" s="8">
        <f>Table1[[#This Row],[actual_price]]*Table1[[#This Row],[rating_count]]</f>
        <v>18762240</v>
      </c>
      <c r="Q1097" s="10" t="str">
        <f>IF(Table1[[#This Row],[discounted_price]]&lt;200, "₹ 200",IF(Table1[[#This Row],[discounted_price]]&lt;=500,"₹ 200-₹ 500", "&gt;₹ 500"))</f>
        <v>&gt;₹ 500</v>
      </c>
      <c r="R1097">
        <f>Table1[[#This Row],[rating]]*Table1[[#This Row],[rating_count]]</f>
        <v>41042.400000000001</v>
      </c>
      <c r="S1097" t="str">
        <f>IF(Table1[[#This Row],[discount_percentage]]&lt;0.25, "Low", IF(Table1[[#This Row],[discount_percentage]]&lt;0.5, "Medium", "High"))</f>
        <v>Medium</v>
      </c>
    </row>
    <row r="1098" spans="1:19">
      <c r="A1098" t="s">
        <v>2185</v>
      </c>
      <c r="B1098" t="s">
        <v>2186</v>
      </c>
      <c r="C1098" t="str">
        <f>TRIM(LEFT(Table1[[#This Row],[product_name]], FIND(" ", Table1[[#This Row],[product_name]], FIND(" ", Table1[[#This Row],[product_name]], FIND(" ", Table1[[#This Row],[product_name]])+1)+1)))</f>
        <v>Aquasure From Aquaguard</v>
      </c>
      <c r="D1098" t="str">
        <f>PROPER(Table1[[#This Row],[Column1]])</f>
        <v>Aquasure From Aquaguard</v>
      </c>
      <c r="E1098" t="s">
        <v>2960</v>
      </c>
      <c r="F1098" t="s">
        <v>2967</v>
      </c>
      <c r="G1098" t="s">
        <v>2968</v>
      </c>
      <c r="H1098" t="s">
        <v>2971</v>
      </c>
      <c r="I1098" s="9">
        <v>355</v>
      </c>
      <c r="J1098" s="9">
        <v>16000</v>
      </c>
      <c r="K1098" s="1">
        <v>0.49</v>
      </c>
      <c r="L1098" s="3">
        <f>IF(Table1[[#This Row],[discount_percentage]]&gt;=0.5, 1,0)</f>
        <v>0</v>
      </c>
      <c r="M1098">
        <v>3.9</v>
      </c>
      <c r="N1098" s="2">
        <v>18497</v>
      </c>
      <c r="O1098" s="7">
        <f>IF(Table1[rating_count]&lt;1000, 1, 0)</f>
        <v>0</v>
      </c>
      <c r="P1098" s="8">
        <f>Table1[[#This Row],[actual_price]]*Table1[[#This Row],[rating_count]]</f>
        <v>295952000</v>
      </c>
      <c r="Q1098" s="10" t="str">
        <f>IF(Table1[[#This Row],[discounted_price]]&lt;200, "₹ 200",IF(Table1[[#This Row],[discounted_price]]&lt;=500,"₹ 200-₹ 500", "&gt;₹ 500"))</f>
        <v>₹ 200-₹ 500</v>
      </c>
      <c r="R1098">
        <f>Table1[[#This Row],[rating]]*Table1[[#This Row],[rating_count]]</f>
        <v>72138.3</v>
      </c>
      <c r="S1098" t="str">
        <f>IF(Table1[[#This Row],[discount_percentage]]&lt;0.25, "Low", IF(Table1[[#This Row],[discount_percentage]]&lt;0.5, "Medium", "High"))</f>
        <v>Medium</v>
      </c>
    </row>
    <row r="1099" spans="1:19">
      <c r="A1099" t="s">
        <v>2187</v>
      </c>
      <c r="B1099" t="s">
        <v>2188</v>
      </c>
      <c r="C1099" t="str">
        <f>TRIM(LEFT(Table1[[#This Row],[product_name]], FIND(" ", Table1[[#This Row],[product_name]], FIND(" ", Table1[[#This Row],[product_name]], FIND(" ", Table1[[#This Row],[product_name]])+1)+1)))</f>
        <v>ROYAL STEP Portable</v>
      </c>
      <c r="D1099" t="str">
        <f>PROPER(Table1[[#This Row],[Column1]])</f>
        <v>Royal Step Portable</v>
      </c>
      <c r="E1099" t="s">
        <v>2960</v>
      </c>
      <c r="F1099" t="s">
        <v>2963</v>
      </c>
      <c r="G1099" t="s">
        <v>2839</v>
      </c>
      <c r="H1099" t="s">
        <v>2840</v>
      </c>
      <c r="I1099" s="9">
        <v>2169</v>
      </c>
      <c r="J1099" s="9">
        <v>2199</v>
      </c>
      <c r="K1099" s="1">
        <v>0.77</v>
      </c>
      <c r="L1099" s="3">
        <f>IF(Table1[[#This Row],[discount_percentage]]&gt;=0.5, 1,0)</f>
        <v>1</v>
      </c>
      <c r="M1099">
        <v>3.7</v>
      </c>
      <c r="N1099" s="2">
        <v>53</v>
      </c>
      <c r="O1099" s="7">
        <f>IF(Table1[rating_count]&lt;1000, 1, 0)</f>
        <v>1</v>
      </c>
      <c r="P1099" s="8">
        <f>Table1[[#This Row],[actual_price]]*Table1[[#This Row],[rating_count]]</f>
        <v>116547</v>
      </c>
      <c r="Q1099" s="10" t="str">
        <f>IF(Table1[[#This Row],[discounted_price]]&lt;200, "₹ 200",IF(Table1[[#This Row],[discounted_price]]&lt;=500,"₹ 200-₹ 500", "&gt;₹ 500"))</f>
        <v>&gt;₹ 500</v>
      </c>
      <c r="R1099">
        <f>Table1[[#This Row],[rating]]*Table1[[#This Row],[rating_count]]</f>
        <v>196.10000000000002</v>
      </c>
      <c r="S1099" t="str">
        <f>IF(Table1[[#This Row],[discount_percentage]]&lt;0.25, "Low", IF(Table1[[#This Row],[discount_percentage]]&lt;0.5, "Medium", "High"))</f>
        <v>High</v>
      </c>
    </row>
    <row r="1100" spans="1:19">
      <c r="A1100" t="s">
        <v>2189</v>
      </c>
      <c r="B1100" t="s">
        <v>2190</v>
      </c>
      <c r="C1100" t="str">
        <f>TRIM(LEFT(Table1[[#This Row],[product_name]], FIND(" ", Table1[[#This Row],[product_name]], FIND(" ", Table1[[#This Row],[product_name]], FIND(" ", Table1[[#This Row],[product_name]])+1)+1)))</f>
        <v>KENT 16068 Zoom</v>
      </c>
      <c r="D1100" t="str">
        <f>PROPER(Table1[[#This Row],[Column1]])</f>
        <v>Kent 16068 Zoom</v>
      </c>
      <c r="E1100" t="s">
        <v>2960</v>
      </c>
      <c r="F1100" t="s">
        <v>2962</v>
      </c>
      <c r="G1100" t="s">
        <v>2842</v>
      </c>
      <c r="H1100" t="s">
        <v>2854</v>
      </c>
      <c r="I1100" s="9">
        <v>2799</v>
      </c>
      <c r="J1100" s="9">
        <v>14999</v>
      </c>
      <c r="K1100" s="1">
        <v>0.53</v>
      </c>
      <c r="L1100" s="3">
        <f>IF(Table1[[#This Row],[discount_percentage]]&gt;=0.5, 1,0)</f>
        <v>1</v>
      </c>
      <c r="M1100">
        <v>4.0999999999999996</v>
      </c>
      <c r="N1100" s="2">
        <v>1728</v>
      </c>
      <c r="O1100" s="7">
        <f>IF(Table1[rating_count]&lt;1000, 1, 0)</f>
        <v>0</v>
      </c>
      <c r="P1100" s="8">
        <f>Table1[[#This Row],[actual_price]]*Table1[[#This Row],[rating_count]]</f>
        <v>25918272</v>
      </c>
      <c r="Q1100" s="10" t="str">
        <f>IF(Table1[[#This Row],[discounted_price]]&lt;200, "₹ 200",IF(Table1[[#This Row],[discounted_price]]&lt;=500,"₹ 200-₹ 500", "&gt;₹ 500"))</f>
        <v>&gt;₹ 500</v>
      </c>
      <c r="R1100">
        <f>Table1[[#This Row],[rating]]*Table1[[#This Row],[rating_count]]</f>
        <v>7084.7999999999993</v>
      </c>
      <c r="S1100" t="str">
        <f>IF(Table1[[#This Row],[discount_percentage]]&lt;0.25, "Low", IF(Table1[[#This Row],[discount_percentage]]&lt;0.5, "Medium", "High"))</f>
        <v>High</v>
      </c>
    </row>
    <row r="1101" spans="1:19">
      <c r="A1101" t="s">
        <v>2191</v>
      </c>
      <c r="B1101" t="s">
        <v>2192</v>
      </c>
      <c r="C1101" t="str">
        <f>TRIM(LEFT(Table1[[#This Row],[product_name]], FIND(" ", Table1[[#This Row],[product_name]], FIND(" ", Table1[[#This Row],[product_name]], FIND(" ", Table1[[#This Row],[product_name]])+1)+1)))</f>
        <v>ENEM Sealing Machine</v>
      </c>
      <c r="D1101" t="str">
        <f>PROPER(Table1[[#This Row],[Column1]])</f>
        <v>Enem Sealing Machine</v>
      </c>
      <c r="E1101" t="s">
        <v>2960</v>
      </c>
      <c r="F1101" t="s">
        <v>2962</v>
      </c>
      <c r="G1101" t="s">
        <v>2837</v>
      </c>
      <c r="H1101" t="s">
        <v>2838</v>
      </c>
      <c r="I1101" s="9">
        <v>899</v>
      </c>
      <c r="J1101" s="9">
        <v>1799</v>
      </c>
      <c r="K1101" s="1">
        <v>0.11</v>
      </c>
      <c r="L1101" s="3">
        <f>IF(Table1[[#This Row],[discount_percentage]]&gt;=0.5, 1,0)</f>
        <v>0</v>
      </c>
      <c r="M1101">
        <v>4</v>
      </c>
      <c r="N1101" s="2">
        <v>2877</v>
      </c>
      <c r="O1101" s="7">
        <f>IF(Table1[rating_count]&lt;1000, 1, 0)</f>
        <v>0</v>
      </c>
      <c r="P1101" s="8">
        <f>Table1[[#This Row],[actual_price]]*Table1[[#This Row],[rating_count]]</f>
        <v>5175723</v>
      </c>
      <c r="Q1101" s="10" t="str">
        <f>IF(Table1[[#This Row],[discounted_price]]&lt;200, "₹ 200",IF(Table1[[#This Row],[discounted_price]]&lt;=500,"₹ 200-₹ 500", "&gt;₹ 500"))</f>
        <v>&gt;₹ 500</v>
      </c>
      <c r="R1101">
        <f>Table1[[#This Row],[rating]]*Table1[[#This Row],[rating_count]]</f>
        <v>11508</v>
      </c>
      <c r="S1101" t="str">
        <f>IF(Table1[[#This Row],[discount_percentage]]&lt;0.25, "Low", IF(Table1[[#This Row],[discount_percentage]]&lt;0.5, "Medium", "High"))</f>
        <v>Low</v>
      </c>
    </row>
    <row r="1102" spans="1:19">
      <c r="A1102" t="s">
        <v>2193</v>
      </c>
      <c r="B1102" t="s">
        <v>2194</v>
      </c>
      <c r="C1102" t="str">
        <f>TRIM(LEFT(Table1[[#This Row],[product_name]], FIND(" ", Table1[[#This Row],[product_name]], FIND(" ", Table1[[#This Row],[product_name]], FIND(" ", Table1[[#This Row],[product_name]])+1)+1)))</f>
        <v>Wipro Vesta 1200</v>
      </c>
      <c r="D1102" t="str">
        <f>PROPER(Table1[[#This Row],[Column1]])</f>
        <v>Wipro Vesta 1200</v>
      </c>
      <c r="E1102" t="s">
        <v>2960</v>
      </c>
      <c r="F1102" t="s">
        <v>2963</v>
      </c>
      <c r="G1102" t="s">
        <v>2839</v>
      </c>
      <c r="I1102" s="9">
        <v>2499</v>
      </c>
      <c r="J1102" s="9">
        <v>1950</v>
      </c>
      <c r="K1102" s="1">
        <v>0.46</v>
      </c>
      <c r="L1102" s="3">
        <f>IF(Table1[[#This Row],[discount_percentage]]&gt;=0.5, 1,0)</f>
        <v>0</v>
      </c>
      <c r="M1102">
        <v>3.8</v>
      </c>
      <c r="N1102" s="2">
        <v>250</v>
      </c>
      <c r="O1102" s="7">
        <f>IF(Table1[rating_count]&lt;1000, 1, 0)</f>
        <v>1</v>
      </c>
      <c r="P1102" s="8">
        <f>Table1[[#This Row],[actual_price]]*Table1[[#This Row],[rating_count]]</f>
        <v>487500</v>
      </c>
      <c r="Q1102" s="10" t="str">
        <f>IF(Table1[[#This Row],[discounted_price]]&lt;200, "₹ 200",IF(Table1[[#This Row],[discounted_price]]&lt;=500,"₹ 200-₹ 500", "&gt;₹ 500"))</f>
        <v>&gt;₹ 500</v>
      </c>
      <c r="R1102">
        <f>Table1[[#This Row],[rating]]*Table1[[#This Row],[rating_count]]</f>
        <v>950</v>
      </c>
      <c r="S1102" t="str">
        <f>IF(Table1[[#This Row],[discount_percentage]]&lt;0.25, "Low", IF(Table1[[#This Row],[discount_percentage]]&lt;0.5, "Medium", "High"))</f>
        <v>Medium</v>
      </c>
    </row>
    <row r="1103" spans="1:19">
      <c r="A1103" t="s">
        <v>2195</v>
      </c>
      <c r="B1103" t="s">
        <v>2196</v>
      </c>
      <c r="C1103" t="str">
        <f>TRIM(LEFT(Table1[[#This Row],[product_name]], FIND(" ", Table1[[#This Row],[product_name]], FIND(" ", Table1[[#This Row],[product_name]], FIND(" ", Table1[[#This Row],[product_name]])+1)+1)))</f>
        <v>Inalsa Electric Kettle</v>
      </c>
      <c r="D1103" t="str">
        <f>PROPER(Table1[[#This Row],[Column1]])</f>
        <v>Inalsa Electric Kettle</v>
      </c>
      <c r="E1103" t="s">
        <v>2960</v>
      </c>
      <c r="F1103" t="s">
        <v>2963</v>
      </c>
      <c r="G1103" t="s">
        <v>2848</v>
      </c>
      <c r="H1103" t="s">
        <v>2849</v>
      </c>
      <c r="I1103" s="9">
        <v>3599</v>
      </c>
      <c r="J1103" s="9">
        <v>2995</v>
      </c>
      <c r="K1103" s="1">
        <v>0.61</v>
      </c>
      <c r="L1103" s="3">
        <f>IF(Table1[[#This Row],[discount_percentage]]&gt;=0.5, 1,0)</f>
        <v>1</v>
      </c>
      <c r="M1103">
        <v>4.2</v>
      </c>
      <c r="N1103" s="2">
        <v>5178</v>
      </c>
      <c r="O1103" s="7">
        <f>IF(Table1[rating_count]&lt;1000, 1, 0)</f>
        <v>0</v>
      </c>
      <c r="P1103" s="8">
        <f>Table1[[#This Row],[actual_price]]*Table1[[#This Row],[rating_count]]</f>
        <v>15508110</v>
      </c>
      <c r="Q1103" s="10" t="str">
        <f>IF(Table1[[#This Row],[discounted_price]]&lt;200, "₹ 200",IF(Table1[[#This Row],[discounted_price]]&lt;=500,"₹ 200-₹ 500", "&gt;₹ 500"))</f>
        <v>&gt;₹ 500</v>
      </c>
      <c r="R1103">
        <f>Table1[[#This Row],[rating]]*Table1[[#This Row],[rating_count]]</f>
        <v>21747.600000000002</v>
      </c>
      <c r="S1103" t="str">
        <f>IF(Table1[[#This Row],[discount_percentage]]&lt;0.25, "Low", IF(Table1[[#This Row],[discount_percentage]]&lt;0.5, "Medium", "High"))</f>
        <v>High</v>
      </c>
    </row>
    <row r="1104" spans="1:19">
      <c r="A1104" t="s">
        <v>2197</v>
      </c>
      <c r="B1104" t="s">
        <v>2198</v>
      </c>
      <c r="C1104" t="str">
        <f>TRIM(LEFT(Table1[[#This Row],[product_name]], FIND(" ", Table1[[#This Row],[product_name]], FIND(" ", Table1[[#This Row],[product_name]], FIND(" ", Table1[[#This Row],[product_name]])+1)+1)))</f>
        <v>VRPRIME Lint Roller</v>
      </c>
      <c r="D1104" t="str">
        <f>PROPER(Table1[[#This Row],[Column1]])</f>
        <v>Vrprime Lint Roller</v>
      </c>
      <c r="E1104" t="s">
        <v>2960</v>
      </c>
      <c r="F1104" t="s">
        <v>2962</v>
      </c>
      <c r="G1104" t="s">
        <v>2842</v>
      </c>
      <c r="H1104" t="s">
        <v>2843</v>
      </c>
      <c r="I1104" s="9">
        <v>499</v>
      </c>
      <c r="J1104" s="9">
        <v>999</v>
      </c>
      <c r="K1104" s="1">
        <v>0.5</v>
      </c>
      <c r="L1104" s="3">
        <f>IF(Table1[[#This Row],[discount_percentage]]&gt;=0.5, 1,0)</f>
        <v>1</v>
      </c>
      <c r="M1104">
        <v>4.5999999999999996</v>
      </c>
      <c r="N1104" s="2">
        <v>79</v>
      </c>
      <c r="O1104" s="7">
        <f>IF(Table1[rating_count]&lt;1000, 1, 0)</f>
        <v>1</v>
      </c>
      <c r="P1104" s="8">
        <f>Table1[[#This Row],[actual_price]]*Table1[[#This Row],[rating_count]]</f>
        <v>78921</v>
      </c>
      <c r="Q1104" s="10" t="str">
        <f>IF(Table1[[#This Row],[discounted_price]]&lt;200, "₹ 200",IF(Table1[[#This Row],[discounted_price]]&lt;=500,"₹ 200-₹ 500", "&gt;₹ 500"))</f>
        <v>₹ 200-₹ 500</v>
      </c>
      <c r="R1104">
        <f>Table1[[#This Row],[rating]]*Table1[[#This Row],[rating_count]]</f>
        <v>363.4</v>
      </c>
      <c r="S1104" t="str">
        <f>IF(Table1[[#This Row],[discount_percentage]]&lt;0.25, "Low", IF(Table1[[#This Row],[discount_percentage]]&lt;0.5, "Medium", "High"))</f>
        <v>High</v>
      </c>
    </row>
    <row r="1105" spans="1:19">
      <c r="A1105" t="s">
        <v>2199</v>
      </c>
      <c r="B1105" t="s">
        <v>2200</v>
      </c>
      <c r="C1105" t="str">
        <f>TRIM(LEFT(Table1[[#This Row],[product_name]], FIND(" ", Table1[[#This Row],[product_name]], FIND(" ", Table1[[#This Row],[product_name]], FIND(" ", Table1[[#This Row],[product_name]])+1)+1)))</f>
        <v>Philips AC1215/20 Air</v>
      </c>
      <c r="D1105" t="str">
        <f>PROPER(Table1[[#This Row],[Column1]])</f>
        <v>Philips Ac1215/20 Air</v>
      </c>
      <c r="E1105" t="s">
        <v>2960</v>
      </c>
      <c r="F1105" t="s">
        <v>2963</v>
      </c>
      <c r="G1105" t="s">
        <v>2848</v>
      </c>
      <c r="H1105" t="s">
        <v>2851</v>
      </c>
      <c r="I1105" s="9">
        <v>653</v>
      </c>
      <c r="J1105" s="9">
        <v>11995</v>
      </c>
      <c r="K1105" s="1">
        <v>0.27</v>
      </c>
      <c r="L1105" s="3">
        <f>IF(Table1[[#This Row],[discount_percentage]]&gt;=0.5, 1,0)</f>
        <v>0</v>
      </c>
      <c r="M1105">
        <v>4.0999999999999996</v>
      </c>
      <c r="N1105" s="2">
        <v>4157</v>
      </c>
      <c r="O1105" s="7">
        <f>IF(Table1[rating_count]&lt;1000, 1, 0)</f>
        <v>0</v>
      </c>
      <c r="P1105" s="8">
        <f>Table1[[#This Row],[actual_price]]*Table1[[#This Row],[rating_count]]</f>
        <v>49863215</v>
      </c>
      <c r="Q1105" s="10" t="str">
        <f>IF(Table1[[#This Row],[discounted_price]]&lt;200, "₹ 200",IF(Table1[[#This Row],[discounted_price]]&lt;=500,"₹ 200-₹ 500", "&gt;₹ 500"))</f>
        <v>&gt;₹ 500</v>
      </c>
      <c r="R1105">
        <f>Table1[[#This Row],[rating]]*Table1[[#This Row],[rating_count]]</f>
        <v>17043.699999999997</v>
      </c>
      <c r="S1105" t="str">
        <f>IF(Table1[[#This Row],[discount_percentage]]&lt;0.25, "Low", IF(Table1[[#This Row],[discount_percentage]]&lt;0.5, "Medium", "High"))</f>
        <v>Medium</v>
      </c>
    </row>
    <row r="1106" spans="1:19">
      <c r="A1106" t="s">
        <v>2201</v>
      </c>
      <c r="B1106" t="s">
        <v>2202</v>
      </c>
      <c r="C1106" t="str">
        <f>TRIM(LEFT(Table1[[#This Row],[product_name]], FIND(" ", Table1[[#This Row],[product_name]], FIND(" ", Table1[[#This Row],[product_name]], FIND(" ", Table1[[#This Row],[product_name]])+1)+1)))</f>
        <v>Eopora PTC Ceramic</v>
      </c>
      <c r="D1106" t="str">
        <f>PROPER(Table1[[#This Row],[Column1]])</f>
        <v>Eopora Ptc Ceramic</v>
      </c>
      <c r="E1106" t="s">
        <v>2960</v>
      </c>
      <c r="F1106" t="s">
        <v>2962</v>
      </c>
      <c r="G1106" t="s">
        <v>2842</v>
      </c>
      <c r="H1106" t="s">
        <v>2861</v>
      </c>
      <c r="I1106" s="9">
        <v>4789</v>
      </c>
      <c r="J1106" s="9">
        <v>2999</v>
      </c>
      <c r="K1106" s="1">
        <v>0.49</v>
      </c>
      <c r="L1106" s="3">
        <f>IF(Table1[[#This Row],[discount_percentage]]&gt;=0.5, 1,0)</f>
        <v>0</v>
      </c>
      <c r="M1106">
        <v>3.3</v>
      </c>
      <c r="N1106" s="2">
        <v>29</v>
      </c>
      <c r="O1106" s="7">
        <f>IF(Table1[rating_count]&lt;1000, 1, 0)</f>
        <v>1</v>
      </c>
      <c r="P1106" s="8">
        <f>Table1[[#This Row],[actual_price]]*Table1[[#This Row],[rating_count]]</f>
        <v>86971</v>
      </c>
      <c r="Q1106" s="10" t="str">
        <f>IF(Table1[[#This Row],[discounted_price]]&lt;200, "₹ 200",IF(Table1[[#This Row],[discounted_price]]&lt;=500,"₹ 200-₹ 500", "&gt;₹ 500"))</f>
        <v>&gt;₹ 500</v>
      </c>
      <c r="R1106">
        <f>Table1[[#This Row],[rating]]*Table1[[#This Row],[rating_count]]</f>
        <v>95.699999999999989</v>
      </c>
      <c r="S1106" t="str">
        <f>IF(Table1[[#This Row],[discount_percentage]]&lt;0.25, "Low", IF(Table1[[#This Row],[discount_percentage]]&lt;0.5, "Medium", "High"))</f>
        <v>Medium</v>
      </c>
    </row>
    <row r="1107" spans="1:19">
      <c r="A1107" t="s">
        <v>2203</v>
      </c>
      <c r="B1107" t="s">
        <v>2204</v>
      </c>
      <c r="C1107" t="str">
        <f>TRIM(LEFT(Table1[[#This Row],[product_name]], FIND(" ", Table1[[#This Row],[product_name]], FIND(" ", Table1[[#This Row],[product_name]], FIND(" ", Table1[[#This Row],[product_name]])+1)+1)))</f>
        <v>Usha Goliath GO1200WG</v>
      </c>
      <c r="D1107" t="str">
        <f>PROPER(Table1[[#This Row],[Column1]])</f>
        <v>Usha Goliath Go1200Wg</v>
      </c>
      <c r="E1107" t="s">
        <v>2960</v>
      </c>
      <c r="F1107" t="s">
        <v>2963</v>
      </c>
      <c r="G1107" t="s">
        <v>2839</v>
      </c>
      <c r="H1107" t="s">
        <v>2862</v>
      </c>
      <c r="I1107" s="9">
        <v>1409</v>
      </c>
      <c r="J1107" s="9">
        <v>1690</v>
      </c>
      <c r="K1107" s="1">
        <v>0.28999999999999998</v>
      </c>
      <c r="L1107" s="3">
        <f>IF(Table1[[#This Row],[discount_percentage]]&gt;=0.5, 1,0)</f>
        <v>0</v>
      </c>
      <c r="M1107">
        <v>4.2</v>
      </c>
      <c r="N1107" s="2">
        <v>4580</v>
      </c>
      <c r="O1107" s="7">
        <f>IF(Table1[rating_count]&lt;1000, 1, 0)</f>
        <v>0</v>
      </c>
      <c r="P1107" s="8">
        <f>Table1[[#This Row],[actual_price]]*Table1[[#This Row],[rating_count]]</f>
        <v>7740200</v>
      </c>
      <c r="Q1107" s="10" t="str">
        <f>IF(Table1[[#This Row],[discounted_price]]&lt;200, "₹ 200",IF(Table1[[#This Row],[discounted_price]]&lt;=500,"₹ 200-₹ 500", "&gt;₹ 500"))</f>
        <v>&gt;₹ 500</v>
      </c>
      <c r="R1107">
        <f>Table1[[#This Row],[rating]]*Table1[[#This Row],[rating_count]]</f>
        <v>19236</v>
      </c>
      <c r="S1107" t="str">
        <f>IF(Table1[[#This Row],[discount_percentage]]&lt;0.25, "Low", IF(Table1[[#This Row],[discount_percentage]]&lt;0.5, "Medium", "High"))</f>
        <v>Medium</v>
      </c>
    </row>
    <row r="1108" spans="1:19">
      <c r="A1108" t="s">
        <v>2205</v>
      </c>
      <c r="B1108" t="s">
        <v>2206</v>
      </c>
      <c r="C1108" t="str">
        <f>TRIM(LEFT(Table1[[#This Row],[product_name]], FIND(" ", Table1[[#This Row],[product_name]], FIND(" ", Table1[[#This Row],[product_name]], FIND(" ", Table1[[#This Row],[product_name]])+1)+1)))</f>
        <v>Wipro Vesta Electric</v>
      </c>
      <c r="D1108" t="str">
        <f>PROPER(Table1[[#This Row],[Column1]])</f>
        <v>Wipro Vesta Electric</v>
      </c>
      <c r="E1108" t="s">
        <v>2960</v>
      </c>
      <c r="F1108" t="s">
        <v>2962</v>
      </c>
      <c r="G1108" t="s">
        <v>2837</v>
      </c>
      <c r="H1108" t="s">
        <v>2846</v>
      </c>
      <c r="I1108" s="9">
        <v>753</v>
      </c>
      <c r="J1108" s="9">
        <v>1790</v>
      </c>
      <c r="K1108" s="1">
        <v>0.41</v>
      </c>
      <c r="L1108" s="3">
        <f>IF(Table1[[#This Row],[discount_percentage]]&gt;=0.5, 1,0)</f>
        <v>0</v>
      </c>
      <c r="M1108">
        <v>4.3</v>
      </c>
      <c r="N1108" s="2">
        <v>1404</v>
      </c>
      <c r="O1108" s="7">
        <f>IF(Table1[rating_count]&lt;1000, 1, 0)</f>
        <v>0</v>
      </c>
      <c r="P1108" s="8">
        <f>Table1[[#This Row],[actual_price]]*Table1[[#This Row],[rating_count]]</f>
        <v>2513160</v>
      </c>
      <c r="Q1108" s="10" t="str">
        <f>IF(Table1[[#This Row],[discounted_price]]&lt;200, "₹ 200",IF(Table1[[#This Row],[discounted_price]]&lt;=500,"₹ 200-₹ 500", "&gt;₹ 500"))</f>
        <v>&gt;₹ 500</v>
      </c>
      <c r="R1108">
        <f>Table1[[#This Row],[rating]]*Table1[[#This Row],[rating_count]]</f>
        <v>6037.2</v>
      </c>
      <c r="S1108" t="str">
        <f>IF(Table1[[#This Row],[discount_percentage]]&lt;0.25, "Low", IF(Table1[[#This Row],[discount_percentage]]&lt;0.5, "Medium", "High"))</f>
        <v>Medium</v>
      </c>
    </row>
    <row r="1109" spans="1:19">
      <c r="A1109" t="s">
        <v>2207</v>
      </c>
      <c r="B1109" t="s">
        <v>2208</v>
      </c>
      <c r="C1109" t="str">
        <f>TRIM(LEFT(Table1[[#This Row],[product_name]], FIND(" ", Table1[[#This Row],[product_name]], FIND(" ", Table1[[#This Row],[product_name]], FIND(" ", Table1[[#This Row],[product_name]])+1)+1)))</f>
        <v>Philips Viva Collection</v>
      </c>
      <c r="D1109" t="str">
        <f>PROPER(Table1[[#This Row],[Column1]])</f>
        <v>Philips Viva Collection</v>
      </c>
      <c r="E1109" t="s">
        <v>2960</v>
      </c>
      <c r="F1109" t="s">
        <v>2962</v>
      </c>
      <c r="G1109" t="s">
        <v>2837</v>
      </c>
      <c r="H1109" t="s">
        <v>2855</v>
      </c>
      <c r="I1109" s="9">
        <v>353</v>
      </c>
      <c r="J1109" s="9">
        <v>8995</v>
      </c>
      <c r="K1109" s="1">
        <v>0.28000000000000003</v>
      </c>
      <c r="L1109" s="3">
        <f>IF(Table1[[#This Row],[discount_percentage]]&gt;=0.5, 1,0)</f>
        <v>0</v>
      </c>
      <c r="M1109">
        <v>4.3</v>
      </c>
      <c r="N1109" s="2">
        <v>2810</v>
      </c>
      <c r="O1109" s="7">
        <f>IF(Table1[rating_count]&lt;1000, 1, 0)</f>
        <v>0</v>
      </c>
      <c r="P1109" s="8">
        <f>Table1[[#This Row],[actual_price]]*Table1[[#This Row],[rating_count]]</f>
        <v>25275950</v>
      </c>
      <c r="Q1109" s="10" t="str">
        <f>IF(Table1[[#This Row],[discounted_price]]&lt;200, "₹ 200",IF(Table1[[#This Row],[discounted_price]]&lt;=500,"₹ 200-₹ 500", "&gt;₹ 500"))</f>
        <v>₹ 200-₹ 500</v>
      </c>
      <c r="R1109">
        <f>Table1[[#This Row],[rating]]*Table1[[#This Row],[rating_count]]</f>
        <v>12083</v>
      </c>
      <c r="S1109" t="str">
        <f>IF(Table1[[#This Row],[discount_percentage]]&lt;0.25, "Low", IF(Table1[[#This Row],[discount_percentage]]&lt;0.5, "Medium", "High"))</f>
        <v>Medium</v>
      </c>
    </row>
    <row r="1110" spans="1:19">
      <c r="A1110" t="s">
        <v>2209</v>
      </c>
      <c r="B1110" t="s">
        <v>2210</v>
      </c>
      <c r="C1110" t="str">
        <f>TRIM(LEFT(Table1[[#This Row],[product_name]], FIND(" ", Table1[[#This Row],[product_name]], FIND(" ", Table1[[#This Row],[product_name]], FIND(" ", Table1[[#This Row],[product_name]])+1)+1)))</f>
        <v>Kitchenwell Multipurpose Portable</v>
      </c>
      <c r="D1110" t="str">
        <f>PROPER(Table1[[#This Row],[Column1]])</f>
        <v>Kitchenwell Multipurpose Portable</v>
      </c>
      <c r="E1110" t="s">
        <v>2960</v>
      </c>
      <c r="F1110" t="s">
        <v>2962</v>
      </c>
      <c r="G1110" t="s">
        <v>2837</v>
      </c>
      <c r="H1110" t="s">
        <v>2844</v>
      </c>
      <c r="I1110" s="9">
        <v>1099</v>
      </c>
      <c r="J1110" s="9">
        <v>239</v>
      </c>
      <c r="K1110" s="1">
        <v>0</v>
      </c>
      <c r="L1110" s="3">
        <f>IF(Table1[[#This Row],[discount_percentage]]&gt;=0.5, 1,0)</f>
        <v>0</v>
      </c>
      <c r="M1110">
        <v>4.3</v>
      </c>
      <c r="N1110" s="2">
        <v>7</v>
      </c>
      <c r="O1110" s="7">
        <f>IF(Table1[rating_count]&lt;1000, 1, 0)</f>
        <v>1</v>
      </c>
      <c r="P1110" s="8">
        <f>Table1[[#This Row],[actual_price]]*Table1[[#This Row],[rating_count]]</f>
        <v>1673</v>
      </c>
      <c r="Q1110" s="10" t="str">
        <f>IF(Table1[[#This Row],[discounted_price]]&lt;200, "₹ 200",IF(Table1[[#This Row],[discounted_price]]&lt;=500,"₹ 200-₹ 500", "&gt;₹ 500"))</f>
        <v>&gt;₹ 500</v>
      </c>
      <c r="R1110">
        <f>Table1[[#This Row],[rating]]*Table1[[#This Row],[rating_count]]</f>
        <v>30.099999999999998</v>
      </c>
      <c r="S1110" t="str">
        <f>IF(Table1[[#This Row],[discount_percentage]]&lt;0.25, "Low", IF(Table1[[#This Row],[discount_percentage]]&lt;0.5, "Medium", "High"))</f>
        <v>Low</v>
      </c>
    </row>
    <row r="1111" spans="1:19">
      <c r="A1111" t="s">
        <v>2211</v>
      </c>
      <c r="B1111" t="s">
        <v>2212</v>
      </c>
      <c r="C1111" t="str">
        <f>TRIM(LEFT(Table1[[#This Row],[product_name]], FIND(" ", Table1[[#This Row],[product_name]], FIND(" ", Table1[[#This Row],[product_name]], FIND(" ", Table1[[#This Row],[product_name]])+1)+1)))</f>
        <v>FIGMENT Handheld Milk</v>
      </c>
      <c r="D1111" t="str">
        <f>PROPER(Table1[[#This Row],[Column1]])</f>
        <v>Figment Handheld Milk</v>
      </c>
      <c r="E1111" t="s">
        <v>2960</v>
      </c>
      <c r="F1111" t="s">
        <v>2962</v>
      </c>
      <c r="G1111" t="s">
        <v>2837</v>
      </c>
      <c r="H1111" t="s">
        <v>2852</v>
      </c>
      <c r="I1111" s="9">
        <v>8799</v>
      </c>
      <c r="J1111" s="9">
        <v>1599</v>
      </c>
      <c r="K1111" s="1">
        <v>0.56000000000000005</v>
      </c>
      <c r="L1111" s="3">
        <f>IF(Table1[[#This Row],[discount_percentage]]&gt;=0.5, 1,0)</f>
        <v>1</v>
      </c>
      <c r="M1111">
        <v>4.7</v>
      </c>
      <c r="N1111" s="2">
        <v>1729</v>
      </c>
      <c r="O1111" s="7">
        <f>IF(Table1[rating_count]&lt;1000, 1, 0)</f>
        <v>0</v>
      </c>
      <c r="P1111" s="8">
        <f>Table1[[#This Row],[actual_price]]*Table1[[#This Row],[rating_count]]</f>
        <v>2764671</v>
      </c>
      <c r="Q1111" s="10" t="str">
        <f>IF(Table1[[#This Row],[discounted_price]]&lt;200, "₹ 200",IF(Table1[[#This Row],[discounted_price]]&lt;=500,"₹ 200-₹ 500", "&gt;₹ 500"))</f>
        <v>&gt;₹ 500</v>
      </c>
      <c r="R1111">
        <f>Table1[[#This Row],[rating]]*Table1[[#This Row],[rating_count]]</f>
        <v>8126.3</v>
      </c>
      <c r="S1111" t="str">
        <f>IF(Table1[[#This Row],[discount_percentage]]&lt;0.25, "Low", IF(Table1[[#This Row],[discount_percentage]]&lt;0.5, "Medium", "High"))</f>
        <v>High</v>
      </c>
    </row>
    <row r="1112" spans="1:19">
      <c r="A1112" t="s">
        <v>2213</v>
      </c>
      <c r="B1112" t="s">
        <v>2214</v>
      </c>
      <c r="C1112" t="str">
        <f>TRIM(LEFT(Table1[[#This Row],[product_name]], FIND(" ", Table1[[#This Row],[product_name]], FIND(" ", Table1[[#This Row],[product_name]], FIND(" ", Table1[[#This Row],[product_name]])+1)+1)))</f>
        <v>Balzano High Speed</v>
      </c>
      <c r="D1112" t="str">
        <f>PROPER(Table1[[#This Row],[Column1]])</f>
        <v>Balzano High Speed</v>
      </c>
      <c r="E1112" t="s">
        <v>2960</v>
      </c>
      <c r="F1112" t="s">
        <v>2962</v>
      </c>
      <c r="G1112" t="s">
        <v>2837</v>
      </c>
      <c r="H1112" t="s">
        <v>2838</v>
      </c>
      <c r="I1112" s="9">
        <v>1345</v>
      </c>
      <c r="J1112" s="9">
        <v>4290</v>
      </c>
      <c r="K1112" s="1">
        <v>0.39</v>
      </c>
      <c r="L1112" s="3">
        <f>IF(Table1[[#This Row],[discount_percentage]]&gt;=0.5, 1,0)</f>
        <v>0</v>
      </c>
      <c r="M1112">
        <v>4.4000000000000004</v>
      </c>
      <c r="N1112" s="2">
        <v>2116</v>
      </c>
      <c r="O1112" s="7">
        <f>IF(Table1[rating_count]&lt;1000, 1, 0)</f>
        <v>0</v>
      </c>
      <c r="P1112" s="8">
        <f>Table1[[#This Row],[actual_price]]*Table1[[#This Row],[rating_count]]</f>
        <v>9077640</v>
      </c>
      <c r="Q1112" s="10" t="str">
        <f>IF(Table1[[#This Row],[discounted_price]]&lt;200, "₹ 200",IF(Table1[[#This Row],[discounted_price]]&lt;=500,"₹ 200-₹ 500", "&gt;₹ 500"))</f>
        <v>&gt;₹ 500</v>
      </c>
      <c r="R1112">
        <f>Table1[[#This Row],[rating]]*Table1[[#This Row],[rating_count]]</f>
        <v>9310.4000000000015</v>
      </c>
      <c r="S1112" t="str">
        <f>IF(Table1[[#This Row],[discount_percentage]]&lt;0.25, "Low", IF(Table1[[#This Row],[discount_percentage]]&lt;0.5, "Medium", "High"))</f>
        <v>Medium</v>
      </c>
    </row>
    <row r="1113" spans="1:19">
      <c r="A1113" t="s">
        <v>2215</v>
      </c>
      <c r="B1113" t="s">
        <v>2216</v>
      </c>
      <c r="C1113" t="str">
        <f>TRIM(LEFT(Table1[[#This Row],[product_name]], FIND(" ", Table1[[#This Row],[product_name]], FIND(" ", Table1[[#This Row],[product_name]], FIND(" ", Table1[[#This Row],[product_name]])+1)+1)))</f>
        <v>Swiss Military VC03</v>
      </c>
      <c r="D1113" t="str">
        <f>PROPER(Table1[[#This Row],[Column1]])</f>
        <v>Swiss Military Vc03</v>
      </c>
      <c r="E1113" t="s">
        <v>2960</v>
      </c>
      <c r="F1113" t="s">
        <v>2962</v>
      </c>
      <c r="G1113" t="s">
        <v>2837</v>
      </c>
      <c r="H1113" t="s">
        <v>2863</v>
      </c>
      <c r="I1113" s="9">
        <v>2095</v>
      </c>
      <c r="J1113" s="9">
        <v>2890</v>
      </c>
      <c r="K1113" s="1">
        <v>0.46</v>
      </c>
      <c r="L1113" s="3">
        <f>IF(Table1[[#This Row],[discount_percentage]]&gt;=0.5, 1,0)</f>
        <v>0</v>
      </c>
      <c r="M1113">
        <v>3.9</v>
      </c>
      <c r="N1113" s="2">
        <v>463</v>
      </c>
      <c r="O1113" s="7">
        <f>IF(Table1[rating_count]&lt;1000, 1, 0)</f>
        <v>1</v>
      </c>
      <c r="P1113" s="8">
        <f>Table1[[#This Row],[actual_price]]*Table1[[#This Row],[rating_count]]</f>
        <v>1338070</v>
      </c>
      <c r="Q1113" s="10" t="str">
        <f>IF(Table1[[#This Row],[discounted_price]]&lt;200, "₹ 200",IF(Table1[[#This Row],[discounted_price]]&lt;=500,"₹ 200-₹ 500", "&gt;₹ 500"))</f>
        <v>&gt;₹ 500</v>
      </c>
      <c r="R1113">
        <f>Table1[[#This Row],[rating]]*Table1[[#This Row],[rating_count]]</f>
        <v>1805.7</v>
      </c>
      <c r="S1113" t="str">
        <f>IF(Table1[[#This Row],[discount_percentage]]&lt;0.25, "Low", IF(Table1[[#This Row],[discount_percentage]]&lt;0.5, "Medium", "High"))</f>
        <v>Medium</v>
      </c>
    </row>
    <row r="1114" spans="1:19">
      <c r="A1114" t="s">
        <v>2217</v>
      </c>
      <c r="B1114" t="s">
        <v>2218</v>
      </c>
      <c r="C1114" t="str">
        <f>TRIM(LEFT(Table1[[#This Row],[product_name]], FIND(" ", Table1[[#This Row],[product_name]], FIND(" ", Table1[[#This Row],[product_name]], FIND(" ", Table1[[#This Row],[product_name]])+1)+1)))</f>
        <v>Zuvexa USB Rechargeable</v>
      </c>
      <c r="D1114" t="str">
        <f>PROPER(Table1[[#This Row],[Column1]])</f>
        <v>Zuvexa Usb Rechargeable</v>
      </c>
      <c r="E1114" t="s">
        <v>2960</v>
      </c>
      <c r="F1114" t="s">
        <v>2963</v>
      </c>
      <c r="G1114" t="s">
        <v>2839</v>
      </c>
      <c r="H1114" t="s">
        <v>2840</v>
      </c>
      <c r="I1114" s="9">
        <v>1498</v>
      </c>
      <c r="J1114" s="9">
        <v>1299</v>
      </c>
      <c r="K1114" s="1">
        <v>0.62</v>
      </c>
      <c r="L1114" s="3">
        <f>IF(Table1[[#This Row],[discount_percentage]]&gt;=0.5, 1,0)</f>
        <v>1</v>
      </c>
      <c r="M1114">
        <v>4.7</v>
      </c>
      <c r="N1114" s="2">
        <v>54</v>
      </c>
      <c r="O1114" s="7">
        <f>IF(Table1[rating_count]&lt;1000, 1, 0)</f>
        <v>1</v>
      </c>
      <c r="P1114" s="8">
        <f>Table1[[#This Row],[actual_price]]*Table1[[#This Row],[rating_count]]</f>
        <v>70146</v>
      </c>
      <c r="Q1114" s="10" t="str">
        <f>IF(Table1[[#This Row],[discounted_price]]&lt;200, "₹ 200",IF(Table1[[#This Row],[discounted_price]]&lt;=500,"₹ 200-₹ 500", "&gt;₹ 500"))</f>
        <v>&gt;₹ 500</v>
      </c>
      <c r="R1114">
        <f>Table1[[#This Row],[rating]]*Table1[[#This Row],[rating_count]]</f>
        <v>253.8</v>
      </c>
      <c r="S1114" t="str">
        <f>IF(Table1[[#This Row],[discount_percentage]]&lt;0.25, "Low", IF(Table1[[#This Row],[discount_percentage]]&lt;0.5, "Medium", "High"))</f>
        <v>High</v>
      </c>
    </row>
    <row r="1115" spans="1:19">
      <c r="A1115" t="s">
        <v>2219</v>
      </c>
      <c r="B1115" t="s">
        <v>2220</v>
      </c>
      <c r="C1115" t="str">
        <f>TRIM(LEFT(Table1[[#This Row],[product_name]], FIND(" ", Table1[[#This Row],[product_name]], FIND(" ", Table1[[#This Row],[product_name]], FIND(" ", Table1[[#This Row],[product_name]])+1)+1)))</f>
        <v>Usha IH2415 1500-Watt</v>
      </c>
      <c r="D1115" t="str">
        <f>PROPER(Table1[[#This Row],[Column1]])</f>
        <v>Usha Ih2415 1500-Watt</v>
      </c>
      <c r="E1115" t="s">
        <v>2960</v>
      </c>
      <c r="F1115" t="s">
        <v>2963</v>
      </c>
      <c r="G1115" t="s">
        <v>2839</v>
      </c>
      <c r="H1115" t="s">
        <v>2864</v>
      </c>
      <c r="I1115" s="9">
        <v>2199</v>
      </c>
      <c r="J1115" s="9">
        <v>640</v>
      </c>
      <c r="K1115" s="1">
        <v>0.2</v>
      </c>
      <c r="L1115" s="3">
        <f>IF(Table1[[#This Row],[discount_percentage]]&gt;=0.5, 1,0)</f>
        <v>0</v>
      </c>
      <c r="M1115">
        <v>4.0999999999999996</v>
      </c>
      <c r="N1115" s="2">
        <v>7229</v>
      </c>
      <c r="O1115" s="7">
        <f>IF(Table1[rating_count]&lt;1000, 1, 0)</f>
        <v>0</v>
      </c>
      <c r="P1115" s="8">
        <f>Table1[[#This Row],[actual_price]]*Table1[[#This Row],[rating_count]]</f>
        <v>4626560</v>
      </c>
      <c r="Q1115" s="10" t="str">
        <f>IF(Table1[[#This Row],[discounted_price]]&lt;200, "₹ 200",IF(Table1[[#This Row],[discounted_price]]&lt;=500,"₹ 200-₹ 500", "&gt;₹ 500"))</f>
        <v>&gt;₹ 500</v>
      </c>
      <c r="R1115">
        <f>Table1[[#This Row],[rating]]*Table1[[#This Row],[rating_count]]</f>
        <v>29638.899999999998</v>
      </c>
      <c r="S1115" t="str">
        <f>IF(Table1[[#This Row],[discount_percentage]]&lt;0.25, "Low", IF(Table1[[#This Row],[discount_percentage]]&lt;0.5, "Medium", "High"))</f>
        <v>Low</v>
      </c>
    </row>
    <row r="1116" spans="1:19">
      <c r="A1116" t="s">
        <v>2221</v>
      </c>
      <c r="B1116" t="s">
        <v>2222</v>
      </c>
      <c r="C1116" t="str">
        <f>TRIM(LEFT(Table1[[#This Row],[product_name]], FIND(" ", Table1[[#This Row],[product_name]], FIND(" ", Table1[[#This Row],[product_name]], FIND(" ", Table1[[#This Row],[product_name]])+1)+1)))</f>
        <v>ACTIVA Instant 3</v>
      </c>
      <c r="D1116" t="str">
        <f>PROPER(Table1[[#This Row],[Column1]])</f>
        <v>Activa Instant 3</v>
      </c>
      <c r="E1116" t="s">
        <v>2960</v>
      </c>
      <c r="F1116" t="s">
        <v>2962</v>
      </c>
      <c r="G1116" t="s">
        <v>2837</v>
      </c>
      <c r="H1116" t="s">
        <v>2847</v>
      </c>
      <c r="I1116" s="9">
        <v>3699</v>
      </c>
      <c r="J1116" s="9">
        <v>3790</v>
      </c>
      <c r="K1116" s="1">
        <v>0.5</v>
      </c>
      <c r="L1116" s="3">
        <f>IF(Table1[[#This Row],[discount_percentage]]&gt;=0.5, 1,0)</f>
        <v>1</v>
      </c>
      <c r="M1116">
        <v>3.8</v>
      </c>
      <c r="N1116" s="2">
        <v>3842</v>
      </c>
      <c r="O1116" s="7">
        <f>IF(Table1[rating_count]&lt;1000, 1, 0)</f>
        <v>0</v>
      </c>
      <c r="P1116" s="8">
        <f>Table1[[#This Row],[actual_price]]*Table1[[#This Row],[rating_count]]</f>
        <v>14561180</v>
      </c>
      <c r="Q1116" s="10" t="str">
        <f>IF(Table1[[#This Row],[discounted_price]]&lt;200, "₹ 200",IF(Table1[[#This Row],[discounted_price]]&lt;=500,"₹ 200-₹ 500", "&gt;₹ 500"))</f>
        <v>&gt;₹ 500</v>
      </c>
      <c r="R1116">
        <f>Table1[[#This Row],[rating]]*Table1[[#This Row],[rating_count]]</f>
        <v>14599.599999999999</v>
      </c>
      <c r="S1116" t="str">
        <f>IF(Table1[[#This Row],[discount_percentage]]&lt;0.25, "Low", IF(Table1[[#This Row],[discount_percentage]]&lt;0.5, "Medium", "High"))</f>
        <v>High</v>
      </c>
    </row>
    <row r="1117" spans="1:19">
      <c r="A1117" t="s">
        <v>2223</v>
      </c>
      <c r="B1117" t="s">
        <v>2224</v>
      </c>
      <c r="C1117" t="str">
        <f>TRIM(LEFT(Table1[[#This Row],[product_name]], FIND(" ", Table1[[#This Row],[product_name]], FIND(" ", Table1[[#This Row],[product_name]], FIND(" ", Table1[[#This Row],[product_name]])+1)+1)))</f>
        <v>Havells Instanio 1-Litre</v>
      </c>
      <c r="D1117" t="str">
        <f>PROPER(Table1[[#This Row],[Column1]])</f>
        <v>Havells Instanio 1-Litre</v>
      </c>
      <c r="E1117" t="s">
        <v>2960</v>
      </c>
      <c r="F1117" t="s">
        <v>2967</v>
      </c>
      <c r="G1117" t="s">
        <v>2968</v>
      </c>
      <c r="H1117" t="s">
        <v>2971</v>
      </c>
      <c r="I1117" s="9">
        <v>177</v>
      </c>
      <c r="J1117" s="9">
        <v>4560</v>
      </c>
      <c r="K1117" s="1">
        <v>0.43</v>
      </c>
      <c r="L1117" s="3">
        <f>IF(Table1[[#This Row],[discount_percentage]]&gt;=0.5, 1,0)</f>
        <v>0</v>
      </c>
      <c r="M1117">
        <v>4.4000000000000004</v>
      </c>
      <c r="N1117" s="2">
        <v>646</v>
      </c>
      <c r="O1117" s="7">
        <f>IF(Table1[rating_count]&lt;1000, 1, 0)</f>
        <v>1</v>
      </c>
      <c r="P1117" s="8">
        <f>Table1[[#This Row],[actual_price]]*Table1[[#This Row],[rating_count]]</f>
        <v>2945760</v>
      </c>
      <c r="Q1117" s="10" t="str">
        <f>IF(Table1[[#This Row],[discounted_price]]&lt;200, "₹ 200",IF(Table1[[#This Row],[discounted_price]]&lt;=500,"₹ 200-₹ 500", "&gt;₹ 500"))</f>
        <v>₹ 200</v>
      </c>
      <c r="R1117">
        <f>Table1[[#This Row],[rating]]*Table1[[#This Row],[rating_count]]</f>
        <v>2842.4</v>
      </c>
      <c r="S1117" t="str">
        <f>IF(Table1[[#This Row],[discount_percentage]]&lt;0.25, "Low", IF(Table1[[#This Row],[discount_percentage]]&lt;0.5, "Medium", "High"))</f>
        <v>Medium</v>
      </c>
    </row>
    <row r="1118" spans="1:19">
      <c r="A1118" t="s">
        <v>2225</v>
      </c>
      <c r="B1118" t="s">
        <v>2226</v>
      </c>
      <c r="C1118" t="str">
        <f>TRIM(LEFT(Table1[[#This Row],[product_name]], FIND(" ", Table1[[#This Row],[product_name]], FIND(" ", Table1[[#This Row],[product_name]], FIND(" ", Table1[[#This Row],[product_name]])+1)+1)))</f>
        <v>Lifelong 2-in1 Egg</v>
      </c>
      <c r="D1118" t="str">
        <f>PROPER(Table1[[#This Row],[Column1]])</f>
        <v>Lifelong 2-In1 Egg</v>
      </c>
      <c r="E1118" t="s">
        <v>2960</v>
      </c>
      <c r="F1118" t="s">
        <v>2962</v>
      </c>
      <c r="G1118" t="s">
        <v>2837</v>
      </c>
      <c r="H1118" t="s">
        <v>2847</v>
      </c>
      <c r="I1118" s="9">
        <v>1149</v>
      </c>
      <c r="J1118" s="9">
        <v>3500</v>
      </c>
      <c r="K1118" s="1">
        <v>0.66</v>
      </c>
      <c r="L1118" s="3">
        <f>IF(Table1[[#This Row],[discount_percentage]]&gt;=0.5, 1,0)</f>
        <v>1</v>
      </c>
      <c r="M1118">
        <v>4.3</v>
      </c>
      <c r="N1118" s="2">
        <v>1802</v>
      </c>
      <c r="O1118" s="7">
        <f>IF(Table1[rating_count]&lt;1000, 1, 0)</f>
        <v>0</v>
      </c>
      <c r="P1118" s="8">
        <f>Table1[[#This Row],[actual_price]]*Table1[[#This Row],[rating_count]]</f>
        <v>6307000</v>
      </c>
      <c r="Q1118" s="10" t="str">
        <f>IF(Table1[[#This Row],[discounted_price]]&lt;200, "₹ 200",IF(Table1[[#This Row],[discounted_price]]&lt;=500,"₹ 200-₹ 500", "&gt;₹ 500"))</f>
        <v>&gt;₹ 500</v>
      </c>
      <c r="R1118">
        <f>Table1[[#This Row],[rating]]*Table1[[#This Row],[rating_count]]</f>
        <v>7748.5999999999995</v>
      </c>
      <c r="S1118" t="str">
        <f>IF(Table1[[#This Row],[discount_percentage]]&lt;0.25, "Low", IF(Table1[[#This Row],[discount_percentage]]&lt;0.5, "Medium", "High"))</f>
        <v>High</v>
      </c>
    </row>
    <row r="1119" spans="1:19">
      <c r="A1119" t="s">
        <v>2227</v>
      </c>
      <c r="B1119" t="s">
        <v>2228</v>
      </c>
      <c r="C1119" t="str">
        <f>TRIM(LEFT(Table1[[#This Row],[product_name]], FIND(" ", Table1[[#This Row],[product_name]], FIND(" ", Table1[[#This Row],[product_name]], FIND(" ", Table1[[#This Row],[product_name]])+1)+1)))</f>
        <v>INDIAS¬Æ‚Ñ¢ Electro-Instant Water</v>
      </c>
      <c r="D1119" t="str">
        <f>PROPER(Table1[[#This Row],[Column1]])</f>
        <v>Indias¬Æ‚Ñ¢ Electro-Instant Water</v>
      </c>
      <c r="E1119" t="s">
        <v>2960</v>
      </c>
      <c r="F1119" t="s">
        <v>2962</v>
      </c>
      <c r="G1119" t="s">
        <v>2865</v>
      </c>
      <c r="H1119" t="s">
        <v>2866</v>
      </c>
      <c r="I1119" s="9">
        <v>244</v>
      </c>
      <c r="J1119" s="9">
        <v>2600</v>
      </c>
      <c r="K1119" s="1">
        <v>0.62</v>
      </c>
      <c r="L1119" s="3">
        <f>IF(Table1[[#This Row],[discount_percentage]]&gt;=0.5, 1,0)</f>
        <v>1</v>
      </c>
      <c r="M1119">
        <v>3.4</v>
      </c>
      <c r="N1119" s="2">
        <v>252</v>
      </c>
      <c r="O1119" s="7">
        <f>IF(Table1[rating_count]&lt;1000, 1, 0)</f>
        <v>1</v>
      </c>
      <c r="P1119" s="8">
        <f>Table1[[#This Row],[actual_price]]*Table1[[#This Row],[rating_count]]</f>
        <v>655200</v>
      </c>
      <c r="Q1119" s="10" t="str">
        <f>IF(Table1[[#This Row],[discounted_price]]&lt;200, "₹ 200",IF(Table1[[#This Row],[discounted_price]]&lt;=500,"₹ 200-₹ 500", "&gt;₹ 500"))</f>
        <v>₹ 200-₹ 500</v>
      </c>
      <c r="R1119">
        <f>Table1[[#This Row],[rating]]*Table1[[#This Row],[rating_count]]</f>
        <v>856.8</v>
      </c>
      <c r="S1119" t="str">
        <f>IF(Table1[[#This Row],[discount_percentage]]&lt;0.25, "Low", IF(Table1[[#This Row],[discount_percentage]]&lt;0.5, "Medium", "High"))</f>
        <v>High</v>
      </c>
    </row>
    <row r="1120" spans="1:19">
      <c r="A1120" t="s">
        <v>2229</v>
      </c>
      <c r="B1120" t="s">
        <v>2230</v>
      </c>
      <c r="C1120" t="str">
        <f>TRIM(LEFT(Table1[[#This Row],[product_name]], FIND(" ", Table1[[#This Row],[product_name]], FIND(" ", Table1[[#This Row],[product_name]], FIND(" ", Table1[[#This Row],[product_name]])+1)+1)))</f>
        <v>AmazonBasics Induction Cooktop</v>
      </c>
      <c r="D1120" t="str">
        <f>PROPER(Table1[[#This Row],[Column1]])</f>
        <v>Amazonbasics Induction Cooktop</v>
      </c>
      <c r="E1120" t="s">
        <v>2960</v>
      </c>
      <c r="F1120" t="s">
        <v>2963</v>
      </c>
      <c r="G1120" t="s">
        <v>2839</v>
      </c>
      <c r="H1120" t="s">
        <v>2840</v>
      </c>
      <c r="I1120" s="9">
        <v>1959</v>
      </c>
      <c r="J1120" s="9">
        <v>3300</v>
      </c>
      <c r="K1120" s="1">
        <v>0.39</v>
      </c>
      <c r="L1120" s="3">
        <f>IF(Table1[[#This Row],[discount_percentage]]&gt;=0.5, 1,0)</f>
        <v>0</v>
      </c>
      <c r="M1120">
        <v>4.2</v>
      </c>
      <c r="N1120" s="2">
        <v>780</v>
      </c>
      <c r="O1120" s="7">
        <f>IF(Table1[rating_count]&lt;1000, 1, 0)</f>
        <v>1</v>
      </c>
      <c r="P1120" s="8">
        <f>Table1[[#This Row],[actual_price]]*Table1[[#This Row],[rating_count]]</f>
        <v>2574000</v>
      </c>
      <c r="Q1120" s="10" t="str">
        <f>IF(Table1[[#This Row],[discounted_price]]&lt;200, "₹ 200",IF(Table1[[#This Row],[discounted_price]]&lt;=500,"₹ 200-₹ 500", "&gt;₹ 500"))</f>
        <v>&gt;₹ 500</v>
      </c>
      <c r="R1120">
        <f>Table1[[#This Row],[rating]]*Table1[[#This Row],[rating_count]]</f>
        <v>3276</v>
      </c>
      <c r="S1120" t="str">
        <f>IF(Table1[[#This Row],[discount_percentage]]&lt;0.25, "Low", IF(Table1[[#This Row],[discount_percentage]]&lt;0.5, "Medium", "High"))</f>
        <v>Medium</v>
      </c>
    </row>
    <row r="1121" spans="1:19">
      <c r="A1121" t="s">
        <v>2231</v>
      </c>
      <c r="B1121" t="s">
        <v>2232</v>
      </c>
      <c r="C1121" t="str">
        <f>TRIM(LEFT(Table1[[#This Row],[product_name]], FIND(" ", Table1[[#This Row],[product_name]], FIND(" ", Table1[[#This Row],[product_name]], FIND(" ", Table1[[#This Row],[product_name]])+1)+1)))</f>
        <v>Sui Generis Electric</v>
      </c>
      <c r="D1121" t="str">
        <f>PROPER(Table1[[#This Row],[Column1]])</f>
        <v>Sui Generis Electric</v>
      </c>
      <c r="E1121" t="s">
        <v>2960</v>
      </c>
      <c r="F1121" t="s">
        <v>2962</v>
      </c>
      <c r="G1121" t="s">
        <v>2842</v>
      </c>
      <c r="H1121" t="s">
        <v>2843</v>
      </c>
      <c r="I1121" s="9">
        <v>319</v>
      </c>
      <c r="J1121" s="9">
        <v>699</v>
      </c>
      <c r="K1121" s="1">
        <v>0.7</v>
      </c>
      <c r="L1121" s="3">
        <f>IF(Table1[[#This Row],[discount_percentage]]&gt;=0.5, 1,0)</f>
        <v>1</v>
      </c>
      <c r="M1121">
        <v>3.7</v>
      </c>
      <c r="N1121" s="2">
        <v>74</v>
      </c>
      <c r="O1121" s="7">
        <f>IF(Table1[rating_count]&lt;1000, 1, 0)</f>
        <v>1</v>
      </c>
      <c r="P1121" s="8">
        <f>Table1[[#This Row],[actual_price]]*Table1[[#This Row],[rating_count]]</f>
        <v>51726</v>
      </c>
      <c r="Q1121" s="10" t="str">
        <f>IF(Table1[[#This Row],[discounted_price]]&lt;200, "₹ 200",IF(Table1[[#This Row],[discounted_price]]&lt;=500,"₹ 200-₹ 500", "&gt;₹ 500"))</f>
        <v>₹ 200-₹ 500</v>
      </c>
      <c r="R1121">
        <f>Table1[[#This Row],[rating]]*Table1[[#This Row],[rating_count]]</f>
        <v>273.8</v>
      </c>
      <c r="S1121" t="str">
        <f>IF(Table1[[#This Row],[discount_percentage]]&lt;0.25, "Low", IF(Table1[[#This Row],[discount_percentage]]&lt;0.5, "Medium", "High"))</f>
        <v>High</v>
      </c>
    </row>
    <row r="1122" spans="1:19">
      <c r="A1122" t="s">
        <v>2233</v>
      </c>
      <c r="B1122" t="s">
        <v>2234</v>
      </c>
      <c r="C1122" t="str">
        <f>TRIM(LEFT(Table1[[#This Row],[product_name]], FIND(" ", Table1[[#This Row],[product_name]], FIND(" ", Table1[[#This Row],[product_name]], FIND(" ", Table1[[#This Row],[product_name]])+1)+1)))</f>
        <v>Philips Air Purifier</v>
      </c>
      <c r="D1122" t="str">
        <f>PROPER(Table1[[#This Row],[Column1]])</f>
        <v>Philips Air Purifier</v>
      </c>
      <c r="E1122" t="s">
        <v>2960</v>
      </c>
      <c r="F1122" t="s">
        <v>2962</v>
      </c>
      <c r="G1122" t="s">
        <v>2837</v>
      </c>
      <c r="H1122" t="s">
        <v>2838</v>
      </c>
      <c r="I1122" s="9">
        <v>1499</v>
      </c>
      <c r="J1122" s="9">
        <v>23559</v>
      </c>
      <c r="K1122" s="1">
        <v>0.38</v>
      </c>
      <c r="L1122" s="3">
        <f>IF(Table1[[#This Row],[discount_percentage]]&gt;=0.5, 1,0)</f>
        <v>0</v>
      </c>
      <c r="M1122">
        <v>4.3</v>
      </c>
      <c r="N1122" s="2">
        <v>2026</v>
      </c>
      <c r="O1122" s="7">
        <f>IF(Table1[rating_count]&lt;1000, 1, 0)</f>
        <v>0</v>
      </c>
      <c r="P1122" s="8">
        <f>Table1[[#This Row],[actual_price]]*Table1[[#This Row],[rating_count]]</f>
        <v>47730534</v>
      </c>
      <c r="Q1122" s="10" t="str">
        <f>IF(Table1[[#This Row],[discounted_price]]&lt;200, "₹ 200",IF(Table1[[#This Row],[discounted_price]]&lt;=500,"₹ 200-₹ 500", "&gt;₹ 500"))</f>
        <v>&gt;₹ 500</v>
      </c>
      <c r="R1122">
        <f>Table1[[#This Row],[rating]]*Table1[[#This Row],[rating_count]]</f>
        <v>8711.7999999999993</v>
      </c>
      <c r="S1122" t="str">
        <f>IF(Table1[[#This Row],[discount_percentage]]&lt;0.25, "Low", IF(Table1[[#This Row],[discount_percentage]]&lt;0.5, "Medium", "High"))</f>
        <v>Medium</v>
      </c>
    </row>
    <row r="1123" spans="1:19">
      <c r="A1123" t="s">
        <v>2235</v>
      </c>
      <c r="B1123" t="s">
        <v>2236</v>
      </c>
      <c r="C1123" t="str">
        <f>TRIM(LEFT(Table1[[#This Row],[product_name]], FIND(" ", Table1[[#This Row],[product_name]], FIND(" ", Table1[[#This Row],[product_name]], FIND(" ", Table1[[#This Row],[product_name]])+1)+1)))</f>
        <v>Esquire Laundry Basket</v>
      </c>
      <c r="D1123" t="str">
        <f>PROPER(Table1[[#This Row],[Column1]])</f>
        <v>Esquire Laundry Basket</v>
      </c>
      <c r="E1123" t="s">
        <v>2960</v>
      </c>
      <c r="F1123" t="s">
        <v>2962</v>
      </c>
      <c r="G1123" t="s">
        <v>2842</v>
      </c>
      <c r="H1123" t="s">
        <v>2843</v>
      </c>
      <c r="I1123" s="9">
        <v>469</v>
      </c>
      <c r="J1123" s="9">
        <v>1599</v>
      </c>
      <c r="K1123" s="1">
        <v>0.41</v>
      </c>
      <c r="L1123" s="3">
        <f>IF(Table1[[#This Row],[discount_percentage]]&gt;=0.5, 1,0)</f>
        <v>0</v>
      </c>
      <c r="M1123">
        <v>4.3</v>
      </c>
      <c r="N1123" s="2">
        <v>5911</v>
      </c>
      <c r="O1123" s="7">
        <f>IF(Table1[rating_count]&lt;1000, 1, 0)</f>
        <v>0</v>
      </c>
      <c r="P1123" s="8">
        <f>Table1[[#This Row],[actual_price]]*Table1[[#This Row],[rating_count]]</f>
        <v>9451689</v>
      </c>
      <c r="Q1123" s="10" t="str">
        <f>IF(Table1[[#This Row],[discounted_price]]&lt;200, "₹ 200",IF(Table1[[#This Row],[discounted_price]]&lt;=500,"₹ 200-₹ 500", "&gt;₹ 500"))</f>
        <v>₹ 200-₹ 500</v>
      </c>
      <c r="R1123">
        <f>Table1[[#This Row],[rating]]*Table1[[#This Row],[rating_count]]</f>
        <v>25417.3</v>
      </c>
      <c r="S1123" t="str">
        <f>IF(Table1[[#This Row],[discount_percentage]]&lt;0.25, "Low", IF(Table1[[#This Row],[discount_percentage]]&lt;0.5, "Medium", "High"))</f>
        <v>Medium</v>
      </c>
    </row>
    <row r="1124" spans="1:19">
      <c r="A1124" t="s">
        <v>2237</v>
      </c>
      <c r="B1124" t="s">
        <v>2238</v>
      </c>
      <c r="C1124" t="str">
        <f>TRIM(LEFT(Table1[[#This Row],[product_name]], FIND(" ", Table1[[#This Row],[product_name]], FIND(" ", Table1[[#This Row],[product_name]], FIND(" ", Table1[[#This Row],[product_name]])+1)+1)))</f>
        <v>PHILIPS Air Fryer</v>
      </c>
      <c r="D1124" t="str">
        <f>PROPER(Table1[[#This Row],[Column1]])</f>
        <v>Philips Air Fryer</v>
      </c>
      <c r="E1124" t="s">
        <v>2960</v>
      </c>
      <c r="F1124" t="s">
        <v>2962</v>
      </c>
      <c r="G1124" t="s">
        <v>2837</v>
      </c>
      <c r="H1124" t="s">
        <v>2863</v>
      </c>
      <c r="I1124" s="9">
        <v>1099</v>
      </c>
      <c r="J1124" s="9">
        <v>9995</v>
      </c>
      <c r="K1124" s="1">
        <v>0.28000000000000003</v>
      </c>
      <c r="L1124" s="3">
        <f>IF(Table1[[#This Row],[discount_percentage]]&gt;=0.5, 1,0)</f>
        <v>0</v>
      </c>
      <c r="M1124">
        <v>4.4000000000000004</v>
      </c>
      <c r="N1124" s="2">
        <v>1964</v>
      </c>
      <c r="O1124" s="7">
        <f>IF(Table1[rating_count]&lt;1000, 1, 0)</f>
        <v>0</v>
      </c>
      <c r="P1124" s="8">
        <f>Table1[[#This Row],[actual_price]]*Table1[[#This Row],[rating_count]]</f>
        <v>19630180</v>
      </c>
      <c r="Q1124" s="10" t="str">
        <f>IF(Table1[[#This Row],[discounted_price]]&lt;200, "₹ 200",IF(Table1[[#This Row],[discounted_price]]&lt;=500,"₹ 200-₹ 500", "&gt;₹ 500"))</f>
        <v>&gt;₹ 500</v>
      </c>
      <c r="R1124">
        <f>Table1[[#This Row],[rating]]*Table1[[#This Row],[rating_count]]</f>
        <v>8641.6</v>
      </c>
      <c r="S1124" t="str">
        <f>IF(Table1[[#This Row],[discount_percentage]]&lt;0.25, "Low", IF(Table1[[#This Row],[discount_percentage]]&lt;0.5, "Medium", "High"))</f>
        <v>Medium</v>
      </c>
    </row>
    <row r="1125" spans="1:19">
      <c r="A1125" t="s">
        <v>2239</v>
      </c>
      <c r="B1125" t="s">
        <v>2240</v>
      </c>
      <c r="C1125" t="str">
        <f>TRIM(LEFT(Table1[[#This Row],[product_name]], FIND(" ", Table1[[#This Row],[product_name]], FIND(" ", Table1[[#This Row],[product_name]], FIND(" ", Table1[[#This Row],[product_name]])+1)+1)))</f>
        <v>Havells Bero Quartz</v>
      </c>
      <c r="D1125" t="str">
        <f>PROPER(Table1[[#This Row],[Column1]])</f>
        <v>Havells Bero Quartz</v>
      </c>
      <c r="E1125" t="s">
        <v>2960</v>
      </c>
      <c r="F1125" t="s">
        <v>2963</v>
      </c>
      <c r="G1125" t="s">
        <v>2839</v>
      </c>
      <c r="H1125" t="s">
        <v>2841</v>
      </c>
      <c r="I1125" s="9">
        <v>9590</v>
      </c>
      <c r="J1125" s="9">
        <v>2545</v>
      </c>
      <c r="K1125" s="1">
        <v>0.04</v>
      </c>
      <c r="L1125" s="3">
        <f>IF(Table1[[#This Row],[discount_percentage]]&gt;=0.5, 1,0)</f>
        <v>0</v>
      </c>
      <c r="M1125">
        <v>4.0999999999999996</v>
      </c>
      <c r="N1125" s="2">
        <v>25</v>
      </c>
      <c r="O1125" s="7">
        <f>IF(Table1[rating_count]&lt;1000, 1, 0)</f>
        <v>1</v>
      </c>
      <c r="P1125" s="8">
        <f>Table1[[#This Row],[actual_price]]*Table1[[#This Row],[rating_count]]</f>
        <v>63625</v>
      </c>
      <c r="Q1125" s="10" t="str">
        <f>IF(Table1[[#This Row],[discounted_price]]&lt;200, "₹ 200",IF(Table1[[#This Row],[discounted_price]]&lt;=500,"₹ 200-₹ 500", "&gt;₹ 500"))</f>
        <v>&gt;₹ 500</v>
      </c>
      <c r="R1125">
        <f>Table1[[#This Row],[rating]]*Table1[[#This Row],[rating_count]]</f>
        <v>102.49999999999999</v>
      </c>
      <c r="S1125" t="str">
        <f>IF(Table1[[#This Row],[discount_percentage]]&lt;0.25, "Low", IF(Table1[[#This Row],[discount_percentage]]&lt;0.5, "Medium", "High"))</f>
        <v>Low</v>
      </c>
    </row>
    <row r="1126" spans="1:19">
      <c r="A1126" t="s">
        <v>2241</v>
      </c>
      <c r="B1126" t="s">
        <v>2242</v>
      </c>
      <c r="C1126" t="str">
        <f>TRIM(LEFT(Table1[[#This Row],[product_name]], FIND(" ", Table1[[#This Row],[product_name]], FIND(" ", Table1[[#This Row],[product_name]], FIND(" ", Table1[[#This Row],[product_name]])+1)+1)))</f>
        <v>Philips EasyTouch Plus</v>
      </c>
      <c r="D1126" t="str">
        <f>PROPER(Table1[[#This Row],[Column1]])</f>
        <v>Philips Easytouch Plus</v>
      </c>
      <c r="E1126" t="s">
        <v>2960</v>
      </c>
      <c r="F1126" t="s">
        <v>2963</v>
      </c>
      <c r="G1126" t="s">
        <v>2859</v>
      </c>
      <c r="H1126" t="s">
        <v>2867</v>
      </c>
      <c r="I1126" s="9">
        <v>999</v>
      </c>
      <c r="J1126" s="9">
        <v>8995</v>
      </c>
      <c r="K1126" s="1">
        <v>0.13</v>
      </c>
      <c r="L1126" s="3">
        <f>IF(Table1[[#This Row],[discount_percentage]]&gt;=0.5, 1,0)</f>
        <v>0</v>
      </c>
      <c r="M1126">
        <v>4</v>
      </c>
      <c r="N1126" s="2">
        <v>3160</v>
      </c>
      <c r="O1126" s="7">
        <f>IF(Table1[rating_count]&lt;1000, 1, 0)</f>
        <v>0</v>
      </c>
      <c r="P1126" s="8">
        <f>Table1[[#This Row],[actual_price]]*Table1[[#This Row],[rating_count]]</f>
        <v>28424200</v>
      </c>
      <c r="Q1126" s="10" t="str">
        <f>IF(Table1[[#This Row],[discounted_price]]&lt;200, "₹ 200",IF(Table1[[#This Row],[discounted_price]]&lt;=500,"₹ 200-₹ 500", "&gt;₹ 500"))</f>
        <v>&gt;₹ 500</v>
      </c>
      <c r="R1126">
        <f>Table1[[#This Row],[rating]]*Table1[[#This Row],[rating_count]]</f>
        <v>12640</v>
      </c>
      <c r="S1126" t="str">
        <f>IF(Table1[[#This Row],[discount_percentage]]&lt;0.25, "Low", IF(Table1[[#This Row],[discount_percentage]]&lt;0.5, "Medium", "High"))</f>
        <v>Low</v>
      </c>
    </row>
    <row r="1127" spans="1:19">
      <c r="A1127" t="s">
        <v>2243</v>
      </c>
      <c r="B1127" t="s">
        <v>2244</v>
      </c>
      <c r="C1127" t="str">
        <f>TRIM(LEFT(Table1[[#This Row],[product_name]], FIND(" ", Table1[[#This Row],[product_name]], FIND(" ", Table1[[#This Row],[product_name]], FIND(" ", Table1[[#This Row],[product_name]])+1)+1)))</f>
        <v>Brayden Chopro, Electric</v>
      </c>
      <c r="D1127" t="str">
        <f>PROPER(Table1[[#This Row],[Column1]])</f>
        <v>Brayden Chopro, Electric</v>
      </c>
      <c r="E1127" t="s">
        <v>2960</v>
      </c>
      <c r="F1127" t="s">
        <v>2962</v>
      </c>
      <c r="G1127" t="s">
        <v>2837</v>
      </c>
      <c r="H1127" t="s">
        <v>2838</v>
      </c>
      <c r="I1127" s="9">
        <v>1299</v>
      </c>
      <c r="J1127" s="9">
        <v>1999</v>
      </c>
      <c r="K1127" s="1">
        <v>0.2</v>
      </c>
      <c r="L1127" s="3">
        <f>IF(Table1[[#This Row],[discount_percentage]]&gt;=0.5, 1,0)</f>
        <v>0</v>
      </c>
      <c r="M1127">
        <v>4.4000000000000004</v>
      </c>
      <c r="N1127" s="2">
        <v>1558</v>
      </c>
      <c r="O1127" s="7">
        <f>IF(Table1[rating_count]&lt;1000, 1, 0)</f>
        <v>0</v>
      </c>
      <c r="P1127" s="8">
        <f>Table1[[#This Row],[actual_price]]*Table1[[#This Row],[rating_count]]</f>
        <v>3114442</v>
      </c>
      <c r="Q1127" s="10" t="str">
        <f>IF(Table1[[#This Row],[discounted_price]]&lt;200, "₹ 200",IF(Table1[[#This Row],[discounted_price]]&lt;=500,"₹ 200-₹ 500", "&gt;₹ 500"))</f>
        <v>&gt;₹ 500</v>
      </c>
      <c r="R1127">
        <f>Table1[[#This Row],[rating]]*Table1[[#This Row],[rating_count]]</f>
        <v>6855.2000000000007</v>
      </c>
      <c r="S1127" t="str">
        <f>IF(Table1[[#This Row],[discount_percentage]]&lt;0.25, "Low", IF(Table1[[#This Row],[discount_percentage]]&lt;0.5, "Medium", "High"))</f>
        <v>Low</v>
      </c>
    </row>
    <row r="1128" spans="1:19">
      <c r="A1128" t="s">
        <v>2245</v>
      </c>
      <c r="B1128" t="s">
        <v>2246</v>
      </c>
      <c r="C1128" t="str">
        <f>TRIM(LEFT(Table1[[#This Row],[product_name]], FIND(" ", Table1[[#This Row],[product_name]], FIND(" ", Table1[[#This Row],[product_name]], FIND(" ", Table1[[#This Row],[product_name]])+1)+1)))</f>
        <v>Wonderchef Nutri-blend Mixer,</v>
      </c>
      <c r="D1128" t="str">
        <f>PROPER(Table1[[#This Row],[Column1]])</f>
        <v>Wonderchef Nutri-Blend Mixer,</v>
      </c>
      <c r="E1128" t="s">
        <v>2960</v>
      </c>
      <c r="F1128" t="s">
        <v>2962</v>
      </c>
      <c r="G1128" t="s">
        <v>2865</v>
      </c>
      <c r="H1128" t="s">
        <v>2868</v>
      </c>
      <c r="I1128" s="9">
        <v>292</v>
      </c>
      <c r="J1128" s="9">
        <v>5500</v>
      </c>
      <c r="K1128" s="1">
        <v>0.47</v>
      </c>
      <c r="L1128" s="3">
        <f>IF(Table1[[#This Row],[discount_percentage]]&gt;=0.5, 1,0)</f>
        <v>0</v>
      </c>
      <c r="M1128">
        <v>3.8</v>
      </c>
      <c r="N1128" s="2">
        <v>8958</v>
      </c>
      <c r="O1128" s="7">
        <f>IF(Table1[rating_count]&lt;1000, 1, 0)</f>
        <v>0</v>
      </c>
      <c r="P1128" s="8">
        <f>Table1[[#This Row],[actual_price]]*Table1[[#This Row],[rating_count]]</f>
        <v>49269000</v>
      </c>
      <c r="Q1128" s="10" t="str">
        <f>IF(Table1[[#This Row],[discounted_price]]&lt;200, "₹ 200",IF(Table1[[#This Row],[discounted_price]]&lt;=500,"₹ 200-₹ 500", "&gt;₹ 500"))</f>
        <v>₹ 200-₹ 500</v>
      </c>
      <c r="R1128">
        <f>Table1[[#This Row],[rating]]*Table1[[#This Row],[rating_count]]</f>
        <v>34040.400000000001</v>
      </c>
      <c r="S1128" t="str">
        <f>IF(Table1[[#This Row],[discount_percentage]]&lt;0.25, "Low", IF(Table1[[#This Row],[discount_percentage]]&lt;0.5, "Medium", "High"))</f>
        <v>Medium</v>
      </c>
    </row>
    <row r="1129" spans="1:19">
      <c r="A1129" t="s">
        <v>2247</v>
      </c>
      <c r="B1129" t="s">
        <v>2248</v>
      </c>
      <c r="C1129" t="str">
        <f>TRIM(LEFT(Table1[[#This Row],[product_name]], FIND(" ", Table1[[#This Row],[product_name]], FIND(" ", Table1[[#This Row],[product_name]], FIND(" ", Table1[[#This Row],[product_name]])+1)+1)))</f>
        <v>Usha Janome Dream</v>
      </c>
      <c r="D1129" t="str">
        <f>PROPER(Table1[[#This Row],[Column1]])</f>
        <v>Usha Janome Dream</v>
      </c>
      <c r="E1129" t="s">
        <v>2960</v>
      </c>
      <c r="F1129" t="s">
        <v>2962</v>
      </c>
      <c r="G1129" t="s">
        <v>2837</v>
      </c>
      <c r="H1129" t="s">
        <v>2858</v>
      </c>
      <c r="I1129" s="9">
        <v>160</v>
      </c>
      <c r="J1129" s="9">
        <v>12150</v>
      </c>
      <c r="K1129" s="1">
        <v>0.19</v>
      </c>
      <c r="L1129" s="3">
        <f>IF(Table1[[#This Row],[discount_percentage]]&gt;=0.5, 1,0)</f>
        <v>0</v>
      </c>
      <c r="M1129">
        <v>4.3</v>
      </c>
      <c r="N1129" s="2">
        <v>13251</v>
      </c>
      <c r="O1129" s="7">
        <f>IF(Table1[rating_count]&lt;1000, 1, 0)</f>
        <v>0</v>
      </c>
      <c r="P1129" s="8">
        <f>Table1[[#This Row],[actual_price]]*Table1[[#This Row],[rating_count]]</f>
        <v>160999650</v>
      </c>
      <c r="Q1129" s="10" t="str">
        <f>IF(Table1[[#This Row],[discounted_price]]&lt;200, "₹ 200",IF(Table1[[#This Row],[discounted_price]]&lt;=500,"₹ 200-₹ 500", "&gt;₹ 500"))</f>
        <v>₹ 200</v>
      </c>
      <c r="R1129">
        <f>Table1[[#This Row],[rating]]*Table1[[#This Row],[rating_count]]</f>
        <v>56979.299999999996</v>
      </c>
      <c r="S1129" t="str">
        <f>IF(Table1[[#This Row],[discount_percentage]]&lt;0.25, "Low", IF(Table1[[#This Row],[discount_percentage]]&lt;0.5, "Medium", "High"))</f>
        <v>Low</v>
      </c>
    </row>
    <row r="1130" spans="1:19">
      <c r="A1130" t="s">
        <v>2249</v>
      </c>
      <c r="B1130" t="s">
        <v>2250</v>
      </c>
      <c r="C1130" t="str">
        <f>TRIM(LEFT(Table1[[#This Row],[product_name]], FIND(" ", Table1[[#This Row],[product_name]], FIND(" ", Table1[[#This Row],[product_name]], FIND(" ", Table1[[#This Row],[product_name]])+1)+1)))</f>
        <v>Black+Decker Handheld Portable</v>
      </c>
      <c r="D1130" t="str">
        <f>PROPER(Table1[[#This Row],[Column1]])</f>
        <v>Black+Decker Handheld Portable</v>
      </c>
      <c r="E1130" t="s">
        <v>2960</v>
      </c>
      <c r="F1130" t="s">
        <v>2962</v>
      </c>
      <c r="G1130" t="s">
        <v>2869</v>
      </c>
      <c r="H1130" t="s">
        <v>2870</v>
      </c>
      <c r="I1130" s="9">
        <v>600</v>
      </c>
      <c r="J1130" s="9">
        <v>4995</v>
      </c>
      <c r="K1130" s="1">
        <v>0.34</v>
      </c>
      <c r="L1130" s="3">
        <f>IF(Table1[[#This Row],[discount_percentage]]&gt;=0.5, 1,0)</f>
        <v>0</v>
      </c>
      <c r="M1130">
        <v>3.8</v>
      </c>
      <c r="N1130" s="2">
        <v>1393</v>
      </c>
      <c r="O1130" s="7">
        <f>IF(Table1[rating_count]&lt;1000, 1, 0)</f>
        <v>0</v>
      </c>
      <c r="P1130" s="8">
        <f>Table1[[#This Row],[actual_price]]*Table1[[#This Row],[rating_count]]</f>
        <v>6958035</v>
      </c>
      <c r="Q1130" s="10" t="str">
        <f>IF(Table1[[#This Row],[discounted_price]]&lt;200, "₹ 200",IF(Table1[[#This Row],[discounted_price]]&lt;=500,"₹ 200-₹ 500", "&gt;₹ 500"))</f>
        <v>&gt;₹ 500</v>
      </c>
      <c r="R1130">
        <f>Table1[[#This Row],[rating]]*Table1[[#This Row],[rating_count]]</f>
        <v>5293.4</v>
      </c>
      <c r="S1130" t="str">
        <f>IF(Table1[[#This Row],[discount_percentage]]&lt;0.25, "Low", IF(Table1[[#This Row],[discount_percentage]]&lt;0.5, "Medium", "High"))</f>
        <v>Medium</v>
      </c>
    </row>
    <row r="1131" spans="1:19">
      <c r="A1131" t="s">
        <v>2251</v>
      </c>
      <c r="B1131" t="s">
        <v>2252</v>
      </c>
      <c r="C1131" t="str">
        <f>TRIM(LEFT(Table1[[#This Row],[product_name]], FIND(" ", Table1[[#This Row],[product_name]], FIND(" ", Table1[[#This Row],[product_name]], FIND(" ", Table1[[#This Row],[product_name]])+1)+1)))</f>
        <v>Personal Size Blender,</v>
      </c>
      <c r="D1131" t="str">
        <f>PROPER(Table1[[#This Row],[Column1]])</f>
        <v>Personal Size Blender,</v>
      </c>
      <c r="E1131" t="s">
        <v>2960</v>
      </c>
      <c r="F1131" t="s">
        <v>2962</v>
      </c>
      <c r="G1131" t="s">
        <v>2869</v>
      </c>
      <c r="H1131" t="s">
        <v>2871</v>
      </c>
      <c r="I1131" s="9">
        <v>1130</v>
      </c>
      <c r="J1131" s="9">
        <v>1499</v>
      </c>
      <c r="K1131" s="1">
        <v>0.55000000000000004</v>
      </c>
      <c r="L1131" s="3">
        <f>IF(Table1[[#This Row],[discount_percentage]]&gt;=0.5, 1,0)</f>
        <v>1</v>
      </c>
      <c r="M1131">
        <v>2.2999999999999998</v>
      </c>
      <c r="N1131" s="2">
        <v>13</v>
      </c>
      <c r="O1131" s="7">
        <f>IF(Table1[rating_count]&lt;1000, 1, 0)</f>
        <v>1</v>
      </c>
      <c r="P1131" s="8">
        <f>Table1[[#This Row],[actual_price]]*Table1[[#This Row],[rating_count]]</f>
        <v>19487</v>
      </c>
      <c r="Q1131" s="10" t="str">
        <f>IF(Table1[[#This Row],[discounted_price]]&lt;200, "₹ 200",IF(Table1[[#This Row],[discounted_price]]&lt;=500,"₹ 200-₹ 500", "&gt;₹ 500"))</f>
        <v>&gt;₹ 500</v>
      </c>
      <c r="R1131">
        <f>Table1[[#This Row],[rating]]*Table1[[#This Row],[rating_count]]</f>
        <v>29.9</v>
      </c>
      <c r="S1131" t="str">
        <f>IF(Table1[[#This Row],[discount_percentage]]&lt;0.25, "Low", IF(Table1[[#This Row],[discount_percentage]]&lt;0.5, "Medium", "High"))</f>
        <v>High</v>
      </c>
    </row>
    <row r="1132" spans="1:19">
      <c r="A1132" t="s">
        <v>2253</v>
      </c>
      <c r="B1132" t="s">
        <v>2254</v>
      </c>
      <c r="C1132" t="str">
        <f>TRIM(LEFT(Table1[[#This Row],[product_name]], FIND(" ", Table1[[#This Row],[product_name]], FIND(" ", Table1[[#This Row],[product_name]], FIND(" ", Table1[[#This Row],[product_name]])+1)+1)))</f>
        <v>Sujata Powermatic Plus</v>
      </c>
      <c r="D1132" t="str">
        <f>PROPER(Table1[[#This Row],[Column1]])</f>
        <v>Sujata Powermatic Plus</v>
      </c>
      <c r="E1132" t="s">
        <v>2960</v>
      </c>
      <c r="F1132" t="s">
        <v>2962</v>
      </c>
      <c r="G1132" t="s">
        <v>2837</v>
      </c>
      <c r="H1132" t="s">
        <v>2847</v>
      </c>
      <c r="I1132" s="9">
        <v>3249</v>
      </c>
      <c r="J1132" s="9">
        <v>7506</v>
      </c>
      <c r="K1132" s="1">
        <v>0.22</v>
      </c>
      <c r="L1132" s="3">
        <f>IF(Table1[[#This Row],[discount_percentage]]&gt;=0.5, 1,0)</f>
        <v>0</v>
      </c>
      <c r="M1132">
        <v>4.5</v>
      </c>
      <c r="N1132" s="2">
        <v>7241</v>
      </c>
      <c r="O1132" s="7">
        <f>IF(Table1[rating_count]&lt;1000, 1, 0)</f>
        <v>0</v>
      </c>
      <c r="P1132" s="8">
        <f>Table1[[#This Row],[actual_price]]*Table1[[#This Row],[rating_count]]</f>
        <v>54350946</v>
      </c>
      <c r="Q1132" s="10" t="str">
        <f>IF(Table1[[#This Row],[discounted_price]]&lt;200, "₹ 200",IF(Table1[[#This Row],[discounted_price]]&lt;=500,"₹ 200-₹ 500", "&gt;₹ 500"))</f>
        <v>&gt;₹ 500</v>
      </c>
      <c r="R1132">
        <f>Table1[[#This Row],[rating]]*Table1[[#This Row],[rating_count]]</f>
        <v>32584.5</v>
      </c>
      <c r="S1132" t="str">
        <f>IF(Table1[[#This Row],[discount_percentage]]&lt;0.25, "Low", IF(Table1[[#This Row],[discount_percentage]]&lt;0.5, "Medium", "High"))</f>
        <v>Low</v>
      </c>
    </row>
    <row r="1133" spans="1:19">
      <c r="A1133" t="s">
        <v>2255</v>
      </c>
      <c r="B1133" t="s">
        <v>2256</v>
      </c>
      <c r="C1133" t="str">
        <f>TRIM(LEFT(Table1[[#This Row],[product_name]], FIND(" ", Table1[[#This Row],[product_name]], FIND(" ", Table1[[#This Row],[product_name]], FIND(" ", Table1[[#This Row],[product_name]])+1)+1)))</f>
        <v>Sure From Aquaguard</v>
      </c>
      <c r="D1133" t="str">
        <f>PROPER(Table1[[#This Row],[Column1]])</f>
        <v>Sure From Aquaguard</v>
      </c>
      <c r="E1133" t="s">
        <v>2960</v>
      </c>
      <c r="F1133" t="s">
        <v>2962</v>
      </c>
      <c r="G1133" t="s">
        <v>2837</v>
      </c>
      <c r="H1133" t="s">
        <v>2847</v>
      </c>
      <c r="I1133" s="9">
        <v>3599</v>
      </c>
      <c r="J1133" s="9">
        <v>18000</v>
      </c>
      <c r="K1133" s="1">
        <v>0.49</v>
      </c>
      <c r="L1133" s="3">
        <f>IF(Table1[[#This Row],[discount_percentage]]&gt;=0.5, 1,0)</f>
        <v>0</v>
      </c>
      <c r="M1133">
        <v>4</v>
      </c>
      <c r="N1133" s="2">
        <v>16020</v>
      </c>
      <c r="O1133" s="7">
        <f>IF(Table1[rating_count]&lt;1000, 1, 0)</f>
        <v>0</v>
      </c>
      <c r="P1133" s="8">
        <f>Table1[[#This Row],[actual_price]]*Table1[[#This Row],[rating_count]]</f>
        <v>288360000</v>
      </c>
      <c r="Q1133" s="10" t="str">
        <f>IF(Table1[[#This Row],[discounted_price]]&lt;200, "₹ 200",IF(Table1[[#This Row],[discounted_price]]&lt;=500,"₹ 200-₹ 500", "&gt;₹ 500"))</f>
        <v>&gt;₹ 500</v>
      </c>
      <c r="R1133">
        <f>Table1[[#This Row],[rating]]*Table1[[#This Row],[rating_count]]</f>
        <v>64080</v>
      </c>
      <c r="S1133" t="str">
        <f>IF(Table1[[#This Row],[discount_percentage]]&lt;0.25, "Low", IF(Table1[[#This Row],[discount_percentage]]&lt;0.5, "Medium", "High"))</f>
        <v>Medium</v>
      </c>
    </row>
    <row r="1134" spans="1:19">
      <c r="A1134" t="s">
        <v>2257</v>
      </c>
      <c r="B1134" t="s">
        <v>2258</v>
      </c>
      <c r="C1134" t="str">
        <f>TRIM(LEFT(Table1[[#This Row],[product_name]], FIND(" ", Table1[[#This Row],[product_name]], FIND(" ", Table1[[#This Row],[product_name]], FIND(" ", Table1[[#This Row],[product_name]])+1)+1)))</f>
        <v>PrettyKrafts Laundry Basket</v>
      </c>
      <c r="D1134" t="str">
        <f>PROPER(Table1[[#This Row],[Column1]])</f>
        <v>Prettykrafts Laundry Basket</v>
      </c>
      <c r="E1134" t="s">
        <v>2960</v>
      </c>
      <c r="F1134" t="s">
        <v>2962</v>
      </c>
      <c r="G1134" t="s">
        <v>2837</v>
      </c>
      <c r="H1134" t="s">
        <v>2855</v>
      </c>
      <c r="I1134" s="9">
        <v>368</v>
      </c>
      <c r="J1134" s="9">
        <v>1099</v>
      </c>
      <c r="K1134" s="1">
        <v>0.68</v>
      </c>
      <c r="L1134" s="3">
        <f>IF(Table1[[#This Row],[discount_percentage]]&gt;=0.5, 1,0)</f>
        <v>1</v>
      </c>
      <c r="M1134">
        <v>3.7</v>
      </c>
      <c r="N1134" s="2">
        <v>1470</v>
      </c>
      <c r="O1134" s="7">
        <f>IF(Table1[rating_count]&lt;1000, 1, 0)</f>
        <v>0</v>
      </c>
      <c r="P1134" s="8">
        <f>Table1[[#This Row],[actual_price]]*Table1[[#This Row],[rating_count]]</f>
        <v>1615530</v>
      </c>
      <c r="Q1134" s="10" t="str">
        <f>IF(Table1[[#This Row],[discounted_price]]&lt;200, "₹ 200",IF(Table1[[#This Row],[discounted_price]]&lt;=500,"₹ 200-₹ 500", "&gt;₹ 500"))</f>
        <v>₹ 200-₹ 500</v>
      </c>
      <c r="R1134">
        <f>Table1[[#This Row],[rating]]*Table1[[#This Row],[rating_count]]</f>
        <v>5439</v>
      </c>
      <c r="S1134" t="str">
        <f>IF(Table1[[#This Row],[discount_percentage]]&lt;0.25, "Low", IF(Table1[[#This Row],[discount_percentage]]&lt;0.5, "Medium", "High"))</f>
        <v>High</v>
      </c>
    </row>
    <row r="1135" spans="1:19">
      <c r="A1135" t="s">
        <v>2259</v>
      </c>
      <c r="B1135" t="s">
        <v>2260</v>
      </c>
      <c r="C1135" t="str">
        <f>TRIM(LEFT(Table1[[#This Row],[product_name]], FIND(" ", Table1[[#This Row],[product_name]], FIND(" ", Table1[[#This Row],[product_name]], FIND(" ", Table1[[#This Row],[product_name]])+1)+1)))</f>
        <v>Dr Trust Electronic</v>
      </c>
      <c r="D1135" t="str">
        <f>PROPER(Table1[[#This Row],[Column1]])</f>
        <v>Dr Trust Electronic</v>
      </c>
      <c r="E1135" t="s">
        <v>2960</v>
      </c>
      <c r="F1135" t="s">
        <v>2962</v>
      </c>
      <c r="G1135" t="s">
        <v>2837</v>
      </c>
      <c r="H1135" t="s">
        <v>2847</v>
      </c>
      <c r="I1135" s="9">
        <v>3199</v>
      </c>
      <c r="J1135" s="9">
        <v>1900</v>
      </c>
      <c r="K1135" s="1">
        <v>0.53</v>
      </c>
      <c r="L1135" s="3">
        <f>IF(Table1[[#This Row],[discount_percentage]]&gt;=0.5, 1,0)</f>
        <v>1</v>
      </c>
      <c r="M1135">
        <v>4</v>
      </c>
      <c r="N1135" s="2">
        <v>3663</v>
      </c>
      <c r="O1135" s="7">
        <f>IF(Table1[rating_count]&lt;1000, 1, 0)</f>
        <v>0</v>
      </c>
      <c r="P1135" s="8">
        <f>Table1[[#This Row],[actual_price]]*Table1[[#This Row],[rating_count]]</f>
        <v>6959700</v>
      </c>
      <c r="Q1135" s="10" t="str">
        <f>IF(Table1[[#This Row],[discounted_price]]&lt;200, "₹ 200",IF(Table1[[#This Row],[discounted_price]]&lt;=500,"₹ 200-₹ 500", "&gt;₹ 500"))</f>
        <v>&gt;₹ 500</v>
      </c>
      <c r="R1135">
        <f>Table1[[#This Row],[rating]]*Table1[[#This Row],[rating_count]]</f>
        <v>14652</v>
      </c>
      <c r="S1135" t="str">
        <f>IF(Table1[[#This Row],[discount_percentage]]&lt;0.25, "Low", IF(Table1[[#This Row],[discount_percentage]]&lt;0.5, "Medium", "High"))</f>
        <v>High</v>
      </c>
    </row>
    <row r="1136" spans="1:19">
      <c r="A1136" t="s">
        <v>2261</v>
      </c>
      <c r="B1136" t="s">
        <v>2262</v>
      </c>
      <c r="C1136" t="str">
        <f>TRIM(LEFT(Table1[[#This Row],[product_name]], FIND(" ", Table1[[#This Row],[product_name]], FIND(" ", Table1[[#This Row],[product_name]], FIND(" ", Table1[[#This Row],[product_name]])+1)+1)))</f>
        <v>Tesora - Inspired</v>
      </c>
      <c r="D1136" t="str">
        <f>PROPER(Table1[[#This Row],[Column1]])</f>
        <v>Tesora - Inspired</v>
      </c>
      <c r="E1136" t="s">
        <v>2960</v>
      </c>
      <c r="F1136" t="s">
        <v>2962</v>
      </c>
      <c r="G1136" t="s">
        <v>2837</v>
      </c>
      <c r="H1136" t="s">
        <v>2872</v>
      </c>
      <c r="I1136" s="9">
        <v>1599</v>
      </c>
      <c r="J1136" s="9">
        <v>1850</v>
      </c>
      <c r="K1136" s="1">
        <v>0.27</v>
      </c>
      <c r="L1136" s="3">
        <f>IF(Table1[[#This Row],[discount_percentage]]&gt;=0.5, 1,0)</f>
        <v>0</v>
      </c>
      <c r="M1136">
        <v>4.4000000000000004</v>
      </c>
      <c r="N1136" s="2">
        <v>638</v>
      </c>
      <c r="O1136" s="7">
        <f>IF(Table1[rating_count]&lt;1000, 1, 0)</f>
        <v>1</v>
      </c>
      <c r="P1136" s="8">
        <f>Table1[[#This Row],[actual_price]]*Table1[[#This Row],[rating_count]]</f>
        <v>1180300</v>
      </c>
      <c r="Q1136" s="10" t="str">
        <f>IF(Table1[[#This Row],[discounted_price]]&lt;200, "₹ 200",IF(Table1[[#This Row],[discounted_price]]&lt;=500,"₹ 200-₹ 500", "&gt;₹ 500"))</f>
        <v>&gt;₹ 500</v>
      </c>
      <c r="R1136">
        <f>Table1[[#This Row],[rating]]*Table1[[#This Row],[rating_count]]</f>
        <v>2807.2000000000003</v>
      </c>
      <c r="S1136" t="str">
        <f>IF(Table1[[#This Row],[discount_percentage]]&lt;0.25, "Low", IF(Table1[[#This Row],[discount_percentage]]&lt;0.5, "Medium", "High"))</f>
        <v>Medium</v>
      </c>
    </row>
    <row r="1137" spans="1:19">
      <c r="A1137" t="s">
        <v>2263</v>
      </c>
      <c r="B1137" t="s">
        <v>2264</v>
      </c>
      <c r="C1137" t="str">
        <f>TRIM(LEFT(Table1[[#This Row],[product_name]], FIND(" ", Table1[[#This Row],[product_name]], FIND(" ", Table1[[#This Row],[product_name]], FIND(" ", Table1[[#This Row],[product_name]])+1)+1)))</f>
        <v>AGARO Ace 1600</v>
      </c>
      <c r="D1137" t="str">
        <f>PROPER(Table1[[#This Row],[Column1]])</f>
        <v>Agaro Ace 1600</v>
      </c>
      <c r="E1137" t="s">
        <v>2960</v>
      </c>
      <c r="F1137" t="s">
        <v>2962</v>
      </c>
      <c r="G1137" t="s">
        <v>2837</v>
      </c>
      <c r="H1137" t="s">
        <v>2846</v>
      </c>
      <c r="I1137" s="9">
        <v>1999</v>
      </c>
      <c r="J1137" s="9">
        <v>9999</v>
      </c>
      <c r="K1137" s="1">
        <v>0.38</v>
      </c>
      <c r="L1137" s="3">
        <f>IF(Table1[[#This Row],[discount_percentage]]&gt;=0.5, 1,0)</f>
        <v>0</v>
      </c>
      <c r="M1137">
        <v>4.0999999999999996</v>
      </c>
      <c r="N1137" s="2">
        <v>3552</v>
      </c>
      <c r="O1137" s="7">
        <f>IF(Table1[rating_count]&lt;1000, 1, 0)</f>
        <v>0</v>
      </c>
      <c r="P1137" s="8">
        <f>Table1[[#This Row],[actual_price]]*Table1[[#This Row],[rating_count]]</f>
        <v>35516448</v>
      </c>
      <c r="Q1137" s="10" t="str">
        <f>IF(Table1[[#This Row],[discounted_price]]&lt;200, "₹ 200",IF(Table1[[#This Row],[discounted_price]]&lt;=500,"₹ 200-₹ 500", "&gt;₹ 500"))</f>
        <v>&gt;₹ 500</v>
      </c>
      <c r="R1137">
        <f>Table1[[#This Row],[rating]]*Table1[[#This Row],[rating_count]]</f>
        <v>14563.199999999999</v>
      </c>
      <c r="S1137" t="str">
        <f>IF(Table1[[#This Row],[discount_percentage]]&lt;0.25, "Low", IF(Table1[[#This Row],[discount_percentage]]&lt;0.5, "Medium", "High"))</f>
        <v>Medium</v>
      </c>
    </row>
    <row r="1138" spans="1:19">
      <c r="A1138" t="s">
        <v>2265</v>
      </c>
      <c r="B1138" t="s">
        <v>2266</v>
      </c>
      <c r="C1138" t="str">
        <f>TRIM(LEFT(Table1[[#This Row],[product_name]], FIND(" ", Table1[[#This Row],[product_name]], FIND(" ", Table1[[#This Row],[product_name]], FIND(" ", Table1[[#This Row],[product_name]])+1)+1)))</f>
        <v>INALSA Hand Blender</v>
      </c>
      <c r="D1138" t="str">
        <f>PROPER(Table1[[#This Row],[Column1]])</f>
        <v>Inalsa Hand Blender</v>
      </c>
      <c r="E1138" t="s">
        <v>2960</v>
      </c>
      <c r="F1138" t="s">
        <v>2962</v>
      </c>
      <c r="G1138" t="s">
        <v>2842</v>
      </c>
      <c r="H1138" t="s">
        <v>2843</v>
      </c>
      <c r="I1138" s="9">
        <v>616</v>
      </c>
      <c r="J1138" s="9">
        <v>3995</v>
      </c>
      <c r="K1138" s="1">
        <v>0.31</v>
      </c>
      <c r="L1138" s="3">
        <f>IF(Table1[[#This Row],[discount_percentage]]&gt;=0.5, 1,0)</f>
        <v>0</v>
      </c>
      <c r="M1138">
        <v>4.4000000000000004</v>
      </c>
      <c r="N1138" s="2">
        <v>11148</v>
      </c>
      <c r="O1138" s="7">
        <f>IF(Table1[rating_count]&lt;1000, 1, 0)</f>
        <v>0</v>
      </c>
      <c r="P1138" s="8">
        <f>Table1[[#This Row],[actual_price]]*Table1[[#This Row],[rating_count]]</f>
        <v>44536260</v>
      </c>
      <c r="Q1138" s="10" t="str">
        <f>IF(Table1[[#This Row],[discounted_price]]&lt;200, "₹ 200",IF(Table1[[#This Row],[discounted_price]]&lt;=500,"₹ 200-₹ 500", "&gt;₹ 500"))</f>
        <v>&gt;₹ 500</v>
      </c>
      <c r="R1138">
        <f>Table1[[#This Row],[rating]]*Table1[[#This Row],[rating_count]]</f>
        <v>49051.200000000004</v>
      </c>
      <c r="S1138" t="str">
        <f>IF(Table1[[#This Row],[discount_percentage]]&lt;0.25, "Low", IF(Table1[[#This Row],[discount_percentage]]&lt;0.5, "Medium", "High"))</f>
        <v>Medium</v>
      </c>
    </row>
    <row r="1139" spans="1:19">
      <c r="A1139" t="s">
        <v>2267</v>
      </c>
      <c r="B1139" t="s">
        <v>2268</v>
      </c>
      <c r="C1139" t="str">
        <f>TRIM(LEFT(Table1[[#This Row],[product_name]], FIND(" ", Table1[[#This Row],[product_name]], FIND(" ", Table1[[#This Row],[product_name]], FIND(" ", Table1[[#This Row],[product_name]])+1)+1)))</f>
        <v>akiara - Makes</v>
      </c>
      <c r="D1139" t="str">
        <f>PROPER(Table1[[#This Row],[Column1]])</f>
        <v>Akiara - Makes</v>
      </c>
      <c r="E1139" t="s">
        <v>2960</v>
      </c>
      <c r="F1139" t="s">
        <v>2962</v>
      </c>
      <c r="G1139" t="s">
        <v>2837</v>
      </c>
      <c r="H1139" t="s">
        <v>2846</v>
      </c>
      <c r="I1139" s="9">
        <v>1499</v>
      </c>
      <c r="J1139" s="9">
        <v>1499</v>
      </c>
      <c r="K1139" s="1">
        <v>0.52</v>
      </c>
      <c r="L1139" s="3">
        <f>IF(Table1[[#This Row],[discount_percentage]]&gt;=0.5, 1,0)</f>
        <v>1</v>
      </c>
      <c r="M1139">
        <v>3.1</v>
      </c>
      <c r="N1139" s="2">
        <v>2449</v>
      </c>
      <c r="O1139" s="7">
        <f>IF(Table1[rating_count]&lt;1000, 1, 0)</f>
        <v>0</v>
      </c>
      <c r="P1139" s="8">
        <f>Table1[[#This Row],[actual_price]]*Table1[[#This Row],[rating_count]]</f>
        <v>3671051</v>
      </c>
      <c r="Q1139" s="10" t="str">
        <f>IF(Table1[[#This Row],[discounted_price]]&lt;200, "₹ 200",IF(Table1[[#This Row],[discounted_price]]&lt;=500,"₹ 200-₹ 500", "&gt;₹ 500"))</f>
        <v>&gt;₹ 500</v>
      </c>
      <c r="R1139">
        <f>Table1[[#This Row],[rating]]*Table1[[#This Row],[rating_count]]</f>
        <v>7591.9000000000005</v>
      </c>
      <c r="S1139" t="str">
        <f>IF(Table1[[#This Row],[discount_percentage]]&lt;0.25, "Low", IF(Table1[[#This Row],[discount_percentage]]&lt;0.5, "Medium", "High"))</f>
        <v>High</v>
      </c>
    </row>
    <row r="1140" spans="1:19">
      <c r="A1140" t="s">
        <v>2269</v>
      </c>
      <c r="B1140" t="s">
        <v>2270</v>
      </c>
      <c r="C1140" t="str">
        <f>TRIM(LEFT(Table1[[#This Row],[product_name]], FIND(" ", Table1[[#This Row],[product_name]], FIND(" ", Table1[[#This Row],[product_name]], FIND(" ", Table1[[#This Row],[product_name]])+1)+1)))</f>
        <v>Philips EasySpeed Plus</v>
      </c>
      <c r="D1140" t="str">
        <f>PROPER(Table1[[#This Row],[Column1]])</f>
        <v>Philips Easyspeed Plus</v>
      </c>
      <c r="E1140" t="s">
        <v>2960</v>
      </c>
      <c r="F1140" t="s">
        <v>2962</v>
      </c>
      <c r="G1140" t="s">
        <v>2837</v>
      </c>
      <c r="H1140" t="s">
        <v>2858</v>
      </c>
      <c r="I1140" s="9">
        <v>199</v>
      </c>
      <c r="J1140" s="9">
        <v>3295</v>
      </c>
      <c r="K1140" s="1">
        <v>0.12</v>
      </c>
      <c r="L1140" s="3">
        <f>IF(Table1[[#This Row],[discount_percentage]]&gt;=0.5, 1,0)</f>
        <v>0</v>
      </c>
      <c r="M1140">
        <v>4.3</v>
      </c>
      <c r="N1140" s="2">
        <v>2299</v>
      </c>
      <c r="O1140" s="7">
        <f>IF(Table1[rating_count]&lt;1000, 1, 0)</f>
        <v>0</v>
      </c>
      <c r="P1140" s="8">
        <f>Table1[[#This Row],[actual_price]]*Table1[[#This Row],[rating_count]]</f>
        <v>7575205</v>
      </c>
      <c r="Q1140" s="10" t="str">
        <f>IF(Table1[[#This Row],[discounted_price]]&lt;200, "₹ 200",IF(Table1[[#This Row],[discounted_price]]&lt;=500,"₹ 200-₹ 500", "&gt;₹ 500"))</f>
        <v>₹ 200</v>
      </c>
      <c r="R1140">
        <f>Table1[[#This Row],[rating]]*Table1[[#This Row],[rating_count]]</f>
        <v>9885.6999999999989</v>
      </c>
      <c r="S1140" t="str">
        <f>IF(Table1[[#This Row],[discount_percentage]]&lt;0.25, "Low", IF(Table1[[#This Row],[discount_percentage]]&lt;0.5, "Medium", "High"))</f>
        <v>Low</v>
      </c>
    </row>
    <row r="1141" spans="1:19">
      <c r="A1141" t="s">
        <v>2271</v>
      </c>
      <c r="B1141" t="s">
        <v>2272</v>
      </c>
      <c r="C1141" t="str">
        <f>TRIM(LEFT(Table1[[#This Row],[product_name]], FIND(" ", Table1[[#This Row],[product_name]], FIND(" ", Table1[[#This Row],[product_name]], FIND(" ", Table1[[#This Row],[product_name]])+1)+1)))</f>
        <v>INALSA Electric Chopper</v>
      </c>
      <c r="D1141" t="str">
        <f>PROPER(Table1[[#This Row],[Column1]])</f>
        <v>Inalsa Electric Chopper</v>
      </c>
      <c r="E1141" t="s">
        <v>2960</v>
      </c>
      <c r="F1141" t="s">
        <v>2963</v>
      </c>
      <c r="G1141" t="s">
        <v>2848</v>
      </c>
      <c r="H1141" t="s">
        <v>2851</v>
      </c>
      <c r="I1141" s="9">
        <v>610</v>
      </c>
      <c r="J1141" s="9">
        <v>2695</v>
      </c>
      <c r="K1141" s="1">
        <v>0.39</v>
      </c>
      <c r="L1141" s="3">
        <f>IF(Table1[[#This Row],[discount_percentage]]&gt;=0.5, 1,0)</f>
        <v>0</v>
      </c>
      <c r="M1141">
        <v>4.4000000000000004</v>
      </c>
      <c r="N1141" s="2">
        <v>6027</v>
      </c>
      <c r="O1141" s="7">
        <f>IF(Table1[rating_count]&lt;1000, 1, 0)</f>
        <v>0</v>
      </c>
      <c r="P1141" s="8">
        <f>Table1[[#This Row],[actual_price]]*Table1[[#This Row],[rating_count]]</f>
        <v>16242765</v>
      </c>
      <c r="Q1141" s="10" t="str">
        <f>IF(Table1[[#This Row],[discounted_price]]&lt;200, "₹ 200",IF(Table1[[#This Row],[discounted_price]]&lt;=500,"₹ 200-₹ 500", "&gt;₹ 500"))</f>
        <v>&gt;₹ 500</v>
      </c>
      <c r="R1141">
        <f>Table1[[#This Row],[rating]]*Table1[[#This Row],[rating_count]]</f>
        <v>26518.800000000003</v>
      </c>
      <c r="S1141" t="str">
        <f>IF(Table1[[#This Row],[discount_percentage]]&lt;0.25, "Low", IF(Table1[[#This Row],[discount_percentage]]&lt;0.5, "Medium", "High"))</f>
        <v>Medium</v>
      </c>
    </row>
    <row r="1142" spans="1:19">
      <c r="A1142" t="s">
        <v>2273</v>
      </c>
      <c r="B1142" t="s">
        <v>2274</v>
      </c>
      <c r="C1142" t="str">
        <f>TRIM(LEFT(Table1[[#This Row],[product_name]], FIND(" ", Table1[[#This Row],[product_name]], FIND(" ", Table1[[#This Row],[product_name]], FIND(" ", Table1[[#This Row],[product_name]])+1)+1)))</f>
        <v>Borosil Electric Egg</v>
      </c>
      <c r="D1142" t="str">
        <f>PROPER(Table1[[#This Row],[Column1]])</f>
        <v>Borosil Electric Egg</v>
      </c>
      <c r="E1142" t="s">
        <v>2960</v>
      </c>
      <c r="F1142" t="s">
        <v>2962</v>
      </c>
      <c r="G1142" t="s">
        <v>2837</v>
      </c>
      <c r="H1142" t="s">
        <v>2857</v>
      </c>
      <c r="I1142" s="9">
        <v>999</v>
      </c>
      <c r="J1142" s="9">
        <v>2290</v>
      </c>
      <c r="K1142" s="1">
        <v>0.39</v>
      </c>
      <c r="L1142" s="3">
        <f>IF(Table1[[#This Row],[discount_percentage]]&gt;=0.5, 1,0)</f>
        <v>0</v>
      </c>
      <c r="M1142">
        <v>4.4000000000000004</v>
      </c>
      <c r="N1142" s="2">
        <v>461</v>
      </c>
      <c r="O1142" s="7">
        <f>IF(Table1[rating_count]&lt;1000, 1, 0)</f>
        <v>1</v>
      </c>
      <c r="P1142" s="8">
        <f>Table1[[#This Row],[actual_price]]*Table1[[#This Row],[rating_count]]</f>
        <v>1055690</v>
      </c>
      <c r="Q1142" s="10" t="str">
        <f>IF(Table1[[#This Row],[discounted_price]]&lt;200, "₹ 200",IF(Table1[[#This Row],[discounted_price]]&lt;=500,"₹ 200-₹ 500", "&gt;₹ 500"))</f>
        <v>&gt;₹ 500</v>
      </c>
      <c r="R1142">
        <f>Table1[[#This Row],[rating]]*Table1[[#This Row],[rating_count]]</f>
        <v>2028.4</v>
      </c>
      <c r="S1142" t="str">
        <f>IF(Table1[[#This Row],[discount_percentage]]&lt;0.25, "Low", IF(Table1[[#This Row],[discount_percentage]]&lt;0.5, "Medium", "High"))</f>
        <v>Medium</v>
      </c>
    </row>
    <row r="1143" spans="1:19">
      <c r="A1143" t="s">
        <v>2275</v>
      </c>
      <c r="B1143" t="s">
        <v>2276</v>
      </c>
      <c r="C1143" t="str">
        <f>TRIM(LEFT(Table1[[#This Row],[product_name]], FIND(" ", Table1[[#This Row],[product_name]], FIND(" ", Table1[[#This Row],[product_name]], FIND(" ", Table1[[#This Row],[product_name]])+1)+1)))</f>
        <v>Wipro Vesta Grill</v>
      </c>
      <c r="D1143" t="str">
        <f>PROPER(Table1[[#This Row],[Column1]])</f>
        <v>Wipro Vesta Grill</v>
      </c>
      <c r="E1143" t="s">
        <v>2960</v>
      </c>
      <c r="F1143" t="s">
        <v>2962</v>
      </c>
      <c r="G1143" t="s">
        <v>2842</v>
      </c>
      <c r="H1143" t="s">
        <v>2854</v>
      </c>
      <c r="I1143" s="9">
        <v>8999</v>
      </c>
      <c r="J1143" s="9">
        <v>3099</v>
      </c>
      <c r="K1143" s="1">
        <v>0.33</v>
      </c>
      <c r="L1143" s="3">
        <f>IF(Table1[[#This Row],[discount_percentage]]&gt;=0.5, 1,0)</f>
        <v>0</v>
      </c>
      <c r="M1143">
        <v>4.0999999999999996</v>
      </c>
      <c r="N1143" s="2">
        <v>282</v>
      </c>
      <c r="O1143" s="7">
        <f>IF(Table1[rating_count]&lt;1000, 1, 0)</f>
        <v>1</v>
      </c>
      <c r="P1143" s="8">
        <f>Table1[[#This Row],[actual_price]]*Table1[[#This Row],[rating_count]]</f>
        <v>873918</v>
      </c>
      <c r="Q1143" s="10" t="str">
        <f>IF(Table1[[#This Row],[discounted_price]]&lt;200, "₹ 200",IF(Table1[[#This Row],[discounted_price]]&lt;=500,"₹ 200-₹ 500", "&gt;₹ 500"))</f>
        <v>&gt;₹ 500</v>
      </c>
      <c r="R1143">
        <f>Table1[[#This Row],[rating]]*Table1[[#This Row],[rating_count]]</f>
        <v>1156.1999999999998</v>
      </c>
      <c r="S1143" t="str">
        <f>IF(Table1[[#This Row],[discount_percentage]]&lt;0.25, "Low", IF(Table1[[#This Row],[discount_percentage]]&lt;0.5, "Medium", "High"))</f>
        <v>Medium</v>
      </c>
    </row>
    <row r="1144" spans="1:19">
      <c r="A1144" t="s">
        <v>2277</v>
      </c>
      <c r="B1144" t="s">
        <v>2278</v>
      </c>
      <c r="C1144" t="str">
        <f>TRIM(LEFT(Table1[[#This Row],[product_name]], FIND(" ", Table1[[#This Row],[product_name]], FIND(" ", Table1[[#This Row],[product_name]], FIND(" ", Table1[[#This Row],[product_name]])+1)+1)))</f>
        <v>Rico IRPRO 1500</v>
      </c>
      <c r="D1144" t="str">
        <f>PROPER(Table1[[#This Row],[Column1]])</f>
        <v>Rico Irpro 1500</v>
      </c>
      <c r="E1144" t="s">
        <v>2960</v>
      </c>
      <c r="F1144" t="s">
        <v>2962</v>
      </c>
      <c r="G1144" t="s">
        <v>2842</v>
      </c>
      <c r="H1144" t="s">
        <v>2843</v>
      </c>
      <c r="I1144" s="9">
        <v>453</v>
      </c>
      <c r="J1144" s="9">
        <v>1075</v>
      </c>
      <c r="K1144" s="1">
        <v>7.0000000000000007E-2</v>
      </c>
      <c r="L1144" s="3">
        <f>IF(Table1[[#This Row],[discount_percentage]]&gt;=0.5, 1,0)</f>
        <v>0</v>
      </c>
      <c r="M1144">
        <v>4.0999999999999996</v>
      </c>
      <c r="N1144" s="2">
        <v>9275</v>
      </c>
      <c r="O1144" s="7">
        <f>IF(Table1[rating_count]&lt;1000, 1, 0)</f>
        <v>0</v>
      </c>
      <c r="P1144" s="8">
        <f>Table1[[#This Row],[actual_price]]*Table1[[#This Row],[rating_count]]</f>
        <v>9970625</v>
      </c>
      <c r="Q1144" s="10" t="str">
        <f>IF(Table1[[#This Row],[discounted_price]]&lt;200, "₹ 200",IF(Table1[[#This Row],[discounted_price]]&lt;=500,"₹ 200-₹ 500", "&gt;₹ 500"))</f>
        <v>₹ 200-₹ 500</v>
      </c>
      <c r="R1144">
        <f>Table1[[#This Row],[rating]]*Table1[[#This Row],[rating_count]]</f>
        <v>38027.5</v>
      </c>
      <c r="S1144" t="str">
        <f>IF(Table1[[#This Row],[discount_percentage]]&lt;0.25, "Low", IF(Table1[[#This Row],[discount_percentage]]&lt;0.5, "Medium", "High"))</f>
        <v>Low</v>
      </c>
    </row>
    <row r="1145" spans="1:19">
      <c r="A1145" t="s">
        <v>2279</v>
      </c>
      <c r="B1145" t="s">
        <v>2280</v>
      </c>
      <c r="C1145" t="str">
        <f>TRIM(LEFT(Table1[[#This Row],[product_name]], FIND(" ", Table1[[#This Row],[product_name]], FIND(" ", Table1[[#This Row],[product_name]], FIND(" ", Table1[[#This Row],[product_name]])+1)+1)))</f>
        <v>Eureka Forbes Active</v>
      </c>
      <c r="D1145" t="str">
        <f>PROPER(Table1[[#This Row],[Column1]])</f>
        <v>Eureka Forbes Active</v>
      </c>
      <c r="E1145" t="s">
        <v>2960</v>
      </c>
      <c r="F1145" t="s">
        <v>2962</v>
      </c>
      <c r="G1145" t="s">
        <v>2837</v>
      </c>
      <c r="H1145" t="s">
        <v>2847</v>
      </c>
      <c r="I1145" s="9">
        <v>2464</v>
      </c>
      <c r="J1145" s="9">
        <v>6999</v>
      </c>
      <c r="K1145" s="1">
        <v>0.55000000000000004</v>
      </c>
      <c r="L1145" s="3">
        <f>IF(Table1[[#This Row],[discount_percentage]]&gt;=0.5, 1,0)</f>
        <v>1</v>
      </c>
      <c r="M1145">
        <v>4</v>
      </c>
      <c r="N1145" s="2">
        <v>743</v>
      </c>
      <c r="O1145" s="7">
        <f>IF(Table1[rating_count]&lt;1000, 1, 0)</f>
        <v>1</v>
      </c>
      <c r="P1145" s="8">
        <f>Table1[[#This Row],[actual_price]]*Table1[[#This Row],[rating_count]]</f>
        <v>5200257</v>
      </c>
      <c r="Q1145" s="10" t="str">
        <f>IF(Table1[[#This Row],[discounted_price]]&lt;200, "₹ 200",IF(Table1[[#This Row],[discounted_price]]&lt;=500,"₹ 200-₹ 500", "&gt;₹ 500"))</f>
        <v>&gt;₹ 500</v>
      </c>
      <c r="R1145">
        <f>Table1[[#This Row],[rating]]*Table1[[#This Row],[rating_count]]</f>
        <v>2972</v>
      </c>
      <c r="S1145" t="str">
        <f>IF(Table1[[#This Row],[discount_percentage]]&lt;0.25, "Low", IF(Table1[[#This Row],[discount_percentage]]&lt;0.5, "Medium", "High"))</f>
        <v>High</v>
      </c>
    </row>
    <row r="1146" spans="1:19">
      <c r="A1146" t="s">
        <v>2281</v>
      </c>
      <c r="B1146" t="s">
        <v>2282</v>
      </c>
      <c r="C1146" t="str">
        <f>TRIM(LEFT(Table1[[#This Row],[product_name]], FIND(" ", Table1[[#This Row],[product_name]], FIND(" ", Table1[[#This Row],[product_name]], FIND(" ", Table1[[#This Row],[product_name]])+1)+1)))</f>
        <v>CSI INTERNATIONAL¬Æ Instant</v>
      </c>
      <c r="D1146" t="str">
        <f>PROPER(Table1[[#This Row],[Column1]])</f>
        <v>Csi International¬Æ Instant</v>
      </c>
      <c r="E1146" t="s">
        <v>2960</v>
      </c>
      <c r="F1146" t="s">
        <v>2962</v>
      </c>
      <c r="G1146" t="s">
        <v>2837</v>
      </c>
      <c r="H1146" t="s">
        <v>2872</v>
      </c>
      <c r="I1146" s="9">
        <v>2719</v>
      </c>
      <c r="J1146" s="9">
        <v>2499</v>
      </c>
      <c r="K1146" s="1">
        <v>0.57999999999999996</v>
      </c>
      <c r="L1146" s="3">
        <f>IF(Table1[[#This Row],[discount_percentage]]&gt;=0.5, 1,0)</f>
        <v>1</v>
      </c>
      <c r="M1146">
        <v>3.6</v>
      </c>
      <c r="N1146" s="2">
        <v>328</v>
      </c>
      <c r="O1146" s="7">
        <f>IF(Table1[rating_count]&lt;1000, 1, 0)</f>
        <v>1</v>
      </c>
      <c r="P1146" s="8">
        <f>Table1[[#This Row],[actual_price]]*Table1[[#This Row],[rating_count]]</f>
        <v>819672</v>
      </c>
      <c r="Q1146" s="10" t="str">
        <f>IF(Table1[[#This Row],[discounted_price]]&lt;200, "₹ 200",IF(Table1[[#This Row],[discounted_price]]&lt;=500,"₹ 200-₹ 500", "&gt;₹ 500"))</f>
        <v>&gt;₹ 500</v>
      </c>
      <c r="R1146">
        <f>Table1[[#This Row],[rating]]*Table1[[#This Row],[rating_count]]</f>
        <v>1180.8</v>
      </c>
      <c r="S1146" t="str">
        <f>IF(Table1[[#This Row],[discount_percentage]]&lt;0.25, "Low", IF(Table1[[#This Row],[discount_percentage]]&lt;0.5, "Medium", "High"))</f>
        <v>High</v>
      </c>
    </row>
    <row r="1147" spans="1:19">
      <c r="A1147" t="s">
        <v>2283</v>
      </c>
      <c r="B1147" t="s">
        <v>2284</v>
      </c>
      <c r="C1147" t="str">
        <f>TRIM(LEFT(Table1[[#This Row],[product_name]], FIND(" ", Table1[[#This Row],[product_name]], FIND(" ", Table1[[#This Row],[product_name]], FIND(" ", Table1[[#This Row],[product_name]])+1)+1)))</f>
        <v>Hindware Atlantic Xceed</v>
      </c>
      <c r="D1147" t="str">
        <f>PROPER(Table1[[#This Row],[Column1]])</f>
        <v>Hindware Atlantic Xceed</v>
      </c>
      <c r="E1147" t="s">
        <v>2960</v>
      </c>
      <c r="F1147" t="s">
        <v>2963</v>
      </c>
      <c r="G1147" t="s">
        <v>2848</v>
      </c>
      <c r="H1147" t="s">
        <v>2849</v>
      </c>
      <c r="I1147" s="9">
        <v>1439</v>
      </c>
      <c r="J1147" s="9">
        <v>7290</v>
      </c>
      <c r="K1147" s="1">
        <v>0.51</v>
      </c>
      <c r="L1147" s="3">
        <f>IF(Table1[[#This Row],[discount_percentage]]&gt;=0.5, 1,0)</f>
        <v>1</v>
      </c>
      <c r="M1147">
        <v>3.9</v>
      </c>
      <c r="N1147" s="2">
        <v>942</v>
      </c>
      <c r="O1147" s="7">
        <f>IF(Table1[rating_count]&lt;1000, 1, 0)</f>
        <v>1</v>
      </c>
      <c r="P1147" s="8">
        <f>Table1[[#This Row],[actual_price]]*Table1[[#This Row],[rating_count]]</f>
        <v>6867180</v>
      </c>
      <c r="Q1147" s="10" t="str">
        <f>IF(Table1[[#This Row],[discounted_price]]&lt;200, "₹ 200",IF(Table1[[#This Row],[discounted_price]]&lt;=500,"₹ 200-₹ 500", "&gt;₹ 500"))</f>
        <v>&gt;₹ 500</v>
      </c>
      <c r="R1147">
        <f>Table1[[#This Row],[rating]]*Table1[[#This Row],[rating_count]]</f>
        <v>3673.7999999999997</v>
      </c>
      <c r="S1147" t="str">
        <f>IF(Table1[[#This Row],[discount_percentage]]&lt;0.25, "Low", IF(Table1[[#This Row],[discount_percentage]]&lt;0.5, "Medium", "High"))</f>
        <v>High</v>
      </c>
    </row>
    <row r="1148" spans="1:19">
      <c r="A1148" t="s">
        <v>2285</v>
      </c>
      <c r="B1148" t="s">
        <v>2286</v>
      </c>
      <c r="C1148" t="str">
        <f>TRIM(LEFT(Table1[[#This Row],[product_name]], FIND(" ", Table1[[#This Row],[product_name]], FIND(" ", Table1[[#This Row],[product_name]], FIND(" ", Table1[[#This Row],[product_name]])+1)+1)))</f>
        <v>Morphy Richards New</v>
      </c>
      <c r="D1148" t="str">
        <f>PROPER(Table1[[#This Row],[Column1]])</f>
        <v>Morphy Richards New</v>
      </c>
      <c r="E1148" t="s">
        <v>2960</v>
      </c>
      <c r="F1148" t="s">
        <v>2962</v>
      </c>
      <c r="G1148" t="s">
        <v>2837</v>
      </c>
      <c r="H1148" t="s">
        <v>2846</v>
      </c>
      <c r="I1148" s="9">
        <v>2799</v>
      </c>
      <c r="J1148" s="9">
        <v>5795</v>
      </c>
      <c r="K1148" s="1">
        <v>0.17</v>
      </c>
      <c r="L1148" s="3">
        <f>IF(Table1[[#This Row],[discount_percentage]]&gt;=0.5, 1,0)</f>
        <v>0</v>
      </c>
      <c r="M1148">
        <v>3.9</v>
      </c>
      <c r="N1148" s="2">
        <v>3815</v>
      </c>
      <c r="O1148" s="7">
        <f>IF(Table1[rating_count]&lt;1000, 1, 0)</f>
        <v>0</v>
      </c>
      <c r="P1148" s="8">
        <f>Table1[[#This Row],[actual_price]]*Table1[[#This Row],[rating_count]]</f>
        <v>22107925</v>
      </c>
      <c r="Q1148" s="10" t="str">
        <f>IF(Table1[[#This Row],[discounted_price]]&lt;200, "₹ 200",IF(Table1[[#This Row],[discounted_price]]&lt;=500,"₹ 200-₹ 500", "&gt;₹ 500"))</f>
        <v>&gt;₹ 500</v>
      </c>
      <c r="R1148">
        <f>Table1[[#This Row],[rating]]*Table1[[#This Row],[rating_count]]</f>
        <v>14878.5</v>
      </c>
      <c r="S1148" t="str">
        <f>IF(Table1[[#This Row],[discount_percentage]]&lt;0.25, "Low", IF(Table1[[#This Row],[discount_percentage]]&lt;0.5, "Medium", "High"))</f>
        <v>Low</v>
      </c>
    </row>
    <row r="1149" spans="1:19">
      <c r="A1149" t="s">
        <v>2287</v>
      </c>
      <c r="B1149" t="s">
        <v>2288</v>
      </c>
      <c r="C1149" t="str">
        <f>TRIM(LEFT(Table1[[#This Row],[product_name]], FIND(" ", Table1[[#This Row],[product_name]], FIND(" ", Table1[[#This Row],[product_name]], FIND(" ", Table1[[#This Row],[product_name]])+1)+1)))</f>
        <v>Lifelong Power -</v>
      </c>
      <c r="D1149" t="str">
        <f>PROPER(Table1[[#This Row],[Column1]])</f>
        <v>Lifelong Power -</v>
      </c>
      <c r="E1149" t="s">
        <v>2960</v>
      </c>
      <c r="F1149" t="s">
        <v>2963</v>
      </c>
      <c r="G1149" t="s">
        <v>2848</v>
      </c>
      <c r="H1149" t="s">
        <v>2849</v>
      </c>
      <c r="I1149" s="9">
        <v>2088</v>
      </c>
      <c r="J1149" s="9">
        <v>3398</v>
      </c>
      <c r="K1149" s="1">
        <v>0.5</v>
      </c>
      <c r="L1149" s="3">
        <f>IF(Table1[[#This Row],[discount_percentage]]&gt;=0.5, 1,0)</f>
        <v>1</v>
      </c>
      <c r="M1149">
        <v>3.8</v>
      </c>
      <c r="N1149" s="2">
        <v>7988</v>
      </c>
      <c r="O1149" s="7">
        <f>IF(Table1[rating_count]&lt;1000, 1, 0)</f>
        <v>0</v>
      </c>
      <c r="P1149" s="8">
        <f>Table1[[#This Row],[actual_price]]*Table1[[#This Row],[rating_count]]</f>
        <v>27143224</v>
      </c>
      <c r="Q1149" s="10" t="str">
        <f>IF(Table1[[#This Row],[discounted_price]]&lt;200, "₹ 200",IF(Table1[[#This Row],[discounted_price]]&lt;=500,"₹ 200-₹ 500", "&gt;₹ 500"))</f>
        <v>&gt;₹ 500</v>
      </c>
      <c r="R1149">
        <f>Table1[[#This Row],[rating]]*Table1[[#This Row],[rating_count]]</f>
        <v>30354.399999999998</v>
      </c>
      <c r="S1149" t="str">
        <f>IF(Table1[[#This Row],[discount_percentage]]&lt;0.25, "Low", IF(Table1[[#This Row],[discount_percentage]]&lt;0.5, "Medium", "High"))</f>
        <v>High</v>
      </c>
    </row>
    <row r="1150" spans="1:19">
      <c r="A1150" t="s">
        <v>2289</v>
      </c>
      <c r="B1150" t="s">
        <v>2290</v>
      </c>
      <c r="C1150" t="str">
        <f>TRIM(LEFT(Table1[[#This Row],[product_name]], FIND(" ", Table1[[#This Row],[product_name]], FIND(" ", Table1[[#This Row],[product_name]], FIND(" ", Table1[[#This Row],[product_name]])+1)+1)))</f>
        <v>iBELL Castor CTEK15L</v>
      </c>
      <c r="D1150" t="str">
        <f>PROPER(Table1[[#This Row],[Column1]])</f>
        <v>Ibell Castor Ctek15L</v>
      </c>
      <c r="E1150" t="s">
        <v>2960</v>
      </c>
      <c r="F1150" t="s">
        <v>2963</v>
      </c>
      <c r="G1150" t="s">
        <v>2848</v>
      </c>
      <c r="H1150" t="s">
        <v>2849</v>
      </c>
      <c r="I1150" s="9">
        <v>2399</v>
      </c>
      <c r="J1150" s="9">
        <v>1490</v>
      </c>
      <c r="K1150" s="1">
        <v>0.55000000000000004</v>
      </c>
      <c r="L1150" s="3">
        <f>IF(Table1[[#This Row],[discount_percentage]]&gt;=0.5, 1,0)</f>
        <v>1</v>
      </c>
      <c r="M1150">
        <v>4.0999999999999996</v>
      </c>
      <c r="N1150" s="2">
        <v>925</v>
      </c>
      <c r="O1150" s="7">
        <f>IF(Table1[rating_count]&lt;1000, 1, 0)</f>
        <v>1</v>
      </c>
      <c r="P1150" s="8">
        <f>Table1[[#This Row],[actual_price]]*Table1[[#This Row],[rating_count]]</f>
        <v>1378250</v>
      </c>
      <c r="Q1150" s="10" t="str">
        <f>IF(Table1[[#This Row],[discounted_price]]&lt;200, "₹ 200",IF(Table1[[#This Row],[discounted_price]]&lt;=500,"₹ 200-₹ 500", "&gt;₹ 500"))</f>
        <v>&gt;₹ 500</v>
      </c>
      <c r="R1150">
        <f>Table1[[#This Row],[rating]]*Table1[[#This Row],[rating_count]]</f>
        <v>3792.4999999999995</v>
      </c>
      <c r="S1150" t="str">
        <f>IF(Table1[[#This Row],[discount_percentage]]&lt;0.25, "Low", IF(Table1[[#This Row],[discount_percentage]]&lt;0.5, "Medium", "High"))</f>
        <v>High</v>
      </c>
    </row>
    <row r="1151" spans="1:19">
      <c r="A1151" t="s">
        <v>2291</v>
      </c>
      <c r="B1151" t="s">
        <v>2292</v>
      </c>
      <c r="C1151" t="str">
        <f>TRIM(LEFT(Table1[[#This Row],[product_name]], FIND(" ", Table1[[#This Row],[product_name]], FIND(" ", Table1[[#This Row],[product_name]], FIND(" ", Table1[[#This Row],[product_name]])+1)+1)))</f>
        <v>BAJAJ PYGMY MINI</v>
      </c>
      <c r="D1151" t="str">
        <f>PROPER(Table1[[#This Row],[Column1]])</f>
        <v>Bajaj Pygmy Mini</v>
      </c>
      <c r="E1151" t="s">
        <v>2960</v>
      </c>
      <c r="F1151" t="s">
        <v>2962</v>
      </c>
      <c r="G1151" t="s">
        <v>2837</v>
      </c>
      <c r="H1151" t="s">
        <v>2844</v>
      </c>
      <c r="I1151" s="9">
        <v>308</v>
      </c>
      <c r="J1151" s="9">
        <v>1620</v>
      </c>
      <c r="K1151" s="1">
        <v>0.41</v>
      </c>
      <c r="L1151" s="3">
        <f>IF(Table1[[#This Row],[discount_percentage]]&gt;=0.5, 1,0)</f>
        <v>0</v>
      </c>
      <c r="M1151">
        <v>4.0999999999999996</v>
      </c>
      <c r="N1151" s="2">
        <v>4370</v>
      </c>
      <c r="O1151" s="7">
        <f>IF(Table1[rating_count]&lt;1000, 1, 0)</f>
        <v>0</v>
      </c>
      <c r="P1151" s="8">
        <f>Table1[[#This Row],[actual_price]]*Table1[[#This Row],[rating_count]]</f>
        <v>7079400</v>
      </c>
      <c r="Q1151" s="10" t="str">
        <f>IF(Table1[[#This Row],[discounted_price]]&lt;200, "₹ 200",IF(Table1[[#This Row],[discounted_price]]&lt;=500,"₹ 200-₹ 500", "&gt;₹ 500"))</f>
        <v>₹ 200-₹ 500</v>
      </c>
      <c r="R1151">
        <f>Table1[[#This Row],[rating]]*Table1[[#This Row],[rating_count]]</f>
        <v>17917</v>
      </c>
      <c r="S1151" t="str">
        <f>IF(Table1[[#This Row],[discount_percentage]]&lt;0.25, "Low", IF(Table1[[#This Row],[discount_percentage]]&lt;0.5, "Medium", "High"))</f>
        <v>Medium</v>
      </c>
    </row>
    <row r="1152" spans="1:19">
      <c r="A1152" t="s">
        <v>2293</v>
      </c>
      <c r="B1152" t="s">
        <v>2294</v>
      </c>
      <c r="C1152" t="str">
        <f>TRIM(LEFT(Table1[[#This Row],[product_name]], FIND(" ", Table1[[#This Row],[product_name]], FIND(" ", Table1[[#This Row],[product_name]], FIND(" ", Table1[[#This Row],[product_name]])+1)+1)))</f>
        <v>Crompton InstaGlide 1000-Watts</v>
      </c>
      <c r="D1152" t="str">
        <f>PROPER(Table1[[#This Row],[Column1]])</f>
        <v>Crompton Instaglide 1000-Watts</v>
      </c>
      <c r="E1152" t="s">
        <v>2960</v>
      </c>
      <c r="F1152" t="s">
        <v>2963</v>
      </c>
      <c r="G1152" t="s">
        <v>2848</v>
      </c>
      <c r="H1152" t="s">
        <v>2849</v>
      </c>
      <c r="I1152" s="9">
        <v>2599</v>
      </c>
      <c r="J1152" s="9">
        <v>1000</v>
      </c>
      <c r="K1152" s="1">
        <v>0.15</v>
      </c>
      <c r="L1152" s="3">
        <f>IF(Table1[[#This Row],[discount_percentage]]&gt;=0.5, 1,0)</f>
        <v>0</v>
      </c>
      <c r="M1152">
        <v>4.0999999999999996</v>
      </c>
      <c r="N1152" s="2">
        <v>7619</v>
      </c>
      <c r="O1152" s="7">
        <f>IF(Table1[rating_count]&lt;1000, 1, 0)</f>
        <v>0</v>
      </c>
      <c r="P1152" s="8">
        <f>Table1[[#This Row],[actual_price]]*Table1[[#This Row],[rating_count]]</f>
        <v>7619000</v>
      </c>
      <c r="Q1152" s="10" t="str">
        <f>IF(Table1[[#This Row],[discounted_price]]&lt;200, "₹ 200",IF(Table1[[#This Row],[discounted_price]]&lt;=500,"₹ 200-₹ 500", "&gt;₹ 500"))</f>
        <v>&gt;₹ 500</v>
      </c>
      <c r="R1152">
        <f>Table1[[#This Row],[rating]]*Table1[[#This Row],[rating_count]]</f>
        <v>31237.899999999998</v>
      </c>
      <c r="S1152" t="str">
        <f>IF(Table1[[#This Row],[discount_percentage]]&lt;0.25, "Low", IF(Table1[[#This Row],[discount_percentage]]&lt;0.5, "Medium", "High"))</f>
        <v>Low</v>
      </c>
    </row>
    <row r="1153" spans="1:19">
      <c r="A1153" t="s">
        <v>2295</v>
      </c>
      <c r="B1153" t="s">
        <v>2296</v>
      </c>
      <c r="C1153" t="str">
        <f>TRIM(LEFT(Table1[[#This Row],[product_name]], FIND(" ", Table1[[#This Row],[product_name]], FIND(" ", Table1[[#This Row],[product_name]], FIND(" ", Table1[[#This Row],[product_name]])+1)+1)))</f>
        <v>Prestige Clean Home</v>
      </c>
      <c r="D1153" t="str">
        <f>PROPER(Table1[[#This Row],[Column1]])</f>
        <v>Prestige Clean Home</v>
      </c>
      <c r="E1153" t="s">
        <v>2960</v>
      </c>
      <c r="F1153" t="s">
        <v>2962</v>
      </c>
      <c r="G1153" t="s">
        <v>2842</v>
      </c>
      <c r="H1153" t="s">
        <v>2843</v>
      </c>
      <c r="I1153" s="9">
        <v>479</v>
      </c>
      <c r="J1153" s="9">
        <v>640</v>
      </c>
      <c r="K1153" s="1">
        <v>0.06</v>
      </c>
      <c r="L1153" s="3">
        <f>IF(Table1[[#This Row],[discount_percentage]]&gt;=0.5, 1,0)</f>
        <v>0</v>
      </c>
      <c r="M1153">
        <v>3.8</v>
      </c>
      <c r="N1153" s="2">
        <v>2593</v>
      </c>
      <c r="O1153" s="7">
        <f>IF(Table1[rating_count]&lt;1000, 1, 0)</f>
        <v>0</v>
      </c>
      <c r="P1153" s="8">
        <f>Table1[[#This Row],[actual_price]]*Table1[[#This Row],[rating_count]]</f>
        <v>1659520</v>
      </c>
      <c r="Q1153" s="10" t="str">
        <f>IF(Table1[[#This Row],[discounted_price]]&lt;200, "₹ 200",IF(Table1[[#This Row],[discounted_price]]&lt;=500,"₹ 200-₹ 500", "&gt;₹ 500"))</f>
        <v>₹ 200-₹ 500</v>
      </c>
      <c r="R1153">
        <f>Table1[[#This Row],[rating]]*Table1[[#This Row],[rating_count]]</f>
        <v>9853.4</v>
      </c>
      <c r="S1153" t="str">
        <f>IF(Table1[[#This Row],[discount_percentage]]&lt;0.25, "Low", IF(Table1[[#This Row],[discount_percentage]]&lt;0.5, "Medium", "High"))</f>
        <v>Low</v>
      </c>
    </row>
    <row r="1154" spans="1:19">
      <c r="A1154" t="s">
        <v>2297</v>
      </c>
      <c r="B1154" t="s">
        <v>2298</v>
      </c>
      <c r="C1154" t="str">
        <f>TRIM(LEFT(Table1[[#This Row],[product_name]], FIND(" ", Table1[[#This Row],[product_name]], FIND(" ", Table1[[#This Row],[product_name]], FIND(" ", Table1[[#This Row],[product_name]])+1)+1)))</f>
        <v>Morphy Richards Aristo</v>
      </c>
      <c r="D1154" t="str">
        <f>PROPER(Table1[[#This Row],[Column1]])</f>
        <v>Morphy Richards Aristo</v>
      </c>
      <c r="E1154" t="s">
        <v>2960</v>
      </c>
      <c r="F1154" t="s">
        <v>2962</v>
      </c>
      <c r="G1154" t="s">
        <v>2842</v>
      </c>
      <c r="H1154" t="s">
        <v>2843</v>
      </c>
      <c r="I1154" s="9">
        <v>245</v>
      </c>
      <c r="J1154" s="9">
        <v>4495</v>
      </c>
      <c r="K1154" s="1">
        <v>0.17</v>
      </c>
      <c r="L1154" s="3">
        <f>IF(Table1[[#This Row],[discount_percentage]]&gt;=0.5, 1,0)</f>
        <v>0</v>
      </c>
      <c r="M1154">
        <v>4.3</v>
      </c>
      <c r="N1154" s="2">
        <v>356</v>
      </c>
      <c r="O1154" s="7">
        <f>IF(Table1[rating_count]&lt;1000, 1, 0)</f>
        <v>1</v>
      </c>
      <c r="P1154" s="8">
        <f>Table1[[#This Row],[actual_price]]*Table1[[#This Row],[rating_count]]</f>
        <v>1600220</v>
      </c>
      <c r="Q1154" s="10" t="str">
        <f>IF(Table1[[#This Row],[discounted_price]]&lt;200, "₹ 200",IF(Table1[[#This Row],[discounted_price]]&lt;=500,"₹ 200-₹ 500", "&gt;₹ 500"))</f>
        <v>₹ 200-₹ 500</v>
      </c>
      <c r="R1154">
        <f>Table1[[#This Row],[rating]]*Table1[[#This Row],[rating_count]]</f>
        <v>1530.8</v>
      </c>
      <c r="S1154" t="str">
        <f>IF(Table1[[#This Row],[discount_percentage]]&lt;0.25, "Low", IF(Table1[[#This Row],[discount_percentage]]&lt;0.5, "Medium", "High"))</f>
        <v>Low</v>
      </c>
    </row>
    <row r="1155" spans="1:19">
      <c r="A1155" t="s">
        <v>2299</v>
      </c>
      <c r="B1155" t="s">
        <v>2300</v>
      </c>
      <c r="C1155" t="str">
        <f>TRIM(LEFT(Table1[[#This Row],[product_name]], FIND(" ", Table1[[#This Row],[product_name]], FIND(" ", Table1[[#This Row],[product_name]], FIND(" ", Table1[[#This Row],[product_name]])+1)+1)))</f>
        <v>Gadgetronics Digital Kitchen</v>
      </c>
      <c r="D1155" t="str">
        <f>PROPER(Table1[[#This Row],[Column1]])</f>
        <v>Gadgetronics Digital Kitchen</v>
      </c>
      <c r="E1155" t="s">
        <v>2960</v>
      </c>
      <c r="F1155" t="s">
        <v>2962</v>
      </c>
      <c r="G1155" t="s">
        <v>2842</v>
      </c>
      <c r="H1155" t="s">
        <v>2843</v>
      </c>
      <c r="I1155" s="9">
        <v>179</v>
      </c>
      <c r="J1155" s="9">
        <v>2999</v>
      </c>
      <c r="K1155" s="1">
        <v>0.73</v>
      </c>
      <c r="L1155" s="3">
        <f>IF(Table1[[#This Row],[discount_percentage]]&gt;=0.5, 1,0)</f>
        <v>1</v>
      </c>
      <c r="M1155">
        <v>4.5</v>
      </c>
      <c r="N1155" s="2">
        <v>63</v>
      </c>
      <c r="O1155" s="7">
        <f>IF(Table1[rating_count]&lt;1000, 1, 0)</f>
        <v>1</v>
      </c>
      <c r="P1155" s="8">
        <f>Table1[[#This Row],[actual_price]]*Table1[[#This Row],[rating_count]]</f>
        <v>188937</v>
      </c>
      <c r="Q1155" s="10" t="str">
        <f>IF(Table1[[#This Row],[discounted_price]]&lt;200, "₹ 200",IF(Table1[[#This Row],[discounted_price]]&lt;=500,"₹ 200-₹ 500", "&gt;₹ 500"))</f>
        <v>₹ 200</v>
      </c>
      <c r="R1155">
        <f>Table1[[#This Row],[rating]]*Table1[[#This Row],[rating_count]]</f>
        <v>283.5</v>
      </c>
      <c r="S1155" t="str">
        <f>IF(Table1[[#This Row],[discount_percentage]]&lt;0.25, "Low", IF(Table1[[#This Row],[discount_percentage]]&lt;0.5, "Medium", "High"))</f>
        <v>High</v>
      </c>
    </row>
    <row r="1156" spans="1:19">
      <c r="A1156" t="s">
        <v>2301</v>
      </c>
      <c r="B1156" t="s">
        <v>2302</v>
      </c>
      <c r="C1156" t="str">
        <f>TRIM(LEFT(Table1[[#This Row],[product_name]], FIND(" ", Table1[[#This Row],[product_name]], FIND(" ", Table1[[#This Row],[product_name]], FIND(" ", Table1[[#This Row],[product_name]])+1)+1)))</f>
        <v>HUL Pureit Germkill</v>
      </c>
      <c r="D1156" t="str">
        <f>PROPER(Table1[[#This Row],[Column1]])</f>
        <v>Hul Pureit Germkill</v>
      </c>
      <c r="E1156" t="s">
        <v>2960</v>
      </c>
      <c r="F1156" t="s">
        <v>2963</v>
      </c>
      <c r="G1156" t="s">
        <v>2859</v>
      </c>
      <c r="H1156" t="s">
        <v>2860</v>
      </c>
      <c r="I1156" s="9">
        <v>3569</v>
      </c>
      <c r="J1156" s="9">
        <v>980</v>
      </c>
      <c r="K1156" s="1">
        <v>0</v>
      </c>
      <c r="L1156" s="3">
        <f>IF(Table1[[#This Row],[discount_percentage]]&gt;=0.5, 1,0)</f>
        <v>0</v>
      </c>
      <c r="M1156">
        <v>4.2</v>
      </c>
      <c r="N1156" s="2">
        <v>4740</v>
      </c>
      <c r="O1156" s="7">
        <f>IF(Table1[rating_count]&lt;1000, 1, 0)</f>
        <v>0</v>
      </c>
      <c r="P1156" s="8">
        <f>Table1[[#This Row],[actual_price]]*Table1[[#This Row],[rating_count]]</f>
        <v>4645200</v>
      </c>
      <c r="Q1156" s="10" t="str">
        <f>IF(Table1[[#This Row],[discounted_price]]&lt;200, "₹ 200",IF(Table1[[#This Row],[discounted_price]]&lt;=500,"₹ 200-₹ 500", "&gt;₹ 500"))</f>
        <v>&gt;₹ 500</v>
      </c>
      <c r="R1156">
        <f>Table1[[#This Row],[rating]]*Table1[[#This Row],[rating_count]]</f>
        <v>19908</v>
      </c>
      <c r="S1156" t="str">
        <f>IF(Table1[[#This Row],[discount_percentage]]&lt;0.25, "Low", IF(Table1[[#This Row],[discount_percentage]]&lt;0.5, "Medium", "High"))</f>
        <v>Low</v>
      </c>
    </row>
    <row r="1157" spans="1:19">
      <c r="A1157" t="s">
        <v>2303</v>
      </c>
      <c r="B1157" t="s">
        <v>2304</v>
      </c>
      <c r="C1157" t="str">
        <f>TRIM(LEFT(Table1[[#This Row],[product_name]], FIND(" ", Table1[[#This Row],[product_name]], FIND(" ", Table1[[#This Row],[product_name]], FIND(" ", Table1[[#This Row],[product_name]])+1)+1)))</f>
        <v>Tom &amp; Jerry</v>
      </c>
      <c r="D1157" t="str">
        <f>PROPER(Table1[[#This Row],[Column1]])</f>
        <v>Tom &amp; Jerry</v>
      </c>
      <c r="E1157" t="s">
        <v>2960</v>
      </c>
      <c r="F1157" t="s">
        <v>2962</v>
      </c>
      <c r="G1157" t="s">
        <v>2837</v>
      </c>
      <c r="H1157" t="s">
        <v>2838</v>
      </c>
      <c r="I1157" s="9">
        <v>699</v>
      </c>
      <c r="J1157" s="9">
        <v>899</v>
      </c>
      <c r="K1157" s="1">
        <v>0.61</v>
      </c>
      <c r="L1157" s="3">
        <f>IF(Table1[[#This Row],[discount_percentage]]&gt;=0.5, 1,0)</f>
        <v>1</v>
      </c>
      <c r="M1157">
        <v>3.9</v>
      </c>
      <c r="N1157" s="2">
        <v>296</v>
      </c>
      <c r="O1157" s="7">
        <f>IF(Table1[rating_count]&lt;1000, 1, 0)</f>
        <v>1</v>
      </c>
      <c r="P1157" s="8">
        <f>Table1[[#This Row],[actual_price]]*Table1[[#This Row],[rating_count]]</f>
        <v>266104</v>
      </c>
      <c r="Q1157" s="10" t="str">
        <f>IF(Table1[[#This Row],[discounted_price]]&lt;200, "₹ 200",IF(Table1[[#This Row],[discounted_price]]&lt;=500,"₹ 200-₹ 500", "&gt;₹ 500"))</f>
        <v>&gt;₹ 500</v>
      </c>
      <c r="R1157">
        <f>Table1[[#This Row],[rating]]*Table1[[#This Row],[rating_count]]</f>
        <v>1154.3999999999999</v>
      </c>
      <c r="S1157" t="str">
        <f>IF(Table1[[#This Row],[discount_percentage]]&lt;0.25, "Low", IF(Table1[[#This Row],[discount_percentage]]&lt;0.5, "Medium", "High"))</f>
        <v>High</v>
      </c>
    </row>
    <row r="1158" spans="1:19">
      <c r="A1158" t="s">
        <v>2305</v>
      </c>
      <c r="B1158" t="s">
        <v>2306</v>
      </c>
      <c r="C1158" t="str">
        <f>TRIM(LEFT(Table1[[#This Row],[product_name]], FIND(" ", Table1[[#This Row],[product_name]], FIND(" ", Table1[[#This Row],[product_name]], FIND(" ", Table1[[#This Row],[product_name]])+1)+1)))</f>
        <v>Ikea Little Loved</v>
      </c>
      <c r="D1158" t="str">
        <f>PROPER(Table1[[#This Row],[Column1]])</f>
        <v>Ikea Little Loved</v>
      </c>
      <c r="E1158" t="s">
        <v>2960</v>
      </c>
      <c r="F1158" t="s">
        <v>2962</v>
      </c>
      <c r="G1158" t="s">
        <v>2837</v>
      </c>
      <c r="H1158" t="s">
        <v>2845</v>
      </c>
      <c r="I1158" s="9">
        <v>2089</v>
      </c>
      <c r="J1158" s="9">
        <v>499</v>
      </c>
      <c r="K1158" s="1">
        <v>0.54</v>
      </c>
      <c r="L1158" s="3">
        <f>IF(Table1[[#This Row],[discount_percentage]]&gt;=0.5, 1,0)</f>
        <v>1</v>
      </c>
      <c r="M1158">
        <v>3.5</v>
      </c>
      <c r="N1158" s="2">
        <v>185</v>
      </c>
      <c r="O1158" s="7">
        <f>IF(Table1[rating_count]&lt;1000, 1, 0)</f>
        <v>1</v>
      </c>
      <c r="P1158" s="8">
        <f>Table1[[#This Row],[actual_price]]*Table1[[#This Row],[rating_count]]</f>
        <v>92315</v>
      </c>
      <c r="Q1158" s="10" t="str">
        <f>IF(Table1[[#This Row],[discounted_price]]&lt;200, "₹ 200",IF(Table1[[#This Row],[discounted_price]]&lt;=500,"₹ 200-₹ 500", "&gt;₹ 500"))</f>
        <v>&gt;₹ 500</v>
      </c>
      <c r="R1158">
        <f>Table1[[#This Row],[rating]]*Table1[[#This Row],[rating_count]]</f>
        <v>647.5</v>
      </c>
      <c r="S1158" t="str">
        <f>IF(Table1[[#This Row],[discount_percentage]]&lt;0.25, "Low", IF(Table1[[#This Row],[discount_percentage]]&lt;0.5, "Medium", "High"))</f>
        <v>High</v>
      </c>
    </row>
    <row r="1159" spans="1:19">
      <c r="A1159" t="s">
        <v>2307</v>
      </c>
      <c r="B1159" t="s">
        <v>2308</v>
      </c>
      <c r="C1159" t="str">
        <f>TRIM(LEFT(Table1[[#This Row],[product_name]], FIND(" ", Table1[[#This Row],[product_name]], FIND(" ", Table1[[#This Row],[product_name]], FIND(" ", Table1[[#This Row],[product_name]])+1)+1)))</f>
        <v>Philips EasySpeed Plus</v>
      </c>
      <c r="D1159" t="str">
        <f>PROPER(Table1[[#This Row],[Column1]])</f>
        <v>Philips Easyspeed Plus</v>
      </c>
      <c r="E1159" t="s">
        <v>2964</v>
      </c>
      <c r="F1159" t="s">
        <v>2965</v>
      </c>
      <c r="G1159" t="s">
        <v>2966</v>
      </c>
      <c r="H1159" t="s">
        <v>2973</v>
      </c>
      <c r="I1159" s="9">
        <v>2339</v>
      </c>
      <c r="J1159" s="9">
        <v>3995</v>
      </c>
      <c r="K1159" s="1">
        <v>0.16</v>
      </c>
      <c r="L1159" s="3">
        <f>IF(Table1[[#This Row],[discount_percentage]]&gt;=0.5, 1,0)</f>
        <v>0</v>
      </c>
      <c r="M1159">
        <v>4.3</v>
      </c>
      <c r="N1159" s="2">
        <v>1954</v>
      </c>
      <c r="O1159" s="7">
        <f>IF(Table1[rating_count]&lt;1000, 1, 0)</f>
        <v>0</v>
      </c>
      <c r="P1159" s="8">
        <f>Table1[[#This Row],[actual_price]]*Table1[[#This Row],[rating_count]]</f>
        <v>7806230</v>
      </c>
      <c r="Q1159" s="10" t="str">
        <f>IF(Table1[[#This Row],[discounted_price]]&lt;200, "₹ 200",IF(Table1[[#This Row],[discounted_price]]&lt;=500,"₹ 200-₹ 500", "&gt;₹ 500"))</f>
        <v>&gt;₹ 500</v>
      </c>
      <c r="R1159">
        <f>Table1[[#This Row],[rating]]*Table1[[#This Row],[rating_count]]</f>
        <v>8402.1999999999989</v>
      </c>
      <c r="S1159" t="str">
        <f>IF(Table1[[#This Row],[discount_percentage]]&lt;0.25, "Low", IF(Table1[[#This Row],[discount_percentage]]&lt;0.5, "Medium", "High"))</f>
        <v>Low</v>
      </c>
    </row>
    <row r="1160" spans="1:19">
      <c r="A1160" t="s">
        <v>2309</v>
      </c>
      <c r="B1160" t="s">
        <v>2310</v>
      </c>
      <c r="C1160" t="str">
        <f>TRIM(LEFT(Table1[[#This Row],[product_name]], FIND(" ", Table1[[#This Row],[product_name]], FIND(" ", Table1[[#This Row],[product_name]], FIND(" ", Table1[[#This Row],[product_name]])+1)+1)))</f>
        <v>Bajaj New Shakti</v>
      </c>
      <c r="D1160" t="str">
        <f>PROPER(Table1[[#This Row],[Column1]])</f>
        <v>Bajaj New Shakti</v>
      </c>
      <c r="E1160" t="s">
        <v>2960</v>
      </c>
      <c r="F1160" t="s">
        <v>2963</v>
      </c>
      <c r="G1160" t="s">
        <v>2839</v>
      </c>
      <c r="H1160" t="s">
        <v>2841</v>
      </c>
      <c r="I1160" s="9">
        <v>784</v>
      </c>
      <c r="J1160" s="9">
        <v>11500</v>
      </c>
      <c r="K1160" s="1">
        <v>0.52</v>
      </c>
      <c r="L1160" s="3">
        <f>IF(Table1[[#This Row],[discount_percentage]]&gt;=0.5, 1,0)</f>
        <v>1</v>
      </c>
      <c r="M1160">
        <v>3.9</v>
      </c>
      <c r="N1160" s="2">
        <v>959</v>
      </c>
      <c r="O1160" s="7">
        <f>IF(Table1[rating_count]&lt;1000, 1, 0)</f>
        <v>1</v>
      </c>
      <c r="P1160" s="8">
        <f>Table1[[#This Row],[actual_price]]*Table1[[#This Row],[rating_count]]</f>
        <v>11028500</v>
      </c>
      <c r="Q1160" s="10" t="str">
        <f>IF(Table1[[#This Row],[discounted_price]]&lt;200, "₹ 200",IF(Table1[[#This Row],[discounted_price]]&lt;=500,"₹ 200-₹ 500", "&gt;₹ 500"))</f>
        <v>&gt;₹ 500</v>
      </c>
      <c r="R1160">
        <f>Table1[[#This Row],[rating]]*Table1[[#This Row],[rating_count]]</f>
        <v>3740.1</v>
      </c>
      <c r="S1160" t="str">
        <f>IF(Table1[[#This Row],[discount_percentage]]&lt;0.25, "Low", IF(Table1[[#This Row],[discount_percentage]]&lt;0.5, "Medium", "High"))</f>
        <v>High</v>
      </c>
    </row>
    <row r="1161" spans="1:19">
      <c r="A1161" t="s">
        <v>2311</v>
      </c>
      <c r="B1161" t="s">
        <v>2312</v>
      </c>
      <c r="C1161" t="str">
        <f>TRIM(LEFT(Table1[[#This Row],[product_name]], FIND(" ", Table1[[#This Row],[product_name]], FIND(" ", Table1[[#This Row],[product_name]], FIND(" ", Table1[[#This Row],[product_name]])+1)+1)))</f>
        <v>House of Quirk</v>
      </c>
      <c r="D1161" t="str">
        <f>PROPER(Table1[[#This Row],[Column1]])</f>
        <v>House Of Quirk</v>
      </c>
      <c r="E1161" t="s">
        <v>2960</v>
      </c>
      <c r="F1161" t="s">
        <v>2962</v>
      </c>
      <c r="G1161" t="s">
        <v>2842</v>
      </c>
      <c r="H1161" t="s">
        <v>2854</v>
      </c>
      <c r="I1161" s="9">
        <v>5499</v>
      </c>
      <c r="J1161" s="9">
        <v>499</v>
      </c>
      <c r="K1161" s="1">
        <v>0.4</v>
      </c>
      <c r="L1161" s="3">
        <f>IF(Table1[[#This Row],[discount_percentage]]&gt;=0.5, 1,0)</f>
        <v>0</v>
      </c>
      <c r="M1161">
        <v>3.9</v>
      </c>
      <c r="N1161" s="2">
        <v>1015</v>
      </c>
      <c r="O1161" s="7">
        <f>IF(Table1[rating_count]&lt;1000, 1, 0)</f>
        <v>0</v>
      </c>
      <c r="P1161" s="8">
        <f>Table1[[#This Row],[actual_price]]*Table1[[#This Row],[rating_count]]</f>
        <v>506485</v>
      </c>
      <c r="Q1161" s="10" t="str">
        <f>IF(Table1[[#This Row],[discounted_price]]&lt;200, "₹ 200",IF(Table1[[#This Row],[discounted_price]]&lt;=500,"₹ 200-₹ 500", "&gt;₹ 500"))</f>
        <v>&gt;₹ 500</v>
      </c>
      <c r="R1161">
        <f>Table1[[#This Row],[rating]]*Table1[[#This Row],[rating_count]]</f>
        <v>3958.5</v>
      </c>
      <c r="S1161" t="str">
        <f>IF(Table1[[#This Row],[discount_percentage]]&lt;0.25, "Low", IF(Table1[[#This Row],[discount_percentage]]&lt;0.5, "Medium", "High"))</f>
        <v>Medium</v>
      </c>
    </row>
    <row r="1162" spans="1:19">
      <c r="A1162" t="s">
        <v>2313</v>
      </c>
      <c r="B1162" t="s">
        <v>2314</v>
      </c>
      <c r="C1162" t="str">
        <f>TRIM(LEFT(Table1[[#This Row],[product_name]], FIND(" ", Table1[[#This Row],[product_name]], FIND(" ", Table1[[#This Row],[product_name]], FIND(" ", Table1[[#This Row],[product_name]])+1)+1)))</f>
        <v>Allin Exporters J66</v>
      </c>
      <c r="D1162" t="str">
        <f>PROPER(Table1[[#This Row],[Column1]])</f>
        <v>Allin Exporters J66</v>
      </c>
      <c r="E1162" t="s">
        <v>2960</v>
      </c>
      <c r="F1162" t="s">
        <v>2963</v>
      </c>
      <c r="G1162" t="s">
        <v>2839</v>
      </c>
      <c r="H1162" t="s">
        <v>2841</v>
      </c>
      <c r="I1162" s="9">
        <v>899</v>
      </c>
      <c r="J1162" s="9">
        <v>3550</v>
      </c>
      <c r="K1162" s="1">
        <v>0.37</v>
      </c>
      <c r="L1162" s="3">
        <f>IF(Table1[[#This Row],[discount_percentage]]&gt;=0.5, 1,0)</f>
        <v>0</v>
      </c>
      <c r="M1162">
        <v>4</v>
      </c>
      <c r="N1162" s="2">
        <v>3973</v>
      </c>
      <c r="O1162" s="7">
        <f>IF(Table1[rating_count]&lt;1000, 1, 0)</f>
        <v>0</v>
      </c>
      <c r="P1162" s="8">
        <f>Table1[[#This Row],[actual_price]]*Table1[[#This Row],[rating_count]]</f>
        <v>14104150</v>
      </c>
      <c r="Q1162" s="10" t="str">
        <f>IF(Table1[[#This Row],[discounted_price]]&lt;200, "₹ 200",IF(Table1[[#This Row],[discounted_price]]&lt;=500,"₹ 200-₹ 500", "&gt;₹ 500"))</f>
        <v>&gt;₹ 500</v>
      </c>
      <c r="R1162">
        <f>Table1[[#This Row],[rating]]*Table1[[#This Row],[rating_count]]</f>
        <v>15892</v>
      </c>
      <c r="S1162" t="str">
        <f>IF(Table1[[#This Row],[discount_percentage]]&lt;0.25, "Low", IF(Table1[[#This Row],[discount_percentage]]&lt;0.5, "Medium", "High"))</f>
        <v>Medium</v>
      </c>
    </row>
    <row r="1163" spans="1:19">
      <c r="A1163" t="s">
        <v>2315</v>
      </c>
      <c r="B1163" t="s">
        <v>2316</v>
      </c>
      <c r="C1163" t="str">
        <f>TRIM(LEFT(Table1[[#This Row],[product_name]], FIND(" ", Table1[[#This Row],[product_name]], FIND(" ", Table1[[#This Row],[product_name]], FIND(" ", Table1[[#This Row],[product_name]])+1)+1)))</f>
        <v>Multifunctional 2 in</v>
      </c>
      <c r="D1163" t="str">
        <f>PROPER(Table1[[#This Row],[Column1]])</f>
        <v>Multifunctional 2 In</v>
      </c>
      <c r="E1163" t="s">
        <v>2960</v>
      </c>
      <c r="F1163" t="s">
        <v>2962</v>
      </c>
      <c r="G1163" t="s">
        <v>2837</v>
      </c>
      <c r="H1163" t="s">
        <v>2846</v>
      </c>
      <c r="I1163" s="9">
        <v>1695</v>
      </c>
      <c r="J1163" s="9">
        <v>1599</v>
      </c>
      <c r="K1163" s="1">
        <v>0.56000000000000005</v>
      </c>
      <c r="L1163" s="3">
        <f>IF(Table1[[#This Row],[discount_percentage]]&gt;=0.5, 1,0)</f>
        <v>1</v>
      </c>
      <c r="M1163">
        <v>4.7</v>
      </c>
      <c r="N1163" s="2">
        <v>2300</v>
      </c>
      <c r="O1163" s="7">
        <f>IF(Table1[rating_count]&lt;1000, 1, 0)</f>
        <v>0</v>
      </c>
      <c r="P1163" s="8">
        <f>Table1[[#This Row],[actual_price]]*Table1[[#This Row],[rating_count]]</f>
        <v>3677700</v>
      </c>
      <c r="Q1163" s="10" t="str">
        <f>IF(Table1[[#This Row],[discounted_price]]&lt;200, "₹ 200",IF(Table1[[#This Row],[discounted_price]]&lt;=500,"₹ 200-₹ 500", "&gt;₹ 500"))</f>
        <v>&gt;₹ 500</v>
      </c>
      <c r="R1163">
        <f>Table1[[#This Row],[rating]]*Table1[[#This Row],[rating_count]]</f>
        <v>10810</v>
      </c>
      <c r="S1163" t="str">
        <f>IF(Table1[[#This Row],[discount_percentage]]&lt;0.25, "Low", IF(Table1[[#This Row],[discount_percentage]]&lt;0.5, "Medium", "High"))</f>
        <v>High</v>
      </c>
    </row>
    <row r="1164" spans="1:19">
      <c r="A1164" t="s">
        <v>2317</v>
      </c>
      <c r="B1164" t="s">
        <v>2318</v>
      </c>
      <c r="C1164" t="str">
        <f>TRIM(LEFT(Table1[[#This Row],[product_name]], FIND(" ", Table1[[#This Row],[product_name]], FIND(" ", Table1[[#This Row],[product_name]], FIND(" ", Table1[[#This Row],[product_name]])+1)+1)))</f>
        <v>Maharaja Whiteline Nano</v>
      </c>
      <c r="D1164" t="str">
        <f>PROPER(Table1[[#This Row],[Column1]])</f>
        <v>Maharaja Whiteline Nano</v>
      </c>
      <c r="E1164" t="s">
        <v>2960</v>
      </c>
      <c r="F1164" t="s">
        <v>2962</v>
      </c>
      <c r="G1164" t="s">
        <v>2842</v>
      </c>
      <c r="H1164" t="s">
        <v>2843</v>
      </c>
      <c r="I1164" s="9">
        <v>499</v>
      </c>
      <c r="J1164" s="9">
        <v>1499</v>
      </c>
      <c r="K1164" s="1">
        <v>0.18</v>
      </c>
      <c r="L1164" s="3">
        <f>IF(Table1[[#This Row],[discount_percentage]]&gt;=0.5, 1,0)</f>
        <v>0</v>
      </c>
      <c r="M1164">
        <v>4.0999999999999996</v>
      </c>
      <c r="N1164" s="2">
        <v>203</v>
      </c>
      <c r="O1164" s="7">
        <f>IF(Table1[rating_count]&lt;1000, 1, 0)</f>
        <v>1</v>
      </c>
      <c r="P1164" s="8">
        <f>Table1[[#This Row],[actual_price]]*Table1[[#This Row],[rating_count]]</f>
        <v>304297</v>
      </c>
      <c r="Q1164" s="10" t="str">
        <f>IF(Table1[[#This Row],[discounted_price]]&lt;200, "₹ 200",IF(Table1[[#This Row],[discounted_price]]&lt;=500,"₹ 200-₹ 500", "&gt;₹ 500"))</f>
        <v>₹ 200-₹ 500</v>
      </c>
      <c r="R1164">
        <f>Table1[[#This Row],[rating]]*Table1[[#This Row],[rating_count]]</f>
        <v>832.3</v>
      </c>
      <c r="S1164" t="str">
        <f>IF(Table1[[#This Row],[discount_percentage]]&lt;0.25, "Low", IF(Table1[[#This Row],[discount_percentage]]&lt;0.5, "Medium", "High"))</f>
        <v>Low</v>
      </c>
    </row>
    <row r="1165" spans="1:19">
      <c r="A1165" t="s">
        <v>2319</v>
      </c>
      <c r="B1165" t="s">
        <v>2320</v>
      </c>
      <c r="C1165" t="str">
        <f>TRIM(LEFT(Table1[[#This Row],[product_name]], FIND(" ", Table1[[#This Row],[product_name]], FIND(" ", Table1[[#This Row],[product_name]], FIND(" ", Table1[[#This Row],[product_name]])+1)+1)))</f>
        <v>KENT Electric Chopper-B</v>
      </c>
      <c r="D1165" t="str">
        <f>PROPER(Table1[[#This Row],[Column1]])</f>
        <v>Kent Electric Chopper-B</v>
      </c>
      <c r="E1165" t="s">
        <v>2960</v>
      </c>
      <c r="F1165" t="s">
        <v>2963</v>
      </c>
      <c r="G1165" t="s">
        <v>2848</v>
      </c>
      <c r="H1165" t="s">
        <v>2849</v>
      </c>
      <c r="I1165" s="9">
        <v>2699</v>
      </c>
      <c r="J1165" s="9">
        <v>2999</v>
      </c>
      <c r="K1165" s="1">
        <v>0.55000000000000004</v>
      </c>
      <c r="L1165" s="3">
        <f>IF(Table1[[#This Row],[discount_percentage]]&gt;=0.5, 1,0)</f>
        <v>1</v>
      </c>
      <c r="M1165">
        <v>3.8</v>
      </c>
      <c r="N1165" s="2">
        <v>441</v>
      </c>
      <c r="O1165" s="7">
        <f>IF(Table1[rating_count]&lt;1000, 1, 0)</f>
        <v>1</v>
      </c>
      <c r="P1165" s="8">
        <f>Table1[[#This Row],[actual_price]]*Table1[[#This Row],[rating_count]]</f>
        <v>1322559</v>
      </c>
      <c r="Q1165" s="10" t="str">
        <f>IF(Table1[[#This Row],[discounted_price]]&lt;200, "₹ 200",IF(Table1[[#This Row],[discounted_price]]&lt;=500,"₹ 200-₹ 500", "&gt;₹ 500"))</f>
        <v>&gt;₹ 500</v>
      </c>
      <c r="R1165">
        <f>Table1[[#This Row],[rating]]*Table1[[#This Row],[rating_count]]</f>
        <v>1675.8</v>
      </c>
      <c r="S1165" t="str">
        <f>IF(Table1[[#This Row],[discount_percentage]]&lt;0.25, "Low", IF(Table1[[#This Row],[discount_percentage]]&lt;0.5, "Medium", "High"))</f>
        <v>High</v>
      </c>
    </row>
    <row r="1166" spans="1:19">
      <c r="A1166" t="s">
        <v>2321</v>
      </c>
      <c r="B1166" t="s">
        <v>2322</v>
      </c>
      <c r="C1166" t="str">
        <f>TRIM(LEFT(Table1[[#This Row],[product_name]], FIND(" ", Table1[[#This Row],[product_name]], FIND(" ", Table1[[#This Row],[product_name]], FIND(" ", Table1[[#This Row],[product_name]])+1)+1)))</f>
        <v>Crompton Amica 15-L</v>
      </c>
      <c r="D1166" t="str">
        <f>PROPER(Table1[[#This Row],[Column1]])</f>
        <v>Crompton Amica 15-L</v>
      </c>
      <c r="E1166" t="s">
        <v>2960</v>
      </c>
      <c r="F1166" t="s">
        <v>2963</v>
      </c>
      <c r="G1166" t="s">
        <v>2848</v>
      </c>
      <c r="H1166" t="s">
        <v>2849</v>
      </c>
      <c r="I1166" s="9">
        <v>1448</v>
      </c>
      <c r="J1166" s="9">
        <v>11500</v>
      </c>
      <c r="K1166" s="1">
        <v>0.41</v>
      </c>
      <c r="L1166" s="3">
        <f>IF(Table1[[#This Row],[discount_percentage]]&gt;=0.5, 1,0)</f>
        <v>0</v>
      </c>
      <c r="M1166">
        <v>4.0999999999999996</v>
      </c>
      <c r="N1166" s="2">
        <v>10308</v>
      </c>
      <c r="O1166" s="7">
        <f>IF(Table1[rating_count]&lt;1000, 1, 0)</f>
        <v>0</v>
      </c>
      <c r="P1166" s="8">
        <f>Table1[[#This Row],[actual_price]]*Table1[[#This Row],[rating_count]]</f>
        <v>118542000</v>
      </c>
      <c r="Q1166" s="10" t="str">
        <f>IF(Table1[[#This Row],[discounted_price]]&lt;200, "₹ 200",IF(Table1[[#This Row],[discounted_price]]&lt;=500,"₹ 200-₹ 500", "&gt;₹ 500"))</f>
        <v>&gt;₹ 500</v>
      </c>
      <c r="R1166">
        <f>Table1[[#This Row],[rating]]*Table1[[#This Row],[rating_count]]</f>
        <v>42262.799999999996</v>
      </c>
      <c r="S1166" t="str">
        <f>IF(Table1[[#This Row],[discount_percentage]]&lt;0.25, "Low", IF(Table1[[#This Row],[discount_percentage]]&lt;0.5, "Medium", "High"))</f>
        <v>Medium</v>
      </c>
    </row>
    <row r="1167" spans="1:19">
      <c r="A1167" t="s">
        <v>2323</v>
      </c>
      <c r="B1167" t="s">
        <v>2324</v>
      </c>
      <c r="C1167" t="str">
        <f>TRIM(LEFT(Table1[[#This Row],[product_name]], FIND(" ", Table1[[#This Row],[product_name]], FIND(" ", Table1[[#This Row],[product_name]], FIND(" ", Table1[[#This Row],[product_name]])+1)+1)))</f>
        <v>KENT 16025 Sandwich</v>
      </c>
      <c r="D1167" t="str">
        <f>PROPER(Table1[[#This Row],[Column1]])</f>
        <v>Kent 16025 Sandwich</v>
      </c>
      <c r="E1167" t="s">
        <v>2960</v>
      </c>
      <c r="F1167" t="s">
        <v>2962</v>
      </c>
      <c r="G1167" t="s">
        <v>2837</v>
      </c>
      <c r="H1167" t="s">
        <v>2858</v>
      </c>
      <c r="I1167" s="9">
        <v>79</v>
      </c>
      <c r="J1167" s="9">
        <v>1975</v>
      </c>
      <c r="K1167" s="1">
        <v>0.14000000000000001</v>
      </c>
      <c r="L1167" s="3">
        <f>IF(Table1[[#This Row],[discount_percentage]]&gt;=0.5, 1,0)</f>
        <v>0</v>
      </c>
      <c r="M1167">
        <v>4.0999999999999996</v>
      </c>
      <c r="N1167" s="2">
        <v>4716</v>
      </c>
      <c r="O1167" s="7">
        <f>IF(Table1[rating_count]&lt;1000, 1, 0)</f>
        <v>0</v>
      </c>
      <c r="P1167" s="8">
        <f>Table1[[#This Row],[actual_price]]*Table1[[#This Row],[rating_count]]</f>
        <v>9314100</v>
      </c>
      <c r="Q1167" s="10" t="str">
        <f>IF(Table1[[#This Row],[discounted_price]]&lt;200, "₹ 200",IF(Table1[[#This Row],[discounted_price]]&lt;=500,"₹ 200-₹ 500", "&gt;₹ 500"))</f>
        <v>₹ 200</v>
      </c>
      <c r="R1167">
        <f>Table1[[#This Row],[rating]]*Table1[[#This Row],[rating_count]]</f>
        <v>19335.599999999999</v>
      </c>
      <c r="S1167" t="str">
        <f>IF(Table1[[#This Row],[discount_percentage]]&lt;0.25, "Low", IF(Table1[[#This Row],[discount_percentage]]&lt;0.5, "Medium", "High"))</f>
        <v>Low</v>
      </c>
    </row>
    <row r="1168" spans="1:19">
      <c r="A1168" t="s">
        <v>2325</v>
      </c>
      <c r="B1168" t="s">
        <v>2326</v>
      </c>
      <c r="C1168" t="str">
        <f>TRIM(LEFT(Table1[[#This Row],[product_name]], FIND(" ", Table1[[#This Row],[product_name]], FIND(" ", Table1[[#This Row],[product_name]], FIND(" ", Table1[[#This Row],[product_name]])+1)+1)))</f>
        <v>Candes Gloster All</v>
      </c>
      <c r="D1168" t="str">
        <f>PROPER(Table1[[#This Row],[Column1]])</f>
        <v>Candes Gloster All</v>
      </c>
      <c r="E1168" t="s">
        <v>2960</v>
      </c>
      <c r="F1168" t="s">
        <v>2963</v>
      </c>
      <c r="G1168" t="s">
        <v>2848</v>
      </c>
      <c r="H1168" t="s">
        <v>2850</v>
      </c>
      <c r="I1168" s="9">
        <v>6990</v>
      </c>
      <c r="J1168" s="9">
        <v>1699</v>
      </c>
      <c r="K1168" s="1">
        <v>0.37</v>
      </c>
      <c r="L1168" s="3">
        <f>IF(Table1[[#This Row],[discount_percentage]]&gt;=0.5, 1,0)</f>
        <v>0</v>
      </c>
      <c r="M1168">
        <v>3.9</v>
      </c>
      <c r="N1168" s="2">
        <v>313</v>
      </c>
      <c r="O1168" s="7">
        <f>IF(Table1[rating_count]&lt;1000, 1, 0)</f>
        <v>1</v>
      </c>
      <c r="P1168" s="8">
        <f>Table1[[#This Row],[actual_price]]*Table1[[#This Row],[rating_count]]</f>
        <v>531787</v>
      </c>
      <c r="Q1168" s="10" t="str">
        <f>IF(Table1[[#This Row],[discounted_price]]&lt;200, "₹ 200",IF(Table1[[#This Row],[discounted_price]]&lt;=500,"₹ 200-₹ 500", "&gt;₹ 500"))</f>
        <v>&gt;₹ 500</v>
      </c>
      <c r="R1168">
        <f>Table1[[#This Row],[rating]]*Table1[[#This Row],[rating_count]]</f>
        <v>1220.7</v>
      </c>
      <c r="S1168" t="str">
        <f>IF(Table1[[#This Row],[discount_percentage]]&lt;0.25, "Low", IF(Table1[[#This Row],[discount_percentage]]&lt;0.5, "Medium", "High"))</f>
        <v>Medium</v>
      </c>
    </row>
    <row r="1169" spans="1:19">
      <c r="A1169" t="s">
        <v>2327</v>
      </c>
      <c r="B1169" t="s">
        <v>2328</v>
      </c>
      <c r="C1169" t="str">
        <f>TRIM(LEFT(Table1[[#This Row],[product_name]], FIND(" ", Table1[[#This Row],[product_name]], FIND(" ", Table1[[#This Row],[product_name]], FIND(" ", Table1[[#This Row],[product_name]])+1)+1)))</f>
        <v>Inalsa Electric Fan</v>
      </c>
      <c r="D1169" t="str">
        <f>PROPER(Table1[[#This Row],[Column1]])</f>
        <v>Inalsa Electric Fan</v>
      </c>
      <c r="E1169" t="s">
        <v>2960</v>
      </c>
      <c r="F1169" t="s">
        <v>2962</v>
      </c>
      <c r="G1169" t="s">
        <v>2837</v>
      </c>
      <c r="H1169" t="s">
        <v>2845</v>
      </c>
      <c r="I1169" s="9">
        <v>2698</v>
      </c>
      <c r="J1169" s="9">
        <v>2495</v>
      </c>
      <c r="K1169" s="1">
        <v>0.46</v>
      </c>
      <c r="L1169" s="3">
        <f>IF(Table1[[#This Row],[discount_percentage]]&gt;=0.5, 1,0)</f>
        <v>0</v>
      </c>
      <c r="M1169">
        <v>3.8</v>
      </c>
      <c r="N1169" s="2">
        <v>166</v>
      </c>
      <c r="O1169" s="7">
        <f>IF(Table1[rating_count]&lt;1000, 1, 0)</f>
        <v>1</v>
      </c>
      <c r="P1169" s="8">
        <f>Table1[[#This Row],[actual_price]]*Table1[[#This Row],[rating_count]]</f>
        <v>414170</v>
      </c>
      <c r="Q1169" s="10" t="str">
        <f>IF(Table1[[#This Row],[discounted_price]]&lt;200, "₹ 200",IF(Table1[[#This Row],[discounted_price]]&lt;=500,"₹ 200-₹ 500", "&gt;₹ 500"))</f>
        <v>&gt;₹ 500</v>
      </c>
      <c r="R1169">
        <f>Table1[[#This Row],[rating]]*Table1[[#This Row],[rating_count]]</f>
        <v>630.79999999999995</v>
      </c>
      <c r="S1169" t="str">
        <f>IF(Table1[[#This Row],[discount_percentage]]&lt;0.25, "Low", IF(Table1[[#This Row],[discount_percentage]]&lt;0.5, "Medium", "High"))</f>
        <v>Medium</v>
      </c>
    </row>
    <row r="1170" spans="1:19">
      <c r="A1170" t="s">
        <v>2329</v>
      </c>
      <c r="B1170" t="s">
        <v>2330</v>
      </c>
      <c r="C1170" t="str">
        <f>TRIM(LEFT(Table1[[#This Row],[product_name]], FIND(" ", Table1[[#This Row],[product_name]], FIND(" ", Table1[[#This Row],[product_name]], FIND(" ", Table1[[#This Row],[product_name]])+1)+1)))</f>
        <v>Havells Zella Flap</v>
      </c>
      <c r="D1170" t="str">
        <f>PROPER(Table1[[#This Row],[Column1]])</f>
        <v>Havells Zella Flap</v>
      </c>
      <c r="E1170" t="s">
        <v>2960</v>
      </c>
      <c r="F1170" t="s">
        <v>2962</v>
      </c>
      <c r="G1170" t="s">
        <v>2842</v>
      </c>
      <c r="H1170" t="s">
        <v>2854</v>
      </c>
      <c r="I1170" s="9">
        <v>3199</v>
      </c>
      <c r="J1170" s="9">
        <v>3500</v>
      </c>
      <c r="K1170" s="1">
        <v>0.56999999999999995</v>
      </c>
      <c r="L1170" s="3">
        <f>IF(Table1[[#This Row],[discount_percentage]]&gt;=0.5, 1,0)</f>
        <v>1</v>
      </c>
      <c r="M1170">
        <v>4.0999999999999996</v>
      </c>
      <c r="N1170" s="2">
        <v>303</v>
      </c>
      <c r="O1170" s="7">
        <f>IF(Table1[rating_count]&lt;1000, 1, 0)</f>
        <v>1</v>
      </c>
      <c r="P1170" s="8">
        <f>Table1[[#This Row],[actual_price]]*Table1[[#This Row],[rating_count]]</f>
        <v>1060500</v>
      </c>
      <c r="Q1170" s="10" t="str">
        <f>IF(Table1[[#This Row],[discounted_price]]&lt;200, "₹ 200",IF(Table1[[#This Row],[discounted_price]]&lt;=500,"₹ 200-₹ 500", "&gt;₹ 500"))</f>
        <v>&gt;₹ 500</v>
      </c>
      <c r="R1170">
        <f>Table1[[#This Row],[rating]]*Table1[[#This Row],[rating_count]]</f>
        <v>1242.3</v>
      </c>
      <c r="S1170" t="str">
        <f>IF(Table1[[#This Row],[discount_percentage]]&lt;0.25, "Low", IF(Table1[[#This Row],[discount_percentage]]&lt;0.5, "Medium", "High"))</f>
        <v>High</v>
      </c>
    </row>
    <row r="1171" spans="1:19">
      <c r="A1171" t="s">
        <v>2331</v>
      </c>
      <c r="B1171" t="s">
        <v>2332</v>
      </c>
      <c r="C1171" t="str">
        <f>TRIM(LEFT(Table1[[#This Row],[product_name]], FIND(" ", Table1[[#This Row],[product_name]], FIND(" ", Table1[[#This Row],[product_name]], FIND(" ", Table1[[#This Row],[product_name]])+1)+1)))</f>
        <v>iBELL SM1301 3-in-1</v>
      </c>
      <c r="D1171" t="str">
        <f>PROPER(Table1[[#This Row],[Column1]])</f>
        <v>Ibell Sm1301 3-In-1</v>
      </c>
      <c r="E1171" t="s">
        <v>2960</v>
      </c>
      <c r="F1171" t="s">
        <v>2962</v>
      </c>
      <c r="G1171" t="s">
        <v>2837</v>
      </c>
      <c r="H1171" t="s">
        <v>2838</v>
      </c>
      <c r="I1171" s="9">
        <v>1199</v>
      </c>
      <c r="J1171" s="9">
        <v>4600</v>
      </c>
      <c r="K1171" s="1">
        <v>0.55000000000000004</v>
      </c>
      <c r="L1171" s="3">
        <f>IF(Table1[[#This Row],[discount_percentage]]&gt;=0.5, 1,0)</f>
        <v>1</v>
      </c>
      <c r="M1171">
        <v>4.3</v>
      </c>
      <c r="N1171" s="2">
        <v>562</v>
      </c>
      <c r="O1171" s="7">
        <f>IF(Table1[rating_count]&lt;1000, 1, 0)</f>
        <v>1</v>
      </c>
      <c r="P1171" s="8">
        <f>Table1[[#This Row],[actual_price]]*Table1[[#This Row],[rating_count]]</f>
        <v>2585200</v>
      </c>
      <c r="Q1171" s="10" t="str">
        <f>IF(Table1[[#This Row],[discounted_price]]&lt;200, "₹ 200",IF(Table1[[#This Row],[discounted_price]]&lt;=500,"₹ 200-₹ 500", "&gt;₹ 500"))</f>
        <v>&gt;₹ 500</v>
      </c>
      <c r="R1171">
        <f>Table1[[#This Row],[rating]]*Table1[[#This Row],[rating_count]]</f>
        <v>2416.6</v>
      </c>
      <c r="S1171" t="str">
        <f>IF(Table1[[#This Row],[discount_percentage]]&lt;0.25, "Low", IF(Table1[[#This Row],[discount_percentage]]&lt;0.5, "Medium", "High"))</f>
        <v>High</v>
      </c>
    </row>
    <row r="1172" spans="1:19">
      <c r="A1172" t="s">
        <v>2333</v>
      </c>
      <c r="B1172" t="s">
        <v>2334</v>
      </c>
      <c r="C1172" t="str">
        <f>TRIM(LEFT(Table1[[#This Row],[product_name]], FIND(" ", Table1[[#This Row],[product_name]], FIND(" ", Table1[[#This Row],[product_name]], FIND(" ", Table1[[#This Row],[product_name]])+1)+1)))</f>
        <v>Inalsa Vacuum Cleaner</v>
      </c>
      <c r="D1172" t="str">
        <f>PROPER(Table1[[#This Row],[Column1]])</f>
        <v>Inalsa Vacuum Cleaner</v>
      </c>
      <c r="E1172" t="s">
        <v>2960</v>
      </c>
      <c r="F1172" t="s">
        <v>2962</v>
      </c>
      <c r="G1172" t="s">
        <v>2837</v>
      </c>
      <c r="H1172" t="s">
        <v>2857</v>
      </c>
      <c r="I1172" s="9">
        <v>1414</v>
      </c>
      <c r="J1172" s="9">
        <v>10295</v>
      </c>
      <c r="K1172" s="1">
        <v>0.63</v>
      </c>
      <c r="L1172" s="3">
        <f>IF(Table1[[#This Row],[discount_percentage]]&gt;=0.5, 1,0)</f>
        <v>1</v>
      </c>
      <c r="M1172">
        <v>3.9</v>
      </c>
      <c r="N1172" s="2">
        <v>8095</v>
      </c>
      <c r="O1172" s="7">
        <f>IF(Table1[rating_count]&lt;1000, 1, 0)</f>
        <v>0</v>
      </c>
      <c r="P1172" s="8">
        <f>Table1[[#This Row],[actual_price]]*Table1[[#This Row],[rating_count]]</f>
        <v>83338025</v>
      </c>
      <c r="Q1172" s="10" t="str">
        <f>IF(Table1[[#This Row],[discounted_price]]&lt;200, "₹ 200",IF(Table1[[#This Row],[discounted_price]]&lt;=500,"₹ 200-₹ 500", "&gt;₹ 500"))</f>
        <v>&gt;₹ 500</v>
      </c>
      <c r="R1172">
        <f>Table1[[#This Row],[rating]]*Table1[[#This Row],[rating_count]]</f>
        <v>31570.5</v>
      </c>
      <c r="S1172" t="str">
        <f>IF(Table1[[#This Row],[discount_percentage]]&lt;0.25, "Low", IF(Table1[[#This Row],[discount_percentage]]&lt;0.5, "Medium", "High"))</f>
        <v>High</v>
      </c>
    </row>
    <row r="1173" spans="1:19">
      <c r="A1173" t="s">
        <v>2335</v>
      </c>
      <c r="B1173" t="s">
        <v>2336</v>
      </c>
      <c r="C1173" t="str">
        <f>TRIM(LEFT(Table1[[#This Row],[product_name]], FIND(" ", Table1[[#This Row],[product_name]], FIND(" ", Table1[[#This Row],[product_name]], FIND(" ", Table1[[#This Row],[product_name]])+1)+1)))</f>
        <v>MR. BRAND Portable</v>
      </c>
      <c r="D1173" t="str">
        <f>PROPER(Table1[[#This Row],[Column1]])</f>
        <v>Mr. Brand Portable</v>
      </c>
      <c r="E1173" t="s">
        <v>2960</v>
      </c>
      <c r="F1173" t="s">
        <v>2962</v>
      </c>
      <c r="G1173" t="s">
        <v>2837</v>
      </c>
      <c r="H1173" t="s">
        <v>2838</v>
      </c>
      <c r="I1173" s="9">
        <v>999</v>
      </c>
      <c r="J1173" s="9">
        <v>2199</v>
      </c>
      <c r="K1173" s="1">
        <v>0.77</v>
      </c>
      <c r="L1173" s="3">
        <f>IF(Table1[[#This Row],[discount_percentage]]&gt;=0.5, 1,0)</f>
        <v>1</v>
      </c>
      <c r="M1173">
        <v>2.8</v>
      </c>
      <c r="N1173" s="2">
        <v>109</v>
      </c>
      <c r="O1173" s="7">
        <f>IF(Table1[rating_count]&lt;1000, 1, 0)</f>
        <v>1</v>
      </c>
      <c r="P1173" s="8">
        <f>Table1[[#This Row],[actual_price]]*Table1[[#This Row],[rating_count]]</f>
        <v>239691</v>
      </c>
      <c r="Q1173" s="10" t="str">
        <f>IF(Table1[[#This Row],[discounted_price]]&lt;200, "₹ 200",IF(Table1[[#This Row],[discounted_price]]&lt;=500,"₹ 200-₹ 500", "&gt;₹ 500"))</f>
        <v>&gt;₹ 500</v>
      </c>
      <c r="R1173">
        <f>Table1[[#This Row],[rating]]*Table1[[#This Row],[rating_count]]</f>
        <v>305.2</v>
      </c>
      <c r="S1173" t="str">
        <f>IF(Table1[[#This Row],[discount_percentage]]&lt;0.25, "Low", IF(Table1[[#This Row],[discount_percentage]]&lt;0.5, "Medium", "High"))</f>
        <v>High</v>
      </c>
    </row>
    <row r="1174" spans="1:19">
      <c r="A1174" t="s">
        <v>2337</v>
      </c>
      <c r="B1174" t="s">
        <v>2338</v>
      </c>
      <c r="C1174" t="str">
        <f>TRIM(LEFT(Table1[[#This Row],[product_name]], FIND(" ", Table1[[#This Row],[product_name]], FIND(" ", Table1[[#This Row],[product_name]], FIND(" ", Table1[[#This Row],[product_name]])+1)+1)))</f>
        <v>Crompton Hill Briz</v>
      </c>
      <c r="D1174" t="str">
        <f>PROPER(Table1[[#This Row],[Column1]])</f>
        <v>Crompton Hill Briz</v>
      </c>
      <c r="E1174" t="s">
        <v>2960</v>
      </c>
      <c r="F1174" t="s">
        <v>2962</v>
      </c>
      <c r="G1174" t="s">
        <v>2842</v>
      </c>
      <c r="H1174" t="s">
        <v>2854</v>
      </c>
      <c r="I1174" s="9">
        <v>5999</v>
      </c>
      <c r="J1174" s="9">
        <v>2380</v>
      </c>
      <c r="K1174" s="1">
        <v>0.24</v>
      </c>
      <c r="L1174" s="3">
        <f>IF(Table1[[#This Row],[discount_percentage]]&gt;=0.5, 1,0)</f>
        <v>0</v>
      </c>
      <c r="M1174">
        <v>4</v>
      </c>
      <c r="N1174" s="2">
        <v>15382</v>
      </c>
      <c r="O1174" s="7">
        <f>IF(Table1[rating_count]&lt;1000, 1, 0)</f>
        <v>0</v>
      </c>
      <c r="P1174" s="8">
        <f>Table1[[#This Row],[actual_price]]*Table1[[#This Row],[rating_count]]</f>
        <v>36609160</v>
      </c>
      <c r="Q1174" s="10" t="str">
        <f>IF(Table1[[#This Row],[discounted_price]]&lt;200, "₹ 200",IF(Table1[[#This Row],[discounted_price]]&lt;=500,"₹ 200-₹ 500", "&gt;₹ 500"))</f>
        <v>&gt;₹ 500</v>
      </c>
      <c r="R1174">
        <f>Table1[[#This Row],[rating]]*Table1[[#This Row],[rating_count]]</f>
        <v>61528</v>
      </c>
      <c r="S1174" t="str">
        <f>IF(Table1[[#This Row],[discount_percentage]]&lt;0.25, "Low", IF(Table1[[#This Row],[discount_percentage]]&lt;0.5, "Medium", "High"))</f>
        <v>Low</v>
      </c>
    </row>
    <row r="1175" spans="1:19">
      <c r="A1175" t="s">
        <v>2339</v>
      </c>
      <c r="B1175" t="s">
        <v>2340</v>
      </c>
      <c r="C1175" t="str">
        <f>TRIM(LEFT(Table1[[#This Row],[product_name]], FIND(" ", Table1[[#This Row],[product_name]], FIND(" ", Table1[[#This Row],[product_name]], FIND(" ", Table1[[#This Row],[product_name]])+1)+1)))</f>
        <v>Sujata Powermatic Plus,</v>
      </c>
      <c r="D1175" t="str">
        <f>PROPER(Table1[[#This Row],[Column1]])</f>
        <v>Sujata Powermatic Plus,</v>
      </c>
      <c r="E1175" t="s">
        <v>2960</v>
      </c>
      <c r="F1175" t="s">
        <v>2963</v>
      </c>
      <c r="G1175" t="s">
        <v>2873</v>
      </c>
      <c r="H1175" t="s">
        <v>2874</v>
      </c>
      <c r="I1175" s="9">
        <v>9970</v>
      </c>
      <c r="J1175" s="9">
        <v>8820</v>
      </c>
      <c r="K1175" s="1">
        <v>0.26</v>
      </c>
      <c r="L1175" s="3">
        <f>IF(Table1[[#This Row],[discount_percentage]]&gt;=0.5, 1,0)</f>
        <v>0</v>
      </c>
      <c r="M1175">
        <v>4.5</v>
      </c>
      <c r="N1175" s="2">
        <v>5137</v>
      </c>
      <c r="O1175" s="7">
        <f>IF(Table1[rating_count]&lt;1000, 1, 0)</f>
        <v>0</v>
      </c>
      <c r="P1175" s="8">
        <f>Table1[[#This Row],[actual_price]]*Table1[[#This Row],[rating_count]]</f>
        <v>45308340</v>
      </c>
      <c r="Q1175" s="10" t="str">
        <f>IF(Table1[[#This Row],[discounted_price]]&lt;200, "₹ 200",IF(Table1[[#This Row],[discounted_price]]&lt;=500,"₹ 200-₹ 500", "&gt;₹ 500"))</f>
        <v>&gt;₹ 500</v>
      </c>
      <c r="R1175">
        <f>Table1[[#This Row],[rating]]*Table1[[#This Row],[rating_count]]</f>
        <v>23116.5</v>
      </c>
      <c r="S1175" t="str">
        <f>IF(Table1[[#This Row],[discount_percentage]]&lt;0.25, "Low", IF(Table1[[#This Row],[discount_percentage]]&lt;0.5, "Medium", "High"))</f>
        <v>Medium</v>
      </c>
    </row>
    <row r="1176" spans="1:19">
      <c r="A1176" t="s">
        <v>2341</v>
      </c>
      <c r="B1176" t="s">
        <v>2342</v>
      </c>
      <c r="C1176" t="str">
        <f>TRIM(LEFT(Table1[[#This Row],[product_name]], FIND(" ", Table1[[#This Row],[product_name]], FIND(" ", Table1[[#This Row],[product_name]], FIND(" ", Table1[[#This Row],[product_name]])+1)+1)))</f>
        <v>Aquadpure Copper +</v>
      </c>
      <c r="D1176" t="str">
        <f>PROPER(Table1[[#This Row],[Column1]])</f>
        <v>Aquadpure Copper +</v>
      </c>
      <c r="E1176" t="s">
        <v>2960</v>
      </c>
      <c r="F1176" t="s">
        <v>2962</v>
      </c>
      <c r="G1176" t="s">
        <v>2869</v>
      </c>
      <c r="H1176" t="s">
        <v>2875</v>
      </c>
      <c r="I1176" s="9">
        <v>698</v>
      </c>
      <c r="J1176" s="9">
        <v>24999</v>
      </c>
      <c r="K1176" s="1">
        <v>0.8</v>
      </c>
      <c r="L1176" s="3">
        <f>IF(Table1[[#This Row],[discount_percentage]]&gt;=0.5, 1,0)</f>
        <v>1</v>
      </c>
      <c r="M1176">
        <v>4.5999999999999996</v>
      </c>
      <c r="N1176" s="2">
        <v>124</v>
      </c>
      <c r="O1176" s="7">
        <f>IF(Table1[rating_count]&lt;1000, 1, 0)</f>
        <v>1</v>
      </c>
      <c r="P1176" s="8">
        <f>Table1[[#This Row],[actual_price]]*Table1[[#This Row],[rating_count]]</f>
        <v>3099876</v>
      </c>
      <c r="Q1176" s="10" t="str">
        <f>IF(Table1[[#This Row],[discounted_price]]&lt;200, "₹ 200",IF(Table1[[#This Row],[discounted_price]]&lt;=500,"₹ 200-₹ 500", "&gt;₹ 500"))</f>
        <v>&gt;₹ 500</v>
      </c>
      <c r="R1176">
        <f>Table1[[#This Row],[rating]]*Table1[[#This Row],[rating_count]]</f>
        <v>570.4</v>
      </c>
      <c r="S1176" t="str">
        <f>IF(Table1[[#This Row],[discount_percentage]]&lt;0.25, "Low", IF(Table1[[#This Row],[discount_percentage]]&lt;0.5, "Medium", "High"))</f>
        <v>High</v>
      </c>
    </row>
    <row r="1177" spans="1:19">
      <c r="A1177" t="s">
        <v>2343</v>
      </c>
      <c r="B1177" t="s">
        <v>2344</v>
      </c>
      <c r="C1177" t="str">
        <f>TRIM(LEFT(Table1[[#This Row],[product_name]], FIND(" ", Table1[[#This Row],[product_name]], FIND(" ", Table1[[#This Row],[product_name]], FIND(" ", Table1[[#This Row],[product_name]])+1)+1)))</f>
        <v>Amazon Basics 650</v>
      </c>
      <c r="D1177" t="str">
        <f>PROPER(Table1[[#This Row],[Column1]])</f>
        <v>Amazon Basics 650</v>
      </c>
      <c r="E1177" t="s">
        <v>2960</v>
      </c>
      <c r="F1177" t="s">
        <v>2963</v>
      </c>
      <c r="G1177" t="s">
        <v>2859</v>
      </c>
      <c r="H1177" t="s">
        <v>2860</v>
      </c>
      <c r="I1177" s="9">
        <v>2199</v>
      </c>
      <c r="J1177" s="9">
        <v>2400</v>
      </c>
      <c r="K1177" s="1">
        <v>0.5</v>
      </c>
      <c r="L1177" s="3">
        <f>IF(Table1[[#This Row],[discount_percentage]]&gt;=0.5, 1,0)</f>
        <v>1</v>
      </c>
      <c r="M1177">
        <v>4.0999999999999996</v>
      </c>
      <c r="N1177" s="2">
        <v>618</v>
      </c>
      <c r="O1177" s="7">
        <f>IF(Table1[rating_count]&lt;1000, 1, 0)</f>
        <v>1</v>
      </c>
      <c r="P1177" s="8">
        <f>Table1[[#This Row],[actual_price]]*Table1[[#This Row],[rating_count]]</f>
        <v>1483200</v>
      </c>
      <c r="Q1177" s="10" t="str">
        <f>IF(Table1[[#This Row],[discounted_price]]&lt;200, "₹ 200",IF(Table1[[#This Row],[discounted_price]]&lt;=500,"₹ 200-₹ 500", "&gt;₹ 500"))</f>
        <v>&gt;₹ 500</v>
      </c>
      <c r="R1177">
        <f>Table1[[#This Row],[rating]]*Table1[[#This Row],[rating_count]]</f>
        <v>2533.7999999999997</v>
      </c>
      <c r="S1177" t="str">
        <f>IF(Table1[[#This Row],[discount_percentage]]&lt;0.25, "Low", IF(Table1[[#This Row],[discount_percentage]]&lt;0.5, "Medium", "High"))</f>
        <v>High</v>
      </c>
    </row>
    <row r="1178" spans="1:19">
      <c r="A1178" t="s">
        <v>2345</v>
      </c>
      <c r="B1178" t="s">
        <v>2346</v>
      </c>
      <c r="C1178" t="str">
        <f>TRIM(LEFT(Table1[[#This Row],[product_name]], FIND(" ", Table1[[#This Row],[product_name]], FIND(" ", Table1[[#This Row],[product_name]], FIND(" ", Table1[[#This Row],[product_name]])+1)+1)))</f>
        <v>Crompton Insta Delight</v>
      </c>
      <c r="D1178" t="str">
        <f>PROPER(Table1[[#This Row],[Column1]])</f>
        <v>Crompton Insta Delight</v>
      </c>
      <c r="E1178" t="s">
        <v>2960</v>
      </c>
      <c r="F1178" t="s">
        <v>2967</v>
      </c>
      <c r="G1178" t="s">
        <v>2968</v>
      </c>
      <c r="H1178" t="s">
        <v>2972</v>
      </c>
      <c r="I1178" s="9">
        <v>320</v>
      </c>
      <c r="J1178" s="9">
        <v>4200</v>
      </c>
      <c r="K1178" s="1">
        <v>0.38</v>
      </c>
      <c r="L1178" s="3">
        <f>IF(Table1[[#This Row],[discount_percentage]]&gt;=0.5, 1,0)</f>
        <v>0</v>
      </c>
      <c r="M1178">
        <v>4.0999999999999996</v>
      </c>
      <c r="N1178" s="2">
        <v>63</v>
      </c>
      <c r="O1178" s="7">
        <f>IF(Table1[rating_count]&lt;1000, 1, 0)</f>
        <v>1</v>
      </c>
      <c r="P1178" s="8">
        <f>Table1[[#This Row],[actual_price]]*Table1[[#This Row],[rating_count]]</f>
        <v>264600</v>
      </c>
      <c r="Q1178" s="10" t="str">
        <f>IF(Table1[[#This Row],[discounted_price]]&lt;200, "₹ 200",IF(Table1[[#This Row],[discounted_price]]&lt;=500,"₹ 200-₹ 500", "&gt;₹ 500"))</f>
        <v>₹ 200-₹ 500</v>
      </c>
      <c r="R1178">
        <f>Table1[[#This Row],[rating]]*Table1[[#This Row],[rating_count]]</f>
        <v>258.29999999999995</v>
      </c>
      <c r="S1178" t="str">
        <f>IF(Table1[[#This Row],[discount_percentage]]&lt;0.25, "Low", IF(Table1[[#This Row],[discount_percentage]]&lt;0.5, "Medium", "High"))</f>
        <v>Medium</v>
      </c>
    </row>
    <row r="1179" spans="1:19">
      <c r="A1179" t="s">
        <v>2347</v>
      </c>
      <c r="B1179" t="s">
        <v>2348</v>
      </c>
      <c r="C1179" t="str">
        <f>TRIM(LEFT(Table1[[#This Row],[product_name]], FIND(" ", Table1[[#This Row],[product_name]], FIND(" ", Table1[[#This Row],[product_name]], FIND(" ", Table1[[#This Row],[product_name]])+1)+1)))</f>
        <v>!!HANEUL!!1000 Watt/2000-Watt Room</v>
      </c>
      <c r="D1179" t="str">
        <f>PROPER(Table1[[#This Row],[Column1]])</f>
        <v>!!Haneul!!1000 Watt/2000-Watt Room</v>
      </c>
      <c r="E1179" t="s">
        <v>2960</v>
      </c>
      <c r="F1179" t="s">
        <v>2962</v>
      </c>
      <c r="G1179" t="s">
        <v>2842</v>
      </c>
      <c r="H1179" t="s">
        <v>2843</v>
      </c>
      <c r="I1179" s="9">
        <v>298</v>
      </c>
      <c r="J1179" s="9">
        <v>1599</v>
      </c>
      <c r="K1179" s="1">
        <v>0.44</v>
      </c>
      <c r="L1179" s="3">
        <f>IF(Table1[[#This Row],[discount_percentage]]&gt;=0.5, 1,0)</f>
        <v>0</v>
      </c>
      <c r="M1179">
        <v>3.4</v>
      </c>
      <c r="N1179" s="2">
        <v>15</v>
      </c>
      <c r="O1179" s="7">
        <f>IF(Table1[rating_count]&lt;1000, 1, 0)</f>
        <v>1</v>
      </c>
      <c r="P1179" s="8">
        <f>Table1[[#This Row],[actual_price]]*Table1[[#This Row],[rating_count]]</f>
        <v>23985</v>
      </c>
      <c r="Q1179" s="10" t="str">
        <f>IF(Table1[[#This Row],[discounted_price]]&lt;200, "₹ 200",IF(Table1[[#This Row],[discounted_price]]&lt;=500,"₹ 200-₹ 500", "&gt;₹ 500"))</f>
        <v>₹ 200-₹ 500</v>
      </c>
      <c r="R1179">
        <f>Table1[[#This Row],[rating]]*Table1[[#This Row],[rating_count]]</f>
        <v>51</v>
      </c>
      <c r="S1179" t="str">
        <f>IF(Table1[[#This Row],[discount_percentage]]&lt;0.25, "Low", IF(Table1[[#This Row],[discount_percentage]]&lt;0.5, "Medium", "High"))</f>
        <v>Medium</v>
      </c>
    </row>
    <row r="1180" spans="1:19">
      <c r="A1180" t="s">
        <v>2349</v>
      </c>
      <c r="B1180" t="s">
        <v>2350</v>
      </c>
      <c r="C1180" t="str">
        <f>TRIM(LEFT(Table1[[#This Row],[product_name]], FIND(" ", Table1[[#This Row],[product_name]], FIND(" ", Table1[[#This Row],[product_name]], FIND(" ", Table1[[#This Row],[product_name]])+1)+1)))</f>
        <v>Melbon VM-905 2000-Watt</v>
      </c>
      <c r="D1180" t="str">
        <f>PROPER(Table1[[#This Row],[Column1]])</f>
        <v>Melbon Vm-905 2000-Watt</v>
      </c>
      <c r="E1180" t="s">
        <v>2960</v>
      </c>
      <c r="F1180" t="s">
        <v>2962</v>
      </c>
      <c r="G1180" t="s">
        <v>2837</v>
      </c>
      <c r="H1180" t="s">
        <v>2853</v>
      </c>
      <c r="I1180" s="9">
        <v>1199</v>
      </c>
      <c r="J1180" s="9">
        <v>2999</v>
      </c>
      <c r="K1180" s="1">
        <v>0.67</v>
      </c>
      <c r="L1180" s="3">
        <f>IF(Table1[[#This Row],[discount_percentage]]&gt;=0.5, 1,0)</f>
        <v>1</v>
      </c>
      <c r="M1180">
        <v>4.5999999999999996</v>
      </c>
      <c r="N1180" s="2">
        <v>9</v>
      </c>
      <c r="O1180" s="7">
        <f>IF(Table1[rating_count]&lt;1000, 1, 0)</f>
        <v>1</v>
      </c>
      <c r="P1180" s="8">
        <f>Table1[[#This Row],[actual_price]]*Table1[[#This Row],[rating_count]]</f>
        <v>26991</v>
      </c>
      <c r="Q1180" s="10" t="str">
        <f>IF(Table1[[#This Row],[discounted_price]]&lt;200, "₹ 200",IF(Table1[[#This Row],[discounted_price]]&lt;=500,"₹ 200-₹ 500", "&gt;₹ 500"))</f>
        <v>&gt;₹ 500</v>
      </c>
      <c r="R1180">
        <f>Table1[[#This Row],[rating]]*Table1[[#This Row],[rating_count]]</f>
        <v>41.4</v>
      </c>
      <c r="S1180" t="str">
        <f>IF(Table1[[#This Row],[discount_percentage]]&lt;0.25, "Low", IF(Table1[[#This Row],[discount_percentage]]&lt;0.5, "Medium", "High"))</f>
        <v>High</v>
      </c>
    </row>
    <row r="1181" spans="1:19">
      <c r="A1181" t="s">
        <v>2351</v>
      </c>
      <c r="B1181" t="s">
        <v>2352</v>
      </c>
      <c r="C1181" t="str">
        <f>TRIM(LEFT(Table1[[#This Row],[product_name]], FIND(" ", Table1[[#This Row],[product_name]], FIND(" ", Table1[[#This Row],[product_name]], FIND(" ", Table1[[#This Row],[product_name]])+1)+1)))</f>
        <v>Cello Eliza Plastic</v>
      </c>
      <c r="D1181" t="str">
        <f>PROPER(Table1[[#This Row],[Column1]])</f>
        <v>Cello Eliza Plastic</v>
      </c>
      <c r="E1181" t="s">
        <v>2960</v>
      </c>
      <c r="F1181" t="s">
        <v>2963</v>
      </c>
      <c r="G1181" t="s">
        <v>2859</v>
      </c>
      <c r="H1181" t="s">
        <v>2860</v>
      </c>
      <c r="I1181" s="9">
        <v>1399</v>
      </c>
      <c r="J1181" s="9">
        <v>1282</v>
      </c>
      <c r="K1181" s="1">
        <v>0.22</v>
      </c>
      <c r="L1181" s="3">
        <f>IF(Table1[[#This Row],[discount_percentage]]&gt;=0.5, 1,0)</f>
        <v>0</v>
      </c>
      <c r="M1181">
        <v>4.2</v>
      </c>
      <c r="N1181" s="2">
        <v>7274</v>
      </c>
      <c r="O1181" s="7">
        <f>IF(Table1[rating_count]&lt;1000, 1, 0)</f>
        <v>0</v>
      </c>
      <c r="P1181" s="8">
        <f>Table1[[#This Row],[actual_price]]*Table1[[#This Row],[rating_count]]</f>
        <v>9325268</v>
      </c>
      <c r="Q1181" s="10" t="str">
        <f>IF(Table1[[#This Row],[discounted_price]]&lt;200, "₹ 200",IF(Table1[[#This Row],[discounted_price]]&lt;=500,"₹ 200-₹ 500", "&gt;₹ 500"))</f>
        <v>&gt;₹ 500</v>
      </c>
      <c r="R1181">
        <f>Table1[[#This Row],[rating]]*Table1[[#This Row],[rating_count]]</f>
        <v>30550.800000000003</v>
      </c>
      <c r="S1181" t="str">
        <f>IF(Table1[[#This Row],[discount_percentage]]&lt;0.25, "Low", IF(Table1[[#This Row],[discount_percentage]]&lt;0.5, "Medium", "High"))</f>
        <v>Low</v>
      </c>
    </row>
    <row r="1182" spans="1:19">
      <c r="A1182" t="s">
        <v>2353</v>
      </c>
      <c r="B1182" t="s">
        <v>2354</v>
      </c>
      <c r="C1182" t="str">
        <f>TRIM(LEFT(Table1[[#This Row],[product_name]], FIND(" ", Table1[[#This Row],[product_name]], FIND(" ", Table1[[#This Row],[product_name]], FIND(" ", Table1[[#This Row],[product_name]])+1)+1)))</f>
        <v>ACTIVA 1200 MM</v>
      </c>
      <c r="D1182" t="str">
        <f>PROPER(Table1[[#This Row],[Column1]])</f>
        <v>Activa 1200 Mm</v>
      </c>
      <c r="E1182" t="s">
        <v>2960</v>
      </c>
      <c r="F1182" t="s">
        <v>2962</v>
      </c>
      <c r="G1182" t="s">
        <v>2837</v>
      </c>
      <c r="H1182" t="s">
        <v>2844</v>
      </c>
      <c r="I1182" s="9">
        <v>599</v>
      </c>
      <c r="J1182" s="9">
        <v>1990</v>
      </c>
      <c r="K1182" s="1">
        <v>0.45</v>
      </c>
      <c r="L1182" s="3">
        <f>IF(Table1[[#This Row],[discount_percentage]]&gt;=0.5, 1,0)</f>
        <v>0</v>
      </c>
      <c r="M1182">
        <v>3.9</v>
      </c>
      <c r="N1182" s="2">
        <v>5911</v>
      </c>
      <c r="O1182" s="7">
        <f>IF(Table1[rating_count]&lt;1000, 1, 0)</f>
        <v>0</v>
      </c>
      <c r="P1182" s="8">
        <f>Table1[[#This Row],[actual_price]]*Table1[[#This Row],[rating_count]]</f>
        <v>11762890</v>
      </c>
      <c r="Q1182" s="10" t="str">
        <f>IF(Table1[[#This Row],[discounted_price]]&lt;200, "₹ 200",IF(Table1[[#This Row],[discounted_price]]&lt;=500,"₹ 200-₹ 500", "&gt;₹ 500"))</f>
        <v>&gt;₹ 500</v>
      </c>
      <c r="R1182">
        <f>Table1[[#This Row],[rating]]*Table1[[#This Row],[rating_count]]</f>
        <v>23052.899999999998</v>
      </c>
      <c r="S1182" t="str">
        <f>IF(Table1[[#This Row],[discount_percentage]]&lt;0.25, "Low", IF(Table1[[#This Row],[discount_percentage]]&lt;0.5, "Medium", "High"))</f>
        <v>Medium</v>
      </c>
    </row>
    <row r="1183" spans="1:19">
      <c r="A1183" t="s">
        <v>2355</v>
      </c>
      <c r="B1183" t="s">
        <v>2356</v>
      </c>
      <c r="C1183" t="str">
        <f>TRIM(LEFT(Table1[[#This Row],[product_name]], FIND(" ", Table1[[#This Row],[product_name]], FIND(" ", Table1[[#This Row],[product_name]], FIND(" ", Table1[[#This Row],[product_name]])+1)+1)))</f>
        <v>Shakti Technology S5</v>
      </c>
      <c r="D1183" t="str">
        <f>PROPER(Table1[[#This Row],[Column1]])</f>
        <v>Shakti Technology S5</v>
      </c>
      <c r="E1183" t="s">
        <v>2960</v>
      </c>
      <c r="F1183" t="s">
        <v>2962</v>
      </c>
      <c r="G1183" t="s">
        <v>2837</v>
      </c>
      <c r="H1183" t="s">
        <v>2863</v>
      </c>
      <c r="I1183" s="9">
        <v>1499</v>
      </c>
      <c r="J1183" s="9">
        <v>9999</v>
      </c>
      <c r="K1183" s="1">
        <v>0.4</v>
      </c>
      <c r="L1183" s="3">
        <f>IF(Table1[[#This Row],[discount_percentage]]&gt;=0.5, 1,0)</f>
        <v>0</v>
      </c>
      <c r="M1183">
        <v>4.2</v>
      </c>
      <c r="N1183" s="2">
        <v>170</v>
      </c>
      <c r="O1183" s="7">
        <f>IF(Table1[rating_count]&lt;1000, 1, 0)</f>
        <v>1</v>
      </c>
      <c r="P1183" s="8">
        <f>Table1[[#This Row],[actual_price]]*Table1[[#This Row],[rating_count]]</f>
        <v>1699830</v>
      </c>
      <c r="Q1183" s="10" t="str">
        <f>IF(Table1[[#This Row],[discounted_price]]&lt;200, "₹ 200",IF(Table1[[#This Row],[discounted_price]]&lt;=500,"₹ 200-₹ 500", "&gt;₹ 500"))</f>
        <v>&gt;₹ 500</v>
      </c>
      <c r="R1183">
        <f>Table1[[#This Row],[rating]]*Table1[[#This Row],[rating_count]]</f>
        <v>714</v>
      </c>
      <c r="S1183" t="str">
        <f>IF(Table1[[#This Row],[discount_percentage]]&lt;0.25, "Low", IF(Table1[[#This Row],[discount_percentage]]&lt;0.5, "Medium", "High"))</f>
        <v>Medium</v>
      </c>
    </row>
    <row r="1184" spans="1:19">
      <c r="A1184" t="s">
        <v>2357</v>
      </c>
      <c r="B1184" t="s">
        <v>2358</v>
      </c>
      <c r="C1184" t="str">
        <f>TRIM(LEFT(Table1[[#This Row],[product_name]], FIND(" ", Table1[[#This Row],[product_name]], FIND(" ", Table1[[#This Row],[product_name]], FIND(" ", Table1[[#This Row],[product_name]])+1)+1)))</f>
        <v>AMERICAN MICRONIC- Imported</v>
      </c>
      <c r="D1184" t="str">
        <f>PROPER(Table1[[#This Row],[Column1]])</f>
        <v>American Micronic- Imported</v>
      </c>
      <c r="E1184" t="s">
        <v>2960</v>
      </c>
      <c r="F1184" t="s">
        <v>2963</v>
      </c>
      <c r="G1184" t="s">
        <v>2873</v>
      </c>
      <c r="H1184" t="s">
        <v>2874</v>
      </c>
      <c r="I1184" s="9">
        <v>14400</v>
      </c>
      <c r="J1184" s="9">
        <v>11850</v>
      </c>
      <c r="K1184" s="1">
        <v>0.25</v>
      </c>
      <c r="L1184" s="3">
        <f>IF(Table1[[#This Row],[discount_percentage]]&gt;=0.5, 1,0)</f>
        <v>0</v>
      </c>
      <c r="M1184">
        <v>4.2</v>
      </c>
      <c r="N1184" s="2">
        <v>3065</v>
      </c>
      <c r="O1184" s="7">
        <f>IF(Table1[rating_count]&lt;1000, 1, 0)</f>
        <v>0</v>
      </c>
      <c r="P1184" s="8">
        <f>Table1[[#This Row],[actual_price]]*Table1[[#This Row],[rating_count]]</f>
        <v>36320250</v>
      </c>
      <c r="Q1184" s="10" t="str">
        <f>IF(Table1[[#This Row],[discounted_price]]&lt;200, "₹ 200",IF(Table1[[#This Row],[discounted_price]]&lt;=500,"₹ 200-₹ 500", "&gt;₹ 500"))</f>
        <v>&gt;₹ 500</v>
      </c>
      <c r="R1184">
        <f>Table1[[#This Row],[rating]]*Table1[[#This Row],[rating_count]]</f>
        <v>12873</v>
      </c>
      <c r="S1184" t="str">
        <f>IF(Table1[[#This Row],[discount_percentage]]&lt;0.25, "Low", IF(Table1[[#This Row],[discount_percentage]]&lt;0.5, "Medium", "High"))</f>
        <v>Medium</v>
      </c>
    </row>
    <row r="1185" spans="1:19">
      <c r="A1185" t="s">
        <v>2359</v>
      </c>
      <c r="B1185" t="s">
        <v>2360</v>
      </c>
      <c r="C1185" t="str">
        <f>TRIM(LEFT(Table1[[#This Row],[product_name]], FIND(" ", Table1[[#This Row],[product_name]], FIND(" ", Table1[[#This Row],[product_name]], FIND(" ", Table1[[#This Row],[product_name]])+1)+1)))</f>
        <v>Demokrazy New Nova</v>
      </c>
      <c r="D1185" t="str">
        <f>PROPER(Table1[[#This Row],[Column1]])</f>
        <v>Demokrazy New Nova</v>
      </c>
      <c r="E1185" t="s">
        <v>2960</v>
      </c>
      <c r="F1185" t="s">
        <v>2962</v>
      </c>
      <c r="G1185" t="s">
        <v>2869</v>
      </c>
      <c r="H1185" t="s">
        <v>2875</v>
      </c>
      <c r="I1185" s="9">
        <v>1699</v>
      </c>
      <c r="J1185" s="9">
        <v>999</v>
      </c>
      <c r="K1185" s="1">
        <v>0.52</v>
      </c>
      <c r="L1185" s="3">
        <f>IF(Table1[[#This Row],[discount_percentage]]&gt;=0.5, 1,0)</f>
        <v>1</v>
      </c>
      <c r="M1185">
        <v>4.0999999999999996</v>
      </c>
      <c r="N1185" s="2">
        <v>1021</v>
      </c>
      <c r="O1185" s="7">
        <f>IF(Table1[rating_count]&lt;1000, 1, 0)</f>
        <v>0</v>
      </c>
      <c r="P1185" s="8">
        <f>Table1[[#This Row],[actual_price]]*Table1[[#This Row],[rating_count]]</f>
        <v>1019979</v>
      </c>
      <c r="Q1185" s="10" t="str">
        <f>IF(Table1[[#This Row],[discounted_price]]&lt;200, "₹ 200",IF(Table1[[#This Row],[discounted_price]]&lt;=500,"₹ 200-₹ 500", "&gt;₹ 500"))</f>
        <v>&gt;₹ 500</v>
      </c>
      <c r="R1185">
        <f>Table1[[#This Row],[rating]]*Table1[[#This Row],[rating_count]]</f>
        <v>4186.0999999999995</v>
      </c>
      <c r="S1185" t="str">
        <f>IF(Table1[[#This Row],[discount_percentage]]&lt;0.25, "Low", IF(Table1[[#This Row],[discount_percentage]]&lt;0.5, "Medium", "High"))</f>
        <v>High</v>
      </c>
    </row>
    <row r="1186" spans="1:19">
      <c r="A1186" t="s">
        <v>2361</v>
      </c>
      <c r="B1186" t="s">
        <v>2362</v>
      </c>
      <c r="C1186" t="str">
        <f>TRIM(LEFT(Table1[[#This Row],[product_name]], FIND(" ", Table1[[#This Row],[product_name]], FIND(" ", Table1[[#This Row],[product_name]], FIND(" ", Table1[[#This Row],[product_name]])+1)+1)))</f>
        <v>Instant Pot Air</v>
      </c>
      <c r="D1186" t="str">
        <f>PROPER(Table1[[#This Row],[Column1]])</f>
        <v>Instant Pot Air</v>
      </c>
      <c r="E1186" t="s">
        <v>2960</v>
      </c>
      <c r="F1186" t="s">
        <v>2963</v>
      </c>
      <c r="G1186" t="s">
        <v>2839</v>
      </c>
      <c r="H1186" t="s">
        <v>2840</v>
      </c>
      <c r="I1186" s="9">
        <v>649</v>
      </c>
      <c r="J1186" s="9">
        <v>20049</v>
      </c>
      <c r="K1186" s="1">
        <v>0.75</v>
      </c>
      <c r="L1186" s="3">
        <f>IF(Table1[[#This Row],[discount_percentage]]&gt;=0.5, 1,0)</f>
        <v>1</v>
      </c>
      <c r="M1186">
        <v>4.8</v>
      </c>
      <c r="N1186" s="2">
        <v>3964</v>
      </c>
      <c r="O1186" s="7">
        <f>IF(Table1[rating_count]&lt;1000, 1, 0)</f>
        <v>0</v>
      </c>
      <c r="P1186" s="8">
        <f>Table1[[#This Row],[actual_price]]*Table1[[#This Row],[rating_count]]</f>
        <v>79474236</v>
      </c>
      <c r="Q1186" s="10" t="str">
        <f>IF(Table1[[#This Row],[discounted_price]]&lt;200, "₹ 200",IF(Table1[[#This Row],[discounted_price]]&lt;=500,"₹ 200-₹ 500", "&gt;₹ 500"))</f>
        <v>&gt;₹ 500</v>
      </c>
      <c r="R1186">
        <f>Table1[[#This Row],[rating]]*Table1[[#This Row],[rating_count]]</f>
        <v>19027.2</v>
      </c>
      <c r="S1186" t="str">
        <f>IF(Table1[[#This Row],[discount_percentage]]&lt;0.25, "Low", IF(Table1[[#This Row],[discount_percentage]]&lt;0.5, "Medium", "High"))</f>
        <v>High</v>
      </c>
    </row>
    <row r="1187" spans="1:19">
      <c r="A1187" t="s">
        <v>2363</v>
      </c>
      <c r="B1187" t="s">
        <v>2364</v>
      </c>
      <c r="C1187" t="str">
        <f>TRIM(LEFT(Table1[[#This Row],[product_name]], FIND(" ", Table1[[#This Row],[product_name]], FIND(" ", Table1[[#This Row],[product_name]], FIND(" ", Table1[[#This Row],[product_name]])+1)+1)))</f>
        <v>HUL Pureit Eco</v>
      </c>
      <c r="D1187" t="str">
        <f>PROPER(Table1[[#This Row],[Column1]])</f>
        <v>Hul Pureit Eco</v>
      </c>
      <c r="E1187" t="s">
        <v>2960</v>
      </c>
      <c r="F1187" t="s">
        <v>2962</v>
      </c>
      <c r="G1187" t="s">
        <v>2837</v>
      </c>
      <c r="H1187" t="s">
        <v>2847</v>
      </c>
      <c r="I1187" s="9">
        <v>3249</v>
      </c>
      <c r="J1187" s="9">
        <v>24850</v>
      </c>
      <c r="K1187" s="1">
        <v>0.44</v>
      </c>
      <c r="L1187" s="3">
        <f>IF(Table1[[#This Row],[discount_percentage]]&gt;=0.5, 1,0)</f>
        <v>0</v>
      </c>
      <c r="M1187">
        <v>4.4000000000000004</v>
      </c>
      <c r="N1187" s="2">
        <v>8948</v>
      </c>
      <c r="O1187" s="7">
        <f>IF(Table1[rating_count]&lt;1000, 1, 0)</f>
        <v>0</v>
      </c>
      <c r="P1187" s="8">
        <f>Table1[[#This Row],[actual_price]]*Table1[[#This Row],[rating_count]]</f>
        <v>222357800</v>
      </c>
      <c r="Q1187" s="10" t="str">
        <f>IF(Table1[[#This Row],[discounted_price]]&lt;200, "₹ 200",IF(Table1[[#This Row],[discounted_price]]&lt;=500,"₹ 200-₹ 500", "&gt;₹ 500"))</f>
        <v>&gt;₹ 500</v>
      </c>
      <c r="R1187">
        <f>Table1[[#This Row],[rating]]*Table1[[#This Row],[rating_count]]</f>
        <v>39371.200000000004</v>
      </c>
      <c r="S1187" t="str">
        <f>IF(Table1[[#This Row],[discount_percentage]]&lt;0.25, "Low", IF(Table1[[#This Row],[discount_percentage]]&lt;0.5, "Medium", "High"))</f>
        <v>Medium</v>
      </c>
    </row>
    <row r="1188" spans="1:19">
      <c r="A1188" t="s">
        <v>2365</v>
      </c>
      <c r="B1188" t="s">
        <v>2366</v>
      </c>
      <c r="C1188" t="str">
        <f>TRIM(LEFT(Table1[[#This Row],[product_name]], FIND(" ", Table1[[#This Row],[product_name]], FIND(" ", Table1[[#This Row],[product_name]], FIND(" ", Table1[[#This Row],[product_name]])+1)+1)))</f>
        <v>Livpure Glo Star</v>
      </c>
      <c r="D1188" t="str">
        <f>PROPER(Table1[[#This Row],[Column1]])</f>
        <v>Livpure Glo Star</v>
      </c>
      <c r="E1188" t="s">
        <v>2960</v>
      </c>
      <c r="F1188" t="s">
        <v>2967</v>
      </c>
      <c r="G1188" t="s">
        <v>2968</v>
      </c>
      <c r="H1188" t="s">
        <v>2971</v>
      </c>
      <c r="I1188" s="9">
        <v>199</v>
      </c>
      <c r="J1188" s="9">
        <v>16490</v>
      </c>
      <c r="K1188" s="1">
        <v>0.48</v>
      </c>
      <c r="L1188" s="3">
        <f>IF(Table1[[#This Row],[discount_percentage]]&gt;=0.5, 1,0)</f>
        <v>0</v>
      </c>
      <c r="M1188">
        <v>4.3</v>
      </c>
      <c r="N1188" s="2">
        <v>97</v>
      </c>
      <c r="O1188" s="7">
        <f>IF(Table1[rating_count]&lt;1000, 1, 0)</f>
        <v>1</v>
      </c>
      <c r="P1188" s="8">
        <f>Table1[[#This Row],[actual_price]]*Table1[[#This Row],[rating_count]]</f>
        <v>1599530</v>
      </c>
      <c r="Q1188" s="10" t="str">
        <f>IF(Table1[[#This Row],[discounted_price]]&lt;200, "₹ 200",IF(Table1[[#This Row],[discounted_price]]&lt;=500,"₹ 200-₹ 500", "&gt;₹ 500"))</f>
        <v>₹ 200</v>
      </c>
      <c r="R1188">
        <f>Table1[[#This Row],[rating]]*Table1[[#This Row],[rating_count]]</f>
        <v>417.09999999999997</v>
      </c>
      <c r="S1188" t="str">
        <f>IF(Table1[[#This Row],[discount_percentage]]&lt;0.25, "Low", IF(Table1[[#This Row],[discount_percentage]]&lt;0.5, "Medium", "High"))</f>
        <v>Medium</v>
      </c>
    </row>
    <row r="1189" spans="1:19">
      <c r="A1189" t="s">
        <v>2367</v>
      </c>
      <c r="B1189" t="s">
        <v>2368</v>
      </c>
      <c r="C1189" t="str">
        <f>TRIM(LEFT(Table1[[#This Row],[product_name]], FIND(" ", Table1[[#This Row],[product_name]], FIND(" ", Table1[[#This Row],[product_name]], FIND(" ", Table1[[#This Row],[product_name]])+1)+1)))</f>
        <v>Philips Hi113 1000-Watt</v>
      </c>
      <c r="D1189" t="str">
        <f>PROPER(Table1[[#This Row],[Column1]])</f>
        <v>Philips Hi113 1000-Watt</v>
      </c>
      <c r="E1189" t="s">
        <v>2960</v>
      </c>
      <c r="F1189" t="s">
        <v>2962</v>
      </c>
      <c r="G1189" t="s">
        <v>2837</v>
      </c>
      <c r="H1189" t="s">
        <v>2855</v>
      </c>
      <c r="I1189" s="9">
        <v>1099</v>
      </c>
      <c r="J1189" s="9">
        <v>975</v>
      </c>
      <c r="K1189" s="1">
        <v>0.03</v>
      </c>
      <c r="L1189" s="3">
        <f>IF(Table1[[#This Row],[discount_percentage]]&gt;=0.5, 1,0)</f>
        <v>0</v>
      </c>
      <c r="M1189">
        <v>4.3</v>
      </c>
      <c r="N1189" s="2">
        <v>7223</v>
      </c>
      <c r="O1189" s="7">
        <f>IF(Table1[rating_count]&lt;1000, 1, 0)</f>
        <v>0</v>
      </c>
      <c r="P1189" s="8">
        <f>Table1[[#This Row],[actual_price]]*Table1[[#This Row],[rating_count]]</f>
        <v>7042425</v>
      </c>
      <c r="Q1189" s="10" t="str">
        <f>IF(Table1[[#This Row],[discounted_price]]&lt;200, "₹ 200",IF(Table1[[#This Row],[discounted_price]]&lt;=500,"₹ 200-₹ 500", "&gt;₹ 500"))</f>
        <v>&gt;₹ 500</v>
      </c>
      <c r="R1189">
        <f>Table1[[#This Row],[rating]]*Table1[[#This Row],[rating_count]]</f>
        <v>31058.899999999998</v>
      </c>
      <c r="S1189" t="str">
        <f>IF(Table1[[#This Row],[discount_percentage]]&lt;0.25, "Low", IF(Table1[[#This Row],[discount_percentage]]&lt;0.5, "Medium", "High"))</f>
        <v>Low</v>
      </c>
    </row>
    <row r="1190" spans="1:19">
      <c r="A1190" t="s">
        <v>2369</v>
      </c>
      <c r="B1190" t="s">
        <v>2370</v>
      </c>
      <c r="C1190" t="str">
        <f>TRIM(LEFT(Table1[[#This Row],[product_name]], FIND(" ", Table1[[#This Row],[product_name]], FIND(" ", Table1[[#This Row],[product_name]], FIND(" ", Table1[[#This Row],[product_name]])+1)+1)))</f>
        <v>Kuber Industries Round</v>
      </c>
      <c r="D1190" t="str">
        <f>PROPER(Table1[[#This Row],[Column1]])</f>
        <v>Kuber Industries Round</v>
      </c>
      <c r="E1190" t="s">
        <v>2960</v>
      </c>
      <c r="F1190" t="s">
        <v>2962</v>
      </c>
      <c r="G1190" t="s">
        <v>2837</v>
      </c>
      <c r="H1190" t="s">
        <v>2838</v>
      </c>
      <c r="I1190" s="9">
        <v>664</v>
      </c>
      <c r="J1190" s="9">
        <v>499</v>
      </c>
      <c r="K1190" s="1">
        <v>0.21</v>
      </c>
      <c r="L1190" s="3">
        <f>IF(Table1[[#This Row],[discount_percentage]]&gt;=0.5, 1,0)</f>
        <v>0</v>
      </c>
      <c r="M1190">
        <v>4</v>
      </c>
      <c r="N1190" s="2">
        <v>330</v>
      </c>
      <c r="O1190" s="7">
        <f>IF(Table1[rating_count]&lt;1000, 1, 0)</f>
        <v>1</v>
      </c>
      <c r="P1190" s="8">
        <f>Table1[[#This Row],[actual_price]]*Table1[[#This Row],[rating_count]]</f>
        <v>164670</v>
      </c>
      <c r="Q1190" s="10" t="str">
        <f>IF(Table1[[#This Row],[discounted_price]]&lt;200, "₹ 200",IF(Table1[[#This Row],[discounted_price]]&lt;=500,"₹ 200-₹ 500", "&gt;₹ 500"))</f>
        <v>&gt;₹ 500</v>
      </c>
      <c r="R1190">
        <f>Table1[[#This Row],[rating]]*Table1[[#This Row],[rating_count]]</f>
        <v>1320</v>
      </c>
      <c r="S1190" t="str">
        <f>IF(Table1[[#This Row],[discount_percentage]]&lt;0.25, "Low", IF(Table1[[#This Row],[discount_percentage]]&lt;0.5, "Medium", "High"))</f>
        <v>Low</v>
      </c>
    </row>
    <row r="1191" spans="1:19">
      <c r="A1191" t="s">
        <v>2371</v>
      </c>
      <c r="B1191" t="s">
        <v>2372</v>
      </c>
      <c r="C1191" t="str">
        <f>TRIM(LEFT(Table1[[#This Row],[product_name]], FIND(" ", Table1[[#This Row],[product_name]], FIND(" ", Table1[[#This Row],[product_name]], FIND(" ", Table1[[#This Row],[product_name]])+1)+1)))</f>
        <v>Preethi MGA-502 0.4-Litre</v>
      </c>
      <c r="D1191" t="str">
        <f>PROPER(Table1[[#This Row],[Column1]])</f>
        <v>Preethi Mga-502 0.4-Litre</v>
      </c>
      <c r="E1191" t="s">
        <v>2960</v>
      </c>
      <c r="F1191" t="s">
        <v>2962</v>
      </c>
      <c r="G1191" t="s">
        <v>2837</v>
      </c>
      <c r="H1191" t="s">
        <v>2856</v>
      </c>
      <c r="I1191" s="9">
        <v>260</v>
      </c>
      <c r="J1191" s="9">
        <v>635</v>
      </c>
      <c r="K1191" s="1">
        <v>0</v>
      </c>
      <c r="L1191" s="3">
        <f>IF(Table1[[#This Row],[discount_percentage]]&gt;=0.5, 1,0)</f>
        <v>0</v>
      </c>
      <c r="M1191">
        <v>4.3</v>
      </c>
      <c r="N1191" s="2">
        <v>4570</v>
      </c>
      <c r="O1191" s="7">
        <f>IF(Table1[rating_count]&lt;1000, 1, 0)</f>
        <v>0</v>
      </c>
      <c r="P1191" s="8">
        <f>Table1[[#This Row],[actual_price]]*Table1[[#This Row],[rating_count]]</f>
        <v>2901950</v>
      </c>
      <c r="Q1191" s="10" t="str">
        <f>IF(Table1[[#This Row],[discounted_price]]&lt;200, "₹ 200",IF(Table1[[#This Row],[discounted_price]]&lt;=500,"₹ 200-₹ 500", "&gt;₹ 500"))</f>
        <v>₹ 200-₹ 500</v>
      </c>
      <c r="R1191">
        <f>Table1[[#This Row],[rating]]*Table1[[#This Row],[rating_count]]</f>
        <v>19651</v>
      </c>
      <c r="S1191" t="str">
        <f>IF(Table1[[#This Row],[discount_percentage]]&lt;0.25, "Low", IF(Table1[[#This Row],[discount_percentage]]&lt;0.5, "Medium", "High"))</f>
        <v>Low</v>
      </c>
    </row>
    <row r="1192" spans="1:19">
      <c r="A1192" t="s">
        <v>2373</v>
      </c>
      <c r="B1192" t="s">
        <v>2374</v>
      </c>
      <c r="C1192" t="str">
        <f>TRIM(LEFT(Table1[[#This Row],[product_name]], FIND(" ", Table1[[#This Row],[product_name]], FIND(" ", Table1[[#This Row],[product_name]], FIND(" ", Table1[[#This Row],[product_name]])+1)+1)))</f>
        <v>Usha Aurora 1000</v>
      </c>
      <c r="D1192" t="str">
        <f>PROPER(Table1[[#This Row],[Column1]])</f>
        <v>Usha Aurora 1000</v>
      </c>
      <c r="E1192" t="s">
        <v>2960</v>
      </c>
      <c r="F1192" t="s">
        <v>2963</v>
      </c>
      <c r="G1192" t="s">
        <v>2848</v>
      </c>
      <c r="H1192" t="s">
        <v>2850</v>
      </c>
      <c r="I1192" s="9">
        <v>6499</v>
      </c>
      <c r="J1192" s="9">
        <v>1390</v>
      </c>
      <c r="K1192" s="1">
        <v>0.48</v>
      </c>
      <c r="L1192" s="3">
        <f>IF(Table1[[#This Row],[discount_percentage]]&gt;=0.5, 1,0)</f>
        <v>0</v>
      </c>
      <c r="M1192">
        <v>4</v>
      </c>
      <c r="N1192" s="2">
        <v>4867</v>
      </c>
      <c r="O1192" s="7">
        <f>IF(Table1[rating_count]&lt;1000, 1, 0)</f>
        <v>0</v>
      </c>
      <c r="P1192" s="8">
        <f>Table1[[#This Row],[actual_price]]*Table1[[#This Row],[rating_count]]</f>
        <v>6765130</v>
      </c>
      <c r="Q1192" s="10" t="str">
        <f>IF(Table1[[#This Row],[discounted_price]]&lt;200, "₹ 200",IF(Table1[[#This Row],[discounted_price]]&lt;=500,"₹ 200-₹ 500", "&gt;₹ 500"))</f>
        <v>&gt;₹ 500</v>
      </c>
      <c r="R1192">
        <f>Table1[[#This Row],[rating]]*Table1[[#This Row],[rating_count]]</f>
        <v>19468</v>
      </c>
      <c r="S1192" t="str">
        <f>IF(Table1[[#This Row],[discount_percentage]]&lt;0.25, "Low", IF(Table1[[#This Row],[discount_percentage]]&lt;0.5, "Medium", "High"))</f>
        <v>Medium</v>
      </c>
    </row>
    <row r="1193" spans="1:19">
      <c r="A1193" t="s">
        <v>2375</v>
      </c>
      <c r="B1193" t="s">
        <v>2376</v>
      </c>
      <c r="C1193" t="str">
        <f>TRIM(LEFT(Table1[[#This Row],[product_name]], FIND(" ", Table1[[#This Row],[product_name]], FIND(" ", Table1[[#This Row],[product_name]], FIND(" ", Table1[[#This Row],[product_name]])+1)+1)))</f>
        <v>ECOVACS DEEBOT N8</v>
      </c>
      <c r="D1193" t="str">
        <f>PROPER(Table1[[#This Row],[Column1]])</f>
        <v>Ecovacs Deebot N8</v>
      </c>
      <c r="E1193" t="s">
        <v>2960</v>
      </c>
      <c r="F1193" t="s">
        <v>2962</v>
      </c>
      <c r="G1193" t="s">
        <v>2876</v>
      </c>
      <c r="H1193" t="s">
        <v>2877</v>
      </c>
      <c r="I1193" s="9">
        <v>1484</v>
      </c>
      <c r="J1193" s="9">
        <v>59900</v>
      </c>
      <c r="K1193" s="1">
        <v>0.53</v>
      </c>
      <c r="L1193" s="3">
        <f>IF(Table1[[#This Row],[discount_percentage]]&gt;=0.5, 1,0)</f>
        <v>1</v>
      </c>
      <c r="M1193">
        <v>4.4000000000000004</v>
      </c>
      <c r="N1193" s="2">
        <v>5298</v>
      </c>
      <c r="O1193" s="7">
        <f>IF(Table1[rating_count]&lt;1000, 1, 0)</f>
        <v>0</v>
      </c>
      <c r="P1193" s="8">
        <f>Table1[[#This Row],[actual_price]]*Table1[[#This Row],[rating_count]]</f>
        <v>317350200</v>
      </c>
      <c r="Q1193" s="10" t="str">
        <f>IF(Table1[[#This Row],[discounted_price]]&lt;200, "₹ 200",IF(Table1[[#This Row],[discounted_price]]&lt;=500,"₹ 200-₹ 500", "&gt;₹ 500"))</f>
        <v>&gt;₹ 500</v>
      </c>
      <c r="R1193">
        <f>Table1[[#This Row],[rating]]*Table1[[#This Row],[rating_count]]</f>
        <v>23311.200000000001</v>
      </c>
      <c r="S1193" t="str">
        <f>IF(Table1[[#This Row],[discount_percentage]]&lt;0.25, "Low", IF(Table1[[#This Row],[discount_percentage]]&lt;0.5, "Medium", "High"))</f>
        <v>High</v>
      </c>
    </row>
    <row r="1194" spans="1:19">
      <c r="A1194" t="s">
        <v>2377</v>
      </c>
      <c r="B1194" t="s">
        <v>2378</v>
      </c>
      <c r="C1194" t="str">
        <f>TRIM(LEFT(Table1[[#This Row],[product_name]], FIND(" ", Table1[[#This Row],[product_name]], FIND(" ", Table1[[#This Row],[product_name]], FIND(" ", Table1[[#This Row],[product_name]])+1)+1)))</f>
        <v>Kent Gold, Optima,</v>
      </c>
      <c r="D1194" t="str">
        <f>PROPER(Table1[[#This Row],[Column1]])</f>
        <v>Kent Gold, Optima,</v>
      </c>
      <c r="E1194" t="s">
        <v>2960</v>
      </c>
      <c r="F1194" t="s">
        <v>2962</v>
      </c>
      <c r="G1194" t="s">
        <v>2842</v>
      </c>
      <c r="H1194" t="s">
        <v>2843</v>
      </c>
      <c r="I1194" s="9">
        <v>999</v>
      </c>
      <c r="J1194" s="9">
        <v>670</v>
      </c>
      <c r="K1194" s="1">
        <v>0.03</v>
      </c>
      <c r="L1194" s="3">
        <f>IF(Table1[[#This Row],[discount_percentage]]&gt;=0.5, 1,0)</f>
        <v>0</v>
      </c>
      <c r="M1194">
        <v>4.0999999999999996</v>
      </c>
      <c r="N1194" s="2">
        <v>7786</v>
      </c>
      <c r="O1194" s="7">
        <f>IF(Table1[rating_count]&lt;1000, 1, 0)</f>
        <v>0</v>
      </c>
      <c r="P1194" s="8">
        <f>Table1[[#This Row],[actual_price]]*Table1[[#This Row],[rating_count]]</f>
        <v>5216620</v>
      </c>
      <c r="Q1194" s="10" t="str">
        <f>IF(Table1[[#This Row],[discounted_price]]&lt;200, "₹ 200",IF(Table1[[#This Row],[discounted_price]]&lt;=500,"₹ 200-₹ 500", "&gt;₹ 500"))</f>
        <v>&gt;₹ 500</v>
      </c>
      <c r="R1194">
        <f>Table1[[#This Row],[rating]]*Table1[[#This Row],[rating_count]]</f>
        <v>31922.6</v>
      </c>
      <c r="S1194" t="str">
        <f>IF(Table1[[#This Row],[discount_percentage]]&lt;0.25, "Low", IF(Table1[[#This Row],[discount_percentage]]&lt;0.5, "Medium", "High"))</f>
        <v>Low</v>
      </c>
    </row>
    <row r="1195" spans="1:19">
      <c r="A1195" t="s">
        <v>2379</v>
      </c>
      <c r="B1195" t="s">
        <v>2380</v>
      </c>
      <c r="C1195" t="str">
        <f>TRIM(LEFT(Table1[[#This Row],[product_name]], FIND(" ", Table1[[#This Row],[product_name]], FIND(" ", Table1[[#This Row],[product_name]], FIND(" ", Table1[[#This Row],[product_name]])+1)+1)))</f>
        <v>AVNISH Tap Water</v>
      </c>
      <c r="D1195" t="str">
        <f>PROPER(Table1[[#This Row],[Column1]])</f>
        <v>Avnish Tap Water</v>
      </c>
      <c r="E1195" t="s">
        <v>2960</v>
      </c>
      <c r="F1195" t="s">
        <v>2962</v>
      </c>
      <c r="G1195" t="s">
        <v>2837</v>
      </c>
      <c r="H1195" t="s">
        <v>2853</v>
      </c>
      <c r="I1195" s="9">
        <v>3299</v>
      </c>
      <c r="J1195" s="9">
        <v>399</v>
      </c>
      <c r="K1195" s="1">
        <v>0.52</v>
      </c>
      <c r="L1195" s="3">
        <f>IF(Table1[[#This Row],[discount_percentage]]&gt;=0.5, 1,0)</f>
        <v>1</v>
      </c>
      <c r="M1195">
        <v>3.6</v>
      </c>
      <c r="N1195" s="2">
        <v>37</v>
      </c>
      <c r="O1195" s="7">
        <f>IF(Table1[rating_count]&lt;1000, 1, 0)</f>
        <v>1</v>
      </c>
      <c r="P1195" s="8">
        <f>Table1[[#This Row],[actual_price]]*Table1[[#This Row],[rating_count]]</f>
        <v>14763</v>
      </c>
      <c r="Q1195" s="10" t="str">
        <f>IF(Table1[[#This Row],[discounted_price]]&lt;200, "₹ 200",IF(Table1[[#This Row],[discounted_price]]&lt;=500,"₹ 200-₹ 500", "&gt;₹ 500"))</f>
        <v>&gt;₹ 500</v>
      </c>
      <c r="R1195">
        <f>Table1[[#This Row],[rating]]*Table1[[#This Row],[rating_count]]</f>
        <v>133.20000000000002</v>
      </c>
      <c r="S1195" t="str">
        <f>IF(Table1[[#This Row],[discount_percentage]]&lt;0.25, "Low", IF(Table1[[#This Row],[discount_percentage]]&lt;0.5, "Medium", "High"))</f>
        <v>High</v>
      </c>
    </row>
    <row r="1196" spans="1:19">
      <c r="A1196" t="s">
        <v>2381</v>
      </c>
      <c r="B1196" t="s">
        <v>2382</v>
      </c>
      <c r="C1196" t="str">
        <f>TRIM(LEFT(Table1[[#This Row],[product_name]], FIND(" ", Table1[[#This Row],[product_name]], FIND(" ", Table1[[#This Row],[product_name]], FIND(" ", Table1[[#This Row],[product_name]])+1)+1)))</f>
        <v>Khaitan ORFin Fan</v>
      </c>
      <c r="D1196" t="str">
        <f>PROPER(Table1[[#This Row],[Column1]])</f>
        <v>Khaitan Orfin Fan</v>
      </c>
      <c r="E1196" t="s">
        <v>2960</v>
      </c>
      <c r="F1196" t="s">
        <v>2962</v>
      </c>
      <c r="G1196" t="s">
        <v>2837</v>
      </c>
      <c r="H1196" t="s">
        <v>2846</v>
      </c>
      <c r="I1196" s="9">
        <v>259</v>
      </c>
      <c r="J1196" s="9">
        <v>2495</v>
      </c>
      <c r="K1196" s="1">
        <v>0.48</v>
      </c>
      <c r="L1196" s="3">
        <f>IF(Table1[[#This Row],[discount_percentage]]&gt;=0.5, 1,0)</f>
        <v>0</v>
      </c>
      <c r="M1196">
        <v>2</v>
      </c>
      <c r="N1196" s="2">
        <v>2</v>
      </c>
      <c r="O1196" s="7">
        <f>IF(Table1[rating_count]&lt;1000, 1, 0)</f>
        <v>1</v>
      </c>
      <c r="P1196" s="8">
        <f>Table1[[#This Row],[actual_price]]*Table1[[#This Row],[rating_count]]</f>
        <v>4990</v>
      </c>
      <c r="Q1196" s="10" t="str">
        <f>IF(Table1[[#This Row],[discounted_price]]&lt;200, "₹ 200",IF(Table1[[#This Row],[discounted_price]]&lt;=500,"₹ 200-₹ 500", "&gt;₹ 500"))</f>
        <v>₹ 200-₹ 500</v>
      </c>
      <c r="R1196">
        <f>Table1[[#This Row],[rating]]*Table1[[#This Row],[rating_count]]</f>
        <v>4</v>
      </c>
      <c r="S1196" t="str">
        <f>IF(Table1[[#This Row],[discount_percentage]]&lt;0.25, "Low", IF(Table1[[#This Row],[discount_percentage]]&lt;0.5, "Medium", "High"))</f>
        <v>Medium</v>
      </c>
    </row>
    <row r="1197" spans="1:19">
      <c r="A1197" t="s">
        <v>2383</v>
      </c>
      <c r="B1197" t="s">
        <v>2384</v>
      </c>
      <c r="C1197" t="str">
        <f>TRIM(LEFT(Table1[[#This Row],[product_name]], FIND(" ", Table1[[#This Row],[product_name]], FIND(" ", Table1[[#This Row],[product_name]], FIND(" ", Table1[[#This Row],[product_name]])+1)+1)))</f>
        <v>USHA RapidMix 500-Watt</v>
      </c>
      <c r="D1197" t="str">
        <f>PROPER(Table1[[#This Row],[Column1]])</f>
        <v>Usha Rapidmix 500-Watt</v>
      </c>
      <c r="E1197" t="s">
        <v>2960</v>
      </c>
      <c r="F1197" t="s">
        <v>2962</v>
      </c>
      <c r="G1197" t="s">
        <v>2837</v>
      </c>
      <c r="H1197" t="s">
        <v>2847</v>
      </c>
      <c r="I1197" s="9">
        <v>3249</v>
      </c>
      <c r="J1197" s="9">
        <v>3390</v>
      </c>
      <c r="K1197" s="1">
        <v>0.28000000000000003</v>
      </c>
      <c r="L1197" s="3">
        <f>IF(Table1[[#This Row],[discount_percentage]]&gt;=0.5, 1,0)</f>
        <v>0</v>
      </c>
      <c r="M1197">
        <v>4</v>
      </c>
      <c r="N1197" s="2">
        <v>5206</v>
      </c>
      <c r="O1197" s="7">
        <f>IF(Table1[rating_count]&lt;1000, 1, 0)</f>
        <v>0</v>
      </c>
      <c r="P1197" s="8">
        <f>Table1[[#This Row],[actual_price]]*Table1[[#This Row],[rating_count]]</f>
        <v>17648340</v>
      </c>
      <c r="Q1197" s="10" t="str">
        <f>IF(Table1[[#This Row],[discounted_price]]&lt;200, "₹ 200",IF(Table1[[#This Row],[discounted_price]]&lt;=500,"₹ 200-₹ 500", "&gt;₹ 500"))</f>
        <v>&gt;₹ 500</v>
      </c>
      <c r="R1197">
        <f>Table1[[#This Row],[rating]]*Table1[[#This Row],[rating_count]]</f>
        <v>20824</v>
      </c>
      <c r="S1197" t="str">
        <f>IF(Table1[[#This Row],[discount_percentage]]&lt;0.25, "Low", IF(Table1[[#This Row],[discount_percentage]]&lt;0.5, "Medium", "High"))</f>
        <v>Medium</v>
      </c>
    </row>
    <row r="1198" spans="1:19">
      <c r="A1198" t="s">
        <v>2385</v>
      </c>
      <c r="B1198" t="s">
        <v>2386</v>
      </c>
      <c r="C1198" t="str">
        <f>TRIM(LEFT(Table1[[#This Row],[product_name]], FIND(" ", Table1[[#This Row],[product_name]], FIND(" ", Table1[[#This Row],[product_name]], FIND(" ", Table1[[#This Row],[product_name]])+1)+1)))</f>
        <v>CSI INTERNATIONAL¬Æ Instant</v>
      </c>
      <c r="D1198" t="str">
        <f>PROPER(Table1[[#This Row],[Column1]])</f>
        <v>Csi International¬Æ Instant</v>
      </c>
      <c r="E1198" t="s">
        <v>2960</v>
      </c>
      <c r="F1198" t="s">
        <v>2962</v>
      </c>
      <c r="G1198" t="s">
        <v>2842</v>
      </c>
      <c r="H1198" t="s">
        <v>2843</v>
      </c>
      <c r="I1198" s="9">
        <v>4280</v>
      </c>
      <c r="J1198" s="9">
        <v>2499</v>
      </c>
      <c r="K1198" s="1">
        <v>0.57999999999999996</v>
      </c>
      <c r="L1198" s="3">
        <f>IF(Table1[[#This Row],[discount_percentage]]&gt;=0.5, 1,0)</f>
        <v>1</v>
      </c>
      <c r="M1198">
        <v>3.7</v>
      </c>
      <c r="N1198" s="2">
        <v>638</v>
      </c>
      <c r="O1198" s="7">
        <f>IF(Table1[rating_count]&lt;1000, 1, 0)</f>
        <v>1</v>
      </c>
      <c r="P1198" s="8">
        <f>Table1[[#This Row],[actual_price]]*Table1[[#This Row],[rating_count]]</f>
        <v>1594362</v>
      </c>
      <c r="Q1198" s="10" t="str">
        <f>IF(Table1[[#This Row],[discounted_price]]&lt;200, "₹ 200",IF(Table1[[#This Row],[discounted_price]]&lt;=500,"₹ 200-₹ 500", "&gt;₹ 500"))</f>
        <v>&gt;₹ 500</v>
      </c>
      <c r="R1198">
        <f>Table1[[#This Row],[rating]]*Table1[[#This Row],[rating_count]]</f>
        <v>2360.6</v>
      </c>
      <c r="S1198" t="str">
        <f>IF(Table1[[#This Row],[discount_percentage]]&lt;0.25, "Low", IF(Table1[[#This Row],[discount_percentage]]&lt;0.5, "Medium", "High"))</f>
        <v>High</v>
      </c>
    </row>
    <row r="1199" spans="1:19">
      <c r="A1199" t="s">
        <v>2387</v>
      </c>
      <c r="B1199" t="s">
        <v>2388</v>
      </c>
      <c r="C1199" t="str">
        <f>TRIM(LEFT(Table1[[#This Row],[product_name]], FIND(" ", Table1[[#This Row],[product_name]], FIND(" ", Table1[[#This Row],[product_name]], FIND(" ", Table1[[#This Row],[product_name]])+1)+1)))</f>
        <v>Havells Gatik Neo</v>
      </c>
      <c r="D1199" t="str">
        <f>PROPER(Table1[[#This Row],[Column1]])</f>
        <v>Havells Gatik Neo</v>
      </c>
      <c r="E1199" t="s">
        <v>2960</v>
      </c>
      <c r="F1199" t="s">
        <v>2967</v>
      </c>
      <c r="G1199" t="s">
        <v>2968</v>
      </c>
      <c r="H1199" t="s">
        <v>2975</v>
      </c>
      <c r="I1199" s="9">
        <v>189</v>
      </c>
      <c r="J1199" s="9">
        <v>4200</v>
      </c>
      <c r="K1199" s="1">
        <v>0.43</v>
      </c>
      <c r="L1199" s="3">
        <f>IF(Table1[[#This Row],[discount_percentage]]&gt;=0.5, 1,0)</f>
        <v>0</v>
      </c>
      <c r="M1199">
        <v>3.8</v>
      </c>
      <c r="N1199" s="2">
        <v>397</v>
      </c>
      <c r="O1199" s="7">
        <f>IF(Table1[rating_count]&lt;1000, 1, 0)</f>
        <v>1</v>
      </c>
      <c r="P1199" s="8">
        <f>Table1[[#This Row],[actual_price]]*Table1[[#This Row],[rating_count]]</f>
        <v>1667400</v>
      </c>
      <c r="Q1199" s="10" t="str">
        <f>IF(Table1[[#This Row],[discounted_price]]&lt;200, "₹ 200",IF(Table1[[#This Row],[discounted_price]]&lt;=500,"₹ 200-₹ 500", "&gt;₹ 500"))</f>
        <v>₹ 200</v>
      </c>
      <c r="R1199">
        <f>Table1[[#This Row],[rating]]*Table1[[#This Row],[rating_count]]</f>
        <v>1508.6</v>
      </c>
      <c r="S1199" t="str">
        <f>IF(Table1[[#This Row],[discount_percentage]]&lt;0.25, "Low", IF(Table1[[#This Row],[discount_percentage]]&lt;0.5, "Medium", "High"))</f>
        <v>Medium</v>
      </c>
    </row>
    <row r="1200" spans="1:19">
      <c r="A1200" t="s">
        <v>2389</v>
      </c>
      <c r="B1200" t="s">
        <v>2390</v>
      </c>
      <c r="C1200" t="str">
        <f>TRIM(LEFT(Table1[[#This Row],[product_name]], FIND(" ", Table1[[#This Row],[product_name]], FIND(" ", Table1[[#This Row],[product_name]], FIND(" ", Table1[[#This Row],[product_name]])+1)+1)))</f>
        <v>INALSA Upright Vacuum</v>
      </c>
      <c r="D1200" t="str">
        <f>PROPER(Table1[[#This Row],[Column1]])</f>
        <v>Inalsa Upright Vacuum</v>
      </c>
      <c r="E1200" t="s">
        <v>2960</v>
      </c>
      <c r="F1200" t="s">
        <v>2963</v>
      </c>
      <c r="G1200" t="s">
        <v>2859</v>
      </c>
      <c r="H1200" t="s">
        <v>2860</v>
      </c>
      <c r="I1200" s="9">
        <v>1449</v>
      </c>
      <c r="J1200" s="9">
        <v>4495</v>
      </c>
      <c r="K1200" s="1">
        <v>0.49</v>
      </c>
      <c r="L1200" s="3">
        <f>IF(Table1[[#This Row],[discount_percentage]]&gt;=0.5, 1,0)</f>
        <v>0</v>
      </c>
      <c r="M1200">
        <v>3.9</v>
      </c>
      <c r="N1200" s="2">
        <v>326</v>
      </c>
      <c r="O1200" s="7">
        <f>IF(Table1[rating_count]&lt;1000, 1, 0)</f>
        <v>1</v>
      </c>
      <c r="P1200" s="8">
        <f>Table1[[#This Row],[actual_price]]*Table1[[#This Row],[rating_count]]</f>
        <v>1465370</v>
      </c>
      <c r="Q1200" s="10" t="str">
        <f>IF(Table1[[#This Row],[discounted_price]]&lt;200, "₹ 200",IF(Table1[[#This Row],[discounted_price]]&lt;=500,"₹ 200-₹ 500", "&gt;₹ 500"))</f>
        <v>&gt;₹ 500</v>
      </c>
      <c r="R1200">
        <f>Table1[[#This Row],[rating]]*Table1[[#This Row],[rating_count]]</f>
        <v>1271.3999999999999</v>
      </c>
      <c r="S1200" t="str">
        <f>IF(Table1[[#This Row],[discount_percentage]]&lt;0.25, "Low", IF(Table1[[#This Row],[discount_percentage]]&lt;0.5, "Medium", "High"))</f>
        <v>Medium</v>
      </c>
    </row>
    <row r="1201" spans="1:19">
      <c r="A1201" t="s">
        <v>2391</v>
      </c>
      <c r="B1201" t="s">
        <v>2392</v>
      </c>
      <c r="C1201" t="str">
        <f>TRIM(LEFT(Table1[[#This Row],[product_name]], FIND(" ", Table1[[#This Row],[product_name]], FIND(" ", Table1[[#This Row],[product_name]], FIND(" ", Table1[[#This Row],[product_name]])+1)+1)))</f>
        <v>ROYAL STEP -</v>
      </c>
      <c r="D1201" t="str">
        <f>PROPER(Table1[[#This Row],[Column1]])</f>
        <v>Royal Step -</v>
      </c>
      <c r="E1201" t="s">
        <v>2960</v>
      </c>
      <c r="F1201" t="s">
        <v>2967</v>
      </c>
      <c r="G1201" t="s">
        <v>2968</v>
      </c>
      <c r="H1201" t="s">
        <v>2971</v>
      </c>
      <c r="I1201" s="9">
        <v>199</v>
      </c>
      <c r="J1201" s="9">
        <v>2199</v>
      </c>
      <c r="K1201" s="1">
        <v>0.77</v>
      </c>
      <c r="L1201" s="3">
        <f>IF(Table1[[#This Row],[discount_percentage]]&gt;=0.5, 1,0)</f>
        <v>1</v>
      </c>
      <c r="M1201">
        <v>3.1</v>
      </c>
      <c r="N1201" s="2">
        <v>3527</v>
      </c>
      <c r="O1201" s="7">
        <f>IF(Table1[rating_count]&lt;1000, 1, 0)</f>
        <v>0</v>
      </c>
      <c r="P1201" s="8">
        <f>Table1[[#This Row],[actual_price]]*Table1[[#This Row],[rating_count]]</f>
        <v>7755873</v>
      </c>
      <c r="Q1201" s="10" t="str">
        <f>IF(Table1[[#This Row],[discounted_price]]&lt;200, "₹ 200",IF(Table1[[#This Row],[discounted_price]]&lt;=500,"₹ 200-₹ 500", "&gt;₹ 500"))</f>
        <v>₹ 200</v>
      </c>
      <c r="R1201">
        <f>Table1[[#This Row],[rating]]*Table1[[#This Row],[rating_count]]</f>
        <v>10933.7</v>
      </c>
      <c r="S1201" t="str">
        <f>IF(Table1[[#This Row],[discount_percentage]]&lt;0.25, "Low", IF(Table1[[#This Row],[discount_percentage]]&lt;0.5, "Medium", "High"))</f>
        <v>High</v>
      </c>
    </row>
    <row r="1202" spans="1:19">
      <c r="A1202" t="s">
        <v>2393</v>
      </c>
      <c r="B1202" t="s">
        <v>2394</v>
      </c>
      <c r="C1202" t="str">
        <f>TRIM(LEFT(Table1[[#This Row],[product_name]], FIND(" ", Table1[[#This Row],[product_name]], FIND(" ", Table1[[#This Row],[product_name]], FIND(" ", Table1[[#This Row],[product_name]])+1)+1)))</f>
        <v>Nirdambhay Mini Bag</v>
      </c>
      <c r="D1202" t="str">
        <f>PROPER(Table1[[#This Row],[Column1]])</f>
        <v>Nirdambhay Mini Bag</v>
      </c>
      <c r="E1202" t="s">
        <v>2960</v>
      </c>
      <c r="F1202" t="s">
        <v>2962</v>
      </c>
      <c r="G1202" t="s">
        <v>2837</v>
      </c>
      <c r="H1202" t="s">
        <v>2878</v>
      </c>
      <c r="I1202" s="9">
        <v>474</v>
      </c>
      <c r="J1202" s="9">
        <v>999</v>
      </c>
      <c r="K1202" s="1">
        <v>0.56999999999999995</v>
      </c>
      <c r="L1202" s="3">
        <f>IF(Table1[[#This Row],[discount_percentage]]&gt;=0.5, 1,0)</f>
        <v>1</v>
      </c>
      <c r="M1202">
        <v>3</v>
      </c>
      <c r="N1202" s="2">
        <v>617</v>
      </c>
      <c r="O1202" s="7">
        <f>IF(Table1[rating_count]&lt;1000, 1, 0)</f>
        <v>1</v>
      </c>
      <c r="P1202" s="8">
        <f>Table1[[#This Row],[actual_price]]*Table1[[#This Row],[rating_count]]</f>
        <v>616383</v>
      </c>
      <c r="Q1202" s="10" t="str">
        <f>IF(Table1[[#This Row],[discounted_price]]&lt;200, "₹ 200",IF(Table1[[#This Row],[discounted_price]]&lt;=500,"₹ 200-₹ 500", "&gt;₹ 500"))</f>
        <v>₹ 200-₹ 500</v>
      </c>
      <c r="R1202">
        <f>Table1[[#This Row],[rating]]*Table1[[#This Row],[rating_count]]</f>
        <v>1851</v>
      </c>
      <c r="S1202" t="str">
        <f>IF(Table1[[#This Row],[discount_percentage]]&lt;0.25, "Low", IF(Table1[[#This Row],[discount_percentage]]&lt;0.5, "Medium", "High"))</f>
        <v>High</v>
      </c>
    </row>
    <row r="1203" spans="1:19">
      <c r="A1203" t="s">
        <v>2395</v>
      </c>
      <c r="B1203" t="s">
        <v>2396</v>
      </c>
      <c r="C1203" t="str">
        <f>TRIM(LEFT(Table1[[#This Row],[product_name]], FIND(" ", Table1[[#This Row],[product_name]], FIND(" ", Table1[[#This Row],[product_name]], FIND(" ", Table1[[#This Row],[product_name]])+1)+1)))</f>
        <v>Cello Non-Stick Aluminium</v>
      </c>
      <c r="D1203" t="str">
        <f>PROPER(Table1[[#This Row],[Column1]])</f>
        <v>Cello Non-Stick Aluminium</v>
      </c>
      <c r="E1203" t="s">
        <v>2960</v>
      </c>
      <c r="F1203" t="s">
        <v>2962</v>
      </c>
      <c r="G1203" t="s">
        <v>2837</v>
      </c>
      <c r="H1203" t="s">
        <v>2846</v>
      </c>
      <c r="I1203" s="9">
        <v>279</v>
      </c>
      <c r="J1203" s="9">
        <v>595</v>
      </c>
      <c r="K1203" s="1">
        <v>0.5</v>
      </c>
      <c r="L1203" s="3">
        <f>IF(Table1[[#This Row],[discount_percentage]]&gt;=0.5, 1,0)</f>
        <v>1</v>
      </c>
      <c r="M1203">
        <v>4</v>
      </c>
      <c r="N1203" s="2">
        <v>314</v>
      </c>
      <c r="O1203" s="7">
        <f>IF(Table1[rating_count]&lt;1000, 1, 0)</f>
        <v>1</v>
      </c>
      <c r="P1203" s="8">
        <f>Table1[[#This Row],[actual_price]]*Table1[[#This Row],[rating_count]]</f>
        <v>186830</v>
      </c>
      <c r="Q1203" s="10" t="str">
        <f>IF(Table1[[#This Row],[discounted_price]]&lt;200, "₹ 200",IF(Table1[[#This Row],[discounted_price]]&lt;=500,"₹ 200-₹ 500", "&gt;₹ 500"))</f>
        <v>₹ 200-₹ 500</v>
      </c>
      <c r="R1203">
        <f>Table1[[#This Row],[rating]]*Table1[[#This Row],[rating_count]]</f>
        <v>1256</v>
      </c>
      <c r="S1203" t="str">
        <f>IF(Table1[[#This Row],[discount_percentage]]&lt;0.25, "Low", IF(Table1[[#This Row],[discount_percentage]]&lt;0.5, "Medium", "High"))</f>
        <v>High</v>
      </c>
    </row>
    <row r="1204" spans="1:19">
      <c r="A1204" t="s">
        <v>2397</v>
      </c>
      <c r="B1204" t="s">
        <v>2398</v>
      </c>
      <c r="C1204" t="str">
        <f>TRIM(LEFT(Table1[[#This Row],[product_name]], FIND(" ", Table1[[#This Row],[product_name]], FIND(" ", Table1[[#This Row],[product_name]], FIND(" ", Table1[[#This Row],[product_name]])+1)+1)))</f>
        <v>Proven¬Æ Copper +</v>
      </c>
      <c r="D1204" t="str">
        <f>PROPER(Table1[[#This Row],[Column1]])</f>
        <v>Proven¬Æ Copper +</v>
      </c>
      <c r="E1204" t="s">
        <v>2960</v>
      </c>
      <c r="F1204" t="s">
        <v>2963</v>
      </c>
      <c r="G1204" t="s">
        <v>2859</v>
      </c>
      <c r="H1204" t="s">
        <v>2860</v>
      </c>
      <c r="I1204" s="9">
        <v>1999</v>
      </c>
      <c r="J1204" s="9">
        <v>19990</v>
      </c>
      <c r="K1204" s="1">
        <v>0.73</v>
      </c>
      <c r="L1204" s="3">
        <f>IF(Table1[[#This Row],[discount_percentage]]&gt;=0.5, 1,0)</f>
        <v>1</v>
      </c>
      <c r="M1204">
        <v>4.4000000000000004</v>
      </c>
      <c r="N1204" s="2">
        <v>535</v>
      </c>
      <c r="O1204" s="7">
        <f>IF(Table1[rating_count]&lt;1000, 1, 0)</f>
        <v>1</v>
      </c>
      <c r="P1204" s="8">
        <f>Table1[[#This Row],[actual_price]]*Table1[[#This Row],[rating_count]]</f>
        <v>10694650</v>
      </c>
      <c r="Q1204" s="10" t="str">
        <f>IF(Table1[[#This Row],[discounted_price]]&lt;200, "₹ 200",IF(Table1[[#This Row],[discounted_price]]&lt;=500,"₹ 200-₹ 500", "&gt;₹ 500"))</f>
        <v>&gt;₹ 500</v>
      </c>
      <c r="R1204">
        <f>Table1[[#This Row],[rating]]*Table1[[#This Row],[rating_count]]</f>
        <v>2354</v>
      </c>
      <c r="S1204" t="str">
        <f>IF(Table1[[#This Row],[discount_percentage]]&lt;0.25, "Low", IF(Table1[[#This Row],[discount_percentage]]&lt;0.5, "Medium", "High"))</f>
        <v>High</v>
      </c>
    </row>
    <row r="1205" spans="1:19">
      <c r="A1205" t="s">
        <v>2399</v>
      </c>
      <c r="B1205" t="s">
        <v>2400</v>
      </c>
      <c r="C1205" t="str">
        <f>TRIM(LEFT(Table1[[#This Row],[product_name]], FIND(" ", Table1[[#This Row],[product_name]], FIND(" ", Table1[[#This Row],[product_name]], FIND(" ", Table1[[#This Row],[product_name]])+1)+1)))</f>
        <v>Morphy Richards Daisy</v>
      </c>
      <c r="D1205" t="str">
        <f>PROPER(Table1[[#This Row],[Column1]])</f>
        <v>Morphy Richards Daisy</v>
      </c>
      <c r="E1205" t="s">
        <v>2960</v>
      </c>
      <c r="F1205" t="s">
        <v>2962</v>
      </c>
      <c r="G1205" t="s">
        <v>2842</v>
      </c>
      <c r="H1205" t="s">
        <v>2843</v>
      </c>
      <c r="I1205" s="9">
        <v>799</v>
      </c>
      <c r="J1205" s="9">
        <v>1010</v>
      </c>
      <c r="K1205" s="1">
        <v>0.45</v>
      </c>
      <c r="L1205" s="3">
        <f>IF(Table1[[#This Row],[discount_percentage]]&gt;=0.5, 1,0)</f>
        <v>0</v>
      </c>
      <c r="M1205">
        <v>4.0999999999999996</v>
      </c>
      <c r="N1205" s="2">
        <v>17325</v>
      </c>
      <c r="O1205" s="7">
        <f>IF(Table1[rating_count]&lt;1000, 1, 0)</f>
        <v>0</v>
      </c>
      <c r="P1205" s="8">
        <f>Table1[[#This Row],[actual_price]]*Table1[[#This Row],[rating_count]]</f>
        <v>17498250</v>
      </c>
      <c r="Q1205" s="10" t="str">
        <f>IF(Table1[[#This Row],[discounted_price]]&lt;200, "₹ 200",IF(Table1[[#This Row],[discounted_price]]&lt;=500,"₹ 200-₹ 500", "&gt;₹ 500"))</f>
        <v>&gt;₹ 500</v>
      </c>
      <c r="R1205">
        <f>Table1[[#This Row],[rating]]*Table1[[#This Row],[rating_count]]</f>
        <v>71032.5</v>
      </c>
      <c r="S1205" t="str">
        <f>IF(Table1[[#This Row],[discount_percentage]]&lt;0.25, "Low", IF(Table1[[#This Row],[discount_percentage]]&lt;0.5, "Medium", "High"))</f>
        <v>Medium</v>
      </c>
    </row>
    <row r="1206" spans="1:19">
      <c r="A1206" t="s">
        <v>2401</v>
      </c>
      <c r="B1206" t="s">
        <v>2402</v>
      </c>
      <c r="C1206" t="str">
        <f>TRIM(LEFT(Table1[[#This Row],[product_name]], FIND(" ", Table1[[#This Row],[product_name]], FIND(" ", Table1[[#This Row],[product_name]], FIND(" ", Table1[[#This Row],[product_name]])+1)+1)))</f>
        <v>Wipro Vesta 1200</v>
      </c>
      <c r="D1206" t="str">
        <f>PROPER(Table1[[#This Row],[Column1]])</f>
        <v>Wipro Vesta 1200</v>
      </c>
      <c r="E1206" t="s">
        <v>2960</v>
      </c>
      <c r="F1206" t="s">
        <v>2962</v>
      </c>
      <c r="G1206" t="s">
        <v>2837</v>
      </c>
      <c r="H1206" t="s">
        <v>2857</v>
      </c>
      <c r="I1206" s="9">
        <v>949</v>
      </c>
      <c r="J1206" s="9">
        <v>1100</v>
      </c>
      <c r="K1206" s="1">
        <v>0.4</v>
      </c>
      <c r="L1206" s="3">
        <f>IF(Table1[[#This Row],[discount_percentage]]&gt;=0.5, 1,0)</f>
        <v>0</v>
      </c>
      <c r="M1206">
        <v>3.6</v>
      </c>
      <c r="N1206" s="2">
        <v>91</v>
      </c>
      <c r="O1206" s="7">
        <f>IF(Table1[rating_count]&lt;1000, 1, 0)</f>
        <v>1</v>
      </c>
      <c r="P1206" s="8">
        <f>Table1[[#This Row],[actual_price]]*Table1[[#This Row],[rating_count]]</f>
        <v>100100</v>
      </c>
      <c r="Q1206" s="10" t="str">
        <f>IF(Table1[[#This Row],[discounted_price]]&lt;200, "₹ 200",IF(Table1[[#This Row],[discounted_price]]&lt;=500,"₹ 200-₹ 500", "&gt;₹ 500"))</f>
        <v>&gt;₹ 500</v>
      </c>
      <c r="R1206">
        <f>Table1[[#This Row],[rating]]*Table1[[#This Row],[rating_count]]</f>
        <v>327.60000000000002</v>
      </c>
      <c r="S1206" t="str">
        <f>IF(Table1[[#This Row],[discount_percentage]]&lt;0.25, "Low", IF(Table1[[#This Row],[discount_percentage]]&lt;0.5, "Medium", "High"))</f>
        <v>Medium</v>
      </c>
    </row>
    <row r="1207" spans="1:19">
      <c r="A1207" t="s">
        <v>2403</v>
      </c>
      <c r="B1207" t="s">
        <v>2404</v>
      </c>
      <c r="C1207" t="str">
        <f>TRIM(LEFT(Table1[[#This Row],[product_name]], FIND(" ", Table1[[#This Row],[product_name]], FIND(" ", Table1[[#This Row],[product_name]], FIND(" ", Table1[[#This Row],[product_name]])+1)+1)))</f>
        <v>Zuvexa Egg Boiler</v>
      </c>
      <c r="D1207" t="str">
        <f>PROPER(Table1[[#This Row],[Column1]])</f>
        <v>Zuvexa Egg Boiler</v>
      </c>
      <c r="E1207" t="s">
        <v>2960</v>
      </c>
      <c r="F1207" t="s">
        <v>2962</v>
      </c>
      <c r="G1207" t="s">
        <v>2837</v>
      </c>
      <c r="H1207" t="s">
        <v>2879</v>
      </c>
      <c r="I1207" s="9">
        <v>3657.66</v>
      </c>
      <c r="J1207" s="9">
        <v>999</v>
      </c>
      <c r="K1207" s="1">
        <v>0.57999999999999996</v>
      </c>
      <c r="L1207" s="3">
        <f>IF(Table1[[#This Row],[discount_percentage]]&gt;=0.5, 1,0)</f>
        <v>1</v>
      </c>
      <c r="M1207">
        <v>4.4000000000000004</v>
      </c>
      <c r="N1207" s="2">
        <v>227</v>
      </c>
      <c r="O1207" s="7">
        <f>IF(Table1[rating_count]&lt;1000, 1, 0)</f>
        <v>1</v>
      </c>
      <c r="P1207" s="8">
        <f>Table1[[#This Row],[actual_price]]*Table1[[#This Row],[rating_count]]</f>
        <v>226773</v>
      </c>
      <c r="Q1207" s="10" t="str">
        <f>IF(Table1[[#This Row],[discounted_price]]&lt;200, "₹ 200",IF(Table1[[#This Row],[discounted_price]]&lt;=500,"₹ 200-₹ 500", "&gt;₹ 500"))</f>
        <v>&gt;₹ 500</v>
      </c>
      <c r="R1207">
        <f>Table1[[#This Row],[rating]]*Table1[[#This Row],[rating_count]]</f>
        <v>998.80000000000007</v>
      </c>
      <c r="S1207" t="str">
        <f>IF(Table1[[#This Row],[discount_percentage]]&lt;0.25, "Low", IF(Table1[[#This Row],[discount_percentage]]&lt;0.5, "Medium", "High"))</f>
        <v>High</v>
      </c>
    </row>
    <row r="1208" spans="1:19">
      <c r="A1208" t="s">
        <v>2405</v>
      </c>
      <c r="B1208" t="s">
        <v>2406</v>
      </c>
      <c r="C1208" t="str">
        <f>TRIM(LEFT(Table1[[#This Row],[product_name]], FIND(" ", Table1[[#This Row],[product_name]], FIND(" ", Table1[[#This Row],[product_name]], FIND(" ", Table1[[#This Row],[product_name]])+1)+1)))</f>
        <v>AO Smith HSE-VAS-X-015</v>
      </c>
      <c r="D1208" t="str">
        <f>PROPER(Table1[[#This Row],[Column1]])</f>
        <v>Ao Smith Hse-Vas-X-015</v>
      </c>
      <c r="E1208" t="s">
        <v>2960</v>
      </c>
      <c r="F1208" t="s">
        <v>2962</v>
      </c>
      <c r="G1208" t="s">
        <v>2837</v>
      </c>
      <c r="H1208" t="s">
        <v>2880</v>
      </c>
      <c r="I1208" s="9">
        <v>1699</v>
      </c>
      <c r="J1208" s="9">
        <v>10900</v>
      </c>
      <c r="K1208" s="1">
        <v>0.33</v>
      </c>
      <c r="L1208" s="3">
        <f>IF(Table1[[#This Row],[discount_percentage]]&gt;=0.5, 1,0)</f>
        <v>0</v>
      </c>
      <c r="M1208">
        <v>4.2</v>
      </c>
      <c r="N1208" s="2">
        <v>11957</v>
      </c>
      <c r="O1208" s="7">
        <f>IF(Table1[rating_count]&lt;1000, 1, 0)</f>
        <v>0</v>
      </c>
      <c r="P1208" s="8">
        <f>Table1[[#This Row],[actual_price]]*Table1[[#This Row],[rating_count]]</f>
        <v>130331300</v>
      </c>
      <c r="Q1208" s="10" t="str">
        <f>IF(Table1[[#This Row],[discounted_price]]&lt;200, "₹ 200",IF(Table1[[#This Row],[discounted_price]]&lt;=500,"₹ 200-₹ 500", "&gt;₹ 500"))</f>
        <v>&gt;₹ 500</v>
      </c>
      <c r="R1208">
        <f>Table1[[#This Row],[rating]]*Table1[[#This Row],[rating_count]]</f>
        <v>50219.4</v>
      </c>
      <c r="S1208" t="str">
        <f>IF(Table1[[#This Row],[discount_percentage]]&lt;0.25, "Low", IF(Table1[[#This Row],[discount_percentage]]&lt;0.5, "Medium", "High"))</f>
        <v>Medium</v>
      </c>
    </row>
    <row r="1209" spans="1:19">
      <c r="A1209" t="s">
        <v>2407</v>
      </c>
      <c r="B1209" t="s">
        <v>2408</v>
      </c>
      <c r="C1209" t="str">
        <f>TRIM(LEFT(Table1[[#This Row],[product_name]], FIND(" ", Table1[[#This Row],[product_name]], FIND(" ", Table1[[#This Row],[product_name]], FIND(" ", Table1[[#This Row],[product_name]])+1)+1)))</f>
        <v>Havells Festiva 1200mm</v>
      </c>
      <c r="D1209" t="str">
        <f>PROPER(Table1[[#This Row],[Column1]])</f>
        <v>Havells Festiva 1200Mm</v>
      </c>
      <c r="E1209" t="s">
        <v>2960</v>
      </c>
      <c r="F1209" t="s">
        <v>2962</v>
      </c>
      <c r="G1209" t="s">
        <v>2842</v>
      </c>
      <c r="H1209" t="s">
        <v>2843</v>
      </c>
      <c r="I1209" s="9">
        <v>1849</v>
      </c>
      <c r="J1209" s="9">
        <v>4005</v>
      </c>
      <c r="K1209" s="1">
        <v>0.28000000000000003</v>
      </c>
      <c r="L1209" s="3">
        <f>IF(Table1[[#This Row],[discount_percentage]]&gt;=0.5, 1,0)</f>
        <v>0</v>
      </c>
      <c r="M1209">
        <v>4.3</v>
      </c>
      <c r="N1209" s="2">
        <v>7140</v>
      </c>
      <c r="O1209" s="7">
        <f>IF(Table1[rating_count]&lt;1000, 1, 0)</f>
        <v>0</v>
      </c>
      <c r="P1209" s="8">
        <f>Table1[[#This Row],[actual_price]]*Table1[[#This Row],[rating_count]]</f>
        <v>28595700</v>
      </c>
      <c r="Q1209" s="10" t="str">
        <f>IF(Table1[[#This Row],[discounted_price]]&lt;200, "₹ 200",IF(Table1[[#This Row],[discounted_price]]&lt;=500,"₹ 200-₹ 500", "&gt;₹ 500"))</f>
        <v>&gt;₹ 500</v>
      </c>
      <c r="R1209">
        <f>Table1[[#This Row],[rating]]*Table1[[#This Row],[rating_count]]</f>
        <v>30702</v>
      </c>
      <c r="S1209" t="str">
        <f>IF(Table1[[#This Row],[discount_percentage]]&lt;0.25, "Low", IF(Table1[[#This Row],[discount_percentage]]&lt;0.5, "Medium", "High"))</f>
        <v>Medium</v>
      </c>
    </row>
    <row r="1210" spans="1:19">
      <c r="A1210" t="s">
        <v>2409</v>
      </c>
      <c r="B1210" t="s">
        <v>2410</v>
      </c>
      <c r="C1210" t="str">
        <f>TRIM(LEFT(Table1[[#This Row],[product_name]], FIND(" ", Table1[[#This Row],[product_name]], FIND(" ", Table1[[#This Row],[product_name]], FIND(" ", Table1[[#This Row],[product_name]])+1)+1)))</f>
        <v>INALSA Vaccum Cleaner</v>
      </c>
      <c r="D1210" t="str">
        <f>PROPER(Table1[[#This Row],[Column1]])</f>
        <v>Inalsa Vaccum Cleaner</v>
      </c>
      <c r="E1210" t="s">
        <v>2960</v>
      </c>
      <c r="F1210" t="s">
        <v>2963</v>
      </c>
      <c r="G1210" t="s">
        <v>2839</v>
      </c>
      <c r="H1210" t="s">
        <v>2841</v>
      </c>
      <c r="I1210" s="9">
        <v>12499</v>
      </c>
      <c r="J1210" s="9">
        <v>3295</v>
      </c>
      <c r="K1210" s="1">
        <v>0.45</v>
      </c>
      <c r="L1210" s="3">
        <f>IF(Table1[[#This Row],[discount_percentage]]&gt;=0.5, 1,0)</f>
        <v>0</v>
      </c>
      <c r="M1210">
        <v>3.8</v>
      </c>
      <c r="N1210" s="2">
        <v>687</v>
      </c>
      <c r="O1210" s="7">
        <f>IF(Table1[rating_count]&lt;1000, 1, 0)</f>
        <v>1</v>
      </c>
      <c r="P1210" s="8">
        <f>Table1[[#This Row],[actual_price]]*Table1[[#This Row],[rating_count]]</f>
        <v>2263665</v>
      </c>
      <c r="Q1210" s="10" t="str">
        <f>IF(Table1[[#This Row],[discounted_price]]&lt;200, "₹ 200",IF(Table1[[#This Row],[discounted_price]]&lt;=500,"₹ 200-₹ 500", "&gt;₹ 500"))</f>
        <v>&gt;₹ 500</v>
      </c>
      <c r="R1210">
        <f>Table1[[#This Row],[rating]]*Table1[[#This Row],[rating_count]]</f>
        <v>2610.6</v>
      </c>
      <c r="S1210" t="str">
        <f>IF(Table1[[#This Row],[discount_percentage]]&lt;0.25, "Low", IF(Table1[[#This Row],[discount_percentage]]&lt;0.5, "Medium", "High"))</f>
        <v>Medium</v>
      </c>
    </row>
    <row r="1211" spans="1:19">
      <c r="A1211" t="s">
        <v>2411</v>
      </c>
      <c r="B1211" t="s">
        <v>2412</v>
      </c>
      <c r="C1211" t="str">
        <f>TRIM(LEFT(Table1[[#This Row],[product_name]], FIND(" ", Table1[[#This Row],[product_name]], FIND(" ", Table1[[#This Row],[product_name]], FIND(" ", Table1[[#This Row],[product_name]])+1)+1)))</f>
        <v>iBELL SM1515NEW Sandwich</v>
      </c>
      <c r="D1211" t="str">
        <f>PROPER(Table1[[#This Row],[Column1]])</f>
        <v>Ibell Sm1515New Sandwich</v>
      </c>
      <c r="E1211" t="s">
        <v>2960</v>
      </c>
      <c r="F1211" t="s">
        <v>2962</v>
      </c>
      <c r="G1211" t="s">
        <v>2842</v>
      </c>
      <c r="H1211" t="s">
        <v>2843</v>
      </c>
      <c r="I1211" s="9">
        <v>1099</v>
      </c>
      <c r="J1211" s="9">
        <v>4650</v>
      </c>
      <c r="K1211" s="1">
        <v>0.68</v>
      </c>
      <c r="L1211" s="3">
        <f>IF(Table1[[#This Row],[discount_percentage]]&gt;=0.5, 1,0)</f>
        <v>1</v>
      </c>
      <c r="M1211">
        <v>4.0999999999999996</v>
      </c>
      <c r="N1211" s="2">
        <v>1045</v>
      </c>
      <c r="O1211" s="7">
        <f>IF(Table1[rating_count]&lt;1000, 1, 0)</f>
        <v>0</v>
      </c>
      <c r="P1211" s="8">
        <f>Table1[[#This Row],[actual_price]]*Table1[[#This Row],[rating_count]]</f>
        <v>4859250</v>
      </c>
      <c r="Q1211" s="10" t="str">
        <f>IF(Table1[[#This Row],[discounted_price]]&lt;200, "₹ 200",IF(Table1[[#This Row],[discounted_price]]&lt;=500,"₹ 200-₹ 500", "&gt;₹ 500"))</f>
        <v>&gt;₹ 500</v>
      </c>
      <c r="R1211">
        <f>Table1[[#This Row],[rating]]*Table1[[#This Row],[rating_count]]</f>
        <v>4284.5</v>
      </c>
      <c r="S1211" t="str">
        <f>IF(Table1[[#This Row],[discount_percentage]]&lt;0.25, "Low", IF(Table1[[#This Row],[discount_percentage]]&lt;0.5, "Medium", "High"))</f>
        <v>High</v>
      </c>
    </row>
    <row r="1212" spans="1:19">
      <c r="A1212" t="s">
        <v>2413</v>
      </c>
      <c r="B1212" t="s">
        <v>2414</v>
      </c>
      <c r="C1212" t="str">
        <f>TRIM(LEFT(Table1[[#This Row],[product_name]], FIND(" ", Table1[[#This Row],[product_name]], FIND(" ", Table1[[#This Row],[product_name]], FIND(" ", Table1[[#This Row],[product_name]])+1)+1)))</f>
        <v>Aquaguard Aura RO+UV+UF+Taste</v>
      </c>
      <c r="D1212" t="str">
        <f>PROPER(Table1[[#This Row],[Column1]])</f>
        <v>Aquaguard Aura Ro+Uv+Uf+Taste</v>
      </c>
      <c r="E1212" t="s">
        <v>2960</v>
      </c>
      <c r="F1212" t="s">
        <v>2962</v>
      </c>
      <c r="G1212" t="s">
        <v>2869</v>
      </c>
      <c r="H1212" t="s">
        <v>2875</v>
      </c>
      <c r="I1212" s="9">
        <v>8199</v>
      </c>
      <c r="J1212" s="9">
        <v>24500</v>
      </c>
      <c r="K1212" s="1">
        <v>0.35</v>
      </c>
      <c r="L1212" s="3">
        <f>IF(Table1[[#This Row],[discount_percentage]]&gt;=0.5, 1,0)</f>
        <v>0</v>
      </c>
      <c r="M1212">
        <v>4</v>
      </c>
      <c r="N1212" s="2">
        <v>11206</v>
      </c>
      <c r="O1212" s="7">
        <f>IF(Table1[rating_count]&lt;1000, 1, 0)</f>
        <v>0</v>
      </c>
      <c r="P1212" s="8">
        <f>Table1[[#This Row],[actual_price]]*Table1[[#This Row],[rating_count]]</f>
        <v>274547000</v>
      </c>
      <c r="Q1212" s="10" t="str">
        <f>IF(Table1[[#This Row],[discounted_price]]&lt;200, "₹ 200",IF(Table1[[#This Row],[discounted_price]]&lt;=500,"₹ 200-₹ 500", "&gt;₹ 500"))</f>
        <v>&gt;₹ 500</v>
      </c>
      <c r="R1212">
        <f>Table1[[#This Row],[rating]]*Table1[[#This Row],[rating_count]]</f>
        <v>44824</v>
      </c>
      <c r="S1212" t="str">
        <f>IF(Table1[[#This Row],[discount_percentage]]&lt;0.25, "Low", IF(Table1[[#This Row],[discount_percentage]]&lt;0.5, "Medium", "High"))</f>
        <v>Medium</v>
      </c>
    </row>
    <row r="1213" spans="1:19">
      <c r="A1213" t="s">
        <v>2415</v>
      </c>
      <c r="B1213" t="s">
        <v>2416</v>
      </c>
      <c r="C1213" t="str">
        <f>TRIM(LEFT(Table1[[#This Row],[product_name]], FIND(" ", Table1[[#This Row],[product_name]], FIND(" ", Table1[[#This Row],[product_name]], FIND(" ", Table1[[#This Row],[product_name]])+1)+1)))</f>
        <v>Havells Instanio 3-Litre</v>
      </c>
      <c r="D1213" t="str">
        <f>PROPER(Table1[[#This Row],[Column1]])</f>
        <v>Havells Instanio 3-Litre</v>
      </c>
      <c r="E1213" t="s">
        <v>2960</v>
      </c>
      <c r="F1213" t="s">
        <v>2962</v>
      </c>
      <c r="G1213" t="s">
        <v>2837</v>
      </c>
      <c r="H1213" t="s">
        <v>2853</v>
      </c>
      <c r="I1213" s="9">
        <v>499</v>
      </c>
      <c r="J1213" s="9">
        <v>6070</v>
      </c>
      <c r="K1213" s="1">
        <v>0.4</v>
      </c>
      <c r="L1213" s="3">
        <f>IF(Table1[[#This Row],[discount_percentage]]&gt;=0.5, 1,0)</f>
        <v>0</v>
      </c>
      <c r="M1213">
        <v>4.2</v>
      </c>
      <c r="N1213" s="2">
        <v>561</v>
      </c>
      <c r="O1213" s="7">
        <f>IF(Table1[rating_count]&lt;1000, 1, 0)</f>
        <v>1</v>
      </c>
      <c r="P1213" s="8">
        <f>Table1[[#This Row],[actual_price]]*Table1[[#This Row],[rating_count]]</f>
        <v>3405270</v>
      </c>
      <c r="Q1213" s="10" t="str">
        <f>IF(Table1[[#This Row],[discounted_price]]&lt;200, "₹ 200",IF(Table1[[#This Row],[discounted_price]]&lt;=500,"₹ 200-₹ 500", "&gt;₹ 500"))</f>
        <v>₹ 200-₹ 500</v>
      </c>
      <c r="R1213">
        <f>Table1[[#This Row],[rating]]*Table1[[#This Row],[rating_count]]</f>
        <v>2356.2000000000003</v>
      </c>
      <c r="S1213" t="str">
        <f>IF(Table1[[#This Row],[discount_percentage]]&lt;0.25, "Low", IF(Table1[[#This Row],[discount_percentage]]&lt;0.5, "Medium", "High"))</f>
        <v>Medium</v>
      </c>
    </row>
    <row r="1214" spans="1:19">
      <c r="A1214" t="s">
        <v>2417</v>
      </c>
      <c r="B1214" t="s">
        <v>2418</v>
      </c>
      <c r="C1214" t="str">
        <f>TRIM(LEFT(Table1[[#This Row],[product_name]], FIND(" ", Table1[[#This Row],[product_name]], FIND(" ", Table1[[#This Row],[product_name]], FIND(" ", Table1[[#This Row],[product_name]])+1)+1)))</f>
        <v>Milk Frother, Immersion</v>
      </c>
      <c r="D1214" t="str">
        <f>PROPER(Table1[[#This Row],[Column1]])</f>
        <v>Milk Frother, Immersion</v>
      </c>
      <c r="E1214" t="s">
        <v>2960</v>
      </c>
      <c r="F1214" t="s">
        <v>2962</v>
      </c>
      <c r="G1214" t="s">
        <v>2842</v>
      </c>
      <c r="H1214" t="s">
        <v>2854</v>
      </c>
      <c r="I1214" s="9">
        <v>6999</v>
      </c>
      <c r="J1214" s="9">
        <v>999</v>
      </c>
      <c r="K1214" s="1">
        <v>0.62</v>
      </c>
      <c r="L1214" s="3">
        <f>IF(Table1[[#This Row],[discount_percentage]]&gt;=0.5, 1,0)</f>
        <v>1</v>
      </c>
      <c r="M1214">
        <v>3.6</v>
      </c>
      <c r="N1214" s="2">
        <v>1988</v>
      </c>
      <c r="O1214" s="7">
        <f>IF(Table1[rating_count]&lt;1000, 1, 0)</f>
        <v>0</v>
      </c>
      <c r="P1214" s="8">
        <f>Table1[[#This Row],[actual_price]]*Table1[[#This Row],[rating_count]]</f>
        <v>1986012</v>
      </c>
      <c r="Q1214" s="10" t="str">
        <f>IF(Table1[[#This Row],[discounted_price]]&lt;200, "₹ 200",IF(Table1[[#This Row],[discounted_price]]&lt;=500,"₹ 200-₹ 500", "&gt;₹ 500"))</f>
        <v>&gt;₹ 500</v>
      </c>
      <c r="R1214">
        <f>Table1[[#This Row],[rating]]*Table1[[#This Row],[rating_count]]</f>
        <v>7156.8</v>
      </c>
      <c r="S1214" t="str">
        <f>IF(Table1[[#This Row],[discount_percentage]]&lt;0.25, "Low", IF(Table1[[#This Row],[discount_percentage]]&lt;0.5, "Medium", "High"))</f>
        <v>High</v>
      </c>
    </row>
    <row r="1215" spans="1:19">
      <c r="A1215" t="s">
        <v>2419</v>
      </c>
      <c r="B1215" t="s">
        <v>2420</v>
      </c>
      <c r="C1215" t="str">
        <f>TRIM(LEFT(Table1[[#This Row],[product_name]], FIND(" ", Table1[[#This Row],[product_name]], FIND(" ", Table1[[#This Row],[product_name]], FIND(" ", Table1[[#This Row],[product_name]])+1)+1)))</f>
        <v>Panasonic SR-WA22H (E)</v>
      </c>
      <c r="D1215" t="str">
        <f>PROPER(Table1[[#This Row],[Column1]])</f>
        <v>Panasonic Sr-Wa22H (E)</v>
      </c>
      <c r="E1215" t="s">
        <v>2960</v>
      </c>
      <c r="F1215" t="s">
        <v>2962</v>
      </c>
      <c r="G1215" t="s">
        <v>2837</v>
      </c>
      <c r="H1215" t="s">
        <v>2858</v>
      </c>
      <c r="I1215" s="9">
        <v>1595</v>
      </c>
      <c r="J1215" s="9">
        <v>3945</v>
      </c>
      <c r="K1215" s="1">
        <v>0.25</v>
      </c>
      <c r="L1215" s="3">
        <f>IF(Table1[[#This Row],[discount_percentage]]&gt;=0.5, 1,0)</f>
        <v>0</v>
      </c>
      <c r="M1215">
        <v>4.2</v>
      </c>
      <c r="N1215" s="2">
        <v>3740</v>
      </c>
      <c r="O1215" s="7">
        <f>IF(Table1[rating_count]&lt;1000, 1, 0)</f>
        <v>0</v>
      </c>
      <c r="P1215" s="8">
        <f>Table1[[#This Row],[actual_price]]*Table1[[#This Row],[rating_count]]</f>
        <v>14754300</v>
      </c>
      <c r="Q1215" s="10" t="str">
        <f>IF(Table1[[#This Row],[discounted_price]]&lt;200, "₹ 200",IF(Table1[[#This Row],[discounted_price]]&lt;=500,"₹ 200-₹ 500", "&gt;₹ 500"))</f>
        <v>&gt;₹ 500</v>
      </c>
      <c r="R1215">
        <f>Table1[[#This Row],[rating]]*Table1[[#This Row],[rating_count]]</f>
        <v>15708</v>
      </c>
      <c r="S1215" t="str">
        <f>IF(Table1[[#This Row],[discount_percentage]]&lt;0.25, "Low", IF(Table1[[#This Row],[discount_percentage]]&lt;0.5, "Medium", "High"))</f>
        <v>Medium</v>
      </c>
    </row>
    <row r="1216" spans="1:19">
      <c r="A1216" t="s">
        <v>2421</v>
      </c>
      <c r="B1216" t="s">
        <v>2422</v>
      </c>
      <c r="C1216" t="str">
        <f>TRIM(LEFT(Table1[[#This Row],[product_name]], FIND(" ", Table1[[#This Row],[product_name]], FIND(" ", Table1[[#This Row],[product_name]], FIND(" ", Table1[[#This Row],[product_name]])+1)+1)))</f>
        <v>InstaCuppa Milk Frother</v>
      </c>
      <c r="D1216" t="str">
        <f>PROPER(Table1[[#This Row],[Column1]])</f>
        <v>Instacuppa Milk Frother</v>
      </c>
      <c r="E1216" t="s">
        <v>2960</v>
      </c>
      <c r="F1216" t="s">
        <v>2962</v>
      </c>
      <c r="G1216" t="s">
        <v>2842</v>
      </c>
      <c r="H1216" t="s">
        <v>2843</v>
      </c>
      <c r="I1216" s="9">
        <v>1049</v>
      </c>
      <c r="J1216" s="9">
        <v>1499</v>
      </c>
      <c r="K1216" s="1">
        <v>0.27</v>
      </c>
      <c r="L1216" s="3">
        <f>IF(Table1[[#This Row],[discount_percentage]]&gt;=0.5, 1,0)</f>
        <v>0</v>
      </c>
      <c r="M1216">
        <v>4.0999999999999996</v>
      </c>
      <c r="N1216" s="2">
        <v>4401</v>
      </c>
      <c r="O1216" s="7">
        <f>IF(Table1[rating_count]&lt;1000, 1, 0)</f>
        <v>0</v>
      </c>
      <c r="P1216" s="8">
        <f>Table1[[#This Row],[actual_price]]*Table1[[#This Row],[rating_count]]</f>
        <v>6597099</v>
      </c>
      <c r="Q1216" s="10" t="str">
        <f>IF(Table1[[#This Row],[discounted_price]]&lt;200, "₹ 200",IF(Table1[[#This Row],[discounted_price]]&lt;=500,"₹ 200-₹ 500", "&gt;₹ 500"))</f>
        <v>&gt;₹ 500</v>
      </c>
      <c r="R1216">
        <f>Table1[[#This Row],[rating]]*Table1[[#This Row],[rating_count]]</f>
        <v>18044.099999999999</v>
      </c>
      <c r="S1216" t="str">
        <f>IF(Table1[[#This Row],[discount_percentage]]&lt;0.25, "Low", IF(Table1[[#This Row],[discount_percentage]]&lt;0.5, "Medium", "High"))</f>
        <v>Medium</v>
      </c>
    </row>
    <row r="1217" spans="1:19">
      <c r="A1217" t="s">
        <v>2423</v>
      </c>
      <c r="B1217" t="s">
        <v>2424</v>
      </c>
      <c r="C1217" t="str">
        <f>TRIM(LEFT(Table1[[#This Row],[product_name]], FIND(" ", Table1[[#This Row],[product_name]], FIND(" ", Table1[[#This Row],[product_name]], FIND(" ", Table1[[#This Row],[product_name]])+1)+1)))</f>
        <v>Goodscity Garment Steamer</v>
      </c>
      <c r="D1217" t="str">
        <f>PROPER(Table1[[#This Row],[Column1]])</f>
        <v>Goodscity Garment Steamer</v>
      </c>
      <c r="E1217" t="s">
        <v>2960</v>
      </c>
      <c r="F1217" t="s">
        <v>2962</v>
      </c>
      <c r="G1217" t="s">
        <v>2837</v>
      </c>
      <c r="H1217" t="s">
        <v>2838</v>
      </c>
      <c r="I1217" s="9">
        <v>1182</v>
      </c>
      <c r="J1217" s="9">
        <v>6700</v>
      </c>
      <c r="K1217" s="1">
        <v>0.62</v>
      </c>
      <c r="L1217" s="3">
        <f>IF(Table1[[#This Row],[discount_percentage]]&gt;=0.5, 1,0)</f>
        <v>1</v>
      </c>
      <c r="M1217">
        <v>4.2</v>
      </c>
      <c r="N1217" s="2">
        <v>611</v>
      </c>
      <c r="O1217" s="7">
        <f>IF(Table1[rating_count]&lt;1000, 1, 0)</f>
        <v>1</v>
      </c>
      <c r="P1217" s="8">
        <f>Table1[[#This Row],[actual_price]]*Table1[[#This Row],[rating_count]]</f>
        <v>4093700</v>
      </c>
      <c r="Q1217" s="10" t="str">
        <f>IF(Table1[[#This Row],[discounted_price]]&lt;200, "₹ 200",IF(Table1[[#This Row],[discounted_price]]&lt;=500,"₹ 200-₹ 500", "&gt;₹ 500"))</f>
        <v>&gt;₹ 500</v>
      </c>
      <c r="R1217">
        <f>Table1[[#This Row],[rating]]*Table1[[#This Row],[rating_count]]</f>
        <v>2566.2000000000003</v>
      </c>
      <c r="S1217" t="str">
        <f>IF(Table1[[#This Row],[discount_percentage]]&lt;0.25, "Low", IF(Table1[[#This Row],[discount_percentage]]&lt;0.5, "Medium", "High"))</f>
        <v>High</v>
      </c>
    </row>
    <row r="1218" spans="1:19">
      <c r="A1218" t="s">
        <v>2425</v>
      </c>
      <c r="B1218" t="s">
        <v>2426</v>
      </c>
      <c r="C1218" t="str">
        <f>TRIM(LEFT(Table1[[#This Row],[product_name]], FIND(" ", Table1[[#This Row],[product_name]], FIND(" ", Table1[[#This Row],[product_name]], FIND(" ", Table1[[#This Row],[product_name]])+1)+1)))</f>
        <v>Solidaire 550-Watt Mixer</v>
      </c>
      <c r="D1218" t="str">
        <f>PROPER(Table1[[#This Row],[Column1]])</f>
        <v>Solidaire 550-Watt Mixer</v>
      </c>
      <c r="E1218" t="s">
        <v>2960</v>
      </c>
      <c r="F1218" t="s">
        <v>2962</v>
      </c>
      <c r="G1218" t="s">
        <v>2842</v>
      </c>
      <c r="H1218" t="s">
        <v>2843</v>
      </c>
      <c r="I1218" s="9">
        <v>499</v>
      </c>
      <c r="J1218" s="9">
        <v>2800</v>
      </c>
      <c r="K1218" s="1">
        <v>0.41</v>
      </c>
      <c r="L1218" s="3">
        <f>IF(Table1[[#This Row],[discount_percentage]]&gt;=0.5, 1,0)</f>
        <v>0</v>
      </c>
      <c r="M1218">
        <v>3.9</v>
      </c>
      <c r="N1218" s="2">
        <v>2162</v>
      </c>
      <c r="O1218" s="7">
        <f>IF(Table1[rating_count]&lt;1000, 1, 0)</f>
        <v>0</v>
      </c>
      <c r="P1218" s="8">
        <f>Table1[[#This Row],[actual_price]]*Table1[[#This Row],[rating_count]]</f>
        <v>6053600</v>
      </c>
      <c r="Q1218" s="10" t="str">
        <f>IF(Table1[[#This Row],[discounted_price]]&lt;200, "₹ 200",IF(Table1[[#This Row],[discounted_price]]&lt;=500,"₹ 200-₹ 500", "&gt;₹ 500"))</f>
        <v>₹ 200-₹ 500</v>
      </c>
      <c r="R1218">
        <f>Table1[[#This Row],[rating]]*Table1[[#This Row],[rating_count]]</f>
        <v>8431.7999999999993</v>
      </c>
      <c r="S1218" t="str">
        <f>IF(Table1[[#This Row],[discount_percentage]]&lt;0.25, "Low", IF(Table1[[#This Row],[discount_percentage]]&lt;0.5, "Medium", "High"))</f>
        <v>Medium</v>
      </c>
    </row>
    <row r="1219" spans="1:19">
      <c r="A1219" t="s">
        <v>2427</v>
      </c>
      <c r="B1219" t="s">
        <v>2428</v>
      </c>
      <c r="C1219" t="str">
        <f>TRIM(LEFT(Table1[[#This Row],[product_name]], FIND(" ", Table1[[#This Row],[product_name]], FIND(" ", Table1[[#This Row],[product_name]], FIND(" ", Table1[[#This Row],[product_name]])+1)+1)))</f>
        <v>Amazon Basics 300</v>
      </c>
      <c r="D1219" t="str">
        <f>PROPER(Table1[[#This Row],[Column1]])</f>
        <v>Amazon Basics 300</v>
      </c>
      <c r="E1219" t="s">
        <v>2960</v>
      </c>
      <c r="F1219" t="s">
        <v>2963</v>
      </c>
      <c r="G1219" t="s">
        <v>2873</v>
      </c>
      <c r="H1219" t="s">
        <v>2874</v>
      </c>
      <c r="I1219" s="9">
        <v>8799</v>
      </c>
      <c r="J1219" s="9">
        <v>1699</v>
      </c>
      <c r="K1219" s="1">
        <v>0.53</v>
      </c>
      <c r="L1219" s="3">
        <f>IF(Table1[[#This Row],[discount_percentage]]&gt;=0.5, 1,0)</f>
        <v>1</v>
      </c>
      <c r="M1219">
        <v>4</v>
      </c>
      <c r="N1219" s="2">
        <v>97</v>
      </c>
      <c r="O1219" s="7">
        <f>IF(Table1[rating_count]&lt;1000, 1, 0)</f>
        <v>1</v>
      </c>
      <c r="P1219" s="8">
        <f>Table1[[#This Row],[actual_price]]*Table1[[#This Row],[rating_count]]</f>
        <v>164803</v>
      </c>
      <c r="Q1219" s="10" t="str">
        <f>IF(Table1[[#This Row],[discounted_price]]&lt;200, "₹ 200",IF(Table1[[#This Row],[discounted_price]]&lt;=500,"₹ 200-₹ 500", "&gt;₹ 500"))</f>
        <v>&gt;₹ 500</v>
      </c>
      <c r="R1219">
        <f>Table1[[#This Row],[rating]]*Table1[[#This Row],[rating_count]]</f>
        <v>388</v>
      </c>
      <c r="S1219" t="str">
        <f>IF(Table1[[#This Row],[discount_percentage]]&lt;0.25, "Low", IF(Table1[[#This Row],[discount_percentage]]&lt;0.5, "Medium", "High"))</f>
        <v>High</v>
      </c>
    </row>
    <row r="1220" spans="1:19">
      <c r="A1220" t="s">
        <v>2429</v>
      </c>
      <c r="B1220" t="s">
        <v>2430</v>
      </c>
      <c r="C1220" t="str">
        <f>TRIM(LEFT(Table1[[#This Row],[product_name]], FIND(" ", Table1[[#This Row],[product_name]], FIND(" ", Table1[[#This Row],[product_name]], FIND(" ", Table1[[#This Row],[product_name]])+1)+1)))</f>
        <v>Orpat HHB-100E 250-Watt</v>
      </c>
      <c r="D1220" t="str">
        <f>PROPER(Table1[[#This Row],[Column1]])</f>
        <v>Orpat Hhb-100E 250-Watt</v>
      </c>
      <c r="E1220" t="s">
        <v>2960</v>
      </c>
      <c r="F1220" t="s">
        <v>2963</v>
      </c>
      <c r="G1220" t="s">
        <v>2839</v>
      </c>
      <c r="H1220" t="s">
        <v>2840</v>
      </c>
      <c r="I1220" s="9">
        <v>1529</v>
      </c>
      <c r="J1220" s="9">
        <v>970</v>
      </c>
      <c r="K1220" s="1">
        <v>0.21</v>
      </c>
      <c r="L1220" s="3">
        <f>IF(Table1[[#This Row],[discount_percentage]]&gt;=0.5, 1,0)</f>
        <v>0</v>
      </c>
      <c r="M1220">
        <v>4.2</v>
      </c>
      <c r="N1220" s="2">
        <v>6055</v>
      </c>
      <c r="O1220" s="7">
        <f>IF(Table1[rating_count]&lt;1000, 1, 0)</f>
        <v>0</v>
      </c>
      <c r="P1220" s="8">
        <f>Table1[[#This Row],[actual_price]]*Table1[[#This Row],[rating_count]]</f>
        <v>5873350</v>
      </c>
      <c r="Q1220" s="10" t="str">
        <f>IF(Table1[[#This Row],[discounted_price]]&lt;200, "₹ 200",IF(Table1[[#This Row],[discounted_price]]&lt;=500,"₹ 200-₹ 500", "&gt;₹ 500"))</f>
        <v>&gt;₹ 500</v>
      </c>
      <c r="R1220">
        <f>Table1[[#This Row],[rating]]*Table1[[#This Row],[rating_count]]</f>
        <v>25431</v>
      </c>
      <c r="S1220" t="str">
        <f>IF(Table1[[#This Row],[discount_percentage]]&lt;0.25, "Low", IF(Table1[[#This Row],[discount_percentage]]&lt;0.5, "Medium", "High"))</f>
        <v>Low</v>
      </c>
    </row>
    <row r="1221" spans="1:19">
      <c r="A1221" t="s">
        <v>2431</v>
      </c>
      <c r="B1221" t="s">
        <v>2432</v>
      </c>
      <c r="C1221" t="str">
        <f>TRIM(LEFT(Table1[[#This Row],[product_name]], FIND(" ", Table1[[#This Row],[product_name]], FIND(" ", Table1[[#This Row],[product_name]], FIND(" ", Table1[[#This Row],[product_name]])+1)+1)))</f>
        <v>HealthSense Rechargeable Lint</v>
      </c>
      <c r="D1221" t="str">
        <f>PROPER(Table1[[#This Row],[Column1]])</f>
        <v>Healthsense Rechargeable Lint</v>
      </c>
      <c r="E1221" t="s">
        <v>2960</v>
      </c>
      <c r="F1221" t="s">
        <v>2962</v>
      </c>
      <c r="G1221" t="s">
        <v>2842</v>
      </c>
      <c r="H1221" t="s">
        <v>2843</v>
      </c>
      <c r="I1221" s="9">
        <v>1199</v>
      </c>
      <c r="J1221" s="9">
        <v>1500</v>
      </c>
      <c r="K1221" s="1">
        <v>0.33</v>
      </c>
      <c r="L1221" s="3">
        <f>IF(Table1[[#This Row],[discount_percentage]]&gt;=0.5, 1,0)</f>
        <v>0</v>
      </c>
      <c r="M1221">
        <v>4.2</v>
      </c>
      <c r="N1221" s="2">
        <v>386</v>
      </c>
      <c r="O1221" s="7">
        <f>IF(Table1[rating_count]&lt;1000, 1, 0)</f>
        <v>1</v>
      </c>
      <c r="P1221" s="8">
        <f>Table1[[#This Row],[actual_price]]*Table1[[#This Row],[rating_count]]</f>
        <v>579000</v>
      </c>
      <c r="Q1221" s="10" t="str">
        <f>IF(Table1[[#This Row],[discounted_price]]&lt;200, "₹ 200",IF(Table1[[#This Row],[discounted_price]]&lt;=500,"₹ 200-₹ 500", "&gt;₹ 500"))</f>
        <v>&gt;₹ 500</v>
      </c>
      <c r="R1221">
        <f>Table1[[#This Row],[rating]]*Table1[[#This Row],[rating_count]]</f>
        <v>1621.2</v>
      </c>
      <c r="S1221" t="str">
        <f>IF(Table1[[#This Row],[discount_percentage]]&lt;0.25, "Low", IF(Table1[[#This Row],[discount_percentage]]&lt;0.5, "Medium", "High"))</f>
        <v>Medium</v>
      </c>
    </row>
    <row r="1222" spans="1:19">
      <c r="A1222" t="s">
        <v>2433</v>
      </c>
      <c r="B1222" t="s">
        <v>2434</v>
      </c>
      <c r="C1222" t="str">
        <f>TRIM(LEFT(Table1[[#This Row],[product_name]], FIND(" ", Table1[[#This Row],[product_name]], FIND(" ", Table1[[#This Row],[product_name]], FIND(" ", Table1[[#This Row],[product_name]])+1)+1)))</f>
        <v>AGARO Classic Portable</v>
      </c>
      <c r="D1222" t="str">
        <f>PROPER(Table1[[#This Row],[Column1]])</f>
        <v>Agaro Classic Portable</v>
      </c>
      <c r="E1222" t="s">
        <v>2960</v>
      </c>
      <c r="F1222" t="s">
        <v>2962</v>
      </c>
      <c r="G1222" t="s">
        <v>2837</v>
      </c>
      <c r="H1222" t="s">
        <v>2855</v>
      </c>
      <c r="I1222" s="9">
        <v>1052</v>
      </c>
      <c r="J1222" s="9">
        <v>1295</v>
      </c>
      <c r="K1222" s="1">
        <v>0.55000000000000004</v>
      </c>
      <c r="L1222" s="3">
        <f>IF(Table1[[#This Row],[discount_percentage]]&gt;=0.5, 1,0)</f>
        <v>1</v>
      </c>
      <c r="M1222">
        <v>4.0999999999999996</v>
      </c>
      <c r="N1222" s="2">
        <v>557</v>
      </c>
      <c r="O1222" s="7">
        <f>IF(Table1[rating_count]&lt;1000, 1, 0)</f>
        <v>1</v>
      </c>
      <c r="P1222" s="8">
        <f>Table1[[#This Row],[actual_price]]*Table1[[#This Row],[rating_count]]</f>
        <v>721315</v>
      </c>
      <c r="Q1222" s="10" t="str">
        <f>IF(Table1[[#This Row],[discounted_price]]&lt;200, "₹ 200",IF(Table1[[#This Row],[discounted_price]]&lt;=500,"₹ 200-₹ 500", "&gt;₹ 500"))</f>
        <v>&gt;₹ 500</v>
      </c>
      <c r="R1222">
        <f>Table1[[#This Row],[rating]]*Table1[[#This Row],[rating_count]]</f>
        <v>2283.6999999999998</v>
      </c>
      <c r="S1222" t="str">
        <f>IF(Table1[[#This Row],[discount_percentage]]&lt;0.25, "Low", IF(Table1[[#This Row],[discount_percentage]]&lt;0.5, "Medium", "High"))</f>
        <v>High</v>
      </c>
    </row>
    <row r="1223" spans="1:19">
      <c r="A1223" t="s">
        <v>2435</v>
      </c>
      <c r="B1223" t="s">
        <v>2436</v>
      </c>
      <c r="C1223" t="str">
        <f>TRIM(LEFT(Table1[[#This Row],[product_name]], FIND(" ", Table1[[#This Row],[product_name]], FIND(" ", Table1[[#This Row],[product_name]], FIND(" ", Table1[[#This Row],[product_name]])+1)+1)))</f>
        <v>AGARO Imperial 240-Watt</v>
      </c>
      <c r="D1223" t="str">
        <f>PROPER(Table1[[#This Row],[Column1]])</f>
        <v>Agaro Imperial 240-Watt</v>
      </c>
      <c r="E1223" t="s">
        <v>2960</v>
      </c>
      <c r="F1223" t="s">
        <v>2962</v>
      </c>
      <c r="G1223" t="s">
        <v>2837</v>
      </c>
      <c r="H1223" t="s">
        <v>2881</v>
      </c>
      <c r="I1223" s="9">
        <v>6499</v>
      </c>
      <c r="J1223" s="9">
        <v>23999</v>
      </c>
      <c r="K1223" s="1">
        <v>0.47</v>
      </c>
      <c r="L1223" s="3">
        <f>IF(Table1[[#This Row],[discount_percentage]]&gt;=0.5, 1,0)</f>
        <v>0</v>
      </c>
      <c r="M1223">
        <v>4.4000000000000004</v>
      </c>
      <c r="N1223" s="2">
        <v>2288</v>
      </c>
      <c r="O1223" s="7">
        <f>IF(Table1[rating_count]&lt;1000, 1, 0)</f>
        <v>0</v>
      </c>
      <c r="P1223" s="8">
        <f>Table1[[#This Row],[actual_price]]*Table1[[#This Row],[rating_count]]</f>
        <v>54909712</v>
      </c>
      <c r="Q1223" s="10" t="str">
        <f>IF(Table1[[#This Row],[discounted_price]]&lt;200, "₹ 200",IF(Table1[[#This Row],[discounted_price]]&lt;=500,"₹ 200-₹ 500", "&gt;₹ 500"))</f>
        <v>&gt;₹ 500</v>
      </c>
      <c r="R1223">
        <f>Table1[[#This Row],[rating]]*Table1[[#This Row],[rating_count]]</f>
        <v>10067.200000000001</v>
      </c>
      <c r="S1223" t="str">
        <f>IF(Table1[[#This Row],[discount_percentage]]&lt;0.25, "Low", IF(Table1[[#This Row],[discount_percentage]]&lt;0.5, "Medium", "High"))</f>
        <v>Medium</v>
      </c>
    </row>
    <row r="1224" spans="1:19">
      <c r="A1224" t="s">
        <v>2437</v>
      </c>
      <c r="B1224" t="s">
        <v>2438</v>
      </c>
      <c r="C1224" t="str">
        <f>TRIM(LEFT(Table1[[#This Row],[product_name]], FIND(" ", Table1[[#This Row],[product_name]], FIND(" ", Table1[[#This Row],[product_name]], FIND(" ", Table1[[#This Row],[product_name]])+1)+1)))</f>
        <v>Wipro Smartlife Super</v>
      </c>
      <c r="D1224" t="str">
        <f>PROPER(Table1[[#This Row],[Column1]])</f>
        <v>Wipro Smartlife Super</v>
      </c>
      <c r="E1224" t="s">
        <v>2960</v>
      </c>
      <c r="F1224" t="s">
        <v>2962</v>
      </c>
      <c r="G1224" t="s">
        <v>2837</v>
      </c>
      <c r="H1224" t="s">
        <v>2844</v>
      </c>
      <c r="I1224" s="9">
        <v>239</v>
      </c>
      <c r="J1224" s="9">
        <v>850</v>
      </c>
      <c r="K1224" s="1">
        <v>0.18</v>
      </c>
      <c r="L1224" s="3">
        <f>IF(Table1[[#This Row],[discount_percentage]]&gt;=0.5, 1,0)</f>
        <v>0</v>
      </c>
      <c r="M1224">
        <v>4.0999999999999996</v>
      </c>
      <c r="N1224" s="2">
        <v>1106</v>
      </c>
      <c r="O1224" s="7">
        <f>IF(Table1[rating_count]&lt;1000, 1, 0)</f>
        <v>0</v>
      </c>
      <c r="P1224" s="8">
        <f>Table1[[#This Row],[actual_price]]*Table1[[#This Row],[rating_count]]</f>
        <v>940100</v>
      </c>
      <c r="Q1224" s="10" t="str">
        <f>IF(Table1[[#This Row],[discounted_price]]&lt;200, "₹ 200",IF(Table1[[#This Row],[discounted_price]]&lt;=500,"₹ 200-₹ 500", "&gt;₹ 500"))</f>
        <v>₹ 200-₹ 500</v>
      </c>
      <c r="R1224">
        <f>Table1[[#This Row],[rating]]*Table1[[#This Row],[rating_count]]</f>
        <v>4534.5999999999995</v>
      </c>
      <c r="S1224" t="str">
        <f>IF(Table1[[#This Row],[discount_percentage]]&lt;0.25, "Low", IF(Table1[[#This Row],[discount_percentage]]&lt;0.5, "Medium", "High"))</f>
        <v>Low</v>
      </c>
    </row>
    <row r="1225" spans="1:19">
      <c r="A1225" t="s">
        <v>2439</v>
      </c>
      <c r="B1225" t="s">
        <v>2440</v>
      </c>
      <c r="C1225" t="str">
        <f>TRIM(LEFT(Table1[[#This Row],[product_name]], FIND(" ", Table1[[#This Row],[product_name]], FIND(" ", Table1[[#This Row],[product_name]], FIND(" ", Table1[[#This Row],[product_name]])+1)+1)))</f>
        <v>AmazonBasics Cylinder Bagless</v>
      </c>
      <c r="D1225" t="str">
        <f>PROPER(Table1[[#This Row],[Column1]])</f>
        <v>Amazonbasics Cylinder Bagless</v>
      </c>
      <c r="E1225" t="s">
        <v>2960</v>
      </c>
      <c r="F1225" t="s">
        <v>2962</v>
      </c>
      <c r="G1225" t="s">
        <v>2837</v>
      </c>
      <c r="H1225" t="s">
        <v>2846</v>
      </c>
      <c r="I1225" s="9">
        <v>699</v>
      </c>
      <c r="J1225" s="9">
        <v>6000</v>
      </c>
      <c r="K1225" s="1">
        <v>0.37</v>
      </c>
      <c r="L1225" s="3">
        <f>IF(Table1[[#This Row],[discount_percentage]]&gt;=0.5, 1,0)</f>
        <v>0</v>
      </c>
      <c r="M1225">
        <v>4.2</v>
      </c>
      <c r="N1225" s="2">
        <v>11935</v>
      </c>
      <c r="O1225" s="7">
        <f>IF(Table1[rating_count]&lt;1000, 1, 0)</f>
        <v>0</v>
      </c>
      <c r="P1225" s="8">
        <f>Table1[[#This Row],[actual_price]]*Table1[[#This Row],[rating_count]]</f>
        <v>71610000</v>
      </c>
      <c r="Q1225" s="10" t="str">
        <f>IF(Table1[[#This Row],[discounted_price]]&lt;200, "₹ 200",IF(Table1[[#This Row],[discounted_price]]&lt;=500,"₹ 200-₹ 500", "&gt;₹ 500"))</f>
        <v>&gt;₹ 500</v>
      </c>
      <c r="R1225">
        <f>Table1[[#This Row],[rating]]*Table1[[#This Row],[rating_count]]</f>
        <v>50127</v>
      </c>
      <c r="S1225" t="str">
        <f>IF(Table1[[#This Row],[discount_percentage]]&lt;0.25, "Low", IF(Table1[[#This Row],[discount_percentage]]&lt;0.5, "Medium", "High"))</f>
        <v>Medium</v>
      </c>
    </row>
    <row r="1226" spans="1:19">
      <c r="A1226" t="s">
        <v>2441</v>
      </c>
      <c r="B1226" t="s">
        <v>2442</v>
      </c>
      <c r="C1226" t="str">
        <f>TRIM(LEFT(Table1[[#This Row],[product_name]], FIND(" ", Table1[[#This Row],[product_name]], FIND(" ", Table1[[#This Row],[product_name]], FIND(" ", Table1[[#This Row],[product_name]])+1)+1)))</f>
        <v>Crompton IHL 251</v>
      </c>
      <c r="D1226" t="str">
        <f>PROPER(Table1[[#This Row],[Column1]])</f>
        <v>Crompton Ihl 251</v>
      </c>
      <c r="E1226" t="s">
        <v>2960</v>
      </c>
      <c r="F1226" t="s">
        <v>2962</v>
      </c>
      <c r="G1226" t="s">
        <v>2837</v>
      </c>
      <c r="I1226" s="9">
        <v>2599</v>
      </c>
      <c r="J1226" s="9">
        <v>1020</v>
      </c>
      <c r="K1226" s="1">
        <v>0.37</v>
      </c>
      <c r="L1226" s="3">
        <f>IF(Table1[[#This Row],[discount_percentage]]&gt;=0.5, 1,0)</f>
        <v>0</v>
      </c>
      <c r="M1226">
        <v>4.0999999999999996</v>
      </c>
      <c r="N1226" s="2">
        <v>5059</v>
      </c>
      <c r="O1226" s="7">
        <f>IF(Table1[rating_count]&lt;1000, 1, 0)</f>
        <v>0</v>
      </c>
      <c r="P1226" s="8">
        <f>Table1[[#This Row],[actual_price]]*Table1[[#This Row],[rating_count]]</f>
        <v>5160180</v>
      </c>
      <c r="Q1226" s="10" t="str">
        <f>IF(Table1[[#This Row],[discounted_price]]&lt;200, "₹ 200",IF(Table1[[#This Row],[discounted_price]]&lt;=500,"₹ 200-₹ 500", "&gt;₹ 500"))</f>
        <v>&gt;₹ 500</v>
      </c>
      <c r="R1226">
        <f>Table1[[#This Row],[rating]]*Table1[[#This Row],[rating_count]]</f>
        <v>20741.899999999998</v>
      </c>
      <c r="S1226" t="str">
        <f>IF(Table1[[#This Row],[discount_percentage]]&lt;0.25, "Low", IF(Table1[[#This Row],[discount_percentage]]&lt;0.5, "Medium", "High"))</f>
        <v>Medium</v>
      </c>
    </row>
    <row r="1227" spans="1:19">
      <c r="A1227" t="s">
        <v>2443</v>
      </c>
      <c r="B1227" t="s">
        <v>2444</v>
      </c>
      <c r="C1227" t="str">
        <f>TRIM(LEFT(Table1[[#This Row],[product_name]], FIND(" ", Table1[[#This Row],[product_name]], FIND(" ", Table1[[#This Row],[product_name]], FIND(" ", Table1[[#This Row],[product_name]])+1)+1)))</f>
        <v>SaiEllin Room Heater</v>
      </c>
      <c r="D1227" t="str">
        <f>PROPER(Table1[[#This Row],[Column1]])</f>
        <v>Saiellin Room Heater</v>
      </c>
      <c r="E1227" t="s">
        <v>2960</v>
      </c>
      <c r="F1227" t="s">
        <v>2962</v>
      </c>
      <c r="G1227" t="s">
        <v>2842</v>
      </c>
      <c r="H1227" t="s">
        <v>2854</v>
      </c>
      <c r="I1227" s="9">
        <v>1547</v>
      </c>
      <c r="J1227" s="9">
        <v>1999</v>
      </c>
      <c r="K1227" s="1">
        <v>0.51</v>
      </c>
      <c r="L1227" s="3">
        <f>IF(Table1[[#This Row],[discount_percentage]]&gt;=0.5, 1,0)</f>
        <v>1</v>
      </c>
      <c r="M1227">
        <v>3.9</v>
      </c>
      <c r="N1227" s="2">
        <v>157</v>
      </c>
      <c r="O1227" s="7">
        <f>IF(Table1[rating_count]&lt;1000, 1, 0)</f>
        <v>1</v>
      </c>
      <c r="P1227" s="8">
        <f>Table1[[#This Row],[actual_price]]*Table1[[#This Row],[rating_count]]</f>
        <v>313843</v>
      </c>
      <c r="Q1227" s="10" t="str">
        <f>IF(Table1[[#This Row],[discounted_price]]&lt;200, "₹ 200",IF(Table1[[#This Row],[discounted_price]]&lt;=500,"₹ 200-₹ 500", "&gt;₹ 500"))</f>
        <v>&gt;₹ 500</v>
      </c>
      <c r="R1227">
        <f>Table1[[#This Row],[rating]]*Table1[[#This Row],[rating_count]]</f>
        <v>612.29999999999995</v>
      </c>
      <c r="S1227" t="str">
        <f>IF(Table1[[#This Row],[discount_percentage]]&lt;0.25, "Low", IF(Table1[[#This Row],[discount_percentage]]&lt;0.5, "Medium", "High"))</f>
        <v>High</v>
      </c>
    </row>
    <row r="1228" spans="1:19">
      <c r="A1228" t="s">
        <v>2445</v>
      </c>
      <c r="B1228" t="s">
        <v>2446</v>
      </c>
      <c r="C1228" t="str">
        <f>TRIM(LEFT(Table1[[#This Row],[product_name]], FIND(" ", Table1[[#This Row],[product_name]], FIND(" ", Table1[[#This Row],[product_name]], FIND(" ", Table1[[#This Row],[product_name]])+1)+1)))</f>
        <v>Bajaj Majesty Duetto</v>
      </c>
      <c r="D1228" t="str">
        <f>PROPER(Table1[[#This Row],[Column1]])</f>
        <v>Bajaj Majesty Duetto</v>
      </c>
      <c r="E1228" t="s">
        <v>2960</v>
      </c>
      <c r="F1228" t="s">
        <v>2962</v>
      </c>
      <c r="G1228" t="s">
        <v>2837</v>
      </c>
      <c r="H1228" t="s">
        <v>2846</v>
      </c>
      <c r="I1228" s="9">
        <v>499</v>
      </c>
      <c r="J1228" s="9">
        <v>7445</v>
      </c>
      <c r="K1228" s="1">
        <v>0.28000000000000003</v>
      </c>
      <c r="L1228" s="3">
        <f>IF(Table1[[#This Row],[discount_percentage]]&gt;=0.5, 1,0)</f>
        <v>0</v>
      </c>
      <c r="M1228">
        <v>3.9</v>
      </c>
      <c r="N1228" s="2">
        <v>3584</v>
      </c>
      <c r="O1228" s="7">
        <f>IF(Table1[rating_count]&lt;1000, 1, 0)</f>
        <v>0</v>
      </c>
      <c r="P1228" s="8">
        <f>Table1[[#This Row],[actual_price]]*Table1[[#This Row],[rating_count]]</f>
        <v>26682880</v>
      </c>
      <c r="Q1228" s="10" t="str">
        <f>IF(Table1[[#This Row],[discounted_price]]&lt;200, "₹ 200",IF(Table1[[#This Row],[discounted_price]]&lt;=500,"₹ 200-₹ 500", "&gt;₹ 500"))</f>
        <v>₹ 200-₹ 500</v>
      </c>
      <c r="R1228">
        <f>Table1[[#This Row],[rating]]*Table1[[#This Row],[rating_count]]</f>
        <v>13977.6</v>
      </c>
      <c r="S1228" t="str">
        <f>IF(Table1[[#This Row],[discount_percentage]]&lt;0.25, "Low", IF(Table1[[#This Row],[discount_percentage]]&lt;0.5, "Medium", "High"))</f>
        <v>Medium</v>
      </c>
    </row>
    <row r="1229" spans="1:19">
      <c r="A1229" t="s">
        <v>2447</v>
      </c>
      <c r="B1229" t="s">
        <v>2448</v>
      </c>
      <c r="C1229" t="str">
        <f>TRIM(LEFT(Table1[[#This Row],[product_name]], FIND(" ", Table1[[#This Row],[product_name]], FIND(" ", Table1[[#This Row],[product_name]], FIND(" ", Table1[[#This Row],[product_name]])+1)+1)))</f>
        <v>Black + Decker</v>
      </c>
      <c r="D1229" t="str">
        <f>PROPER(Table1[[#This Row],[Column1]])</f>
        <v>Black + Decker</v>
      </c>
      <c r="E1229" t="s">
        <v>2960</v>
      </c>
      <c r="F1229" t="s">
        <v>2963</v>
      </c>
      <c r="G1229" t="s">
        <v>2848</v>
      </c>
      <c r="H1229" t="s">
        <v>2851</v>
      </c>
      <c r="I1229" s="9">
        <v>510</v>
      </c>
      <c r="J1229" s="9">
        <v>3500</v>
      </c>
      <c r="K1229" s="1">
        <v>0.09</v>
      </c>
      <c r="L1229" s="3">
        <f>IF(Table1[[#This Row],[discount_percentage]]&gt;=0.5, 1,0)</f>
        <v>0</v>
      </c>
      <c r="M1229">
        <v>4.2</v>
      </c>
      <c r="N1229" s="2">
        <v>1899</v>
      </c>
      <c r="O1229" s="7">
        <f>IF(Table1[rating_count]&lt;1000, 1, 0)</f>
        <v>0</v>
      </c>
      <c r="P1229" s="8">
        <f>Table1[[#This Row],[actual_price]]*Table1[[#This Row],[rating_count]]</f>
        <v>6646500</v>
      </c>
      <c r="Q1229" s="10" t="str">
        <f>IF(Table1[[#This Row],[discounted_price]]&lt;200, "₹ 200",IF(Table1[[#This Row],[discounted_price]]&lt;=500,"₹ 200-₹ 500", "&gt;₹ 500"))</f>
        <v>&gt;₹ 500</v>
      </c>
      <c r="R1229">
        <f>Table1[[#This Row],[rating]]*Table1[[#This Row],[rating_count]]</f>
        <v>7975.8</v>
      </c>
      <c r="S1229" t="str">
        <f>IF(Table1[[#This Row],[discount_percentage]]&lt;0.25, "Low", IF(Table1[[#This Row],[discount_percentage]]&lt;0.5, "Medium", "High"))</f>
        <v>Low</v>
      </c>
    </row>
    <row r="1230" spans="1:19">
      <c r="A1230" t="s">
        <v>2449</v>
      </c>
      <c r="B1230" t="s">
        <v>2450</v>
      </c>
      <c r="C1230" t="str">
        <f>TRIM(LEFT(Table1[[#This Row],[product_name]], FIND(" ", Table1[[#This Row],[product_name]], FIND(" ", Table1[[#This Row],[product_name]], FIND(" ", Table1[[#This Row],[product_name]])+1)+1)))</f>
        <v>Inalsa Hand Blender|</v>
      </c>
      <c r="D1230" t="str">
        <f>PROPER(Table1[[#This Row],[Column1]])</f>
        <v>Inalsa Hand Blender|</v>
      </c>
      <c r="E1230" t="s">
        <v>2960</v>
      </c>
      <c r="F1230" t="s">
        <v>2963</v>
      </c>
      <c r="G1230" t="s">
        <v>2848</v>
      </c>
      <c r="H1230" t="s">
        <v>2849</v>
      </c>
      <c r="I1230" s="9">
        <v>1899</v>
      </c>
      <c r="J1230" s="9">
        <v>1395</v>
      </c>
      <c r="K1230" s="1">
        <v>0.3</v>
      </c>
      <c r="L1230" s="3">
        <f>IF(Table1[[#This Row],[discount_percentage]]&gt;=0.5, 1,0)</f>
        <v>0</v>
      </c>
      <c r="M1230">
        <v>4.2</v>
      </c>
      <c r="N1230" s="2">
        <v>15252</v>
      </c>
      <c r="O1230" s="7">
        <f>IF(Table1[rating_count]&lt;1000, 1, 0)</f>
        <v>0</v>
      </c>
      <c r="P1230" s="8">
        <f>Table1[[#This Row],[actual_price]]*Table1[[#This Row],[rating_count]]</f>
        <v>21276540</v>
      </c>
      <c r="Q1230" s="10" t="str">
        <f>IF(Table1[[#This Row],[discounted_price]]&lt;200, "₹ 200",IF(Table1[[#This Row],[discounted_price]]&lt;=500,"₹ 200-₹ 500", "&gt;₹ 500"))</f>
        <v>&gt;₹ 500</v>
      </c>
      <c r="R1230">
        <f>Table1[[#This Row],[rating]]*Table1[[#This Row],[rating_count]]</f>
        <v>64058.400000000001</v>
      </c>
      <c r="S1230" t="str">
        <f>IF(Table1[[#This Row],[discount_percentage]]&lt;0.25, "Low", IF(Table1[[#This Row],[discount_percentage]]&lt;0.5, "Medium", "High"))</f>
        <v>Medium</v>
      </c>
    </row>
    <row r="1231" spans="1:19">
      <c r="A1231" t="s">
        <v>2451</v>
      </c>
      <c r="B1231" t="s">
        <v>2452</v>
      </c>
      <c r="C1231" t="str">
        <f>TRIM(LEFT(Table1[[#This Row],[product_name]], FIND(" ", Table1[[#This Row],[product_name]], FIND(" ", Table1[[#This Row],[product_name]], FIND(" ", Table1[[#This Row],[product_name]])+1)+1)))</f>
        <v>Longway Blaze 2</v>
      </c>
      <c r="D1231" t="str">
        <f>PROPER(Table1[[#This Row],[Column1]])</f>
        <v>Longway Blaze 2</v>
      </c>
      <c r="E1231" t="s">
        <v>2960</v>
      </c>
      <c r="F1231" t="s">
        <v>2963</v>
      </c>
      <c r="G1231" t="s">
        <v>2848</v>
      </c>
      <c r="H1231" t="s">
        <v>2849</v>
      </c>
      <c r="I1231" s="9">
        <v>2599</v>
      </c>
      <c r="J1231" s="9">
        <v>2199</v>
      </c>
      <c r="K1231" s="1">
        <v>0.57999999999999996</v>
      </c>
      <c r="L1231" s="3">
        <f>IF(Table1[[#This Row],[discount_percentage]]&gt;=0.5, 1,0)</f>
        <v>1</v>
      </c>
      <c r="M1231">
        <v>3.7</v>
      </c>
      <c r="N1231" s="2">
        <v>4</v>
      </c>
      <c r="O1231" s="7">
        <f>IF(Table1[rating_count]&lt;1000, 1, 0)</f>
        <v>1</v>
      </c>
      <c r="P1231" s="8">
        <f>Table1[[#This Row],[actual_price]]*Table1[[#This Row],[rating_count]]</f>
        <v>8796</v>
      </c>
      <c r="Q1231" s="10" t="str">
        <f>IF(Table1[[#This Row],[discounted_price]]&lt;200, "₹ 200",IF(Table1[[#This Row],[discounted_price]]&lt;=500,"₹ 200-₹ 500", "&gt;₹ 500"))</f>
        <v>&gt;₹ 500</v>
      </c>
      <c r="R1231">
        <f>Table1[[#This Row],[rating]]*Table1[[#This Row],[rating_count]]</f>
        <v>14.8</v>
      </c>
      <c r="S1231" t="str">
        <f>IF(Table1[[#This Row],[discount_percentage]]&lt;0.25, "Low", IF(Table1[[#This Row],[discount_percentage]]&lt;0.5, "Medium", "High"))</f>
        <v>High</v>
      </c>
    </row>
    <row r="1232" spans="1:19">
      <c r="A1232" t="s">
        <v>2453</v>
      </c>
      <c r="B1232" t="s">
        <v>2454</v>
      </c>
      <c r="C1232" t="str">
        <f>TRIM(LEFT(Table1[[#This Row],[product_name]], FIND(" ", Table1[[#This Row],[product_name]], FIND(" ", Table1[[#This Row],[product_name]], FIND(" ", Table1[[#This Row],[product_name]])+1)+1)))</f>
        <v>Prestige PWG 07</v>
      </c>
      <c r="D1232" t="str">
        <f>PROPER(Table1[[#This Row],[Column1]])</f>
        <v>Prestige Pwg 07</v>
      </c>
      <c r="E1232" t="s">
        <v>2960</v>
      </c>
      <c r="F1232" t="s">
        <v>2962</v>
      </c>
      <c r="G1232" t="s">
        <v>2837</v>
      </c>
      <c r="H1232" t="s">
        <v>2855</v>
      </c>
      <c r="I1232" s="9">
        <v>1199</v>
      </c>
      <c r="J1232" s="9">
        <v>4330</v>
      </c>
      <c r="K1232" s="1">
        <v>0.14000000000000001</v>
      </c>
      <c r="L1232" s="3">
        <f>IF(Table1[[#This Row],[discount_percentage]]&gt;=0.5, 1,0)</f>
        <v>0</v>
      </c>
      <c r="M1232">
        <v>3.7</v>
      </c>
      <c r="N1232" s="2">
        <v>1662</v>
      </c>
      <c r="O1232" s="7">
        <f>IF(Table1[rating_count]&lt;1000, 1, 0)</f>
        <v>0</v>
      </c>
      <c r="P1232" s="8">
        <f>Table1[[#This Row],[actual_price]]*Table1[[#This Row],[rating_count]]</f>
        <v>7196460</v>
      </c>
      <c r="Q1232" s="10" t="str">
        <f>IF(Table1[[#This Row],[discounted_price]]&lt;200, "₹ 200",IF(Table1[[#This Row],[discounted_price]]&lt;=500,"₹ 200-₹ 500", "&gt;₹ 500"))</f>
        <v>&gt;₹ 500</v>
      </c>
      <c r="R1232">
        <f>Table1[[#This Row],[rating]]*Table1[[#This Row],[rating_count]]</f>
        <v>6149.4000000000005</v>
      </c>
      <c r="S1232" t="str">
        <f>IF(Table1[[#This Row],[discount_percentage]]&lt;0.25, "Low", IF(Table1[[#This Row],[discount_percentage]]&lt;0.5, "Medium", "High"))</f>
        <v>Low</v>
      </c>
    </row>
    <row r="1233" spans="1:19">
      <c r="A1233" t="s">
        <v>2455</v>
      </c>
      <c r="B1233" t="s">
        <v>2456</v>
      </c>
      <c r="C1233" t="str">
        <f>TRIM(LEFT(Table1[[#This Row],[product_name]], FIND(" ", Table1[[#This Row],[product_name]], FIND(" ", Table1[[#This Row],[product_name]], FIND(" ", Table1[[#This Row],[product_name]])+1)+1)))</f>
        <v>Pigeon Zest Mixer</v>
      </c>
      <c r="D1233" t="str">
        <f>PROPER(Table1[[#This Row],[Column1]])</f>
        <v>Pigeon Zest Mixer</v>
      </c>
      <c r="E1233" t="s">
        <v>2960</v>
      </c>
      <c r="F1233" t="s">
        <v>2963</v>
      </c>
      <c r="G1233" t="s">
        <v>2848</v>
      </c>
      <c r="H1233" t="s">
        <v>2849</v>
      </c>
      <c r="I1233" s="9">
        <v>999</v>
      </c>
      <c r="J1233" s="9">
        <v>4295</v>
      </c>
      <c r="K1233" s="1">
        <v>0.53</v>
      </c>
      <c r="L1233" s="3">
        <f>IF(Table1[[#This Row],[discount_percentage]]&gt;=0.5, 1,0)</f>
        <v>1</v>
      </c>
      <c r="M1233">
        <v>3.4</v>
      </c>
      <c r="N1233" s="2">
        <v>422</v>
      </c>
      <c r="O1233" s="7">
        <f>IF(Table1[rating_count]&lt;1000, 1, 0)</f>
        <v>1</v>
      </c>
      <c r="P1233" s="8">
        <f>Table1[[#This Row],[actual_price]]*Table1[[#This Row],[rating_count]]</f>
        <v>1812490</v>
      </c>
      <c r="Q1233" s="10" t="str">
        <f>IF(Table1[[#This Row],[discounted_price]]&lt;200, "₹ 200",IF(Table1[[#This Row],[discounted_price]]&lt;=500,"₹ 200-₹ 500", "&gt;₹ 500"))</f>
        <v>&gt;₹ 500</v>
      </c>
      <c r="R1233">
        <f>Table1[[#This Row],[rating]]*Table1[[#This Row],[rating_count]]</f>
        <v>1434.8</v>
      </c>
      <c r="S1233" t="str">
        <f>IF(Table1[[#This Row],[discount_percentage]]&lt;0.25, "Low", IF(Table1[[#This Row],[discount_percentage]]&lt;0.5, "Medium", "High"))</f>
        <v>High</v>
      </c>
    </row>
    <row r="1234" spans="1:19">
      <c r="A1234" t="s">
        <v>2457</v>
      </c>
      <c r="B1234" t="s">
        <v>2458</v>
      </c>
      <c r="C1234" t="str">
        <f>TRIM(LEFT(Table1[[#This Row],[product_name]], FIND(" ", Table1[[#This Row],[product_name]], FIND(" ", Table1[[#This Row],[product_name]], FIND(" ", Table1[[#This Row],[product_name]])+1)+1)))</f>
        <v>Borosil Volcano 13</v>
      </c>
      <c r="D1234" t="str">
        <f>PROPER(Table1[[#This Row],[Column1]])</f>
        <v>Borosil Volcano 13</v>
      </c>
      <c r="E1234" t="s">
        <v>2960</v>
      </c>
      <c r="F1234" t="s">
        <v>2962</v>
      </c>
      <c r="G1234" t="s">
        <v>2837</v>
      </c>
      <c r="H1234" t="s">
        <v>2845</v>
      </c>
      <c r="I1234" s="9">
        <v>1999</v>
      </c>
      <c r="J1234" s="9">
        <v>18990</v>
      </c>
      <c r="K1234" s="1">
        <v>0.5</v>
      </c>
      <c r="L1234" s="3">
        <f>IF(Table1[[#This Row],[discount_percentage]]&gt;=0.5, 1,0)</f>
        <v>1</v>
      </c>
      <c r="M1234">
        <v>4.2</v>
      </c>
      <c r="N1234" s="2">
        <v>79</v>
      </c>
      <c r="O1234" s="7">
        <f>IF(Table1[rating_count]&lt;1000, 1, 0)</f>
        <v>1</v>
      </c>
      <c r="P1234" s="8">
        <f>Table1[[#This Row],[actual_price]]*Table1[[#This Row],[rating_count]]</f>
        <v>1500210</v>
      </c>
      <c r="Q1234" s="10" t="str">
        <f>IF(Table1[[#This Row],[discounted_price]]&lt;200, "₹ 200",IF(Table1[[#This Row],[discounted_price]]&lt;=500,"₹ 200-₹ 500", "&gt;₹ 500"))</f>
        <v>&gt;₹ 500</v>
      </c>
      <c r="R1234">
        <f>Table1[[#This Row],[rating]]*Table1[[#This Row],[rating_count]]</f>
        <v>331.8</v>
      </c>
      <c r="S1234" t="str">
        <f>IF(Table1[[#This Row],[discount_percentage]]&lt;0.25, "Low", IF(Table1[[#This Row],[discount_percentage]]&lt;0.5, "Medium", "High"))</f>
        <v>High</v>
      </c>
    </row>
    <row r="1235" spans="1:19">
      <c r="A1235" t="s">
        <v>2459</v>
      </c>
      <c r="B1235" t="s">
        <v>2460</v>
      </c>
      <c r="C1235" t="str">
        <f>TRIM(LEFT(Table1[[#This Row],[product_name]], FIND(" ", Table1[[#This Row],[product_name]], FIND(" ", Table1[[#This Row],[product_name]], FIND(" ", Table1[[#This Row],[product_name]])+1)+1)))</f>
        <v>Crompton Solarium Qube</v>
      </c>
      <c r="D1235" t="str">
        <f>PROPER(Table1[[#This Row],[Column1]])</f>
        <v>Crompton Solarium Qube</v>
      </c>
      <c r="E1235" t="s">
        <v>2960</v>
      </c>
      <c r="F1235" t="s">
        <v>2962</v>
      </c>
      <c r="G1235" t="s">
        <v>2837</v>
      </c>
      <c r="H1235" t="s">
        <v>2846</v>
      </c>
      <c r="I1235" s="9">
        <v>210</v>
      </c>
      <c r="J1235" s="9">
        <v>12500</v>
      </c>
      <c r="K1235" s="1">
        <v>0.38</v>
      </c>
      <c r="L1235" s="3">
        <f>IF(Table1[[#This Row],[discount_percentage]]&gt;=0.5, 1,0)</f>
        <v>0</v>
      </c>
      <c r="M1235">
        <v>4</v>
      </c>
      <c r="N1235" s="2">
        <v>5160</v>
      </c>
      <c r="O1235" s="7">
        <f>IF(Table1[rating_count]&lt;1000, 1, 0)</f>
        <v>0</v>
      </c>
      <c r="P1235" s="8">
        <f>Table1[[#This Row],[actual_price]]*Table1[[#This Row],[rating_count]]</f>
        <v>64500000</v>
      </c>
      <c r="Q1235" s="10" t="str">
        <f>IF(Table1[[#This Row],[discounted_price]]&lt;200, "₹ 200",IF(Table1[[#This Row],[discounted_price]]&lt;=500,"₹ 200-₹ 500", "&gt;₹ 500"))</f>
        <v>₹ 200-₹ 500</v>
      </c>
      <c r="R1235">
        <f>Table1[[#This Row],[rating]]*Table1[[#This Row],[rating_count]]</f>
        <v>20640</v>
      </c>
      <c r="S1235" t="str">
        <f>IF(Table1[[#This Row],[discount_percentage]]&lt;0.25, "Low", IF(Table1[[#This Row],[discount_percentage]]&lt;0.5, "Medium", "High"))</f>
        <v>Medium</v>
      </c>
    </row>
    <row r="1236" spans="1:19">
      <c r="A1236" t="s">
        <v>2461</v>
      </c>
      <c r="B1236" t="s">
        <v>2462</v>
      </c>
      <c r="C1236" t="str">
        <f>TRIM(LEFT(Table1[[#This Row],[product_name]], FIND(" ", Table1[[#This Row],[product_name]], FIND(" ", Table1[[#This Row],[product_name]], FIND(" ", Table1[[#This Row],[product_name]])+1)+1)))</f>
        <v>Singer Aroma 1.8</v>
      </c>
      <c r="D1236" t="str">
        <f>PROPER(Table1[[#This Row],[Column1]])</f>
        <v>Singer Aroma 1.8</v>
      </c>
      <c r="E1236" t="s">
        <v>2960</v>
      </c>
      <c r="F1236" t="s">
        <v>2963</v>
      </c>
      <c r="G1236" t="s">
        <v>2873</v>
      </c>
      <c r="H1236" t="s">
        <v>2874</v>
      </c>
      <c r="I1236" s="9">
        <v>14499</v>
      </c>
      <c r="J1236" s="9">
        <v>2385</v>
      </c>
      <c r="K1236" s="1">
        <v>0.6</v>
      </c>
      <c r="L1236" s="3">
        <f>IF(Table1[[#This Row],[discount_percentage]]&gt;=0.5, 1,0)</f>
        <v>1</v>
      </c>
      <c r="M1236">
        <v>4.0999999999999996</v>
      </c>
      <c r="N1236" s="2">
        <v>2311</v>
      </c>
      <c r="O1236" s="7">
        <f>IF(Table1[rating_count]&lt;1000, 1, 0)</f>
        <v>0</v>
      </c>
      <c r="P1236" s="8">
        <f>Table1[[#This Row],[actual_price]]*Table1[[#This Row],[rating_count]]</f>
        <v>5511735</v>
      </c>
      <c r="Q1236" s="10" t="str">
        <f>IF(Table1[[#This Row],[discounted_price]]&lt;200, "₹ 200",IF(Table1[[#This Row],[discounted_price]]&lt;=500,"₹ 200-₹ 500", "&gt;₹ 500"))</f>
        <v>&gt;₹ 500</v>
      </c>
      <c r="R1236">
        <f>Table1[[#This Row],[rating]]*Table1[[#This Row],[rating_count]]</f>
        <v>9475.0999999999985</v>
      </c>
      <c r="S1236" t="str">
        <f>IF(Table1[[#This Row],[discount_percentage]]&lt;0.25, "Low", IF(Table1[[#This Row],[discount_percentage]]&lt;0.5, "Medium", "High"))</f>
        <v>High</v>
      </c>
    </row>
    <row r="1237" spans="1:19">
      <c r="A1237" t="s">
        <v>2463</v>
      </c>
      <c r="B1237" t="s">
        <v>2464</v>
      </c>
      <c r="C1237" t="str">
        <f>TRIM(LEFT(Table1[[#This Row],[product_name]], FIND(" ", Table1[[#This Row],[product_name]], FIND(" ", Table1[[#This Row],[product_name]], FIND(" ", Table1[[#This Row],[product_name]])+1)+1)))</f>
        <v>Orient Electric Aura</v>
      </c>
      <c r="D1237" t="str">
        <f>PROPER(Table1[[#This Row],[Column1]])</f>
        <v>Orient Electric Aura</v>
      </c>
      <c r="E1237" t="s">
        <v>2960</v>
      </c>
      <c r="F1237" t="s">
        <v>2967</v>
      </c>
      <c r="G1237" t="s">
        <v>2968</v>
      </c>
      <c r="H1237" t="s">
        <v>2971</v>
      </c>
      <c r="I1237" s="9">
        <v>950</v>
      </c>
      <c r="J1237" s="9">
        <v>4890</v>
      </c>
      <c r="K1237" s="1">
        <v>0.43</v>
      </c>
      <c r="L1237" s="3">
        <f>IF(Table1[[#This Row],[discount_percentage]]&gt;=0.5, 1,0)</f>
        <v>0</v>
      </c>
      <c r="M1237">
        <v>3.9</v>
      </c>
      <c r="N1237" s="2">
        <v>588</v>
      </c>
      <c r="O1237" s="7">
        <f>IF(Table1[rating_count]&lt;1000, 1, 0)</f>
        <v>1</v>
      </c>
      <c r="P1237" s="8">
        <f>Table1[[#This Row],[actual_price]]*Table1[[#This Row],[rating_count]]</f>
        <v>2875320</v>
      </c>
      <c r="Q1237" s="10" t="str">
        <f>IF(Table1[[#This Row],[discounted_price]]&lt;200, "₹ 200",IF(Table1[[#This Row],[discounted_price]]&lt;=500,"₹ 200-₹ 500", "&gt;₹ 500"))</f>
        <v>&gt;₹ 500</v>
      </c>
      <c r="R1237">
        <f>Table1[[#This Row],[rating]]*Table1[[#This Row],[rating_count]]</f>
        <v>2293.1999999999998</v>
      </c>
      <c r="S1237" t="str">
        <f>IF(Table1[[#This Row],[discount_percentage]]&lt;0.25, "Low", IF(Table1[[#This Row],[discount_percentage]]&lt;0.5, "Medium", "High"))</f>
        <v>Medium</v>
      </c>
    </row>
    <row r="1238" spans="1:19">
      <c r="A1238" t="s">
        <v>2465</v>
      </c>
      <c r="B1238" t="s">
        <v>2466</v>
      </c>
      <c r="C1238" t="str">
        <f>TRIM(LEFT(Table1[[#This Row],[product_name]], FIND(" ", Table1[[#This Row],[product_name]], FIND(" ", Table1[[#This Row],[product_name]], FIND(" ", Table1[[#This Row],[product_name]])+1)+1)))</f>
        <v>Crompton Brio 1000-Watts</v>
      </c>
      <c r="D1238" t="str">
        <f>PROPER(Table1[[#This Row],[Column1]])</f>
        <v>Crompton Brio 1000-Watts</v>
      </c>
      <c r="E1238" t="s">
        <v>2960</v>
      </c>
      <c r="F1238" t="s">
        <v>2962</v>
      </c>
      <c r="G1238" t="s">
        <v>2837</v>
      </c>
      <c r="H1238" t="s">
        <v>2852</v>
      </c>
      <c r="I1238" s="9">
        <v>7199</v>
      </c>
      <c r="J1238" s="9">
        <v>1100</v>
      </c>
      <c r="K1238" s="1">
        <v>0.41</v>
      </c>
      <c r="L1238" s="3">
        <f>IF(Table1[[#This Row],[discount_percentage]]&gt;=0.5, 1,0)</f>
        <v>0</v>
      </c>
      <c r="M1238">
        <v>4</v>
      </c>
      <c r="N1238" s="2">
        <v>3271</v>
      </c>
      <c r="O1238" s="7">
        <f>IF(Table1[rating_count]&lt;1000, 1, 0)</f>
        <v>0</v>
      </c>
      <c r="P1238" s="8">
        <f>Table1[[#This Row],[actual_price]]*Table1[[#This Row],[rating_count]]</f>
        <v>3598100</v>
      </c>
      <c r="Q1238" s="10" t="str">
        <f>IF(Table1[[#This Row],[discounted_price]]&lt;200, "₹ 200",IF(Table1[[#This Row],[discounted_price]]&lt;=500,"₹ 200-₹ 500", "&gt;₹ 500"))</f>
        <v>&gt;₹ 500</v>
      </c>
      <c r="R1238">
        <f>Table1[[#This Row],[rating]]*Table1[[#This Row],[rating_count]]</f>
        <v>13084</v>
      </c>
      <c r="S1238" t="str">
        <f>IF(Table1[[#This Row],[discount_percentage]]&lt;0.25, "Low", IF(Table1[[#This Row],[discount_percentage]]&lt;0.5, "Medium", "High"))</f>
        <v>Medium</v>
      </c>
    </row>
    <row r="1239" spans="1:19">
      <c r="A1239" t="s">
        <v>2467</v>
      </c>
      <c r="B1239" t="s">
        <v>2468</v>
      </c>
      <c r="C1239" t="str">
        <f>TRIM(LEFT(Table1[[#This Row],[product_name]], FIND(" ", Table1[[#This Row],[product_name]], FIND(" ", Table1[[#This Row],[product_name]], FIND(" ", Table1[[#This Row],[product_name]])+1)+1)))</f>
        <v>Butterfly Hero Mixer</v>
      </c>
      <c r="D1239" t="str">
        <f>PROPER(Table1[[#This Row],[Column1]])</f>
        <v>Butterfly Hero Mixer</v>
      </c>
      <c r="E1239" t="s">
        <v>2960</v>
      </c>
      <c r="F1239" t="s">
        <v>2963</v>
      </c>
      <c r="G1239" t="s">
        <v>2839</v>
      </c>
      <c r="H1239" t="s">
        <v>2840</v>
      </c>
      <c r="I1239" s="9">
        <v>2439</v>
      </c>
      <c r="J1239" s="9">
        <v>3899</v>
      </c>
      <c r="K1239" s="1">
        <v>0.43</v>
      </c>
      <c r="L1239" s="3">
        <f>IF(Table1[[#This Row],[discount_percentage]]&gt;=0.5, 1,0)</f>
        <v>0</v>
      </c>
      <c r="M1239">
        <v>3.9</v>
      </c>
      <c r="N1239" s="2">
        <v>11004</v>
      </c>
      <c r="O1239" s="7">
        <f>IF(Table1[rating_count]&lt;1000, 1, 0)</f>
        <v>0</v>
      </c>
      <c r="P1239" s="8">
        <f>Table1[[#This Row],[actual_price]]*Table1[[#This Row],[rating_count]]</f>
        <v>42904596</v>
      </c>
      <c r="Q1239" s="10" t="str">
        <f>IF(Table1[[#This Row],[discounted_price]]&lt;200, "₹ 200",IF(Table1[[#This Row],[discounted_price]]&lt;=500,"₹ 200-₹ 500", "&gt;₹ 500"))</f>
        <v>&gt;₹ 500</v>
      </c>
      <c r="R1239">
        <f>Table1[[#This Row],[rating]]*Table1[[#This Row],[rating_count]]</f>
        <v>42915.6</v>
      </c>
      <c r="S1239" t="str">
        <f>IF(Table1[[#This Row],[discount_percentage]]&lt;0.25, "Low", IF(Table1[[#This Row],[discount_percentage]]&lt;0.5, "Medium", "High"))</f>
        <v>Medium</v>
      </c>
    </row>
    <row r="1240" spans="1:19">
      <c r="A1240" t="s">
        <v>2469</v>
      </c>
      <c r="B1240" t="s">
        <v>2470</v>
      </c>
      <c r="C1240" t="str">
        <f>TRIM(LEFT(Table1[[#This Row],[product_name]], FIND(" ", Table1[[#This Row],[product_name]], FIND(" ", Table1[[#This Row],[product_name]], FIND(" ", Table1[[#This Row],[product_name]])+1)+1)))</f>
        <v>Racold Eterno Pro</v>
      </c>
      <c r="D1240" t="str">
        <f>PROPER(Table1[[#This Row],[Column1]])</f>
        <v>Racold Eterno Pro</v>
      </c>
      <c r="E1240" t="s">
        <v>2960</v>
      </c>
      <c r="F1240" t="s">
        <v>2962</v>
      </c>
      <c r="G1240" t="s">
        <v>2842</v>
      </c>
      <c r="H1240" t="s">
        <v>2843</v>
      </c>
      <c r="I1240" s="9">
        <v>7799</v>
      </c>
      <c r="J1240" s="9">
        <v>16899</v>
      </c>
      <c r="K1240" s="1">
        <v>0.49</v>
      </c>
      <c r="L1240" s="3">
        <f>IF(Table1[[#This Row],[discount_percentage]]&gt;=0.5, 1,0)</f>
        <v>0</v>
      </c>
      <c r="M1240">
        <v>4.2</v>
      </c>
      <c r="N1240" s="2">
        <v>3195</v>
      </c>
      <c r="O1240" s="7">
        <f>IF(Table1[rating_count]&lt;1000, 1, 0)</f>
        <v>0</v>
      </c>
      <c r="P1240" s="8">
        <f>Table1[[#This Row],[actual_price]]*Table1[[#This Row],[rating_count]]</f>
        <v>53992305</v>
      </c>
      <c r="Q1240" s="10" t="str">
        <f>IF(Table1[[#This Row],[discounted_price]]&lt;200, "₹ 200",IF(Table1[[#This Row],[discounted_price]]&lt;=500,"₹ 200-₹ 500", "&gt;₹ 500"))</f>
        <v>&gt;₹ 500</v>
      </c>
      <c r="R1240">
        <f>Table1[[#This Row],[rating]]*Table1[[#This Row],[rating_count]]</f>
        <v>13419</v>
      </c>
      <c r="S1240" t="str">
        <f>IF(Table1[[#This Row],[discount_percentage]]&lt;0.25, "Low", IF(Table1[[#This Row],[discount_percentage]]&lt;0.5, "Medium", "High"))</f>
        <v>Medium</v>
      </c>
    </row>
    <row r="1241" spans="1:19">
      <c r="A1241" t="s">
        <v>2471</v>
      </c>
      <c r="B1241" t="s">
        <v>2472</v>
      </c>
      <c r="C1241" t="str">
        <f>TRIM(LEFT(Table1[[#This Row],[product_name]], FIND(" ", Table1[[#This Row],[product_name]], FIND(" ", Table1[[#This Row],[product_name]], FIND(" ", Table1[[#This Row],[product_name]])+1)+1)))</f>
        <v>LG 1.5 Ton</v>
      </c>
      <c r="D1241" t="str">
        <f>PROPER(Table1[[#This Row],[Column1]])</f>
        <v>Lg 1.5 Ton</v>
      </c>
      <c r="E1241" t="s">
        <v>2960</v>
      </c>
      <c r="F1241" t="s">
        <v>2962</v>
      </c>
      <c r="G1241" t="s">
        <v>2837</v>
      </c>
      <c r="H1241" t="s">
        <v>2857</v>
      </c>
      <c r="I1241" s="9">
        <v>1599</v>
      </c>
      <c r="J1241" s="9">
        <v>75990</v>
      </c>
      <c r="K1241" s="1">
        <v>0.43</v>
      </c>
      <c r="L1241" s="3">
        <f>IF(Table1[[#This Row],[discount_percentage]]&gt;=0.5, 1,0)</f>
        <v>0</v>
      </c>
      <c r="M1241">
        <v>4.3</v>
      </c>
      <c r="N1241" s="2">
        <v>3231</v>
      </c>
      <c r="O1241" s="7">
        <f>IF(Table1[rating_count]&lt;1000, 1, 0)</f>
        <v>0</v>
      </c>
      <c r="P1241" s="8">
        <f>Table1[[#This Row],[actual_price]]*Table1[[#This Row],[rating_count]]</f>
        <v>245523690</v>
      </c>
      <c r="Q1241" s="10" t="str">
        <f>IF(Table1[[#This Row],[discounted_price]]&lt;200, "₹ 200",IF(Table1[[#This Row],[discounted_price]]&lt;=500,"₹ 200-₹ 500", "&gt;₹ 500"))</f>
        <v>&gt;₹ 500</v>
      </c>
      <c r="R1241">
        <f>Table1[[#This Row],[rating]]*Table1[[#This Row],[rating_count]]</f>
        <v>13893.3</v>
      </c>
      <c r="S1241" t="str">
        <f>IF(Table1[[#This Row],[discount_percentage]]&lt;0.25, "Low", IF(Table1[[#This Row],[discount_percentage]]&lt;0.5, "Medium", "High"))</f>
        <v>Medium</v>
      </c>
    </row>
    <row r="1242" spans="1:19">
      <c r="A1242" t="s">
        <v>2473</v>
      </c>
      <c r="B1242" t="s">
        <v>2474</v>
      </c>
      <c r="C1242" t="str">
        <f>TRIM(LEFT(Table1[[#This Row],[product_name]], FIND(" ", Table1[[#This Row],[product_name]], FIND(" ", Table1[[#This Row],[product_name]], FIND(" ", Table1[[#This Row],[product_name]])+1)+1)))</f>
        <v>Eureka Forbes Aquasure</v>
      </c>
      <c r="D1242" t="str">
        <f>PROPER(Table1[[#This Row],[Column1]])</f>
        <v>Eureka Forbes Aquasure</v>
      </c>
      <c r="E1242" t="s">
        <v>2960</v>
      </c>
      <c r="F1242" t="s">
        <v>2962</v>
      </c>
      <c r="G1242" t="s">
        <v>2837</v>
      </c>
      <c r="H1242" t="s">
        <v>2847</v>
      </c>
      <c r="I1242" s="9">
        <v>2899</v>
      </c>
      <c r="J1242" s="9">
        <v>825</v>
      </c>
      <c r="K1242" s="1">
        <v>0</v>
      </c>
      <c r="L1242" s="3">
        <f>IF(Table1[[#This Row],[discount_percentage]]&gt;=0.5, 1,0)</f>
        <v>0</v>
      </c>
      <c r="M1242">
        <v>4</v>
      </c>
      <c r="N1242" s="2">
        <v>3246</v>
      </c>
      <c r="O1242" s="7">
        <f>IF(Table1[rating_count]&lt;1000, 1, 0)</f>
        <v>0</v>
      </c>
      <c r="P1242" s="8">
        <f>Table1[[#This Row],[actual_price]]*Table1[[#This Row],[rating_count]]</f>
        <v>2677950</v>
      </c>
      <c r="Q1242" s="10" t="str">
        <f>IF(Table1[[#This Row],[discounted_price]]&lt;200, "₹ 200",IF(Table1[[#This Row],[discounted_price]]&lt;=500,"₹ 200-₹ 500", "&gt;₹ 500"))</f>
        <v>&gt;₹ 500</v>
      </c>
      <c r="R1242">
        <f>Table1[[#This Row],[rating]]*Table1[[#This Row],[rating_count]]</f>
        <v>12984</v>
      </c>
      <c r="S1242" t="str">
        <f>IF(Table1[[#This Row],[discount_percentage]]&lt;0.25, "Low", IF(Table1[[#This Row],[discount_percentage]]&lt;0.5, "Medium", "High"))</f>
        <v>Low</v>
      </c>
    </row>
    <row r="1243" spans="1:19">
      <c r="A1243" t="s">
        <v>2475</v>
      </c>
      <c r="B1243" t="s">
        <v>2476</v>
      </c>
      <c r="C1243" t="str">
        <f>TRIM(LEFT(Table1[[#This Row],[product_name]], FIND(" ", Table1[[#This Row],[product_name]], FIND(" ", Table1[[#This Row],[product_name]], FIND(" ", Table1[[#This Row],[product_name]])+1)+1)))</f>
        <v>Green Tales Heat</v>
      </c>
      <c r="D1243" t="str">
        <f>PROPER(Table1[[#This Row],[Column1]])</f>
        <v>Green Tales Heat</v>
      </c>
      <c r="E1243" t="s">
        <v>2960</v>
      </c>
      <c r="F1243" t="s">
        <v>2962</v>
      </c>
      <c r="G1243" t="s">
        <v>2876</v>
      </c>
      <c r="H1243" t="s">
        <v>2877</v>
      </c>
      <c r="I1243" s="9">
        <v>9799</v>
      </c>
      <c r="J1243" s="9">
        <v>300</v>
      </c>
      <c r="K1243" s="1">
        <v>0.46</v>
      </c>
      <c r="L1243" s="3">
        <f>IF(Table1[[#This Row],[discount_percentage]]&gt;=0.5, 1,0)</f>
        <v>0</v>
      </c>
      <c r="M1243">
        <v>2.6</v>
      </c>
      <c r="N1243" s="2">
        <v>24</v>
      </c>
      <c r="O1243" s="7">
        <f>IF(Table1[rating_count]&lt;1000, 1, 0)</f>
        <v>1</v>
      </c>
      <c r="P1243" s="8">
        <f>Table1[[#This Row],[actual_price]]*Table1[[#This Row],[rating_count]]</f>
        <v>7200</v>
      </c>
      <c r="Q1243" s="10" t="str">
        <f>IF(Table1[[#This Row],[discounted_price]]&lt;200, "₹ 200",IF(Table1[[#This Row],[discounted_price]]&lt;=500,"₹ 200-₹ 500", "&gt;₹ 500"))</f>
        <v>&gt;₹ 500</v>
      </c>
      <c r="R1243">
        <f>Table1[[#This Row],[rating]]*Table1[[#This Row],[rating_count]]</f>
        <v>62.400000000000006</v>
      </c>
      <c r="S1243" t="str">
        <f>IF(Table1[[#This Row],[discount_percentage]]&lt;0.25, "Low", IF(Table1[[#This Row],[discount_percentage]]&lt;0.5, "Medium", "High"))</f>
        <v>Medium</v>
      </c>
    </row>
    <row r="1244" spans="1:19">
      <c r="A1244" t="s">
        <v>2477</v>
      </c>
      <c r="B1244" t="s">
        <v>2478</v>
      </c>
      <c r="C1244" t="str">
        <f>TRIM(LEFT(Table1[[#This Row],[product_name]], FIND(" ", Table1[[#This Row],[product_name]], FIND(" ", Table1[[#This Row],[product_name]], FIND(" ", Table1[[#This Row],[product_name]])+1)+1)))</f>
        <v>SaleOn Instant Coal</v>
      </c>
      <c r="D1244" t="str">
        <f>PROPER(Table1[[#This Row],[Column1]])</f>
        <v>Saleon Instant Coal</v>
      </c>
      <c r="E1244" t="s">
        <v>2960</v>
      </c>
      <c r="F1244" t="s">
        <v>2962</v>
      </c>
      <c r="G1244" t="s">
        <v>2842</v>
      </c>
      <c r="H1244" t="s">
        <v>2843</v>
      </c>
      <c r="I1244" s="9">
        <v>3299</v>
      </c>
      <c r="J1244" s="9">
        <v>1499</v>
      </c>
      <c r="K1244" s="1">
        <v>0.54</v>
      </c>
      <c r="L1244" s="3">
        <f>IF(Table1[[#This Row],[discount_percentage]]&gt;=0.5, 1,0)</f>
        <v>1</v>
      </c>
      <c r="M1244">
        <v>3.8</v>
      </c>
      <c r="N1244" s="2">
        <v>144</v>
      </c>
      <c r="O1244" s="7">
        <f>IF(Table1[rating_count]&lt;1000, 1, 0)</f>
        <v>1</v>
      </c>
      <c r="P1244" s="8">
        <f>Table1[[#This Row],[actual_price]]*Table1[[#This Row],[rating_count]]</f>
        <v>215856</v>
      </c>
      <c r="Q1244" s="10" t="str">
        <f>IF(Table1[[#This Row],[discounted_price]]&lt;200, "₹ 200",IF(Table1[[#This Row],[discounted_price]]&lt;=500,"₹ 200-₹ 500", "&gt;₹ 500"))</f>
        <v>&gt;₹ 500</v>
      </c>
      <c r="R1244">
        <f>Table1[[#This Row],[rating]]*Table1[[#This Row],[rating_count]]</f>
        <v>547.19999999999993</v>
      </c>
      <c r="S1244" t="str">
        <f>IF(Table1[[#This Row],[discount_percentage]]&lt;0.25, "Low", IF(Table1[[#This Row],[discount_percentage]]&lt;0.5, "Medium", "High"))</f>
        <v>High</v>
      </c>
    </row>
    <row r="1245" spans="1:19">
      <c r="A1245" t="s">
        <v>2479</v>
      </c>
      <c r="B1245" t="s">
        <v>2480</v>
      </c>
      <c r="C1245" t="str">
        <f>TRIM(LEFT(Table1[[#This Row],[product_name]], FIND(" ", Table1[[#This Row],[product_name]], FIND(" ", Table1[[#This Row],[product_name]], FIND(" ", Table1[[#This Row],[product_name]])+1)+1)))</f>
        <v>Sujata Chutney Steel</v>
      </c>
      <c r="D1245" t="str">
        <f>PROPER(Table1[[#This Row],[Column1]])</f>
        <v>Sujata Chutney Steel</v>
      </c>
      <c r="E1245" t="s">
        <v>2960</v>
      </c>
      <c r="F1245" t="s">
        <v>2962</v>
      </c>
      <c r="G1245" t="s">
        <v>2837</v>
      </c>
      <c r="H1245" t="s">
        <v>2846</v>
      </c>
      <c r="I1245" s="9">
        <v>669</v>
      </c>
      <c r="J1245" s="9">
        <v>747</v>
      </c>
      <c r="K1245" s="1">
        <v>0.08</v>
      </c>
      <c r="L1245" s="3">
        <f>IF(Table1[[#This Row],[discount_percentage]]&gt;=0.5, 1,0)</f>
        <v>0</v>
      </c>
      <c r="M1245">
        <v>4.5</v>
      </c>
      <c r="N1245" s="2">
        <v>2280</v>
      </c>
      <c r="O1245" s="7">
        <f>IF(Table1[rating_count]&lt;1000, 1, 0)</f>
        <v>0</v>
      </c>
      <c r="P1245" s="8">
        <f>Table1[[#This Row],[actual_price]]*Table1[[#This Row],[rating_count]]</f>
        <v>1703160</v>
      </c>
      <c r="Q1245" s="10" t="str">
        <f>IF(Table1[[#This Row],[discounted_price]]&lt;200, "₹ 200",IF(Table1[[#This Row],[discounted_price]]&lt;=500,"₹ 200-₹ 500", "&gt;₹ 500"))</f>
        <v>&gt;₹ 500</v>
      </c>
      <c r="R1245">
        <f>Table1[[#This Row],[rating]]*Table1[[#This Row],[rating_count]]</f>
        <v>10260</v>
      </c>
      <c r="S1245" t="str">
        <f>IF(Table1[[#This Row],[discount_percentage]]&lt;0.25, "Low", IF(Table1[[#This Row],[discount_percentage]]&lt;0.5, "Medium", "High"))</f>
        <v>Low</v>
      </c>
    </row>
    <row r="1246" spans="1:19">
      <c r="A1246" t="s">
        <v>2481</v>
      </c>
      <c r="B1246" t="s">
        <v>2482</v>
      </c>
      <c r="C1246" t="str">
        <f>TRIM(LEFT(Table1[[#This Row],[product_name]], FIND(" ", Table1[[#This Row],[product_name]], FIND(" ", Table1[[#This Row],[product_name]], FIND(" ", Table1[[#This Row],[product_name]])+1)+1)))</f>
        <v>KHAITAN AVAANTE KA-2013</v>
      </c>
      <c r="D1246" t="str">
        <f>PROPER(Table1[[#This Row],[Column1]])</f>
        <v>Khaitan Avaante Ka-2013</v>
      </c>
      <c r="E1246" t="s">
        <v>2960</v>
      </c>
      <c r="F1246" t="s">
        <v>2962</v>
      </c>
      <c r="G1246" t="s">
        <v>2837</v>
      </c>
      <c r="H1246" t="s">
        <v>2853</v>
      </c>
      <c r="I1246" s="9">
        <v>5890</v>
      </c>
      <c r="J1246" s="9">
        <v>3999</v>
      </c>
      <c r="K1246" s="1">
        <v>0.45</v>
      </c>
      <c r="L1246" s="3">
        <f>IF(Table1[[#This Row],[discount_percentage]]&gt;=0.5, 1,0)</f>
        <v>0</v>
      </c>
      <c r="M1246">
        <v>3.5</v>
      </c>
      <c r="N1246" s="2">
        <v>340</v>
      </c>
      <c r="O1246" s="7">
        <f>IF(Table1[rating_count]&lt;1000, 1, 0)</f>
        <v>1</v>
      </c>
      <c r="P1246" s="8">
        <f>Table1[[#This Row],[actual_price]]*Table1[[#This Row],[rating_count]]</f>
        <v>1359660</v>
      </c>
      <c r="Q1246" s="10" t="str">
        <f>IF(Table1[[#This Row],[discounted_price]]&lt;200, "₹ 200",IF(Table1[[#This Row],[discounted_price]]&lt;=500,"₹ 200-₹ 500", "&gt;₹ 500"))</f>
        <v>&gt;₹ 500</v>
      </c>
      <c r="R1246">
        <f>Table1[[#This Row],[rating]]*Table1[[#This Row],[rating_count]]</f>
        <v>1190</v>
      </c>
      <c r="S1246" t="str">
        <f>IF(Table1[[#This Row],[discount_percentage]]&lt;0.25, "Low", IF(Table1[[#This Row],[discount_percentage]]&lt;0.5, "Medium", "High"))</f>
        <v>Medium</v>
      </c>
    </row>
    <row r="1247" spans="1:19">
      <c r="A1247" t="s">
        <v>2483</v>
      </c>
      <c r="B1247" t="s">
        <v>2484</v>
      </c>
      <c r="C1247" t="str">
        <f>TRIM(LEFT(Table1[[#This Row],[product_name]], FIND(" ", Table1[[#This Row],[product_name]], FIND(" ", Table1[[#This Row],[product_name]], FIND(" ", Table1[[#This Row],[product_name]])+1)+1)))</f>
        <v>Kenstar 2400 Watts</v>
      </c>
      <c r="D1247" t="str">
        <f>PROPER(Table1[[#This Row],[Column1]])</f>
        <v>Kenstar 2400 Watts</v>
      </c>
      <c r="E1247" t="s">
        <v>2960</v>
      </c>
      <c r="F1247" t="s">
        <v>2962</v>
      </c>
      <c r="G1247" t="s">
        <v>2869</v>
      </c>
      <c r="H1247" t="s">
        <v>2875</v>
      </c>
      <c r="I1247" s="9">
        <v>9199</v>
      </c>
      <c r="J1247" s="9">
        <v>11990</v>
      </c>
      <c r="K1247" s="1">
        <v>0.43</v>
      </c>
      <c r="L1247" s="3">
        <f>IF(Table1[[#This Row],[discount_percentage]]&gt;=0.5, 1,0)</f>
        <v>0</v>
      </c>
      <c r="M1247">
        <v>3.9</v>
      </c>
      <c r="N1247" s="2">
        <v>144</v>
      </c>
      <c r="O1247" s="7">
        <f>IF(Table1[rating_count]&lt;1000, 1, 0)</f>
        <v>1</v>
      </c>
      <c r="P1247" s="8">
        <f>Table1[[#This Row],[actual_price]]*Table1[[#This Row],[rating_count]]</f>
        <v>1726560</v>
      </c>
      <c r="Q1247" s="10" t="str">
        <f>IF(Table1[[#This Row],[discounted_price]]&lt;200, "₹ 200",IF(Table1[[#This Row],[discounted_price]]&lt;=500,"₹ 200-₹ 500", "&gt;₹ 500"))</f>
        <v>&gt;₹ 500</v>
      </c>
      <c r="R1247">
        <f>Table1[[#This Row],[rating]]*Table1[[#This Row],[rating_count]]</f>
        <v>561.6</v>
      </c>
      <c r="S1247" t="str">
        <f>IF(Table1[[#This Row],[discount_percentage]]&lt;0.25, "Low", IF(Table1[[#This Row],[discount_percentage]]&lt;0.5, "Medium", "High"))</f>
        <v>Medium</v>
      </c>
    </row>
    <row r="1248" spans="1:19">
      <c r="A1248" t="s">
        <v>2485</v>
      </c>
      <c r="B1248" t="s">
        <v>2486</v>
      </c>
      <c r="C1248" t="str">
        <f>TRIM(LEFT(Table1[[#This Row],[product_name]], FIND(" ", Table1[[#This Row],[product_name]], FIND(" ", Table1[[#This Row],[product_name]], FIND(" ", Table1[[#This Row],[product_name]])+1)+1)))</f>
        <v>NEXOMS Instant Heating</v>
      </c>
      <c r="D1248" t="str">
        <f>PROPER(Table1[[#This Row],[Column1]])</f>
        <v>Nexoms Instant Heating</v>
      </c>
      <c r="E1248" t="s">
        <v>2960</v>
      </c>
      <c r="F1248" t="s">
        <v>2967</v>
      </c>
      <c r="G1248" t="s">
        <v>2968</v>
      </c>
      <c r="H1248" t="s">
        <v>2971</v>
      </c>
      <c r="I1248" s="9">
        <v>351</v>
      </c>
      <c r="J1248" s="9">
        <v>3799</v>
      </c>
      <c r="K1248" s="1">
        <v>0.28999999999999998</v>
      </c>
      <c r="L1248" s="3">
        <f>IF(Table1[[#This Row],[discount_percentage]]&gt;=0.5, 1,0)</f>
        <v>0</v>
      </c>
      <c r="M1248">
        <v>4</v>
      </c>
      <c r="N1248" s="2">
        <v>727</v>
      </c>
      <c r="O1248" s="7">
        <f>IF(Table1[rating_count]&lt;1000, 1, 0)</f>
        <v>1</v>
      </c>
      <c r="P1248" s="8">
        <f>Table1[[#This Row],[actual_price]]*Table1[[#This Row],[rating_count]]</f>
        <v>2761873</v>
      </c>
      <c r="Q1248" s="10" t="str">
        <f>IF(Table1[[#This Row],[discounted_price]]&lt;200, "₹ 200",IF(Table1[[#This Row],[discounted_price]]&lt;=500,"₹ 200-₹ 500", "&gt;₹ 500"))</f>
        <v>₹ 200-₹ 500</v>
      </c>
      <c r="R1248">
        <f>Table1[[#This Row],[rating]]*Table1[[#This Row],[rating_count]]</f>
        <v>2908</v>
      </c>
      <c r="S1248" t="str">
        <f>IF(Table1[[#This Row],[discount_percentage]]&lt;0.25, "Low", IF(Table1[[#This Row],[discount_percentage]]&lt;0.5, "Medium", "High"))</f>
        <v>Medium</v>
      </c>
    </row>
    <row r="1249" spans="1:19">
      <c r="A1249" t="s">
        <v>2487</v>
      </c>
      <c r="B1249" t="s">
        <v>2488</v>
      </c>
      <c r="C1249" t="str">
        <f>TRIM(LEFT(Table1[[#This Row],[product_name]], FIND(" ", Table1[[#This Row],[product_name]], FIND(" ", Table1[[#This Row],[product_name]], FIND(" ", Table1[[#This Row],[product_name]])+1)+1)))</f>
        <v>JIALTO Mini Waffle</v>
      </c>
      <c r="D1249" t="str">
        <f>PROPER(Table1[[#This Row],[Column1]])</f>
        <v>Jialto Mini Waffle</v>
      </c>
      <c r="E1249" t="s">
        <v>2951</v>
      </c>
      <c r="F1249" t="s">
        <v>2950</v>
      </c>
      <c r="G1249" t="s">
        <v>2949</v>
      </c>
      <c r="H1249" t="s">
        <v>2882</v>
      </c>
      <c r="I1249" s="9">
        <v>899</v>
      </c>
      <c r="J1249" s="9">
        <v>1999</v>
      </c>
      <c r="K1249" s="1">
        <v>0.55000000000000004</v>
      </c>
      <c r="L1249" s="3">
        <f>IF(Table1[[#This Row],[discount_percentage]]&gt;=0.5, 1,0)</f>
        <v>1</v>
      </c>
      <c r="M1249">
        <v>4</v>
      </c>
      <c r="N1249" s="2">
        <v>832</v>
      </c>
      <c r="O1249" s="7">
        <f>IF(Table1[rating_count]&lt;1000, 1, 0)</f>
        <v>1</v>
      </c>
      <c r="P1249" s="8">
        <f>Table1[[#This Row],[actual_price]]*Table1[[#This Row],[rating_count]]</f>
        <v>1663168</v>
      </c>
      <c r="Q1249" s="10" t="str">
        <f>IF(Table1[[#This Row],[discounted_price]]&lt;200, "₹ 200",IF(Table1[[#This Row],[discounted_price]]&lt;=500,"₹ 200-₹ 500", "&gt;₹ 500"))</f>
        <v>&gt;₹ 500</v>
      </c>
      <c r="R1249">
        <f>Table1[[#This Row],[rating]]*Table1[[#This Row],[rating_count]]</f>
        <v>3328</v>
      </c>
      <c r="S1249" t="str">
        <f>IF(Table1[[#This Row],[discount_percentage]]&lt;0.25, "Low", IF(Table1[[#This Row],[discount_percentage]]&lt;0.5, "Medium", "High"))</f>
        <v>High</v>
      </c>
    </row>
    <row r="1250" spans="1:19">
      <c r="A1250" t="s">
        <v>2489</v>
      </c>
      <c r="B1250" t="s">
        <v>2490</v>
      </c>
      <c r="C1250" t="str">
        <f>TRIM(LEFT(Table1[[#This Row],[product_name]], FIND(" ", Table1[[#This Row],[product_name]], FIND(" ", Table1[[#This Row],[product_name]], FIND(" ", Table1[[#This Row],[product_name]])+1)+1)))</f>
        <v>Candes BlowHot All</v>
      </c>
      <c r="D1250" t="str">
        <f>PROPER(Table1[[#This Row],[Column1]])</f>
        <v>Candes Blowhot All</v>
      </c>
      <c r="E1250" t="s">
        <v>2960</v>
      </c>
      <c r="F1250" t="s">
        <v>2962</v>
      </c>
      <c r="G1250" t="s">
        <v>2837</v>
      </c>
      <c r="H1250" t="s">
        <v>2838</v>
      </c>
      <c r="I1250" s="9">
        <v>1349</v>
      </c>
      <c r="J1250" s="9">
        <v>2999</v>
      </c>
      <c r="K1250" s="1">
        <v>0.64</v>
      </c>
      <c r="L1250" s="3">
        <f>IF(Table1[[#This Row],[discount_percentage]]&gt;=0.5, 1,0)</f>
        <v>1</v>
      </c>
      <c r="M1250">
        <v>3.5</v>
      </c>
      <c r="N1250" s="2">
        <v>57</v>
      </c>
      <c r="O1250" s="7">
        <f>IF(Table1[rating_count]&lt;1000, 1, 0)</f>
        <v>1</v>
      </c>
      <c r="P1250" s="8">
        <f>Table1[[#This Row],[actual_price]]*Table1[[#This Row],[rating_count]]</f>
        <v>170943</v>
      </c>
      <c r="Q1250" s="10" t="str">
        <f>IF(Table1[[#This Row],[discounted_price]]&lt;200, "₹ 200",IF(Table1[[#This Row],[discounted_price]]&lt;=500,"₹ 200-₹ 500", "&gt;₹ 500"))</f>
        <v>&gt;₹ 500</v>
      </c>
      <c r="R1250">
        <f>Table1[[#This Row],[rating]]*Table1[[#This Row],[rating_count]]</f>
        <v>199.5</v>
      </c>
      <c r="S1250" t="str">
        <f>IF(Table1[[#This Row],[discount_percentage]]&lt;0.25, "Low", IF(Table1[[#This Row],[discount_percentage]]&lt;0.5, "Medium", "High"))</f>
        <v>High</v>
      </c>
    </row>
    <row r="1251" spans="1:19">
      <c r="A1251" t="s">
        <v>2491</v>
      </c>
      <c r="B1251" t="s">
        <v>2492</v>
      </c>
      <c r="C1251" t="str">
        <f>TRIM(LEFT(Table1[[#This Row],[product_name]], FIND(" ", Table1[[#This Row],[product_name]], FIND(" ", Table1[[#This Row],[product_name]], FIND(" ", Table1[[#This Row],[product_name]])+1)+1)))</f>
        <v>Ionix Jewellery Scale</v>
      </c>
      <c r="D1251" t="str">
        <f>PROPER(Table1[[#This Row],[Column1]])</f>
        <v>Ionix Jewellery Scale</v>
      </c>
      <c r="E1251" t="s">
        <v>2960</v>
      </c>
      <c r="F1251" t="s">
        <v>2962</v>
      </c>
      <c r="G1251" t="s">
        <v>2842</v>
      </c>
      <c r="H1251" t="s">
        <v>2854</v>
      </c>
      <c r="I1251" s="9">
        <v>6236</v>
      </c>
      <c r="J1251" s="9">
        <v>599</v>
      </c>
      <c r="K1251" s="1">
        <v>0.51</v>
      </c>
      <c r="L1251" s="3">
        <f>IF(Table1[[#This Row],[discount_percentage]]&gt;=0.5, 1,0)</f>
        <v>1</v>
      </c>
      <c r="M1251">
        <v>4</v>
      </c>
      <c r="N1251" s="2">
        <v>1644</v>
      </c>
      <c r="O1251" s="7">
        <f>IF(Table1[rating_count]&lt;1000, 1, 0)</f>
        <v>0</v>
      </c>
      <c r="P1251" s="8">
        <f>Table1[[#This Row],[actual_price]]*Table1[[#This Row],[rating_count]]</f>
        <v>984756</v>
      </c>
      <c r="Q1251" s="10" t="str">
        <f>IF(Table1[[#This Row],[discounted_price]]&lt;200, "₹ 200",IF(Table1[[#This Row],[discounted_price]]&lt;=500,"₹ 200-₹ 500", "&gt;₹ 500"))</f>
        <v>&gt;₹ 500</v>
      </c>
      <c r="R1251">
        <f>Table1[[#This Row],[rating]]*Table1[[#This Row],[rating_count]]</f>
        <v>6576</v>
      </c>
      <c r="S1251" t="str">
        <f>IF(Table1[[#This Row],[discount_percentage]]&lt;0.25, "Low", IF(Table1[[#This Row],[discount_percentage]]&lt;0.5, "Medium", "High"))</f>
        <v>High</v>
      </c>
    </row>
    <row r="1252" spans="1:19">
      <c r="A1252" t="s">
        <v>2493</v>
      </c>
      <c r="B1252" t="s">
        <v>2494</v>
      </c>
      <c r="C1252" t="str">
        <f>TRIM(LEFT(Table1[[#This Row],[product_name]], FIND(" ", Table1[[#This Row],[product_name]], FIND(" ", Table1[[#This Row],[product_name]], FIND(" ", Table1[[#This Row],[product_name]])+1)+1)))</f>
        <v>Kitchen Kit Electric</v>
      </c>
      <c r="D1252" t="str">
        <f>PROPER(Table1[[#This Row],[Column1]])</f>
        <v>Kitchen Kit Electric</v>
      </c>
      <c r="E1252" t="s">
        <v>2960</v>
      </c>
      <c r="F1252" t="s">
        <v>2962</v>
      </c>
      <c r="G1252" t="s">
        <v>2837</v>
      </c>
      <c r="H1252" t="s">
        <v>2846</v>
      </c>
      <c r="I1252" s="9">
        <v>2742</v>
      </c>
      <c r="J1252" s="9">
        <v>1999</v>
      </c>
      <c r="K1252" s="1">
        <v>0.76</v>
      </c>
      <c r="L1252" s="3">
        <f>IF(Table1[[#This Row],[discount_percentage]]&gt;=0.5, 1,0)</f>
        <v>1</v>
      </c>
      <c r="M1252">
        <v>3.4</v>
      </c>
      <c r="N1252" s="2">
        <v>1066</v>
      </c>
      <c r="O1252" s="7">
        <f>IF(Table1[rating_count]&lt;1000, 1, 0)</f>
        <v>0</v>
      </c>
      <c r="P1252" s="8">
        <f>Table1[[#This Row],[actual_price]]*Table1[[#This Row],[rating_count]]</f>
        <v>2130934</v>
      </c>
      <c r="Q1252" s="10" t="str">
        <f>IF(Table1[[#This Row],[discounted_price]]&lt;200, "₹ 200",IF(Table1[[#This Row],[discounted_price]]&lt;=500,"₹ 200-₹ 500", "&gt;₹ 500"))</f>
        <v>&gt;₹ 500</v>
      </c>
      <c r="R1252">
        <f>Table1[[#This Row],[rating]]*Table1[[#This Row],[rating_count]]</f>
        <v>3624.4</v>
      </c>
      <c r="S1252" t="str">
        <f>IF(Table1[[#This Row],[discount_percentage]]&lt;0.25, "Low", IF(Table1[[#This Row],[discount_percentage]]&lt;0.5, "Medium", "High"))</f>
        <v>High</v>
      </c>
    </row>
    <row r="1253" spans="1:19">
      <c r="A1253" t="s">
        <v>2495</v>
      </c>
      <c r="B1253" t="s">
        <v>2496</v>
      </c>
      <c r="C1253" t="str">
        <f>TRIM(LEFT(Table1[[#This Row],[product_name]], FIND(" ", Table1[[#This Row],[product_name]], FIND(" ", Table1[[#This Row],[product_name]], FIND(" ", Table1[[#This Row],[product_name]])+1)+1)))</f>
        <v>Racold Pronto Pro</v>
      </c>
      <c r="D1253" t="str">
        <f>PROPER(Table1[[#This Row],[Column1]])</f>
        <v>Racold Pronto Pro</v>
      </c>
      <c r="E1253" t="s">
        <v>2960</v>
      </c>
      <c r="F1253" t="s">
        <v>2962</v>
      </c>
      <c r="G1253" t="s">
        <v>2876</v>
      </c>
      <c r="H1253" t="s">
        <v>2877</v>
      </c>
      <c r="I1253" s="9">
        <v>721</v>
      </c>
      <c r="J1253" s="9">
        <v>4849</v>
      </c>
      <c r="K1253" s="1">
        <v>0.39</v>
      </c>
      <c r="L1253" s="3">
        <f>IF(Table1[[#This Row],[discount_percentage]]&gt;=0.5, 1,0)</f>
        <v>0</v>
      </c>
      <c r="M1253">
        <v>4.2</v>
      </c>
      <c r="N1253" s="2">
        <v>7968</v>
      </c>
      <c r="O1253" s="7">
        <f>IF(Table1[rating_count]&lt;1000, 1, 0)</f>
        <v>0</v>
      </c>
      <c r="P1253" s="8">
        <f>Table1[[#This Row],[actual_price]]*Table1[[#This Row],[rating_count]]</f>
        <v>38636832</v>
      </c>
      <c r="Q1253" s="10" t="str">
        <f>IF(Table1[[#This Row],[discounted_price]]&lt;200, "₹ 200",IF(Table1[[#This Row],[discounted_price]]&lt;=500,"₹ 200-₹ 500", "&gt;₹ 500"))</f>
        <v>&gt;₹ 500</v>
      </c>
      <c r="R1253">
        <f>Table1[[#This Row],[rating]]*Table1[[#This Row],[rating_count]]</f>
        <v>33465.599999999999</v>
      </c>
      <c r="S1253" t="str">
        <f>IF(Table1[[#This Row],[discount_percentage]]&lt;0.25, "Low", IF(Table1[[#This Row],[discount_percentage]]&lt;0.5, "Medium", "High"))</f>
        <v>Medium</v>
      </c>
    </row>
    <row r="1254" spans="1:19">
      <c r="A1254" t="s">
        <v>2497</v>
      </c>
      <c r="B1254" t="s">
        <v>2498</v>
      </c>
      <c r="C1254" t="str">
        <f>TRIM(LEFT(Table1[[#This Row],[product_name]], FIND(" ", Table1[[#This Row],[product_name]], FIND(" ", Table1[[#This Row],[product_name]], FIND(" ", Table1[[#This Row],[product_name]])+1)+1)))</f>
        <v>ESN 999 Supreme</v>
      </c>
      <c r="D1254" t="str">
        <f>PROPER(Table1[[#This Row],[Column1]])</f>
        <v>Esn 999 Supreme</v>
      </c>
      <c r="E1254" t="s">
        <v>2960</v>
      </c>
      <c r="F1254" t="s">
        <v>2962</v>
      </c>
      <c r="G1254" t="s">
        <v>2842</v>
      </c>
      <c r="H1254" t="s">
        <v>2843</v>
      </c>
      <c r="I1254" s="9">
        <v>2903</v>
      </c>
      <c r="J1254" s="9">
        <v>510</v>
      </c>
      <c r="K1254" s="1">
        <v>0.34</v>
      </c>
      <c r="L1254" s="3">
        <f>IF(Table1[[#This Row],[discount_percentage]]&gt;=0.5, 1,0)</f>
        <v>0</v>
      </c>
      <c r="M1254">
        <v>3.8</v>
      </c>
      <c r="N1254" s="2">
        <v>3195</v>
      </c>
      <c r="O1254" s="7">
        <f>IF(Table1[rating_count]&lt;1000, 1, 0)</f>
        <v>0</v>
      </c>
      <c r="P1254" s="8">
        <f>Table1[[#This Row],[actual_price]]*Table1[[#This Row],[rating_count]]</f>
        <v>1629450</v>
      </c>
      <c r="Q1254" s="10" t="str">
        <f>IF(Table1[[#This Row],[discounted_price]]&lt;200, "₹ 200",IF(Table1[[#This Row],[discounted_price]]&lt;=500,"₹ 200-₹ 500", "&gt;₹ 500"))</f>
        <v>&gt;₹ 500</v>
      </c>
      <c r="R1254">
        <f>Table1[[#This Row],[rating]]*Table1[[#This Row],[rating_count]]</f>
        <v>12141</v>
      </c>
      <c r="S1254" t="str">
        <f>IF(Table1[[#This Row],[discount_percentage]]&lt;0.25, "Low", IF(Table1[[#This Row],[discount_percentage]]&lt;0.5, "Medium", "High"))</f>
        <v>Medium</v>
      </c>
    </row>
    <row r="1255" spans="1:19">
      <c r="A1255" t="s">
        <v>2499</v>
      </c>
      <c r="B1255" t="s">
        <v>2500</v>
      </c>
      <c r="C1255" t="str">
        <f>TRIM(LEFT(Table1[[#This Row],[product_name]], FIND(" ", Table1[[#This Row],[product_name]], FIND(" ", Table1[[#This Row],[product_name]], FIND(" ", Table1[[#This Row],[product_name]])+1)+1)))</f>
        <v>Pajaka¬Æ South Indian</v>
      </c>
      <c r="D1255" t="str">
        <f>PROPER(Table1[[#This Row],[Column1]])</f>
        <v>Pajaka¬Æ South Indian</v>
      </c>
      <c r="E1255" t="s">
        <v>2960</v>
      </c>
      <c r="F1255" t="s">
        <v>2962</v>
      </c>
      <c r="G1255" t="s">
        <v>2837</v>
      </c>
      <c r="H1255" t="s">
        <v>2857</v>
      </c>
      <c r="I1255" s="9">
        <v>1656</v>
      </c>
      <c r="J1255" s="9">
        <v>499</v>
      </c>
      <c r="K1255" s="1">
        <v>0.41</v>
      </c>
      <c r="L1255" s="3">
        <f>IF(Table1[[#This Row],[discount_percentage]]&gt;=0.5, 1,0)</f>
        <v>0</v>
      </c>
      <c r="M1255">
        <v>4.0999999999999996</v>
      </c>
      <c r="N1255" s="2">
        <v>1456</v>
      </c>
      <c r="O1255" s="7">
        <f>IF(Table1[rating_count]&lt;1000, 1, 0)</f>
        <v>0</v>
      </c>
      <c r="P1255" s="8">
        <f>Table1[[#This Row],[actual_price]]*Table1[[#This Row],[rating_count]]</f>
        <v>726544</v>
      </c>
      <c r="Q1255" s="10" t="str">
        <f>IF(Table1[[#This Row],[discounted_price]]&lt;200, "₹ 200",IF(Table1[[#This Row],[discounted_price]]&lt;=500,"₹ 200-₹ 500", "&gt;₹ 500"))</f>
        <v>&gt;₹ 500</v>
      </c>
      <c r="R1255">
        <f>Table1[[#This Row],[rating]]*Table1[[#This Row],[rating_count]]</f>
        <v>5969.5999999999995</v>
      </c>
      <c r="S1255" t="str">
        <f>IF(Table1[[#This Row],[discount_percentage]]&lt;0.25, "Low", IF(Table1[[#This Row],[discount_percentage]]&lt;0.5, "Medium", "High"))</f>
        <v>Medium</v>
      </c>
    </row>
    <row r="1256" spans="1:19">
      <c r="A1256" t="s">
        <v>2501</v>
      </c>
      <c r="B1256" t="s">
        <v>2502</v>
      </c>
      <c r="C1256" t="str">
        <f>TRIM(LEFT(Table1[[#This Row],[product_name]], FIND(" ", Table1[[#This Row],[product_name]], FIND(" ", Table1[[#This Row],[product_name]], FIND(" ", Table1[[#This Row],[product_name]])+1)+1)))</f>
        <v>Saiyam Stainless Steel</v>
      </c>
      <c r="D1256" t="str">
        <f>PROPER(Table1[[#This Row],[Column1]])</f>
        <v>Saiyam Stainless Steel</v>
      </c>
      <c r="E1256" t="s">
        <v>2960</v>
      </c>
      <c r="F1256" t="s">
        <v>2962</v>
      </c>
      <c r="G1256" t="s">
        <v>2837</v>
      </c>
      <c r="H1256" t="s">
        <v>2855</v>
      </c>
      <c r="I1256" s="9">
        <v>1399</v>
      </c>
      <c r="J1256" s="9">
        <v>1299</v>
      </c>
      <c r="K1256" s="1">
        <v>0.54</v>
      </c>
      <c r="L1256" s="3">
        <f>IF(Table1[[#This Row],[discount_percentage]]&gt;=0.5, 1,0)</f>
        <v>1</v>
      </c>
      <c r="M1256">
        <v>4.2</v>
      </c>
      <c r="N1256" s="2">
        <v>590</v>
      </c>
      <c r="O1256" s="7">
        <f>IF(Table1[rating_count]&lt;1000, 1, 0)</f>
        <v>1</v>
      </c>
      <c r="P1256" s="8">
        <f>Table1[[#This Row],[actual_price]]*Table1[[#This Row],[rating_count]]</f>
        <v>766410</v>
      </c>
      <c r="Q1256" s="10" t="str">
        <f>IF(Table1[[#This Row],[discounted_price]]&lt;200, "₹ 200",IF(Table1[[#This Row],[discounted_price]]&lt;=500,"₹ 200-₹ 500", "&gt;₹ 500"))</f>
        <v>&gt;₹ 500</v>
      </c>
      <c r="R1256">
        <f>Table1[[#This Row],[rating]]*Table1[[#This Row],[rating_count]]</f>
        <v>2478</v>
      </c>
      <c r="S1256" t="str">
        <f>IF(Table1[[#This Row],[discount_percentage]]&lt;0.25, "Low", IF(Table1[[#This Row],[discount_percentage]]&lt;0.5, "Medium", "High"))</f>
        <v>High</v>
      </c>
    </row>
    <row r="1257" spans="1:19">
      <c r="A1257" t="s">
        <v>2503</v>
      </c>
      <c r="B1257" t="s">
        <v>2504</v>
      </c>
      <c r="C1257" t="str">
        <f>TRIM(LEFT(Table1[[#This Row],[product_name]], FIND(" ", Table1[[#This Row],[product_name]], FIND(" ", Table1[[#This Row],[product_name]], FIND(" ", Table1[[#This Row],[product_name]])+1)+1)))</f>
        <v>KONVIO NEER 10</v>
      </c>
      <c r="D1257" t="str">
        <f>PROPER(Table1[[#This Row],[Column1]])</f>
        <v>Konvio Neer 10</v>
      </c>
      <c r="E1257" t="s">
        <v>2960</v>
      </c>
      <c r="F1257" t="s">
        <v>2962</v>
      </c>
      <c r="G1257" t="s">
        <v>2837</v>
      </c>
      <c r="H1257" t="s">
        <v>2856</v>
      </c>
      <c r="I1257" s="9">
        <v>2079</v>
      </c>
      <c r="J1257" s="9">
        <v>999</v>
      </c>
      <c r="K1257" s="1">
        <v>0.5</v>
      </c>
      <c r="L1257" s="3">
        <f>IF(Table1[[#This Row],[discount_percentage]]&gt;=0.5, 1,0)</f>
        <v>1</v>
      </c>
      <c r="M1257">
        <v>4.3</v>
      </c>
      <c r="N1257" s="2">
        <v>1436</v>
      </c>
      <c r="O1257" s="7">
        <f>IF(Table1[rating_count]&lt;1000, 1, 0)</f>
        <v>0</v>
      </c>
      <c r="P1257" s="8">
        <f>Table1[[#This Row],[actual_price]]*Table1[[#This Row],[rating_count]]</f>
        <v>1434564</v>
      </c>
      <c r="Q1257" s="10" t="str">
        <f>IF(Table1[[#This Row],[discounted_price]]&lt;200, "₹ 200",IF(Table1[[#This Row],[discounted_price]]&lt;=500,"₹ 200-₹ 500", "&gt;₹ 500"))</f>
        <v>&gt;₹ 500</v>
      </c>
      <c r="R1257">
        <f>Table1[[#This Row],[rating]]*Table1[[#This Row],[rating_count]]</f>
        <v>6174.8</v>
      </c>
      <c r="S1257" t="str">
        <f>IF(Table1[[#This Row],[discount_percentage]]&lt;0.25, "Low", IF(Table1[[#This Row],[discount_percentage]]&lt;0.5, "Medium", "High"))</f>
        <v>High</v>
      </c>
    </row>
    <row r="1258" spans="1:19">
      <c r="A1258" t="s">
        <v>2505</v>
      </c>
      <c r="B1258" t="s">
        <v>2506</v>
      </c>
      <c r="C1258" t="str">
        <f>TRIM(LEFT(Table1[[#This Row],[product_name]], FIND(" ", Table1[[#This Row],[product_name]], FIND(" ", Table1[[#This Row],[product_name]], FIND(" ", Table1[[#This Row],[product_name]])+1)+1)))</f>
        <v>Havells Glydo 1000</v>
      </c>
      <c r="D1258" t="str">
        <f>PROPER(Table1[[#This Row],[Column1]])</f>
        <v>Havells Glydo 1000</v>
      </c>
      <c r="E1258" t="s">
        <v>2960</v>
      </c>
      <c r="F1258" t="s">
        <v>2963</v>
      </c>
      <c r="G1258" t="s">
        <v>2848</v>
      </c>
      <c r="H1258" t="s">
        <v>2851</v>
      </c>
      <c r="I1258" s="9">
        <v>999</v>
      </c>
      <c r="J1258" s="9">
        <v>1190</v>
      </c>
      <c r="K1258" s="1">
        <v>0.28999999999999998</v>
      </c>
      <c r="L1258" s="3">
        <f>IF(Table1[[#This Row],[discount_percentage]]&gt;=0.5, 1,0)</f>
        <v>0</v>
      </c>
      <c r="M1258">
        <v>4.2</v>
      </c>
      <c r="N1258" s="2">
        <v>4184</v>
      </c>
      <c r="O1258" s="7">
        <f>IF(Table1[rating_count]&lt;1000, 1, 0)</f>
        <v>0</v>
      </c>
      <c r="P1258" s="8">
        <f>Table1[[#This Row],[actual_price]]*Table1[[#This Row],[rating_count]]</f>
        <v>4978960</v>
      </c>
      <c r="Q1258" s="10" t="str">
        <f>IF(Table1[[#This Row],[discounted_price]]&lt;200, "₹ 200",IF(Table1[[#This Row],[discounted_price]]&lt;=500,"₹ 200-₹ 500", "&gt;₹ 500"))</f>
        <v>&gt;₹ 500</v>
      </c>
      <c r="R1258">
        <f>Table1[[#This Row],[rating]]*Table1[[#This Row],[rating_count]]</f>
        <v>17572.8</v>
      </c>
      <c r="S1258" t="str">
        <f>IF(Table1[[#This Row],[discount_percentage]]&lt;0.25, "Low", IF(Table1[[#This Row],[discount_percentage]]&lt;0.5, "Medium", "High"))</f>
        <v>Medium</v>
      </c>
    </row>
    <row r="1259" spans="1:19">
      <c r="A1259" t="s">
        <v>2507</v>
      </c>
      <c r="B1259" t="s">
        <v>2508</v>
      </c>
      <c r="C1259" t="str">
        <f>TRIM(LEFT(Table1[[#This Row],[product_name]], FIND(" ", Table1[[#This Row],[product_name]], FIND(" ", Table1[[#This Row],[product_name]], FIND(" ", Table1[[#This Row],[product_name]])+1)+1)))</f>
        <v>Raffles Premium Stainless</v>
      </c>
      <c r="D1259" t="str">
        <f>PROPER(Table1[[#This Row],[Column1]])</f>
        <v>Raffles Premium Stainless</v>
      </c>
      <c r="E1259" t="s">
        <v>2960</v>
      </c>
      <c r="F1259" t="s">
        <v>2962</v>
      </c>
      <c r="G1259" t="s">
        <v>2842</v>
      </c>
      <c r="H1259" t="s">
        <v>2854</v>
      </c>
      <c r="I1259" s="9">
        <v>3179</v>
      </c>
      <c r="J1259" s="9">
        <v>400</v>
      </c>
      <c r="K1259" s="1">
        <v>0.38</v>
      </c>
      <c r="L1259" s="3">
        <f>IF(Table1[[#This Row],[discount_percentage]]&gt;=0.5, 1,0)</f>
        <v>0</v>
      </c>
      <c r="M1259">
        <v>4.0999999999999996</v>
      </c>
      <c r="N1259" s="2">
        <v>693</v>
      </c>
      <c r="O1259" s="7">
        <f>IF(Table1[rating_count]&lt;1000, 1, 0)</f>
        <v>1</v>
      </c>
      <c r="P1259" s="8">
        <f>Table1[[#This Row],[actual_price]]*Table1[[#This Row],[rating_count]]</f>
        <v>277200</v>
      </c>
      <c r="Q1259" s="10" t="str">
        <f>IF(Table1[[#This Row],[discounted_price]]&lt;200, "₹ 200",IF(Table1[[#This Row],[discounted_price]]&lt;=500,"₹ 200-₹ 500", "&gt;₹ 500"))</f>
        <v>&gt;₹ 500</v>
      </c>
      <c r="R1259">
        <f>Table1[[#This Row],[rating]]*Table1[[#This Row],[rating_count]]</f>
        <v>2841.2999999999997</v>
      </c>
      <c r="S1259" t="str">
        <f>IF(Table1[[#This Row],[discount_percentage]]&lt;0.25, "Low", IF(Table1[[#This Row],[discount_percentage]]&lt;0.5, "Medium", "High"))</f>
        <v>Medium</v>
      </c>
    </row>
    <row r="1260" spans="1:19">
      <c r="A1260" t="s">
        <v>2509</v>
      </c>
      <c r="B1260" t="s">
        <v>2510</v>
      </c>
      <c r="C1260" t="str">
        <f>TRIM(LEFT(Table1[[#This Row],[product_name]], FIND(" ", Table1[[#This Row],[product_name]], FIND(" ", Table1[[#This Row],[product_name]], FIND(" ", Table1[[#This Row],[product_name]])+1)+1)))</f>
        <v>IONIX Activated Carbon</v>
      </c>
      <c r="D1260" t="str">
        <f>PROPER(Table1[[#This Row],[Column1]])</f>
        <v>Ionix Activated Carbon</v>
      </c>
      <c r="E1260" t="s">
        <v>2960</v>
      </c>
      <c r="F1260" t="s">
        <v>2963</v>
      </c>
      <c r="G1260" t="s">
        <v>2848</v>
      </c>
      <c r="H1260" t="s">
        <v>2849</v>
      </c>
      <c r="I1260" s="9">
        <v>1049</v>
      </c>
      <c r="J1260" s="9">
        <v>599</v>
      </c>
      <c r="K1260" s="1">
        <v>0.69</v>
      </c>
      <c r="L1260" s="3">
        <f>IF(Table1[[#This Row],[discount_percentage]]&gt;=0.5, 1,0)</f>
        <v>1</v>
      </c>
      <c r="M1260">
        <v>3.9</v>
      </c>
      <c r="N1260" s="2">
        <v>1306</v>
      </c>
      <c r="O1260" s="7">
        <f>IF(Table1[rating_count]&lt;1000, 1, 0)</f>
        <v>0</v>
      </c>
      <c r="P1260" s="8">
        <f>Table1[[#This Row],[actual_price]]*Table1[[#This Row],[rating_count]]</f>
        <v>782294</v>
      </c>
      <c r="Q1260" s="10" t="str">
        <f>IF(Table1[[#This Row],[discounted_price]]&lt;200, "₹ 200",IF(Table1[[#This Row],[discounted_price]]&lt;=500,"₹ 200-₹ 500", "&gt;₹ 500"))</f>
        <v>&gt;₹ 500</v>
      </c>
      <c r="R1260">
        <f>Table1[[#This Row],[rating]]*Table1[[#This Row],[rating_count]]</f>
        <v>5093.3999999999996</v>
      </c>
      <c r="S1260" t="str">
        <f>IF(Table1[[#This Row],[discount_percentage]]&lt;0.25, "Low", IF(Table1[[#This Row],[discount_percentage]]&lt;0.5, "Medium", "High"))</f>
        <v>High</v>
      </c>
    </row>
    <row r="1261" spans="1:19">
      <c r="A1261" t="s">
        <v>2511</v>
      </c>
      <c r="B1261" t="s">
        <v>2512</v>
      </c>
      <c r="C1261" t="str">
        <f>TRIM(LEFT(Table1[[#This Row],[product_name]], FIND(" ", Table1[[#This Row],[product_name]], FIND(" ", Table1[[#This Row],[product_name]], FIND(" ", Table1[[#This Row],[product_name]])+1)+1)))</f>
        <v>KNYUC MART Mini</v>
      </c>
      <c r="D1261" t="str">
        <f>PROPER(Table1[[#This Row],[Column1]])</f>
        <v>Knyuc Mart Mini</v>
      </c>
      <c r="E1261" t="s">
        <v>2960</v>
      </c>
      <c r="F1261" t="s">
        <v>2963</v>
      </c>
      <c r="G1261" t="s">
        <v>2848</v>
      </c>
      <c r="H1261" t="s">
        <v>2849</v>
      </c>
      <c r="I1261" s="9">
        <v>3599</v>
      </c>
      <c r="J1261" s="9">
        <v>999</v>
      </c>
      <c r="K1261" s="1">
        <v>0.22</v>
      </c>
      <c r="L1261" s="3">
        <f>IF(Table1[[#This Row],[discount_percentage]]&gt;=0.5, 1,0)</f>
        <v>0</v>
      </c>
      <c r="M1261">
        <v>3.3</v>
      </c>
      <c r="N1261" s="2">
        <v>8</v>
      </c>
      <c r="O1261" s="7">
        <f>IF(Table1[rating_count]&lt;1000, 1, 0)</f>
        <v>1</v>
      </c>
      <c r="P1261" s="8">
        <f>Table1[[#This Row],[actual_price]]*Table1[[#This Row],[rating_count]]</f>
        <v>7992</v>
      </c>
      <c r="Q1261" s="10" t="str">
        <f>IF(Table1[[#This Row],[discounted_price]]&lt;200, "₹ 200",IF(Table1[[#This Row],[discounted_price]]&lt;=500,"₹ 200-₹ 500", "&gt;₹ 500"))</f>
        <v>&gt;₹ 500</v>
      </c>
      <c r="R1261">
        <f>Table1[[#This Row],[rating]]*Table1[[#This Row],[rating_count]]</f>
        <v>26.4</v>
      </c>
      <c r="S1261" t="str">
        <f>IF(Table1[[#This Row],[discount_percentage]]&lt;0.25, "Low", IF(Table1[[#This Row],[discount_percentage]]&lt;0.5, "Medium", "High"))</f>
        <v>Low</v>
      </c>
    </row>
    <row r="1262" spans="1:19">
      <c r="A1262" t="s">
        <v>2513</v>
      </c>
      <c r="B1262" t="s">
        <v>2514</v>
      </c>
      <c r="C1262" t="str">
        <f>TRIM(LEFT(Table1[[#This Row],[product_name]], FIND(" ", Table1[[#This Row],[product_name]], FIND(" ", Table1[[#This Row],[product_name]], FIND(" ", Table1[[#This Row],[product_name]])+1)+1)))</f>
        <v>INKULTURE Stainless_Steel Measuring</v>
      </c>
      <c r="D1262" t="str">
        <f>PROPER(Table1[[#This Row],[Column1]])</f>
        <v>Inkulture Stainless_Steel Measuring</v>
      </c>
      <c r="E1262" t="s">
        <v>2960</v>
      </c>
      <c r="F1262" t="s">
        <v>2962</v>
      </c>
      <c r="G1262" t="s">
        <v>2865</v>
      </c>
      <c r="H1262" t="s">
        <v>2883</v>
      </c>
      <c r="I1262" s="9">
        <v>4799</v>
      </c>
      <c r="J1262" s="9">
        <v>699</v>
      </c>
      <c r="K1262" s="1">
        <v>0.6</v>
      </c>
      <c r="L1262" s="3">
        <f>IF(Table1[[#This Row],[discount_percentage]]&gt;=0.5, 1,0)</f>
        <v>1</v>
      </c>
      <c r="M1262">
        <v>4.3</v>
      </c>
      <c r="N1262" s="2">
        <v>2326</v>
      </c>
      <c r="O1262" s="7">
        <f>IF(Table1[rating_count]&lt;1000, 1, 0)</f>
        <v>0</v>
      </c>
      <c r="P1262" s="8">
        <f>Table1[[#This Row],[actual_price]]*Table1[[#This Row],[rating_count]]</f>
        <v>1625874</v>
      </c>
      <c r="Q1262" s="10" t="str">
        <f>IF(Table1[[#This Row],[discounted_price]]&lt;200, "₹ 200",IF(Table1[[#This Row],[discounted_price]]&lt;=500,"₹ 200-₹ 500", "&gt;₹ 500"))</f>
        <v>&gt;₹ 500</v>
      </c>
      <c r="R1262">
        <f>Table1[[#This Row],[rating]]*Table1[[#This Row],[rating_count]]</f>
        <v>10001.799999999999</v>
      </c>
      <c r="S1262" t="str">
        <f>IF(Table1[[#This Row],[discount_percentage]]&lt;0.25, "Low", IF(Table1[[#This Row],[discount_percentage]]&lt;0.5, "Medium", "High"))</f>
        <v>High</v>
      </c>
    </row>
    <row r="1263" spans="1:19">
      <c r="A1263" t="s">
        <v>2515</v>
      </c>
      <c r="B1263" t="s">
        <v>2516</v>
      </c>
      <c r="C1263" t="str">
        <f>TRIM(LEFT(Table1[[#This Row],[product_name]], FIND(" ", Table1[[#This Row],[product_name]], FIND(" ", Table1[[#This Row],[product_name]], FIND(" ", Table1[[#This Row],[product_name]])+1)+1)))</f>
        <v>Macmillan Aquafresh 5</v>
      </c>
      <c r="D1263" t="str">
        <f>PROPER(Table1[[#This Row],[Column1]])</f>
        <v>Macmillan Aquafresh 5</v>
      </c>
      <c r="E1263" t="s">
        <v>2960</v>
      </c>
      <c r="F1263" t="s">
        <v>2962</v>
      </c>
      <c r="G1263" t="s">
        <v>2837</v>
      </c>
      <c r="H1263" t="s">
        <v>2847</v>
      </c>
      <c r="I1263" s="9">
        <v>1699</v>
      </c>
      <c r="J1263" s="9">
        <v>1499</v>
      </c>
      <c r="K1263" s="1">
        <v>0.86</v>
      </c>
      <c r="L1263" s="3">
        <f>IF(Table1[[#This Row],[discount_percentage]]&gt;=0.5, 1,0)</f>
        <v>1</v>
      </c>
      <c r="M1263">
        <v>3.9</v>
      </c>
      <c r="N1263" s="2">
        <v>1004</v>
      </c>
      <c r="O1263" s="7">
        <f>IF(Table1[rating_count]&lt;1000, 1, 0)</f>
        <v>0</v>
      </c>
      <c r="P1263" s="8">
        <f>Table1[[#This Row],[actual_price]]*Table1[[#This Row],[rating_count]]</f>
        <v>1504996</v>
      </c>
      <c r="Q1263" s="10" t="str">
        <f>IF(Table1[[#This Row],[discounted_price]]&lt;200, "₹ 200",IF(Table1[[#This Row],[discounted_price]]&lt;=500,"₹ 200-₹ 500", "&gt;₹ 500"))</f>
        <v>&gt;₹ 500</v>
      </c>
      <c r="R1263">
        <f>Table1[[#This Row],[rating]]*Table1[[#This Row],[rating_count]]</f>
        <v>3915.6</v>
      </c>
      <c r="S1263" t="str">
        <f>IF(Table1[[#This Row],[discount_percentage]]&lt;0.25, "Low", IF(Table1[[#This Row],[discount_percentage]]&lt;0.5, "Medium", "High"))</f>
        <v>High</v>
      </c>
    </row>
    <row r="1264" spans="1:19">
      <c r="A1264" t="s">
        <v>2517</v>
      </c>
      <c r="B1264" t="s">
        <v>2518</v>
      </c>
      <c r="C1264" t="str">
        <f>TRIM(LEFT(Table1[[#This Row],[product_name]], FIND(" ", Table1[[#This Row],[product_name]], FIND(" ", Table1[[#This Row],[product_name]], FIND(" ", Table1[[#This Row],[product_name]])+1)+1)))</f>
        <v>Havells D'zire 1000</v>
      </c>
      <c r="D1264" t="str">
        <f>PROPER(Table1[[#This Row],[Column1]])</f>
        <v>Havells D'Zire 1000</v>
      </c>
      <c r="E1264" t="s">
        <v>2960</v>
      </c>
      <c r="F1264" t="s">
        <v>2962</v>
      </c>
      <c r="G1264" t="s">
        <v>2837</v>
      </c>
      <c r="H1264" t="s">
        <v>2838</v>
      </c>
      <c r="I1264" s="9">
        <v>664</v>
      </c>
      <c r="J1264" s="9">
        <v>1295</v>
      </c>
      <c r="K1264" s="1">
        <v>0.31</v>
      </c>
      <c r="L1264" s="3">
        <f>IF(Table1[[#This Row],[discount_percentage]]&gt;=0.5, 1,0)</f>
        <v>0</v>
      </c>
      <c r="M1264">
        <v>4.3</v>
      </c>
      <c r="N1264" s="2">
        <v>6400</v>
      </c>
      <c r="O1264" s="7">
        <f>IF(Table1[rating_count]&lt;1000, 1, 0)</f>
        <v>0</v>
      </c>
      <c r="P1264" s="8">
        <f>Table1[[#This Row],[actual_price]]*Table1[[#This Row],[rating_count]]</f>
        <v>8288000</v>
      </c>
      <c r="Q1264" s="10" t="str">
        <f>IF(Table1[[#This Row],[discounted_price]]&lt;200, "₹ 200",IF(Table1[[#This Row],[discounted_price]]&lt;=500,"₹ 200-₹ 500", "&gt;₹ 500"))</f>
        <v>&gt;₹ 500</v>
      </c>
      <c r="R1264">
        <f>Table1[[#This Row],[rating]]*Table1[[#This Row],[rating_count]]</f>
        <v>27520</v>
      </c>
      <c r="S1264" t="str">
        <f>IF(Table1[[#This Row],[discount_percentage]]&lt;0.25, "Low", IF(Table1[[#This Row],[discount_percentage]]&lt;0.5, "Medium", "High"))</f>
        <v>Medium</v>
      </c>
    </row>
    <row r="1265" spans="1:19">
      <c r="A1265" t="s">
        <v>2519</v>
      </c>
      <c r="B1265" t="s">
        <v>2520</v>
      </c>
      <c r="C1265" t="str">
        <f>TRIM(LEFT(Table1[[#This Row],[product_name]], FIND(" ", Table1[[#This Row],[product_name]], FIND(" ", Table1[[#This Row],[product_name]], FIND(" ", Table1[[#This Row],[product_name]])+1)+1)))</f>
        <v>TE‚Ñ¢ Instant Electric</v>
      </c>
      <c r="D1265" t="str">
        <f>PROPER(Table1[[#This Row],[Column1]])</f>
        <v>Te‚Ñ¢ Instant Electric</v>
      </c>
      <c r="E1265" t="s">
        <v>2960</v>
      </c>
      <c r="F1265" t="s">
        <v>2963</v>
      </c>
      <c r="G1265" t="s">
        <v>2859</v>
      </c>
      <c r="H1265" t="s">
        <v>2884</v>
      </c>
      <c r="I1265" s="9">
        <v>948</v>
      </c>
      <c r="J1265" s="9">
        <v>4999</v>
      </c>
      <c r="K1265" s="1">
        <v>0.71</v>
      </c>
      <c r="L1265" s="3">
        <f>IF(Table1[[#This Row],[discount_percentage]]&gt;=0.5, 1,0)</f>
        <v>1</v>
      </c>
      <c r="M1265">
        <v>3.6</v>
      </c>
      <c r="N1265" s="2">
        <v>63</v>
      </c>
      <c r="O1265" s="7">
        <f>IF(Table1[rating_count]&lt;1000, 1, 0)</f>
        <v>1</v>
      </c>
      <c r="P1265" s="8">
        <f>Table1[[#This Row],[actual_price]]*Table1[[#This Row],[rating_count]]</f>
        <v>314937</v>
      </c>
      <c r="Q1265" s="10" t="str">
        <f>IF(Table1[[#This Row],[discounted_price]]&lt;200, "₹ 200",IF(Table1[[#This Row],[discounted_price]]&lt;=500,"₹ 200-₹ 500", "&gt;₹ 500"))</f>
        <v>&gt;₹ 500</v>
      </c>
      <c r="R1265">
        <f>Table1[[#This Row],[rating]]*Table1[[#This Row],[rating_count]]</f>
        <v>226.8</v>
      </c>
      <c r="S1265" t="str">
        <f>IF(Table1[[#This Row],[discount_percentage]]&lt;0.25, "Low", IF(Table1[[#This Row],[discount_percentage]]&lt;0.5, "Medium", "High"))</f>
        <v>High</v>
      </c>
    </row>
    <row r="1266" spans="1:19">
      <c r="A1266" t="s">
        <v>2521</v>
      </c>
      <c r="B1266" t="s">
        <v>2522</v>
      </c>
      <c r="C1266" t="str">
        <f>TRIM(LEFT(Table1[[#This Row],[product_name]], FIND(" ", Table1[[#This Row],[product_name]], FIND(" ", Table1[[#This Row],[product_name]], FIND(" ", Table1[[#This Row],[product_name]])+1)+1)))</f>
        <v>ZIGMA WinoteK WinoteK</v>
      </c>
      <c r="D1266" t="str">
        <f>PROPER(Table1[[#This Row],[Column1]])</f>
        <v>Zigma Winotek Winotek</v>
      </c>
      <c r="E1266" t="s">
        <v>2960</v>
      </c>
      <c r="F1266" t="s">
        <v>2962</v>
      </c>
      <c r="G1266" t="s">
        <v>2842</v>
      </c>
      <c r="H1266" t="s">
        <v>2843</v>
      </c>
      <c r="I1266" s="9">
        <v>850</v>
      </c>
      <c r="J1266" s="9">
        <v>2550</v>
      </c>
      <c r="K1266" s="1">
        <v>0.53</v>
      </c>
      <c r="L1266" s="3">
        <f>IF(Table1[[#This Row],[discount_percentage]]&gt;=0.5, 1,0)</f>
        <v>1</v>
      </c>
      <c r="M1266">
        <v>3.8</v>
      </c>
      <c r="N1266" s="2">
        <v>1181</v>
      </c>
      <c r="O1266" s="7">
        <f>IF(Table1[rating_count]&lt;1000, 1, 0)</f>
        <v>0</v>
      </c>
      <c r="P1266" s="8">
        <f>Table1[[#This Row],[actual_price]]*Table1[[#This Row],[rating_count]]</f>
        <v>3011550</v>
      </c>
      <c r="Q1266" s="10" t="str">
        <f>IF(Table1[[#This Row],[discounted_price]]&lt;200, "₹ 200",IF(Table1[[#This Row],[discounted_price]]&lt;=500,"₹ 200-₹ 500", "&gt;₹ 500"))</f>
        <v>&gt;₹ 500</v>
      </c>
      <c r="R1266">
        <f>Table1[[#This Row],[rating]]*Table1[[#This Row],[rating_count]]</f>
        <v>4487.8</v>
      </c>
      <c r="S1266" t="str">
        <f>IF(Table1[[#This Row],[discount_percentage]]&lt;0.25, "Low", IF(Table1[[#This Row],[discount_percentage]]&lt;0.5, "Medium", "High"))</f>
        <v>High</v>
      </c>
    </row>
    <row r="1267" spans="1:19">
      <c r="A1267" t="s">
        <v>2523</v>
      </c>
      <c r="B1267" t="s">
        <v>2524</v>
      </c>
      <c r="C1267" t="str">
        <f>TRIM(LEFT(Table1[[#This Row],[product_name]], FIND(" ", Table1[[#This Row],[product_name]], FIND(" ", Table1[[#This Row],[product_name]], FIND(" ", Table1[[#This Row],[product_name]])+1)+1)))</f>
        <v>KENT 11054 Alkaline</v>
      </c>
      <c r="D1267" t="str">
        <f>PROPER(Table1[[#This Row],[Column1]])</f>
        <v>Kent 11054 Alkaline</v>
      </c>
      <c r="E1267" t="s">
        <v>2960</v>
      </c>
      <c r="F1267" t="s">
        <v>2962</v>
      </c>
      <c r="G1267" t="s">
        <v>2869</v>
      </c>
      <c r="H1267" t="s">
        <v>2871</v>
      </c>
      <c r="I1267" s="9">
        <v>600</v>
      </c>
      <c r="J1267" s="9">
        <v>1950</v>
      </c>
      <c r="K1267" s="1">
        <v>0.08</v>
      </c>
      <c r="L1267" s="3">
        <f>IF(Table1[[#This Row],[discount_percentage]]&gt;=0.5, 1,0)</f>
        <v>0</v>
      </c>
      <c r="M1267">
        <v>3.9</v>
      </c>
      <c r="N1267" s="2">
        <v>1888</v>
      </c>
      <c r="O1267" s="7">
        <f>IF(Table1[rating_count]&lt;1000, 1, 0)</f>
        <v>0</v>
      </c>
      <c r="P1267" s="8">
        <f>Table1[[#This Row],[actual_price]]*Table1[[#This Row],[rating_count]]</f>
        <v>3681600</v>
      </c>
      <c r="Q1267" s="10" t="str">
        <f>IF(Table1[[#This Row],[discounted_price]]&lt;200, "₹ 200",IF(Table1[[#This Row],[discounted_price]]&lt;=500,"₹ 200-₹ 500", "&gt;₹ 500"))</f>
        <v>&gt;₹ 500</v>
      </c>
      <c r="R1267">
        <f>Table1[[#This Row],[rating]]*Table1[[#This Row],[rating_count]]</f>
        <v>7363.2</v>
      </c>
      <c r="S1267" t="str">
        <f>IF(Table1[[#This Row],[discount_percentage]]&lt;0.25, "Low", IF(Table1[[#This Row],[discount_percentage]]&lt;0.5, "Medium", "High"))</f>
        <v>Low</v>
      </c>
    </row>
    <row r="1268" spans="1:19">
      <c r="A1268" t="s">
        <v>2525</v>
      </c>
      <c r="B1268" t="s">
        <v>2526</v>
      </c>
      <c r="C1268" t="str">
        <f>TRIM(LEFT(Table1[[#This Row],[product_name]], FIND(" ", Table1[[#This Row],[product_name]], FIND(" ", Table1[[#This Row],[product_name]], FIND(" ", Table1[[#This Row],[product_name]])+1)+1)))</f>
        <v>Sujata Dynamix DX</v>
      </c>
      <c r="D1268" t="str">
        <f>PROPER(Table1[[#This Row],[Column1]])</f>
        <v>Sujata Dynamix Dx</v>
      </c>
      <c r="E1268" t="s">
        <v>2960</v>
      </c>
      <c r="F1268" t="s">
        <v>2963</v>
      </c>
      <c r="G1268" t="s">
        <v>2839</v>
      </c>
      <c r="H1268" t="s">
        <v>2840</v>
      </c>
      <c r="I1268" s="9">
        <v>3711</v>
      </c>
      <c r="J1268" s="9">
        <v>8478</v>
      </c>
      <c r="K1268" s="1">
        <v>0.28000000000000003</v>
      </c>
      <c r="L1268" s="3">
        <f>IF(Table1[[#This Row],[discount_percentage]]&gt;=0.5, 1,0)</f>
        <v>0</v>
      </c>
      <c r="M1268">
        <v>4.5999999999999996</v>
      </c>
      <c r="N1268" s="2">
        <v>6550</v>
      </c>
      <c r="O1268" s="7">
        <f>IF(Table1[rating_count]&lt;1000, 1, 0)</f>
        <v>0</v>
      </c>
      <c r="P1268" s="8">
        <f>Table1[[#This Row],[actual_price]]*Table1[[#This Row],[rating_count]]</f>
        <v>55530900</v>
      </c>
      <c r="Q1268" s="10" t="str">
        <f>IF(Table1[[#This Row],[discounted_price]]&lt;200, "₹ 200",IF(Table1[[#This Row],[discounted_price]]&lt;=500,"₹ 200-₹ 500", "&gt;₹ 500"))</f>
        <v>&gt;₹ 500</v>
      </c>
      <c r="R1268">
        <f>Table1[[#This Row],[rating]]*Table1[[#This Row],[rating_count]]</f>
        <v>30129.999999999996</v>
      </c>
      <c r="S1268" t="str">
        <f>IF(Table1[[#This Row],[discount_percentage]]&lt;0.25, "Low", IF(Table1[[#This Row],[discount_percentage]]&lt;0.5, "Medium", "High"))</f>
        <v>Medium</v>
      </c>
    </row>
    <row r="1269" spans="1:19">
      <c r="A1269" t="s">
        <v>2527</v>
      </c>
      <c r="B1269" t="s">
        <v>2528</v>
      </c>
      <c r="C1269" t="str">
        <f>TRIM(LEFT(Table1[[#This Row],[product_name]], FIND(" ", Table1[[#This Row],[product_name]], FIND(" ", Table1[[#This Row],[product_name]], FIND(" ", Table1[[#This Row],[product_name]])+1)+1)))</f>
        <v>Lifelong LLMG74 750</v>
      </c>
      <c r="D1269" t="str">
        <f>PROPER(Table1[[#This Row],[Column1]])</f>
        <v>Lifelong Llmg74 750</v>
      </c>
      <c r="E1269" t="s">
        <v>2960</v>
      </c>
      <c r="F1269" t="s">
        <v>2962</v>
      </c>
      <c r="G1269" t="s">
        <v>2837</v>
      </c>
      <c r="H1269" t="s">
        <v>2844</v>
      </c>
      <c r="I1269" s="9">
        <v>799</v>
      </c>
      <c r="J1269" s="9">
        <v>3299</v>
      </c>
      <c r="K1269" s="1">
        <v>0.45</v>
      </c>
      <c r="L1269" s="3">
        <f>IF(Table1[[#This Row],[discount_percentage]]&gt;=0.5, 1,0)</f>
        <v>0</v>
      </c>
      <c r="M1269">
        <v>3.8</v>
      </c>
      <c r="N1269" s="2">
        <v>1846</v>
      </c>
      <c r="O1269" s="7">
        <f>IF(Table1[rating_count]&lt;1000, 1, 0)</f>
        <v>0</v>
      </c>
      <c r="P1269" s="8">
        <f>Table1[[#This Row],[actual_price]]*Table1[[#This Row],[rating_count]]</f>
        <v>6089954</v>
      </c>
      <c r="Q1269" s="10" t="str">
        <f>IF(Table1[[#This Row],[discounted_price]]&lt;200, "₹ 200",IF(Table1[[#This Row],[discounted_price]]&lt;=500,"₹ 200-₹ 500", "&gt;₹ 500"))</f>
        <v>&gt;₹ 500</v>
      </c>
      <c r="R1269">
        <f>Table1[[#This Row],[rating]]*Table1[[#This Row],[rating_count]]</f>
        <v>7014.7999999999993</v>
      </c>
      <c r="S1269" t="str">
        <f>IF(Table1[[#This Row],[discount_percentage]]&lt;0.25, "Low", IF(Table1[[#This Row],[discount_percentage]]&lt;0.5, "Medium", "High"))</f>
        <v>Medium</v>
      </c>
    </row>
    <row r="1270" spans="1:19">
      <c r="A1270" t="s">
        <v>2529</v>
      </c>
      <c r="B1270" t="s">
        <v>2530</v>
      </c>
      <c r="C1270" t="str">
        <f>TRIM(LEFT(Table1[[#This Row],[product_name]], FIND(" ", Table1[[#This Row],[product_name]], FIND(" ", Table1[[#This Row],[product_name]], FIND(" ", Table1[[#This Row],[product_name]])+1)+1)))</f>
        <v>TTK Prestige Limited</v>
      </c>
      <c r="D1270" t="str">
        <f>PROPER(Table1[[#This Row],[Column1]])</f>
        <v>Ttk Prestige Limited</v>
      </c>
      <c r="E1270" t="s">
        <v>2960</v>
      </c>
      <c r="F1270" t="s">
        <v>2962</v>
      </c>
      <c r="G1270" t="s">
        <v>2869</v>
      </c>
      <c r="H1270" t="s">
        <v>2870</v>
      </c>
      <c r="I1270" s="9">
        <v>980</v>
      </c>
      <c r="J1270" s="9">
        <v>3895</v>
      </c>
      <c r="K1270" s="1">
        <v>0.44</v>
      </c>
      <c r="L1270" s="3">
        <f>IF(Table1[[#This Row],[discount_percentage]]&gt;=0.5, 1,0)</f>
        <v>0</v>
      </c>
      <c r="M1270">
        <v>3.9</v>
      </c>
      <c r="N1270" s="2">
        <v>1085</v>
      </c>
      <c r="O1270" s="7">
        <f>IF(Table1[rating_count]&lt;1000, 1, 0)</f>
        <v>0</v>
      </c>
      <c r="P1270" s="8">
        <f>Table1[[#This Row],[actual_price]]*Table1[[#This Row],[rating_count]]</f>
        <v>4226075</v>
      </c>
      <c r="Q1270" s="10" t="str">
        <f>IF(Table1[[#This Row],[discounted_price]]&lt;200, "₹ 200",IF(Table1[[#This Row],[discounted_price]]&lt;=500,"₹ 200-₹ 500", "&gt;₹ 500"))</f>
        <v>&gt;₹ 500</v>
      </c>
      <c r="R1270">
        <f>Table1[[#This Row],[rating]]*Table1[[#This Row],[rating_count]]</f>
        <v>4231.5</v>
      </c>
      <c r="S1270" t="str">
        <f>IF(Table1[[#This Row],[discount_percentage]]&lt;0.25, "Low", IF(Table1[[#This Row],[discount_percentage]]&lt;0.5, "Medium", "High"))</f>
        <v>Medium</v>
      </c>
    </row>
    <row r="1271" spans="1:19">
      <c r="A1271" t="s">
        <v>2531</v>
      </c>
      <c r="B1271" t="s">
        <v>2532</v>
      </c>
      <c r="C1271" t="str">
        <f>TRIM(LEFT(Table1[[#This Row],[product_name]], FIND(" ", Table1[[#This Row],[product_name]], FIND(" ", Table1[[#This Row],[product_name]], FIND(" ", Table1[[#This Row],[product_name]])+1)+1)))</f>
        <v>AGARO Regal Electric</v>
      </c>
      <c r="D1271" t="str">
        <f>PROPER(Table1[[#This Row],[Column1]])</f>
        <v>Agaro Regal Electric</v>
      </c>
      <c r="E1271" t="s">
        <v>2960</v>
      </c>
      <c r="F1271" t="s">
        <v>2967</v>
      </c>
      <c r="G1271" t="s">
        <v>2968</v>
      </c>
      <c r="H1271" t="s">
        <v>2971</v>
      </c>
      <c r="I1271" s="9">
        <v>351</v>
      </c>
      <c r="J1271" s="9">
        <v>5495</v>
      </c>
      <c r="K1271" s="1">
        <v>0.33</v>
      </c>
      <c r="L1271" s="3">
        <f>IF(Table1[[#This Row],[discount_percentage]]&gt;=0.5, 1,0)</f>
        <v>0</v>
      </c>
      <c r="M1271">
        <v>4.0999999999999996</v>
      </c>
      <c r="N1271" s="2">
        <v>290</v>
      </c>
      <c r="O1271" s="7">
        <f>IF(Table1[rating_count]&lt;1000, 1, 0)</f>
        <v>1</v>
      </c>
      <c r="P1271" s="8">
        <f>Table1[[#This Row],[actual_price]]*Table1[[#This Row],[rating_count]]</f>
        <v>1593550</v>
      </c>
      <c r="Q1271" s="10" t="str">
        <f>IF(Table1[[#This Row],[discounted_price]]&lt;200, "₹ 200",IF(Table1[[#This Row],[discounted_price]]&lt;=500,"₹ 200-₹ 500", "&gt;₹ 500"))</f>
        <v>₹ 200-₹ 500</v>
      </c>
      <c r="R1271">
        <f>Table1[[#This Row],[rating]]*Table1[[#This Row],[rating_count]]</f>
        <v>1189</v>
      </c>
      <c r="S1271" t="str">
        <f>IF(Table1[[#This Row],[discount_percentage]]&lt;0.25, "Low", IF(Table1[[#This Row],[discount_percentage]]&lt;0.5, "Medium", "High"))</f>
        <v>Medium</v>
      </c>
    </row>
    <row r="1272" spans="1:19">
      <c r="A1272" t="s">
        <v>2533</v>
      </c>
      <c r="B1272" t="s">
        <v>2534</v>
      </c>
      <c r="C1272" t="str">
        <f>TRIM(LEFT(Table1[[#This Row],[product_name]], FIND(" ", Table1[[#This Row],[product_name]], FIND(" ", Table1[[#This Row],[product_name]], FIND(" ", Table1[[#This Row],[product_name]])+1)+1)))</f>
        <v>VAPJA¬Æ Portable Mini</v>
      </c>
      <c r="D1272" t="str">
        <f>PROPER(Table1[[#This Row],[Column1]])</f>
        <v>Vapja¬Æ Portable Mini</v>
      </c>
      <c r="E1272" t="s">
        <v>2960</v>
      </c>
      <c r="F1272" t="s">
        <v>2962</v>
      </c>
      <c r="G1272" t="s">
        <v>2865</v>
      </c>
      <c r="H1272" t="s">
        <v>2885</v>
      </c>
      <c r="I1272" s="9">
        <v>229</v>
      </c>
      <c r="J1272" s="9">
        <v>999</v>
      </c>
      <c r="K1272" s="1">
        <v>0.35</v>
      </c>
      <c r="L1272" s="3">
        <f>IF(Table1[[#This Row],[discount_percentage]]&gt;=0.5, 1,0)</f>
        <v>0</v>
      </c>
      <c r="M1272">
        <v>3.6</v>
      </c>
      <c r="N1272" s="2">
        <v>4</v>
      </c>
      <c r="O1272" s="7">
        <f>IF(Table1[rating_count]&lt;1000, 1, 0)</f>
        <v>1</v>
      </c>
      <c r="P1272" s="8">
        <f>Table1[[#This Row],[actual_price]]*Table1[[#This Row],[rating_count]]</f>
        <v>3996</v>
      </c>
      <c r="Q1272" s="10" t="str">
        <f>IF(Table1[[#This Row],[discounted_price]]&lt;200, "₹ 200",IF(Table1[[#This Row],[discounted_price]]&lt;=500,"₹ 200-₹ 500", "&gt;₹ 500"))</f>
        <v>₹ 200-₹ 500</v>
      </c>
      <c r="R1272">
        <f>Table1[[#This Row],[rating]]*Table1[[#This Row],[rating_count]]</f>
        <v>14.4</v>
      </c>
      <c r="S1272" t="str">
        <f>IF(Table1[[#This Row],[discount_percentage]]&lt;0.25, "Low", IF(Table1[[#This Row],[discount_percentage]]&lt;0.5, "Medium", "High"))</f>
        <v>Medium</v>
      </c>
    </row>
    <row r="1273" spans="1:19">
      <c r="A1273" t="s">
        <v>2535</v>
      </c>
      <c r="B1273" t="s">
        <v>2536</v>
      </c>
      <c r="C1273" t="str">
        <f>TRIM(LEFT(Table1[[#This Row],[product_name]], FIND(" ", Table1[[#This Row],[product_name]], FIND(" ", Table1[[#This Row],[product_name]], FIND(" ", Table1[[#This Row],[product_name]])+1)+1)))</f>
        <v>Philips HD6975/00 25</v>
      </c>
      <c r="D1273" t="str">
        <f>PROPER(Table1[[#This Row],[Column1]])</f>
        <v>Philips Hd6975/00 25</v>
      </c>
      <c r="E1273" t="s">
        <v>2960</v>
      </c>
      <c r="F1273" t="s">
        <v>2962</v>
      </c>
      <c r="G1273" t="s">
        <v>2842</v>
      </c>
      <c r="H1273" t="s">
        <v>2843</v>
      </c>
      <c r="I1273" s="9">
        <v>3349</v>
      </c>
      <c r="J1273" s="9">
        <v>8995</v>
      </c>
      <c r="K1273" s="1">
        <v>0.04</v>
      </c>
      <c r="L1273" s="3">
        <f>IF(Table1[[#This Row],[discount_percentage]]&gt;=0.5, 1,0)</f>
        <v>0</v>
      </c>
      <c r="M1273">
        <v>4.4000000000000004</v>
      </c>
      <c r="N1273" s="2">
        <v>9734</v>
      </c>
      <c r="O1273" s="7">
        <f>IF(Table1[rating_count]&lt;1000, 1, 0)</f>
        <v>0</v>
      </c>
      <c r="P1273" s="8">
        <f>Table1[[#This Row],[actual_price]]*Table1[[#This Row],[rating_count]]</f>
        <v>87557330</v>
      </c>
      <c r="Q1273" s="10" t="str">
        <f>IF(Table1[[#This Row],[discounted_price]]&lt;200, "₹ 200",IF(Table1[[#This Row],[discounted_price]]&lt;=500,"₹ 200-₹ 500", "&gt;₹ 500"))</f>
        <v>&gt;₹ 500</v>
      </c>
      <c r="R1273">
        <f>Table1[[#This Row],[rating]]*Table1[[#This Row],[rating_count]]</f>
        <v>42829.600000000006</v>
      </c>
      <c r="S1273" t="str">
        <f>IF(Table1[[#This Row],[discount_percentage]]&lt;0.25, "Low", IF(Table1[[#This Row],[discount_percentage]]&lt;0.5, "Medium", "High"))</f>
        <v>Low</v>
      </c>
    </row>
    <row r="1274" spans="1:19">
      <c r="A1274" t="s">
        <v>2537</v>
      </c>
      <c r="B1274" t="s">
        <v>2538</v>
      </c>
      <c r="C1274" t="str">
        <f>TRIM(LEFT(Table1[[#This Row],[product_name]], FIND(" ", Table1[[#This Row],[product_name]], FIND(" ", Table1[[#This Row],[product_name]], FIND(" ", Table1[[#This Row],[product_name]])+1)+1)))</f>
        <v>Usha EI 3710</v>
      </c>
      <c r="D1274" t="str">
        <f>PROPER(Table1[[#This Row],[Column1]])</f>
        <v>Usha Ei 3710</v>
      </c>
      <c r="E1274" t="s">
        <v>2960</v>
      </c>
      <c r="F1274" t="s">
        <v>2963</v>
      </c>
      <c r="G1274" t="s">
        <v>2848</v>
      </c>
      <c r="H1274" t="s">
        <v>2850</v>
      </c>
      <c r="I1274" s="9">
        <v>5499</v>
      </c>
      <c r="J1274" s="9">
        <v>1599</v>
      </c>
      <c r="K1274" s="1">
        <v>0.31</v>
      </c>
      <c r="L1274" s="3">
        <f>IF(Table1[[#This Row],[discount_percentage]]&gt;=0.5, 1,0)</f>
        <v>0</v>
      </c>
      <c r="M1274">
        <v>4.3</v>
      </c>
      <c r="N1274" s="2">
        <v>4022</v>
      </c>
      <c r="O1274" s="7">
        <f>IF(Table1[rating_count]&lt;1000, 1, 0)</f>
        <v>0</v>
      </c>
      <c r="P1274" s="8">
        <f>Table1[[#This Row],[actual_price]]*Table1[[#This Row],[rating_count]]</f>
        <v>6431178</v>
      </c>
      <c r="Q1274" s="10" t="str">
        <f>IF(Table1[[#This Row],[discounted_price]]&lt;200, "₹ 200",IF(Table1[[#This Row],[discounted_price]]&lt;=500,"₹ 200-₹ 500", "&gt;₹ 500"))</f>
        <v>&gt;₹ 500</v>
      </c>
      <c r="R1274">
        <f>Table1[[#This Row],[rating]]*Table1[[#This Row],[rating_count]]</f>
        <v>17294.599999999999</v>
      </c>
      <c r="S1274" t="str">
        <f>IF(Table1[[#This Row],[discount_percentage]]&lt;0.25, "Low", IF(Table1[[#This Row],[discount_percentage]]&lt;0.5, "Medium", "High"))</f>
        <v>Medium</v>
      </c>
    </row>
    <row r="1275" spans="1:19">
      <c r="A1275" t="s">
        <v>2539</v>
      </c>
      <c r="B1275" t="s">
        <v>2540</v>
      </c>
      <c r="C1275" t="str">
        <f>TRIM(LEFT(Table1[[#This Row],[product_name]], FIND(" ", Table1[[#This Row],[product_name]], FIND(" ", Table1[[#This Row],[product_name]], FIND(" ", Table1[[#This Row],[product_name]])+1)+1)))</f>
        <v>Campfire Spring Chef</v>
      </c>
      <c r="D1275" t="str">
        <f>PROPER(Table1[[#This Row],[Column1]])</f>
        <v>Campfire Spring Chef</v>
      </c>
      <c r="E1275" t="s">
        <v>2960</v>
      </c>
      <c r="F1275" t="s">
        <v>2962</v>
      </c>
      <c r="G1275" t="s">
        <v>2842</v>
      </c>
      <c r="H1275" t="s">
        <v>2843</v>
      </c>
      <c r="I1275" s="9">
        <v>299</v>
      </c>
      <c r="J1275" s="9">
        <v>3500</v>
      </c>
      <c r="K1275" s="1">
        <v>0.56999999999999995</v>
      </c>
      <c r="L1275" s="3">
        <f>IF(Table1[[#This Row],[discount_percentage]]&gt;=0.5, 1,0)</f>
        <v>1</v>
      </c>
      <c r="M1275">
        <v>4.7</v>
      </c>
      <c r="N1275" s="2">
        <v>2591</v>
      </c>
      <c r="O1275" s="7">
        <f>IF(Table1[rating_count]&lt;1000, 1, 0)</f>
        <v>0</v>
      </c>
      <c r="P1275" s="8">
        <f>Table1[[#This Row],[actual_price]]*Table1[[#This Row],[rating_count]]</f>
        <v>9068500</v>
      </c>
      <c r="Q1275" s="10" t="str">
        <f>IF(Table1[[#This Row],[discounted_price]]&lt;200, "₹ 200",IF(Table1[[#This Row],[discounted_price]]&lt;=500,"₹ 200-₹ 500", "&gt;₹ 500"))</f>
        <v>₹ 200-₹ 500</v>
      </c>
      <c r="R1275">
        <f>Table1[[#This Row],[rating]]*Table1[[#This Row],[rating_count]]</f>
        <v>12177.7</v>
      </c>
      <c r="S1275" t="str">
        <f>IF(Table1[[#This Row],[discount_percentage]]&lt;0.25, "Low", IF(Table1[[#This Row],[discount_percentage]]&lt;0.5, "Medium", "High"))</f>
        <v>High</v>
      </c>
    </row>
    <row r="1276" spans="1:19">
      <c r="A1276" t="s">
        <v>2541</v>
      </c>
      <c r="B1276" t="s">
        <v>2542</v>
      </c>
      <c r="C1276" t="str">
        <f>TRIM(LEFT(Table1[[#This Row],[product_name]], FIND(" ", Table1[[#This Row],[product_name]], FIND(" ", Table1[[#This Row],[product_name]], FIND(" ", Table1[[#This Row],[product_name]])+1)+1)))</f>
        <v>Themisto TH-WS20 Digital</v>
      </c>
      <c r="D1276" t="str">
        <f>PROPER(Table1[[#This Row],[Column1]])</f>
        <v>Themisto Th-Ws20 Digital</v>
      </c>
      <c r="E1276" t="s">
        <v>2960</v>
      </c>
      <c r="F1276" t="s">
        <v>2963</v>
      </c>
      <c r="G1276" t="s">
        <v>2886</v>
      </c>
      <c r="I1276" s="9">
        <v>2249</v>
      </c>
      <c r="J1276" s="9">
        <v>1999</v>
      </c>
      <c r="K1276" s="1">
        <v>0.62</v>
      </c>
      <c r="L1276" s="3">
        <f>IF(Table1[[#This Row],[discount_percentage]]&gt;=0.5, 1,0)</f>
        <v>1</v>
      </c>
      <c r="M1276">
        <v>4.3</v>
      </c>
      <c r="N1276" s="2">
        <v>532</v>
      </c>
      <c r="O1276" s="7">
        <f>IF(Table1[rating_count]&lt;1000, 1, 0)</f>
        <v>1</v>
      </c>
      <c r="P1276" s="8">
        <f>Table1[[#This Row],[actual_price]]*Table1[[#This Row],[rating_count]]</f>
        <v>1063468</v>
      </c>
      <c r="Q1276" s="10" t="str">
        <f>IF(Table1[[#This Row],[discounted_price]]&lt;200, "₹ 200",IF(Table1[[#This Row],[discounted_price]]&lt;=500,"₹ 200-₹ 500", "&gt;₹ 500"))</f>
        <v>&gt;₹ 500</v>
      </c>
      <c r="R1276">
        <f>Table1[[#This Row],[rating]]*Table1[[#This Row],[rating_count]]</f>
        <v>2287.6</v>
      </c>
      <c r="S1276" t="str">
        <f>IF(Table1[[#This Row],[discount_percentage]]&lt;0.25, "Low", IF(Table1[[#This Row],[discount_percentage]]&lt;0.5, "Medium", "High"))</f>
        <v>High</v>
      </c>
    </row>
    <row r="1277" spans="1:19">
      <c r="A1277" t="s">
        <v>2543</v>
      </c>
      <c r="B1277" t="s">
        <v>2544</v>
      </c>
      <c r="C1277" t="str">
        <f>TRIM(LEFT(Table1[[#This Row],[product_name]], FIND(" ", Table1[[#This Row],[product_name]], FIND(" ", Table1[[#This Row],[product_name]], FIND(" ", Table1[[#This Row],[product_name]])+1)+1)))</f>
        <v>FYA Handheld Vacuum</v>
      </c>
      <c r="D1277" t="str">
        <f>PROPER(Table1[[#This Row],[Column1]])</f>
        <v>Fya Handheld Vacuum</v>
      </c>
      <c r="E1277" t="s">
        <v>2960</v>
      </c>
      <c r="F1277" t="s">
        <v>2962</v>
      </c>
      <c r="G1277" t="s">
        <v>2837</v>
      </c>
      <c r="H1277" t="s">
        <v>2855</v>
      </c>
      <c r="I1277" s="9">
        <v>699</v>
      </c>
      <c r="J1277" s="9">
        <v>3199</v>
      </c>
      <c r="K1277" s="1">
        <v>0.17</v>
      </c>
      <c r="L1277" s="3">
        <f>IF(Table1[[#This Row],[discount_percentage]]&gt;=0.5, 1,0)</f>
        <v>0</v>
      </c>
      <c r="M1277">
        <v>3.9</v>
      </c>
      <c r="N1277" s="2">
        <v>260</v>
      </c>
      <c r="O1277" s="7">
        <f>IF(Table1[rating_count]&lt;1000, 1, 0)</f>
        <v>1</v>
      </c>
      <c r="P1277" s="8">
        <f>Table1[[#This Row],[actual_price]]*Table1[[#This Row],[rating_count]]</f>
        <v>831740</v>
      </c>
      <c r="Q1277" s="10" t="str">
        <f>IF(Table1[[#This Row],[discounted_price]]&lt;200, "₹ 200",IF(Table1[[#This Row],[discounted_price]]&lt;=500,"₹ 200-₹ 500", "&gt;₹ 500"))</f>
        <v>&gt;₹ 500</v>
      </c>
      <c r="R1277">
        <f>Table1[[#This Row],[rating]]*Table1[[#This Row],[rating_count]]</f>
        <v>1014</v>
      </c>
      <c r="S1277" t="str">
        <f>IF(Table1[[#This Row],[discount_percentage]]&lt;0.25, "Low", IF(Table1[[#This Row],[discount_percentage]]&lt;0.5, "Medium", "High"))</f>
        <v>Low</v>
      </c>
    </row>
    <row r="1278" spans="1:19">
      <c r="A1278" t="s">
        <v>2545</v>
      </c>
      <c r="B1278" t="s">
        <v>2546</v>
      </c>
      <c r="C1278" t="str">
        <f>TRIM(LEFT(Table1[[#This Row],[product_name]], FIND(" ", Table1[[#This Row],[product_name]], FIND(" ", Table1[[#This Row],[product_name]], FIND(" ", Table1[[#This Row],[product_name]])+1)+1)))</f>
        <v>Lifelong LLSM120G Sandwich</v>
      </c>
      <c r="D1278" t="str">
        <f>PROPER(Table1[[#This Row],[Column1]])</f>
        <v>Lifelong Llsm120G Sandwich</v>
      </c>
      <c r="E1278" t="s">
        <v>2960</v>
      </c>
      <c r="F1278" t="s">
        <v>2963</v>
      </c>
      <c r="G1278" t="s">
        <v>2839</v>
      </c>
      <c r="H1278" t="s">
        <v>2840</v>
      </c>
      <c r="I1278" s="9">
        <v>1235</v>
      </c>
      <c r="J1278" s="9">
        <v>1300</v>
      </c>
      <c r="K1278" s="1">
        <v>0.28999999999999998</v>
      </c>
      <c r="L1278" s="3">
        <f>IF(Table1[[#This Row],[discount_percentage]]&gt;=0.5, 1,0)</f>
        <v>0</v>
      </c>
      <c r="M1278">
        <v>3.9</v>
      </c>
      <c r="N1278" s="2">
        <v>1672</v>
      </c>
      <c r="O1278" s="7">
        <f>IF(Table1[rating_count]&lt;1000, 1, 0)</f>
        <v>0</v>
      </c>
      <c r="P1278" s="8">
        <f>Table1[[#This Row],[actual_price]]*Table1[[#This Row],[rating_count]]</f>
        <v>2173600</v>
      </c>
      <c r="Q1278" s="10" t="str">
        <f>IF(Table1[[#This Row],[discounted_price]]&lt;200, "₹ 200",IF(Table1[[#This Row],[discounted_price]]&lt;=500,"₹ 200-₹ 500", "&gt;₹ 500"))</f>
        <v>&gt;₹ 500</v>
      </c>
      <c r="R1278">
        <f>Table1[[#This Row],[rating]]*Table1[[#This Row],[rating_count]]</f>
        <v>6520.8</v>
      </c>
      <c r="S1278" t="str">
        <f>IF(Table1[[#This Row],[discount_percentage]]&lt;0.25, "Low", IF(Table1[[#This Row],[discount_percentage]]&lt;0.5, "Medium", "High"))</f>
        <v>Medium</v>
      </c>
    </row>
    <row r="1279" spans="1:19">
      <c r="A1279" t="s">
        <v>2547</v>
      </c>
      <c r="B1279" t="s">
        <v>2548</v>
      </c>
      <c r="C1279" t="str">
        <f>TRIM(LEFT(Table1[[#This Row],[product_name]], FIND(" ", Table1[[#This Row],[product_name]], FIND(" ", Table1[[#This Row],[product_name]], FIND(" ", Table1[[#This Row],[product_name]])+1)+1)))</f>
        <v>Kuber Industries Nylon</v>
      </c>
      <c r="D1279" t="str">
        <f>PROPER(Table1[[#This Row],[Column1]])</f>
        <v>Kuber Industries Nylon</v>
      </c>
      <c r="E1279" t="s">
        <v>2960</v>
      </c>
      <c r="F1279" t="s">
        <v>2962</v>
      </c>
      <c r="G1279" t="s">
        <v>2837</v>
      </c>
      <c r="H1279" t="s">
        <v>2857</v>
      </c>
      <c r="I1279" s="9">
        <v>1349</v>
      </c>
      <c r="J1279" s="9">
        <v>399</v>
      </c>
      <c r="K1279" s="1">
        <v>0.5</v>
      </c>
      <c r="L1279" s="3">
        <f>IF(Table1[[#This Row],[discount_percentage]]&gt;=0.5, 1,0)</f>
        <v>1</v>
      </c>
      <c r="M1279">
        <v>3.7</v>
      </c>
      <c r="N1279" s="2">
        <v>7945</v>
      </c>
      <c r="O1279" s="7">
        <f>IF(Table1[rating_count]&lt;1000, 1, 0)</f>
        <v>0</v>
      </c>
      <c r="P1279" s="8">
        <f>Table1[[#This Row],[actual_price]]*Table1[[#This Row],[rating_count]]</f>
        <v>3170055</v>
      </c>
      <c r="Q1279" s="10" t="str">
        <f>IF(Table1[[#This Row],[discounted_price]]&lt;200, "₹ 200",IF(Table1[[#This Row],[discounted_price]]&lt;=500,"₹ 200-₹ 500", "&gt;₹ 500"))</f>
        <v>&gt;₹ 500</v>
      </c>
      <c r="R1279">
        <f>Table1[[#This Row],[rating]]*Table1[[#This Row],[rating_count]]</f>
        <v>29396.5</v>
      </c>
      <c r="S1279" t="str">
        <f>IF(Table1[[#This Row],[discount_percentage]]&lt;0.25, "Low", IF(Table1[[#This Row],[discount_percentage]]&lt;0.5, "Medium", "High"))</f>
        <v>High</v>
      </c>
    </row>
    <row r="1280" spans="1:19">
      <c r="A1280" t="s">
        <v>2549</v>
      </c>
      <c r="B1280" t="s">
        <v>2550</v>
      </c>
      <c r="C1280" t="str">
        <f>TRIM(LEFT(Table1[[#This Row],[product_name]], FIND(" ", Table1[[#This Row],[product_name]], FIND(" ", Table1[[#This Row],[product_name]], FIND(" ", Table1[[#This Row],[product_name]])+1)+1)))</f>
        <v>Bulfyss Plastic Sticky</v>
      </c>
      <c r="D1280" t="str">
        <f>PROPER(Table1[[#This Row],[Column1]])</f>
        <v>Bulfyss Plastic Sticky</v>
      </c>
      <c r="E1280" t="s">
        <v>2960</v>
      </c>
      <c r="F1280" t="s">
        <v>2963</v>
      </c>
      <c r="G1280" t="s">
        <v>2848</v>
      </c>
      <c r="H1280" t="s">
        <v>2850</v>
      </c>
      <c r="I1280" s="9">
        <v>6800</v>
      </c>
      <c r="J1280" s="9">
        <v>599</v>
      </c>
      <c r="K1280" s="1">
        <v>0.53</v>
      </c>
      <c r="L1280" s="3">
        <f>IF(Table1[[#This Row],[discount_percentage]]&gt;=0.5, 1,0)</f>
        <v>1</v>
      </c>
      <c r="M1280">
        <v>3.5</v>
      </c>
      <c r="N1280" s="2">
        <v>1367</v>
      </c>
      <c r="O1280" s="7">
        <f>IF(Table1[rating_count]&lt;1000, 1, 0)</f>
        <v>0</v>
      </c>
      <c r="P1280" s="8">
        <f>Table1[[#This Row],[actual_price]]*Table1[[#This Row],[rating_count]]</f>
        <v>818833</v>
      </c>
      <c r="Q1280" s="10" t="str">
        <f>IF(Table1[[#This Row],[discounted_price]]&lt;200, "₹ 200",IF(Table1[[#This Row],[discounted_price]]&lt;=500,"₹ 200-₹ 500", "&gt;₹ 500"))</f>
        <v>&gt;₹ 500</v>
      </c>
      <c r="R1280">
        <f>Table1[[#This Row],[rating]]*Table1[[#This Row],[rating_count]]</f>
        <v>4784.5</v>
      </c>
      <c r="S1280" t="str">
        <f>IF(Table1[[#This Row],[discount_percentage]]&lt;0.25, "Low", IF(Table1[[#This Row],[discount_percentage]]&lt;0.5, "Medium", "High"))</f>
        <v>High</v>
      </c>
    </row>
    <row r="1281" spans="1:19">
      <c r="A1281" t="s">
        <v>2551</v>
      </c>
      <c r="B1281" t="s">
        <v>2552</v>
      </c>
      <c r="C1281" t="str">
        <f>TRIM(LEFT(Table1[[#This Row],[product_name]], FIND(" ", Table1[[#This Row],[product_name]], FIND(" ", Table1[[#This Row],[product_name]], FIND(" ", Table1[[#This Row],[product_name]])+1)+1)))</f>
        <v>T TOPLINE 180</v>
      </c>
      <c r="D1281" t="str">
        <f>PROPER(Table1[[#This Row],[Column1]])</f>
        <v>T Topline 180</v>
      </c>
      <c r="E1281" t="s">
        <v>2960</v>
      </c>
      <c r="F1281" t="s">
        <v>2962</v>
      </c>
      <c r="G1281" t="s">
        <v>2837</v>
      </c>
      <c r="H1281" t="s">
        <v>2856</v>
      </c>
      <c r="I1281" s="9">
        <v>1699</v>
      </c>
      <c r="J1281" s="9">
        <v>999</v>
      </c>
      <c r="K1281" s="1">
        <v>0.45</v>
      </c>
      <c r="L1281" s="3">
        <f>IF(Table1[[#This Row],[discount_percentage]]&gt;=0.5, 1,0)</f>
        <v>0</v>
      </c>
      <c r="M1281">
        <v>4</v>
      </c>
      <c r="N1281" s="2">
        <v>1313</v>
      </c>
      <c r="O1281" s="7">
        <f>IF(Table1[rating_count]&lt;1000, 1, 0)</f>
        <v>0</v>
      </c>
      <c r="P1281" s="8">
        <f>Table1[[#This Row],[actual_price]]*Table1[[#This Row],[rating_count]]</f>
        <v>1311687</v>
      </c>
      <c r="Q1281" s="10" t="str">
        <f>IF(Table1[[#This Row],[discounted_price]]&lt;200, "₹ 200",IF(Table1[[#This Row],[discounted_price]]&lt;=500,"₹ 200-₹ 500", "&gt;₹ 500"))</f>
        <v>&gt;₹ 500</v>
      </c>
      <c r="R1281">
        <f>Table1[[#This Row],[rating]]*Table1[[#This Row],[rating_count]]</f>
        <v>5252</v>
      </c>
      <c r="S1281" t="str">
        <f>IF(Table1[[#This Row],[discount_percentage]]&lt;0.25, "Low", IF(Table1[[#This Row],[discount_percentage]]&lt;0.5, "Medium", "High"))</f>
        <v>Medium</v>
      </c>
    </row>
    <row r="1282" spans="1:19">
      <c r="A1282" t="s">
        <v>2553</v>
      </c>
      <c r="B1282" t="s">
        <v>2554</v>
      </c>
      <c r="C1282" t="str">
        <f>TRIM(LEFT(Table1[[#This Row],[product_name]], FIND(" ", Table1[[#This Row],[product_name]], FIND(" ", Table1[[#This Row],[product_name]], FIND(" ", Table1[[#This Row],[product_name]])+1)+1)))</f>
        <v>Empty Mist Trigger</v>
      </c>
      <c r="D1282" t="str">
        <f>PROPER(Table1[[#This Row],[Column1]])</f>
        <v>Empty Mist Trigger</v>
      </c>
      <c r="E1282" t="s">
        <v>2960</v>
      </c>
      <c r="F1282" t="s">
        <v>2963</v>
      </c>
      <c r="G1282" t="s">
        <v>2839</v>
      </c>
      <c r="H1282" t="s">
        <v>2841</v>
      </c>
      <c r="I1282" s="9">
        <v>1069</v>
      </c>
      <c r="J1282" s="9">
        <v>199</v>
      </c>
      <c r="K1282" s="1">
        <v>0.56999999999999995</v>
      </c>
      <c r="L1282" s="3">
        <f>IF(Table1[[#This Row],[discount_percentage]]&gt;=0.5, 1,0)</f>
        <v>1</v>
      </c>
      <c r="M1282">
        <v>4.0999999999999996</v>
      </c>
      <c r="N1282" s="2">
        <v>212</v>
      </c>
      <c r="O1282" s="7">
        <f>IF(Table1[rating_count]&lt;1000, 1, 0)</f>
        <v>1</v>
      </c>
      <c r="P1282" s="8">
        <f>Table1[[#This Row],[actual_price]]*Table1[[#This Row],[rating_count]]</f>
        <v>42188</v>
      </c>
      <c r="Q1282" s="10" t="str">
        <f>IF(Table1[[#This Row],[discounted_price]]&lt;200, "₹ 200",IF(Table1[[#This Row],[discounted_price]]&lt;=500,"₹ 200-₹ 500", "&gt;₹ 500"))</f>
        <v>&gt;₹ 500</v>
      </c>
      <c r="R1282">
        <f>Table1[[#This Row],[rating]]*Table1[[#This Row],[rating_count]]</f>
        <v>869.19999999999993</v>
      </c>
      <c r="S1282" t="str">
        <f>IF(Table1[[#This Row],[discount_percentage]]&lt;0.25, "Low", IF(Table1[[#This Row],[discount_percentage]]&lt;0.5, "Medium", "High"))</f>
        <v>High</v>
      </c>
    </row>
    <row r="1283" spans="1:19">
      <c r="A1283" t="s">
        <v>2555</v>
      </c>
      <c r="B1283" t="s">
        <v>2556</v>
      </c>
      <c r="C1283" t="str">
        <f>TRIM(LEFT(Table1[[#This Row],[product_name]], FIND(" ", Table1[[#This Row],[product_name]], FIND(" ", Table1[[#This Row],[product_name]], FIND(" ", Table1[[#This Row],[product_name]])+1)+1)))</f>
        <v>LONAXA Mini Travel</v>
      </c>
      <c r="D1283" t="str">
        <f>PROPER(Table1[[#This Row],[Column1]])</f>
        <v>Lonaxa Mini Travel</v>
      </c>
      <c r="E1283" t="s">
        <v>2960</v>
      </c>
      <c r="F1283" t="s">
        <v>2963</v>
      </c>
      <c r="G1283" t="s">
        <v>2839</v>
      </c>
      <c r="H1283" t="s">
        <v>2841</v>
      </c>
      <c r="I1283" s="9">
        <v>1349</v>
      </c>
      <c r="J1283" s="9">
        <v>1299</v>
      </c>
      <c r="K1283" s="1">
        <v>0.62</v>
      </c>
      <c r="L1283" s="3">
        <f>IF(Table1[[#This Row],[discount_percentage]]&gt;=0.5, 1,0)</f>
        <v>1</v>
      </c>
      <c r="M1283">
        <v>3.9</v>
      </c>
      <c r="N1283" s="2">
        <v>65</v>
      </c>
      <c r="O1283" s="7">
        <f>IF(Table1[rating_count]&lt;1000, 1, 0)</f>
        <v>1</v>
      </c>
      <c r="P1283" s="8">
        <f>Table1[[#This Row],[actual_price]]*Table1[[#This Row],[rating_count]]</f>
        <v>84435</v>
      </c>
      <c r="Q1283" s="10" t="str">
        <f>IF(Table1[[#This Row],[discounted_price]]&lt;200, "₹ 200",IF(Table1[[#This Row],[discounted_price]]&lt;=500,"₹ 200-₹ 500", "&gt;₹ 500"))</f>
        <v>&gt;₹ 500</v>
      </c>
      <c r="R1283">
        <f>Table1[[#This Row],[rating]]*Table1[[#This Row],[rating_count]]</f>
        <v>253.5</v>
      </c>
      <c r="S1283" t="str">
        <f>IF(Table1[[#This Row],[discount_percentage]]&lt;0.25, "Low", IF(Table1[[#This Row],[discount_percentage]]&lt;0.5, "Medium", "High"))</f>
        <v>High</v>
      </c>
    </row>
    <row r="1284" spans="1:19">
      <c r="A1284" t="s">
        <v>2557</v>
      </c>
      <c r="B1284" t="s">
        <v>2558</v>
      </c>
      <c r="C1284" t="str">
        <f>TRIM(LEFT(Table1[[#This Row],[product_name]], FIND(" ", Table1[[#This Row],[product_name]], FIND(" ", Table1[[#This Row],[product_name]], FIND(" ", Table1[[#This Row],[product_name]])+1)+1)))</f>
        <v>SUJATA Powermatic Plus,</v>
      </c>
      <c r="D1284" t="str">
        <f>PROPER(Table1[[#This Row],[Column1]])</f>
        <v>Sujata Powermatic Plus,</v>
      </c>
      <c r="E1284" t="s">
        <v>2960</v>
      </c>
      <c r="F1284" t="s">
        <v>2963</v>
      </c>
      <c r="G1284" t="s">
        <v>2848</v>
      </c>
      <c r="H1284" t="s">
        <v>2851</v>
      </c>
      <c r="I1284" s="9">
        <v>1499</v>
      </c>
      <c r="J1284" s="9">
        <v>7776</v>
      </c>
      <c r="K1284" s="1">
        <v>0.25</v>
      </c>
      <c r="L1284" s="3">
        <f>IF(Table1[[#This Row],[discount_percentage]]&gt;=0.5, 1,0)</f>
        <v>0</v>
      </c>
      <c r="M1284">
        <v>4.4000000000000004</v>
      </c>
      <c r="N1284" s="2">
        <v>2737</v>
      </c>
      <c r="O1284" s="7">
        <f>IF(Table1[rating_count]&lt;1000, 1, 0)</f>
        <v>0</v>
      </c>
      <c r="P1284" s="8">
        <f>Table1[[#This Row],[actual_price]]*Table1[[#This Row],[rating_count]]</f>
        <v>21282912</v>
      </c>
      <c r="Q1284" s="10" t="str">
        <f>IF(Table1[[#This Row],[discounted_price]]&lt;200, "₹ 200",IF(Table1[[#This Row],[discounted_price]]&lt;=500,"₹ 200-₹ 500", "&gt;₹ 500"))</f>
        <v>&gt;₹ 500</v>
      </c>
      <c r="R1284">
        <f>Table1[[#This Row],[rating]]*Table1[[#This Row],[rating_count]]</f>
        <v>12042.800000000001</v>
      </c>
      <c r="S1284" t="str">
        <f>IF(Table1[[#This Row],[discount_percentage]]&lt;0.25, "Low", IF(Table1[[#This Row],[discount_percentage]]&lt;0.5, "Medium", "High"))</f>
        <v>Medium</v>
      </c>
    </row>
    <row r="1285" spans="1:19">
      <c r="A1285" t="s">
        <v>2559</v>
      </c>
      <c r="B1285" t="s">
        <v>2560</v>
      </c>
      <c r="C1285" t="str">
        <f>TRIM(LEFT(Table1[[#This Row],[product_name]], FIND(" ", Table1[[#This Row],[product_name]], FIND(" ", Table1[[#This Row],[product_name]], FIND(" ", Table1[[#This Row],[product_name]])+1)+1)))</f>
        <v>AGARO Royal Double</v>
      </c>
      <c r="D1285" t="str">
        <f>PROPER(Table1[[#This Row],[Column1]])</f>
        <v>Agaro Royal Double</v>
      </c>
      <c r="E1285" t="s">
        <v>2960</v>
      </c>
      <c r="F1285" t="s">
        <v>2962</v>
      </c>
      <c r="G1285" t="s">
        <v>2837</v>
      </c>
      <c r="H1285" t="s">
        <v>2856</v>
      </c>
      <c r="I1285" s="9">
        <v>2092</v>
      </c>
      <c r="J1285" s="9">
        <v>2299</v>
      </c>
      <c r="K1285" s="1">
        <v>0.45</v>
      </c>
      <c r="L1285" s="3">
        <f>IF(Table1[[#This Row],[discount_percentage]]&gt;=0.5, 1,0)</f>
        <v>0</v>
      </c>
      <c r="M1285">
        <v>4.3</v>
      </c>
      <c r="N1285" s="2">
        <v>55</v>
      </c>
      <c r="O1285" s="7">
        <f>IF(Table1[rating_count]&lt;1000, 1, 0)</f>
        <v>1</v>
      </c>
      <c r="P1285" s="8">
        <f>Table1[[#This Row],[actual_price]]*Table1[[#This Row],[rating_count]]</f>
        <v>126445</v>
      </c>
      <c r="Q1285" s="10" t="str">
        <f>IF(Table1[[#This Row],[discounted_price]]&lt;200, "₹ 200",IF(Table1[[#This Row],[discounted_price]]&lt;=500,"₹ 200-₹ 500", "&gt;₹ 500"))</f>
        <v>&gt;₹ 500</v>
      </c>
      <c r="R1285">
        <f>Table1[[#This Row],[rating]]*Table1[[#This Row],[rating_count]]</f>
        <v>236.5</v>
      </c>
      <c r="S1285" t="str">
        <f>IF(Table1[[#This Row],[discount_percentage]]&lt;0.25, "Low", IF(Table1[[#This Row],[discount_percentage]]&lt;0.5, "Medium", "High"))</f>
        <v>Medium</v>
      </c>
    </row>
    <row r="1286" spans="1:19">
      <c r="A1286" t="s">
        <v>2561</v>
      </c>
      <c r="B1286" t="s">
        <v>2562</v>
      </c>
      <c r="C1286" t="str">
        <f>TRIM(LEFT(Table1[[#This Row],[product_name]], FIND(" ", Table1[[#This Row],[product_name]], FIND(" ", Table1[[#This Row],[product_name]], FIND(" ", Table1[[#This Row],[product_name]])+1)+1)))</f>
        <v>Cafe JEI French</v>
      </c>
      <c r="D1286" t="str">
        <f>PROPER(Table1[[#This Row],[Column1]])</f>
        <v>Cafe Jei French</v>
      </c>
      <c r="E1286" t="s">
        <v>2960</v>
      </c>
      <c r="F1286" t="s">
        <v>2962</v>
      </c>
      <c r="G1286" t="s">
        <v>2842</v>
      </c>
      <c r="H1286" t="s">
        <v>2854</v>
      </c>
      <c r="I1286" s="9">
        <v>3859</v>
      </c>
      <c r="J1286" s="9">
        <v>1500</v>
      </c>
      <c r="K1286" s="1">
        <v>0.27</v>
      </c>
      <c r="L1286" s="3">
        <f>IF(Table1[[#This Row],[discount_percentage]]&gt;=0.5, 1,0)</f>
        <v>0</v>
      </c>
      <c r="M1286">
        <v>4.5</v>
      </c>
      <c r="N1286" s="2">
        <v>1065</v>
      </c>
      <c r="O1286" s="7">
        <f>IF(Table1[rating_count]&lt;1000, 1, 0)</f>
        <v>0</v>
      </c>
      <c r="P1286" s="8">
        <f>Table1[[#This Row],[actual_price]]*Table1[[#This Row],[rating_count]]</f>
        <v>1597500</v>
      </c>
      <c r="Q1286" s="10" t="str">
        <f>IF(Table1[[#This Row],[discounted_price]]&lt;200, "₹ 200",IF(Table1[[#This Row],[discounted_price]]&lt;=500,"₹ 200-₹ 500", "&gt;₹ 500"))</f>
        <v>&gt;₹ 500</v>
      </c>
      <c r="R1286">
        <f>Table1[[#This Row],[rating]]*Table1[[#This Row],[rating_count]]</f>
        <v>4792.5</v>
      </c>
      <c r="S1286" t="str">
        <f>IF(Table1[[#This Row],[discount_percentage]]&lt;0.25, "Low", IF(Table1[[#This Row],[discount_percentage]]&lt;0.5, "Medium", "High"))</f>
        <v>Medium</v>
      </c>
    </row>
    <row r="1287" spans="1:19">
      <c r="A1287" t="s">
        <v>2563</v>
      </c>
      <c r="B1287" t="s">
        <v>2564</v>
      </c>
      <c r="C1287" t="str">
        <f>TRIM(LEFT(Table1[[#This Row],[product_name]], FIND(" ", Table1[[#This Row],[product_name]], FIND(" ", Table1[[#This Row],[product_name]], FIND(" ", Table1[[#This Row],[product_name]])+1)+1)))</f>
        <v>Borosil Prime Grill</v>
      </c>
      <c r="D1287" t="str">
        <f>PROPER(Table1[[#This Row],[Column1]])</f>
        <v>Borosil Prime Grill</v>
      </c>
      <c r="E1287" t="s">
        <v>2960</v>
      </c>
      <c r="F1287" t="s">
        <v>2962</v>
      </c>
      <c r="G1287" t="s">
        <v>2837</v>
      </c>
      <c r="H1287" t="s">
        <v>2853</v>
      </c>
      <c r="I1287" s="9">
        <v>499</v>
      </c>
      <c r="J1287" s="9">
        <v>2590</v>
      </c>
      <c r="K1287" s="1">
        <v>0.26</v>
      </c>
      <c r="L1287" s="3">
        <f>IF(Table1[[#This Row],[discount_percentage]]&gt;=0.5, 1,0)</f>
        <v>0</v>
      </c>
      <c r="M1287">
        <v>4</v>
      </c>
      <c r="N1287" s="2">
        <v>2377</v>
      </c>
      <c r="O1287" s="7">
        <f>IF(Table1[rating_count]&lt;1000, 1, 0)</f>
        <v>0</v>
      </c>
      <c r="P1287" s="8">
        <f>Table1[[#This Row],[actual_price]]*Table1[[#This Row],[rating_count]]</f>
        <v>6156430</v>
      </c>
      <c r="Q1287" s="10" t="str">
        <f>IF(Table1[[#This Row],[discounted_price]]&lt;200, "₹ 200",IF(Table1[[#This Row],[discounted_price]]&lt;=500,"₹ 200-₹ 500", "&gt;₹ 500"))</f>
        <v>₹ 200-₹ 500</v>
      </c>
      <c r="R1287">
        <f>Table1[[#This Row],[rating]]*Table1[[#This Row],[rating_count]]</f>
        <v>9508</v>
      </c>
      <c r="S1287" t="str">
        <f>IF(Table1[[#This Row],[discount_percentage]]&lt;0.25, "Low", IF(Table1[[#This Row],[discount_percentage]]&lt;0.5, "Medium", "High"))</f>
        <v>Medium</v>
      </c>
    </row>
    <row r="1288" spans="1:19">
      <c r="A1288" t="s">
        <v>2565</v>
      </c>
      <c r="B1288" t="s">
        <v>2566</v>
      </c>
      <c r="C1288" t="str">
        <f>TRIM(LEFT(Table1[[#This Row],[product_name]], FIND(" ", Table1[[#This Row],[product_name]], FIND(" ", Table1[[#This Row],[product_name]], FIND(" ", Table1[[#This Row],[product_name]])+1)+1)))</f>
        <v>Candes 10 Litre</v>
      </c>
      <c r="D1288" t="str">
        <f>PROPER(Table1[[#This Row],[Column1]])</f>
        <v>Candes 10 Litre</v>
      </c>
      <c r="E1288" t="s">
        <v>2960</v>
      </c>
      <c r="F1288" t="s">
        <v>2963</v>
      </c>
      <c r="G1288" t="s">
        <v>2859</v>
      </c>
      <c r="H1288" t="s">
        <v>2860</v>
      </c>
      <c r="I1288" s="9">
        <v>1804</v>
      </c>
      <c r="J1288" s="9">
        <v>6299</v>
      </c>
      <c r="K1288" s="1">
        <v>0.48</v>
      </c>
      <c r="L1288" s="3">
        <f>IF(Table1[[#This Row],[discount_percentage]]&gt;=0.5, 1,0)</f>
        <v>0</v>
      </c>
      <c r="M1288">
        <v>3.9</v>
      </c>
      <c r="N1288" s="2">
        <v>2569</v>
      </c>
      <c r="O1288" s="7">
        <f>IF(Table1[rating_count]&lt;1000, 1, 0)</f>
        <v>0</v>
      </c>
      <c r="P1288" s="8">
        <f>Table1[[#This Row],[actual_price]]*Table1[[#This Row],[rating_count]]</f>
        <v>16182131</v>
      </c>
      <c r="Q1288" s="10" t="str">
        <f>IF(Table1[[#This Row],[discounted_price]]&lt;200, "₹ 200",IF(Table1[[#This Row],[discounted_price]]&lt;=500,"₹ 200-₹ 500", "&gt;₹ 500"))</f>
        <v>&gt;₹ 500</v>
      </c>
      <c r="R1288">
        <f>Table1[[#This Row],[rating]]*Table1[[#This Row],[rating_count]]</f>
        <v>10019.1</v>
      </c>
      <c r="S1288" t="str">
        <f>IF(Table1[[#This Row],[discount_percentage]]&lt;0.25, "Low", IF(Table1[[#This Row],[discount_percentage]]&lt;0.5, "Medium", "High"))</f>
        <v>Medium</v>
      </c>
    </row>
    <row r="1289" spans="1:19">
      <c r="A1289" t="s">
        <v>2567</v>
      </c>
      <c r="B1289" t="s">
        <v>2568</v>
      </c>
      <c r="C1289" t="str">
        <f>TRIM(LEFT(Table1[[#This Row],[product_name]], FIND(" ", Table1[[#This Row],[product_name]], FIND(" ", Table1[[#This Row],[product_name]], FIND(" ", Table1[[#This Row],[product_name]])+1)+1)))</f>
        <v>Prestige PSMFB 800</v>
      </c>
      <c r="D1289" t="str">
        <f>PROPER(Table1[[#This Row],[Column1]])</f>
        <v>Prestige Psmfb 800</v>
      </c>
      <c r="E1289" t="s">
        <v>2960</v>
      </c>
      <c r="F1289" t="s">
        <v>2962</v>
      </c>
      <c r="G1289" t="s">
        <v>2837</v>
      </c>
      <c r="H1289" t="s">
        <v>2853</v>
      </c>
      <c r="I1289" s="9">
        <v>6525</v>
      </c>
      <c r="J1289" s="9">
        <v>1795</v>
      </c>
      <c r="K1289" s="1">
        <v>0.33</v>
      </c>
      <c r="L1289" s="3">
        <f>IF(Table1[[#This Row],[discount_percentage]]&gt;=0.5, 1,0)</f>
        <v>0</v>
      </c>
      <c r="M1289">
        <v>4.2</v>
      </c>
      <c r="N1289" s="2">
        <v>5967</v>
      </c>
      <c r="O1289" s="7">
        <f>IF(Table1[rating_count]&lt;1000, 1, 0)</f>
        <v>0</v>
      </c>
      <c r="P1289" s="8">
        <f>Table1[[#This Row],[actual_price]]*Table1[[#This Row],[rating_count]]</f>
        <v>10710765</v>
      </c>
      <c r="Q1289" s="10" t="str">
        <f>IF(Table1[[#This Row],[discounted_price]]&lt;200, "₹ 200",IF(Table1[[#This Row],[discounted_price]]&lt;=500,"₹ 200-₹ 500", "&gt;₹ 500"))</f>
        <v>&gt;₹ 500</v>
      </c>
      <c r="R1289">
        <f>Table1[[#This Row],[rating]]*Table1[[#This Row],[rating_count]]</f>
        <v>25061.4</v>
      </c>
      <c r="S1289" t="str">
        <f>IF(Table1[[#This Row],[discount_percentage]]&lt;0.25, "Low", IF(Table1[[#This Row],[discount_percentage]]&lt;0.5, "Medium", "High"))</f>
        <v>Medium</v>
      </c>
    </row>
    <row r="1290" spans="1:19">
      <c r="A1290" t="s">
        <v>2569</v>
      </c>
      <c r="B1290" t="s">
        <v>2570</v>
      </c>
      <c r="C1290" t="str">
        <f>TRIM(LEFT(Table1[[#This Row],[product_name]], FIND(" ", Table1[[#This Row],[product_name]], FIND(" ", Table1[[#This Row],[product_name]], FIND(" ", Table1[[#This Row],[product_name]])+1)+1)))</f>
        <v>iBELL MPK120L Premium</v>
      </c>
      <c r="D1290" t="str">
        <f>PROPER(Table1[[#This Row],[Column1]])</f>
        <v>Ibell Mpk120L Premium</v>
      </c>
      <c r="E1290" t="s">
        <v>2960</v>
      </c>
      <c r="F1290" t="s">
        <v>2962</v>
      </c>
      <c r="G1290" t="s">
        <v>2869</v>
      </c>
      <c r="H1290" t="s">
        <v>2875</v>
      </c>
      <c r="I1290" s="9">
        <v>4999</v>
      </c>
      <c r="J1290" s="9">
        <v>3190</v>
      </c>
      <c r="K1290" s="1">
        <v>0.54</v>
      </c>
      <c r="L1290" s="3">
        <f>IF(Table1[[#This Row],[discount_percentage]]&gt;=0.5, 1,0)</f>
        <v>1</v>
      </c>
      <c r="M1290">
        <v>4.0999999999999996</v>
      </c>
      <c r="N1290" s="2">
        <v>1776</v>
      </c>
      <c r="O1290" s="7">
        <f>IF(Table1[rating_count]&lt;1000, 1, 0)</f>
        <v>0</v>
      </c>
      <c r="P1290" s="8">
        <f>Table1[[#This Row],[actual_price]]*Table1[[#This Row],[rating_count]]</f>
        <v>5665440</v>
      </c>
      <c r="Q1290" s="10" t="str">
        <f>IF(Table1[[#This Row],[discounted_price]]&lt;200, "₹ 200",IF(Table1[[#This Row],[discounted_price]]&lt;=500,"₹ 200-₹ 500", "&gt;₹ 500"))</f>
        <v>&gt;₹ 500</v>
      </c>
      <c r="R1290">
        <f>Table1[[#This Row],[rating]]*Table1[[#This Row],[rating_count]]</f>
        <v>7281.5999999999995</v>
      </c>
      <c r="S1290" t="str">
        <f>IF(Table1[[#This Row],[discount_percentage]]&lt;0.25, "Low", IF(Table1[[#This Row],[discount_percentage]]&lt;0.5, "Medium", "High"))</f>
        <v>High</v>
      </c>
    </row>
    <row r="1291" spans="1:19">
      <c r="A1291" t="s">
        <v>2571</v>
      </c>
      <c r="B1291" t="s">
        <v>2572</v>
      </c>
      <c r="C1291" t="str">
        <f>TRIM(LEFT(Table1[[#This Row],[product_name]], FIND(" ", Table1[[#This Row],[product_name]], FIND(" ", Table1[[#This Row],[product_name]], FIND(" ", Table1[[#This Row],[product_name]])+1)+1)))</f>
        <v>Maharaja Whiteline Odacio</v>
      </c>
      <c r="D1291" t="str">
        <f>PROPER(Table1[[#This Row],[Column1]])</f>
        <v>Maharaja Whiteline Odacio</v>
      </c>
      <c r="E1291" t="s">
        <v>2960</v>
      </c>
      <c r="F1291" t="s">
        <v>2962</v>
      </c>
      <c r="G1291" t="s">
        <v>2865</v>
      </c>
      <c r="H1291" t="s">
        <v>2868</v>
      </c>
      <c r="I1291" s="9">
        <v>1189</v>
      </c>
      <c r="J1291" s="9">
        <v>4799</v>
      </c>
      <c r="K1291" s="1">
        <v>0.3</v>
      </c>
      <c r="L1291" s="3">
        <f>IF(Table1[[#This Row],[discount_percentage]]&gt;=0.5, 1,0)</f>
        <v>0</v>
      </c>
      <c r="M1291">
        <v>3.7</v>
      </c>
      <c r="N1291" s="2">
        <v>4200</v>
      </c>
      <c r="O1291" s="7">
        <f>IF(Table1[rating_count]&lt;1000, 1, 0)</f>
        <v>0</v>
      </c>
      <c r="P1291" s="8">
        <f>Table1[[#This Row],[actual_price]]*Table1[[#This Row],[rating_count]]</f>
        <v>20155800</v>
      </c>
      <c r="Q1291" s="10" t="str">
        <f>IF(Table1[[#This Row],[discounted_price]]&lt;200, "₹ 200",IF(Table1[[#This Row],[discounted_price]]&lt;=500,"₹ 200-₹ 500", "&gt;₹ 500"))</f>
        <v>&gt;₹ 500</v>
      </c>
      <c r="R1291">
        <f>Table1[[#This Row],[rating]]*Table1[[#This Row],[rating_count]]</f>
        <v>15540</v>
      </c>
      <c r="S1291" t="str">
        <f>IF(Table1[[#This Row],[discount_percentage]]&lt;0.25, "Low", IF(Table1[[#This Row],[discount_percentage]]&lt;0.5, "Medium", "High"))</f>
        <v>Medium</v>
      </c>
    </row>
    <row r="1292" spans="1:19">
      <c r="A1292" t="s">
        <v>2573</v>
      </c>
      <c r="B1292" t="s">
        <v>2574</v>
      </c>
      <c r="C1292" t="str">
        <f>TRIM(LEFT(Table1[[#This Row],[product_name]], FIND(" ", Table1[[#This Row],[product_name]], FIND(" ", Table1[[#This Row],[product_name]], FIND(" ", Table1[[#This Row],[product_name]])+1)+1)))</f>
        <v>Shakti Technology S3</v>
      </c>
      <c r="D1292" t="str">
        <f>PROPER(Table1[[#This Row],[Column1]])</f>
        <v>Shakti Technology S3</v>
      </c>
      <c r="E1292" t="s">
        <v>2960</v>
      </c>
      <c r="F1292" t="s">
        <v>2963</v>
      </c>
      <c r="G1292" t="s">
        <v>2839</v>
      </c>
      <c r="H1292" t="s">
        <v>2841</v>
      </c>
      <c r="I1292" s="9">
        <v>2590</v>
      </c>
      <c r="J1292" s="9">
        <v>8999</v>
      </c>
      <c r="K1292" s="1">
        <v>0.46</v>
      </c>
      <c r="L1292" s="3">
        <f>IF(Table1[[#This Row],[discount_percentage]]&gt;=0.5, 1,0)</f>
        <v>0</v>
      </c>
      <c r="M1292">
        <v>4.0999999999999996</v>
      </c>
      <c r="N1292" s="2">
        <v>297</v>
      </c>
      <c r="O1292" s="7">
        <f>IF(Table1[rating_count]&lt;1000, 1, 0)</f>
        <v>1</v>
      </c>
      <c r="P1292" s="8">
        <f>Table1[[#This Row],[actual_price]]*Table1[[#This Row],[rating_count]]</f>
        <v>2672703</v>
      </c>
      <c r="Q1292" s="10" t="str">
        <f>IF(Table1[[#This Row],[discounted_price]]&lt;200, "₹ 200",IF(Table1[[#This Row],[discounted_price]]&lt;=500,"₹ 200-₹ 500", "&gt;₹ 500"))</f>
        <v>&gt;₹ 500</v>
      </c>
      <c r="R1292">
        <f>Table1[[#This Row],[rating]]*Table1[[#This Row],[rating_count]]</f>
        <v>1217.6999999999998</v>
      </c>
      <c r="S1292" t="str">
        <f>IF(Table1[[#This Row],[discount_percentage]]&lt;0.25, "Low", IF(Table1[[#This Row],[discount_percentage]]&lt;0.5, "Medium", "High"))</f>
        <v>Medium</v>
      </c>
    </row>
    <row r="1293" spans="1:19">
      <c r="A1293" t="s">
        <v>2575</v>
      </c>
      <c r="B1293" t="s">
        <v>2576</v>
      </c>
      <c r="C1293" t="str">
        <f>TRIM(LEFT(Table1[[#This Row],[product_name]], FIND(" ", Table1[[#This Row],[product_name]], FIND(" ", Table1[[#This Row],[product_name]], FIND(" ", Table1[[#This Row],[product_name]])+1)+1)))</f>
        <v>Cello Quick Boil</v>
      </c>
      <c r="D1293" t="str">
        <f>PROPER(Table1[[#This Row],[Column1]])</f>
        <v>Cello Quick Boil</v>
      </c>
      <c r="E1293" t="s">
        <v>2960</v>
      </c>
      <c r="F1293" t="s">
        <v>2963</v>
      </c>
      <c r="G1293" t="s">
        <v>2839</v>
      </c>
      <c r="H1293" t="s">
        <v>2841</v>
      </c>
      <c r="I1293" s="9">
        <v>899</v>
      </c>
      <c r="J1293" s="9">
        <v>1899</v>
      </c>
      <c r="K1293" s="1">
        <v>0.37</v>
      </c>
      <c r="L1293" s="3">
        <f>IF(Table1[[#This Row],[discount_percentage]]&gt;=0.5, 1,0)</f>
        <v>0</v>
      </c>
      <c r="M1293">
        <v>4.2</v>
      </c>
      <c r="N1293" s="2">
        <v>3858</v>
      </c>
      <c r="O1293" s="7">
        <f>IF(Table1[rating_count]&lt;1000, 1, 0)</f>
        <v>0</v>
      </c>
      <c r="P1293" s="8">
        <f>Table1[[#This Row],[actual_price]]*Table1[[#This Row],[rating_count]]</f>
        <v>7326342</v>
      </c>
      <c r="Q1293" s="10" t="str">
        <f>IF(Table1[[#This Row],[discounted_price]]&lt;200, "₹ 200",IF(Table1[[#This Row],[discounted_price]]&lt;=500,"₹ 200-₹ 500", "&gt;₹ 500"))</f>
        <v>&gt;₹ 500</v>
      </c>
      <c r="R1293">
        <f>Table1[[#This Row],[rating]]*Table1[[#This Row],[rating_count]]</f>
        <v>16203.6</v>
      </c>
      <c r="S1293" t="str">
        <f>IF(Table1[[#This Row],[discount_percentage]]&lt;0.25, "Low", IF(Table1[[#This Row],[discount_percentage]]&lt;0.5, "Medium", "High"))</f>
        <v>Medium</v>
      </c>
    </row>
    <row r="1294" spans="1:19">
      <c r="A1294" t="s">
        <v>2577</v>
      </c>
      <c r="B1294" t="s">
        <v>2578</v>
      </c>
      <c r="C1294" t="str">
        <f>TRIM(LEFT(Table1[[#This Row],[product_name]], FIND(" ", Table1[[#This Row],[product_name]], FIND(" ", Table1[[#This Row],[product_name]], FIND(" ", Table1[[#This Row],[product_name]])+1)+1)))</f>
        <v>AGARO Glory Cool</v>
      </c>
      <c r="D1294" t="str">
        <f>PROPER(Table1[[#This Row],[Column1]])</f>
        <v>Agaro Glory Cool</v>
      </c>
      <c r="E1294" t="s">
        <v>2960</v>
      </c>
      <c r="F1294" t="s">
        <v>2963</v>
      </c>
      <c r="G1294" t="s">
        <v>2839</v>
      </c>
      <c r="H1294" t="s">
        <v>2841</v>
      </c>
      <c r="I1294" s="9">
        <v>998</v>
      </c>
      <c r="J1294" s="9">
        <v>5799</v>
      </c>
      <c r="K1294" s="1">
        <v>0.43</v>
      </c>
      <c r="L1294" s="3">
        <f>IF(Table1[[#This Row],[discount_percentage]]&gt;=0.5, 1,0)</f>
        <v>0</v>
      </c>
      <c r="M1294">
        <v>4.3</v>
      </c>
      <c r="N1294" s="2">
        <v>168</v>
      </c>
      <c r="O1294" s="7">
        <f>IF(Table1[rating_count]&lt;1000, 1, 0)</f>
        <v>1</v>
      </c>
      <c r="P1294" s="8">
        <f>Table1[[#This Row],[actual_price]]*Table1[[#This Row],[rating_count]]</f>
        <v>974232</v>
      </c>
      <c r="Q1294" s="10" t="str">
        <f>IF(Table1[[#This Row],[discounted_price]]&lt;200, "₹ 200",IF(Table1[[#This Row],[discounted_price]]&lt;=500,"₹ 200-₹ 500", "&gt;₹ 500"))</f>
        <v>&gt;₹ 500</v>
      </c>
      <c r="R1294">
        <f>Table1[[#This Row],[rating]]*Table1[[#This Row],[rating_count]]</f>
        <v>722.4</v>
      </c>
      <c r="S1294" t="str">
        <f>IF(Table1[[#This Row],[discount_percentage]]&lt;0.25, "Low", IF(Table1[[#This Row],[discount_percentage]]&lt;0.5, "Medium", "High"))</f>
        <v>Medium</v>
      </c>
    </row>
    <row r="1295" spans="1:19">
      <c r="A1295" t="s">
        <v>2579</v>
      </c>
      <c r="B1295" t="s">
        <v>2580</v>
      </c>
      <c r="C1295" t="str">
        <f>TRIM(LEFT(Table1[[#This Row],[product_name]], FIND(" ", Table1[[#This Row],[product_name]], FIND(" ", Table1[[#This Row],[product_name]], FIND(" ", Table1[[#This Row],[product_name]])+1)+1)))</f>
        <v>Wolpin 1 Lint</v>
      </c>
      <c r="D1295" t="str">
        <f>PROPER(Table1[[#This Row],[Column1]])</f>
        <v>Wolpin 1 Lint</v>
      </c>
      <c r="E1295" t="s">
        <v>2960</v>
      </c>
      <c r="F1295" t="s">
        <v>2967</v>
      </c>
      <c r="G1295" t="s">
        <v>2968</v>
      </c>
      <c r="H1295" t="s">
        <v>2971</v>
      </c>
      <c r="I1295" s="9">
        <v>998.06</v>
      </c>
      <c r="J1295" s="9">
        <v>799</v>
      </c>
      <c r="K1295" s="1">
        <v>0.78</v>
      </c>
      <c r="L1295" s="3">
        <f>IF(Table1[[#This Row],[discount_percentage]]&gt;=0.5, 1,0)</f>
        <v>1</v>
      </c>
      <c r="M1295">
        <v>3.6</v>
      </c>
      <c r="N1295" s="2">
        <v>101</v>
      </c>
      <c r="O1295" s="7">
        <f>IF(Table1[rating_count]&lt;1000, 1, 0)</f>
        <v>1</v>
      </c>
      <c r="P1295" s="8">
        <f>Table1[[#This Row],[actual_price]]*Table1[[#This Row],[rating_count]]</f>
        <v>80699</v>
      </c>
      <c r="Q1295" s="10" t="str">
        <f>IF(Table1[[#This Row],[discounted_price]]&lt;200, "₹ 200",IF(Table1[[#This Row],[discounted_price]]&lt;=500,"₹ 200-₹ 500", "&gt;₹ 500"))</f>
        <v>&gt;₹ 500</v>
      </c>
      <c r="R1295">
        <f>Table1[[#This Row],[rating]]*Table1[[#This Row],[rating_count]]</f>
        <v>363.6</v>
      </c>
      <c r="S1295" t="str">
        <f>IF(Table1[[#This Row],[discount_percentage]]&lt;0.25, "Low", IF(Table1[[#This Row],[discount_percentage]]&lt;0.5, "Medium", "High"))</f>
        <v>High</v>
      </c>
    </row>
    <row r="1296" spans="1:19">
      <c r="A1296" t="s">
        <v>2581</v>
      </c>
      <c r="B1296" t="s">
        <v>2582</v>
      </c>
      <c r="C1296" t="str">
        <f>TRIM(LEFT(Table1[[#This Row],[product_name]], FIND(" ", Table1[[#This Row],[product_name]], FIND(" ", Table1[[#This Row],[product_name]], FIND(" ", Table1[[#This Row],[product_name]])+1)+1)))</f>
        <v>Abode Kitchen Essential</v>
      </c>
      <c r="D1296" t="str">
        <f>PROPER(Table1[[#This Row],[Column1]])</f>
        <v>Abode Kitchen Essential</v>
      </c>
      <c r="E1296" t="s">
        <v>2960</v>
      </c>
      <c r="F1296" t="s">
        <v>2963</v>
      </c>
      <c r="G1296" t="s">
        <v>2859</v>
      </c>
      <c r="H1296" t="s">
        <v>2860</v>
      </c>
      <c r="I1296" s="9">
        <v>1099</v>
      </c>
      <c r="J1296" s="9">
        <v>300</v>
      </c>
      <c r="K1296" s="1">
        <v>0.5</v>
      </c>
      <c r="L1296" s="3">
        <f>IF(Table1[[#This Row],[discount_percentage]]&gt;=0.5, 1,0)</f>
        <v>1</v>
      </c>
      <c r="M1296">
        <v>4.0999999999999996</v>
      </c>
      <c r="N1296" s="2">
        <v>4074</v>
      </c>
      <c r="O1296" s="7">
        <f>IF(Table1[rating_count]&lt;1000, 1, 0)</f>
        <v>0</v>
      </c>
      <c r="P1296" s="8">
        <f>Table1[[#This Row],[actual_price]]*Table1[[#This Row],[rating_count]]</f>
        <v>1222200</v>
      </c>
      <c r="Q1296" s="10" t="str">
        <f>IF(Table1[[#This Row],[discounted_price]]&lt;200, "₹ 200",IF(Table1[[#This Row],[discounted_price]]&lt;=500,"₹ 200-₹ 500", "&gt;₹ 500"))</f>
        <v>&gt;₹ 500</v>
      </c>
      <c r="R1296">
        <f>Table1[[#This Row],[rating]]*Table1[[#This Row],[rating_count]]</f>
        <v>16703.399999999998</v>
      </c>
      <c r="S1296" t="str">
        <f>IF(Table1[[#This Row],[discount_percentage]]&lt;0.25, "Low", IF(Table1[[#This Row],[discount_percentage]]&lt;0.5, "Medium", "High"))</f>
        <v>High</v>
      </c>
    </row>
    <row r="1297" spans="1:19">
      <c r="A1297" t="s">
        <v>2583</v>
      </c>
      <c r="B1297" t="s">
        <v>2584</v>
      </c>
      <c r="C1297" t="str">
        <f>TRIM(LEFT(Table1[[#This Row],[product_name]], FIND(" ", Table1[[#This Row],[product_name]], FIND(" ", Table1[[#This Row],[product_name]], FIND(" ", Table1[[#This Row],[product_name]])+1)+1)))</f>
        <v>Sujata Supermix, Mixer</v>
      </c>
      <c r="D1297" t="str">
        <f>PROPER(Table1[[#This Row],[Column1]])</f>
        <v>Sujata Supermix, Mixer</v>
      </c>
      <c r="E1297" t="s">
        <v>2960</v>
      </c>
      <c r="F1297" t="s">
        <v>2962</v>
      </c>
      <c r="G1297" t="s">
        <v>2842</v>
      </c>
      <c r="H1297" t="s">
        <v>2861</v>
      </c>
      <c r="I1297" s="9">
        <v>5999</v>
      </c>
      <c r="J1297" s="9">
        <v>7200</v>
      </c>
      <c r="K1297" s="1">
        <v>0.24</v>
      </c>
      <c r="L1297" s="3">
        <f>IF(Table1[[#This Row],[discount_percentage]]&gt;=0.5, 1,0)</f>
        <v>0</v>
      </c>
      <c r="M1297">
        <v>4.5</v>
      </c>
      <c r="N1297" s="2">
        <v>1408</v>
      </c>
      <c r="O1297" s="7">
        <f>IF(Table1[rating_count]&lt;1000, 1, 0)</f>
        <v>0</v>
      </c>
      <c r="P1297" s="8">
        <f>Table1[[#This Row],[actual_price]]*Table1[[#This Row],[rating_count]]</f>
        <v>10137600</v>
      </c>
      <c r="Q1297" s="10" t="str">
        <f>IF(Table1[[#This Row],[discounted_price]]&lt;200, "₹ 200",IF(Table1[[#This Row],[discounted_price]]&lt;=500,"₹ 200-₹ 500", "&gt;₹ 500"))</f>
        <v>&gt;₹ 500</v>
      </c>
      <c r="R1297">
        <f>Table1[[#This Row],[rating]]*Table1[[#This Row],[rating_count]]</f>
        <v>6336</v>
      </c>
      <c r="S1297" t="str">
        <f>IF(Table1[[#This Row],[discount_percentage]]&lt;0.25, "Low", IF(Table1[[#This Row],[discount_percentage]]&lt;0.5, "Medium", "High"))</f>
        <v>Low</v>
      </c>
    </row>
    <row r="1298" spans="1:19">
      <c r="A1298" t="s">
        <v>2585</v>
      </c>
      <c r="B1298" t="s">
        <v>2586</v>
      </c>
      <c r="C1298" t="str">
        <f>TRIM(LEFT(Table1[[#This Row],[product_name]], FIND(" ", Table1[[#This Row],[product_name]], FIND(" ", Table1[[#This Row],[product_name]], FIND(" ", Table1[[#This Row],[product_name]])+1)+1)))</f>
        <v>CARDEX Digital Kitchen</v>
      </c>
      <c r="D1298" t="str">
        <f>PROPER(Table1[[#This Row],[Column1]])</f>
        <v>Cardex Digital Kitchen</v>
      </c>
      <c r="E1298" t="s">
        <v>2960</v>
      </c>
      <c r="F1298" t="s">
        <v>2962</v>
      </c>
      <c r="G1298" t="s">
        <v>2842</v>
      </c>
      <c r="H1298" t="s">
        <v>2854</v>
      </c>
      <c r="I1298" s="9">
        <v>8886</v>
      </c>
      <c r="J1298" s="9">
        <v>389</v>
      </c>
      <c r="K1298" s="1">
        <v>0.03</v>
      </c>
      <c r="L1298" s="3">
        <f>IF(Table1[[#This Row],[discount_percentage]]&gt;=0.5, 1,0)</f>
        <v>0</v>
      </c>
      <c r="M1298">
        <v>4.2</v>
      </c>
      <c r="N1298" s="2">
        <v>3739</v>
      </c>
      <c r="O1298" s="7">
        <f>IF(Table1[rating_count]&lt;1000, 1, 0)</f>
        <v>0</v>
      </c>
      <c r="P1298" s="8">
        <f>Table1[[#This Row],[actual_price]]*Table1[[#This Row],[rating_count]]</f>
        <v>1454471</v>
      </c>
      <c r="Q1298" s="10" t="str">
        <f>IF(Table1[[#This Row],[discounted_price]]&lt;200, "₹ 200",IF(Table1[[#This Row],[discounted_price]]&lt;=500,"₹ 200-₹ 500", "&gt;₹ 500"))</f>
        <v>&gt;₹ 500</v>
      </c>
      <c r="R1298">
        <f>Table1[[#This Row],[rating]]*Table1[[#This Row],[rating_count]]</f>
        <v>15703.800000000001</v>
      </c>
      <c r="S1298" t="str">
        <f>IF(Table1[[#This Row],[discount_percentage]]&lt;0.25, "Low", IF(Table1[[#This Row],[discount_percentage]]&lt;0.5, "Medium", "High"))</f>
        <v>Low</v>
      </c>
    </row>
    <row r="1299" spans="1:19">
      <c r="A1299" t="s">
        <v>2587</v>
      </c>
      <c r="B1299" t="s">
        <v>2588</v>
      </c>
      <c r="C1299" t="str">
        <f>TRIM(LEFT(Table1[[#This Row],[product_name]], FIND(" ", Table1[[#This Row],[product_name]], FIND(" ", Table1[[#This Row],[product_name]], FIND(" ", Table1[[#This Row],[product_name]])+1)+1)))</f>
        <v>V-Guard Zenora RO+UF+MB</v>
      </c>
      <c r="D1299" t="str">
        <f>PROPER(Table1[[#This Row],[Column1]])</f>
        <v>V-Guard Zenora Ro+Uf+Mb</v>
      </c>
      <c r="E1299" t="s">
        <v>2960</v>
      </c>
      <c r="F1299" t="s">
        <v>2962</v>
      </c>
      <c r="G1299" t="s">
        <v>2842</v>
      </c>
      <c r="H1299" t="s">
        <v>2843</v>
      </c>
      <c r="I1299" s="9">
        <v>475</v>
      </c>
      <c r="J1299" s="9">
        <v>13049</v>
      </c>
      <c r="K1299" s="1">
        <v>0.33</v>
      </c>
      <c r="L1299" s="3">
        <f>IF(Table1[[#This Row],[discount_percentage]]&gt;=0.5, 1,0)</f>
        <v>0</v>
      </c>
      <c r="M1299">
        <v>4.3</v>
      </c>
      <c r="N1299" s="2">
        <v>5891</v>
      </c>
      <c r="O1299" s="7">
        <f>IF(Table1[rating_count]&lt;1000, 1, 0)</f>
        <v>0</v>
      </c>
      <c r="P1299" s="8">
        <f>Table1[[#This Row],[actual_price]]*Table1[[#This Row],[rating_count]]</f>
        <v>76871659</v>
      </c>
      <c r="Q1299" s="10" t="str">
        <f>IF(Table1[[#This Row],[discounted_price]]&lt;200, "₹ 200",IF(Table1[[#This Row],[discounted_price]]&lt;=500,"₹ 200-₹ 500", "&gt;₹ 500"))</f>
        <v>₹ 200-₹ 500</v>
      </c>
      <c r="R1299">
        <f>Table1[[#This Row],[rating]]*Table1[[#This Row],[rating_count]]</f>
        <v>25331.3</v>
      </c>
      <c r="S1299" t="str">
        <f>IF(Table1[[#This Row],[discount_percentage]]&lt;0.25, "Low", IF(Table1[[#This Row],[discount_percentage]]&lt;0.5, "Medium", "High"))</f>
        <v>Medium</v>
      </c>
    </row>
    <row r="1300" spans="1:19">
      <c r="A1300" t="s">
        <v>2589</v>
      </c>
      <c r="B1300" t="s">
        <v>2590</v>
      </c>
      <c r="C1300" t="str">
        <f>TRIM(LEFT(Table1[[#This Row],[product_name]], FIND(" ", Table1[[#This Row],[product_name]], FIND(" ", Table1[[#This Row],[product_name]], FIND(" ", Table1[[#This Row],[product_name]])+1)+1)))</f>
        <v>Bajaj Rex DLX</v>
      </c>
      <c r="D1300" t="str">
        <f>PROPER(Table1[[#This Row],[Column1]])</f>
        <v>Bajaj Rex Dlx</v>
      </c>
      <c r="E1300" t="s">
        <v>2960</v>
      </c>
      <c r="F1300" t="s">
        <v>2962</v>
      </c>
      <c r="G1300" t="s">
        <v>2837</v>
      </c>
      <c r="H1300" t="s">
        <v>2852</v>
      </c>
      <c r="I1300" s="9">
        <v>4995</v>
      </c>
      <c r="J1300" s="9">
        <v>5999</v>
      </c>
      <c r="K1300" s="1">
        <v>0.49</v>
      </c>
      <c r="L1300" s="3">
        <f>IF(Table1[[#This Row],[discount_percentage]]&gt;=0.5, 1,0)</f>
        <v>0</v>
      </c>
      <c r="M1300">
        <v>4</v>
      </c>
      <c r="N1300" s="2">
        <v>777</v>
      </c>
      <c r="O1300" s="7">
        <f>IF(Table1[rating_count]&lt;1000, 1, 0)</f>
        <v>1</v>
      </c>
      <c r="P1300" s="8">
        <f>Table1[[#This Row],[actual_price]]*Table1[[#This Row],[rating_count]]</f>
        <v>4661223</v>
      </c>
      <c r="Q1300" s="10" t="str">
        <f>IF(Table1[[#This Row],[discounted_price]]&lt;200, "₹ 200",IF(Table1[[#This Row],[discounted_price]]&lt;=500,"₹ 200-₹ 500", "&gt;₹ 500"))</f>
        <v>&gt;₹ 500</v>
      </c>
      <c r="R1300">
        <f>Table1[[#This Row],[rating]]*Table1[[#This Row],[rating_count]]</f>
        <v>3108</v>
      </c>
      <c r="S1300" t="str">
        <f>IF(Table1[[#This Row],[discount_percentage]]&lt;0.25, "Low", IF(Table1[[#This Row],[discount_percentage]]&lt;0.5, "Medium", "High"))</f>
        <v>Medium</v>
      </c>
    </row>
    <row r="1301" spans="1:19">
      <c r="A1301" t="s">
        <v>2591</v>
      </c>
      <c r="B1301" t="s">
        <v>2592</v>
      </c>
      <c r="C1301" t="str">
        <f>TRIM(LEFT(Table1[[#This Row],[product_name]], FIND(" ", Table1[[#This Row],[product_name]], FIND(" ", Table1[[#This Row],[product_name]], FIND(" ", Table1[[#This Row],[product_name]])+1)+1)))</f>
        <v>KENT 16051 Hand</v>
      </c>
      <c r="D1301" t="str">
        <f>PROPER(Table1[[#This Row],[Column1]])</f>
        <v>Kent 16051 Hand</v>
      </c>
      <c r="E1301" t="s">
        <v>2960</v>
      </c>
      <c r="F1301" t="s">
        <v>2962</v>
      </c>
      <c r="G1301" t="s">
        <v>2869</v>
      </c>
      <c r="H1301" t="s">
        <v>2875</v>
      </c>
      <c r="I1301" s="9">
        <v>13999</v>
      </c>
      <c r="J1301" s="9">
        <v>2400</v>
      </c>
      <c r="K1301" s="1">
        <v>0.27</v>
      </c>
      <c r="L1301" s="3">
        <f>IF(Table1[[#This Row],[discount_percentage]]&gt;=0.5, 1,0)</f>
        <v>0</v>
      </c>
      <c r="M1301">
        <v>4.2</v>
      </c>
      <c r="N1301" s="2">
        <v>14160</v>
      </c>
      <c r="O1301" s="7">
        <f>IF(Table1[rating_count]&lt;1000, 1, 0)</f>
        <v>0</v>
      </c>
      <c r="P1301" s="8">
        <f>Table1[[#This Row],[actual_price]]*Table1[[#This Row],[rating_count]]</f>
        <v>33984000</v>
      </c>
      <c r="Q1301" s="10" t="str">
        <f>IF(Table1[[#This Row],[discounted_price]]&lt;200, "₹ 200",IF(Table1[[#This Row],[discounted_price]]&lt;=500,"₹ 200-₹ 500", "&gt;₹ 500"))</f>
        <v>&gt;₹ 500</v>
      </c>
      <c r="R1301">
        <f>Table1[[#This Row],[rating]]*Table1[[#This Row],[rating_count]]</f>
        <v>59472</v>
      </c>
      <c r="S1301" t="str">
        <f>IF(Table1[[#This Row],[discount_percentage]]&lt;0.25, "Low", IF(Table1[[#This Row],[discount_percentage]]&lt;0.5, "Medium", "High"))</f>
        <v>Medium</v>
      </c>
    </row>
    <row r="1302" spans="1:19">
      <c r="A1302" t="s">
        <v>2593</v>
      </c>
      <c r="B1302" t="s">
        <v>2594</v>
      </c>
      <c r="C1302" t="str">
        <f>TRIM(LEFT(Table1[[#This Row],[product_name]], FIND(" ", Table1[[#This Row],[product_name]], FIND(" ", Table1[[#This Row],[product_name]], FIND(" ", Table1[[#This Row],[product_name]])+1)+1)))</f>
        <v>Prestige PIC 15.0+</v>
      </c>
      <c r="D1302" t="str">
        <f>PROPER(Table1[[#This Row],[Column1]])</f>
        <v>Prestige Pic 15.0+</v>
      </c>
      <c r="E1302" t="s">
        <v>2960</v>
      </c>
      <c r="F1302" t="s">
        <v>2962</v>
      </c>
      <c r="G1302" t="s">
        <v>2869</v>
      </c>
      <c r="H1302" t="s">
        <v>2875</v>
      </c>
      <c r="I1302" s="9">
        <v>8499</v>
      </c>
      <c r="J1302" s="9">
        <v>5295</v>
      </c>
      <c r="K1302" s="1">
        <v>0.4</v>
      </c>
      <c r="L1302" s="3">
        <f>IF(Table1[[#This Row],[discount_percentage]]&gt;=0.5, 1,0)</f>
        <v>0</v>
      </c>
      <c r="M1302">
        <v>4.2</v>
      </c>
      <c r="N1302" s="2">
        <v>6919</v>
      </c>
      <c r="O1302" s="7">
        <f>IF(Table1[rating_count]&lt;1000, 1, 0)</f>
        <v>0</v>
      </c>
      <c r="P1302" s="8">
        <f>Table1[[#This Row],[actual_price]]*Table1[[#This Row],[rating_count]]</f>
        <v>36636105</v>
      </c>
      <c r="Q1302" s="10" t="str">
        <f>IF(Table1[[#This Row],[discounted_price]]&lt;200, "₹ 200",IF(Table1[[#This Row],[discounted_price]]&lt;=500,"₹ 200-₹ 500", "&gt;₹ 500"))</f>
        <v>&gt;₹ 500</v>
      </c>
      <c r="R1302">
        <f>Table1[[#This Row],[rating]]*Table1[[#This Row],[rating_count]]</f>
        <v>29059.800000000003</v>
      </c>
      <c r="S1302" t="str">
        <f>IF(Table1[[#This Row],[discount_percentage]]&lt;0.25, "Low", IF(Table1[[#This Row],[discount_percentage]]&lt;0.5, "Medium", "High"))</f>
        <v>Medium</v>
      </c>
    </row>
    <row r="1303" spans="1:19">
      <c r="A1303" t="s">
        <v>2595</v>
      </c>
      <c r="B1303" t="s">
        <v>2596</v>
      </c>
      <c r="C1303" t="str">
        <f>TRIM(LEFT(Table1[[#This Row],[product_name]], FIND(" ", Table1[[#This Row],[product_name]], FIND(" ", Table1[[#This Row],[product_name]], FIND(" ", Table1[[#This Row],[product_name]])+1)+1)))</f>
        <v>Aqua d pure</v>
      </c>
      <c r="D1303" t="str">
        <f>PROPER(Table1[[#This Row],[Column1]])</f>
        <v>Aqua D Pure</v>
      </c>
      <c r="E1303" t="s">
        <v>2960</v>
      </c>
      <c r="F1303" t="s">
        <v>2962</v>
      </c>
      <c r="G1303" t="s">
        <v>2842</v>
      </c>
      <c r="H1303" t="s">
        <v>2843</v>
      </c>
      <c r="I1303" s="9">
        <v>949</v>
      </c>
      <c r="J1303" s="9">
        <v>24999</v>
      </c>
      <c r="K1303" s="1">
        <v>0.8</v>
      </c>
      <c r="L1303" s="3">
        <f>IF(Table1[[#This Row],[discount_percentage]]&gt;=0.5, 1,0)</f>
        <v>1</v>
      </c>
      <c r="M1303">
        <v>4.5</v>
      </c>
      <c r="N1303" s="2">
        <v>287</v>
      </c>
      <c r="O1303" s="7">
        <f>IF(Table1[rating_count]&lt;1000, 1, 0)</f>
        <v>1</v>
      </c>
      <c r="P1303" s="8">
        <f>Table1[[#This Row],[actual_price]]*Table1[[#This Row],[rating_count]]</f>
        <v>7174713</v>
      </c>
      <c r="Q1303" s="10" t="str">
        <f>IF(Table1[[#This Row],[discounted_price]]&lt;200, "₹ 200",IF(Table1[[#This Row],[discounted_price]]&lt;=500,"₹ 200-₹ 500", "&gt;₹ 500"))</f>
        <v>&gt;₹ 500</v>
      </c>
      <c r="R1303">
        <f>Table1[[#This Row],[rating]]*Table1[[#This Row],[rating_count]]</f>
        <v>1291.5</v>
      </c>
      <c r="S1303" t="str">
        <f>IF(Table1[[#This Row],[discount_percentage]]&lt;0.25, "Low", IF(Table1[[#This Row],[discount_percentage]]&lt;0.5, "Medium", "High"))</f>
        <v>High</v>
      </c>
    </row>
    <row r="1304" spans="1:19">
      <c r="A1304" t="s">
        <v>2597</v>
      </c>
      <c r="B1304" t="s">
        <v>2598</v>
      </c>
      <c r="C1304" t="str">
        <f>TRIM(LEFT(Table1[[#This Row],[product_name]], FIND(" ", Table1[[#This Row],[product_name]], FIND(" ", Table1[[#This Row],[product_name]], FIND(" ", Table1[[#This Row],[product_name]])+1)+1)))</f>
        <v>PrettyKrafts Laundry Square</v>
      </c>
      <c r="D1304" t="str">
        <f>PROPER(Table1[[#This Row],[Column1]])</f>
        <v>Prettykrafts Laundry Square</v>
      </c>
      <c r="E1304" t="s">
        <v>2960</v>
      </c>
      <c r="F1304" t="s">
        <v>2967</v>
      </c>
      <c r="G1304" t="s">
        <v>2968</v>
      </c>
      <c r="H1304" t="s">
        <v>2971</v>
      </c>
      <c r="I1304" s="9">
        <v>395</v>
      </c>
      <c r="J1304" s="9">
        <v>799</v>
      </c>
      <c r="K1304" s="1">
        <v>0.51</v>
      </c>
      <c r="L1304" s="3">
        <f>IF(Table1[[#This Row],[discount_percentage]]&gt;=0.5, 1,0)</f>
        <v>1</v>
      </c>
      <c r="M1304">
        <v>3.8</v>
      </c>
      <c r="N1304" s="2">
        <v>287</v>
      </c>
      <c r="O1304" s="7">
        <f>IF(Table1[rating_count]&lt;1000, 1, 0)</f>
        <v>1</v>
      </c>
      <c r="P1304" s="8">
        <f>Table1[[#This Row],[actual_price]]*Table1[[#This Row],[rating_count]]</f>
        <v>229313</v>
      </c>
      <c r="Q1304" s="10" t="str">
        <f>IF(Table1[[#This Row],[discounted_price]]&lt;200, "₹ 200",IF(Table1[[#This Row],[discounted_price]]&lt;=500,"₹ 200-₹ 500", "&gt;₹ 500"))</f>
        <v>₹ 200-₹ 500</v>
      </c>
      <c r="R1304">
        <f>Table1[[#This Row],[rating]]*Table1[[#This Row],[rating_count]]</f>
        <v>1090.5999999999999</v>
      </c>
      <c r="S1304" t="str">
        <f>IF(Table1[[#This Row],[discount_percentage]]&lt;0.25, "Low", IF(Table1[[#This Row],[discount_percentage]]&lt;0.5, "Medium", "High"))</f>
        <v>High</v>
      </c>
    </row>
    <row r="1305" spans="1:19">
      <c r="A1305" t="s">
        <v>2599</v>
      </c>
      <c r="B1305" t="s">
        <v>2600</v>
      </c>
      <c r="C1305" t="str">
        <f>TRIM(LEFT(Table1[[#This Row],[product_name]], FIND(" ", Table1[[#This Row],[product_name]], FIND(" ", Table1[[#This Row],[product_name]], FIND(" ", Table1[[#This Row],[product_name]])+1)+1)))</f>
        <v>Libra Roti Maker</v>
      </c>
      <c r="D1305" t="str">
        <f>PROPER(Table1[[#This Row],[Column1]])</f>
        <v>Libra Roti Maker</v>
      </c>
      <c r="E1305" t="s">
        <v>2960</v>
      </c>
      <c r="F1305" t="s">
        <v>2962</v>
      </c>
      <c r="G1305" t="s">
        <v>2837</v>
      </c>
      <c r="H1305" t="s">
        <v>2887</v>
      </c>
      <c r="I1305" s="9">
        <v>635</v>
      </c>
      <c r="J1305" s="9">
        <v>2999</v>
      </c>
      <c r="K1305" s="1">
        <v>0.33</v>
      </c>
      <c r="L1305" s="3">
        <f>IF(Table1[[#This Row],[discount_percentage]]&gt;=0.5, 1,0)</f>
        <v>0</v>
      </c>
      <c r="M1305">
        <v>4.4000000000000004</v>
      </c>
      <c r="N1305" s="2">
        <v>388</v>
      </c>
      <c r="O1305" s="7">
        <f>IF(Table1[rating_count]&lt;1000, 1, 0)</f>
        <v>1</v>
      </c>
      <c r="P1305" s="8">
        <f>Table1[[#This Row],[actual_price]]*Table1[[#This Row],[rating_count]]</f>
        <v>1163612</v>
      </c>
      <c r="Q1305" s="10" t="str">
        <f>IF(Table1[[#This Row],[discounted_price]]&lt;200, "₹ 200",IF(Table1[[#This Row],[discounted_price]]&lt;=500,"₹ 200-₹ 500", "&gt;₹ 500"))</f>
        <v>&gt;₹ 500</v>
      </c>
      <c r="R1305">
        <f>Table1[[#This Row],[rating]]*Table1[[#This Row],[rating_count]]</f>
        <v>1707.2</v>
      </c>
      <c r="S1305" t="str">
        <f>IF(Table1[[#This Row],[discount_percentage]]&lt;0.25, "Low", IF(Table1[[#This Row],[discount_percentage]]&lt;0.5, "Medium", "High"))</f>
        <v>Medium</v>
      </c>
    </row>
    <row r="1306" spans="1:19">
      <c r="A1306" t="s">
        <v>2601</v>
      </c>
      <c r="B1306" t="s">
        <v>2602</v>
      </c>
      <c r="C1306" t="str">
        <f>TRIM(LEFT(Table1[[#This Row],[product_name]], FIND(" ", Table1[[#This Row],[product_name]], FIND(" ", Table1[[#This Row],[product_name]], FIND(" ", Table1[[#This Row],[product_name]])+1)+1)))</f>
        <v>Glen 3 in</v>
      </c>
      <c r="D1306" t="str">
        <f>PROPER(Table1[[#This Row],[Column1]])</f>
        <v>Glen 3 In</v>
      </c>
      <c r="E1306" t="s">
        <v>2960</v>
      </c>
      <c r="F1306" t="s">
        <v>2962</v>
      </c>
      <c r="G1306" t="s">
        <v>2842</v>
      </c>
      <c r="H1306" t="s">
        <v>2843</v>
      </c>
      <c r="I1306" s="9">
        <v>717</v>
      </c>
      <c r="J1306" s="9">
        <v>2495</v>
      </c>
      <c r="K1306" s="1">
        <v>0.35</v>
      </c>
      <c r="L1306" s="3">
        <f>IF(Table1[[#This Row],[discount_percentage]]&gt;=0.5, 1,0)</f>
        <v>0</v>
      </c>
      <c r="M1306">
        <v>4.0999999999999996</v>
      </c>
      <c r="N1306" s="2">
        <v>827</v>
      </c>
      <c r="O1306" s="7">
        <f>IF(Table1[rating_count]&lt;1000, 1, 0)</f>
        <v>1</v>
      </c>
      <c r="P1306" s="8">
        <f>Table1[[#This Row],[actual_price]]*Table1[[#This Row],[rating_count]]</f>
        <v>2063365</v>
      </c>
      <c r="Q1306" s="10" t="str">
        <f>IF(Table1[[#This Row],[discounted_price]]&lt;200, "₹ 200",IF(Table1[[#This Row],[discounted_price]]&lt;=500,"₹ 200-₹ 500", "&gt;₹ 500"))</f>
        <v>&gt;₹ 500</v>
      </c>
      <c r="R1306">
        <f>Table1[[#This Row],[rating]]*Table1[[#This Row],[rating_count]]</f>
        <v>3390.7</v>
      </c>
      <c r="S1306" t="str">
        <f>IF(Table1[[#This Row],[discount_percentage]]&lt;0.25, "Low", IF(Table1[[#This Row],[discount_percentage]]&lt;0.5, "Medium", "High"))</f>
        <v>Medium</v>
      </c>
    </row>
    <row r="1307" spans="1:19">
      <c r="A1307" t="s">
        <v>2603</v>
      </c>
      <c r="B1307" t="s">
        <v>2604</v>
      </c>
      <c r="C1307" t="str">
        <f>TRIM(LEFT(Table1[[#This Row],[product_name]], FIND(" ", Table1[[#This Row],[product_name]], FIND(" ", Table1[[#This Row],[product_name]], FIND(" ", Table1[[#This Row],[product_name]])+1)+1)))</f>
        <v>Dynore Stainless Steel</v>
      </c>
      <c r="D1307" t="str">
        <f>PROPER(Table1[[#This Row],[Column1]])</f>
        <v>Dynore Stainless Steel</v>
      </c>
      <c r="E1307" t="s">
        <v>2960</v>
      </c>
      <c r="F1307" t="s">
        <v>2962</v>
      </c>
      <c r="G1307" t="s">
        <v>2842</v>
      </c>
      <c r="H1307" t="s">
        <v>2854</v>
      </c>
      <c r="I1307" s="9">
        <v>27900</v>
      </c>
      <c r="J1307" s="9">
        <v>450</v>
      </c>
      <c r="K1307" s="1">
        <v>0.59</v>
      </c>
      <c r="L1307" s="3">
        <f>IF(Table1[[#This Row],[discount_percentage]]&gt;=0.5, 1,0)</f>
        <v>1</v>
      </c>
      <c r="M1307">
        <v>4.2</v>
      </c>
      <c r="N1307" s="2">
        <v>4971</v>
      </c>
      <c r="O1307" s="7">
        <f>IF(Table1[rating_count]&lt;1000, 1, 0)</f>
        <v>0</v>
      </c>
      <c r="P1307" s="8">
        <f>Table1[[#This Row],[actual_price]]*Table1[[#This Row],[rating_count]]</f>
        <v>2236950</v>
      </c>
      <c r="Q1307" s="10" t="str">
        <f>IF(Table1[[#This Row],[discounted_price]]&lt;200, "₹ 200",IF(Table1[[#This Row],[discounted_price]]&lt;=500,"₹ 200-₹ 500", "&gt;₹ 500"))</f>
        <v>&gt;₹ 500</v>
      </c>
      <c r="R1307">
        <f>Table1[[#This Row],[rating]]*Table1[[#This Row],[rating_count]]</f>
        <v>20878.2</v>
      </c>
      <c r="S1307" t="str">
        <f>IF(Table1[[#This Row],[discount_percentage]]&lt;0.25, "Low", IF(Table1[[#This Row],[discount_percentage]]&lt;0.5, "Medium", "High"))</f>
        <v>High</v>
      </c>
    </row>
    <row r="1308" spans="1:19">
      <c r="A1308" t="s">
        <v>2605</v>
      </c>
      <c r="B1308" t="s">
        <v>2606</v>
      </c>
      <c r="C1308" t="str">
        <f>TRIM(LEFT(Table1[[#This Row],[product_name]], FIND(" ", Table1[[#This Row],[product_name]], FIND(" ", Table1[[#This Row],[product_name]], FIND(" ", Table1[[#This Row],[product_name]])+1)+1)))</f>
        <v>Lint Remover For</v>
      </c>
      <c r="D1308" t="str">
        <f>PROPER(Table1[[#This Row],[Column1]])</f>
        <v>Lint Remover For</v>
      </c>
      <c r="E1308" t="s">
        <v>2960</v>
      </c>
      <c r="F1308" t="s">
        <v>2962</v>
      </c>
      <c r="G1308" t="s">
        <v>2869</v>
      </c>
      <c r="H1308" t="s">
        <v>2871</v>
      </c>
      <c r="I1308" s="9">
        <v>649</v>
      </c>
      <c r="J1308" s="9">
        <v>999</v>
      </c>
      <c r="K1308" s="1">
        <v>0.55000000000000004</v>
      </c>
      <c r="L1308" s="3">
        <f>IF(Table1[[#This Row],[discount_percentage]]&gt;=0.5, 1,0)</f>
        <v>1</v>
      </c>
      <c r="M1308">
        <v>4.3</v>
      </c>
      <c r="N1308" s="2">
        <v>229</v>
      </c>
      <c r="O1308" s="7">
        <f>IF(Table1[rating_count]&lt;1000, 1, 0)</f>
        <v>1</v>
      </c>
      <c r="P1308" s="8">
        <f>Table1[[#This Row],[actual_price]]*Table1[[#This Row],[rating_count]]</f>
        <v>228771</v>
      </c>
      <c r="Q1308" s="10" t="str">
        <f>IF(Table1[[#This Row],[discounted_price]]&lt;200, "₹ 200",IF(Table1[[#This Row],[discounted_price]]&lt;=500,"₹ 200-₹ 500", "&gt;₹ 500"))</f>
        <v>&gt;₹ 500</v>
      </c>
      <c r="R1308">
        <f>Table1[[#This Row],[rating]]*Table1[[#This Row],[rating_count]]</f>
        <v>984.69999999999993</v>
      </c>
      <c r="S1308" t="str">
        <f>IF(Table1[[#This Row],[discount_percentage]]&lt;0.25, "Low", IF(Table1[[#This Row],[discount_percentage]]&lt;0.5, "Medium", "High"))</f>
        <v>High</v>
      </c>
    </row>
    <row r="1309" spans="1:19">
      <c r="A1309" t="s">
        <v>2607</v>
      </c>
      <c r="B1309" t="s">
        <v>2608</v>
      </c>
      <c r="C1309" t="str">
        <f>TRIM(LEFT(Table1[[#This Row],[product_name]], FIND(" ", Table1[[#This Row],[product_name]], FIND(" ", Table1[[#This Row],[product_name]], FIND(" ", Table1[[#This Row],[product_name]])+1)+1)))</f>
        <v>Monitor AC Stand/Heavy</v>
      </c>
      <c r="D1309" t="str">
        <f>PROPER(Table1[[#This Row],[Column1]])</f>
        <v>Monitor Ac Stand/Heavy</v>
      </c>
      <c r="E1309" t="s">
        <v>2960</v>
      </c>
      <c r="F1309" t="s">
        <v>2962</v>
      </c>
      <c r="G1309" t="s">
        <v>2869</v>
      </c>
      <c r="H1309" t="s">
        <v>2870</v>
      </c>
      <c r="I1309" s="9">
        <v>193</v>
      </c>
      <c r="J1309" s="9">
        <v>1690</v>
      </c>
      <c r="K1309" s="1">
        <v>0.59</v>
      </c>
      <c r="L1309" s="3">
        <f>IF(Table1[[#This Row],[discount_percentage]]&gt;=0.5, 1,0)</f>
        <v>1</v>
      </c>
      <c r="M1309">
        <v>4.0999999999999996</v>
      </c>
      <c r="N1309" s="2">
        <v>3524</v>
      </c>
      <c r="O1309" s="7">
        <f>IF(Table1[rating_count]&lt;1000, 1, 0)</f>
        <v>0</v>
      </c>
      <c r="P1309" s="8">
        <f>Table1[[#This Row],[actual_price]]*Table1[[#This Row],[rating_count]]</f>
        <v>5955560</v>
      </c>
      <c r="Q1309" s="10" t="str">
        <f>IF(Table1[[#This Row],[discounted_price]]&lt;200, "₹ 200",IF(Table1[[#This Row],[discounted_price]]&lt;=500,"₹ 200-₹ 500", "&gt;₹ 500"))</f>
        <v>₹ 200</v>
      </c>
      <c r="R1309">
        <f>Table1[[#This Row],[rating]]*Table1[[#This Row],[rating_count]]</f>
        <v>14448.4</v>
      </c>
      <c r="S1309" t="str">
        <f>IF(Table1[[#This Row],[discount_percentage]]&lt;0.25, "Low", IF(Table1[[#This Row],[discount_percentage]]&lt;0.5, "Medium", "High"))</f>
        <v>High</v>
      </c>
    </row>
    <row r="1310" spans="1:19">
      <c r="A1310" t="s">
        <v>2609</v>
      </c>
      <c r="B1310" t="s">
        <v>2610</v>
      </c>
      <c r="C1310" t="str">
        <f>TRIM(LEFT(Table1[[#This Row],[product_name]], FIND(" ", Table1[[#This Row],[product_name]], FIND(" ", Table1[[#This Row],[product_name]], FIND(" ", Table1[[#This Row],[product_name]])+1)+1)))</f>
        <v>iBELL Induction Cooktop,</v>
      </c>
      <c r="D1310" t="str">
        <f>PROPER(Table1[[#This Row],[Column1]])</f>
        <v>Ibell Induction Cooktop,</v>
      </c>
      <c r="E1310" t="s">
        <v>2960</v>
      </c>
      <c r="F1310" t="s">
        <v>2963</v>
      </c>
      <c r="G1310" t="s">
        <v>2839</v>
      </c>
      <c r="H1310" t="s">
        <v>2841</v>
      </c>
      <c r="I1310" s="9">
        <v>1299</v>
      </c>
      <c r="J1310" s="9">
        <v>3890</v>
      </c>
      <c r="K1310" s="1">
        <v>0.59</v>
      </c>
      <c r="L1310" s="3">
        <f>IF(Table1[[#This Row],[discount_percentage]]&gt;=0.5, 1,0)</f>
        <v>1</v>
      </c>
      <c r="M1310">
        <v>4.2</v>
      </c>
      <c r="N1310" s="2">
        <v>156</v>
      </c>
      <c r="O1310" s="7">
        <f>IF(Table1[rating_count]&lt;1000, 1, 0)</f>
        <v>1</v>
      </c>
      <c r="P1310" s="8">
        <f>Table1[[#This Row],[actual_price]]*Table1[[#This Row],[rating_count]]</f>
        <v>606840</v>
      </c>
      <c r="Q1310" s="10" t="str">
        <f>IF(Table1[[#This Row],[discounted_price]]&lt;200, "₹ 200",IF(Table1[[#This Row],[discounted_price]]&lt;=500,"₹ 200-₹ 500", "&gt;₹ 500"))</f>
        <v>&gt;₹ 500</v>
      </c>
      <c r="R1310">
        <f>Table1[[#This Row],[rating]]*Table1[[#This Row],[rating_count]]</f>
        <v>655.20000000000005</v>
      </c>
      <c r="S1310" t="str">
        <f>IF(Table1[[#This Row],[discount_percentage]]&lt;0.25, "Low", IF(Table1[[#This Row],[discount_percentage]]&lt;0.5, "Medium", "High"))</f>
        <v>High</v>
      </c>
    </row>
    <row r="1311" spans="1:19">
      <c r="A1311" t="s">
        <v>2611</v>
      </c>
      <c r="B1311" t="s">
        <v>2612</v>
      </c>
      <c r="C1311" t="str">
        <f>TRIM(LEFT(Table1[[#This Row],[product_name]], FIND(" ", Table1[[#This Row],[product_name]], FIND(" ", Table1[[#This Row],[product_name]], FIND(" ", Table1[[#This Row],[product_name]])+1)+1)))</f>
        <v>KENT POWP-Sediment Filter</v>
      </c>
      <c r="D1311" t="str">
        <f>PROPER(Table1[[#This Row],[Column1]])</f>
        <v>Kent Powp-Sediment Filter</v>
      </c>
      <c r="E1311" t="s">
        <v>2960</v>
      </c>
      <c r="F1311" t="s">
        <v>2962</v>
      </c>
      <c r="G1311" t="s">
        <v>2837</v>
      </c>
      <c r="H1311" t="s">
        <v>2847</v>
      </c>
      <c r="I1311" s="9">
        <v>2449</v>
      </c>
      <c r="J1311" s="9">
        <v>260</v>
      </c>
      <c r="K1311" s="1">
        <v>0.11</v>
      </c>
      <c r="L1311" s="3">
        <f>IF(Table1[[#This Row],[discount_percentage]]&gt;=0.5, 1,0)</f>
        <v>0</v>
      </c>
      <c r="M1311">
        <v>4.0999999999999996</v>
      </c>
      <c r="N1311" s="2">
        <v>490</v>
      </c>
      <c r="O1311" s="7">
        <f>IF(Table1[rating_count]&lt;1000, 1, 0)</f>
        <v>1</v>
      </c>
      <c r="P1311" s="8">
        <f>Table1[[#This Row],[actual_price]]*Table1[[#This Row],[rating_count]]</f>
        <v>127400</v>
      </c>
      <c r="Q1311" s="10" t="str">
        <f>IF(Table1[[#This Row],[discounted_price]]&lt;200, "₹ 200",IF(Table1[[#This Row],[discounted_price]]&lt;=500,"₹ 200-₹ 500", "&gt;₹ 500"))</f>
        <v>&gt;₹ 500</v>
      </c>
      <c r="R1311">
        <f>Table1[[#This Row],[rating]]*Table1[[#This Row],[rating_count]]</f>
        <v>2008.9999999999998</v>
      </c>
      <c r="S1311" t="str">
        <f>IF(Table1[[#This Row],[discount_percentage]]&lt;0.25, "Low", IF(Table1[[#This Row],[discount_percentage]]&lt;0.5, "Medium", "High"))</f>
        <v>Low</v>
      </c>
    </row>
    <row r="1312" spans="1:19">
      <c r="A1312" t="s">
        <v>2613</v>
      </c>
      <c r="B1312" t="s">
        <v>2614</v>
      </c>
      <c r="C1312" t="str">
        <f>TRIM(LEFT(Table1[[#This Row],[product_name]], FIND(" ", Table1[[#This Row],[product_name]], FIND(" ", Table1[[#This Row],[product_name]], FIND(" ", Table1[[#This Row],[product_name]])+1)+1)))</f>
        <v>LACOPINE Mini Pocket</v>
      </c>
      <c r="D1312" t="str">
        <f>PROPER(Table1[[#This Row],[Column1]])</f>
        <v>Lacopine Mini Pocket</v>
      </c>
      <c r="E1312" t="s">
        <v>2960</v>
      </c>
      <c r="F1312" t="s">
        <v>2963</v>
      </c>
      <c r="G1312" t="s">
        <v>2848</v>
      </c>
      <c r="H1312" t="s">
        <v>2849</v>
      </c>
      <c r="I1312" s="9">
        <v>1049</v>
      </c>
      <c r="J1312" s="9">
        <v>599</v>
      </c>
      <c r="K1312" s="1">
        <v>0.38</v>
      </c>
      <c r="L1312" s="3">
        <f>IF(Table1[[#This Row],[discount_percentage]]&gt;=0.5, 1,0)</f>
        <v>0</v>
      </c>
      <c r="M1312">
        <v>3.9</v>
      </c>
      <c r="N1312" s="2">
        <v>82</v>
      </c>
      <c r="O1312" s="7">
        <f>IF(Table1[rating_count]&lt;1000, 1, 0)</f>
        <v>1</v>
      </c>
      <c r="P1312" s="8">
        <f>Table1[[#This Row],[actual_price]]*Table1[[#This Row],[rating_count]]</f>
        <v>49118</v>
      </c>
      <c r="Q1312" s="10" t="str">
        <f>IF(Table1[[#This Row],[discounted_price]]&lt;200, "₹ 200",IF(Table1[[#This Row],[discounted_price]]&lt;=500,"₹ 200-₹ 500", "&gt;₹ 500"))</f>
        <v>&gt;₹ 500</v>
      </c>
      <c r="R1312">
        <f>Table1[[#This Row],[rating]]*Table1[[#This Row],[rating_count]]</f>
        <v>319.8</v>
      </c>
      <c r="S1312" t="str">
        <f>IF(Table1[[#This Row],[discount_percentage]]&lt;0.25, "Low", IF(Table1[[#This Row],[discount_percentage]]&lt;0.5, "Medium", "High"))</f>
        <v>Medium</v>
      </c>
    </row>
    <row r="1313" spans="1:19">
      <c r="A1313" t="s">
        <v>2615</v>
      </c>
      <c r="B1313" t="s">
        <v>2616</v>
      </c>
      <c r="C1313" t="str">
        <f>TRIM(LEFT(Table1[[#This Row],[product_name]], FIND(" ", Table1[[#This Row],[product_name]], FIND(" ", Table1[[#This Row],[product_name]], FIND(" ", Table1[[#This Row],[product_name]])+1)+1)))</f>
        <v>iBELL SEK170BM Premium</v>
      </c>
      <c r="D1313" t="str">
        <f>PROPER(Table1[[#This Row],[Column1]])</f>
        <v>Ibell Sek170Bm Premium</v>
      </c>
      <c r="E1313" t="s">
        <v>2960</v>
      </c>
      <c r="F1313" t="s">
        <v>2963</v>
      </c>
      <c r="G1313" t="s">
        <v>2859</v>
      </c>
      <c r="H1313" t="s">
        <v>2884</v>
      </c>
      <c r="I1313" s="9">
        <v>2399</v>
      </c>
      <c r="J1313" s="9">
        <v>1950</v>
      </c>
      <c r="K1313" s="1">
        <v>0.59</v>
      </c>
      <c r="L1313" s="3">
        <f>IF(Table1[[#This Row],[discount_percentage]]&gt;=0.5, 1,0)</f>
        <v>1</v>
      </c>
      <c r="M1313">
        <v>3.9</v>
      </c>
      <c r="N1313" s="2">
        <v>710</v>
      </c>
      <c r="O1313" s="7">
        <f>IF(Table1[rating_count]&lt;1000, 1, 0)</f>
        <v>1</v>
      </c>
      <c r="P1313" s="8">
        <f>Table1[[#This Row],[actual_price]]*Table1[[#This Row],[rating_count]]</f>
        <v>1384500</v>
      </c>
      <c r="Q1313" s="10" t="str">
        <f>IF(Table1[[#This Row],[discounted_price]]&lt;200, "₹ 200",IF(Table1[[#This Row],[discounted_price]]&lt;=500,"₹ 200-₹ 500", "&gt;₹ 500"))</f>
        <v>&gt;₹ 500</v>
      </c>
      <c r="R1313">
        <f>Table1[[#This Row],[rating]]*Table1[[#This Row],[rating_count]]</f>
        <v>2769</v>
      </c>
      <c r="S1313" t="str">
        <f>IF(Table1[[#This Row],[discount_percentage]]&lt;0.25, "Low", IF(Table1[[#This Row],[discount_percentage]]&lt;0.5, "Medium", "High"))</f>
        <v>High</v>
      </c>
    </row>
    <row r="1314" spans="1:19">
      <c r="A1314" t="s">
        <v>2617</v>
      </c>
      <c r="B1314" t="s">
        <v>2618</v>
      </c>
      <c r="C1314" t="str">
        <f>TRIM(LEFT(Table1[[#This Row],[product_name]], FIND(" ", Table1[[#This Row],[product_name]], FIND(" ", Table1[[#This Row],[product_name]], FIND(" ", Table1[[#This Row],[product_name]])+1)+1)))</f>
        <v>Activa Easy Mix</v>
      </c>
      <c r="D1314" t="str">
        <f>PROPER(Table1[[#This Row],[Column1]])</f>
        <v>Activa Easy Mix</v>
      </c>
      <c r="E1314" t="s">
        <v>2960</v>
      </c>
      <c r="F1314" t="s">
        <v>2962</v>
      </c>
      <c r="G1314" t="s">
        <v>2842</v>
      </c>
      <c r="H1314" t="s">
        <v>2854</v>
      </c>
      <c r="I1314" s="9">
        <v>2286</v>
      </c>
      <c r="J1314" s="9">
        <v>2990</v>
      </c>
      <c r="K1314" s="1">
        <v>0.6</v>
      </c>
      <c r="L1314" s="3">
        <f>IF(Table1[[#This Row],[discount_percentage]]&gt;=0.5, 1,0)</f>
        <v>1</v>
      </c>
      <c r="M1314">
        <v>3.8</v>
      </c>
      <c r="N1314" s="2">
        <v>133</v>
      </c>
      <c r="O1314" s="7">
        <f>IF(Table1[rating_count]&lt;1000, 1, 0)</f>
        <v>1</v>
      </c>
      <c r="P1314" s="8">
        <f>Table1[[#This Row],[actual_price]]*Table1[[#This Row],[rating_count]]</f>
        <v>397670</v>
      </c>
      <c r="Q1314" s="10" t="str">
        <f>IF(Table1[[#This Row],[discounted_price]]&lt;200, "₹ 200",IF(Table1[[#This Row],[discounted_price]]&lt;=500,"₹ 200-₹ 500", "&gt;₹ 500"))</f>
        <v>&gt;₹ 500</v>
      </c>
      <c r="R1314">
        <f>Table1[[#This Row],[rating]]*Table1[[#This Row],[rating_count]]</f>
        <v>505.4</v>
      </c>
      <c r="S1314" t="str">
        <f>IF(Table1[[#This Row],[discount_percentage]]&lt;0.25, "Low", IF(Table1[[#This Row],[discount_percentage]]&lt;0.5, "Medium", "High"))</f>
        <v>High</v>
      </c>
    </row>
    <row r="1315" spans="1:19">
      <c r="A1315" t="s">
        <v>2619</v>
      </c>
      <c r="B1315" t="s">
        <v>2620</v>
      </c>
      <c r="C1315" t="str">
        <f>TRIM(LEFT(Table1[[#This Row],[product_name]], FIND(" ", Table1[[#This Row],[product_name]], FIND(" ", Table1[[#This Row],[product_name]], FIND(" ", Table1[[#This Row],[product_name]])+1)+1)))</f>
        <v>Sujata Dynamix, Mixer</v>
      </c>
      <c r="D1315" t="str">
        <f>PROPER(Table1[[#This Row],[Column1]])</f>
        <v>Sujata Dynamix, Mixer</v>
      </c>
      <c r="E1315" t="s">
        <v>2960</v>
      </c>
      <c r="F1315" t="s">
        <v>2962</v>
      </c>
      <c r="G1315" t="s">
        <v>2837</v>
      </c>
      <c r="H1315" t="s">
        <v>2881</v>
      </c>
      <c r="I1315" s="9">
        <v>499</v>
      </c>
      <c r="J1315" s="9">
        <v>8073</v>
      </c>
      <c r="K1315" s="1">
        <v>0.24</v>
      </c>
      <c r="L1315" s="3">
        <f>IF(Table1[[#This Row],[discount_percentage]]&gt;=0.5, 1,0)</f>
        <v>0</v>
      </c>
      <c r="M1315">
        <v>4.5999999999999996</v>
      </c>
      <c r="N1315" s="2">
        <v>2751</v>
      </c>
      <c r="O1315" s="7">
        <f>IF(Table1[rating_count]&lt;1000, 1, 0)</f>
        <v>0</v>
      </c>
      <c r="P1315" s="8">
        <f>Table1[[#This Row],[actual_price]]*Table1[[#This Row],[rating_count]]</f>
        <v>22208823</v>
      </c>
      <c r="Q1315" s="10" t="str">
        <f>IF(Table1[[#This Row],[discounted_price]]&lt;200, "₹ 200",IF(Table1[[#This Row],[discounted_price]]&lt;=500,"₹ 200-₹ 500", "&gt;₹ 500"))</f>
        <v>₹ 200-₹ 500</v>
      </c>
      <c r="R1315">
        <f>Table1[[#This Row],[rating]]*Table1[[#This Row],[rating_count]]</f>
        <v>12654.599999999999</v>
      </c>
      <c r="S1315" t="str">
        <f>IF(Table1[[#This Row],[discount_percentage]]&lt;0.25, "Low", IF(Table1[[#This Row],[discount_percentage]]&lt;0.5, "Medium", "High"))</f>
        <v>Low</v>
      </c>
    </row>
    <row r="1316" spans="1:19">
      <c r="A1316" t="s">
        <v>2621</v>
      </c>
      <c r="B1316" t="s">
        <v>2622</v>
      </c>
      <c r="C1316" t="str">
        <f>TRIM(LEFT(Table1[[#This Row],[product_name]], FIND(" ", Table1[[#This Row],[product_name]], FIND(" ", Table1[[#This Row],[product_name]], FIND(" ", Table1[[#This Row],[product_name]])+1)+1)))</f>
        <v>Wipro Vesta 1380W</v>
      </c>
      <c r="D1316" t="str">
        <f>PROPER(Table1[[#This Row],[Column1]])</f>
        <v>Wipro Vesta 1380W</v>
      </c>
      <c r="E1316" t="s">
        <v>2960</v>
      </c>
      <c r="F1316" t="s">
        <v>2962</v>
      </c>
      <c r="G1316" t="s">
        <v>2837</v>
      </c>
      <c r="H1316" t="s">
        <v>2858</v>
      </c>
      <c r="I1316" s="9">
        <v>429</v>
      </c>
      <c r="J1316" s="9">
        <v>2599</v>
      </c>
      <c r="K1316" s="1">
        <v>0.31</v>
      </c>
      <c r="L1316" s="3">
        <f>IF(Table1[[#This Row],[discount_percentage]]&gt;=0.5, 1,0)</f>
        <v>0</v>
      </c>
      <c r="M1316">
        <v>3.6</v>
      </c>
      <c r="N1316" s="2">
        <v>771</v>
      </c>
      <c r="O1316" s="7">
        <f>IF(Table1[rating_count]&lt;1000, 1, 0)</f>
        <v>1</v>
      </c>
      <c r="P1316" s="8">
        <f>Table1[[#This Row],[actual_price]]*Table1[[#This Row],[rating_count]]</f>
        <v>2003829</v>
      </c>
      <c r="Q1316" s="10" t="str">
        <f>IF(Table1[[#This Row],[discounted_price]]&lt;200, "₹ 200",IF(Table1[[#This Row],[discounted_price]]&lt;=500,"₹ 200-₹ 500", "&gt;₹ 500"))</f>
        <v>₹ 200-₹ 500</v>
      </c>
      <c r="R1316">
        <f>Table1[[#This Row],[rating]]*Table1[[#This Row],[rating_count]]</f>
        <v>2775.6</v>
      </c>
      <c r="S1316" t="str">
        <f>IF(Table1[[#This Row],[discount_percentage]]&lt;0.25, "Low", IF(Table1[[#This Row],[discount_percentage]]&lt;0.5, "Medium", "High"))</f>
        <v>Medium</v>
      </c>
    </row>
    <row r="1317" spans="1:19">
      <c r="A1317" t="s">
        <v>2623</v>
      </c>
      <c r="B1317" t="s">
        <v>2624</v>
      </c>
      <c r="C1317" t="str">
        <f>TRIM(LEFT(Table1[[#This Row],[product_name]], FIND(" ", Table1[[#This Row],[product_name]], FIND(" ", Table1[[#This Row],[product_name]], FIND(" ", Table1[[#This Row],[product_name]])+1)+1)))</f>
        <v>Mi Robot Vacuum-Mop</v>
      </c>
      <c r="D1317" t="str">
        <f>PROPER(Table1[[#This Row],[Column1]])</f>
        <v>Mi Robot Vacuum-Mop</v>
      </c>
      <c r="E1317" t="s">
        <v>2960</v>
      </c>
      <c r="F1317" t="s">
        <v>2962</v>
      </c>
      <c r="G1317" t="s">
        <v>2837</v>
      </c>
      <c r="H1317" t="s">
        <v>2856</v>
      </c>
      <c r="I1317" s="9">
        <v>299</v>
      </c>
      <c r="J1317" s="9">
        <v>29999</v>
      </c>
      <c r="K1317" s="1">
        <v>0.37</v>
      </c>
      <c r="L1317" s="3">
        <f>IF(Table1[[#This Row],[discount_percentage]]&gt;=0.5, 1,0)</f>
        <v>0</v>
      </c>
      <c r="M1317">
        <v>4.0999999999999996</v>
      </c>
      <c r="N1317" s="2">
        <v>2536</v>
      </c>
      <c r="O1317" s="7">
        <f>IF(Table1[rating_count]&lt;1000, 1, 0)</f>
        <v>0</v>
      </c>
      <c r="P1317" s="8">
        <f>Table1[[#This Row],[actual_price]]*Table1[[#This Row],[rating_count]]</f>
        <v>76077464</v>
      </c>
      <c r="Q1317" s="10" t="str">
        <f>IF(Table1[[#This Row],[discounted_price]]&lt;200, "₹ 200",IF(Table1[[#This Row],[discounted_price]]&lt;=500,"₹ 200-₹ 500", "&gt;₹ 500"))</f>
        <v>₹ 200-₹ 500</v>
      </c>
      <c r="R1317">
        <f>Table1[[#This Row],[rating]]*Table1[[#This Row],[rating_count]]</f>
        <v>10397.599999999999</v>
      </c>
      <c r="S1317" t="str">
        <f>IF(Table1[[#This Row],[discount_percentage]]&lt;0.25, "Low", IF(Table1[[#This Row],[discount_percentage]]&lt;0.5, "Medium", "High"))</f>
        <v>Medium</v>
      </c>
    </row>
    <row r="1318" spans="1:19">
      <c r="A1318" t="s">
        <v>2625</v>
      </c>
      <c r="B1318" t="s">
        <v>2626</v>
      </c>
      <c r="C1318" t="str">
        <f>TRIM(LEFT(Table1[[#This Row],[product_name]], FIND(" ", Table1[[#This Row],[product_name]], FIND(" ", Table1[[#This Row],[product_name]], FIND(" ", Table1[[#This Row],[product_name]])+1)+1)))</f>
        <v>Havells Ventil Air</v>
      </c>
      <c r="D1318" t="str">
        <f>PROPER(Table1[[#This Row],[Column1]])</f>
        <v>Havells Ventil Air</v>
      </c>
      <c r="E1318" t="s">
        <v>2960</v>
      </c>
      <c r="F1318" t="s">
        <v>2962</v>
      </c>
      <c r="G1318" t="s">
        <v>2869</v>
      </c>
      <c r="H1318" t="s">
        <v>2875</v>
      </c>
      <c r="I1318" s="9">
        <v>5395</v>
      </c>
      <c r="J1318" s="9">
        <v>2360</v>
      </c>
      <c r="K1318" s="1">
        <v>0.15</v>
      </c>
      <c r="L1318" s="3">
        <f>IF(Table1[[#This Row],[discount_percentage]]&gt;=0.5, 1,0)</f>
        <v>0</v>
      </c>
      <c r="M1318">
        <v>4.2</v>
      </c>
      <c r="N1318" s="2">
        <v>7801</v>
      </c>
      <c r="O1318" s="7">
        <f>IF(Table1[rating_count]&lt;1000, 1, 0)</f>
        <v>0</v>
      </c>
      <c r="P1318" s="8">
        <f>Table1[[#This Row],[actual_price]]*Table1[[#This Row],[rating_count]]</f>
        <v>18410360</v>
      </c>
      <c r="Q1318" s="10" t="str">
        <f>IF(Table1[[#This Row],[discounted_price]]&lt;200, "₹ 200",IF(Table1[[#This Row],[discounted_price]]&lt;=500,"₹ 200-₹ 500", "&gt;₹ 500"))</f>
        <v>&gt;₹ 500</v>
      </c>
      <c r="R1318">
        <f>Table1[[#This Row],[rating]]*Table1[[#This Row],[rating_count]]</f>
        <v>32764.2</v>
      </c>
      <c r="S1318" t="str">
        <f>IF(Table1[[#This Row],[discount_percentage]]&lt;0.25, "Low", IF(Table1[[#This Row],[discount_percentage]]&lt;0.5, "Medium", "High"))</f>
        <v>Low</v>
      </c>
    </row>
    <row r="1319" spans="1:19">
      <c r="A1319" t="s">
        <v>2627</v>
      </c>
      <c r="B1319" t="s">
        <v>2628</v>
      </c>
      <c r="C1319" t="str">
        <f>TRIM(LEFT(Table1[[#This Row],[product_name]], FIND(" ", Table1[[#This Row],[product_name]], FIND(" ", Table1[[#This Row],[product_name]], FIND(" ", Table1[[#This Row],[product_name]])+1)+1)))</f>
        <v>AGARO Royal Stand</v>
      </c>
      <c r="D1319" t="str">
        <f>PROPER(Table1[[#This Row],[Column1]])</f>
        <v>Agaro Royal Stand</v>
      </c>
      <c r="E1319" t="s">
        <v>2960</v>
      </c>
      <c r="F1319" t="s">
        <v>2962</v>
      </c>
      <c r="G1319" t="s">
        <v>2842</v>
      </c>
      <c r="H1319" t="s">
        <v>2843</v>
      </c>
      <c r="I1319" s="9">
        <v>559</v>
      </c>
      <c r="J1319" s="9">
        <v>11495</v>
      </c>
      <c r="K1319" s="1">
        <v>0.48</v>
      </c>
      <c r="L1319" s="3">
        <f>IF(Table1[[#This Row],[discount_percentage]]&gt;=0.5, 1,0)</f>
        <v>0</v>
      </c>
      <c r="M1319">
        <v>4.3</v>
      </c>
      <c r="N1319" s="2">
        <v>534</v>
      </c>
      <c r="O1319" s="7">
        <f>IF(Table1[rating_count]&lt;1000, 1, 0)</f>
        <v>1</v>
      </c>
      <c r="P1319" s="8">
        <f>Table1[[#This Row],[actual_price]]*Table1[[#This Row],[rating_count]]</f>
        <v>6138330</v>
      </c>
      <c r="Q1319" s="10" t="str">
        <f>IF(Table1[[#This Row],[discounted_price]]&lt;200, "₹ 200",IF(Table1[[#This Row],[discounted_price]]&lt;=500,"₹ 200-₹ 500", "&gt;₹ 500"))</f>
        <v>&gt;₹ 500</v>
      </c>
      <c r="R1319">
        <f>Table1[[#This Row],[rating]]*Table1[[#This Row],[rating_count]]</f>
        <v>2296.1999999999998</v>
      </c>
      <c r="S1319" t="str">
        <f>IF(Table1[[#This Row],[discount_percentage]]&lt;0.25, "Low", IF(Table1[[#This Row],[discount_percentage]]&lt;0.5, "Medium", "High"))</f>
        <v>Medium</v>
      </c>
    </row>
    <row r="1320" spans="1:19">
      <c r="A1320" t="s">
        <v>2629</v>
      </c>
      <c r="B1320" t="s">
        <v>2630</v>
      </c>
      <c r="C1320" t="str">
        <f>TRIM(LEFT(Table1[[#This Row],[product_name]], FIND(" ", Table1[[#This Row],[product_name]], FIND(" ", Table1[[#This Row],[product_name]], FIND(" ", Table1[[#This Row],[product_name]])+1)+1)))</f>
        <v>Crompton Highspeed Markle</v>
      </c>
      <c r="D1320" t="str">
        <f>PROPER(Table1[[#This Row],[Column1]])</f>
        <v>Crompton Highspeed Markle</v>
      </c>
      <c r="E1320" t="s">
        <v>2960</v>
      </c>
      <c r="F1320" t="s">
        <v>2962</v>
      </c>
      <c r="G1320" t="s">
        <v>2842</v>
      </c>
      <c r="H1320" t="s">
        <v>2843</v>
      </c>
      <c r="I1320" s="9">
        <v>660</v>
      </c>
      <c r="J1320" s="9">
        <v>4780</v>
      </c>
      <c r="K1320" s="1">
        <v>0.46</v>
      </c>
      <c r="L1320" s="3">
        <f>IF(Table1[[#This Row],[discount_percentage]]&gt;=0.5, 1,0)</f>
        <v>0</v>
      </c>
      <c r="M1320">
        <v>3.9</v>
      </c>
      <c r="N1320" s="2">
        <v>898</v>
      </c>
      <c r="O1320" s="7">
        <f>IF(Table1[rating_count]&lt;1000, 1, 0)</f>
        <v>1</v>
      </c>
      <c r="P1320" s="8">
        <f>Table1[[#This Row],[actual_price]]*Table1[[#This Row],[rating_count]]</f>
        <v>4292440</v>
      </c>
      <c r="Q1320" s="10" t="str">
        <f>IF(Table1[[#This Row],[discounted_price]]&lt;200, "₹ 200",IF(Table1[[#This Row],[discounted_price]]&lt;=500,"₹ 200-₹ 500", "&gt;₹ 500"))</f>
        <v>&gt;₹ 500</v>
      </c>
      <c r="R1320">
        <f>Table1[[#This Row],[rating]]*Table1[[#This Row],[rating_count]]</f>
        <v>3502.2</v>
      </c>
      <c r="S1320" t="str">
        <f>IF(Table1[[#This Row],[discount_percentage]]&lt;0.25, "Low", IF(Table1[[#This Row],[discount_percentage]]&lt;0.5, "Medium", "High"))</f>
        <v>Medium</v>
      </c>
    </row>
    <row r="1321" spans="1:19">
      <c r="A1321" t="s">
        <v>2631</v>
      </c>
      <c r="B1321" t="s">
        <v>2632</v>
      </c>
      <c r="C1321" t="str">
        <f>TRIM(LEFT(Table1[[#This Row],[product_name]], FIND(" ", Table1[[#This Row],[product_name]], FIND(" ", Table1[[#This Row],[product_name]], FIND(" ", Table1[[#This Row],[product_name]])+1)+1)))</f>
        <v>Lifelong LLWM105 750-Watt</v>
      </c>
      <c r="D1321" t="str">
        <f>PROPER(Table1[[#This Row],[Column1]])</f>
        <v>Lifelong Llwm105 750-Watt</v>
      </c>
      <c r="E1321" t="s">
        <v>2960</v>
      </c>
      <c r="F1321" t="s">
        <v>2962</v>
      </c>
      <c r="G1321" t="s">
        <v>2837</v>
      </c>
      <c r="H1321" t="s">
        <v>2855</v>
      </c>
      <c r="I1321" s="9">
        <v>419</v>
      </c>
      <c r="J1321" s="9">
        <v>2400</v>
      </c>
      <c r="K1321" s="1">
        <v>0.5</v>
      </c>
      <c r="L1321" s="3">
        <f>IF(Table1[[#This Row],[discount_percentage]]&gt;=0.5, 1,0)</f>
        <v>1</v>
      </c>
      <c r="M1321">
        <v>3.9</v>
      </c>
      <c r="N1321" s="2">
        <v>1202</v>
      </c>
      <c r="O1321" s="7">
        <f>IF(Table1[rating_count]&lt;1000, 1, 0)</f>
        <v>0</v>
      </c>
      <c r="P1321" s="8">
        <f>Table1[[#This Row],[actual_price]]*Table1[[#This Row],[rating_count]]</f>
        <v>2884800</v>
      </c>
      <c r="Q1321" s="10" t="str">
        <f>IF(Table1[[#This Row],[discounted_price]]&lt;200, "₹ 200",IF(Table1[[#This Row],[discounted_price]]&lt;=500,"₹ 200-₹ 500", "&gt;₹ 500"))</f>
        <v>₹ 200-₹ 500</v>
      </c>
      <c r="R1321">
        <f>Table1[[#This Row],[rating]]*Table1[[#This Row],[rating_count]]</f>
        <v>4687.8</v>
      </c>
      <c r="S1321" t="str">
        <f>IF(Table1[[#This Row],[discount_percentage]]&lt;0.25, "Low", IF(Table1[[#This Row],[discount_percentage]]&lt;0.5, "Medium", "High"))</f>
        <v>High</v>
      </c>
    </row>
    <row r="1322" spans="1:19">
      <c r="A1322" t="s">
        <v>2633</v>
      </c>
      <c r="B1322" t="s">
        <v>2634</v>
      </c>
      <c r="C1322" t="str">
        <f>TRIM(LEFT(Table1[[#This Row],[product_name]], FIND(" ", Table1[[#This Row],[product_name]], FIND(" ", Table1[[#This Row],[product_name]], FIND(" ", Table1[[#This Row],[product_name]])+1)+1)))</f>
        <v>Kuber Industries Waterproof</v>
      </c>
      <c r="D1322" t="str">
        <f>PROPER(Table1[[#This Row],[Column1]])</f>
        <v>Kuber Industries Waterproof</v>
      </c>
      <c r="E1322" t="s">
        <v>2960</v>
      </c>
      <c r="F1322" t="s">
        <v>2963</v>
      </c>
      <c r="G1322" t="s">
        <v>2848</v>
      </c>
      <c r="H1322" t="s">
        <v>2850</v>
      </c>
      <c r="I1322" s="9">
        <v>7349</v>
      </c>
      <c r="J1322" s="9">
        <v>249</v>
      </c>
      <c r="K1322" s="1">
        <v>0.12</v>
      </c>
      <c r="L1322" s="3">
        <f>IF(Table1[[#This Row],[discount_percentage]]&gt;=0.5, 1,0)</f>
        <v>0</v>
      </c>
      <c r="M1322">
        <v>4</v>
      </c>
      <c r="N1322" s="2">
        <v>1108</v>
      </c>
      <c r="O1322" s="7">
        <f>IF(Table1[rating_count]&lt;1000, 1, 0)</f>
        <v>0</v>
      </c>
      <c r="P1322" s="8">
        <f>Table1[[#This Row],[actual_price]]*Table1[[#This Row],[rating_count]]</f>
        <v>275892</v>
      </c>
      <c r="Q1322" s="10" t="str">
        <f>IF(Table1[[#This Row],[discounted_price]]&lt;200, "₹ 200",IF(Table1[[#This Row],[discounted_price]]&lt;=500,"₹ 200-₹ 500", "&gt;₹ 500"))</f>
        <v>&gt;₹ 500</v>
      </c>
      <c r="R1322">
        <f>Table1[[#This Row],[rating]]*Table1[[#This Row],[rating_count]]</f>
        <v>4432</v>
      </c>
      <c r="S1322" t="str">
        <f>IF(Table1[[#This Row],[discount_percentage]]&lt;0.25, "Low", IF(Table1[[#This Row],[discount_percentage]]&lt;0.5, "Medium", "High"))</f>
        <v>Low</v>
      </c>
    </row>
    <row r="1323" spans="1:19">
      <c r="A1323" t="s">
        <v>2635</v>
      </c>
      <c r="B1323" t="s">
        <v>2636</v>
      </c>
      <c r="C1323" t="str">
        <f>TRIM(LEFT(Table1[[#This Row],[product_name]], FIND(" ", Table1[[#This Row],[product_name]], FIND(" ", Table1[[#This Row],[product_name]], FIND(" ", Table1[[#This Row],[product_name]])+1)+1)))</f>
        <v>Portable, Handy Compact</v>
      </c>
      <c r="D1323" t="str">
        <f>PROPER(Table1[[#This Row],[Column1]])</f>
        <v>Portable, Handy Compact</v>
      </c>
      <c r="E1323" t="s">
        <v>2960</v>
      </c>
      <c r="F1323" t="s">
        <v>2963</v>
      </c>
      <c r="G1323" t="s">
        <v>2859</v>
      </c>
      <c r="H1323" t="s">
        <v>2860</v>
      </c>
      <c r="I1323" s="9">
        <v>2899</v>
      </c>
      <c r="J1323" s="9">
        <v>1199</v>
      </c>
      <c r="K1323" s="1">
        <v>0.33</v>
      </c>
      <c r="L1323" s="3">
        <f>IF(Table1[[#This Row],[discount_percentage]]&gt;=0.5, 1,0)</f>
        <v>0</v>
      </c>
      <c r="M1323">
        <v>4.4000000000000004</v>
      </c>
      <c r="N1323" s="2">
        <v>17</v>
      </c>
      <c r="O1323" s="7">
        <f>IF(Table1[rating_count]&lt;1000, 1, 0)</f>
        <v>1</v>
      </c>
      <c r="P1323" s="8">
        <f>Table1[[#This Row],[actual_price]]*Table1[[#This Row],[rating_count]]</f>
        <v>20383</v>
      </c>
      <c r="Q1323" s="10" t="str">
        <f>IF(Table1[[#This Row],[discounted_price]]&lt;200, "₹ 200",IF(Table1[[#This Row],[discounted_price]]&lt;=500,"₹ 200-₹ 500", "&gt;₹ 500"))</f>
        <v>&gt;₹ 500</v>
      </c>
      <c r="R1323">
        <f>Table1[[#This Row],[rating]]*Table1[[#This Row],[rating_count]]</f>
        <v>74.800000000000011</v>
      </c>
      <c r="S1323" t="str">
        <f>IF(Table1[[#This Row],[discount_percentage]]&lt;0.25, "Low", IF(Table1[[#This Row],[discount_percentage]]&lt;0.5, "Medium", "High"))</f>
        <v>Medium</v>
      </c>
    </row>
    <row r="1324" spans="1:19">
      <c r="A1324" t="s">
        <v>2637</v>
      </c>
      <c r="B1324" t="s">
        <v>2638</v>
      </c>
      <c r="C1324" t="str">
        <f>TRIM(LEFT(Table1[[#This Row],[product_name]], FIND(" ", Table1[[#This Row],[product_name]], FIND(" ", Table1[[#This Row],[product_name]], FIND(" ", Table1[[#This Row],[product_name]])+1)+1)))</f>
        <v>Karcher WD3 EU</v>
      </c>
      <c r="D1324" t="str">
        <f>PROPER(Table1[[#This Row],[Column1]])</f>
        <v>Karcher Wd3 Eu</v>
      </c>
      <c r="E1324" t="s">
        <v>2960</v>
      </c>
      <c r="F1324" t="s">
        <v>2962</v>
      </c>
      <c r="G1324" t="s">
        <v>2842</v>
      </c>
      <c r="H1324" t="s">
        <v>2854</v>
      </c>
      <c r="I1324" s="9">
        <v>1799</v>
      </c>
      <c r="J1324" s="9">
        <v>10999</v>
      </c>
      <c r="K1324" s="1">
        <v>0.44</v>
      </c>
      <c r="L1324" s="3">
        <f>IF(Table1[[#This Row],[discount_percentage]]&gt;=0.5, 1,0)</f>
        <v>0</v>
      </c>
      <c r="M1324">
        <v>4.2</v>
      </c>
      <c r="N1324" s="2">
        <v>10429</v>
      </c>
      <c r="O1324" s="7">
        <f>IF(Table1[rating_count]&lt;1000, 1, 0)</f>
        <v>0</v>
      </c>
      <c r="P1324" s="8">
        <f>Table1[[#This Row],[actual_price]]*Table1[[#This Row],[rating_count]]</f>
        <v>114708571</v>
      </c>
      <c r="Q1324" s="10" t="str">
        <f>IF(Table1[[#This Row],[discounted_price]]&lt;200, "₹ 200",IF(Table1[[#This Row],[discounted_price]]&lt;=500,"₹ 200-₹ 500", "&gt;₹ 500"))</f>
        <v>&gt;₹ 500</v>
      </c>
      <c r="R1324">
        <f>Table1[[#This Row],[rating]]*Table1[[#This Row],[rating_count]]</f>
        <v>43801.8</v>
      </c>
      <c r="S1324" t="str">
        <f>IF(Table1[[#This Row],[discount_percentage]]&lt;0.25, "Low", IF(Table1[[#This Row],[discount_percentage]]&lt;0.5, "Medium", "High"))</f>
        <v>Medium</v>
      </c>
    </row>
    <row r="1325" spans="1:19">
      <c r="A1325" t="s">
        <v>2639</v>
      </c>
      <c r="B1325" t="s">
        <v>2640</v>
      </c>
      <c r="C1325" t="str">
        <f>TRIM(LEFT(Table1[[#This Row],[product_name]], FIND(" ", Table1[[#This Row],[product_name]], FIND(" ", Table1[[#This Row],[product_name]], FIND(" ", Table1[[#This Row],[product_name]])+1)+1)))</f>
        <v>INALSA Air Fryer</v>
      </c>
      <c r="D1325" t="str">
        <f>PROPER(Table1[[#This Row],[Column1]])</f>
        <v>Inalsa Air Fryer</v>
      </c>
      <c r="E1325" t="s">
        <v>2960</v>
      </c>
      <c r="F1325" t="s">
        <v>2962</v>
      </c>
      <c r="G1325" t="s">
        <v>2837</v>
      </c>
      <c r="H1325" t="s">
        <v>2856</v>
      </c>
      <c r="I1325" s="9">
        <v>1474</v>
      </c>
      <c r="J1325" s="9">
        <v>10995</v>
      </c>
      <c r="K1325" s="1">
        <v>0.38</v>
      </c>
      <c r="L1325" s="3">
        <f>IF(Table1[[#This Row],[discount_percentage]]&gt;=0.5, 1,0)</f>
        <v>0</v>
      </c>
      <c r="M1325">
        <v>4.5</v>
      </c>
      <c r="N1325" s="2">
        <v>3192</v>
      </c>
      <c r="O1325" s="7">
        <f>IF(Table1[rating_count]&lt;1000, 1, 0)</f>
        <v>0</v>
      </c>
      <c r="P1325" s="8">
        <f>Table1[[#This Row],[actual_price]]*Table1[[#This Row],[rating_count]]</f>
        <v>35096040</v>
      </c>
      <c r="Q1325" s="10" t="str">
        <f>IF(Table1[[#This Row],[discounted_price]]&lt;200, "₹ 200",IF(Table1[[#This Row],[discounted_price]]&lt;=500,"₹ 200-₹ 500", "&gt;₹ 500"))</f>
        <v>&gt;₹ 500</v>
      </c>
      <c r="R1325">
        <f>Table1[[#This Row],[rating]]*Table1[[#This Row],[rating_count]]</f>
        <v>14364</v>
      </c>
      <c r="S1325" t="str">
        <f>IF(Table1[[#This Row],[discount_percentage]]&lt;0.25, "Low", IF(Table1[[#This Row],[discount_percentage]]&lt;0.5, "Medium", "High"))</f>
        <v>Medium</v>
      </c>
    </row>
    <row r="1326" spans="1:19">
      <c r="A1326" t="s">
        <v>2641</v>
      </c>
      <c r="B1326" t="s">
        <v>2642</v>
      </c>
      <c r="C1326" t="str">
        <f>TRIM(LEFT(Table1[[#This Row],[product_name]], FIND(" ", Table1[[#This Row],[product_name]], FIND(" ", Table1[[#This Row],[product_name]], FIND(" ", Table1[[#This Row],[product_name]])+1)+1)))</f>
        <v>AmazonBasics High Speed</v>
      </c>
      <c r="D1326" t="str">
        <f>PROPER(Table1[[#This Row],[Column1]])</f>
        <v>Amazonbasics High Speed</v>
      </c>
      <c r="E1326" t="s">
        <v>2960</v>
      </c>
      <c r="F1326" t="s">
        <v>2962</v>
      </c>
      <c r="G1326" t="s">
        <v>2869</v>
      </c>
      <c r="H1326" t="s">
        <v>2875</v>
      </c>
      <c r="I1326" s="9">
        <v>15999</v>
      </c>
      <c r="J1326" s="9">
        <v>3300</v>
      </c>
      <c r="K1326" s="1">
        <v>0.4</v>
      </c>
      <c r="L1326" s="3">
        <f>IF(Table1[[#This Row],[discount_percentage]]&gt;=0.5, 1,0)</f>
        <v>0</v>
      </c>
      <c r="M1326">
        <v>4.0999999999999996</v>
      </c>
      <c r="N1326" s="2">
        <v>5873</v>
      </c>
      <c r="O1326" s="7">
        <f>IF(Table1[rating_count]&lt;1000, 1, 0)</f>
        <v>0</v>
      </c>
      <c r="P1326" s="8">
        <f>Table1[[#This Row],[actual_price]]*Table1[[#This Row],[rating_count]]</f>
        <v>19380900</v>
      </c>
      <c r="Q1326" s="10" t="str">
        <f>IF(Table1[[#This Row],[discounted_price]]&lt;200, "₹ 200",IF(Table1[[#This Row],[discounted_price]]&lt;=500,"₹ 200-₹ 500", "&gt;₹ 500"))</f>
        <v>&gt;₹ 500</v>
      </c>
      <c r="R1326">
        <f>Table1[[#This Row],[rating]]*Table1[[#This Row],[rating_count]]</f>
        <v>24079.3</v>
      </c>
      <c r="S1326" t="str">
        <f>IF(Table1[[#This Row],[discount_percentage]]&lt;0.25, "Low", IF(Table1[[#This Row],[discount_percentage]]&lt;0.5, "Medium", "High"))</f>
        <v>Medium</v>
      </c>
    </row>
    <row r="1327" spans="1:19">
      <c r="A1327" t="s">
        <v>2643</v>
      </c>
      <c r="B1327" t="s">
        <v>2644</v>
      </c>
      <c r="C1327" t="str">
        <f>TRIM(LEFT(Table1[[#This Row],[product_name]], FIND(" ", Table1[[#This Row],[product_name]], FIND(" ", Table1[[#This Row],[product_name]], FIND(" ", Table1[[#This Row],[product_name]])+1)+1)))</f>
        <v>Eco Crystal J</v>
      </c>
      <c r="D1327" t="str">
        <f>PROPER(Table1[[#This Row],[Column1]])</f>
        <v>Eco Crystal J</v>
      </c>
      <c r="E1327" t="s">
        <v>2960</v>
      </c>
      <c r="F1327" t="s">
        <v>2963</v>
      </c>
      <c r="G1327" t="s">
        <v>2848</v>
      </c>
      <c r="H1327" t="s">
        <v>2849</v>
      </c>
      <c r="I1327" s="9">
        <v>3645</v>
      </c>
      <c r="J1327" s="9">
        <v>400</v>
      </c>
      <c r="K1327" s="1">
        <v>0.5</v>
      </c>
      <c r="L1327" s="3">
        <f>IF(Table1[[#This Row],[discount_percentage]]&gt;=0.5, 1,0)</f>
        <v>1</v>
      </c>
      <c r="M1327">
        <v>4.0999999999999996</v>
      </c>
      <c r="N1327" s="2">
        <v>1379</v>
      </c>
      <c r="O1327" s="7">
        <f>IF(Table1[rating_count]&lt;1000, 1, 0)</f>
        <v>0</v>
      </c>
      <c r="P1327" s="8">
        <f>Table1[[#This Row],[actual_price]]*Table1[[#This Row],[rating_count]]</f>
        <v>551600</v>
      </c>
      <c r="Q1327" s="10" t="str">
        <f>IF(Table1[[#This Row],[discounted_price]]&lt;200, "₹ 200",IF(Table1[[#This Row],[discounted_price]]&lt;=500,"₹ 200-₹ 500", "&gt;₹ 500"))</f>
        <v>&gt;₹ 500</v>
      </c>
      <c r="R1327">
        <f>Table1[[#This Row],[rating]]*Table1[[#This Row],[rating_count]]</f>
        <v>5653.9</v>
      </c>
      <c r="S1327" t="str">
        <f>IF(Table1[[#This Row],[discount_percentage]]&lt;0.25, "Low", IF(Table1[[#This Row],[discount_percentage]]&lt;0.5, "Medium", "High"))</f>
        <v>High</v>
      </c>
    </row>
    <row r="1328" spans="1:19">
      <c r="A1328" t="s">
        <v>2645</v>
      </c>
      <c r="B1328" t="s">
        <v>2646</v>
      </c>
      <c r="C1328" t="str">
        <f>TRIM(LEFT(Table1[[#This Row],[product_name]], FIND(" ", Table1[[#This Row],[product_name]], FIND(" ", Table1[[#This Row],[product_name]], FIND(" ", Table1[[#This Row],[product_name]])+1)+1)))</f>
        <v>Borosil Rio 1.5</v>
      </c>
      <c r="D1328" t="str">
        <f>PROPER(Table1[[#This Row],[Column1]])</f>
        <v>Borosil Rio 1.5</v>
      </c>
      <c r="E1328" t="s">
        <v>2960</v>
      </c>
      <c r="F1328" t="s">
        <v>2962</v>
      </c>
      <c r="G1328" t="s">
        <v>2837</v>
      </c>
      <c r="H1328" t="s">
        <v>2846</v>
      </c>
      <c r="I1328" s="9">
        <v>375</v>
      </c>
      <c r="J1328" s="9">
        <v>1440</v>
      </c>
      <c r="K1328" s="1">
        <v>0.18</v>
      </c>
      <c r="L1328" s="3">
        <f>IF(Table1[[#This Row],[discount_percentage]]&gt;=0.5, 1,0)</f>
        <v>0</v>
      </c>
      <c r="M1328">
        <v>4.2</v>
      </c>
      <c r="N1328" s="2">
        <v>1527</v>
      </c>
      <c r="O1328" s="7">
        <f>IF(Table1[rating_count]&lt;1000, 1, 0)</f>
        <v>0</v>
      </c>
      <c r="P1328" s="8">
        <f>Table1[[#This Row],[actual_price]]*Table1[[#This Row],[rating_count]]</f>
        <v>2198880</v>
      </c>
      <c r="Q1328" s="10" t="str">
        <f>IF(Table1[[#This Row],[discounted_price]]&lt;200, "₹ 200",IF(Table1[[#This Row],[discounted_price]]&lt;=500,"₹ 200-₹ 500", "&gt;₹ 500"))</f>
        <v>₹ 200-₹ 500</v>
      </c>
      <c r="R1328">
        <f>Table1[[#This Row],[rating]]*Table1[[#This Row],[rating_count]]</f>
        <v>6413.4000000000005</v>
      </c>
      <c r="S1328" t="str">
        <f>IF(Table1[[#This Row],[discount_percentage]]&lt;0.25, "Low", IF(Table1[[#This Row],[discount_percentage]]&lt;0.5, "Medium", "High"))</f>
        <v>Low</v>
      </c>
    </row>
    <row r="1329" spans="1:19">
      <c r="A1329" t="s">
        <v>2647</v>
      </c>
      <c r="B1329" t="s">
        <v>2648</v>
      </c>
      <c r="C1329" t="str">
        <f>TRIM(LEFT(Table1[[#This Row],[product_name]], FIND(" ", Table1[[#This Row],[product_name]], FIND(" ", Table1[[#This Row],[product_name]], FIND(" ", Table1[[#This Row],[product_name]])+1)+1)))</f>
        <v>Havells Ambrose 1200mm</v>
      </c>
      <c r="D1329" t="str">
        <f>PROPER(Table1[[#This Row],[Column1]])</f>
        <v>Havells Ambrose 1200Mm</v>
      </c>
      <c r="E1329" t="s">
        <v>2960</v>
      </c>
      <c r="F1329" t="s">
        <v>2962</v>
      </c>
      <c r="G1329" t="s">
        <v>2837</v>
      </c>
      <c r="H1329" t="s">
        <v>2872</v>
      </c>
      <c r="I1329" s="9">
        <v>2976</v>
      </c>
      <c r="J1329" s="9">
        <v>3045</v>
      </c>
      <c r="K1329" s="1">
        <v>0.28000000000000003</v>
      </c>
      <c r="L1329" s="3">
        <f>IF(Table1[[#This Row],[discount_percentage]]&gt;=0.5, 1,0)</f>
        <v>0</v>
      </c>
      <c r="M1329">
        <v>4.2</v>
      </c>
      <c r="N1329" s="2">
        <v>2686</v>
      </c>
      <c r="O1329" s="7">
        <f>IF(Table1[rating_count]&lt;1000, 1, 0)</f>
        <v>0</v>
      </c>
      <c r="P1329" s="8">
        <f>Table1[[#This Row],[actual_price]]*Table1[[#This Row],[rating_count]]</f>
        <v>8178870</v>
      </c>
      <c r="Q1329" s="10" t="str">
        <f>IF(Table1[[#This Row],[discounted_price]]&lt;200, "₹ 200",IF(Table1[[#This Row],[discounted_price]]&lt;=500,"₹ 200-₹ 500", "&gt;₹ 500"))</f>
        <v>&gt;₹ 500</v>
      </c>
      <c r="R1329">
        <f>Table1[[#This Row],[rating]]*Table1[[#This Row],[rating_count]]</f>
        <v>11281.2</v>
      </c>
      <c r="S1329" t="str">
        <f>IF(Table1[[#This Row],[discount_percentage]]&lt;0.25, "Low", IF(Table1[[#This Row],[discount_percentage]]&lt;0.5, "Medium", "High"))</f>
        <v>Medium</v>
      </c>
    </row>
    <row r="1330" spans="1:19">
      <c r="A1330" t="s">
        <v>2649</v>
      </c>
      <c r="B1330" t="s">
        <v>2650</v>
      </c>
      <c r="C1330" t="str">
        <f>TRIM(LEFT(Table1[[#This Row],[product_name]], FIND(" ", Table1[[#This Row],[product_name]], FIND(" ", Table1[[#This Row],[product_name]], FIND(" ", Table1[[#This Row],[product_name]])+1)+1)))</f>
        <v>PHILIPS Drip Coffee</v>
      </c>
      <c r="D1330" t="str">
        <f>PROPER(Table1[[#This Row],[Column1]])</f>
        <v>Philips Drip Coffee</v>
      </c>
      <c r="E1330" t="s">
        <v>2960</v>
      </c>
      <c r="F1330" t="s">
        <v>2962</v>
      </c>
      <c r="G1330" t="s">
        <v>2865</v>
      </c>
      <c r="H1330" t="s">
        <v>2885</v>
      </c>
      <c r="I1330" s="9">
        <v>1099</v>
      </c>
      <c r="J1330" s="9">
        <v>3595</v>
      </c>
      <c r="K1330" s="1">
        <v>0.17</v>
      </c>
      <c r="L1330" s="3">
        <f>IF(Table1[[#This Row],[discount_percentage]]&gt;=0.5, 1,0)</f>
        <v>0</v>
      </c>
      <c r="M1330">
        <v>4</v>
      </c>
      <c r="N1330" s="2">
        <v>178</v>
      </c>
      <c r="O1330" s="7">
        <f>IF(Table1[rating_count]&lt;1000, 1, 0)</f>
        <v>1</v>
      </c>
      <c r="P1330" s="8">
        <f>Table1[[#This Row],[actual_price]]*Table1[[#This Row],[rating_count]]</f>
        <v>639910</v>
      </c>
      <c r="Q1330" s="10" t="str">
        <f>IF(Table1[[#This Row],[discounted_price]]&lt;200, "₹ 200",IF(Table1[[#This Row],[discounted_price]]&lt;=500,"₹ 200-₹ 500", "&gt;₹ 500"))</f>
        <v>&gt;₹ 500</v>
      </c>
      <c r="R1330">
        <f>Table1[[#This Row],[rating]]*Table1[[#This Row],[rating_count]]</f>
        <v>712</v>
      </c>
      <c r="S1330" t="str">
        <f>IF(Table1[[#This Row],[discount_percentage]]&lt;0.25, "Low", IF(Table1[[#This Row],[discount_percentage]]&lt;0.5, "Medium", "High"))</f>
        <v>Low</v>
      </c>
    </row>
    <row r="1331" spans="1:19">
      <c r="A1331" t="s">
        <v>2651</v>
      </c>
      <c r="B1331" t="s">
        <v>2652</v>
      </c>
      <c r="C1331" t="str">
        <f>TRIM(LEFT(Table1[[#This Row],[product_name]], FIND(" ", Table1[[#This Row],[product_name]], FIND(" ", Table1[[#This Row],[product_name]], FIND(" ", Table1[[#This Row],[product_name]])+1)+1)))</f>
        <v>Eureka Forbes Euroclean</v>
      </c>
      <c r="D1331" t="str">
        <f>PROPER(Table1[[#This Row],[Column1]])</f>
        <v>Eureka Forbes Euroclean</v>
      </c>
      <c r="E1331" t="s">
        <v>2960</v>
      </c>
      <c r="F1331" t="s">
        <v>2962</v>
      </c>
      <c r="G1331" t="s">
        <v>2842</v>
      </c>
      <c r="H1331" t="s">
        <v>2843</v>
      </c>
      <c r="I1331" s="9">
        <v>2575</v>
      </c>
      <c r="J1331" s="9">
        <v>500</v>
      </c>
      <c r="K1331" s="1">
        <v>0.49</v>
      </c>
      <c r="L1331" s="3">
        <f>IF(Table1[[#This Row],[discount_percentage]]&gt;=0.5, 1,0)</f>
        <v>0</v>
      </c>
      <c r="M1331">
        <v>4.3</v>
      </c>
      <c r="N1331" s="2">
        <v>2664</v>
      </c>
      <c r="O1331" s="7">
        <f>IF(Table1[rating_count]&lt;1000, 1, 0)</f>
        <v>0</v>
      </c>
      <c r="P1331" s="8">
        <f>Table1[[#This Row],[actual_price]]*Table1[[#This Row],[rating_count]]</f>
        <v>1332000</v>
      </c>
      <c r="Q1331" s="10" t="str">
        <f>IF(Table1[[#This Row],[discounted_price]]&lt;200, "₹ 200",IF(Table1[[#This Row],[discounted_price]]&lt;=500,"₹ 200-₹ 500", "&gt;₹ 500"))</f>
        <v>&gt;₹ 500</v>
      </c>
      <c r="R1331">
        <f>Table1[[#This Row],[rating]]*Table1[[#This Row],[rating_count]]</f>
        <v>11455.199999999999</v>
      </c>
      <c r="S1331" t="str">
        <f>IF(Table1[[#This Row],[discount_percentage]]&lt;0.25, "Low", IF(Table1[[#This Row],[discount_percentage]]&lt;0.5, "Medium", "High"))</f>
        <v>Medium</v>
      </c>
    </row>
    <row r="1332" spans="1:19">
      <c r="A1332" t="s">
        <v>2653</v>
      </c>
      <c r="B1332" t="s">
        <v>2654</v>
      </c>
      <c r="C1332" t="str">
        <f>TRIM(LEFT(Table1[[#This Row],[product_name]], FIND(" ", Table1[[#This Row],[product_name]], FIND(" ", Table1[[#This Row],[product_name]], FIND(" ", Table1[[#This Row],[product_name]])+1)+1)))</f>
        <v>Larrito wooden Cool</v>
      </c>
      <c r="D1332" t="str">
        <f>PROPER(Table1[[#This Row],[Column1]])</f>
        <v>Larrito Wooden Cool</v>
      </c>
      <c r="E1332" t="s">
        <v>2960</v>
      </c>
      <c r="F1332" t="s">
        <v>2962</v>
      </c>
      <c r="G1332" t="s">
        <v>2837</v>
      </c>
      <c r="H1332" t="s">
        <v>2847</v>
      </c>
      <c r="I1332" s="9">
        <v>1649</v>
      </c>
      <c r="J1332" s="9">
        <v>799</v>
      </c>
      <c r="K1332" s="1">
        <v>0.38</v>
      </c>
      <c r="L1332" s="3">
        <f>IF(Table1[[#This Row],[discount_percentage]]&gt;=0.5, 1,0)</f>
        <v>0</v>
      </c>
      <c r="M1332">
        <v>3.6</v>
      </c>
      <c r="N1332" s="2">
        <v>212</v>
      </c>
      <c r="O1332" s="7">
        <f>IF(Table1[rating_count]&lt;1000, 1, 0)</f>
        <v>1</v>
      </c>
      <c r="P1332" s="8">
        <f>Table1[[#This Row],[actual_price]]*Table1[[#This Row],[rating_count]]</f>
        <v>169388</v>
      </c>
      <c r="Q1332" s="10" t="str">
        <f>IF(Table1[[#This Row],[discounted_price]]&lt;200, "₹ 200",IF(Table1[[#This Row],[discounted_price]]&lt;=500,"₹ 200-₹ 500", "&gt;₹ 500"))</f>
        <v>&gt;₹ 500</v>
      </c>
      <c r="R1332">
        <f>Table1[[#This Row],[rating]]*Table1[[#This Row],[rating_count]]</f>
        <v>763.2</v>
      </c>
      <c r="S1332" t="str">
        <f>IF(Table1[[#This Row],[discount_percentage]]&lt;0.25, "Low", IF(Table1[[#This Row],[discount_percentage]]&lt;0.5, "Medium", "High"))</f>
        <v>Medium</v>
      </c>
    </row>
    <row r="1333" spans="1:19">
      <c r="A1333" t="s">
        <v>2655</v>
      </c>
      <c r="B1333" t="s">
        <v>2656</v>
      </c>
      <c r="C1333" t="str">
        <f>TRIM(LEFT(Table1[[#This Row],[product_name]], FIND(" ", Table1[[#This Row],[product_name]], FIND(" ", Table1[[#This Row],[product_name]], FIND(" ", Table1[[#This Row],[product_name]])+1)+1)))</f>
        <v>Hilton Quartz Heater</v>
      </c>
      <c r="D1333" t="str">
        <f>PROPER(Table1[[#This Row],[Column1]])</f>
        <v>Hilton Quartz Heater</v>
      </c>
      <c r="E1333" t="s">
        <v>2960</v>
      </c>
      <c r="F1333" t="s">
        <v>2962</v>
      </c>
      <c r="G1333" t="s">
        <v>2837</v>
      </c>
      <c r="H1333" t="s">
        <v>2846</v>
      </c>
      <c r="I1333" s="9">
        <v>799</v>
      </c>
      <c r="J1333" s="9">
        <v>1899</v>
      </c>
      <c r="K1333" s="1">
        <v>0.39</v>
      </c>
      <c r="L1333" s="3">
        <f>IF(Table1[[#This Row],[discount_percentage]]&gt;=0.5, 1,0)</f>
        <v>0</v>
      </c>
      <c r="M1333">
        <v>3.5</v>
      </c>
      <c r="N1333" s="2">
        <v>24</v>
      </c>
      <c r="O1333" s="7">
        <f>IF(Table1[rating_count]&lt;1000, 1, 0)</f>
        <v>1</v>
      </c>
      <c r="P1333" s="8">
        <f>Table1[[#This Row],[actual_price]]*Table1[[#This Row],[rating_count]]</f>
        <v>45576</v>
      </c>
      <c r="Q1333" s="10" t="str">
        <f>IF(Table1[[#This Row],[discounted_price]]&lt;200, "₹ 200",IF(Table1[[#This Row],[discounted_price]]&lt;=500,"₹ 200-₹ 500", "&gt;₹ 500"))</f>
        <v>&gt;₹ 500</v>
      </c>
      <c r="R1333">
        <f>Table1[[#This Row],[rating]]*Table1[[#This Row],[rating_count]]</f>
        <v>84</v>
      </c>
      <c r="S1333" t="str">
        <f>IF(Table1[[#This Row],[discount_percentage]]&lt;0.25, "Low", IF(Table1[[#This Row],[discount_percentage]]&lt;0.5, "Medium", "High"))</f>
        <v>Medium</v>
      </c>
    </row>
    <row r="1334" spans="1:19">
      <c r="A1334" t="s">
        <v>2657</v>
      </c>
      <c r="B1334" t="s">
        <v>2658</v>
      </c>
      <c r="C1334" t="str">
        <f>TRIM(LEFT(Table1[[#This Row],[product_name]], FIND(" ", Table1[[#This Row],[product_name]], FIND(" ", Table1[[#This Row],[product_name]], FIND(" ", Table1[[#This Row],[product_name]])+1)+1)))</f>
        <v>Syska SDI-07 1000</v>
      </c>
      <c r="D1334" t="str">
        <f>PROPER(Table1[[#This Row],[Column1]])</f>
        <v>Syska Sdi-07 1000</v>
      </c>
      <c r="E1334" t="s">
        <v>2960</v>
      </c>
      <c r="F1334" t="s">
        <v>2962</v>
      </c>
      <c r="G1334" t="s">
        <v>2837</v>
      </c>
      <c r="H1334" t="s">
        <v>2846</v>
      </c>
      <c r="I1334" s="9">
        <v>765</v>
      </c>
      <c r="J1334" s="9">
        <v>799</v>
      </c>
      <c r="K1334" s="1">
        <v>0.43</v>
      </c>
      <c r="L1334" s="3">
        <f>IF(Table1[[#This Row],[discount_percentage]]&gt;=0.5, 1,0)</f>
        <v>0</v>
      </c>
      <c r="M1334">
        <v>4.3</v>
      </c>
      <c r="N1334" s="2">
        <v>1868</v>
      </c>
      <c r="O1334" s="7">
        <f>IF(Table1[rating_count]&lt;1000, 1, 0)</f>
        <v>0</v>
      </c>
      <c r="P1334" s="8">
        <f>Table1[[#This Row],[actual_price]]*Table1[[#This Row],[rating_count]]</f>
        <v>1492532</v>
      </c>
      <c r="Q1334" s="10" t="str">
        <f>IF(Table1[[#This Row],[discounted_price]]&lt;200, "₹ 200",IF(Table1[[#This Row],[discounted_price]]&lt;=500,"₹ 200-₹ 500", "&gt;₹ 500"))</f>
        <v>&gt;₹ 500</v>
      </c>
      <c r="R1334">
        <f>Table1[[#This Row],[rating]]*Table1[[#This Row],[rating_count]]</f>
        <v>8032.4</v>
      </c>
      <c r="S1334" t="str">
        <f>IF(Table1[[#This Row],[discount_percentage]]&lt;0.25, "Low", IF(Table1[[#This Row],[discount_percentage]]&lt;0.5, "Medium", "High"))</f>
        <v>Medium</v>
      </c>
    </row>
    <row r="1335" spans="1:19">
      <c r="A1335" t="s">
        <v>2659</v>
      </c>
      <c r="B1335" t="s">
        <v>2660</v>
      </c>
      <c r="C1335" t="str">
        <f>TRIM(LEFT(Table1[[#This Row],[product_name]], FIND(" ", Table1[[#This Row],[product_name]], FIND(" ", Table1[[#This Row],[product_name]], FIND(" ", Table1[[#This Row],[product_name]])+1)+1)))</f>
        <v>IKEA Milk Frother</v>
      </c>
      <c r="D1335" t="str">
        <f>PROPER(Table1[[#This Row],[Column1]])</f>
        <v>Ikea Milk Frother</v>
      </c>
      <c r="E1335" t="s">
        <v>2960</v>
      </c>
      <c r="F1335" t="s">
        <v>2962</v>
      </c>
      <c r="G1335" t="s">
        <v>2842</v>
      </c>
      <c r="H1335" t="s">
        <v>2843</v>
      </c>
      <c r="I1335" s="9">
        <v>999</v>
      </c>
      <c r="J1335" s="9">
        <v>399</v>
      </c>
      <c r="K1335" s="1">
        <v>0.43</v>
      </c>
      <c r="L1335" s="3">
        <f>IF(Table1[[#This Row],[discount_percentage]]&gt;=0.5, 1,0)</f>
        <v>0</v>
      </c>
      <c r="M1335">
        <v>3.6</v>
      </c>
      <c r="N1335" s="2">
        <v>451</v>
      </c>
      <c r="O1335" s="7">
        <f>IF(Table1[rating_count]&lt;1000, 1, 0)</f>
        <v>1</v>
      </c>
      <c r="P1335" s="8">
        <f>Table1[[#This Row],[actual_price]]*Table1[[#This Row],[rating_count]]</f>
        <v>179949</v>
      </c>
      <c r="Q1335" s="10" t="str">
        <f>IF(Table1[[#This Row],[discounted_price]]&lt;200, "₹ 200",IF(Table1[[#This Row],[discounted_price]]&lt;=500,"₹ 200-₹ 500", "&gt;₹ 500"))</f>
        <v>&gt;₹ 500</v>
      </c>
      <c r="R1335">
        <f>Table1[[#This Row],[rating]]*Table1[[#This Row],[rating_count]]</f>
        <v>1623.6000000000001</v>
      </c>
      <c r="S1335" t="str">
        <f>IF(Table1[[#This Row],[discount_percentage]]&lt;0.25, "Low", IF(Table1[[#This Row],[discount_percentage]]&lt;0.5, "Medium", "High"))</f>
        <v>Medium</v>
      </c>
    </row>
    <row r="1336" spans="1:19">
      <c r="A1336" t="s">
        <v>2661</v>
      </c>
      <c r="B1336" t="s">
        <v>2662</v>
      </c>
      <c r="C1336" t="str">
        <f>TRIM(LEFT(Table1[[#This Row],[product_name]], FIND(" ", Table1[[#This Row],[product_name]], FIND(" ", Table1[[#This Row],[product_name]], FIND(" ", Table1[[#This Row],[product_name]])+1)+1)))</f>
        <v>IONIX Tap filter</v>
      </c>
      <c r="D1336" t="str">
        <f>PROPER(Table1[[#This Row],[Column1]])</f>
        <v>Ionix Tap Filter</v>
      </c>
      <c r="E1336" t="s">
        <v>2960</v>
      </c>
      <c r="F1336" t="s">
        <v>2962</v>
      </c>
      <c r="G1336" t="s">
        <v>2837</v>
      </c>
      <c r="H1336" t="s">
        <v>2888</v>
      </c>
      <c r="I1336" s="9">
        <v>587</v>
      </c>
      <c r="J1336" s="9">
        <v>699</v>
      </c>
      <c r="K1336" s="1">
        <v>0.72</v>
      </c>
      <c r="L1336" s="3">
        <f>IF(Table1[[#This Row],[discount_percentage]]&gt;=0.5, 1,0)</f>
        <v>1</v>
      </c>
      <c r="M1336">
        <v>2.9</v>
      </c>
      <c r="N1336" s="2">
        <v>159</v>
      </c>
      <c r="O1336" s="7">
        <f>IF(Table1[rating_count]&lt;1000, 1, 0)</f>
        <v>1</v>
      </c>
      <c r="P1336" s="8">
        <f>Table1[[#This Row],[actual_price]]*Table1[[#This Row],[rating_count]]</f>
        <v>111141</v>
      </c>
      <c r="Q1336" s="10" t="str">
        <f>IF(Table1[[#This Row],[discounted_price]]&lt;200, "₹ 200",IF(Table1[[#This Row],[discounted_price]]&lt;=500,"₹ 200-₹ 500", "&gt;₹ 500"))</f>
        <v>&gt;₹ 500</v>
      </c>
      <c r="R1336">
        <f>Table1[[#This Row],[rating]]*Table1[[#This Row],[rating_count]]</f>
        <v>461.09999999999997</v>
      </c>
      <c r="S1336" t="str">
        <f>IF(Table1[[#This Row],[discount_percentage]]&lt;0.25, "Low", IF(Table1[[#This Row],[discount_percentage]]&lt;0.5, "Medium", "High"))</f>
        <v>High</v>
      </c>
    </row>
    <row r="1337" spans="1:19">
      <c r="A1337" t="s">
        <v>2663</v>
      </c>
      <c r="B1337" t="s">
        <v>2664</v>
      </c>
      <c r="C1337" t="str">
        <f>TRIM(LEFT(Table1[[#This Row],[product_name]], FIND(" ", Table1[[#This Row],[product_name]], FIND(" ", Table1[[#This Row],[product_name]], FIND(" ", Table1[[#This Row],[product_name]])+1)+1)))</f>
        <v>Kitchengenix's Mini Waffle</v>
      </c>
      <c r="D1337" t="str">
        <f>PROPER(Table1[[#This Row],[Column1]])</f>
        <v>Kitchengenix'S Mini Waffle</v>
      </c>
      <c r="E1337" t="s">
        <v>2960</v>
      </c>
      <c r="F1337" t="s">
        <v>2962</v>
      </c>
      <c r="G1337" t="s">
        <v>2837</v>
      </c>
      <c r="H1337" t="s">
        <v>2881</v>
      </c>
      <c r="I1337" s="9">
        <v>12609</v>
      </c>
      <c r="J1337" s="9">
        <v>1999</v>
      </c>
      <c r="K1337" s="1">
        <v>0.55000000000000004</v>
      </c>
      <c r="L1337" s="3">
        <f>IF(Table1[[#This Row],[discount_percentage]]&gt;=0.5, 1,0)</f>
        <v>1</v>
      </c>
      <c r="M1337">
        <v>4.2</v>
      </c>
      <c r="N1337" s="2">
        <v>39</v>
      </c>
      <c r="O1337" s="7">
        <f>IF(Table1[rating_count]&lt;1000, 1, 0)</f>
        <v>1</v>
      </c>
      <c r="P1337" s="8">
        <f>Table1[[#This Row],[actual_price]]*Table1[[#This Row],[rating_count]]</f>
        <v>77961</v>
      </c>
      <c r="Q1337" s="10" t="str">
        <f>IF(Table1[[#This Row],[discounted_price]]&lt;200, "₹ 200",IF(Table1[[#This Row],[discounted_price]]&lt;=500,"₹ 200-₹ 500", "&gt;₹ 500"))</f>
        <v>&gt;₹ 500</v>
      </c>
      <c r="R1337">
        <f>Table1[[#This Row],[rating]]*Table1[[#This Row],[rating_count]]</f>
        <v>163.80000000000001</v>
      </c>
      <c r="S1337" t="str">
        <f>IF(Table1[[#This Row],[discount_percentage]]&lt;0.25, "Low", IF(Table1[[#This Row],[discount_percentage]]&lt;0.5, "Medium", "High"))</f>
        <v>High</v>
      </c>
    </row>
    <row r="1338" spans="1:19">
      <c r="A1338" t="s">
        <v>2665</v>
      </c>
      <c r="B1338" t="s">
        <v>2666</v>
      </c>
      <c r="C1338" t="str">
        <f>TRIM(LEFT(Table1[[#This Row],[product_name]], FIND(" ", Table1[[#This Row],[product_name]], FIND(" ", Table1[[#This Row],[product_name]], FIND(" ", Table1[[#This Row],[product_name]])+1)+1)))</f>
        <v>Bajaj HM-01 Powerful</v>
      </c>
      <c r="D1338" t="str">
        <f>PROPER(Table1[[#This Row],[Column1]])</f>
        <v>Bajaj Hm-01 Powerful</v>
      </c>
      <c r="E1338" t="s">
        <v>2960</v>
      </c>
      <c r="F1338" t="s">
        <v>2962</v>
      </c>
      <c r="G1338" t="s">
        <v>2842</v>
      </c>
      <c r="H1338" t="s">
        <v>2843</v>
      </c>
      <c r="I1338" s="9">
        <v>699</v>
      </c>
      <c r="J1338" s="9">
        <v>2199</v>
      </c>
      <c r="K1338" s="1">
        <v>0.32</v>
      </c>
      <c r="L1338" s="3">
        <f>IF(Table1[[#This Row],[discount_percentage]]&gt;=0.5, 1,0)</f>
        <v>0</v>
      </c>
      <c r="M1338">
        <v>4.4000000000000004</v>
      </c>
      <c r="N1338" s="2">
        <v>6531</v>
      </c>
      <c r="O1338" s="7">
        <f>IF(Table1[rating_count]&lt;1000, 1, 0)</f>
        <v>0</v>
      </c>
      <c r="P1338" s="8">
        <f>Table1[[#This Row],[actual_price]]*Table1[[#This Row],[rating_count]]</f>
        <v>14361669</v>
      </c>
      <c r="Q1338" s="10" t="str">
        <f>IF(Table1[[#This Row],[discounted_price]]&lt;200, "₹ 200",IF(Table1[[#This Row],[discounted_price]]&lt;=500,"₹ 200-₹ 500", "&gt;₹ 500"))</f>
        <v>&gt;₹ 500</v>
      </c>
      <c r="R1338">
        <f>Table1[[#This Row],[rating]]*Table1[[#This Row],[rating_count]]</f>
        <v>28736.400000000001</v>
      </c>
      <c r="S1338" t="str">
        <f>IF(Table1[[#This Row],[discount_percentage]]&lt;0.25, "Low", IF(Table1[[#This Row],[discount_percentage]]&lt;0.5, "Medium", "High"))</f>
        <v>Medium</v>
      </c>
    </row>
    <row r="1339" spans="1:19">
      <c r="A1339" t="s">
        <v>2667</v>
      </c>
      <c r="B1339" t="s">
        <v>2668</v>
      </c>
      <c r="C1339" t="str">
        <f>TRIM(LEFT(Table1[[#This Row],[product_name]], FIND(" ", Table1[[#This Row],[product_name]], FIND(" ", Table1[[#This Row],[product_name]], FIND(" ", Table1[[#This Row],[product_name]])+1)+1)))</f>
        <v>KNOWZA Electric Handheld</v>
      </c>
      <c r="D1339" t="str">
        <f>PROPER(Table1[[#This Row],[Column1]])</f>
        <v>Knowza Electric Handheld</v>
      </c>
      <c r="E1339" t="s">
        <v>2960</v>
      </c>
      <c r="F1339" t="s">
        <v>2962</v>
      </c>
      <c r="G1339" t="s">
        <v>2842</v>
      </c>
      <c r="H1339" t="s">
        <v>2854</v>
      </c>
      <c r="I1339" s="9">
        <v>3799</v>
      </c>
      <c r="J1339" s="9">
        <v>999</v>
      </c>
      <c r="K1339" s="1">
        <v>0.56999999999999995</v>
      </c>
      <c r="L1339" s="3">
        <f>IF(Table1[[#This Row],[discount_percentage]]&gt;=0.5, 1,0)</f>
        <v>1</v>
      </c>
      <c r="M1339">
        <v>4.0999999999999996</v>
      </c>
      <c r="N1339" s="2">
        <v>222</v>
      </c>
      <c r="O1339" s="7">
        <f>IF(Table1[rating_count]&lt;1000, 1, 0)</f>
        <v>1</v>
      </c>
      <c r="P1339" s="8">
        <f>Table1[[#This Row],[actual_price]]*Table1[[#This Row],[rating_count]]</f>
        <v>221778</v>
      </c>
      <c r="Q1339" s="10" t="str">
        <f>IF(Table1[[#This Row],[discounted_price]]&lt;200, "₹ 200",IF(Table1[[#This Row],[discounted_price]]&lt;=500,"₹ 200-₹ 500", "&gt;₹ 500"))</f>
        <v>&gt;₹ 500</v>
      </c>
      <c r="R1339">
        <f>Table1[[#This Row],[rating]]*Table1[[#This Row],[rating_count]]</f>
        <v>910.19999999999993</v>
      </c>
      <c r="S1339" t="str">
        <f>IF(Table1[[#This Row],[discount_percentage]]&lt;0.25, "Low", IF(Table1[[#This Row],[discount_percentage]]&lt;0.5, "Medium", "High"))</f>
        <v>High</v>
      </c>
    </row>
    <row r="1340" spans="1:19">
      <c r="A1340" t="s">
        <v>2669</v>
      </c>
      <c r="B1340" t="s">
        <v>2670</v>
      </c>
      <c r="C1340" t="str">
        <f>TRIM(LEFT(Table1[[#This Row],[product_name]], FIND(" ", Table1[[#This Row],[product_name]], FIND(" ", Table1[[#This Row],[product_name]], FIND(" ", Table1[[#This Row],[product_name]])+1)+1)))</f>
        <v>Usha Hc 812</v>
      </c>
      <c r="D1340" t="str">
        <f>PROPER(Table1[[#This Row],[Column1]])</f>
        <v>Usha Hc 812</v>
      </c>
      <c r="E1340" t="s">
        <v>2960</v>
      </c>
      <c r="F1340" t="s">
        <v>2963</v>
      </c>
      <c r="G1340" t="s">
        <v>2848</v>
      </c>
      <c r="H1340" t="s">
        <v>2851</v>
      </c>
      <c r="I1340" s="9">
        <v>640</v>
      </c>
      <c r="J1340" s="9">
        <v>3290</v>
      </c>
      <c r="K1340" s="1">
        <v>0.28999999999999998</v>
      </c>
      <c r="L1340" s="3">
        <f>IF(Table1[[#This Row],[discount_percentage]]&gt;=0.5, 1,0)</f>
        <v>0</v>
      </c>
      <c r="M1340">
        <v>3.8</v>
      </c>
      <c r="N1340" s="2">
        <v>195</v>
      </c>
      <c r="O1340" s="7">
        <f>IF(Table1[rating_count]&lt;1000, 1, 0)</f>
        <v>1</v>
      </c>
      <c r="P1340" s="8">
        <f>Table1[[#This Row],[actual_price]]*Table1[[#This Row],[rating_count]]</f>
        <v>641550</v>
      </c>
      <c r="Q1340" s="10" t="str">
        <f>IF(Table1[[#This Row],[discounted_price]]&lt;200, "₹ 200",IF(Table1[[#This Row],[discounted_price]]&lt;=500,"₹ 200-₹ 500", "&gt;₹ 500"))</f>
        <v>&gt;₹ 500</v>
      </c>
      <c r="R1340">
        <f>Table1[[#This Row],[rating]]*Table1[[#This Row],[rating_count]]</f>
        <v>741</v>
      </c>
      <c r="S1340" t="str">
        <f>IF(Table1[[#This Row],[discount_percentage]]&lt;0.25, "Low", IF(Table1[[#This Row],[discount_percentage]]&lt;0.5, "Medium", "High"))</f>
        <v>Medium</v>
      </c>
    </row>
    <row r="1341" spans="1:19">
      <c r="A1341" t="s">
        <v>2671</v>
      </c>
      <c r="B1341" t="s">
        <v>2672</v>
      </c>
      <c r="C1341" t="str">
        <f>TRIM(LEFT(Table1[[#This Row],[product_name]], FIND(" ", Table1[[#This Row],[product_name]], FIND(" ", Table1[[#This Row],[product_name]], FIND(" ", Table1[[#This Row],[product_name]])+1)+1)))</f>
        <v>akiara - Makes</v>
      </c>
      <c r="D1341" t="str">
        <f>PROPER(Table1[[#This Row],[Column1]])</f>
        <v>Akiara - Makes</v>
      </c>
      <c r="E1341" t="s">
        <v>2960</v>
      </c>
      <c r="F1341" t="s">
        <v>2963</v>
      </c>
      <c r="G1341" t="s">
        <v>2839</v>
      </c>
      <c r="H1341" t="s">
        <v>2841</v>
      </c>
      <c r="I1341" s="9">
        <v>979</v>
      </c>
      <c r="J1341" s="9">
        <v>3098</v>
      </c>
      <c r="K1341" s="1">
        <v>0.5</v>
      </c>
      <c r="L1341" s="3">
        <f>IF(Table1[[#This Row],[discount_percentage]]&gt;=0.5, 1,0)</f>
        <v>1</v>
      </c>
      <c r="M1341">
        <v>3.5</v>
      </c>
      <c r="N1341" s="2">
        <v>2283</v>
      </c>
      <c r="O1341" s="7">
        <f>IF(Table1[rating_count]&lt;1000, 1, 0)</f>
        <v>0</v>
      </c>
      <c r="P1341" s="8">
        <f>Table1[[#This Row],[actual_price]]*Table1[[#This Row],[rating_count]]</f>
        <v>7072734</v>
      </c>
      <c r="Q1341" s="10" t="str">
        <f>IF(Table1[[#This Row],[discounted_price]]&lt;200, "₹ 200",IF(Table1[[#This Row],[discounted_price]]&lt;=500,"₹ 200-₹ 500", "&gt;₹ 500"))</f>
        <v>&gt;₹ 500</v>
      </c>
      <c r="R1341">
        <f>Table1[[#This Row],[rating]]*Table1[[#This Row],[rating_count]]</f>
        <v>7990.5</v>
      </c>
      <c r="S1341" t="str">
        <f>IF(Table1[[#This Row],[discount_percentage]]&lt;0.25, "Low", IF(Table1[[#This Row],[discount_percentage]]&lt;0.5, "Medium", "High"))</f>
        <v>High</v>
      </c>
    </row>
    <row r="1342" spans="1:19">
      <c r="A1342" t="s">
        <v>2673</v>
      </c>
      <c r="B1342" t="s">
        <v>2674</v>
      </c>
      <c r="C1342" t="str">
        <f>TRIM(LEFT(Table1[[#This Row],[product_name]], FIND(" ", Table1[[#This Row],[product_name]], FIND(" ", Table1[[#This Row],[product_name]], FIND(" ", Table1[[#This Row],[product_name]])+1)+1)))</f>
        <v>USHA 1212 PTC</v>
      </c>
      <c r="D1342" t="str">
        <f>PROPER(Table1[[#This Row],[Column1]])</f>
        <v>Usha 1212 Ptc</v>
      </c>
      <c r="E1342" t="s">
        <v>2960</v>
      </c>
      <c r="F1342" t="s">
        <v>2963</v>
      </c>
      <c r="G1342" t="s">
        <v>2848</v>
      </c>
      <c r="H1342" t="s">
        <v>2849</v>
      </c>
      <c r="I1342" s="9">
        <v>5365</v>
      </c>
      <c r="J1342" s="9">
        <v>4990</v>
      </c>
      <c r="K1342" s="1">
        <v>0.3</v>
      </c>
      <c r="L1342" s="3">
        <f>IF(Table1[[#This Row],[discount_percentage]]&gt;=0.5, 1,0)</f>
        <v>0</v>
      </c>
      <c r="M1342">
        <v>4.0999999999999996</v>
      </c>
      <c r="N1342" s="2">
        <v>1127</v>
      </c>
      <c r="O1342" s="7">
        <f>IF(Table1[rating_count]&lt;1000, 1, 0)</f>
        <v>0</v>
      </c>
      <c r="P1342" s="8">
        <f>Table1[[#This Row],[actual_price]]*Table1[[#This Row],[rating_count]]</f>
        <v>5623730</v>
      </c>
      <c r="Q1342" s="10" t="str">
        <f>IF(Table1[[#This Row],[discounted_price]]&lt;200, "₹ 200",IF(Table1[[#This Row],[discounted_price]]&lt;=500,"₹ 200-₹ 500", "&gt;₹ 500"))</f>
        <v>&gt;₹ 500</v>
      </c>
      <c r="R1342">
        <f>Table1[[#This Row],[rating]]*Table1[[#This Row],[rating_count]]</f>
        <v>4620.7</v>
      </c>
      <c r="S1342" t="str">
        <f>IF(Table1[[#This Row],[discount_percentage]]&lt;0.25, "Low", IF(Table1[[#This Row],[discount_percentage]]&lt;0.5, "Medium", "High"))</f>
        <v>Medium</v>
      </c>
    </row>
    <row r="1343" spans="1:19">
      <c r="A1343" t="s">
        <v>2675</v>
      </c>
      <c r="B1343" t="s">
        <v>2676</v>
      </c>
      <c r="C1343" t="str">
        <f>TRIM(LEFT(Table1[[#This Row],[product_name]], FIND(" ", Table1[[#This Row],[product_name]], FIND(" ", Table1[[#This Row],[product_name]], FIND(" ", Table1[[#This Row],[product_name]])+1)+1)))</f>
        <v>4 in 1</v>
      </c>
      <c r="D1343" t="str">
        <f>PROPER(Table1[[#This Row],[Column1]])</f>
        <v>4 In 1</v>
      </c>
      <c r="E1343" t="s">
        <v>2960</v>
      </c>
      <c r="F1343" t="s">
        <v>2962</v>
      </c>
      <c r="G1343" t="s">
        <v>2842</v>
      </c>
      <c r="H1343" t="s">
        <v>2843</v>
      </c>
      <c r="I1343" s="9">
        <v>3199</v>
      </c>
      <c r="J1343" s="9">
        <v>1200</v>
      </c>
      <c r="K1343" s="1">
        <v>0.59</v>
      </c>
      <c r="L1343" s="3">
        <f>IF(Table1[[#This Row],[discount_percentage]]&gt;=0.5, 1,0)</f>
        <v>1</v>
      </c>
      <c r="M1343">
        <v>3.2</v>
      </c>
      <c r="N1343" s="2">
        <v>113</v>
      </c>
      <c r="O1343" s="7">
        <f>IF(Table1[rating_count]&lt;1000, 1, 0)</f>
        <v>1</v>
      </c>
      <c r="P1343" s="8">
        <f>Table1[[#This Row],[actual_price]]*Table1[[#This Row],[rating_count]]</f>
        <v>135600</v>
      </c>
      <c r="Q1343" s="10" t="str">
        <f>IF(Table1[[#This Row],[discounted_price]]&lt;200, "₹ 200",IF(Table1[[#This Row],[discounted_price]]&lt;=500,"₹ 200-₹ 500", "&gt;₹ 500"))</f>
        <v>&gt;₹ 500</v>
      </c>
      <c r="R1343">
        <f>Table1[[#This Row],[rating]]*Table1[[#This Row],[rating_count]]</f>
        <v>361.6</v>
      </c>
      <c r="S1343" t="str">
        <f>IF(Table1[[#This Row],[discount_percentage]]&lt;0.25, "Low", IF(Table1[[#This Row],[discount_percentage]]&lt;0.5, "Medium", "High"))</f>
        <v>High</v>
      </c>
    </row>
    <row r="1344" spans="1:19">
      <c r="A1344" t="s">
        <v>2677</v>
      </c>
      <c r="B1344" t="s">
        <v>2678</v>
      </c>
      <c r="C1344" t="str">
        <f>TRIM(LEFT(Table1[[#This Row],[product_name]], FIND(" ", Table1[[#This Row],[product_name]], FIND(" ", Table1[[#This Row],[product_name]], FIND(" ", Table1[[#This Row],[product_name]])+1)+1)))</f>
        <v>Philips HD9306/06 1.5-Litre</v>
      </c>
      <c r="D1344" t="str">
        <f>PROPER(Table1[[#This Row],[Column1]])</f>
        <v>Philips Hd9306/06 1.5-Litre</v>
      </c>
      <c r="E1344" t="s">
        <v>2960</v>
      </c>
      <c r="F1344" t="s">
        <v>2962</v>
      </c>
      <c r="G1344" t="s">
        <v>2837</v>
      </c>
      <c r="H1344" t="s">
        <v>2878</v>
      </c>
      <c r="I1344" s="9">
        <v>979</v>
      </c>
      <c r="J1344" s="9">
        <v>2695</v>
      </c>
      <c r="K1344" s="1">
        <v>0</v>
      </c>
      <c r="L1344" s="3">
        <f>IF(Table1[[#This Row],[discount_percentage]]&gt;=0.5, 1,0)</f>
        <v>0</v>
      </c>
      <c r="M1344">
        <v>4.4000000000000004</v>
      </c>
      <c r="N1344" s="2">
        <v>2518</v>
      </c>
      <c r="O1344" s="7">
        <f>IF(Table1[rating_count]&lt;1000, 1, 0)</f>
        <v>0</v>
      </c>
      <c r="P1344" s="8">
        <f>Table1[[#This Row],[actual_price]]*Table1[[#This Row],[rating_count]]</f>
        <v>6786010</v>
      </c>
      <c r="Q1344" s="10" t="str">
        <f>IF(Table1[[#This Row],[discounted_price]]&lt;200, "₹ 200",IF(Table1[[#This Row],[discounted_price]]&lt;=500,"₹ 200-₹ 500", "&gt;₹ 500"))</f>
        <v>&gt;₹ 500</v>
      </c>
      <c r="R1344">
        <f>Table1[[#This Row],[rating]]*Table1[[#This Row],[rating_count]]</f>
        <v>11079.2</v>
      </c>
      <c r="S1344" t="str">
        <f>IF(Table1[[#This Row],[discount_percentage]]&lt;0.25, "Low", IF(Table1[[#This Row],[discount_percentage]]&lt;0.5, "Medium", "High"))</f>
        <v>Low</v>
      </c>
    </row>
    <row r="1345" spans="1:19">
      <c r="A1345" t="s">
        <v>2679</v>
      </c>
      <c r="B1345" t="s">
        <v>2680</v>
      </c>
      <c r="C1345" t="str">
        <f>TRIM(LEFT(Table1[[#This Row],[product_name]], FIND(" ", Table1[[#This Row],[product_name]], FIND(" ", Table1[[#This Row],[product_name]], FIND(" ", Table1[[#This Row],[product_name]])+1)+1)))</f>
        <v>Libra Room Heater</v>
      </c>
      <c r="D1345" t="str">
        <f>PROPER(Table1[[#This Row],[Column1]])</f>
        <v>Libra Room Heater</v>
      </c>
      <c r="E1345" t="s">
        <v>2960</v>
      </c>
      <c r="F1345" t="s">
        <v>2963</v>
      </c>
      <c r="G1345" t="s">
        <v>2839</v>
      </c>
      <c r="H1345" t="s">
        <v>2840</v>
      </c>
      <c r="I1345" s="9">
        <v>929</v>
      </c>
      <c r="J1345" s="9">
        <v>2299</v>
      </c>
      <c r="K1345" s="1">
        <v>0.59</v>
      </c>
      <c r="L1345" s="3">
        <f>IF(Table1[[#This Row],[discount_percentage]]&gt;=0.5, 1,0)</f>
        <v>1</v>
      </c>
      <c r="M1345">
        <v>3.6</v>
      </c>
      <c r="N1345" s="2">
        <v>550</v>
      </c>
      <c r="O1345" s="7">
        <f>IF(Table1[rating_count]&lt;1000, 1, 0)</f>
        <v>1</v>
      </c>
      <c r="P1345" s="8">
        <f>Table1[[#This Row],[actual_price]]*Table1[[#This Row],[rating_count]]</f>
        <v>1264450</v>
      </c>
      <c r="Q1345" s="10" t="str">
        <f>IF(Table1[[#This Row],[discounted_price]]&lt;200, "₹ 200",IF(Table1[[#This Row],[discounted_price]]&lt;=500,"₹ 200-₹ 500", "&gt;₹ 500"))</f>
        <v>&gt;₹ 500</v>
      </c>
      <c r="R1345">
        <f>Table1[[#This Row],[rating]]*Table1[[#This Row],[rating_count]]</f>
        <v>1980</v>
      </c>
      <c r="S1345" t="str">
        <f>IF(Table1[[#This Row],[discount_percentage]]&lt;0.25, "Low", IF(Table1[[#This Row],[discount_percentage]]&lt;0.5, "Medium", "High"))</f>
        <v>High</v>
      </c>
    </row>
    <row r="1346" spans="1:19">
      <c r="A1346" t="s">
        <v>2681</v>
      </c>
      <c r="B1346" t="s">
        <v>2682</v>
      </c>
      <c r="C1346" t="str">
        <f>TRIM(LEFT(Table1[[#This Row],[product_name]], FIND(" ", Table1[[#This Row],[product_name]], FIND(" ", Table1[[#This Row],[product_name]], FIND(" ", Table1[[#This Row],[product_name]])+1)+1)))</f>
        <v>NGI Store 2</v>
      </c>
      <c r="D1346" t="str">
        <f>PROPER(Table1[[#This Row],[Column1]])</f>
        <v>Ngi Store 2</v>
      </c>
      <c r="E1346" t="s">
        <v>2960</v>
      </c>
      <c r="F1346" t="s">
        <v>2962</v>
      </c>
      <c r="G1346" t="s">
        <v>2837</v>
      </c>
      <c r="H1346" t="s">
        <v>2879</v>
      </c>
      <c r="I1346" s="9">
        <v>3710</v>
      </c>
      <c r="J1346" s="9">
        <v>999</v>
      </c>
      <c r="K1346" s="1">
        <v>0.8</v>
      </c>
      <c r="L1346" s="3">
        <f>IF(Table1[[#This Row],[discount_percentage]]&gt;=0.5, 1,0)</f>
        <v>1</v>
      </c>
      <c r="M1346">
        <v>3.1</v>
      </c>
      <c r="N1346" s="2">
        <v>2</v>
      </c>
      <c r="O1346" s="7">
        <f>IF(Table1[rating_count]&lt;1000, 1, 0)</f>
        <v>1</v>
      </c>
      <c r="P1346" s="8">
        <f>Table1[[#This Row],[actual_price]]*Table1[[#This Row],[rating_count]]</f>
        <v>1998</v>
      </c>
      <c r="Q1346" s="10" t="str">
        <f>IF(Table1[[#This Row],[discounted_price]]&lt;200, "₹ 200",IF(Table1[[#This Row],[discounted_price]]&lt;=500,"₹ 200-₹ 500", "&gt;₹ 500"))</f>
        <v>&gt;₹ 500</v>
      </c>
      <c r="R1346">
        <f>Table1[[#This Row],[rating]]*Table1[[#This Row],[rating_count]]</f>
        <v>6.2</v>
      </c>
      <c r="S1346" t="str">
        <f>IF(Table1[[#This Row],[discount_percentage]]&lt;0.25, "Low", IF(Table1[[#This Row],[discount_percentage]]&lt;0.5, "Medium", "High"))</f>
        <v>High</v>
      </c>
    </row>
    <row r="1347" spans="1:19">
      <c r="A1347" t="s">
        <v>2683</v>
      </c>
      <c r="B1347" t="s">
        <v>2684</v>
      </c>
      <c r="C1347" t="str">
        <f>TRIM(LEFT(Table1[[#This Row],[product_name]], FIND(" ", Table1[[#This Row],[product_name]], FIND(" ", Table1[[#This Row],[product_name]], FIND(" ", Table1[[#This Row],[product_name]])+1)+1)))</f>
        <v>Noir Aqua -</v>
      </c>
      <c r="D1347" t="str">
        <f>PROPER(Table1[[#This Row],[Column1]])</f>
        <v>Noir Aqua -</v>
      </c>
      <c r="E1347" t="s">
        <v>2960</v>
      </c>
      <c r="F1347" t="s">
        <v>2962</v>
      </c>
      <c r="G1347" t="s">
        <v>2837</v>
      </c>
      <c r="H1347" t="s">
        <v>2847</v>
      </c>
      <c r="I1347" s="9">
        <v>2033</v>
      </c>
      <c r="J1347" s="9">
        <v>919</v>
      </c>
      <c r="K1347" s="1">
        <v>0.59</v>
      </c>
      <c r="L1347" s="3">
        <f>IF(Table1[[#This Row],[discount_percentage]]&gt;=0.5, 1,0)</f>
        <v>1</v>
      </c>
      <c r="M1347">
        <v>4</v>
      </c>
      <c r="N1347" s="2">
        <v>1090</v>
      </c>
      <c r="O1347" s="7">
        <f>IF(Table1[rating_count]&lt;1000, 1, 0)</f>
        <v>0</v>
      </c>
      <c r="P1347" s="8">
        <f>Table1[[#This Row],[actual_price]]*Table1[[#This Row],[rating_count]]</f>
        <v>1001710</v>
      </c>
      <c r="Q1347" s="10" t="str">
        <f>IF(Table1[[#This Row],[discounted_price]]&lt;200, "₹ 200",IF(Table1[[#This Row],[discounted_price]]&lt;=500,"₹ 200-₹ 500", "&gt;₹ 500"))</f>
        <v>&gt;₹ 500</v>
      </c>
      <c r="R1347">
        <f>Table1[[#This Row],[rating]]*Table1[[#This Row],[rating_count]]</f>
        <v>4360</v>
      </c>
      <c r="S1347" t="str">
        <f>IF(Table1[[#This Row],[discount_percentage]]&lt;0.25, "Low", IF(Table1[[#This Row],[discount_percentage]]&lt;0.5, "Medium", "High"))</f>
        <v>High</v>
      </c>
    </row>
    <row r="1348" spans="1:19">
      <c r="A1348" t="s">
        <v>2685</v>
      </c>
      <c r="B1348" t="s">
        <v>2686</v>
      </c>
      <c r="C1348" t="str">
        <f>TRIM(LEFT(Table1[[#This Row],[product_name]], FIND(" ", Table1[[#This Row],[product_name]], FIND(" ", Table1[[#This Row],[product_name]], FIND(" ", Table1[[#This Row],[product_name]])+1)+1)))</f>
        <v>Prestige Delight PRWO</v>
      </c>
      <c r="D1348" t="str">
        <f>PROPER(Table1[[#This Row],[Column1]])</f>
        <v>Prestige Delight Prwo</v>
      </c>
      <c r="E1348" t="s">
        <v>2960</v>
      </c>
      <c r="F1348" t="s">
        <v>2963</v>
      </c>
      <c r="G1348" t="s">
        <v>2839</v>
      </c>
      <c r="H1348" t="s">
        <v>2840</v>
      </c>
      <c r="I1348" s="9">
        <v>9495</v>
      </c>
      <c r="J1348" s="9">
        <v>3045</v>
      </c>
      <c r="K1348" s="1">
        <v>0.25</v>
      </c>
      <c r="L1348" s="3">
        <f>IF(Table1[[#This Row],[discount_percentage]]&gt;=0.5, 1,0)</f>
        <v>0</v>
      </c>
      <c r="M1348">
        <v>4.0999999999999996</v>
      </c>
      <c r="N1348" s="2">
        <v>4118</v>
      </c>
      <c r="O1348" s="7">
        <f>IF(Table1[rating_count]&lt;1000, 1, 0)</f>
        <v>0</v>
      </c>
      <c r="P1348" s="8">
        <f>Table1[[#This Row],[actual_price]]*Table1[[#This Row],[rating_count]]</f>
        <v>12539310</v>
      </c>
      <c r="Q1348" s="10" t="str">
        <f>IF(Table1[[#This Row],[discounted_price]]&lt;200, "₹ 200",IF(Table1[[#This Row],[discounted_price]]&lt;=500,"₹ 200-₹ 500", "&gt;₹ 500"))</f>
        <v>&gt;₹ 500</v>
      </c>
      <c r="R1348">
        <f>Table1[[#This Row],[rating]]*Table1[[#This Row],[rating_count]]</f>
        <v>16883.8</v>
      </c>
      <c r="S1348" t="str">
        <f>IF(Table1[[#This Row],[discount_percentage]]&lt;0.25, "Low", IF(Table1[[#This Row],[discount_percentage]]&lt;0.5, "Medium", "High"))</f>
        <v>Medium</v>
      </c>
    </row>
    <row r="1349" spans="1:19">
      <c r="A1349" t="s">
        <v>2687</v>
      </c>
      <c r="B1349" t="s">
        <v>2688</v>
      </c>
      <c r="C1349" t="str">
        <f>TRIM(LEFT(Table1[[#This Row],[product_name]], FIND(" ", Table1[[#This Row],[product_name]], FIND(" ", Table1[[#This Row],[product_name]], FIND(" ", Table1[[#This Row],[product_name]])+1)+1)))</f>
        <v>Bajaj Majesty RX10</v>
      </c>
      <c r="D1349" t="str">
        <f>PROPER(Table1[[#This Row],[Column1]])</f>
        <v>Bajaj Majesty Rx10</v>
      </c>
      <c r="E1349" t="s">
        <v>2960</v>
      </c>
      <c r="F1349" t="s">
        <v>2963</v>
      </c>
      <c r="G1349" t="s">
        <v>2848</v>
      </c>
      <c r="H1349" t="s">
        <v>2850</v>
      </c>
      <c r="I1349" s="9">
        <v>7799</v>
      </c>
      <c r="J1349" s="9">
        <v>3080</v>
      </c>
      <c r="K1349" s="1">
        <v>0.28000000000000003</v>
      </c>
      <c r="L1349" s="3">
        <f>IF(Table1[[#This Row],[discount_percentage]]&gt;=0.5, 1,0)</f>
        <v>0</v>
      </c>
      <c r="M1349">
        <v>3.6</v>
      </c>
      <c r="N1349" s="2">
        <v>468</v>
      </c>
      <c r="O1349" s="7">
        <f>IF(Table1[rating_count]&lt;1000, 1, 0)</f>
        <v>1</v>
      </c>
      <c r="P1349" s="8">
        <f>Table1[[#This Row],[actual_price]]*Table1[[#This Row],[rating_count]]</f>
        <v>1441440</v>
      </c>
      <c r="Q1349" s="10" t="str">
        <f>IF(Table1[[#This Row],[discounted_price]]&lt;200, "₹ 200",IF(Table1[[#This Row],[discounted_price]]&lt;=500,"₹ 200-₹ 500", "&gt;₹ 500"))</f>
        <v>&gt;₹ 500</v>
      </c>
      <c r="R1349">
        <f>Table1[[#This Row],[rating]]*Table1[[#This Row],[rating_count]]</f>
        <v>1684.8</v>
      </c>
      <c r="S1349" t="str">
        <f>IF(Table1[[#This Row],[discount_percentage]]&lt;0.25, "Low", IF(Table1[[#This Row],[discount_percentage]]&lt;0.5, "Medium", "High"))</f>
        <v>Medium</v>
      </c>
    </row>
    <row r="1350" spans="1:19">
      <c r="A1350" t="s">
        <v>2689</v>
      </c>
      <c r="B1350" t="s">
        <v>2690</v>
      </c>
      <c r="C1350" t="str">
        <f>TRIM(LEFT(Table1[[#This Row],[product_name]], FIND(" ", Table1[[#This Row],[product_name]], FIND(" ", Table1[[#This Row],[product_name]], FIND(" ", Table1[[#This Row],[product_name]])+1)+1)))</f>
        <v>Havells Ventil Air</v>
      </c>
      <c r="D1350" t="str">
        <f>PROPER(Table1[[#This Row],[Column1]])</f>
        <v>Havells Ventil Air</v>
      </c>
      <c r="E1350" t="s">
        <v>2960</v>
      </c>
      <c r="F1350" t="s">
        <v>2962</v>
      </c>
      <c r="G1350" t="s">
        <v>2837</v>
      </c>
      <c r="H1350" t="s">
        <v>2838</v>
      </c>
      <c r="I1350" s="9">
        <v>949</v>
      </c>
      <c r="J1350" s="9">
        <v>1890</v>
      </c>
      <c r="K1350" s="1">
        <v>0.26</v>
      </c>
      <c r="L1350" s="3">
        <f>IF(Table1[[#This Row],[discount_percentage]]&gt;=0.5, 1,0)</f>
        <v>0</v>
      </c>
      <c r="M1350">
        <v>4</v>
      </c>
      <c r="N1350" s="2">
        <v>8031</v>
      </c>
      <c r="O1350" s="7">
        <f>IF(Table1[rating_count]&lt;1000, 1, 0)</f>
        <v>0</v>
      </c>
      <c r="P1350" s="8">
        <f>Table1[[#This Row],[actual_price]]*Table1[[#This Row],[rating_count]]</f>
        <v>15178590</v>
      </c>
      <c r="Q1350" s="10" t="str">
        <f>IF(Table1[[#This Row],[discounted_price]]&lt;200, "₹ 200",IF(Table1[[#This Row],[discounted_price]]&lt;=500,"₹ 200-₹ 500", "&gt;₹ 500"))</f>
        <v>&gt;₹ 500</v>
      </c>
      <c r="R1350">
        <f>Table1[[#This Row],[rating]]*Table1[[#This Row],[rating_count]]</f>
        <v>32124</v>
      </c>
      <c r="S1350" t="str">
        <f>IF(Table1[[#This Row],[discount_percentage]]&lt;0.25, "Low", IF(Table1[[#This Row],[discount_percentage]]&lt;0.5, "Medium", "High"))</f>
        <v>Medium</v>
      </c>
    </row>
    <row r="1351" spans="1:19">
      <c r="A1351" t="s">
        <v>2691</v>
      </c>
      <c r="B1351" t="s">
        <v>2692</v>
      </c>
      <c r="C1351" t="str">
        <f>TRIM(LEFT(Table1[[#This Row],[product_name]], FIND(" ", Table1[[#This Row],[product_name]], FIND(" ", Table1[[#This Row],[product_name]], FIND(" ", Table1[[#This Row],[product_name]])+1)+1)))</f>
        <v>Borosil Jumbo 1000-Watt</v>
      </c>
      <c r="D1351" t="str">
        <f>PROPER(Table1[[#This Row],[Column1]])</f>
        <v>Borosil Jumbo 1000-Watt</v>
      </c>
      <c r="E1351" t="s">
        <v>2960</v>
      </c>
      <c r="F1351" t="s">
        <v>2963</v>
      </c>
      <c r="G1351" t="s">
        <v>2848</v>
      </c>
      <c r="H1351" t="s">
        <v>2849</v>
      </c>
      <c r="I1351" s="9">
        <v>2790</v>
      </c>
      <c r="J1351" s="9">
        <v>3690</v>
      </c>
      <c r="K1351" s="1">
        <v>0.22</v>
      </c>
      <c r="L1351" s="3">
        <f>IF(Table1[[#This Row],[discount_percentage]]&gt;=0.5, 1,0)</f>
        <v>0</v>
      </c>
      <c r="M1351">
        <v>4.3</v>
      </c>
      <c r="N1351" s="2">
        <v>6987</v>
      </c>
      <c r="O1351" s="7">
        <f>IF(Table1[rating_count]&lt;1000, 1, 0)</f>
        <v>0</v>
      </c>
      <c r="P1351" s="8">
        <f>Table1[[#This Row],[actual_price]]*Table1[[#This Row],[rating_count]]</f>
        <v>25782030</v>
      </c>
      <c r="Q1351" s="10" t="str">
        <f>IF(Table1[[#This Row],[discounted_price]]&lt;200, "₹ 200",IF(Table1[[#This Row],[discounted_price]]&lt;=500,"₹ 200-₹ 500", "&gt;₹ 500"))</f>
        <v>&gt;₹ 500</v>
      </c>
      <c r="R1351">
        <f>Table1[[#This Row],[rating]]*Table1[[#This Row],[rating_count]]</f>
        <v>30044.1</v>
      </c>
      <c r="S1351" t="str">
        <f>IF(Table1[[#This Row],[discount_percentage]]&lt;0.25, "Low", IF(Table1[[#This Row],[discount_percentage]]&lt;0.5, "Medium", "High"))</f>
        <v>Low</v>
      </c>
    </row>
    <row r="1352" spans="1:19">
      <c r="N1352"/>
      <c r="O1352"/>
      <c r="P1352"/>
      <c r="Q1352" s="11"/>
    </row>
    <row r="1353" spans="1:19">
      <c r="N1353"/>
      <c r="O1353"/>
      <c r="P1353"/>
      <c r="Q1353" s="11"/>
    </row>
    <row r="1354" spans="1:19">
      <c r="N1354"/>
      <c r="O1354"/>
      <c r="P1354"/>
      <c r="Q1354" s="11"/>
    </row>
    <row r="1355" spans="1:19">
      <c r="N1355"/>
      <c r="O1355"/>
      <c r="P1355"/>
      <c r="Q1355" s="11"/>
    </row>
    <row r="1356" spans="1:19">
      <c r="N1356"/>
      <c r="O1356"/>
      <c r="P1356"/>
      <c r="Q1356" s="11"/>
    </row>
    <row r="1357" spans="1:19">
      <c r="N1357"/>
      <c r="O1357"/>
      <c r="P1357"/>
      <c r="Q1357" s="11"/>
    </row>
    <row r="1358" spans="1:19">
      <c r="N1358"/>
      <c r="O1358"/>
      <c r="P1358"/>
      <c r="Q1358" s="11"/>
    </row>
    <row r="1359" spans="1:19">
      <c r="N1359"/>
      <c r="O1359"/>
      <c r="P1359"/>
      <c r="Q1359" s="11"/>
    </row>
    <row r="1360" spans="1:19">
      <c r="N1360"/>
      <c r="O1360"/>
      <c r="P1360"/>
      <c r="Q1360" s="11"/>
    </row>
    <row r="1361" spans="14:17">
      <c r="N1361"/>
      <c r="O1361"/>
      <c r="P1361"/>
      <c r="Q1361" s="11"/>
    </row>
    <row r="1362" spans="14:17">
      <c r="N1362"/>
      <c r="O1362"/>
      <c r="P1362"/>
      <c r="Q1362" s="11"/>
    </row>
    <row r="1363" spans="14:17">
      <c r="N1363"/>
      <c r="O1363"/>
      <c r="P1363"/>
      <c r="Q1363" s="11"/>
    </row>
    <row r="1364" spans="14:17">
      <c r="N1364"/>
      <c r="O1364"/>
      <c r="P1364"/>
      <c r="Q1364" s="11"/>
    </row>
    <row r="1365" spans="14:17">
      <c r="N1365"/>
      <c r="O1365"/>
      <c r="P1365"/>
      <c r="Q1365" s="11"/>
    </row>
    <row r="1366" spans="14:17">
      <c r="N1366"/>
      <c r="O1366"/>
      <c r="P1366"/>
      <c r="Q1366" s="11"/>
    </row>
    <row r="1367" spans="14:17">
      <c r="N1367"/>
      <c r="O1367"/>
      <c r="P1367"/>
      <c r="Q1367" s="11"/>
    </row>
    <row r="1368" spans="14:17">
      <c r="N1368"/>
      <c r="O1368"/>
      <c r="P1368"/>
      <c r="Q1368" s="11"/>
    </row>
    <row r="1369" spans="14:17">
      <c r="N1369"/>
      <c r="O1369"/>
      <c r="P1369"/>
      <c r="Q1369" s="11"/>
    </row>
    <row r="1370" spans="14:17">
      <c r="N1370"/>
      <c r="O1370"/>
      <c r="P1370"/>
      <c r="Q1370" s="11"/>
    </row>
    <row r="1371" spans="14:17">
      <c r="N1371"/>
      <c r="O1371"/>
      <c r="P1371"/>
      <c r="Q1371" s="11"/>
    </row>
    <row r="1372" spans="14:17">
      <c r="N1372"/>
      <c r="O1372"/>
      <c r="P1372"/>
      <c r="Q1372" s="11"/>
    </row>
    <row r="1373" spans="14:17">
      <c r="N1373"/>
      <c r="O1373"/>
      <c r="P1373"/>
      <c r="Q1373" s="11"/>
    </row>
    <row r="1374" spans="14:17">
      <c r="N1374"/>
      <c r="O1374"/>
      <c r="P1374"/>
      <c r="Q1374" s="11"/>
    </row>
    <row r="1375" spans="14:17">
      <c r="N1375"/>
      <c r="O1375"/>
      <c r="P1375"/>
      <c r="Q1375" s="11"/>
    </row>
    <row r="1376" spans="14:17">
      <c r="N1376"/>
      <c r="O1376"/>
      <c r="P1376"/>
      <c r="Q1376" s="11"/>
    </row>
    <row r="1377" spans="14:17">
      <c r="N1377"/>
      <c r="O1377"/>
      <c r="P1377"/>
      <c r="Q1377" s="11"/>
    </row>
    <row r="1378" spans="14:17">
      <c r="N1378"/>
      <c r="O1378"/>
      <c r="P1378"/>
      <c r="Q1378" s="11"/>
    </row>
    <row r="1379" spans="14:17">
      <c r="N1379"/>
      <c r="O1379"/>
      <c r="P1379"/>
      <c r="Q1379" s="11"/>
    </row>
    <row r="1380" spans="14:17">
      <c r="N1380"/>
      <c r="O1380"/>
      <c r="P1380"/>
      <c r="Q1380" s="11"/>
    </row>
    <row r="1381" spans="14:17">
      <c r="N1381"/>
      <c r="O1381"/>
      <c r="P1381"/>
      <c r="Q1381" s="11"/>
    </row>
    <row r="1382" spans="14:17">
      <c r="N1382"/>
      <c r="O1382"/>
      <c r="P1382"/>
      <c r="Q1382" s="11"/>
    </row>
    <row r="1383" spans="14:17">
      <c r="N1383"/>
      <c r="O1383"/>
      <c r="P1383"/>
      <c r="Q1383" s="11"/>
    </row>
    <row r="1384" spans="14:17">
      <c r="N1384"/>
      <c r="O1384"/>
      <c r="P1384"/>
      <c r="Q1384" s="11"/>
    </row>
    <row r="1385" spans="14:17">
      <c r="N1385"/>
      <c r="O1385"/>
      <c r="P1385"/>
      <c r="Q1385" s="11"/>
    </row>
    <row r="1386" spans="14:17">
      <c r="N1386"/>
      <c r="O1386"/>
      <c r="P1386"/>
      <c r="Q1386" s="11"/>
    </row>
    <row r="1387" spans="14:17">
      <c r="N1387"/>
      <c r="O1387"/>
      <c r="P1387"/>
      <c r="Q1387" s="11"/>
    </row>
    <row r="1388" spans="14:17">
      <c r="N1388"/>
      <c r="O1388"/>
      <c r="P1388"/>
      <c r="Q1388" s="11"/>
    </row>
    <row r="1389" spans="14:17">
      <c r="N1389"/>
      <c r="O1389"/>
      <c r="P1389"/>
      <c r="Q1389" s="11"/>
    </row>
    <row r="1390" spans="14:17">
      <c r="N1390"/>
      <c r="O1390"/>
      <c r="P1390"/>
      <c r="Q1390" s="11"/>
    </row>
    <row r="1391" spans="14:17">
      <c r="N1391"/>
      <c r="O1391"/>
      <c r="P1391"/>
      <c r="Q1391" s="11"/>
    </row>
    <row r="1392" spans="14:17">
      <c r="N1392"/>
      <c r="O1392"/>
      <c r="P1392"/>
      <c r="Q1392" s="11"/>
    </row>
    <row r="1393" spans="14:17">
      <c r="N1393"/>
      <c r="O1393"/>
      <c r="P1393"/>
      <c r="Q1393" s="11"/>
    </row>
    <row r="1394" spans="14:17">
      <c r="N1394"/>
      <c r="O1394"/>
      <c r="P1394"/>
      <c r="Q1394" s="11"/>
    </row>
    <row r="1395" spans="14:17">
      <c r="N1395"/>
      <c r="O1395"/>
      <c r="P1395"/>
      <c r="Q1395" s="11"/>
    </row>
    <row r="1396" spans="14:17">
      <c r="N1396"/>
      <c r="O1396"/>
      <c r="P1396"/>
      <c r="Q1396" s="11"/>
    </row>
    <row r="1397" spans="14:17">
      <c r="N1397"/>
      <c r="O1397"/>
      <c r="P1397"/>
      <c r="Q1397" s="11"/>
    </row>
    <row r="1398" spans="14:17">
      <c r="N1398"/>
      <c r="O1398"/>
      <c r="P1398"/>
      <c r="Q1398" s="11"/>
    </row>
    <row r="1399" spans="14:17">
      <c r="N1399"/>
      <c r="O1399"/>
      <c r="P1399"/>
      <c r="Q1399" s="11"/>
    </row>
    <row r="1400" spans="14:17">
      <c r="N1400"/>
      <c r="O1400"/>
      <c r="P1400"/>
      <c r="Q1400" s="11"/>
    </row>
    <row r="1401" spans="14:17">
      <c r="N1401"/>
      <c r="O1401"/>
      <c r="P1401"/>
      <c r="Q1401" s="11"/>
    </row>
    <row r="1402" spans="14:17">
      <c r="N1402"/>
      <c r="O1402"/>
      <c r="P1402"/>
      <c r="Q1402" s="11"/>
    </row>
    <row r="1403" spans="14:17">
      <c r="N1403"/>
      <c r="O1403"/>
      <c r="P1403"/>
      <c r="Q1403" s="11"/>
    </row>
    <row r="1404" spans="14:17">
      <c r="N1404"/>
      <c r="O1404"/>
      <c r="P1404"/>
      <c r="Q1404" s="11"/>
    </row>
    <row r="1405" spans="14:17">
      <c r="N1405"/>
      <c r="O1405"/>
      <c r="P1405"/>
      <c r="Q1405" s="11"/>
    </row>
    <row r="1406" spans="14:17">
      <c r="N1406"/>
      <c r="O1406"/>
      <c r="P1406"/>
      <c r="Q1406" s="11"/>
    </row>
    <row r="1407" spans="14:17">
      <c r="N1407"/>
      <c r="O1407"/>
      <c r="P1407"/>
      <c r="Q1407" s="11"/>
    </row>
    <row r="1408" spans="14:17">
      <c r="N1408"/>
      <c r="O1408"/>
      <c r="P1408"/>
      <c r="Q1408" s="11"/>
    </row>
    <row r="1409" spans="14:17">
      <c r="N1409"/>
      <c r="O1409"/>
      <c r="P1409"/>
      <c r="Q1409" s="11"/>
    </row>
    <row r="1410" spans="14:17">
      <c r="N1410"/>
      <c r="O1410"/>
      <c r="P1410"/>
      <c r="Q1410" s="11"/>
    </row>
    <row r="1411" spans="14:17">
      <c r="N1411"/>
      <c r="O1411"/>
      <c r="P1411"/>
      <c r="Q1411" s="11"/>
    </row>
    <row r="1412" spans="14:17">
      <c r="N1412"/>
      <c r="O1412"/>
      <c r="P1412"/>
      <c r="Q1412" s="11"/>
    </row>
    <row r="1413" spans="14:17">
      <c r="N1413"/>
      <c r="O1413"/>
      <c r="P1413"/>
      <c r="Q1413" s="11"/>
    </row>
    <row r="1414" spans="14:17">
      <c r="N1414"/>
      <c r="O1414"/>
      <c r="P1414"/>
      <c r="Q1414" s="11"/>
    </row>
    <row r="1415" spans="14:17">
      <c r="N1415"/>
      <c r="O1415"/>
      <c r="P1415"/>
      <c r="Q1415" s="11"/>
    </row>
    <row r="1416" spans="14:17">
      <c r="N1416"/>
      <c r="O1416"/>
      <c r="P1416"/>
      <c r="Q1416" s="11"/>
    </row>
    <row r="1417" spans="14:17">
      <c r="N1417"/>
      <c r="O1417"/>
      <c r="P1417"/>
      <c r="Q1417" s="11"/>
    </row>
    <row r="1418" spans="14:17">
      <c r="N1418"/>
      <c r="O1418"/>
      <c r="P1418"/>
      <c r="Q1418" s="11"/>
    </row>
    <row r="1419" spans="14:17">
      <c r="N1419"/>
      <c r="O1419"/>
      <c r="P1419"/>
      <c r="Q1419" s="11"/>
    </row>
    <row r="1420" spans="14:17">
      <c r="N1420"/>
      <c r="O1420"/>
      <c r="P1420"/>
      <c r="Q1420" s="11"/>
    </row>
    <row r="1421" spans="14:17">
      <c r="N1421"/>
      <c r="O1421"/>
      <c r="P1421"/>
      <c r="Q1421" s="11"/>
    </row>
    <row r="1422" spans="14:17">
      <c r="N1422"/>
      <c r="O1422"/>
      <c r="P1422"/>
      <c r="Q1422" s="11"/>
    </row>
    <row r="1423" spans="14:17">
      <c r="N1423"/>
      <c r="O1423"/>
      <c r="P1423"/>
      <c r="Q1423" s="11"/>
    </row>
    <row r="1424" spans="14:17">
      <c r="N1424"/>
      <c r="O1424"/>
      <c r="P1424"/>
      <c r="Q1424" s="11"/>
    </row>
    <row r="1425" spans="14:17">
      <c r="N1425"/>
      <c r="O1425"/>
      <c r="P1425"/>
      <c r="Q1425" s="11"/>
    </row>
    <row r="1426" spans="14:17">
      <c r="N1426"/>
      <c r="O1426"/>
      <c r="P1426"/>
      <c r="Q1426" s="11"/>
    </row>
    <row r="1427" spans="14:17">
      <c r="N1427"/>
      <c r="O1427"/>
      <c r="P1427"/>
      <c r="Q1427" s="11"/>
    </row>
    <row r="1428" spans="14:17">
      <c r="N1428"/>
      <c r="O1428"/>
      <c r="P1428"/>
      <c r="Q1428" s="11"/>
    </row>
    <row r="1429" spans="14:17">
      <c r="N1429"/>
      <c r="O1429"/>
      <c r="P1429"/>
      <c r="Q1429" s="11"/>
    </row>
    <row r="1430" spans="14:17">
      <c r="N1430"/>
      <c r="O1430"/>
      <c r="P1430"/>
      <c r="Q1430" s="11"/>
    </row>
    <row r="1431" spans="14:17">
      <c r="N1431"/>
      <c r="O1431"/>
      <c r="P1431"/>
      <c r="Q1431" s="11"/>
    </row>
    <row r="1432" spans="14:17">
      <c r="N1432"/>
      <c r="O1432"/>
      <c r="P1432"/>
      <c r="Q1432" s="11"/>
    </row>
    <row r="1433" spans="14:17">
      <c r="N1433"/>
      <c r="O1433"/>
      <c r="P1433"/>
      <c r="Q1433" s="11"/>
    </row>
    <row r="1434" spans="14:17">
      <c r="N1434"/>
      <c r="O1434"/>
      <c r="P1434"/>
      <c r="Q1434" s="11"/>
    </row>
    <row r="1435" spans="14:17">
      <c r="N1435"/>
      <c r="O1435"/>
      <c r="P1435"/>
      <c r="Q1435" s="11"/>
    </row>
    <row r="1436" spans="14:17">
      <c r="N1436"/>
      <c r="O1436"/>
      <c r="P1436"/>
      <c r="Q1436" s="11"/>
    </row>
    <row r="1437" spans="14:17">
      <c r="N1437"/>
      <c r="O1437"/>
      <c r="P1437"/>
      <c r="Q1437" s="11"/>
    </row>
    <row r="1438" spans="14:17">
      <c r="N1438"/>
      <c r="O1438"/>
      <c r="P1438"/>
      <c r="Q1438" s="11"/>
    </row>
    <row r="1439" spans="14:17">
      <c r="N1439"/>
      <c r="O1439"/>
      <c r="P1439"/>
      <c r="Q1439" s="11"/>
    </row>
    <row r="1440" spans="14:17">
      <c r="N1440"/>
      <c r="O1440"/>
      <c r="P1440"/>
      <c r="Q1440" s="11"/>
    </row>
    <row r="1441" spans="14:17">
      <c r="N1441"/>
      <c r="O1441"/>
      <c r="P1441"/>
      <c r="Q1441" s="11"/>
    </row>
    <row r="1442" spans="14:17">
      <c r="N1442"/>
      <c r="O1442"/>
      <c r="P1442"/>
      <c r="Q1442" s="11"/>
    </row>
    <row r="1443" spans="14:17">
      <c r="N1443"/>
      <c r="O1443"/>
      <c r="P1443"/>
      <c r="Q1443" s="11"/>
    </row>
    <row r="1444" spans="14:17">
      <c r="N1444"/>
      <c r="O1444"/>
      <c r="P1444"/>
      <c r="Q1444" s="11"/>
    </row>
    <row r="1445" spans="14:17">
      <c r="N1445"/>
      <c r="O1445"/>
      <c r="P1445"/>
      <c r="Q1445" s="11"/>
    </row>
    <row r="1446" spans="14:17">
      <c r="N1446"/>
      <c r="O1446"/>
      <c r="P1446"/>
      <c r="Q1446" s="11"/>
    </row>
    <row r="1447" spans="14:17">
      <c r="N1447"/>
      <c r="O1447"/>
      <c r="P1447"/>
      <c r="Q1447" s="11"/>
    </row>
    <row r="1448" spans="14:17">
      <c r="N1448"/>
      <c r="O1448"/>
      <c r="P1448"/>
      <c r="Q1448" s="11"/>
    </row>
    <row r="1449" spans="14:17">
      <c r="N1449"/>
      <c r="O1449"/>
      <c r="P1449"/>
      <c r="Q1449" s="11"/>
    </row>
    <row r="1450" spans="14:17">
      <c r="N1450"/>
      <c r="O1450"/>
      <c r="P1450"/>
      <c r="Q1450" s="11"/>
    </row>
    <row r="1451" spans="14:17">
      <c r="N1451"/>
      <c r="O1451"/>
      <c r="P1451"/>
      <c r="Q1451" s="11"/>
    </row>
    <row r="1452" spans="14:17">
      <c r="N1452"/>
      <c r="O1452"/>
      <c r="P1452"/>
      <c r="Q1452" s="11"/>
    </row>
    <row r="1453" spans="14:17">
      <c r="N1453"/>
      <c r="O1453"/>
      <c r="P1453"/>
      <c r="Q1453" s="11"/>
    </row>
    <row r="1454" spans="14:17">
      <c r="N1454"/>
      <c r="O1454"/>
      <c r="P1454"/>
      <c r="Q1454" s="11"/>
    </row>
    <row r="1455" spans="14:17">
      <c r="N1455"/>
      <c r="O1455"/>
      <c r="P1455"/>
      <c r="Q1455" s="11"/>
    </row>
    <row r="1456" spans="14:17">
      <c r="N1456"/>
      <c r="O1456"/>
      <c r="P1456"/>
      <c r="Q1456" s="11"/>
    </row>
    <row r="1457" spans="14:17">
      <c r="N1457"/>
      <c r="O1457"/>
      <c r="P1457"/>
      <c r="Q1457" s="11"/>
    </row>
    <row r="1458" spans="14:17">
      <c r="N1458"/>
      <c r="O1458"/>
      <c r="P1458"/>
      <c r="Q1458" s="11"/>
    </row>
    <row r="1459" spans="14:17">
      <c r="N1459"/>
      <c r="O1459"/>
      <c r="P1459"/>
      <c r="Q1459" s="11"/>
    </row>
    <row r="1460" spans="14:17">
      <c r="N1460"/>
      <c r="O1460"/>
      <c r="P1460"/>
      <c r="Q1460" s="11"/>
    </row>
    <row r="1461" spans="14:17">
      <c r="N1461"/>
      <c r="O1461"/>
      <c r="P1461"/>
      <c r="Q1461" s="11"/>
    </row>
    <row r="1462" spans="14:17">
      <c r="N1462"/>
      <c r="O1462"/>
      <c r="P1462"/>
      <c r="Q1462" s="11"/>
    </row>
    <row r="1463" spans="14:17">
      <c r="N1463"/>
      <c r="O1463"/>
      <c r="P1463"/>
      <c r="Q1463" s="11"/>
    </row>
    <row r="1464" spans="14:17">
      <c r="N1464"/>
      <c r="O1464"/>
      <c r="P1464"/>
      <c r="Q1464" s="11"/>
    </row>
    <row r="1465" spans="14:17">
      <c r="N1465"/>
      <c r="O1465"/>
      <c r="P1465"/>
      <c r="Q1465" s="11"/>
    </row>
  </sheetData>
  <conditionalFormatting sqref="S2:S1351">
    <cfRule type="containsText" dxfId="28" priority="1" operator="containsText" text="High">
      <formula>NOT(ISERROR(SEARCH("High",S2)))</formula>
    </cfRule>
    <cfRule type="containsText" dxfId="27" priority="2" operator="containsText" text="Medium">
      <formula>NOT(ISERROR(SEARCH("Medium",S2)))</formula>
    </cfRule>
    <cfRule type="containsText" dxfId="26" priority="3" operator="containsText" text="Low">
      <formula>NOT(ISERROR(SEARCH("Low",S2)))</formula>
    </cfRule>
  </conditionalFormatting>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D852A-7D70-49A2-99B3-F5424A783B42}">
  <dimension ref="A2:Z42"/>
  <sheetViews>
    <sheetView topLeftCell="N1" zoomScale="98" zoomScaleNormal="98" workbookViewId="0">
      <selection activeCell="M19" sqref="M19"/>
    </sheetView>
  </sheetViews>
  <sheetFormatPr defaultRowHeight="15"/>
  <cols>
    <col min="1" max="1" width="22.109375" bestFit="1" customWidth="1"/>
    <col min="2" max="2" width="15.88671875" bestFit="1" customWidth="1"/>
    <col min="4" max="4" width="27.33203125" bestFit="1" customWidth="1"/>
    <col min="5" max="5" width="18.77734375" bestFit="1" customWidth="1"/>
    <col min="6" max="6" width="21.44140625" bestFit="1" customWidth="1"/>
    <col min="7" max="7" width="22.109375" bestFit="1" customWidth="1"/>
    <col min="8" max="8" width="18.77734375" bestFit="1" customWidth="1"/>
    <col min="10" max="10" width="27.33203125" bestFit="1" customWidth="1"/>
    <col min="11" max="11" width="22" bestFit="1" customWidth="1"/>
    <col min="12" max="12" width="13.77734375" bestFit="1" customWidth="1"/>
    <col min="13" max="13" width="21.88671875" bestFit="1" customWidth="1"/>
    <col min="14" max="14" width="22.109375" bestFit="1" customWidth="1"/>
    <col min="15" max="15" width="26" bestFit="1" customWidth="1"/>
    <col min="16" max="16" width="13.5546875" bestFit="1" customWidth="1"/>
    <col min="17" max="17" width="22.109375" bestFit="1" customWidth="1"/>
    <col min="18" max="18" width="23.6640625" bestFit="1" customWidth="1"/>
    <col min="19" max="19" width="20.6640625" bestFit="1" customWidth="1"/>
    <col min="20" max="20" width="25.44140625" bestFit="1" customWidth="1"/>
    <col min="21" max="21" width="20.6640625" bestFit="1" customWidth="1"/>
    <col min="22" max="23" width="29" bestFit="1" customWidth="1"/>
    <col min="25" max="25" width="20.6640625" bestFit="1" customWidth="1"/>
    <col min="26" max="26" width="29" bestFit="1" customWidth="1"/>
  </cols>
  <sheetData>
    <row r="2" spans="1:26">
      <c r="A2" t="s">
        <v>2905</v>
      </c>
      <c r="D2" t="s">
        <v>2907</v>
      </c>
      <c r="G2" t="s">
        <v>2908</v>
      </c>
      <c r="J2" t="s">
        <v>2900</v>
      </c>
      <c r="N2" s="12" t="s">
        <v>2916</v>
      </c>
      <c r="Q2" t="s">
        <v>2913</v>
      </c>
    </row>
    <row r="3" spans="1:26">
      <c r="A3" s="4" t="s">
        <v>2892</v>
      </c>
      <c r="B3" t="s">
        <v>2894</v>
      </c>
      <c r="D3" s="4" t="s">
        <v>2892</v>
      </c>
      <c r="E3" t="s">
        <v>2906</v>
      </c>
      <c r="G3" s="4" t="s">
        <v>2892</v>
      </c>
      <c r="H3" t="s">
        <v>2895</v>
      </c>
      <c r="J3" s="4" t="s">
        <v>2892</v>
      </c>
      <c r="K3" t="s">
        <v>2898</v>
      </c>
      <c r="L3" t="s">
        <v>2899</v>
      </c>
      <c r="N3" t="s">
        <v>2912</v>
      </c>
      <c r="Q3" t="s">
        <v>2914</v>
      </c>
    </row>
    <row r="4" spans="1:26">
      <c r="A4" s="5" t="s">
        <v>2696</v>
      </c>
      <c r="B4" s="1">
        <v>0.47733840304182484</v>
      </c>
      <c r="D4" s="5" t="s">
        <v>2696</v>
      </c>
      <c r="E4" s="3">
        <v>526</v>
      </c>
      <c r="G4" s="5" t="s">
        <v>2696</v>
      </c>
      <c r="H4" s="3">
        <v>12957542</v>
      </c>
      <c r="J4" s="5" t="s">
        <v>2696</v>
      </c>
      <c r="K4" s="3">
        <v>9566.6044866920147</v>
      </c>
      <c r="L4" s="3">
        <v>5965.88783269962</v>
      </c>
      <c r="N4" s="3">
        <v>662</v>
      </c>
      <c r="Q4" s="3">
        <v>309</v>
      </c>
    </row>
    <row r="5" spans="1:26">
      <c r="A5" s="5" t="s">
        <v>2938</v>
      </c>
      <c r="B5" s="1">
        <v>0.50483443708609288</v>
      </c>
      <c r="D5" s="5" t="s">
        <v>2938</v>
      </c>
      <c r="E5" s="3">
        <v>453</v>
      </c>
      <c r="G5" s="5" t="s">
        <v>2938</v>
      </c>
      <c r="H5" s="3">
        <v>8987887</v>
      </c>
      <c r="J5" s="5" t="s">
        <v>2938</v>
      </c>
      <c r="K5" s="3">
        <v>2317.2862251655633</v>
      </c>
      <c r="L5" s="3">
        <v>842.65037527593813</v>
      </c>
    </row>
    <row r="6" spans="1:26">
      <c r="A6" s="5" t="s">
        <v>2942</v>
      </c>
      <c r="B6" s="1">
        <v>0.435</v>
      </c>
      <c r="D6" s="5" t="s">
        <v>2942</v>
      </c>
      <c r="E6" s="3">
        <v>2</v>
      </c>
      <c r="G6" s="5" t="s">
        <v>2942</v>
      </c>
      <c r="H6" s="3">
        <v>65635</v>
      </c>
      <c r="J6" s="5" t="s">
        <v>2942</v>
      </c>
      <c r="K6" s="3">
        <v>3249</v>
      </c>
      <c r="L6" s="3">
        <v>638</v>
      </c>
      <c r="N6" t="s">
        <v>2934</v>
      </c>
      <c r="Q6" t="s">
        <v>2930</v>
      </c>
    </row>
    <row r="7" spans="1:26">
      <c r="A7" s="5" t="s">
        <v>2943</v>
      </c>
      <c r="B7" s="1">
        <v>0.36516129032258055</v>
      </c>
      <c r="D7" s="5" t="s">
        <v>2943</v>
      </c>
      <c r="E7" s="3">
        <v>31</v>
      </c>
      <c r="G7" s="5" t="s">
        <v>2943</v>
      </c>
      <c r="H7" s="3">
        <v>436665</v>
      </c>
      <c r="J7" s="5" t="s">
        <v>2943</v>
      </c>
      <c r="K7" s="3">
        <v>2085.2258064516127</v>
      </c>
      <c r="L7" s="3">
        <v>301.58064516129031</v>
      </c>
      <c r="N7" s="4" t="s">
        <v>2892</v>
      </c>
      <c r="O7" t="s">
        <v>2933</v>
      </c>
      <c r="Q7" s="4" t="s">
        <v>2892</v>
      </c>
      <c r="R7" t="s">
        <v>2917</v>
      </c>
    </row>
    <row r="8" spans="1:26">
      <c r="A8" s="5" t="s">
        <v>2960</v>
      </c>
      <c r="B8" s="1">
        <v>0.41051051051051074</v>
      </c>
      <c r="D8" s="5" t="s">
        <v>2960</v>
      </c>
      <c r="E8" s="3">
        <v>333</v>
      </c>
      <c r="G8" s="5" t="s">
        <v>2960</v>
      </c>
      <c r="H8" s="3">
        <v>1332617</v>
      </c>
      <c r="J8" s="5" t="s">
        <v>2960</v>
      </c>
      <c r="K8" s="3">
        <v>4576.2252252252256</v>
      </c>
      <c r="L8" s="3">
        <v>2319.6117717717716</v>
      </c>
      <c r="N8" s="5" t="s">
        <v>2696</v>
      </c>
      <c r="O8" s="1">
        <v>0.94</v>
      </c>
      <c r="Q8" s="5" t="s">
        <v>2696</v>
      </c>
      <c r="R8" s="19">
        <v>80082411974.520004</v>
      </c>
    </row>
    <row r="9" spans="1:26">
      <c r="A9" s="5" t="s">
        <v>2946</v>
      </c>
      <c r="B9" s="1">
        <v>0.35499999999999998</v>
      </c>
      <c r="D9" s="5" t="s">
        <v>2946</v>
      </c>
      <c r="E9" s="3">
        <v>2</v>
      </c>
      <c r="G9" s="5" t="s">
        <v>2946</v>
      </c>
      <c r="H9" s="3">
        <v>11769</v>
      </c>
      <c r="J9" s="5" t="s">
        <v>2946</v>
      </c>
      <c r="K9" s="3">
        <v>499.5</v>
      </c>
      <c r="L9" s="3">
        <v>337</v>
      </c>
      <c r="N9" s="5" t="s">
        <v>2938</v>
      </c>
      <c r="O9" s="1">
        <v>0.91</v>
      </c>
      <c r="Q9" s="5" t="s">
        <v>2938</v>
      </c>
      <c r="R9" s="19">
        <v>25362484748.860001</v>
      </c>
    </row>
    <row r="10" spans="1:26">
      <c r="A10" s="5" t="s">
        <v>2947</v>
      </c>
      <c r="B10" s="1">
        <v>0.48</v>
      </c>
      <c r="D10" s="5" t="s">
        <v>2947</v>
      </c>
      <c r="E10" s="3">
        <v>1</v>
      </c>
      <c r="G10" s="5" t="s">
        <v>2947</v>
      </c>
      <c r="H10" s="3">
        <v>6530</v>
      </c>
      <c r="J10" s="5" t="s">
        <v>2947</v>
      </c>
      <c r="K10" s="3">
        <v>2500</v>
      </c>
      <c r="L10" s="3">
        <v>150</v>
      </c>
      <c r="N10" s="5" t="s">
        <v>2942</v>
      </c>
      <c r="O10" s="1">
        <v>0.64</v>
      </c>
      <c r="Q10" s="5" t="s">
        <v>2942</v>
      </c>
      <c r="R10" s="19">
        <v>291558865</v>
      </c>
    </row>
    <row r="11" spans="1:26">
      <c r="A11" s="5" t="s">
        <v>2964</v>
      </c>
      <c r="B11" s="1">
        <v>0.16</v>
      </c>
      <c r="D11" s="5" t="s">
        <v>2964</v>
      </c>
      <c r="E11" s="3">
        <v>1</v>
      </c>
      <c r="G11" s="5" t="s">
        <v>2964</v>
      </c>
      <c r="H11" s="3">
        <v>1954</v>
      </c>
      <c r="J11" s="5" t="s">
        <v>2964</v>
      </c>
      <c r="K11" s="3">
        <v>3995</v>
      </c>
      <c r="L11" s="3">
        <v>2339</v>
      </c>
      <c r="N11" s="5" t="s">
        <v>2943</v>
      </c>
      <c r="O11" s="1">
        <v>0.8</v>
      </c>
      <c r="Q11" s="5" t="s">
        <v>2943</v>
      </c>
      <c r="R11" s="19">
        <v>1225400356</v>
      </c>
    </row>
    <row r="12" spans="1:26">
      <c r="A12" s="5" t="s">
        <v>2951</v>
      </c>
      <c r="B12" s="1">
        <v>0.55000000000000004</v>
      </c>
      <c r="D12" s="5" t="s">
        <v>2951</v>
      </c>
      <c r="E12" s="3">
        <v>1</v>
      </c>
      <c r="G12" s="5" t="s">
        <v>2951</v>
      </c>
      <c r="H12" s="3">
        <v>832</v>
      </c>
      <c r="J12" s="5" t="s">
        <v>2951</v>
      </c>
      <c r="K12" s="3">
        <v>1999</v>
      </c>
      <c r="L12" s="3">
        <v>899</v>
      </c>
      <c r="N12" s="5" t="s">
        <v>2960</v>
      </c>
      <c r="O12" s="1">
        <v>0.86</v>
      </c>
      <c r="Q12" s="5" t="s">
        <v>2960</v>
      </c>
      <c r="R12" s="19">
        <v>6651590204</v>
      </c>
    </row>
    <row r="13" spans="1:26">
      <c r="A13" s="5" t="s">
        <v>2893</v>
      </c>
      <c r="B13" s="1">
        <v>0.46708148148148121</v>
      </c>
      <c r="D13" s="5" t="s">
        <v>2893</v>
      </c>
      <c r="E13" s="3">
        <v>1350</v>
      </c>
      <c r="G13" s="5" t="s">
        <v>2893</v>
      </c>
      <c r="H13" s="3">
        <v>23801431</v>
      </c>
      <c r="J13" s="5" t="s">
        <v>2893</v>
      </c>
      <c r="K13" s="3">
        <v>5693.5411999999997</v>
      </c>
      <c r="L13" s="3">
        <v>3190.2928444444442</v>
      </c>
      <c r="N13" s="5" t="s">
        <v>2946</v>
      </c>
      <c r="O13" s="1">
        <v>0.61</v>
      </c>
      <c r="Q13" s="5" t="s">
        <v>2946</v>
      </c>
      <c r="R13" s="19">
        <v>2016649</v>
      </c>
    </row>
    <row r="14" spans="1:26">
      <c r="N14" s="5" t="s">
        <v>2947</v>
      </c>
      <c r="O14" s="1">
        <v>0.48</v>
      </c>
      <c r="Q14" s="5" t="s">
        <v>2947</v>
      </c>
      <c r="R14" s="19">
        <v>16325000</v>
      </c>
    </row>
    <row r="15" spans="1:26">
      <c r="A15" s="5" t="s">
        <v>2910</v>
      </c>
      <c r="D15" s="5" t="s">
        <v>2901</v>
      </c>
      <c r="G15" s="5" t="s">
        <v>2915</v>
      </c>
      <c r="J15" s="5" t="s">
        <v>2931</v>
      </c>
      <c r="N15" s="5" t="s">
        <v>2964</v>
      </c>
      <c r="O15" s="1">
        <v>0.16</v>
      </c>
      <c r="Q15" s="5" t="s">
        <v>2964</v>
      </c>
      <c r="R15" s="19">
        <v>7806230</v>
      </c>
      <c r="S15" s="5"/>
    </row>
    <row r="16" spans="1:26">
      <c r="A16" s="4" t="s">
        <v>2896</v>
      </c>
      <c r="B16" t="s">
        <v>2897</v>
      </c>
      <c r="C16" s="4"/>
      <c r="D16" s="4" t="s">
        <v>2896</v>
      </c>
      <c r="E16" t="s">
        <v>2895</v>
      </c>
      <c r="F16" s="4"/>
      <c r="G16" s="4" t="s">
        <v>2929</v>
      </c>
      <c r="H16" t="s">
        <v>2906</v>
      </c>
      <c r="J16" s="4" t="s">
        <v>2920</v>
      </c>
      <c r="K16" t="s">
        <v>2897</v>
      </c>
      <c r="L16" s="4"/>
      <c r="N16" s="5" t="s">
        <v>2951</v>
      </c>
      <c r="O16" s="1">
        <v>0.55000000000000004</v>
      </c>
      <c r="Q16" s="5" t="s">
        <v>2951</v>
      </c>
      <c r="R16" s="19">
        <v>1663168</v>
      </c>
      <c r="U16" s="4"/>
      <c r="V16" s="4"/>
      <c r="W16" s="4"/>
      <c r="X16" s="4"/>
      <c r="Y16" s="4"/>
      <c r="Z16" s="4"/>
    </row>
    <row r="17" spans="1:20">
      <c r="A17" s="5" t="s">
        <v>2976</v>
      </c>
      <c r="B17" s="3">
        <v>5</v>
      </c>
      <c r="D17" s="5" t="s">
        <v>2987</v>
      </c>
      <c r="E17" s="3">
        <v>853946</v>
      </c>
      <c r="G17" s="6">
        <v>2</v>
      </c>
      <c r="H17" s="3">
        <v>1</v>
      </c>
      <c r="J17" s="5" t="s">
        <v>2997</v>
      </c>
      <c r="K17" s="3">
        <v>4.0552870090634361</v>
      </c>
      <c r="N17" s="5" t="s">
        <v>2893</v>
      </c>
      <c r="O17" s="1">
        <v>0.94</v>
      </c>
      <c r="Q17" s="5" t="s">
        <v>2893</v>
      </c>
      <c r="R17" s="19">
        <v>113641257195.38</v>
      </c>
    </row>
    <row r="18" spans="1:20">
      <c r="A18" s="5" t="s">
        <v>2977</v>
      </c>
      <c r="B18" s="3">
        <v>5</v>
      </c>
      <c r="D18" s="5" t="s">
        <v>2988</v>
      </c>
      <c r="E18" s="3">
        <v>426973</v>
      </c>
      <c r="G18" s="6">
        <v>2.2999999999999998</v>
      </c>
      <c r="H18" s="3">
        <v>1</v>
      </c>
      <c r="J18" s="5" t="s">
        <v>2998</v>
      </c>
      <c r="K18" s="3">
        <v>4.1718061674008799</v>
      </c>
    </row>
    <row r="19" spans="1:20">
      <c r="A19" s="5" t="s">
        <v>2978</v>
      </c>
      <c r="B19" s="3">
        <v>5</v>
      </c>
      <c r="D19" s="5" t="s">
        <v>2989</v>
      </c>
      <c r="E19" s="3">
        <v>1091137</v>
      </c>
      <c r="G19" s="6">
        <v>2.6</v>
      </c>
      <c r="H19" s="3">
        <v>1</v>
      </c>
      <c r="J19" s="5" t="s">
        <v>2921</v>
      </c>
      <c r="K19" s="3">
        <v>4.1049891540130119</v>
      </c>
    </row>
    <row r="20" spans="1:20">
      <c r="A20" s="5" t="s">
        <v>2979</v>
      </c>
      <c r="B20" s="3">
        <v>4.8</v>
      </c>
      <c r="D20" s="5" t="s">
        <v>2990</v>
      </c>
      <c r="E20" s="3">
        <v>273189</v>
      </c>
      <c r="G20" s="6">
        <v>2.8</v>
      </c>
      <c r="H20" s="3">
        <v>2</v>
      </c>
      <c r="J20" s="5" t="s">
        <v>2893</v>
      </c>
      <c r="K20" s="3">
        <v>4.0918518518518585</v>
      </c>
    </row>
    <row r="21" spans="1:20">
      <c r="A21" s="5" t="s">
        <v>2980</v>
      </c>
      <c r="B21" s="3">
        <v>4.8</v>
      </c>
      <c r="D21" s="5" t="s">
        <v>2991</v>
      </c>
      <c r="E21" s="3">
        <v>323356</v>
      </c>
      <c r="G21" s="6">
        <v>2.9</v>
      </c>
      <c r="H21" s="3">
        <v>1</v>
      </c>
    </row>
    <row r="22" spans="1:20">
      <c r="A22" s="5" t="s">
        <v>2981</v>
      </c>
      <c r="B22" s="3">
        <v>4.8</v>
      </c>
      <c r="D22" s="5" t="s">
        <v>2992</v>
      </c>
      <c r="E22" s="3">
        <v>385179</v>
      </c>
      <c r="G22" s="6">
        <v>3</v>
      </c>
      <c r="H22" s="3">
        <v>4</v>
      </c>
    </row>
    <row r="23" spans="1:20">
      <c r="A23" s="5" t="s">
        <v>2982</v>
      </c>
      <c r="B23" s="3">
        <v>4.7</v>
      </c>
      <c r="D23" s="5" t="s">
        <v>2993</v>
      </c>
      <c r="E23" s="3">
        <v>313836</v>
      </c>
      <c r="G23" s="6">
        <v>3.1</v>
      </c>
      <c r="H23" s="3">
        <v>4</v>
      </c>
      <c r="L23" t="s">
        <v>2919</v>
      </c>
    </row>
    <row r="24" spans="1:20">
      <c r="A24" s="5" t="s">
        <v>2983</v>
      </c>
      <c r="B24" s="3">
        <v>4.7</v>
      </c>
      <c r="D24" s="5" t="s">
        <v>2994</v>
      </c>
      <c r="E24" s="3">
        <v>941500</v>
      </c>
      <c r="G24" s="6">
        <v>3.2</v>
      </c>
      <c r="H24" s="3">
        <v>2</v>
      </c>
      <c r="J24" t="s">
        <v>2935</v>
      </c>
      <c r="L24" s="4" t="s">
        <v>2890</v>
      </c>
      <c r="M24" t="s">
        <v>2906</v>
      </c>
    </row>
    <row r="25" spans="1:20">
      <c r="A25" s="5" t="s">
        <v>2984</v>
      </c>
      <c r="B25" s="3">
        <v>4.7</v>
      </c>
      <c r="D25" s="5" t="s">
        <v>2995</v>
      </c>
      <c r="E25" s="3">
        <v>280560</v>
      </c>
      <c r="G25" s="6">
        <v>3.3</v>
      </c>
      <c r="H25" s="3">
        <v>15</v>
      </c>
      <c r="J25" s="4" t="s">
        <v>2936</v>
      </c>
      <c r="K25" t="s">
        <v>2932</v>
      </c>
      <c r="L25" s="5" t="s">
        <v>2918</v>
      </c>
      <c r="M25" s="3">
        <v>189</v>
      </c>
      <c r="O25" s="4"/>
      <c r="P25" s="4"/>
      <c r="S25" s="5"/>
      <c r="T25" s="4"/>
    </row>
    <row r="26" spans="1:20">
      <c r="A26" s="5" t="s">
        <v>2985</v>
      </c>
      <c r="B26" s="3">
        <v>4.7</v>
      </c>
      <c r="D26" s="5" t="s">
        <v>2996</v>
      </c>
      <c r="E26" s="3">
        <v>280072</v>
      </c>
      <c r="G26" s="6">
        <v>3.4</v>
      </c>
      <c r="H26" s="3">
        <v>10</v>
      </c>
      <c r="J26" s="5" t="s">
        <v>2988</v>
      </c>
      <c r="K26" s="3">
        <v>1878681.2000000002</v>
      </c>
      <c r="L26" s="5" t="s">
        <v>2999</v>
      </c>
      <c r="M26" s="3">
        <v>354</v>
      </c>
    </row>
    <row r="27" spans="1:20">
      <c r="A27" s="5" t="s">
        <v>2986</v>
      </c>
      <c r="B27" s="3">
        <v>4.7</v>
      </c>
      <c r="D27" s="5" t="s">
        <v>2893</v>
      </c>
      <c r="E27" s="3">
        <v>5169748</v>
      </c>
      <c r="G27" s="6">
        <v>3.5</v>
      </c>
      <c r="H27" s="3">
        <v>26</v>
      </c>
      <c r="J27" s="5" t="s">
        <v>2987</v>
      </c>
      <c r="K27" s="3">
        <v>1878681.2000000002</v>
      </c>
      <c r="L27" s="5" t="s">
        <v>3000</v>
      </c>
      <c r="M27" s="3">
        <v>807</v>
      </c>
    </row>
    <row r="28" spans="1:20">
      <c r="A28" s="5" t="s">
        <v>2893</v>
      </c>
      <c r="B28" s="3">
        <v>4.8090909090909095</v>
      </c>
      <c r="G28" s="6">
        <v>3.6</v>
      </c>
      <c r="H28" s="3">
        <v>34</v>
      </c>
      <c r="J28" s="5" t="s">
        <v>2989</v>
      </c>
      <c r="K28" s="3">
        <v>1491223.2999999998</v>
      </c>
      <c r="L28" s="5" t="s">
        <v>2893</v>
      </c>
      <c r="M28" s="3">
        <v>1350</v>
      </c>
    </row>
    <row r="29" spans="1:20">
      <c r="G29" s="6">
        <v>3.7</v>
      </c>
      <c r="H29" s="3">
        <v>41</v>
      </c>
      <c r="J29" s="5" t="s">
        <v>2994</v>
      </c>
      <c r="K29" s="3">
        <v>1286727.5999999999</v>
      </c>
    </row>
    <row r="30" spans="1:20">
      <c r="G30" s="6">
        <v>3.8</v>
      </c>
      <c r="H30" s="3">
        <v>84</v>
      </c>
      <c r="J30" s="5" t="s">
        <v>2993</v>
      </c>
      <c r="K30" s="3">
        <v>1286727.5999999999</v>
      </c>
    </row>
    <row r="31" spans="1:20">
      <c r="G31" s="6">
        <v>3.9</v>
      </c>
      <c r="H31" s="3">
        <v>114</v>
      </c>
      <c r="J31" s="5" t="s">
        <v>2893</v>
      </c>
      <c r="K31" s="3">
        <v>1878681.2000000002</v>
      </c>
    </row>
    <row r="32" spans="1:20">
      <c r="G32" s="6">
        <v>4</v>
      </c>
      <c r="H32" s="3">
        <v>159</v>
      </c>
    </row>
    <row r="33" spans="7:8">
      <c r="G33" s="6">
        <v>4.0999999999999996</v>
      </c>
      <c r="H33" s="3">
        <v>225</v>
      </c>
    </row>
    <row r="34" spans="7:8">
      <c r="G34" s="6">
        <v>4.2</v>
      </c>
      <c r="H34" s="3">
        <v>207</v>
      </c>
    </row>
    <row r="35" spans="7:8">
      <c r="G35" s="6">
        <v>4.3</v>
      </c>
      <c r="H35" s="3">
        <v>209</v>
      </c>
    </row>
    <row r="36" spans="7:8">
      <c r="G36" s="6">
        <v>4.4000000000000004</v>
      </c>
      <c r="H36" s="3">
        <v>114</v>
      </c>
    </row>
    <row r="37" spans="7:8">
      <c r="G37" s="6">
        <v>4.5</v>
      </c>
      <c r="H37" s="3">
        <v>68</v>
      </c>
    </row>
    <row r="38" spans="7:8">
      <c r="G38" s="6">
        <v>4.5999999999999996</v>
      </c>
      <c r="H38" s="3">
        <v>16</v>
      </c>
    </row>
    <row r="39" spans="7:8">
      <c r="G39" s="6">
        <v>4.7</v>
      </c>
      <c r="H39" s="3">
        <v>6</v>
      </c>
    </row>
    <row r="40" spans="7:8">
      <c r="G40" s="6">
        <v>4.8</v>
      </c>
      <c r="H40" s="3">
        <v>3</v>
      </c>
    </row>
    <row r="41" spans="7:8">
      <c r="G41" s="6">
        <v>5</v>
      </c>
      <c r="H41" s="3">
        <v>3</v>
      </c>
    </row>
    <row r="42" spans="7:8">
      <c r="G42" s="6" t="s">
        <v>2893</v>
      </c>
      <c r="H42" s="3">
        <v>1350</v>
      </c>
    </row>
  </sheetData>
  <pageMargins left="0.7" right="0.7" top="0.75" bottom="0.75" header="0.3" footer="0.3"/>
  <pageSetup orientation="portrait"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57B6C-B098-4FA5-AB2A-181F5211FF04}">
  <dimension ref="A2:F15"/>
  <sheetViews>
    <sheetView tabSelected="1" workbookViewId="0">
      <selection activeCell="C4" sqref="C4"/>
    </sheetView>
  </sheetViews>
  <sheetFormatPr defaultRowHeight="15"/>
  <cols>
    <col min="1" max="1" width="26.77734375" bestFit="1" customWidth="1"/>
    <col min="2" max="2" width="21.44140625" bestFit="1" customWidth="1"/>
    <col min="3" max="3" width="16.33203125" bestFit="1" customWidth="1"/>
    <col min="6" max="7" width="23.21875" bestFit="1" customWidth="1"/>
  </cols>
  <sheetData>
    <row r="2" spans="1:6">
      <c r="A2" t="s">
        <v>2922</v>
      </c>
      <c r="C2" t="s">
        <v>2923</v>
      </c>
      <c r="F2" t="s">
        <v>2926</v>
      </c>
    </row>
    <row r="3" spans="1:6">
      <c r="A3" t="s">
        <v>2906</v>
      </c>
      <c r="C3" t="s">
        <v>2928</v>
      </c>
      <c r="F3" t="s">
        <v>2894</v>
      </c>
    </row>
    <row r="4" spans="1:6">
      <c r="A4" s="3">
        <v>1350</v>
      </c>
      <c r="C4" s="3">
        <v>1350</v>
      </c>
      <c r="F4" s="3">
        <v>0.46708148148148126</v>
      </c>
    </row>
    <row r="7" spans="1:6">
      <c r="A7" t="s">
        <v>2924</v>
      </c>
      <c r="C7" t="s">
        <v>2925</v>
      </c>
      <c r="F7" t="s">
        <v>2927</v>
      </c>
    </row>
    <row r="8" spans="1:6">
      <c r="A8" t="s">
        <v>2897</v>
      </c>
      <c r="C8" t="s">
        <v>2895</v>
      </c>
      <c r="F8" t="s">
        <v>2917</v>
      </c>
    </row>
    <row r="9" spans="1:6">
      <c r="A9" s="11">
        <v>4.091851851851863</v>
      </c>
      <c r="C9" s="3">
        <v>23801431</v>
      </c>
      <c r="F9" s="13">
        <v>113641257195.38</v>
      </c>
    </row>
    <row r="13" spans="1:6">
      <c r="A13" t="s">
        <v>2937</v>
      </c>
    </row>
    <row r="14" spans="1:6">
      <c r="A14" t="s">
        <v>2912</v>
      </c>
    </row>
    <row r="15" spans="1:6">
      <c r="A15" s="3">
        <v>662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6C14F-B7D5-43BB-AA16-30C318F693F3}">
  <dimension ref="H15:Q20"/>
  <sheetViews>
    <sheetView showGridLines="0" topLeftCell="A9" zoomScale="40" zoomScaleNormal="40" workbookViewId="0">
      <selection activeCell="K15" sqref="K15"/>
    </sheetView>
  </sheetViews>
  <sheetFormatPr defaultRowHeight="15"/>
  <cols>
    <col min="1" max="1" width="20.77734375" bestFit="1" customWidth="1"/>
    <col min="8" max="8" width="10.109375" customWidth="1"/>
    <col min="11" max="11" width="11.77734375" bestFit="1" customWidth="1"/>
    <col min="14" max="14" width="13" bestFit="1" customWidth="1"/>
  </cols>
  <sheetData>
    <row r="15" spans="8:14">
      <c r="H15" s="14">
        <f>GETPIVOTDATA("product_name",KPI!$A$3)</f>
        <v>1350</v>
      </c>
      <c r="K15" s="14">
        <f>GETPIVOTDATA("category",KPI!$C$3)</f>
        <v>1350</v>
      </c>
      <c r="N15" s="17">
        <f>GETPIVOTDATA("Potential Revenue",KPI!$F$8)</f>
        <v>113641257195.38</v>
      </c>
    </row>
    <row r="18" spans="8:17">
      <c r="Q18" s="14">
        <f>GETPIVOTDATA("&gt;50% or more Disount",KPI!$A$14)</f>
        <v>662</v>
      </c>
    </row>
    <row r="20" spans="8:17">
      <c r="H20" s="15">
        <f>GETPIVOTDATA("rating",KPI!$A$8)</f>
        <v>4.091851851851863</v>
      </c>
      <c r="K20" s="16">
        <f>GETPIVOTDATA("rating_count",KPI!$C$8)</f>
        <v>23801431</v>
      </c>
      <c r="N20" s="18">
        <f>GETPIVOTDATA("discount_percentage",KPI!$F$3)</f>
        <v>0.46708148148148126</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d a e 8 2 3 1 - f 9 7 5 - 4 5 0 8 - 8 a 0 2 - c 3 f e 8 a 1 a 3 7 f 6 "   x m l n s = " h t t p : / / s c h e m a s . m i c r o s o f t . c o m / D a t a M a s h u p " > A A A A A N 4 K A A B Q S w M E F A A C A A g A W A D d W i t S S P S m A A A A + A A A A B I A H A B D b 2 5 m a W c v U G F j a 2 F n Z S 5 4 b W w g o h g A K K A U A A A A A A A A A A A A A A A A A A A A A A A A A A A A h Y 8 x D o I w G E a v Q r r T l i I J I T 9 l c J X E h G h c m 1 q h E Y q h x X I 3 B 4 / k F S R R 1 M 3 x e 3 n D + x 6 3 O x R T 1 w Z X N V j d m x x F m K J A G d k f t a l z N L p T m K K C w 1 b I s 6 h V M M v G Z p M 9 5 q h x 7 p I R 4 r 3 H P s b 9 U B N G a U Q O 5 a a S j e o E + s j 6 v x x q Y 5 0 w U i E O + 1 c M Z z h J c R L R G K 8 o A 7 J g K L X 5 K m w u x h T I D 4 T 1 2 L p x U F y Z c F c B W S a Q 9 w v + B F B L A w Q U A A I A C A B Y A N 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A D d W p D g U / z W B w A A 4 C s A A B M A H A B G b 3 J t d W x h c y 9 T Z W N 0 a W 9 u M S 5 t I K I Y A C i g F A A A A A A A A A A A A A A A A A A A A A A A A A A A A N 1 a b W / b N h D + H i D / 4 c A C m w x o S f S S p E n X A X k r W q x N t z p d P w S B o V i M r U W W P I p O 4 q b 5 7 z u S k q 3 I Y n t F 1 A 9 b g F g U d b q 7 5 + H d k Z R U 8 K F M 8 g z 6 5 u i 9 W F 9 b X y v G k e A x n E W X K f f g J a R c r g H + b W 5 C X / I p e P v w N o 9 i 6 O c z M e R G D p y D + O 9 Z I Y G Z 2 x j I H O Y o A N F Q z q I U p J b K o g n v a W X l z S / h 5 G 7 I 0 4 2 j m R A 8 k 5 9 y c X 2 Z 5 9 d O 7 / 7 8 F G V f V u o u H s 6 P 8 k y i y I W 7 9 s g b f x / 6 0 z S R 8 P M w k n y U i / n P c D m H m K f J J J F c w B d j T 8 k c l R J o V u v d M L 1 5 O p t k j v H I B V b p Y a 6 5 C 5 U Y w T N + J w / n x 5 V m h 3 1 B k T 9 n u e R 9 O U d t R 8 V N z 4 V 7 V p k Z v O U 3 P B 1 4 K N X s 8 1 v 6 g p a + k D 3 0 G o C D f f j A p 2 m E 7 G W z N C 0 g y W A B L F V 3 F X C b y D G w 0 8 0 D p m 9 9 l a R p J e I t w J d a / o r S G X c e 8 e N q z a 7 R 4 F b m x K M 7 f j z Q c B 9 e R 1 m c 1 n B m s w k X y R C G e s g K + E V D K 6 9 r 0 F s L w K e l b A X 3 T E R Z c Z W L i R n v w n n E C s L R d 6 q / e x Y n x T C f Y b z F g y n q 4 O g w j 4 Z j S K 5 g g A q V P Z B j n s E W I N 0 c B i 7 I + V Q 5 O r n k 4 s G t q T L x / 2 Q 1 l U e D K c c o z W Q 0 e o o 2 E c k k G z 1 Z w U C 7 9 J 1 q t J a V w d 6 u 0 n g q 8 n g 2 l A N V K n D I s Y x c J Q I L S w i 3 u Y g L w B G E / j g X E l S B W O b 2 H + Y + 1 d m a 3 r W Q w O i r W 7 H k + Q l i W u b 6 P Q P 2 0 M x 2 F 6 4 i R K i T H k t X r B N A N f y q E V S N U D V O 7 q S I 1 F m x G u 0 7 + / C O i x F v w N U M a L y D E u F g i V t 1 t + E + i O O q q D W o Q S d W l V U D q H B v H O W T y y T j z t u k k B t 9 n u L M 4 N y f a 3 Q X L u i G X z W C q h F e P J Q 6 B v D r b z o E k B S k r F e O v U T V T c S 7 q p B N 8 h u u o k U B 5 W L C 4 w Q z U m O v k l z f Y w S V q T J 7 a 1 V M X a l y u k l J F y P z f O H n x y z j Q 1 4 U E V b a o x X v P m a 3 k S o Z X / d w B U m 9 8 r D o M p 9 h j h s A y r F Z w c U g i R f N M m C Z 4 D c J v y 2 v l C c y k W n 9 4 t D M m K o n m Y w G a Z J d s 1 r s 6 / P 2 b N x b Q D 6 e Y Q S p G R E + 5 L c F O I d R g W s D X D J U W p K 4 V + N g I b 6 E f 4 y B l G Q Y R a 0 s q Q F a q l o l 3 9 t a u P I K o 2 o O h 2 m U X Z f O v J + q V Q u u L o r o i s s 5 D M d 8 e L 2 Q F 0 r m d s w F h 2 s + X 8 w Z a X L N a 9 4 D L n Z M w F Y z B 8 Y h j 7 W Z J Q i T C M q q 0 w R a B r 5 z v t R 5 U S U B 4 P w F z Q u M 9 V Z Q 4 p q q z y U c R z K C M 0 w Y E 1 d H 4 y g b c X 1 u m 8 b 0 R e e x 1 2 5 9 K q u R W 8 v F R 8 W 8 t S K 0 i 7 b M + C R B n y o Y U A V D q 2 D L 5 E 2 c n L 9 v 8 v 3 m 5 E q c P N s m x 3 X d e M b M n G i G W i 1 r F x M S a 5 3 k a g F j q / T f W N J C + 5 J 2 V d W G L q k t / b 6 l P 7 D 0 h 5 b + b U v / j q V / 1 9 L / 3 N K / Z + n 3 t m w X b I g 9 G 2 T P h t m z g f Z s q D 0 b b M + G 2 7 M B 9 2 z I f R t y 3 z r W N u S + D b l v Q + 7 b k P s 2 5 L 4 N u W 9 D 7 t u Q B z b k g Q 1 5 Y A 1 z G / L A h j y w I Q 9 s y A M b 8 s C G P L A h D 2 3 I Q x v y 0 I Y 8 t G a 4 D X l o Q x 7 a k I e 7 r F Y d T b m L 9 Y z J v j 5 D f q 2 U u v f W A l e b Y d q r o E 8 R C i h C I U V o m y K 0 Q x H a p Q g 9 p w j t U Y R 0 V f 2 2 F I l z j 0 S 6 R 2 L d I 9 H u k X j 3 S M R 7 J O Y 9 E v U e i X u f x L 1 P i 3 c S 9 z 6 J e 5 / E v U / i 3 i d x 7 5 O 4 9 0 n c + y T u A x L 3 A Y n 7 g F Z s S N w H J O 4 D E v c B i f u A x H 1 A 4 j 4 g c R + S u A 9 J 3 I c k 7 k N a p S d x H 5 K 4 D 0 n c h 4 + 5 r 0 2 h 1 c 5 R 7 6 h Z 2 3 6 3 M c 2 W 2 1 0 p Z n y p p X w w H I N + N M z a H z E 3 j b l s E / + Z 2 3 y 8 r P Y k r m W K f L D Z 9 K x G G 7 6 5 z F F 5 x P C n K 9 s + 0 T Y G m n p l 0 J X Z g G h W o X W 2 M R c Y / n R l P C Q a D 5 R x l R Y M f 7 o y v k 0 0 j n n G v A 3 / n R S u a U 2 k 6 M i F H a I L m M R M 5 t 0 N + i 7 R L p Y F d t a h 3 e d E u 1 h o W J L p H / A 6 s r 1 H t I 1 T B 8 N 1 f 4 d F Z Y t o e U 9 F + e t c J J 9 z h X 3 R 6 s Y L a m 1 T a 2 z m q H T 3 Y R o N r 7 u y T 6 5 v n k 5 2 5 U X Y X a X x q H V O b Q v Y 2 2 Q 0 l p k K v l F 1 p h / G d e M K t e q p v Q c 7 U n J u 1 e j K B W r t U x s b L P u q / u B P Z 4 N B r X t q x 8 S c j 9 O R i G I e 9 / C k a n f l C b U S q l 0 Z c 3 a U P z s d E k E t i G q 7 x w 6 x k c u x E 6 p d f v 1 s O O l 1 5 R C 1 S q q d J e u / e e e a Q 1 d r I G q p V F t W 9 i b T P 3 A S d T U f + 9 Q i 6 e s i G X i a e a a O X X l A L Z N q o 8 2 8 r S 3 X H L o y T 1 4 O 6 v X g w T + z C I / m 0 I 0 D 1 O K o H g 6 w n 7 q b p X 1 q S f R 1 S T z k X P J U D b 5 p d e U F t T K q 5 x l q S y V G 1 S x V n j x l l l K v J G N 4 L 8 d c V G + m m 5 u 5 6 g V 0 i + N u 4 z V h t x / 2 Y F / L K 7 n m u z f L S 7 b l 2 7 T m a 7 M f + 0 6 q x q 7 + L C N e p b X 8 U q L O a 9 s w t I 9 f h 5 6 6 p S O i 8 u h b L / V O 8 w z 3 7 q x Q 2 n i m x 8 R o z F A j q z 1 e j 6 a J j N L k M 2 J S X 8 O A + m r B + p x d M d C g S j 1 Y t 1 h x z d c m i A W H m / J s w r M 9 n G h 1 s n x K c W 5 i p v E + v t b J W G 9 9 L c k s F t f q 3 0 M + Y y d C 5 E J / h 1 Z 9 5 K g / j l x f W 3 z M a P o R w D N 2 E O N a B 9 5 k M b 9 b e o 6 d u q f 5 y S G a g 1 P 9 B p i B 6 x k G n r H f + V S C M d o G / l M i x + a q 8 9 h c 4 5 u K / 0 o + W y J F B 4 R K L h x X P T Y r i V h e W o Z h n T h F R o 3 e 2 v c v / w d q q u B t 4 2 d 9 7 c W / U E s B A i 0 A F A A C A A g A W A D d W i t S S P S m A A A A + A A A A B I A A A A A A A A A A A A A A A A A A A A A A E N v b m Z p Z y 9 Q Y W N r Y W d l L n h t b F B L A Q I t A B Q A A g A I A F g A 3 V o P y u m r p A A A A O k A A A A T A A A A A A A A A A A A A A A A A P I A A A B b Q 2 9 u d G V u d F 9 U e X B l c 1 0 u e G 1 s U E s B A i 0 A F A A C A A g A W A D d W p D g U / z W B w A A 4 C s A A B M A A A A A A A A A A A A A A A A A 4 w E A A E Z v c m 1 1 b G F z L 1 N l Y 3 R p b 2 4 x L m 1 Q S w U G A A A A A A M A A w D C A A A A B g o 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i s A A A A A A A B k K 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Q n V m Z m V y T m V 4 d F J l Z n J l c 2 g i I F Z h b H V l P S J s M S I g L z 4 8 R W 5 0 c n k g V H l w Z T 0 i U m V z d W x 0 V H l w Z S I g V m F s d W U 9 I n N U Y W J s Z S I g L z 4 8 R W 5 0 c n k g V H l w Z T 0 i T m F t Z V V w Z G F 0 Z W R B Z n R l c k Z p b G w i I F Z h b H V l P S J s M C 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S I g L z 4 8 R W 5 0 c n k g V H l w Z T 0 i U m V j b 3 Z l c n l U Y X J n Z X R D b 2 x 1 b W 4 i I F Z h b H V l P S J s M S I g L z 4 8 R W 5 0 c n k g V H l w Z T 0 i U m V j b 3 Z l c n l U Y X J n Z X R S b 3 c i I F Z h b H V l P S J s M S I g L z 4 8 R W 5 0 c n k g V H l w Z T 0 i U m V s Y X R p b 2 5 z a G l w S W 5 m b 0 N v b n R h a W 5 l c i I g V m F s d W U 9 I n N 7 J n F 1 b 3 Q 7 Y 2 9 s d W 1 u Q 2 9 1 b n Q m c X V v d D s 6 M T E s J n F 1 b 3 Q 7 a 2 V 5 Q 2 9 s d W 1 u T m F t Z X M m c X V v d D s 6 W 1 0 s J n F 1 b 3 Q 7 c X V l c n l S Z W x h d G l v b n N o a X B z J n F 1 b 3 Q 7 O l t d L C Z x d W 9 0 O 2 N v b H V t b k l k Z W 5 0 a X R p Z X M m c X V v d D s 6 W y Z x d W 9 0 O 1 N l Y 3 R p b 2 4 x L 1 R h Y m x l M S 9 D a G F u Z 2 V U e X B l c y 5 7 c H J v Z H V j d F 9 p Z C w w f S Z x d W 9 0 O y w m c X V v d D t T Z W N 0 a W 9 u M S 9 U Y W J s Z T E v Q 2 h h b m d l V H l w Z X M u e 0 N h d G V n b 3 J 5 X 0 x l d m V s X z E s M X 0 m c X V v d D s s J n F 1 b 3 Q 7 U 2 V j d G l v b j E v V G F i b G U x L 0 N o Y W 5 n Z V R 5 c G V z L n t D Y X R l Z 2 9 y e V 9 M Z X Z l b F 8 y L D J 9 J n F 1 b 3 Q 7 L C Z x d W 9 0 O 1 N l Y 3 R p b 2 4 x L 1 R h Y m x l M S 9 D a G F u Z 2 V U e X B l c y 5 7 Q 2 F 0 Z W d v c n l f T G V 2 Z W x f M y w z f S Z x d W 9 0 O y w m c X V v d D t T Z W N 0 a W 9 u M S 9 U Y W J s Z T E v Q 2 h h b m d l V H l w Z X M u e 0 N h d G V n b 3 J 5 X 0 x l d m V s X z Q s N H 0 m c X V v d D s s J n F 1 b 3 Q 7 U 2 V j d G l v b j E v V G F i b G U x L 0 N o Y W 5 n Z V R 5 c G V z L n t k a X N j b 3 V u d G V k X 3 B y a W N l L D V 9 J n F 1 b 3 Q 7 L C Z x d W 9 0 O 1 N l Y 3 R p b 2 4 x L 1 R h Y m x l M S 9 D a G F u Z 2 V U e X B l c y 5 7 Y W N 0 d W F s X 3 B y a W N l L D Z 9 J n F 1 b 3 Q 7 L C Z x d W 9 0 O 1 N l Y 3 R p b 2 4 x L 1 R h Y m x l M S 9 D a G F u Z 2 V U e X B l c y 5 7 Z G l z Y 2 9 1 b n R f c G V y Y 2 V u d G F n Z S w 3 f S Z x d W 9 0 O y w m c X V v d D t T Z W N 0 a W 9 u M S 9 U Y W J s Z T E v Q 2 h h b m d l V H l w Z X M u e 3 J h d G l u Z y w 4 f S Z x d W 9 0 O y w m c X V v d D t T Z W N 0 a W 9 u M S 9 U Y W J s Z T E v Q 2 h h b m d l V H l w Z X M u e 3 J h d G l u Z 1 9 j b 3 V u d C w 5 f S Z x d W 9 0 O y w m c X V v d D t T Z W N 0 a W 9 u M S 9 U Y W J s Z T E v Q 2 F w a X R h b G l 6 Z W Q g R W F j a C B X b 3 J k L n t z a G 9 y d G V u Z W R f c H J v Z H V j d F 9 u Y W 1 l L D E w f S Z x d W 9 0 O 1 0 s J n F 1 b 3 Q 7 Q 2 9 s d W 1 u Q 2 9 1 b n Q m c X V v d D s 6 M T E s J n F 1 b 3 Q 7 S 2 V 5 Q 2 9 s d W 1 u T m F t Z X M m c X V v d D s 6 W 1 0 s J n F 1 b 3 Q 7 Q 2 9 s d W 1 u S W R l b n R p d G l l c y Z x d W 9 0 O z p b J n F 1 b 3 Q 7 U 2 V j d G l v b j E v V G F i b G U x L 0 N o Y W 5 n Z V R 5 c G V z L n t w c m 9 k d W N 0 X 2 l k L D B 9 J n F 1 b 3 Q 7 L C Z x d W 9 0 O 1 N l Y 3 R p b 2 4 x L 1 R h Y m x l M S 9 D a G F u Z 2 V U e X B l c y 5 7 Q 2 F 0 Z W d v c n l f T G V 2 Z W x f M S w x f S Z x d W 9 0 O y w m c X V v d D t T Z W N 0 a W 9 u M S 9 U Y W J s Z T E v Q 2 h h b m d l V H l w Z X M u e 0 N h d G V n b 3 J 5 X 0 x l d m V s X z I s M n 0 m c X V v d D s s J n F 1 b 3 Q 7 U 2 V j d G l v b j E v V G F i b G U x L 0 N o Y W 5 n Z V R 5 c G V z L n t D Y X R l Z 2 9 y e V 9 M Z X Z l b F 8 z L D N 9 J n F 1 b 3 Q 7 L C Z x d W 9 0 O 1 N l Y 3 R p b 2 4 x L 1 R h Y m x l M S 9 D a G F u Z 2 V U e X B l c y 5 7 Q 2 F 0 Z W d v c n l f T G V 2 Z W x f N C w 0 f S Z x d W 9 0 O y w m c X V v d D t T Z W N 0 a W 9 u M S 9 U Y W J s Z T E v Q 2 h h b m d l V H l w Z X M u e 2 R p c 2 N v d W 5 0 Z W R f c H J p Y 2 U s N X 0 m c X V v d D s s J n F 1 b 3 Q 7 U 2 V j d G l v b j E v V G F i b G U x L 0 N o Y W 5 n Z V R 5 c G V z L n t h Y 3 R 1 Y W x f c H J p Y 2 U s N n 0 m c X V v d D s s J n F 1 b 3 Q 7 U 2 V j d G l v b j E v V G F i b G U x L 0 N o Y W 5 n Z V R 5 c G V z L n t k a X N j b 3 V u d F 9 w Z X J j Z W 5 0 Y W d l L D d 9 J n F 1 b 3 Q 7 L C Z x d W 9 0 O 1 N l Y 3 R p b 2 4 x L 1 R h Y m x l M S 9 D a G F u Z 2 V U e X B l c y 5 7 c m F 0 a W 5 n L D h 9 J n F 1 b 3 Q 7 L C Z x d W 9 0 O 1 N l Y 3 R p b 2 4 x L 1 R h Y m x l M S 9 D a G F u Z 2 V U e X B l c y 5 7 c m F 0 a W 5 n X 2 N v d W 5 0 L D l 9 J n F 1 b 3 Q 7 L C Z x d W 9 0 O 1 N l Y 3 R p b 2 4 x L 1 R h Y m x l M S 9 D Y X B p d G F s a X p l Z C B F Y W N o I F d v c m Q u e 3 N o b 3 J 0 Z W 5 l Z F 9 w c m 9 k d W N 0 X 2 5 h b W U s M T B 9 J n F 1 b 3 Q 7 X S w m c X V v d D t S Z W x h d G l v b n N o a X B J b m Z v J n F 1 b 3 Q 7 O l t d f S I g L z 4 8 R W 5 0 c n k g V H l w Z T 0 i R m l s b F N 0 Y X R 1 c y I g V m F s d W U 9 I n N D b 2 1 w b G V 0 Z S I g L z 4 8 R W 5 0 c n k g V H l w Z T 0 i R m l s b E N v b H V t b k 5 h b W V z I i B W Y W x 1 Z T 0 i c 1 s m c X V v d D t w c m 9 k d W N 0 X 2 l k J n F 1 b 3 Q 7 L C Z x d W 9 0 O 0 N h d G V n b 3 J 5 X 0 x l d m V s X z E m c X V v d D s s J n F 1 b 3 Q 7 Q 2 F 0 Z W d v c n l f T G V 2 Z W x f M i Z x d W 9 0 O y w m c X V v d D t D Y X R l Z 2 9 y e V 9 M Z X Z l b F 8 z J n F 1 b 3 Q 7 L C Z x d W 9 0 O 0 N h d G V n b 3 J 5 X 0 x l d m V s X z Q m c X V v d D s s J n F 1 b 3 Q 7 Z G l z Y 2 9 1 b n R l Z F 9 w c m l j Z S Z x d W 9 0 O y w m c X V v d D t h Y 3 R 1 Y W x f c H J p Y 2 U m c X V v d D s s J n F 1 b 3 Q 7 Z G l z Y 2 9 1 b n R f c G V y Y 2 V u d G F n Z S Z x d W 9 0 O y w m c X V v d D t y Y X R p b m c m c X V v d D s s J n F 1 b 3 Q 7 c m F 0 a W 5 n X 2 N v d W 5 0 J n F 1 b 3 Q 7 L C Z x d W 9 0 O 3 N o b 3 J 0 Z W 5 l Z F 9 w c m 9 k d W N 0 X 2 5 h b W U m c X V v d D t d I i A v P j x F b n R y e S B U e X B l P S J G a W x s Q 2 9 s d W 1 u V H l w Z X M i I F Z h b H V l P S J z Q m d Z R 0 J n W U Z C U V V G Q l F Z P S I g L z 4 8 R W 5 0 c n k g V H l w Z T 0 i R m l s b E x h c 3 R V c G R h d G V k I i B W Y W x 1 Z T 0 i Z D I w M j U t M D Y t M j h U M j I 6 N T Q 6 N T c u M D Y y N D I w M F o i I C 8 + P E V u d H J 5 I F R 5 c G U 9 I k Z p b G x F c n J v c k N v d W 5 0 I i B W Y W x 1 Z T 0 i b D A i I C 8 + P E V u d H J 5 I F R 5 c G U 9 I k Z p b G x F c n J v c k N v Z G U i I F Z h b H V l P S J z V W 5 r b m 9 3 b i I g L z 4 8 R W 5 0 c n k g V H l w Z T 0 i R m l s b E N v d W 5 0 I i B W Y W x 1 Z T 0 i b D E z N T E i I C 8 + P E V u d H J 5 I F R 5 c G U 9 I k F k Z G V k V G 9 E Y X R h T W 9 k Z W w i I F Z h b H V l P S J s M C I g L z 4 8 R W 5 0 c n k g V H l w Z T 0 i U X V l c n l J R C I g V m F s d W U 9 I n N m N D I y Z D c 1 M i 1 m N m Q z L T R i N j A t Y T g 4 M i 0 4 O W E w N m V l M 2 M z O T E 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T c G x p d E N h d G V n b 3 J 5 P C 9 J d G V t U G F 0 a D 4 8 L 0 l 0 Z W 1 M b 2 N h d G l v b j 4 8 U 3 R h Y m x l R W 5 0 c m l l c y A v P j w v S X R l b T 4 8 S X R l b T 4 8 S X R l b U x v Y 2 F 0 a W 9 u P j x J d G V t V H l w Z T 5 G b 3 J t d W x h P C 9 J d G V t V H l w Z T 4 8 S X R l b V B h d G g + U 2 V j d G l v b j E v V G F i b G U x L 0 Z p b G x D Y X R l Z 2 9 y e T E 8 L 0 l 0 Z W 1 Q Y X R o P j w v S X R l b U x v Y 2 F 0 a W 9 u P j x T d G F i b G V F b n R y a W V z I C 8 + P C 9 J d G V t P j x J d G V t P j x J d G V t T G 9 j Y X R p b 2 4 + P E l 0 Z W 1 U e X B l P k Z v c m 1 1 b G E 8 L 0 l 0 Z W 1 U e X B l P j x J d G V t U G F 0 a D 5 T Z W N 0 a W 9 u M S 9 U Y W J s Z T E v R m l s b E 5 1 b W V y a W M 8 L 0 l 0 Z W 1 Q Y X R o P j w v S X R l b U x v Y 2 F 0 a W 9 u P j x T d G F i b G V F b n R y a W V z I C 8 + P C 9 J d G V t P j x J d G V t P j x J d G V t T G 9 j Y X R p b 2 4 + P E l 0 Z W 1 U e X B l P k Z v c m 1 1 b G E 8 L 0 l 0 Z W 1 U e X B l P j x J d G V t U G F 0 a D 5 T Z W N 0 a W 9 u M S 9 U Y W J s Z T E v U 3 B s a X R Q c m 9 k d W N 0 T m F t Z T w v S X R l b V B h d G g + P C 9 J d G V t T G 9 j Y X R p b 2 4 + P F N 0 Y W J s Z U V u d H J p Z X M g L z 4 8 L 0 l 0 Z W 0 + P E l 0 Z W 0 + P E l 0 Z W 1 M b 2 N h d G l v b j 4 8 S X R l b V R 5 c G U + R m 9 y b X V s Y T w v S X R l b V R 5 c G U + P E l 0 Z W 1 Q Y X R o P l N l Y 3 R p b 2 4 x L 1 R h Y m x l M S 9 T a G 9 y d F B y b 2 R 1 Y 3 R O Y W 1 l P C 9 J d G V t U G F 0 a D 4 8 L 0 l 0 Z W 1 M b 2 N h d G l v b j 4 8 U 3 R h Y m x l R W 5 0 c m l l c y A v P j w v S X R l b T 4 8 S X R l b T 4 8 S X R l b U x v Y 2 F 0 a W 9 u P j x J d G V t V H l w Z T 5 G b 3 J t d W x h P C 9 J d G V t V H l w Z T 4 8 S X R l b V B h d G g + U 2 V j d G l v b j E v V G F i b G U x L 1 J l b W 9 2 Z V d v c m R D b 2 x 1 b W 5 z P C 9 J d G V t U G F 0 a D 4 8 L 0 l 0 Z W 1 M b 2 N h d G l v b j 4 8 U 3 R h Y m x l R W 5 0 c m l l c y A v P j w v S X R l b T 4 8 S X R l b T 4 8 S X R l b U x v Y 2 F 0 a W 9 u P j x J d G V t V H l w Z T 5 G b 3 J t d W x h P C 9 J d G V t V H l w Z T 4 8 S X R l b V B h d G g + U 2 V j d G l v b j E v V G F i b G U x L 1 J l b W 9 2 Z V V u d 2 F u d G V k Q 2 9 s d W 1 u c z w v S X R l b V B h d G g + P C 9 J d G V t T G 9 j Y X R p b 2 4 + P F N 0 Y W J s Z U V u d H J p Z X M g L z 4 8 L 0 l 0 Z W 0 + P E l 0 Z W 0 + P E l 0 Z W 1 M b 2 N h d G l v b j 4 8 S X R l b V R 5 c G U + R m 9 y b X V s Y T w v S X R l b V R 5 c G U + P E l 0 Z W 1 Q Y X R o P l N l Y 3 R p b 2 4 x L 1 R h Y m x l M S 9 S Z W 1 v d m V E d X B s a W N h d G V z P C 9 J d G V t U G F 0 a D 4 8 L 0 l 0 Z W 1 M b 2 N h d G l v b j 4 8 U 3 R h Y m x l R W 5 0 c m l l c y A v P j w v S X R l b T 4 8 S X R l b T 4 8 S X R l b U x v Y 2 F 0 a W 9 u P j x J d G V t V H l w Z T 5 G b 3 J t d W x h P C 9 J d G V t V H l w Z T 4 8 S X R l b V B h d G g + U 2 V j d G l v b j E v V G F i b G U x L 0 Z p b H R l c m V k Q m x h b m t z P C 9 J d G V t U G F 0 a D 4 8 L 0 l 0 Z W 1 M b 2 N h d G l v b j 4 8 U 3 R h Y m x l R W 5 0 c m l l c y A v P j w v S X R l b T 4 8 S X R l b T 4 8 S X R l b U x v Y 2 F 0 a W 9 u P j x J d G V t V H l w Z T 5 G b 3 J t d W x h P C 9 J d G V t V H l w Z T 4 8 S X R l b V B h d G g + U 2 V j d G l v b j E v V G F i b G U x L 0 N o Y W 5 n Z V R 5 c G V z P C 9 J d G V t U G F 0 a D 4 8 L 0 l 0 Z W 1 M b 2 N h d G l v b j 4 8 U 3 R h Y m x l R W 5 0 c m l l c y A v P j w v S X R l b T 4 8 S X R l b T 4 8 S X R l b U x v Y 2 F 0 a W 9 u P j x J d G V t V H l w Z T 5 G b 3 J t d W x h P C 9 J d G V t V H l w Z T 4 8 S X R l b V B h d G g + U 2 V j d G l v b j E v V G F i b G U x L 1 N w b G l 0 J T I w Q 2 9 s d W 1 u J T I w Y n k l M j B E Z W x p b W l 0 Z X I 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R m l s d G V y Z W Q l M j B S b 3 d z P C 9 J d G V t U G F 0 a D 4 8 L 0 l 0 Z W 1 M b 2 N h d G l v b j 4 8 U 3 R h Y m x l R W 5 0 c m l l c y A v P j w v S X R l b T 4 8 S X R l b T 4 8 S X R l b U x v Y 2 F 0 a W 9 u P j x J d G V t V H l w Z T 5 G b 3 J t d W x h P C 9 J d G V t V H l w Z T 4 8 S X R l b V B h d G g + U 2 V j d G l v b j E v V G F i b G U x L 1 J l c G x h Y 2 V k J T I w V m F s d W U 8 L 0 l 0 Z W 1 Q Y X R o P j w v S X R l b U x v Y 2 F 0 a W 9 u P j x T d G F i b G V F b n R y a W V z I C 8 + P C 9 J d G V t P j x J d G V t P j x J d G V t T G 9 j Y X R p b 2 4 + P E l 0 Z W 1 U e X B l P k Z v c m 1 1 b G E 8 L 0 l 0 Z W 1 U e X B l P j x J d G V t U G F 0 a D 5 T Z W N 0 a W 9 u M S 9 U Y W J s Z T E v U m V w b G F j Z W Q l M j B W Y W x 1 Z T E 8 L 0 l 0 Z W 1 Q Y X R o P j w v S X R l b U x v Y 2 F 0 a W 9 u P j x T d G F i b G V F b n R y a W V z I C 8 + P C 9 J d G V t P j x J d G V t P j x J d G V t T G 9 j Y X R p b 2 4 + P E l 0 Z W 1 U e X B l P k Z v c m 1 1 b G E 8 L 0 l 0 Z W 1 U e X B l P j x J d G V t U G F 0 a D 5 T Z W N 0 a W 9 u M S 9 U Y W J s Z T E v U m V w b G F j Z W Q l M j B W Y W x 1 Z T I 8 L 0 l 0 Z W 1 Q Y X R o P j w v S X R l b U x v Y 2 F 0 a W 9 u P j x T d G F i b G V F b n R y a W V z I C 8 + P C 9 J d G V t P j x J d G V t P j x J d G V t T G 9 j Y X R p b 2 4 + P E l 0 Z W 1 U e X B l P k Z v c m 1 1 b G E 8 L 0 l 0 Z W 1 U e X B l P j x J d G V t U G F 0 a D 5 T Z W N 0 a W 9 u M S 9 U Y W J s Z T E v U m V w b G F j Z W Q l M j B W Y W x 1 Z T M 8 L 0 l 0 Z W 1 Q Y X R o P j w v S X R l b U x v Y 2 F 0 a W 9 u P j x T d G F i b G V F b n R y a W V z I C 8 + P C 9 J d G V t P j x J d G V t P j x J d G V t T G 9 j Y X R p b 2 4 + P E l 0 Z W 1 U e X B l P k Z v c m 1 1 b G E 8 L 0 l 0 Z W 1 U e X B l P j x J d G V t U G F 0 a D 5 T Z W N 0 a W 9 u M S 9 U Y W J s Z T E v U m V w b G F j Z W Q l M j B W Y W x 1 Z T Q 8 L 0 l 0 Z W 1 Q Y X R o P j w v S X R l b U x v Y 2 F 0 a W 9 u P j x T d G F i b G V F b n R y a W V z I C 8 + P C 9 J d G V t P j x J d G V t P j x J d G V t T G 9 j Y X R p b 2 4 + P E l 0 Z W 1 U e X B l P k Z v c m 1 1 b G E 8 L 0 l 0 Z W 1 U e X B l P j x J d G V t U G F 0 a D 5 T Z W N 0 a W 9 u M S 9 U Y W J s Z T E v U m V w b G F j Z W Q l M j B W Y W x 1 Z T U 8 L 0 l 0 Z W 1 Q Y X R o P j w v S X R l b U x v Y 2 F 0 a W 9 u P j x T d G F i b G V F b n R y a W V z I C 8 + P C 9 J d G V t P j x J d G V t P j x J d G V t T G 9 j Y X R p b 2 4 + P E l 0 Z W 1 U e X B l P k Z v c m 1 1 b G E 8 L 0 l 0 Z W 1 U e X B l P j x J d G V t U G F 0 a D 5 T Z W N 0 a W 9 u M S 9 U Y W J s Z T E v U m V w b G F j Z W Q l M j B W Y W x 1 Z T Y 8 L 0 l 0 Z W 1 Q Y X R o P j w v S X R l b U x v Y 2 F 0 a W 9 u P j x T d G F i b G V F b n R y a W V z I C 8 + P C 9 J d G V t P j x J d G V t P j x J d G V t T G 9 j Y X R p b 2 4 + P E l 0 Z W 1 U e X B l P k Z v c m 1 1 b G E 8 L 0 l 0 Z W 1 U e X B l P j x J d G V t U G F 0 a D 5 T Z W N 0 a W 9 u M S 9 U Y W J s Z T E v U m V w b G F j Z W Q l M j B W Y W x 1 Z T c 8 L 0 l 0 Z W 1 Q Y X R o P j w v S X R l b U x v Y 2 F 0 a W 9 u P j x T d G F i b G V F b n R y a W V z I C 8 + P C 9 J d G V t P j x J d G V t P j x J d G V t T G 9 j Y X R p b 2 4 + P E l 0 Z W 1 U e X B l P k Z v c m 1 1 b G E 8 L 0 l 0 Z W 1 U e X B l P j x J d G V t U G F 0 a D 5 T Z W N 0 a W 9 u M S 9 U Y W J s Z T E v U m V w b G F j Z W Q l M j B W Y W x 1 Z T g 8 L 0 l 0 Z W 1 Q Y X R o P j w v S X R l b U x v Y 2 F 0 a W 9 u P j x T d G F i b G V F b n R y a W V z I C 8 + P C 9 J d G V t P j x J d G V t P j x J d G V t T G 9 j Y X R p b 2 4 + P E l 0 Z W 1 U e X B l P k Z v c m 1 1 b G E 8 L 0 l 0 Z W 1 U e X B l P j x J d G V t U G F 0 a D 5 T Z W N 0 a W 9 u M S 9 U Y W J s Z T E v U m V w b G F j Z W Q l M j B W Y W x 1 Z T k 8 L 0 l 0 Z W 1 Q Y X R o P j w v S X R l b U x v Y 2 F 0 a W 9 u P j x T d G F i b G V F b n R y a W V z I C 8 + P C 9 J d G V t P j x J d G V t P j x J d G V t T G 9 j Y X R p b 2 4 + P E l 0 Z W 1 U e X B l P k Z v c m 1 1 b G E 8 L 0 l 0 Z W 1 U e X B l P j x J d G V t U G F 0 a D 5 T Z W N 0 a W 9 u M S 9 U Y W J s Z T E v U m V w b G F j Z W Q l M j B W Y W x 1 Z T E w P C 9 J d G V t U G F 0 a D 4 8 L 0 l 0 Z W 1 M b 2 N h d G l v b j 4 8 U 3 R h Y m x l R W 5 0 c m l l c y A v P j w v S X R l b T 4 8 S X R l b T 4 8 S X R l b U x v Y 2 F 0 a W 9 u P j x J d G V t V H l w Z T 5 G b 3 J t d W x h P C 9 J d G V t V H l w Z T 4 8 S X R l b V B h d G g + U 2 V j d G l v b j E v V G F i b G U x L 1 J l c G x h Y 2 V k J T I w V m F s d W U x M T w v S X R l b V B h d G g + P C 9 J d G V t T G 9 j Y X R p b 2 4 + P F N 0 Y W J s Z U V u d H J p Z X M g L z 4 8 L 0 l 0 Z W 0 + P E l 0 Z W 0 + P E l 0 Z W 1 M b 2 N h d G l v b j 4 8 S X R l b V R 5 c G U + R m 9 y b X V s Y T w v S X R l b V R 5 c G U + P E l 0 Z W 1 Q Y X R o P l N l Y 3 R p b 2 4 x L 1 R h Y m x l M S 9 S Z X B s Y W N l Z C U y M F Z h b H V l M T I 8 L 0 l 0 Z W 1 Q Y X R o P j w v S X R l b U x v Y 2 F 0 a W 9 u P j x T d G F i b G V F b n R y a W V z I C 8 + P C 9 J d G V t P j x J d G V t P j x J d G V t T G 9 j Y X R p b 2 4 + P E l 0 Z W 1 U e X B l P k Z v c m 1 1 b G E 8 L 0 l 0 Z W 1 U e X B l P j x J d G V t U G F 0 a D 5 T Z W N 0 a W 9 u M S 9 U Y W J s Z T E v U m V w b G F j Z W Q l M j B W Y W x 1 Z T E z P C 9 J d G V t U G F 0 a D 4 8 L 0 l 0 Z W 1 M b 2 N h d G l v b j 4 8 U 3 R h Y m x l R W 5 0 c m l l c y A v P j w v S X R l b T 4 8 S X R l b T 4 8 S X R l b U x v Y 2 F 0 a W 9 u P j x J d G V t V H l w Z T 5 G b 3 J t d W x h P C 9 J d G V t V H l w Z T 4 8 S X R l b V B h d G g + U 2 V j d G l v b j E v V G F i b G U x L 1 J l c G x h Y 2 V k J T I w V m F s d W U x N D w v S X R l b V B h d G g + P C 9 J d G V t T G 9 j Y X R p b 2 4 + P F N 0 Y W J s Z U V u d H J p Z X M g L z 4 8 L 0 l 0 Z W 0 + P E l 0 Z W 0 + P E l 0 Z W 1 M b 2 N h d G l v b j 4 8 S X R l b V R 5 c G U + R m 9 y b X V s Y T w v S X R l b V R 5 c G U + P E l 0 Z W 1 Q Y X R o P l N l Y 3 R p b 2 4 x L 1 R h Y m x l M S 9 S Z X B s Y W N l Z C U y M F Z h b H V l M T U 8 L 0 l 0 Z W 1 Q Y X R o P j w v S X R l b U x v Y 2 F 0 a W 9 u P j x T d G F i b G V F b n R y a W V z I C 8 + P C 9 J d G V t P j x J d G V t P j x J d G V t T G 9 j Y X R p b 2 4 + P E l 0 Z W 1 U e X B l P k Z v c m 1 1 b G E 8 L 0 l 0 Z W 1 U e X B l P j x J d G V t U G F 0 a D 5 T Z W N 0 a W 9 u M S 9 U Y W J s Z T E v U m V w b G F j Z W Q l M j B W Y W x 1 Z T E 2 P C 9 J d G V t U G F 0 a D 4 8 L 0 l 0 Z W 1 M b 2 N h d G l v b j 4 8 U 3 R h Y m x l R W 5 0 c m l l c y A v P j w v S X R l b T 4 8 S X R l b T 4 8 S X R l b U x v Y 2 F 0 a W 9 u P j x J d G V t V H l w Z T 5 G b 3 J t d W x h P C 9 J d G V t V H l w Z T 4 8 S X R l b V B h d G g + U 2 V j d G l v b j E v V G F i b G U x L 1 J l c G x h Y 2 V k J T I w V m F s d W U x N z w v S X R l b V B h d G g + P C 9 J d G V t T G 9 j Y X R p b 2 4 + P F N 0 Y W J s Z U V u d H J p Z X M g L z 4 8 L 0 l 0 Z W 0 + P E l 0 Z W 0 + P E l 0 Z W 1 M b 2 N h d G l v b j 4 8 S X R l b V R 5 c G U + R m 9 y b X V s Y T w v S X R l b V R 5 c G U + P E l 0 Z W 1 Q Y X R o P l N l Y 3 R p b 2 4 x L 1 R h Y m x l M S 9 S Z X B s Y W N l Z C U y M F Z h b H V l M T g 8 L 0 l 0 Z W 1 Q Y X R o P j w v S X R l b U x v Y 2 F 0 a W 9 u P j x T d G F i b G V F b n R y a W V z I C 8 + P C 9 J d G V t P j x J d G V t P j x J d G V t T G 9 j Y X R p b 2 4 + P E l 0 Z W 1 U e X B l P k Z v c m 1 1 b G E 8 L 0 l 0 Z W 1 U e X B l P j x J d G V t U G F 0 a D 5 T Z W N 0 a W 9 u M S 9 U Y W J s Z T E v U m V w b G F j Z W Q l M j B W Y W x 1 Z T E 5 P C 9 J d G V t U G F 0 a D 4 8 L 0 l 0 Z W 1 M b 2 N h d G l v b j 4 8 U 3 R h Y m x l R W 5 0 c m l l c y A v P j w v S X R l b T 4 8 S X R l b T 4 8 S X R l b U x v Y 2 F 0 a W 9 u P j x J d G V t V H l w Z T 5 G b 3 J t d W x h P C 9 J d G V t V H l w Z T 4 8 S X R l b V B h d G g + U 2 V j d G l v b j E v V G F i b G U x L 1 J l c G x h Y 2 V k J T I w V m F s d W U y M D w v S X R l b V B h d G g + P C 9 J d G V t T G 9 j Y X R p b 2 4 + P F N 0 Y W J s Z U V u d H J p Z X M g L z 4 8 L 0 l 0 Z W 0 + P E l 0 Z W 0 + P E l 0 Z W 1 M b 2 N h d G l v b j 4 8 S X R l b V R 5 c G U + R m 9 y b X V s Y T w v S X R l b V R 5 c G U + P E l 0 Z W 1 Q Y X R o P l N l Y 3 R p b 2 4 x L 1 R h Y m x l M S 9 S Z X B s Y W N l Z C U y M F Z h b H V l M j E 8 L 0 l 0 Z W 1 Q Y X R o P j w v S X R l b U x v Y 2 F 0 a W 9 u P j x T d G F i b G V F b n R y a W V z I C 8 + P C 9 J d G V t P j x J d G V t P j x J d G V t T G 9 j Y X R p b 2 4 + P E l 0 Z W 1 U e X B l P k Z v c m 1 1 b G E 8 L 0 l 0 Z W 1 U e X B l P j x J d G V t U G F 0 a D 5 T Z W N 0 a W 9 u M S 9 U Y W J s Z T E v U m V w b G F j Z W Q l M j B W Y W x 1 Z T I y P C 9 J d G V t U G F 0 a D 4 8 L 0 l 0 Z W 1 M b 2 N h d G l v b j 4 8 U 3 R h Y m x l R W 5 0 c m l l c y A v P j w v S X R l b T 4 8 S X R l b T 4 8 S X R l b U x v Y 2 F 0 a W 9 u P j x J d G V t V H l w Z T 5 G b 3 J t d W x h P C 9 J d G V t V H l w Z T 4 8 S X R l b V B h d G g + U 2 V j d G l v b j E v V G F i b G U x L 1 J l c G x h Y 2 V k J T I w V m F s d W U y M z w v S X R l b V B h d G g + P C 9 J d G V t T G 9 j Y X R p b 2 4 + P F N 0 Y W J s Z U V u d H J p Z X M g L z 4 8 L 0 l 0 Z W 0 + P E l 0 Z W 0 + P E l 0 Z W 1 M b 2 N h d G l v b j 4 8 S X R l b V R 5 c G U + R m 9 y b X V s Y T w v S X R l b V R 5 c G U + P E l 0 Z W 1 Q Y X R o P l N l Y 3 R p b 2 4 x L 1 R h Y m x l M S 9 S Z X B s Y W N l Z C U y M F Z h b H V l M j Q 8 L 0 l 0 Z W 1 Q Y X R o P j w v S X R l b U x v Y 2 F 0 a W 9 u P j x T d G F i b G V F b n R y a W V z I C 8 + P C 9 J d G V t P j x J d G V t P j x J d G V t T G 9 j Y X R p b 2 4 + P E l 0 Z W 1 U e X B l P k Z v c m 1 1 b G E 8 L 0 l 0 Z W 1 U e X B l P j x J d G V t U G F 0 a D 5 T Z W N 0 a W 9 u M S 9 U Y W J s Z T E v U m V w b G F j Z W Q l M j B W Y W x 1 Z T I 1 P C 9 J d G V t U G F 0 a D 4 8 L 0 l 0 Z W 1 M b 2 N h d G l v b j 4 8 U 3 R h Y m x l R W 5 0 c m l l c y A v P j w v S X R l b T 4 8 S X R l b T 4 8 S X R l b U x v Y 2 F 0 a W 9 u P j x J d G V t V H l w Z T 5 G b 3 J t d W x h P C 9 J d G V t V H l w Z T 4 8 S X R l b V B h d G g + U 2 V j d G l v b j E v V G F i b G U x L 1 J l c G x h Y 2 V k J T I w V m F s d W U y N j w v S X R l b V B h d G g + P C 9 J d G V t T G 9 j Y X R p b 2 4 + P F N 0 Y W J s Z U V u d H J p Z X M g L z 4 8 L 0 l 0 Z W 0 + P E l 0 Z W 0 + P E l 0 Z W 1 M b 2 N h d G l v b j 4 8 S X R l b V R 5 c G U + R m 9 y b X V s Y T w v S X R l b V R 5 c G U + P E l 0 Z W 1 Q Y X R o P l N l Y 3 R p b 2 4 x L 1 R h Y m x l M S 9 S Z W 1 v d m V k J T I w T 3 R o Z X I l M j B D b 2 x 1 b W 5 z P C 9 J d G V t U G F 0 a D 4 8 L 0 l 0 Z W 1 M b 2 N h d G l v b j 4 8 U 3 R h Y m x l R W 5 0 c m l l c y A v P j w v S X R l b T 4 8 S X R l b T 4 8 S X R l b U x v Y 2 F 0 a W 9 u P j x J d G V t V H l w Z T 5 G b 3 J t d W x h P C 9 J d G V t V H l w Z T 4 8 S X R l b V B h d G g + U 2 V j d G l v b j E v V G F i b G U x L 0 1 l c m d l Z C U y M E N v b H V t b n M 8 L 0 l 0 Z W 1 Q Y X R o P j w v S X R l b U x v Y 2 F 0 a W 9 u P j x T d G F i b G V F b n R y a W V z I C 8 + P C 9 J d G V t P j x J d G V t P j x J d G V t T G 9 j Y X R p b 2 4 + P E l 0 Z W 1 U e X B l P k Z v c m 1 1 b G E 8 L 0 l 0 Z W 1 U e X B l P j x J d G V t U G F 0 a D 5 T Z W N 0 a W 9 u M S 9 U Y W J s Z T E v Q 2 F w a X R h b G l 6 Z W Q l M j B F Y W N o J T I w V 2 9 y Z D w v S X R l b V B h d G g + P C 9 J d G V t T G 9 j Y X R p b 2 4 + P F N 0 Y W J s Z U V u d H J p Z X M g L z 4 8 L 0 l 0 Z W 0 + P E l 0 Z W 0 + P E l 0 Z W 1 M b 2 N h d G l v b j 4 8 S X R l b V R 5 c G U + R m 9 y b X V s Y T w v S X R l b V R 5 c G U + P E l 0 Z W 1 Q Y X R o P l N l Y 3 R p b 2 4 x L 0 V y c m 9 y c y U y M G l u J T I w 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N i 0 y O F Q y M j o w O D o 1 N y 4 2 M T A x M z Y y W i I g L z 4 8 R W 5 0 c n k g V H l w Z T 0 i R m l s b F N 0 Y X R 1 c y I g V m F s d W U 9 I n N D b 2 1 w b G V 0 Z S I g L z 4 8 L 1 N 0 Y W J s Z U V u d H J p Z X M + P C 9 J d G V t P j x J d G V t P j x J d G V t T G 9 j Y X R p b 2 4 + P E l 0 Z W 1 U e X B l P k Z v c m 1 1 b G E 8 L 0 l 0 Z W 1 U e X B l P j x J d G V t U G F 0 a D 5 T Z W N 0 a W 9 u M S 9 F c n J v c n M l M j B p b i U y M F R h Y m x l M S 9 T b 3 V y Y 2 U 8 L 0 l 0 Z W 1 Q Y X R o P j w v S X R l b U x v Y 2 F 0 a W 9 u P j x T d G F i b G V F b n R y a W V z I C 8 + P C 9 J d G V t P j x J d G V t P j x J d G V t T G 9 j Y X R p b 2 4 + P E l 0 Z W 1 U e X B l P k Z v c m 1 1 b G E 8 L 0 l 0 Z W 1 U e X B l P j x J d G V t U G F 0 a D 5 T Z W N 0 a W 9 u M S 9 F c n J v c n M l M j B p b i U y M F R h Y m x l M S 9 B Z G R l Z C U y M E l u Z G V 4 P C 9 J d G V t U G F 0 a D 4 8 L 0 l 0 Z W 1 M b 2 N h d G l v b j 4 8 U 3 R h Y m x l R W 5 0 c m l l c y A v P j w v S X R l b T 4 8 S X R l b T 4 8 S X R l b U x v Y 2 F 0 a W 9 u P j x J d G V t V H l w Z T 5 G b 3 J t d W x h P C 9 J d G V t V H l w Z T 4 8 S X R l b V B h d G g + U 2 V j d G l v b j E v R X J y b 3 J z J T I w a W 4 l M j B U Y W J s Z T E v S 2 V w d C U y M E V y c m 9 y c z w v S X R l b V B h d G g + P C 9 J d G V t T G 9 j Y X R p b 2 4 + P F N 0 Y W J s Z U V u d H J p Z X M g L z 4 8 L 0 l 0 Z W 0 + P E l 0 Z W 0 + P E l 0 Z W 1 M b 2 N h d G l v b j 4 8 S X R l b V R 5 c G U + R m 9 y b X V s Y T w v S X R l b V R 5 c G U + P E l 0 Z W 1 Q Y X R o P l N l Y 3 R p b 2 4 x L 0 V y c m 9 y c y U y M G l u J T I w V G F i b G U x L 1 J l b 3 J k Z X J l Z C U y M E N v b H V t b n M 8 L 0 l 0 Z W 1 Q Y X R o P j w v S X R l b U x v Y 2 F 0 a W 9 u P j x T d G F i b G V F b n R y a W V z I C 8 + P C 9 J d G V t P j x J d G V t P j x J d G V t T G 9 j Y X R p b 2 4 + P E l 0 Z W 1 U e X B l P k Z v c m 1 1 b G E 8 L 0 l 0 Z W 1 U e X B l P j x J d G V t U G F 0 a D 5 T Z W N 0 a W 9 u M S 9 U Y W J s Z T E v R m l s d G V y Z W Q l M j B S b 3 d z M T w v S X R l b V B h d G g + P C 9 J d G V t T G 9 j Y X R p b 2 4 + P F N 0 Y W J s Z U V u d H J p Z X M g L z 4 8 L 0 l 0 Z W 0 + P C 9 J d G V t c z 4 8 L 0 x v Y 2 F s U G F j a 2 F n Z U 1 l d G F k Y X R h R m l s Z T 4 W A A A A U E s F B g A A A A A A A A A A A A A A A A A A A A A A A C Y B A A A B A A A A 0 I y d 3 w E V 0 R G M e g D A T 8 K X 6 w E A A A B C K G A w d K t m R 5 S q b m n m q q n I A A A A A A I A A A A A A B B m A A A A A Q A A I A A A A K 3 t f n L D g G t e 1 L D N + g m / k P 3 z 4 l g S B W n o Z d o P c f l 3 n G R V A A A A A A 6 A A A A A A g A A I A A A A F A 0 U i x F v Q q f Q D 6 v g / u 3 e D 1 Y i E H n / A X H p h 3 2 + p S R U m G H U A A A A K r 1 4 S / U V y D / P + Y 1 Q Q u b o 3 B f + Q L a 5 / T p s 8 1 z D + V U k k A B 3 C I k F g Q Y 9 y 8 x D a n V q c y R t H J Q N s z 3 U 0 g 7 I E M h + S v P i F B g C T R W A V N p h G z w y 7 K z t 5 4 q Q A A A A J q X C 0 g c J y g l Q m o a g l g j s p e x V H c o G 5 v U V I X v G a o P 9 / + p + 4 t 1 m y 2 q N h 2 C X 4 j d T B 4 M J n m 5 z k 4 9 D G P 0 R P w I 9 D A L Y D g = < / D a t a M a s h u p > 
</file>

<file path=customXml/itemProps1.xml><?xml version="1.0" encoding="utf-8"?>
<ds:datastoreItem xmlns:ds="http://schemas.openxmlformats.org/officeDocument/2006/customXml" ds:itemID="{98A05E9F-934B-4C65-B257-70BC0DBB405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vt:lpstr>
      <vt:lpstr>Summary</vt:lpstr>
      <vt:lpstr>KPI</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hp</cp:lastModifiedBy>
  <dcterms:created xsi:type="dcterms:W3CDTF">2025-05-26T18:46:29Z</dcterms:created>
  <dcterms:modified xsi:type="dcterms:W3CDTF">2025-07-08T19:25:15Z</dcterms:modified>
</cp:coreProperties>
</file>