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defaultThemeVersion="166925"/>
  <mc:AlternateContent xmlns:mc="http://schemas.openxmlformats.org/markup-compatibility/2006">
    <mc:Choice Requires="x15">
      <x15ac:absPath xmlns:x15ac="http://schemas.microsoft.com/office/spreadsheetml/2010/11/ac" url="C:\Users\ze179\Desktop\temporary\code\Excel\hr_dashboard\"/>
    </mc:Choice>
  </mc:AlternateContent>
  <xr:revisionPtr revIDLastSave="0" documentId="13_ncr:1_{51155E82-B47B-4A7C-8701-97C2FDDA9E3A}" xr6:coauthVersionLast="45" xr6:coauthVersionMax="45" xr10:uidLastSave="{00000000-0000-0000-0000-000000000000}"/>
  <bookViews>
    <workbookView xWindow="-120" yWindow="-120" windowWidth="20730" windowHeight="11160" xr2:uid="{0FFEABEA-1461-4775-A0D0-8FB68336D228}"/>
  </bookViews>
  <sheets>
    <sheet name="Actives Dashboard" sheetId="11" r:id="rId1"/>
    <sheet name="Separations Dashboard" sheetId="12" r:id="rId2"/>
    <sheet name="Headline" sheetId="10" r:id="rId3"/>
    <sheet name="Ethnicity" sheetId="5" r:id="rId4"/>
    <sheet name="Separations" sheetId="8" r:id="rId5"/>
    <sheet name="Term Reason" sheetId="9" r:id="rId6"/>
    <sheet name="Region" sheetId="7" r:id="rId7"/>
    <sheet name="Tenure" sheetId="6" r:id="rId8"/>
    <sheet name="Actives" sheetId="2"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287" r:id="rId10"/>
    <pivotCache cacheId="301" r:id="rId11"/>
    <pivotCache cacheId="332" r:id="rId12"/>
    <pivotCache cacheId="316" r:id="rId13"/>
    <pivotCache cacheId="318" r:id="rId14"/>
    <pivotCache cacheId="320" r:id="rId15"/>
    <pivotCache cacheId="322" r:id="rId16"/>
    <pivotCache cacheId="324" r:id="rId17"/>
    <pivotCache cacheId="326" r:id="rId18"/>
    <pivotCache cacheId="328" r:id="rId19"/>
    <pivotCache cacheId="330" r:id="rId20"/>
  </pivotCaches>
  <extLst>
    <ext xmlns:x14="http://schemas.microsoft.com/office/spreadsheetml/2009/9/main" uri="{876F7934-8845-4945-9796-88D515C7AA90}">
      <x14:pivotCaches>
        <pivotCache cacheId="206"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7b8b084-2223-4826-abaa-43651b258f67"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 i="11" l="1"/>
  <c r="S4" i="11"/>
  <c r="Q4" i="11"/>
  <c r="L4" i="11"/>
  <c r="K4" i="11"/>
  <c r="L3" i="11"/>
  <c r="K3" i="11"/>
  <c r="I4" i="11"/>
  <c r="H4" i="11"/>
  <c r="I3" i="11"/>
  <c r="H3" i="11"/>
  <c r="F4" i="11"/>
  <c r="E4" i="11"/>
  <c r="D4" i="11"/>
  <c r="E1" i="11" l="1"/>
  <c r="F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85E187-8371-4E73-836C-0588E241A6C8}" name="Query - HR Data" description="Connection to the 'HR Data' query in the workbook." type="100" refreshedVersion="6" minRefreshableVersion="5">
    <extLst>
      <ext xmlns:x15="http://schemas.microsoft.com/office/spreadsheetml/2010/11/main" uri="{DE250136-89BD-433C-8126-D09CA5730AF9}">
        <x15:connection id="54924c14-be0a-4f6e-9c88-50ef9e44f0b8"/>
      </ext>
    </extLst>
  </connection>
  <connection id="2" xr16:uid="{E05CA3EE-6B17-47A4-9D14-403BC96628A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FACB5C9-C16B-4A94-92D0-D054CEBE45C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778748A-5823-412D-8DD1-FE4703E26BF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EB0C7A7-3D25-4FAF-BE98-139A6957480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E71C2920-7459-427C-AE70-EFBDDC774A4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<sst xmlns="http://schemas.openxmlformats.org/spreadsheetml/2006/main" count="233" uniqueCount="67">
  <si>
    <t>Row Labels</t>
  </si>
  <si>
    <t>Grand Total</t>
  </si>
  <si>
    <t>M</t>
  </si>
  <si>
    <t>Group C</t>
  </si>
  <si>
    <t>PT</t>
  </si>
  <si>
    <t>Group B</t>
  </si>
  <si>
    <t>F</t>
  </si>
  <si>
    <t>Group G</t>
  </si>
  <si>
    <t>Group E</t>
  </si>
  <si>
    <t>Group D</t>
  </si>
  <si>
    <t>Group F</t>
  </si>
  <si>
    <t>Group A</t>
  </si>
  <si>
    <t>FT</t>
  </si>
  <si>
    <t>2015</t>
  </si>
  <si>
    <t>2017</t>
  </si>
  <si>
    <t>2016</t>
  </si>
  <si>
    <t>2018</t>
  </si>
  <si>
    <t>Qtr1</t>
  </si>
  <si>
    <t>Jan</t>
  </si>
  <si>
    <t>Feb</t>
  </si>
  <si>
    <t>Mar</t>
  </si>
  <si>
    <t>Qtr2</t>
  </si>
  <si>
    <t>Apr</t>
  </si>
  <si>
    <t>May</t>
  </si>
  <si>
    <t>Jun</t>
  </si>
  <si>
    <t>Qtr3</t>
  </si>
  <si>
    <t>Jul</t>
  </si>
  <si>
    <t>Aug</t>
  </si>
  <si>
    <t>Sep</t>
  </si>
  <si>
    <t>Qtr4</t>
  </si>
  <si>
    <t>Oct</t>
  </si>
  <si>
    <t>Nov</t>
  </si>
  <si>
    <t>Dec</t>
  </si>
  <si>
    <t>Qtr1 Total</t>
  </si>
  <si>
    <t>Qtr2 Total</t>
  </si>
  <si>
    <t>Qtr3 Total</t>
  </si>
  <si>
    <t>Qtr4 Total</t>
  </si>
  <si>
    <t>2015 Total</t>
  </si>
  <si>
    <t>2016 Total</t>
  </si>
  <si>
    <t>2017 Total</t>
  </si>
  <si>
    <t>2018 Total</t>
  </si>
  <si>
    <t>Active Employees</t>
  </si>
  <si>
    <t>New Hires</t>
  </si>
  <si>
    <t>Column Labels</t>
  </si>
  <si>
    <t>Avg. Tenure Months</t>
  </si>
  <si>
    <t>Central</t>
  </si>
  <si>
    <t>East</t>
  </si>
  <si>
    <t>Midwest</t>
  </si>
  <si>
    <t>North</t>
  </si>
  <si>
    <t>Northwest</t>
  </si>
  <si>
    <t>South</t>
  </si>
  <si>
    <t>West</t>
  </si>
  <si>
    <t>Separations</t>
  </si>
  <si>
    <t>BadHires</t>
  </si>
  <si>
    <t>Involuntary</t>
  </si>
  <si>
    <t>Voluntary</t>
  </si>
  <si>
    <t>HR Management Dashboard</t>
  </si>
  <si>
    <t>Total Emp</t>
  </si>
  <si>
    <t>Hourly</t>
  </si>
  <si>
    <t>Salary</t>
  </si>
  <si>
    <t>Full Time</t>
  </si>
  <si>
    <t>Part Time</t>
  </si>
  <si>
    <t>&lt;30</t>
  </si>
  <si>
    <t>30-49</t>
  </si>
  <si>
    <t>50+</t>
  </si>
  <si>
    <t>TO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</si>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</sst>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1"/>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s>
  <fills count="2">
    <fill>
      <patternFill patternType="none"/>
    </fill>
    <fill>
      <patternFill patternType="gray125"/>
    </fill>
  </fills>
  <borders count="2">
    <border>
      <left/>
      <right/>
      <top/>
      <bottom/>
      <diagonal/>
    </border>
    <border>
      <left/>
      <right/>
      <top/>
      <bottom style="thick">
        <color theme="0" tint="-0.34998626667073579"/>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0" fontId="2" fillId="0" borderId="0" xfId="0" applyFont="1" applyAlignment="1">
      <alignment horizontal="center" vertical="center"/>
    </xf>
    <xf numFmtId="9" fontId="0" fillId="0" borderId="0" xfId="1" applyFont="1" applyAlignment="1">
      <alignment horizontal="center" vertical="center"/>
    </xf>
    <xf numFmtId="10" fontId="0" fillId="0" borderId="0" xfId="0" applyNumberFormat="1"/>
    <xf numFmtId="164" fontId="0" fillId="0" borderId="0" xfId="0" applyNumberFormat="1"/>
    <xf numFmtId="0" fontId="4" fillId="0" borderId="0" xfId="0" applyFont="1" applyAlignment="1">
      <alignment horizontal="center" vertical="center"/>
    </xf>
    <xf numFmtId="0" fontId="2" fillId="0" borderId="0" xfId="0" applyFont="1" applyAlignment="1">
      <alignment vertical="center"/>
    </xf>
    <xf numFmtId="9" fontId="2" fillId="0" borderId="0" xfId="1" applyFont="1" applyAlignment="1">
      <alignment horizontal="center" vertical="center"/>
    </xf>
    <xf numFmtId="0" fontId="0" fillId="0" borderId="1" xfId="0" applyBorder="1"/>
    <xf numFmtId="0" fontId="0" fillId="0" borderId="0" xfId="0" applyBorder="1"/>
    <xf numFmtId="0" fontId="3" fillId="0" borderId="0" xfId="0" applyFont="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styles" Target="styles.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[hr_dashboard.xlsx]Headline!Age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4954954954955E-2"/>
          <c:y val="3.6487464928952849E-2"/>
          <c:w val="0.90090090090090091"/>
          <c:h val="0.75433704407638702"/>
        </c:manualLayout>
      </c:layout>
      <c:barChart>
        <c:barDir val="col"/>
        <c:grouping val="clustered"/>
        <c:varyColors val="0"/>
        <c:ser>
          <c:idx val="0"/>
          <c:order val="0"/>
          <c:tx>
            <c:strRef>
              <c:f>Headline!$B$26:$B$27</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172</c:v>
                </c:pt>
                <c:pt idx="1">
                  <c:v>81</c:v>
                </c:pt>
                <c:pt idx="2">
                  <c:v>44</c:v>
                </c:pt>
              </c:numCache>
            </c:numRef>
          </c:val>
          <c:extLst>
            <c:ext xmlns:c16="http://schemas.microsoft.com/office/drawing/2014/chart" uri="{C3380CC4-5D6E-409C-BE32-E72D297353CC}">
              <c16:uniqueId val="{00000000-F372-47C7-B656-08BE11910577}"/>
            </c:ext>
          </c:extLst>
        </c:ser>
        <c:ser>
          <c:idx val="1"/>
          <c:order val="1"/>
          <c:tx>
            <c:strRef>
              <c:f>Headline!$C$26:$C$27</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165</c:v>
                </c:pt>
                <c:pt idx="1">
                  <c:v>105</c:v>
                </c:pt>
                <c:pt idx="2">
                  <c:v>83</c:v>
                </c:pt>
              </c:numCache>
            </c:numRef>
          </c:val>
          <c:extLst>
            <c:ext xmlns:c16="http://schemas.microsoft.com/office/drawing/2014/chart" uri="{C3380CC4-5D6E-409C-BE32-E72D297353CC}">
              <c16:uniqueId val="{00000001-F372-47C7-B656-08BE11910577}"/>
            </c:ext>
          </c:extLst>
        </c:ser>
        <c:dLbls>
          <c:dLblPos val="inEnd"/>
          <c:showLegendKey val="0"/>
          <c:showVal val="1"/>
          <c:showCatName val="0"/>
          <c:showSerName val="0"/>
          <c:showPercent val="0"/>
          <c:showBubbleSize val="0"/>
        </c:dLbls>
        <c:gapWidth val="50"/>
        <c:axId val="1257194256"/>
        <c:axId val="1257192016"/>
      </c:barChart>
      <c:catAx>
        <c:axId val="12571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92016"/>
        <c:crosses val="autoZero"/>
        <c:auto val="1"/>
        <c:lblAlgn val="ctr"/>
        <c:lblOffset val="100"/>
        <c:noMultiLvlLbl val="0"/>
      </c:catAx>
      <c:valAx>
        <c:axId val="1257192016"/>
        <c:scaling>
          <c:orientation val="minMax"/>
        </c:scaling>
        <c:delete val="1"/>
        <c:axPos val="l"/>
        <c:numFmt formatCode="#,##0" sourceLinked="1"/>
        <c:majorTickMark val="none"/>
        <c:minorTickMark val="none"/>
        <c:tickLblPos val="nextTo"/>
        <c:crossAx val="1257194256"/>
        <c:crosses val="autoZero"/>
        <c:crossBetween val="between"/>
      </c:valAx>
      <c:spPr>
        <a:noFill/>
        <a:ln>
          <a:noFill/>
        </a:ln>
        <a:effectLst/>
      </c:spPr>
    </c:plotArea>
    <c:legend>
      <c:legendPos val="t"/>
      <c:layout>
        <c:manualLayout>
          <c:xMode val="edge"/>
          <c:yMode val="edge"/>
          <c:x val="0.67232772374041472"/>
          <c:y val="5.5555253869128421E-2"/>
          <c:w val="0.24924090371056559"/>
          <c:h val="0.12857240559274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[hr_dashboard.xlsx]Actives!Actives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Active Employees</a:t>
            </a:r>
            <a:endParaRPr lang="en-US"/>
          </a:p>
        </c:rich>
      </c:tx>
      <c:layout>
        <c:manualLayout>
          <c:xMode val="edge"/>
          <c:yMode val="edge"/>
          <c:x val="6.8132996785363512E-2"/>
          <c:y val="3.0947769344081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10108937051768E-2"/>
          <c:y val="0.17519077350334838"/>
          <c:w val="0.90574917265776556"/>
          <c:h val="0.46826858602403609"/>
        </c:manualLayout>
      </c:layout>
      <c:barChart>
        <c:barDir val="col"/>
        <c:grouping val="clustered"/>
        <c:varyColors val="0"/>
        <c:ser>
          <c:idx val="0"/>
          <c:order val="0"/>
          <c:tx>
            <c:strRef>
              <c:f>Actives!$B$3</c:f>
              <c:strCache>
                <c:ptCount val="1"/>
                <c:pt idx="0">
                  <c:v>Active Employees</c:v>
                </c:pt>
              </c:strCache>
            </c:strRef>
          </c:tx>
          <c:spPr>
            <a:solidFill>
              <a:schemeClr val="accent6">
                <a:tint val="77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AFFB-4CE4-95BD-0900C09EEC4E}"/>
            </c:ext>
          </c:extLst>
        </c:ser>
        <c:ser>
          <c:idx val="1"/>
          <c:order val="1"/>
          <c:tx>
            <c:strRef>
              <c:f>Actives!$C$3</c:f>
              <c:strCache>
                <c:ptCount val="1"/>
                <c:pt idx="0">
                  <c:v>New Hires</c:v>
                </c:pt>
              </c:strCache>
            </c:strRef>
          </c:tx>
          <c:spPr>
            <a:solidFill>
              <a:schemeClr val="accent6">
                <a:shade val="76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AFFB-4CE4-95BD-0900C09EEC4E}"/>
            </c:ext>
          </c:extLst>
        </c:ser>
        <c:dLbls>
          <c:showLegendKey val="0"/>
          <c:showVal val="0"/>
          <c:showCatName val="0"/>
          <c:showSerName val="0"/>
          <c:showPercent val="0"/>
          <c:showBubbleSize val="0"/>
        </c:dLbls>
        <c:gapWidth val="50"/>
        <c:overlap val="100"/>
        <c:axId val="487449040"/>
        <c:axId val="487449360"/>
      </c:barChart>
      <c:catAx>
        <c:axId val="48744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49360"/>
        <c:crosses val="autoZero"/>
        <c:auto val="1"/>
        <c:lblAlgn val="ctr"/>
        <c:lblOffset val="100"/>
        <c:noMultiLvlLbl val="0"/>
      </c:catAx>
      <c:valAx>
        <c:axId val="4874493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49040"/>
        <c:crosses val="autoZero"/>
        <c:crossBetween val="between"/>
      </c:valAx>
      <c:spPr>
        <a:noFill/>
        <a:ln>
          <a:noFill/>
        </a:ln>
        <a:effectLst/>
      </c:spPr>
    </c:plotArea>
    <c:legend>
      <c:legendPos val="t"/>
      <c:layout>
        <c:manualLayout>
          <c:xMode val="edge"/>
          <c:yMode val="edge"/>
          <c:x val="0.65550628010579137"/>
          <c:y val="3.6569947441590145E-2"/>
          <c:w val="0.3256148667035349"/>
          <c:h val="8.7041210488288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[hr_dashboard.xlsx]Ethnicity!Ethnicity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Ethnic Group</a:t>
            </a:r>
          </a:p>
        </c:rich>
      </c:tx>
      <c:layout>
        <c:manualLayout>
          <c:xMode val="edge"/>
          <c:yMode val="edge"/>
          <c:x val="0.18579280531110082"/>
          <c:y val="3.7037172678996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84225300714394E-2"/>
          <c:y val="0.17113480606590842"/>
          <c:w val="0.87477451682176088"/>
          <c:h val="0.55258712452610081"/>
        </c:manualLayout>
      </c:layout>
      <c:barChart>
        <c:barDir val="col"/>
        <c:grouping val="clustered"/>
        <c:varyColors val="0"/>
        <c:ser>
          <c:idx val="0"/>
          <c:order val="0"/>
          <c:tx>
            <c:strRef>
              <c:f>Ethnicity!$B$3:$B$4</c:f>
              <c:strCache>
                <c:ptCount val="1"/>
                <c:pt idx="0">
                  <c:v>FT</c:v>
                </c:pt>
              </c:strCache>
            </c:strRef>
          </c:tx>
          <c:spPr>
            <a:solidFill>
              <a:schemeClr val="accent1">
                <a:shade val="76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B59E-4BD7-A353-5EBEBD3CDD4F}"/>
            </c:ext>
          </c:extLst>
        </c:ser>
        <c:ser>
          <c:idx val="1"/>
          <c:order val="1"/>
          <c:tx>
            <c:strRef>
              <c:f>Ethnicity!$C$3:$C$4</c:f>
              <c:strCache>
                <c:ptCount val="1"/>
                <c:pt idx="0">
                  <c:v>PT</c:v>
                </c:pt>
              </c:strCache>
            </c:strRef>
          </c:tx>
          <c:spPr>
            <a:solidFill>
              <a:schemeClr val="accent1">
                <a:tint val="77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B59E-4BD7-A353-5EBEBD3CDD4F}"/>
            </c:ext>
          </c:extLst>
        </c:ser>
        <c:dLbls>
          <c:showLegendKey val="0"/>
          <c:showVal val="0"/>
          <c:showCatName val="0"/>
          <c:showSerName val="0"/>
          <c:showPercent val="0"/>
          <c:showBubbleSize val="0"/>
        </c:dLbls>
        <c:gapWidth val="219"/>
        <c:overlap val="-27"/>
        <c:axId val="85227023"/>
        <c:axId val="85225423"/>
      </c:barChart>
      <c:catAx>
        <c:axId val="8522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5423"/>
        <c:crosses val="autoZero"/>
        <c:auto val="1"/>
        <c:lblAlgn val="ctr"/>
        <c:lblOffset val="100"/>
        <c:noMultiLvlLbl val="0"/>
      </c:catAx>
      <c:valAx>
        <c:axId val="852254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7023"/>
        <c:crosses val="autoZero"/>
        <c:crossBetween val="between"/>
      </c:valAx>
      <c:spPr>
        <a:noFill/>
        <a:ln>
          <a:noFill/>
        </a:ln>
        <a:effectLst/>
      </c:spPr>
    </c:plotArea>
    <c:legend>
      <c:legendPos val="t"/>
      <c:layout>
        <c:manualLayout>
          <c:xMode val="edge"/>
          <c:yMode val="edge"/>
          <c:x val="0.76304461942257218"/>
          <c:y val="3.7453703703703704E-2"/>
          <c:w val="0.1997423049391553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[hr_dashboard.xlsx]Tenure!Tenure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a:t>
            </a:r>
            <a:r>
              <a:rPr lang="en-US" baseline="0"/>
              <a:t> - Months</a:t>
            </a:r>
            <a:endParaRPr lang="en-US"/>
          </a:p>
        </c:rich>
      </c:tx>
      <c:layout>
        <c:manualLayout>
          <c:xMode val="edge"/>
          <c:yMode val="edge"/>
          <c:x val="0.16766320209973753"/>
          <c:y val="2.36592666719335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84326959130107E-2"/>
          <c:y val="0.14611245980311444"/>
          <c:w val="0.88187289088863907"/>
          <c:h val="0.63837791053598192"/>
        </c:manualLayout>
      </c:layout>
      <c:barChart>
        <c:barDir val="col"/>
        <c:grouping val="clustered"/>
        <c:varyColors val="0"/>
        <c:ser>
          <c:idx val="0"/>
          <c:order val="0"/>
          <c:tx>
            <c:strRef>
              <c:f>Tenure!$B$3:$B$4</c:f>
              <c:strCache>
                <c:ptCount val="1"/>
                <c:pt idx="0">
                  <c:v>FT</c:v>
                </c:pt>
              </c:strCache>
            </c:strRef>
          </c:tx>
          <c:spPr>
            <a:solidFill>
              <a:schemeClr val="accent1">
                <a:shade val="76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6C64-495B-86DB-15F3163AE8FA}"/>
            </c:ext>
          </c:extLst>
        </c:ser>
        <c:ser>
          <c:idx val="1"/>
          <c:order val="1"/>
          <c:tx>
            <c:strRef>
              <c:f>Tenure!$C$3:$C$4</c:f>
              <c:strCache>
                <c:ptCount val="1"/>
                <c:pt idx="0">
                  <c:v>PT</c:v>
                </c:pt>
              </c:strCache>
            </c:strRef>
          </c:tx>
          <c:spPr>
            <a:solidFill>
              <a:schemeClr val="accent1">
                <a:tint val="77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6C64-495B-86DB-15F3163AE8FA}"/>
            </c:ext>
          </c:extLst>
        </c:ser>
        <c:dLbls>
          <c:showLegendKey val="0"/>
          <c:showVal val="0"/>
          <c:showCatName val="0"/>
          <c:showSerName val="0"/>
          <c:showPercent val="0"/>
          <c:showBubbleSize val="0"/>
        </c:dLbls>
        <c:gapWidth val="219"/>
        <c:overlap val="-27"/>
        <c:axId val="85227023"/>
        <c:axId val="85225423"/>
      </c:barChart>
      <c:catAx>
        <c:axId val="8522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5423"/>
        <c:crosses val="autoZero"/>
        <c:auto val="1"/>
        <c:lblAlgn val="ctr"/>
        <c:lblOffset val="100"/>
        <c:noMultiLvlLbl val="0"/>
      </c:catAx>
      <c:valAx>
        <c:axId val="852254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7023"/>
        <c:crosses val="autoZero"/>
        <c:crossBetween val="between"/>
      </c:valAx>
      <c:spPr>
        <a:noFill/>
        <a:ln>
          <a:noFill/>
        </a:ln>
        <a:effectLst/>
      </c:spPr>
    </c:plotArea>
    <c:legend>
      <c:legendPos val="t"/>
      <c:layout>
        <c:manualLayout>
          <c:xMode val="edge"/>
          <c:yMode val="edge"/>
          <c:x val="0.77139873610219323"/>
          <c:y val="3.7453703703703704E-2"/>
          <c:w val="0.139126986809052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[hr_dashboard.xlsx]Region!Region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Region</a:t>
            </a:r>
          </a:p>
        </c:rich>
      </c:tx>
      <c:layout>
        <c:manualLayout>
          <c:xMode val="edge"/>
          <c:yMode val="edge"/>
          <c:x val="0.14771386481849483"/>
          <c:y val="4.16665358690628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31630497407336"/>
          <c:y val="0.17113480606590842"/>
          <c:w val="0.73612796876000253"/>
          <c:h val="0.72146580635753865"/>
        </c:manualLayout>
      </c:layout>
      <c:barChart>
        <c:barDir val="bar"/>
        <c:grouping val="clustered"/>
        <c:varyColors val="0"/>
        <c:ser>
          <c:idx val="0"/>
          <c:order val="0"/>
          <c:tx>
            <c:strRef>
              <c:f>Region!$B$3:$B$4</c:f>
              <c:strCache>
                <c:ptCount val="1"/>
                <c:pt idx="0">
                  <c:v>FT</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5FC4-4C45-8273-7359742ACB34}"/>
            </c:ext>
          </c:extLst>
        </c:ser>
        <c:ser>
          <c:idx val="1"/>
          <c:order val="1"/>
          <c:tx>
            <c:strRef>
              <c:f>Region!$C$3:$C$4</c:f>
              <c:strCache>
                <c:ptCount val="1"/>
                <c:pt idx="0">
                  <c:v>PT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5FC4-4C45-8273-7359742ACB34}"/>
            </c:ext>
          </c:extLst>
        </c:ser>
        <c:dLbls>
          <c:dLblPos val="inEnd"/>
          <c:showLegendKey val="0"/>
          <c:showVal val="1"/>
          <c:showCatName val="0"/>
          <c:showSerName val="0"/>
          <c:showPercent val="0"/>
          <c:showBubbleSize val="0"/>
        </c:dLbls>
        <c:gapWidth val="50"/>
        <c:axId val="458218352"/>
        <c:axId val="463883184"/>
      </c:barChart>
      <c:catAx>
        <c:axId val="458218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883184"/>
        <c:crosses val="autoZero"/>
        <c:auto val="1"/>
        <c:lblAlgn val="ctr"/>
        <c:lblOffset val="100"/>
        <c:noMultiLvlLbl val="0"/>
      </c:catAx>
      <c:valAx>
        <c:axId val="463883184"/>
        <c:scaling>
          <c:orientation val="minMax"/>
        </c:scaling>
        <c:delete val="1"/>
        <c:axPos val="t"/>
        <c:numFmt formatCode="#,##0" sourceLinked="1"/>
        <c:majorTickMark val="none"/>
        <c:minorTickMark val="none"/>
        <c:tickLblPos val="nextTo"/>
        <c:crossAx val="458218352"/>
        <c:crosses val="autoZero"/>
        <c:crossBetween val="between"/>
      </c:valAx>
      <c:spPr>
        <a:noFill/>
        <a:ln>
          <a:noFill/>
        </a:ln>
        <a:effectLst/>
      </c:spPr>
    </c:plotArea>
    <c:legend>
      <c:legendPos val="t"/>
      <c:layout>
        <c:manualLayout>
          <c:xMode val="edge"/>
          <c:yMode val="edge"/>
          <c:x val="0.76996799180590236"/>
          <c:y val="6.0601851851851872E-2"/>
          <c:w val="0.1894677037321554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[hr_dashboard.xlsx]Separations!Separations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0.13051092389675067"/>
          <c:y val="4.6296412948381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550831146106738"/>
          <c:w val="0.93888888888888888"/>
          <c:h val="0.71323114610673666"/>
        </c:manualLayout>
      </c:layout>
      <c:barChart>
        <c:barDir val="col"/>
        <c:grouping val="clustered"/>
        <c:varyColors val="0"/>
        <c:ser>
          <c:idx val="0"/>
          <c:order val="0"/>
          <c:tx>
            <c:strRef>
              <c:f>Separations!$B$3</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07E1-4C10-8963-A68BA0935196}"/>
            </c:ext>
          </c:extLst>
        </c:ser>
        <c:ser>
          <c:idx val="1"/>
          <c:order val="1"/>
          <c:tx>
            <c:strRef>
              <c:f>Separations!$C$3</c:f>
              <c:strCache>
                <c:ptCount val="1"/>
                <c:pt idx="0">
                  <c:v>BadHires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07E1-4C10-8963-A68BA0935196}"/>
            </c:ext>
          </c:extLst>
        </c:ser>
        <c:dLbls>
          <c:dLblPos val="inEnd"/>
          <c:showLegendKey val="0"/>
          <c:showVal val="1"/>
          <c:showCatName val="0"/>
          <c:showSerName val="0"/>
          <c:showPercent val="0"/>
          <c:showBubbleSize val="0"/>
        </c:dLbls>
        <c:gapWidth val="50"/>
        <c:overlap val="100"/>
        <c:axId val="1108697976"/>
        <c:axId val="1108695736"/>
      </c:barChart>
      <c:catAx>
        <c:axId val="110869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95736"/>
        <c:crosses val="autoZero"/>
        <c:auto val="1"/>
        <c:lblAlgn val="ctr"/>
        <c:lblOffset val="100"/>
        <c:noMultiLvlLbl val="0"/>
      </c:catAx>
      <c:valAx>
        <c:axId val="1108695736"/>
        <c:scaling>
          <c:orientation val="minMax"/>
        </c:scaling>
        <c:delete val="1"/>
        <c:axPos val="l"/>
        <c:numFmt formatCode="#,##0" sourceLinked="1"/>
        <c:majorTickMark val="none"/>
        <c:minorTickMark val="none"/>
        <c:tickLblPos val="nextTo"/>
        <c:crossAx val="1108697976"/>
        <c:crosses val="autoZero"/>
        <c:crossBetween val="between"/>
      </c:valAx>
      <c:spPr>
        <a:noFill/>
        <a:ln>
          <a:noFill/>
        </a:ln>
        <a:effectLst/>
      </c:spPr>
    </c:plotArea>
    <c:legend>
      <c:legendPos val="t"/>
      <c:layout>
        <c:manualLayout>
          <c:xMode val="edge"/>
          <c:yMode val="edge"/>
          <c:x val="1.0413523484389628E-2"/>
          <c:y val="0.24092948381452317"/>
          <c:w val="0.34708294330341577"/>
          <c:h val="0.2190516185476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[hr_dashboard.xlsx]Term Reason!TermReason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r>
              <a:rPr lang="en-US" baseline="0"/>
              <a:t> Reason</a:t>
            </a:r>
          </a:p>
        </c:rich>
      </c:tx>
      <c:layout>
        <c:manualLayout>
          <c:xMode val="edge"/>
          <c:yMode val="edge"/>
          <c:x val="0.12982095513320888"/>
          <c:y val="6.4436945381827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4.5372185619654691E-2"/>
          <c:w val="0.93888888888888888"/>
          <c:h val="0.7895641616226543"/>
        </c:manualLayout>
      </c:layout>
      <c:barChart>
        <c:barDir val="col"/>
        <c:grouping val="clustered"/>
        <c:varyColors val="0"/>
        <c:ser>
          <c:idx val="0"/>
          <c:order val="0"/>
          <c:tx>
            <c:strRef>
              <c:f>'Term Reason'!$B$3:$B$4</c:f>
              <c:strCache>
                <c:ptCount val="1"/>
                <c:pt idx="0">
                  <c:v>Involuntary</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F17B-442E-B42D-4BD68D5D4875}"/>
            </c:ext>
          </c:extLst>
        </c:ser>
        <c:ser>
          <c:idx val="1"/>
          <c:order val="1"/>
          <c:tx>
            <c:strRef>
              <c:f>'Term Reason'!$C$3:$C$4</c:f>
              <c:strCache>
                <c:ptCount val="1"/>
                <c:pt idx="0">
                  <c:v>Voluntary</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F17B-442E-B42D-4BD68D5D4875}"/>
            </c:ext>
          </c:extLst>
        </c:ser>
        <c:dLbls>
          <c:dLblPos val="inEnd"/>
          <c:showLegendKey val="0"/>
          <c:showVal val="1"/>
          <c:showCatName val="0"/>
          <c:showSerName val="0"/>
          <c:showPercent val="0"/>
          <c:showBubbleSize val="0"/>
        </c:dLbls>
        <c:gapWidth val="50"/>
        <c:axId val="1108697976"/>
        <c:axId val="1108695736"/>
      </c:barChart>
      <c:catAx>
        <c:axId val="110869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95736"/>
        <c:crosses val="autoZero"/>
        <c:auto val="1"/>
        <c:lblAlgn val="ctr"/>
        <c:lblOffset val="100"/>
        <c:noMultiLvlLbl val="0"/>
      </c:catAx>
      <c:valAx>
        <c:axId val="1108695736"/>
        <c:scaling>
          <c:orientation val="minMax"/>
        </c:scaling>
        <c:delete val="1"/>
        <c:axPos val="l"/>
        <c:numFmt formatCode="#,##0" sourceLinked="1"/>
        <c:majorTickMark val="none"/>
        <c:minorTickMark val="none"/>
        <c:tickLblPos val="nextTo"/>
        <c:crossAx val="1108697976"/>
        <c:crosses val="autoZero"/>
        <c:crossBetween val="between"/>
      </c:valAx>
      <c:spPr>
        <a:noFill/>
        <a:ln>
          <a:noFill/>
        </a:ln>
        <a:effectLst/>
      </c:spPr>
    </c:plotArea>
    <c:legend>
      <c:legendPos val="t"/>
      <c:layout>
        <c:manualLayout>
          <c:xMode val="edge"/>
          <c:yMode val="edge"/>
          <c:x val="4.1388598896483879E-3"/>
          <c:y val="0.26868498580534578"/>
          <c:w val="0.41053556508545397"/>
          <c:h val="0.18706661667291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4.xml"/><Relationship Id="rId3" Type="http://schemas.openxmlformats.org/officeDocument/2006/relationships/image" Target="../media/image3.png"/><Relationship Id="rId21" Type="http://schemas.openxmlformats.org/officeDocument/2006/relationships/chart" Target="../charts/chart7.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chart" Target="../charts/chart2.xml"/><Relationship Id="rId20"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26.sv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image" Target="../media/image25.png"/><Relationship Id="rId10" Type="http://schemas.openxmlformats.org/officeDocument/2006/relationships/image" Target="../media/image10.svg"/><Relationship Id="rId19"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hyperlink" Target="#'Separations Dashboard'!A1"/></Relationships>
</file>

<file path=xl/drawings/_rels/drawing2.xml.rels><?xml version="1.0" encoding="UTF-8" standalone="yes"?>
<Relationships xmlns="http://schemas.openxmlformats.org/package/2006/relationships"><Relationship Id="rId2" Type="http://schemas.openxmlformats.org/officeDocument/2006/relationships/image" Target="../media/image16.svg"/><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4.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5.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4.svg"/><Relationship Id="rId1" Type="http://schemas.openxmlformats.org/officeDocument/2006/relationships/image" Target="../media/image23.png"/></Relationships>
</file>

<file path=xl/drawings/_rels/drawing7.xml.rels><?xml version="1.0" encoding="UTF-8" standalone="yes"?>
<Relationships xmlns="http://schemas.openxmlformats.org/package/2006/relationships"><Relationship Id="rId1" Type="http://schemas.openxmlformats.org/officeDocument/2006/relationships/hyperlink" Target="#'Actives Dashboard'!A1"/></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0</xdr:row>
      <xdr:rowOff>57150</xdr:rowOff>
    </xdr:from>
    <xdr:to>
      <xdr:col>6</xdr:col>
      <xdr:colOff>514425</xdr:colOff>
      <xdr:row>2</xdr:row>
      <xdr:rowOff>38175</xdr:rowOff>
    </xdr:to>
    <xdr:pic>
      <xdr:nvPicPr>
        <xdr:cNvPr id="3" name="Graphic 2" descr="Coins">
          <a:extLst>
            <a:ext uri="{FF2B5EF4-FFF2-40B4-BE49-F238E27FC236}">
              <a16:creationId xmlns:a16="http://schemas.microsoft.com/office/drawing/2014/main" id="{A6CA5A04-E79A-4A17-8E9A-9D7FA12856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29200" y="57150"/>
          <a:ext cx="419175" cy="419175"/>
        </a:xfrm>
        <a:prstGeom prst="rect">
          <a:avLst/>
        </a:prstGeom>
      </xdr:spPr>
    </xdr:pic>
    <xdr:clientData/>
  </xdr:twoCellAnchor>
  <xdr:twoCellAnchor editAs="oneCell">
    <xdr:from>
      <xdr:col>4</xdr:col>
      <xdr:colOff>111900</xdr:colOff>
      <xdr:row>1</xdr:row>
      <xdr:rowOff>46388</xdr:rowOff>
    </xdr:from>
    <xdr:to>
      <xdr:col>4</xdr:col>
      <xdr:colOff>490575</xdr:colOff>
      <xdr:row>2</xdr:row>
      <xdr:rowOff>234563</xdr:rowOff>
    </xdr:to>
    <xdr:pic>
      <xdr:nvPicPr>
        <xdr:cNvPr id="5" name="Graphic 4" descr="Man">
          <a:extLst>
            <a:ext uri="{FF2B5EF4-FFF2-40B4-BE49-F238E27FC236}">
              <a16:creationId xmlns:a16="http://schemas.microsoft.com/office/drawing/2014/main" id="{BFD0F363-932F-4236-B870-480D9808DE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26650" y="341663"/>
          <a:ext cx="378675" cy="378675"/>
        </a:xfrm>
        <a:prstGeom prst="rect">
          <a:avLst/>
        </a:prstGeom>
      </xdr:spPr>
    </xdr:pic>
    <xdr:clientData/>
  </xdr:twoCellAnchor>
  <xdr:twoCellAnchor editAs="oneCell">
    <xdr:from>
      <xdr:col>5</xdr:col>
      <xdr:colOff>119025</xdr:colOff>
      <xdr:row>1</xdr:row>
      <xdr:rowOff>46388</xdr:rowOff>
    </xdr:from>
    <xdr:to>
      <xdr:col>5</xdr:col>
      <xdr:colOff>497700</xdr:colOff>
      <xdr:row>2</xdr:row>
      <xdr:rowOff>234563</xdr:rowOff>
    </xdr:to>
    <xdr:pic>
      <xdr:nvPicPr>
        <xdr:cNvPr id="7" name="Graphic 6" descr="Woman">
          <a:extLst>
            <a:ext uri="{FF2B5EF4-FFF2-40B4-BE49-F238E27FC236}">
              <a16:creationId xmlns:a16="http://schemas.microsoft.com/office/drawing/2014/main" id="{1367448B-585E-49CF-B5ED-12CDCED04C9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43375" y="341663"/>
          <a:ext cx="378675" cy="378675"/>
        </a:xfrm>
        <a:prstGeom prst="rect">
          <a:avLst/>
        </a:prstGeom>
      </xdr:spPr>
    </xdr:pic>
    <xdr:clientData/>
  </xdr:twoCellAnchor>
  <xdr:twoCellAnchor editAs="oneCell">
    <xdr:from>
      <xdr:col>3</xdr:col>
      <xdr:colOff>164250</xdr:colOff>
      <xdr:row>1</xdr:row>
      <xdr:rowOff>46388</xdr:rowOff>
    </xdr:from>
    <xdr:to>
      <xdr:col>3</xdr:col>
      <xdr:colOff>542925</xdr:colOff>
      <xdr:row>2</xdr:row>
      <xdr:rowOff>234563</xdr:rowOff>
    </xdr:to>
    <xdr:pic>
      <xdr:nvPicPr>
        <xdr:cNvPr id="9" name="Graphic 8" descr="Group of men">
          <a:extLst>
            <a:ext uri="{FF2B5EF4-FFF2-40B4-BE49-F238E27FC236}">
              <a16:creationId xmlns:a16="http://schemas.microsoft.com/office/drawing/2014/main" id="{721035B9-7E93-40D4-AC3C-A3DBB5563F4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12250" y="341663"/>
          <a:ext cx="378675" cy="378675"/>
        </a:xfrm>
        <a:prstGeom prst="rect">
          <a:avLst/>
        </a:prstGeom>
      </xdr:spPr>
    </xdr:pic>
    <xdr:clientData/>
  </xdr:twoCellAnchor>
  <xdr:twoCellAnchor editAs="oneCell">
    <xdr:from>
      <xdr:col>9</xdr:col>
      <xdr:colOff>104700</xdr:colOff>
      <xdr:row>0</xdr:row>
      <xdr:rowOff>66600</xdr:rowOff>
    </xdr:from>
    <xdr:to>
      <xdr:col>9</xdr:col>
      <xdr:colOff>523875</xdr:colOff>
      <xdr:row>2</xdr:row>
      <xdr:rowOff>47625</xdr:rowOff>
    </xdr:to>
    <xdr:pic>
      <xdr:nvPicPr>
        <xdr:cNvPr id="11" name="Graphic 10" descr="Clock">
          <a:extLst>
            <a:ext uri="{FF2B5EF4-FFF2-40B4-BE49-F238E27FC236}">
              <a16:creationId xmlns:a16="http://schemas.microsoft.com/office/drawing/2014/main" id="{C0624D5E-67B4-4B29-A1C6-AE403F8819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67450" y="66600"/>
          <a:ext cx="419175" cy="419175"/>
        </a:xfrm>
        <a:prstGeom prst="rect">
          <a:avLst/>
        </a:prstGeom>
      </xdr:spPr>
    </xdr:pic>
    <xdr:clientData/>
  </xdr:twoCellAnchor>
  <xdr:twoCellAnchor editAs="oneCell">
    <xdr:from>
      <xdr:col>7</xdr:col>
      <xdr:colOff>111900</xdr:colOff>
      <xdr:row>0</xdr:row>
      <xdr:rowOff>74963</xdr:rowOff>
    </xdr:from>
    <xdr:to>
      <xdr:col>7</xdr:col>
      <xdr:colOff>490575</xdr:colOff>
      <xdr:row>2</xdr:row>
      <xdr:rowOff>15488</xdr:rowOff>
    </xdr:to>
    <xdr:pic>
      <xdr:nvPicPr>
        <xdr:cNvPr id="12" name="Graphic 11" descr="Man">
          <a:extLst>
            <a:ext uri="{FF2B5EF4-FFF2-40B4-BE49-F238E27FC236}">
              <a16:creationId xmlns:a16="http://schemas.microsoft.com/office/drawing/2014/main" id="{FC546AB7-FBEF-4AAB-818B-2776E6EA3D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655450" y="74963"/>
          <a:ext cx="378675" cy="378675"/>
        </a:xfrm>
        <a:prstGeom prst="rect">
          <a:avLst/>
        </a:prstGeom>
      </xdr:spPr>
    </xdr:pic>
    <xdr:clientData/>
  </xdr:twoCellAnchor>
  <xdr:twoCellAnchor editAs="oneCell">
    <xdr:from>
      <xdr:col>8</xdr:col>
      <xdr:colOff>119025</xdr:colOff>
      <xdr:row>0</xdr:row>
      <xdr:rowOff>74963</xdr:rowOff>
    </xdr:from>
    <xdr:to>
      <xdr:col>8</xdr:col>
      <xdr:colOff>497700</xdr:colOff>
      <xdr:row>2</xdr:row>
      <xdr:rowOff>15488</xdr:rowOff>
    </xdr:to>
    <xdr:pic>
      <xdr:nvPicPr>
        <xdr:cNvPr id="13" name="Graphic 12" descr="Woman">
          <a:extLst>
            <a:ext uri="{FF2B5EF4-FFF2-40B4-BE49-F238E27FC236}">
              <a16:creationId xmlns:a16="http://schemas.microsoft.com/office/drawing/2014/main" id="{4DF844B0-E46D-4ED8-8428-D12F4AED7D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272175" y="74963"/>
          <a:ext cx="378675" cy="378675"/>
        </a:xfrm>
        <a:prstGeom prst="rect">
          <a:avLst/>
        </a:prstGeom>
      </xdr:spPr>
    </xdr:pic>
    <xdr:clientData/>
  </xdr:twoCellAnchor>
  <xdr:twoCellAnchor editAs="oneCell">
    <xdr:from>
      <xdr:col>10</xdr:col>
      <xdr:colOff>111900</xdr:colOff>
      <xdr:row>0</xdr:row>
      <xdr:rowOff>74963</xdr:rowOff>
    </xdr:from>
    <xdr:to>
      <xdr:col>10</xdr:col>
      <xdr:colOff>490575</xdr:colOff>
      <xdr:row>2</xdr:row>
      <xdr:rowOff>15488</xdr:rowOff>
    </xdr:to>
    <xdr:pic>
      <xdr:nvPicPr>
        <xdr:cNvPr id="14" name="Graphic 13" descr="Man">
          <a:extLst>
            <a:ext uri="{FF2B5EF4-FFF2-40B4-BE49-F238E27FC236}">
              <a16:creationId xmlns:a16="http://schemas.microsoft.com/office/drawing/2014/main" id="{227C42D7-1C76-412B-90A0-C2B802D54A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84250" y="74963"/>
          <a:ext cx="378675" cy="378675"/>
        </a:xfrm>
        <a:prstGeom prst="rect">
          <a:avLst/>
        </a:prstGeom>
      </xdr:spPr>
    </xdr:pic>
    <xdr:clientData/>
  </xdr:twoCellAnchor>
  <xdr:twoCellAnchor editAs="oneCell">
    <xdr:from>
      <xdr:col>11</xdr:col>
      <xdr:colOff>119025</xdr:colOff>
      <xdr:row>0</xdr:row>
      <xdr:rowOff>74963</xdr:rowOff>
    </xdr:from>
    <xdr:to>
      <xdr:col>11</xdr:col>
      <xdr:colOff>497700</xdr:colOff>
      <xdr:row>2</xdr:row>
      <xdr:rowOff>15488</xdr:rowOff>
    </xdr:to>
    <xdr:pic>
      <xdr:nvPicPr>
        <xdr:cNvPr id="15" name="Graphic 14" descr="Woman">
          <a:extLst>
            <a:ext uri="{FF2B5EF4-FFF2-40B4-BE49-F238E27FC236}">
              <a16:creationId xmlns:a16="http://schemas.microsoft.com/office/drawing/2014/main" id="{14CA522B-81CF-40A0-B5ED-73BD24EF91A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00975" y="74963"/>
          <a:ext cx="378675" cy="378675"/>
        </a:xfrm>
        <a:prstGeom prst="rect">
          <a:avLst/>
        </a:prstGeom>
      </xdr:spPr>
    </xdr:pic>
    <xdr:clientData/>
  </xdr:twoCellAnchor>
  <xdr:twoCellAnchor>
    <xdr:from>
      <xdr:col>11</xdr:col>
      <xdr:colOff>666750</xdr:colOff>
      <xdr:row>0</xdr:row>
      <xdr:rowOff>0</xdr:rowOff>
    </xdr:from>
    <xdr:to>
      <xdr:col>15</xdr:col>
      <xdr:colOff>219075</xdr:colOff>
      <xdr:row>4</xdr:row>
      <xdr:rowOff>0</xdr:rowOff>
    </xdr:to>
    <xdr:graphicFrame macro="">
      <xdr:nvGraphicFramePr>
        <xdr:cNvPr id="16" name="Chart 15">
          <a:extLst>
            <a:ext uri="{FF2B5EF4-FFF2-40B4-BE49-F238E27FC236}">
              <a16:creationId xmlns:a16="http://schemas.microsoft.com/office/drawing/2014/main" id="{A1B78542-3C39-4F63-9D75-0F31FF77C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73800</xdr:colOff>
      <xdr:row>1</xdr:row>
      <xdr:rowOff>46388</xdr:rowOff>
    </xdr:from>
    <xdr:to>
      <xdr:col>17</xdr:col>
      <xdr:colOff>452475</xdr:colOff>
      <xdr:row>2</xdr:row>
      <xdr:rowOff>234563</xdr:rowOff>
    </xdr:to>
    <xdr:pic>
      <xdr:nvPicPr>
        <xdr:cNvPr id="17" name="Graphic 16" descr="Man">
          <a:extLst>
            <a:ext uri="{FF2B5EF4-FFF2-40B4-BE49-F238E27FC236}">
              <a16:creationId xmlns:a16="http://schemas.microsoft.com/office/drawing/2014/main" id="{6C447CC7-F62A-4E0A-B932-E247FE9E5AE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922650" y="341663"/>
          <a:ext cx="378675" cy="378675"/>
        </a:xfrm>
        <a:prstGeom prst="rect">
          <a:avLst/>
        </a:prstGeom>
      </xdr:spPr>
    </xdr:pic>
    <xdr:clientData/>
  </xdr:twoCellAnchor>
  <xdr:twoCellAnchor editAs="oneCell">
    <xdr:from>
      <xdr:col>18</xdr:col>
      <xdr:colOff>52350</xdr:colOff>
      <xdr:row>1</xdr:row>
      <xdr:rowOff>46388</xdr:rowOff>
    </xdr:from>
    <xdr:to>
      <xdr:col>18</xdr:col>
      <xdr:colOff>431025</xdr:colOff>
      <xdr:row>2</xdr:row>
      <xdr:rowOff>234563</xdr:rowOff>
    </xdr:to>
    <xdr:pic>
      <xdr:nvPicPr>
        <xdr:cNvPr id="18" name="Graphic 17" descr="Woman">
          <a:extLst>
            <a:ext uri="{FF2B5EF4-FFF2-40B4-BE49-F238E27FC236}">
              <a16:creationId xmlns:a16="http://schemas.microsoft.com/office/drawing/2014/main" id="{2FD002FE-AA8B-4A61-B163-E9EE28A70B8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425075" y="341663"/>
          <a:ext cx="378675" cy="378675"/>
        </a:xfrm>
        <a:prstGeom prst="rect">
          <a:avLst/>
        </a:prstGeom>
      </xdr:spPr>
    </xdr:pic>
    <xdr:clientData/>
  </xdr:twoCellAnchor>
  <xdr:twoCellAnchor editAs="oneCell">
    <xdr:from>
      <xdr:col>16</xdr:col>
      <xdr:colOff>107100</xdr:colOff>
      <xdr:row>1</xdr:row>
      <xdr:rowOff>46388</xdr:rowOff>
    </xdr:from>
    <xdr:to>
      <xdr:col>16</xdr:col>
      <xdr:colOff>485775</xdr:colOff>
      <xdr:row>2</xdr:row>
      <xdr:rowOff>234563</xdr:rowOff>
    </xdr:to>
    <xdr:pic>
      <xdr:nvPicPr>
        <xdr:cNvPr id="19" name="Graphic 18" descr="Group of men">
          <a:extLst>
            <a:ext uri="{FF2B5EF4-FFF2-40B4-BE49-F238E27FC236}">
              <a16:creationId xmlns:a16="http://schemas.microsoft.com/office/drawing/2014/main" id="{8B90310C-DD43-4D0A-9780-B03E971DB4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213250" y="341663"/>
          <a:ext cx="378675" cy="378675"/>
        </a:xfrm>
        <a:prstGeom prst="rect">
          <a:avLst/>
        </a:prstGeom>
      </xdr:spPr>
    </xdr:pic>
    <xdr:clientData/>
  </xdr:twoCellAnchor>
  <xdr:twoCellAnchor>
    <xdr:from>
      <xdr:col>2</xdr:col>
      <xdr:colOff>247649</xdr:colOff>
      <xdr:row>6</xdr:row>
      <xdr:rowOff>0</xdr:rowOff>
    </xdr:from>
    <xdr:to>
      <xdr:col>14</xdr:col>
      <xdr:colOff>571499</xdr:colOff>
      <xdr:row>18</xdr:row>
      <xdr:rowOff>176213</xdr:rowOff>
    </xdr:to>
    <xdr:graphicFrame macro="">
      <xdr:nvGraphicFramePr>
        <xdr:cNvPr id="20" name="Chart 19">
          <a:extLst>
            <a:ext uri="{FF2B5EF4-FFF2-40B4-BE49-F238E27FC236}">
              <a16:creationId xmlns:a16="http://schemas.microsoft.com/office/drawing/2014/main" id="{F3C7264A-5F55-43CA-96DE-F58794BB5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600075</xdr:colOff>
      <xdr:row>6</xdr:row>
      <xdr:rowOff>0</xdr:rowOff>
    </xdr:from>
    <xdr:to>
      <xdr:col>21</xdr:col>
      <xdr:colOff>581025</xdr:colOff>
      <xdr:row>18</xdr:row>
      <xdr:rowOff>171450</xdr:rowOff>
    </xdr:to>
    <xdr:graphicFrame macro="">
      <xdr:nvGraphicFramePr>
        <xdr:cNvPr id="21" name="Chart 20">
          <a:extLst>
            <a:ext uri="{FF2B5EF4-FFF2-40B4-BE49-F238E27FC236}">
              <a16:creationId xmlns:a16="http://schemas.microsoft.com/office/drawing/2014/main" id="{A6DE32FC-AC78-43AB-B920-25E9614D6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590550</xdr:colOff>
      <xdr:row>19</xdr:row>
      <xdr:rowOff>66675</xdr:rowOff>
    </xdr:from>
    <xdr:to>
      <xdr:col>21</xdr:col>
      <xdr:colOff>581025</xdr:colOff>
      <xdr:row>34</xdr:row>
      <xdr:rowOff>57150</xdr:rowOff>
    </xdr:to>
    <xdr:graphicFrame macro="">
      <xdr:nvGraphicFramePr>
        <xdr:cNvPr id="22" name="Chart 21">
          <a:extLst>
            <a:ext uri="{FF2B5EF4-FFF2-40B4-BE49-F238E27FC236}">
              <a16:creationId xmlns:a16="http://schemas.microsoft.com/office/drawing/2014/main" id="{8CFE93ED-37E0-4C80-BDBB-581A025F4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371475</xdr:colOff>
      <xdr:row>19</xdr:row>
      <xdr:rowOff>66675</xdr:rowOff>
    </xdr:from>
    <xdr:to>
      <xdr:col>14</xdr:col>
      <xdr:colOff>561974</xdr:colOff>
      <xdr:row>34</xdr:row>
      <xdr:rowOff>76200</xdr:rowOff>
    </xdr:to>
    <xdr:graphicFrame macro="">
      <xdr:nvGraphicFramePr>
        <xdr:cNvPr id="23" name="Chart 22">
          <a:extLst>
            <a:ext uri="{FF2B5EF4-FFF2-40B4-BE49-F238E27FC236}">
              <a16:creationId xmlns:a16="http://schemas.microsoft.com/office/drawing/2014/main" id="{9B439651-C688-405D-BC48-3129E6AA0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238125</xdr:colOff>
      <xdr:row>19</xdr:row>
      <xdr:rowOff>57150</xdr:rowOff>
    </xdr:from>
    <xdr:to>
      <xdr:col>9</xdr:col>
      <xdr:colOff>314325</xdr:colOff>
      <xdr:row>26</xdr:row>
      <xdr:rowOff>152400</xdr:rowOff>
    </xdr:to>
    <xdr:graphicFrame macro="">
      <xdr:nvGraphicFramePr>
        <xdr:cNvPr id="24" name="Chart 23">
          <a:extLst>
            <a:ext uri="{FF2B5EF4-FFF2-40B4-BE49-F238E27FC236}">
              <a16:creationId xmlns:a16="http://schemas.microsoft.com/office/drawing/2014/main" id="{7C069EB2-4DDC-4919-BA38-0D77A9A48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237627</xdr:colOff>
      <xdr:row>26</xdr:row>
      <xdr:rowOff>190499</xdr:rowOff>
    </xdr:from>
    <xdr:to>
      <xdr:col>9</xdr:col>
      <xdr:colOff>305295</xdr:colOff>
      <xdr:row>34</xdr:row>
      <xdr:rowOff>66674</xdr:rowOff>
    </xdr:to>
    <xdr:graphicFrame macro="">
      <xdr:nvGraphicFramePr>
        <xdr:cNvPr id="25" name="Chart 24">
          <a:extLst>
            <a:ext uri="{FF2B5EF4-FFF2-40B4-BE49-F238E27FC236}">
              <a16:creationId xmlns:a16="http://schemas.microsoft.com/office/drawing/2014/main" id="{9A7C58E5-1141-442E-8E05-DE62A1625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590550</xdr:colOff>
      <xdr:row>0</xdr:row>
      <xdr:rowOff>66675</xdr:rowOff>
    </xdr:from>
    <xdr:to>
      <xdr:col>2</xdr:col>
      <xdr:colOff>590550</xdr:colOff>
      <xdr:row>3</xdr:row>
      <xdr:rowOff>266700</xdr:rowOff>
    </xdr:to>
    <xdr:cxnSp macro="">
      <xdr:nvCxnSpPr>
        <xdr:cNvPr id="27" name="Straight Connector 26">
          <a:extLst>
            <a:ext uri="{FF2B5EF4-FFF2-40B4-BE49-F238E27FC236}">
              <a16:creationId xmlns:a16="http://schemas.microsoft.com/office/drawing/2014/main" id="{132D5F49-CAB9-4790-9DBA-38D8EDC73C79}"/>
            </a:ext>
          </a:extLst>
        </xdr:cNvPr>
        <xdr:cNvCxnSpPr/>
      </xdr:nvCxnSpPr>
      <xdr:spPr>
        <a:xfrm>
          <a:off x="1809750" y="66675"/>
          <a:ext cx="0" cy="100012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0</xdr:row>
      <xdr:rowOff>76200</xdr:rowOff>
    </xdr:from>
    <xdr:to>
      <xdr:col>6</xdr:col>
      <xdr:colOff>0</xdr:colOff>
      <xdr:row>3</xdr:row>
      <xdr:rowOff>276225</xdr:rowOff>
    </xdr:to>
    <xdr:cxnSp macro="">
      <xdr:nvCxnSpPr>
        <xdr:cNvPr id="28" name="Straight Connector 27">
          <a:extLst>
            <a:ext uri="{FF2B5EF4-FFF2-40B4-BE49-F238E27FC236}">
              <a16:creationId xmlns:a16="http://schemas.microsoft.com/office/drawing/2014/main" id="{84075135-40C9-45B5-AE38-0A0A96D92B2C}"/>
            </a:ext>
          </a:extLst>
        </xdr:cNvPr>
        <xdr:cNvCxnSpPr/>
      </xdr:nvCxnSpPr>
      <xdr:spPr>
        <a:xfrm>
          <a:off x="4933950" y="76200"/>
          <a:ext cx="0" cy="100012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571500</xdr:colOff>
      <xdr:row>0</xdr:row>
      <xdr:rowOff>57150</xdr:rowOff>
    </xdr:from>
    <xdr:to>
      <xdr:col>8</xdr:col>
      <xdr:colOff>571500</xdr:colOff>
      <xdr:row>3</xdr:row>
      <xdr:rowOff>257175</xdr:rowOff>
    </xdr:to>
    <xdr:cxnSp macro="">
      <xdr:nvCxnSpPr>
        <xdr:cNvPr id="29" name="Straight Connector 28">
          <a:extLst>
            <a:ext uri="{FF2B5EF4-FFF2-40B4-BE49-F238E27FC236}">
              <a16:creationId xmlns:a16="http://schemas.microsoft.com/office/drawing/2014/main" id="{DD8B280F-4509-4FE1-8944-AB3CE78F95B6}"/>
            </a:ext>
          </a:extLst>
        </xdr:cNvPr>
        <xdr:cNvCxnSpPr/>
      </xdr:nvCxnSpPr>
      <xdr:spPr>
        <a:xfrm>
          <a:off x="6172200" y="57150"/>
          <a:ext cx="0" cy="100012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0</xdr:row>
      <xdr:rowOff>57150</xdr:rowOff>
    </xdr:from>
    <xdr:to>
      <xdr:col>11</xdr:col>
      <xdr:colOff>628650</xdr:colOff>
      <xdr:row>3</xdr:row>
      <xdr:rowOff>257175</xdr:rowOff>
    </xdr:to>
    <xdr:cxnSp macro="">
      <xdr:nvCxnSpPr>
        <xdr:cNvPr id="30" name="Straight Connector 29">
          <a:extLst>
            <a:ext uri="{FF2B5EF4-FFF2-40B4-BE49-F238E27FC236}">
              <a16:creationId xmlns:a16="http://schemas.microsoft.com/office/drawing/2014/main" id="{0E62D590-7DFE-448C-BD5E-0E2F3F76F2C4}"/>
            </a:ext>
          </a:extLst>
        </xdr:cNvPr>
        <xdr:cNvCxnSpPr/>
      </xdr:nvCxnSpPr>
      <xdr:spPr>
        <a:xfrm>
          <a:off x="7219950" y="57150"/>
          <a:ext cx="0" cy="100012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200025</xdr:colOff>
      <xdr:row>0</xdr:row>
      <xdr:rowOff>38100</xdr:rowOff>
    </xdr:from>
    <xdr:to>
      <xdr:col>15</xdr:col>
      <xdr:colOff>200025</xdr:colOff>
      <xdr:row>3</xdr:row>
      <xdr:rowOff>238125</xdr:rowOff>
    </xdr:to>
    <xdr:cxnSp macro="">
      <xdr:nvCxnSpPr>
        <xdr:cNvPr id="31" name="Straight Connector 30">
          <a:extLst>
            <a:ext uri="{FF2B5EF4-FFF2-40B4-BE49-F238E27FC236}">
              <a16:creationId xmlns:a16="http://schemas.microsoft.com/office/drawing/2014/main" id="{0E2B0B7A-3E54-4906-BCC6-8907D11F63C1}"/>
            </a:ext>
          </a:extLst>
        </xdr:cNvPr>
        <xdr:cNvCxnSpPr/>
      </xdr:nvCxnSpPr>
      <xdr:spPr>
        <a:xfrm>
          <a:off x="9305925" y="38100"/>
          <a:ext cx="0" cy="100012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57149</xdr:colOff>
      <xdr:row>0</xdr:row>
      <xdr:rowOff>19051</xdr:rowOff>
    </xdr:from>
    <xdr:to>
      <xdr:col>21</xdr:col>
      <xdr:colOff>581024</xdr:colOff>
      <xdr:row>4</xdr:row>
      <xdr:rowOff>47625</xdr:rowOff>
    </xdr:to>
    <mc:AlternateContent xmlns:mc="http://schemas.openxmlformats.org/markup-compatibility/2006">
      <mc:Choice xmlns:a14="http://schemas.microsoft.com/office/drawing/2010/main" Requires="a14">
        <xdr:graphicFrame macro="">
          <xdr:nvGraphicFramePr>
            <xdr:cNvPr id="32" name="Date (Year)">
              <a:extLst>
                <a:ext uri="{FF2B5EF4-FFF2-40B4-BE49-F238E27FC236}">
                  <a16:creationId xmlns:a16="http://schemas.microsoft.com/office/drawing/2014/main" id="{37B3F1C7-9A2B-4F11-8783-8D7C46E39AC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0640482" y="19051"/>
              <a:ext cx="1751542" cy="917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28576</xdr:rowOff>
    </xdr:from>
    <xdr:to>
      <xdr:col>2</xdr:col>
      <xdr:colOff>219074</xdr:colOff>
      <xdr:row>34</xdr:row>
      <xdr:rowOff>66675</xdr:rowOff>
    </xdr:to>
    <mc:AlternateContent xmlns:mc="http://schemas.openxmlformats.org/markup-compatibility/2006">
      <mc:Choice xmlns:a14="http://schemas.microsoft.com/office/drawing/2010/main" Requires="a14">
        <xdr:graphicFrame macro="">
          <xdr:nvGraphicFramePr>
            <xdr:cNvPr id="33" name="EthnicGroup">
              <a:extLst>
                <a:ext uri="{FF2B5EF4-FFF2-40B4-BE49-F238E27FC236}">
                  <a16:creationId xmlns:a16="http://schemas.microsoft.com/office/drawing/2014/main" id="{84F63241-F6C5-45C1-990A-E55D27576976}"/>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3923243"/>
              <a:ext cx="1256241" cy="251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xdr:rowOff>
    </xdr:from>
    <xdr:to>
      <xdr:col>2</xdr:col>
      <xdr:colOff>219074</xdr:colOff>
      <xdr:row>9</xdr:row>
      <xdr:rowOff>95250</xdr:rowOff>
    </xdr:to>
    <mc:AlternateContent xmlns:mc="http://schemas.openxmlformats.org/markup-compatibility/2006">
      <mc:Choice xmlns:a14="http://schemas.microsoft.com/office/drawing/2010/main" Requires="a14">
        <xdr:graphicFrame macro="">
          <xdr:nvGraphicFramePr>
            <xdr:cNvPr id="34" name="FP">
              <a:extLst>
                <a:ext uri="{FF2B5EF4-FFF2-40B4-BE49-F238E27FC236}">
                  <a16:creationId xmlns:a16="http://schemas.microsoft.com/office/drawing/2014/main" id="{824065CA-1D34-44D1-BA3A-1B9CB588908F}"/>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0" y="1037168"/>
              <a:ext cx="1256241"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127000</xdr:rowOff>
    </xdr:from>
    <xdr:to>
      <xdr:col>2</xdr:col>
      <xdr:colOff>219074</xdr:colOff>
      <xdr:row>13</xdr:row>
      <xdr:rowOff>22225</xdr:rowOff>
    </xdr:to>
    <mc:AlternateContent xmlns:mc="http://schemas.openxmlformats.org/markup-compatibility/2006">
      <mc:Choice xmlns:a14="http://schemas.microsoft.com/office/drawing/2010/main" Requires="a14">
        <xdr:graphicFrame macro="">
          <xdr:nvGraphicFramePr>
            <xdr:cNvPr id="35" name="Gender">
              <a:extLst>
                <a:ext uri="{FF2B5EF4-FFF2-40B4-BE49-F238E27FC236}">
                  <a16:creationId xmlns:a16="http://schemas.microsoft.com/office/drawing/2014/main" id="{303072E7-EAF7-46B2-97EB-83DA8E4156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735667"/>
              <a:ext cx="1256241"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53976</xdr:rowOff>
    </xdr:from>
    <xdr:to>
      <xdr:col>2</xdr:col>
      <xdr:colOff>219074</xdr:colOff>
      <xdr:row>20</xdr:row>
      <xdr:rowOff>180976</xdr:rowOff>
    </xdr:to>
    <mc:AlternateContent xmlns:mc="http://schemas.openxmlformats.org/markup-compatibility/2006">
      <mc:Choice xmlns:a14="http://schemas.microsoft.com/office/drawing/2010/main" Requires="a14">
        <xdr:graphicFrame macro="">
          <xdr:nvGraphicFramePr>
            <xdr:cNvPr id="36" name="BU Region">
              <a:extLst>
                <a:ext uri="{FF2B5EF4-FFF2-40B4-BE49-F238E27FC236}">
                  <a16:creationId xmlns:a16="http://schemas.microsoft.com/office/drawing/2014/main" id="{2EAC52C0-82E4-4605-8494-AB764DED2D20}"/>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2424643"/>
              <a:ext cx="1256241"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590550</xdr:colOff>
      <xdr:row>0</xdr:row>
      <xdr:rowOff>38100</xdr:rowOff>
    </xdr:from>
    <xdr:to>
      <xdr:col>18</xdr:col>
      <xdr:colOff>590550</xdr:colOff>
      <xdr:row>3</xdr:row>
      <xdr:rowOff>238125</xdr:rowOff>
    </xdr:to>
    <xdr:cxnSp macro="">
      <xdr:nvCxnSpPr>
        <xdr:cNvPr id="37" name="Straight Connector 36">
          <a:extLst>
            <a:ext uri="{FF2B5EF4-FFF2-40B4-BE49-F238E27FC236}">
              <a16:creationId xmlns:a16="http://schemas.microsoft.com/office/drawing/2014/main" id="{DCC762BA-B3C0-49F1-A127-480DB41F328F}"/>
            </a:ext>
          </a:extLst>
        </xdr:cNvPr>
        <xdr:cNvCxnSpPr/>
      </xdr:nvCxnSpPr>
      <xdr:spPr>
        <a:xfrm>
          <a:off x="12915900" y="38100"/>
          <a:ext cx="0" cy="100012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xdr:row>
      <xdr:rowOff>0</xdr:rowOff>
    </xdr:from>
    <xdr:to>
      <xdr:col>1</xdr:col>
      <xdr:colOff>209550</xdr:colOff>
      <xdr:row>4</xdr:row>
      <xdr:rowOff>57150</xdr:rowOff>
    </xdr:to>
    <xdr:sp macro="" textlink="">
      <xdr:nvSpPr>
        <xdr:cNvPr id="38" name="Rectangle: Top Corners Rounded 37">
          <a:extLst>
            <a:ext uri="{FF2B5EF4-FFF2-40B4-BE49-F238E27FC236}">
              <a16:creationId xmlns:a16="http://schemas.microsoft.com/office/drawing/2014/main" id="{E71D8FF3-9BED-40BF-B6EB-5C6A3089B321}"/>
            </a:ext>
          </a:extLst>
        </xdr:cNvPr>
        <xdr:cNvSpPr/>
      </xdr:nvSpPr>
      <xdr:spPr>
        <a:xfrm>
          <a:off x="0" y="685800"/>
          <a:ext cx="733425" cy="26670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Actives</a:t>
          </a:r>
          <a:endParaRPr lang="en-US" sz="1100"/>
        </a:p>
      </xdr:txBody>
    </xdr:sp>
    <xdr:clientData/>
  </xdr:twoCellAnchor>
  <xdr:twoCellAnchor>
    <xdr:from>
      <xdr:col>1</xdr:col>
      <xdr:colOff>219075</xdr:colOff>
      <xdr:row>3</xdr:row>
      <xdr:rowOff>0</xdr:rowOff>
    </xdr:from>
    <xdr:to>
      <xdr:col>2</xdr:col>
      <xdr:colOff>447675</xdr:colOff>
      <xdr:row>4</xdr:row>
      <xdr:rowOff>57150</xdr:rowOff>
    </xdr:to>
    <xdr:sp macro="" textlink="">
      <xdr:nvSpPr>
        <xdr:cNvPr id="40" name="Rectangle: Top Corners Rounded 39">
          <a:hlinkClick xmlns:r="http://schemas.openxmlformats.org/officeDocument/2006/relationships" r:id="rId22"/>
          <a:extLst>
            <a:ext uri="{FF2B5EF4-FFF2-40B4-BE49-F238E27FC236}">
              <a16:creationId xmlns:a16="http://schemas.microsoft.com/office/drawing/2014/main" id="{EE9B573B-CA85-456D-8A56-BD3AD0134906}"/>
            </a:ext>
          </a:extLst>
        </xdr:cNvPr>
        <xdr:cNvSpPr/>
      </xdr:nvSpPr>
      <xdr:spPr>
        <a:xfrm>
          <a:off x="742950" y="685800"/>
          <a:ext cx="733425" cy="266700"/>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a:t>Separations</a:t>
          </a:r>
        </a:p>
      </xdr:txBody>
    </xdr:sp>
    <xdr:clientData/>
  </xdr:twoCellAnchor>
  <xdr:twoCellAnchor editAs="oneCell">
    <xdr:from>
      <xdr:col>2</xdr:col>
      <xdr:colOff>371475</xdr:colOff>
      <xdr:row>6</xdr:row>
      <xdr:rowOff>9525</xdr:rowOff>
    </xdr:from>
    <xdr:to>
      <xdr:col>3</xdr:col>
      <xdr:colOff>228600</xdr:colOff>
      <xdr:row>7</xdr:row>
      <xdr:rowOff>142875</xdr:rowOff>
    </xdr:to>
    <xdr:pic>
      <xdr:nvPicPr>
        <xdr:cNvPr id="42" name="Graphic 41" descr="Employee badge">
          <a:extLst>
            <a:ext uri="{FF2B5EF4-FFF2-40B4-BE49-F238E27FC236}">
              <a16:creationId xmlns:a16="http://schemas.microsoft.com/office/drawing/2014/main" id="{92B10F02-5751-4D34-8F34-198A537C58B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400175" y="1057275"/>
          <a:ext cx="323850" cy="3238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0.05882</cdr:x>
      <cdr:y>0</cdr:y>
    </cdr:from>
    <cdr:to>
      <cdr:x>0.16645</cdr:x>
      <cdr:y>0.15602</cdr:y>
    </cdr:to>
    <cdr:pic>
      <cdr:nvPicPr>
        <cdr:cNvPr id="3" name="Graphic 2" descr="Earth globe Africa and Europe">
          <a:extLst xmlns:a="http://schemas.openxmlformats.org/drawingml/2006/main">
            <a:ext uri="{FF2B5EF4-FFF2-40B4-BE49-F238E27FC236}">
              <a16:creationId xmlns:a16="http://schemas.microsoft.com/office/drawing/2014/main" id="{4E75B20F-A77D-4833-B788-9B634A59C18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9550" y="0"/>
          <a:ext cx="383400" cy="38340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0.06489</cdr:x>
      <cdr:y>0.01784</cdr:y>
    </cdr:from>
    <cdr:to>
      <cdr:x>0.15467</cdr:x>
      <cdr:y>0.13043</cdr:y>
    </cdr:to>
    <cdr:pic>
      <cdr:nvPicPr>
        <cdr:cNvPr id="2" name="Graphic 1" descr="Clock">
          <a:extLst xmlns:a="http://schemas.openxmlformats.org/drawingml/2006/main">
            <a:ext uri="{FF2B5EF4-FFF2-40B4-BE49-F238E27FC236}">
              <a16:creationId xmlns:a16="http://schemas.microsoft.com/office/drawing/2014/main" id="{C58F5D75-B7F3-4B08-964D-D32C622881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31775" y="50800"/>
          <a:ext cx="320675" cy="320675"/>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0.01533</cdr:x>
      <cdr:y>0.01772</cdr:y>
    </cdr:from>
    <cdr:to>
      <cdr:x>0.13218</cdr:x>
      <cdr:y>0.15282</cdr:y>
    </cdr:to>
    <cdr:pic>
      <cdr:nvPicPr>
        <cdr:cNvPr id="2" name="Graphic 1" descr="Marker">
          <a:extLst xmlns:a="http://schemas.openxmlformats.org/drawingml/2006/main">
            <a:ext uri="{FF2B5EF4-FFF2-40B4-BE49-F238E27FC236}">
              <a16:creationId xmlns:a16="http://schemas.microsoft.com/office/drawing/2014/main" id="{741C6532-17F2-4278-8E47-6ABFBC7196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387350" cy="387350"/>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0.03807</cdr:x>
      <cdr:y>0.03556</cdr:y>
    </cdr:from>
    <cdr:to>
      <cdr:x>0.11267</cdr:x>
      <cdr:y>0.24889</cdr:y>
    </cdr:to>
    <cdr:pic>
      <cdr:nvPicPr>
        <cdr:cNvPr id="2" name="Graphic 1" descr="Warning">
          <a:extLst xmlns:a="http://schemas.openxmlformats.org/drawingml/2006/main">
            <a:ext uri="{FF2B5EF4-FFF2-40B4-BE49-F238E27FC236}">
              <a16:creationId xmlns:a16="http://schemas.microsoft.com/office/drawing/2014/main" id="{7D5F2CA5-DF72-46C4-B642-55C59B698FF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5575" y="50800"/>
          <a:ext cx="304801" cy="304801"/>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0.03037</cdr:x>
      <cdr:y>0.01361</cdr:y>
    </cdr:from>
    <cdr:to>
      <cdr:x>0.11925</cdr:x>
      <cdr:y>0.27246</cdr:y>
    </cdr:to>
    <cdr:pic>
      <cdr:nvPicPr>
        <cdr:cNvPr id="3" name="Graphic 2" descr="Information">
          <a:extLst xmlns:a="http://schemas.openxmlformats.org/drawingml/2006/main">
            <a:ext uri="{FF2B5EF4-FFF2-40B4-BE49-F238E27FC236}">
              <a16:creationId xmlns:a16="http://schemas.microsoft.com/office/drawing/2014/main" id="{0670E901-D7FE-41AB-8E85-7B573930F5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23825" y="19050"/>
          <a:ext cx="362448" cy="362448"/>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3</xdr:row>
      <xdr:rowOff>0</xdr:rowOff>
    </xdr:from>
    <xdr:to>
      <xdr:col>1</xdr:col>
      <xdr:colOff>123825</xdr:colOff>
      <xdr:row>4</xdr:row>
      <xdr:rowOff>57150</xdr:rowOff>
    </xdr:to>
    <xdr:sp macro="" textlink="">
      <xdr:nvSpPr>
        <xdr:cNvPr id="4" name="Rectangle: Top Corners Rounded 3">
          <a:hlinkClick xmlns:r="http://schemas.openxmlformats.org/officeDocument/2006/relationships" r:id="rId1"/>
          <a:extLst>
            <a:ext uri="{FF2B5EF4-FFF2-40B4-BE49-F238E27FC236}">
              <a16:creationId xmlns:a16="http://schemas.microsoft.com/office/drawing/2014/main" id="{F38A62BE-69A4-41AE-8956-49AE88871F17}"/>
            </a:ext>
          </a:extLst>
        </xdr:cNvPr>
        <xdr:cNvSpPr/>
      </xdr:nvSpPr>
      <xdr:spPr>
        <a:xfrm>
          <a:off x="0" y="685800"/>
          <a:ext cx="733425" cy="266700"/>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a:t>Actives</a:t>
          </a:r>
          <a:endParaRPr lang="en-US" sz="1100"/>
        </a:p>
      </xdr:txBody>
    </xdr:sp>
    <xdr:clientData/>
  </xdr:twoCellAnchor>
  <xdr:twoCellAnchor>
    <xdr:from>
      <xdr:col>1</xdr:col>
      <xdr:colOff>133350</xdr:colOff>
      <xdr:row>3</xdr:row>
      <xdr:rowOff>0</xdr:rowOff>
    </xdr:from>
    <xdr:to>
      <xdr:col>2</xdr:col>
      <xdr:colOff>257175</xdr:colOff>
      <xdr:row>4</xdr:row>
      <xdr:rowOff>57150</xdr:rowOff>
    </xdr:to>
    <xdr:sp macro="" textlink="">
      <xdr:nvSpPr>
        <xdr:cNvPr id="5" name="Rectangle: Top Corners Rounded 4">
          <a:extLst>
            <a:ext uri="{FF2B5EF4-FFF2-40B4-BE49-F238E27FC236}">
              <a16:creationId xmlns:a16="http://schemas.microsoft.com/office/drawing/2014/main" id="{2ED263ED-CA36-4C4B-977E-AD558C710E5C}"/>
            </a:ext>
          </a:extLst>
        </xdr:cNvPr>
        <xdr:cNvSpPr/>
      </xdr:nvSpPr>
      <xdr:spPr>
        <a:xfrm>
          <a:off x="742950" y="685800"/>
          <a:ext cx="733425" cy="26670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Separations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18664930559" backgroundQuery="1" createdVersion="6" refreshedVersion="6" minRefreshableVersion="3" recordCount="0" supportSubquery="1" supportAdvancedDrill="1" xr:uid="{2A1349A1-0945-4AB5-9A43-2FF3F8EE8E96}">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8"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3287038" backgroundQuery="1" createdVersion="6" refreshedVersion="6" minRefreshableVersion="3" recordCount="0" supportSubquery="1" supportAdvancedDrill="1" xr:uid="{D92037B9-5631-468F-8C87-660A56A9D9CA}">
  <cacheSource type="external" connectionId="6"/>
  <cacheFields count="4">
    <cacheField name="[Measures].[Separations]" caption="Separations" numFmtId="0" hierarchy="31"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3634261" backgroundQuery="1" createdVersion="6" refreshedVersion="6" minRefreshableVersion="3" recordCount="0" supportSubquery="1" supportAdvancedDrill="1" xr:uid="{7EECD7C7-66DD-4758-BC1C-EE3E0A663837}">
  <cacheSource type="external" connectionId="6"/>
  <cacheFields count="4">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Measures].[Separations]" caption="Separations" numFmtId="0" hierarchy="31" level="32767"/>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1"/>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2"/>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687612268521" backgroundQuery="1" createdVersion="3" refreshedVersion="6" minRefreshableVersion="3" recordCount="0" supportSubquery="1" supportAdvancedDrill="1" xr:uid="{01250E40-8C1C-4603-8B2B-5A5A79CE4C47}">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706970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18669212962" backgroundQuery="1" createdVersion="6" refreshedVersion="6" minRefreshableVersion="3" recordCount="0" supportSubquery="1" supportAdvancedDrill="1" xr:uid="{4D6F6DF3-A216-4411-8689-BF8C7FE3D1F5}">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30" level="32767"/>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4097223" backgroundQuery="1" createdVersion="6" refreshedVersion="6" minRefreshableVersion="3" recordCount="0" supportSubquery="1" supportAdvancedDrill="1" xr:uid="{313A3DC4-43A2-47B9-ABF9-5893FE92A093}">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8" level="32767"/>
    <cacheField name="[Measures].[New Hires]" caption="New Hires" numFmtId="0" hierarchy="29" level="32767"/>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1087959" backgroundQuery="1" createdVersion="6" refreshedVersion="6" minRefreshableVersion="3" recordCount="0" supportSubquery="1" supportAdvancedDrill="1" xr:uid="{9832FC9A-9EBB-4B9E-9298-8CC2500E1B31}">
  <cacheSource type="external" connectionId="6"/>
  <cacheFields count="4">
    <cacheField name="[HR Data].[Gender].[Gender]" caption="Gender" numFmtId="0" hierarchy="2" level="1">
      <sharedItems count="2">
        <s v="F"/>
        <s v="M"/>
      </sharedItems>
    </cacheField>
    <cacheField name="[Measures].[Active Employees]" caption="Active Employees" numFmtId="0" hierarchy="28" level="32767"/>
    <cacheField name="[HR Data].[AgeGroup].[AgeGroup]" caption="AgeGroup" numFmtId="0" hierarchy="12" level="1">
      <sharedItems count="3">
        <s v="&lt;30"/>
        <s v="30-49"/>
        <s v="50+"/>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1550929" backgroundQuery="1" createdVersion="6" refreshedVersion="6" minRefreshableVersion="3" recordCount="0" supportSubquery="1" supportAdvancedDrill="1" xr:uid="{1D76AFCD-A675-48CF-A847-2B5E65F7F00B}">
  <cacheSource type="external" connectionId="6"/>
  <cacheFields count="4">
    <cacheField name="[HR Data].[Gender].[Gender]" caption="Gender" numFmtId="0" hierarchy="2" level="1">
      <sharedItems count="2">
        <s v="F"/>
        <s v="M"/>
      </sharedItems>
    </cacheField>
    <cacheField name="[HR Data].[FP].[FP]" caption="FP" numFmtId="0" hierarchy="5" level="1">
      <sharedItems count="2">
        <s v="FT"/>
        <s v="PT"/>
      </sharedItems>
    </cacheField>
    <cacheField name="[Measures].[Active Employees]" caption="Active Employees" numFmtId="0" hierarchy="28" level="32767"/>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1898145" backgroundQuery="1" createdVersion="6" refreshedVersion="6" minRefreshableVersion="3" recordCount="0" supportSubquery="1" supportAdvancedDrill="1" xr:uid="{8A9D9E34-D1DB-4092-B30E-21CE0EEB16E1}">
  <cacheSource type="external" connectionId="6"/>
  <cacheFields count="3">
    <cacheField name="[HR Data].[Gender].[Gender]" caption="Gender" numFmtId="0" hierarchy="2" level="1">
      <sharedItems count="2">
        <s v="F"/>
        <s v="M"/>
      </sharedItems>
    </cacheField>
    <cacheField name="[Measures].[Active Employees]" caption="Active Employees" numFmtId="0" hierarchy="28" level="32767"/>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2245368" backgroundQuery="1" createdVersion="6" refreshedVersion="6" minRefreshableVersion="3" recordCount="0" supportSubquery="1" supportAdvancedDrill="1" xr:uid="{4C92E8B9-8233-435B-B3FB-3B8EFB26CC25}">
  <cacheSource type="external" connectionId="6"/>
  <cacheFields count="4">
    <cacheField name="[HR Data].[Gender].[Gender]" caption="Gender" numFmtId="0" hierarchy="2" level="1">
      <sharedItems count="2">
        <s v="F"/>
        <s v="M"/>
      </sharedItems>
    </cacheField>
    <cacheField name="[Measures].[Active Employees]" caption="Active Employees" numFmtId="0" hierarchy="28" level="32767"/>
    <cacheField name="[HR Data].[PayType].[PayType]" caption="PayType" numFmtId="0" hierarchy="10" level="1">
      <sharedItems count="2">
        <s v="Hourly"/>
        <s v="Salary"/>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2592591" backgroundQuery="1" createdVersion="6" refreshedVersion="6" minRefreshableVersion="3" recordCount="0" supportSubquery="1" supportAdvancedDrill="1" xr:uid="{A11FEE48-E958-4023-ACA3-5741B70ADEA6}">
  <cacheSource type="external" connectionId="6"/>
  <cacheFields count="4">
    <cacheField name="[Measures].[TO %]" caption="TO %" numFmtId="0" hierarchy="32"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Costa" refreshedDate="43858.720193055553" backgroundQuery="1" createdVersion="6" refreshedVersion="6" minRefreshableVersion="3" recordCount="0" supportSubquery="1" supportAdvancedDrill="1" xr:uid="{81AFC10E-BC50-4735-8A66-32426F8FE60A}">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8" level="32767"/>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DA476-38EF-465F-8397-F026B2CC5984}" name="Turnover" cacheId="324" applyNumberFormats="0" applyBorderFormats="0" applyFontFormats="0" applyPatternFormats="0" applyAlignmentFormats="0" applyWidthHeightFormats="1" dataCaption="Values" tag="e6fc4e94-bd01-44d6-b2c4-206a8d675680" updatedVersion="6" minRefreshableVersion="3" useAutoFormatting="1" itemPrintTitles="1" createdVersion="6" indent="0" outline="1" outlineData="1" multipleFieldFilters="0">
  <location ref="A35:D41"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91F16A-3CF0-4443-B9EE-8099B4D537EC}" name="Tenure" cacheId="301" applyNumberFormats="0" applyBorderFormats="0" applyFontFormats="0" applyPatternFormats="0" applyAlignmentFormats="0" applyWidthHeightFormats="1" dataCaption="Values" tag="373166ec-51be-4d5a-8ad0-c3d8d75c948e" updatedVersion="6" minRefreshableVersion="3" useAutoFormatting="1" itemPrintTitles="1" createdVersion="6" indent="0" outline="1" outlineData="1" multipleFieldFilters="0" chartFormat="5" fieldListSortAscending="1">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4" format="11" series="1">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BB70B4-4EF5-4166-A080-367FE4F5B720}" name="Actives" cacheId="332" applyNumberFormats="0" applyBorderFormats="0" applyFontFormats="0" applyPatternFormats="0" applyAlignmentFormats="0" applyWidthHeightFormats="1" dataCaption="Values" tag="d006b2a0-5a3e-43e0-bc03-a5c97b482063" updatedVersion="6" minRefreshableVersion="3" useAutoFormatting="1" subtotalHiddenItems="1" itemPrintTitles="1" createdVersion="6" indent="0" outline="1" outlineData="1" multipleFieldFilters="0" chartFormat="4">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76DD4D-C4A9-4B93-8D6E-405953B92604}" name="Age" cacheId="316" applyNumberFormats="0" applyBorderFormats="0" applyFontFormats="0" applyPatternFormats="0" applyAlignmentFormats="0" applyWidthHeightFormats="1" dataCaption="Values" tag="0de3b40d-1e70-458a-9c12-c02a7972039f" updatedVersion="6" minRefreshableVersion="3" useAutoFormatting="1" itemPrintTitles="1" createdVersion="6" indent="0" outline="1" outlineData="1" multipleFieldFilters="0" chartFormat="25">
  <location ref="A26:D3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D09A6-78C9-46F8-B0DE-A099C68A8BA1}" name="FT_PT" cacheId="318" applyNumberFormats="0" applyBorderFormats="0" applyFontFormats="0" applyPatternFormats="0" applyAlignmentFormats="0" applyWidthHeightFormats="1" dataCaption="Values" tag="6a2dc8e6-a2bb-4dd1-9017-9c76f82f0c4e" updatedVersion="6" minRefreshableVersion="3" useAutoFormatting="1" itemPrintTitles="1" createdVersion="6" indent="0" outline="1" outlineData="1" multipleFieldFilters="0">
  <location ref="A18:D2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C69354-C3CD-4B91-8203-FD774D75FC45}" name="PayType" cacheId="322" applyNumberFormats="0" applyBorderFormats="0" applyFontFormats="0" applyPatternFormats="0" applyAlignmentFormats="0" applyWidthHeightFormats="1" dataCaption="Values" tag="7ab9013f-91ed-4bf1-bc6d-56482a7263a4"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6E129B-4D15-4CB3-8DB4-968C4922223E}" name="Gender" cacheId="320" applyNumberFormats="0" applyBorderFormats="0" applyFontFormats="0" applyPatternFormats="0" applyAlignmentFormats="0" applyWidthHeightFormats="1" dataCaption="Values" tag="a144c1fb-b86a-44c3-895c-1cfa490a7301"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7E1F41-4D2A-4181-87B8-381F2D525AD3}" name="Ethnicity" cacheId="287" applyNumberFormats="0" applyBorderFormats="0" applyFontFormats="0" applyPatternFormats="0" applyAlignmentFormats="0" applyWidthHeightFormats="1" dataCaption="Values" tag="a04ac525-de02-4eeb-87fe-58cd1842f574" updatedVersion="6" minRefreshableVersion="3" useAutoFormatting="1" itemPrintTitles="1" createdVersion="6" indent="0" outline="1" outlineData="1" multipleFieldFilters="0" chartFormat="4" fieldListSortAscending="1">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3" format="5"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683E7E-A06B-4092-AA06-DD1D5DDB9AE5}" name="Separations" cacheId="328" applyNumberFormats="0" applyBorderFormats="0" applyFontFormats="0" applyPatternFormats="0" applyAlignmentFormats="0" applyWidthHeightFormats="1" dataCaption="Values" tag="c7f71abd-f28a-4438-bb7e-ff1bc363d22c" updatedVersion="6" minRefreshableVersion="3" useAutoFormatting="1" itemPrintTitles="1" createdVersion="6" indent="0" outline="1" outlineData="1" multipleFieldFilters="0" chartFormat="4" fieldListSortAscending="1">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fld="2" baseField="1"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Data="1" caption="Count of Bad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E26A20-30BD-4289-8BF2-8DA9F2D3FAF3}" name="TermReason" cacheId="330" applyNumberFormats="0" applyBorderFormats="0" applyFontFormats="0" applyPatternFormats="0" applyAlignmentFormats="0" applyWidthHeightFormats="1" dataCaption="Values" tag="a2c2a358-6e92-43d5-b01e-ca7705c7ded1" updatedVersion="6" minRefreshableVersion="3" useAutoFormatting="1" itemPrintTitles="1" createdVersion="6" indent="0" outline="1" outlineData="1" multipleFieldFilters="0" chartFormat="5" fieldListSortAscending="1">
  <location ref="A3:D9"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2">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Data="1" caption="Count of Bad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40B51E-4145-4C0E-9BBC-AB7EE48AA8DA}" name="Region" cacheId="326" applyNumberFormats="0" applyBorderFormats="0" applyFontFormats="0" applyPatternFormats="0" applyAlignmentFormats="0" applyWidthHeightFormats="1" dataCaption="Values" tag="5221b19d-b2eb-445e-a66b-909a15628f48" updatedVersion="6" minRefreshableVersion="3" useAutoFormatting="1" itemPrintTitles="1" createdVersion="6" indent="0" outline="1" outlineData="1" multipleFieldFilters="0" chartFormat="4" fieldListSortAscending="1">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167DC8F-7074-4148-BBB9-4B20E9CF2A58}" sourceName="[HR Data].[Date (Year)]">
  <pivotTables>
    <pivotTable tabId="5" name="Ethnicity"/>
    <pivotTable tabId="10" name="FT_PT"/>
    <pivotTable tabId="10" name="Gender"/>
    <pivotTable tabId="10" name="PayType"/>
    <pivotTable tabId="10" name="Age"/>
    <pivotTable tabId="10" name="Turnover"/>
    <pivotTable tabId="7" name="Region"/>
    <pivotTable tabId="8" name="Separations"/>
    <pivotTable tabId="6" name="Tenure"/>
    <pivotTable tabId="9" name="TermReason"/>
  </pivotTables>
  <data>
    <olap pivotCacheId="1570697067">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4B88EF31-D851-4809-A2C1-C9E43BC434BB}" sourceName="[HR Data].[EthnicGroup]">
  <pivotTables>
    <pivotTable tabId="2" name="Actives"/>
    <pivotTable tabId="10" name="Age"/>
    <pivotTable tabId="10" name="FT_PT"/>
    <pivotTable tabId="10" name="Gender"/>
    <pivotTable tabId="10" name="PayType"/>
    <pivotTable tabId="10" name="Turnover"/>
    <pivotTable tabId="7" name="Region"/>
    <pivotTable tabId="8" name="Separations"/>
    <pivotTable tabId="9" name="TermReason"/>
  </pivotTables>
  <data>
    <olap pivotCacheId="1570697067">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B4509A7C-C62D-4652-BBAB-447F50D76BAD}" sourceName="[HR Data].[FP]">
  <pivotTables>
    <pivotTable tabId="2" name="Actives"/>
    <pivotTable tabId="10" name="Age"/>
    <pivotTable tabId="10" name="Gender"/>
    <pivotTable tabId="10" name="PayType"/>
    <pivotTable tabId="8" name="Separations"/>
    <pivotTable tabId="9" name="TermReason"/>
  </pivotTables>
  <data>
    <olap pivotCacheId="1570697067">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A40DFAB-A299-4B29-907E-6B680544CCE8}" sourceName="[HR Data].[Gender]">
  <pivotTables>
    <pivotTable tabId="2" name="Actives"/>
    <pivotTable tabId="7" name="Region"/>
    <pivotTable tabId="8" name="Separations"/>
    <pivotTable tabId="9" name="TermReason"/>
  </pivotTables>
  <data>
    <olap pivotCacheId="1570697067">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0DF970BE-AB40-4326-B9D7-D541ADF48262}" sourceName="[HR Data].[BU Region]">
  <pivotTables>
    <pivotTable tabId="2" name="Actives"/>
    <pivotTable tabId="5" name="Ethnicity"/>
    <pivotTable tabId="10" name="Age"/>
    <pivotTable tabId="10" name="FT_PT"/>
    <pivotTable tabId="10" name="Gender"/>
    <pivotTable tabId="10" name="PayType"/>
    <pivotTable tabId="10" name="Turnover"/>
    <pivotTable tabId="8" name="Separations"/>
    <pivotTable tabId="6" name="Tenure"/>
    <pivotTable tabId="9" name="TermReason"/>
  </pivotTables>
  <data>
    <olap pivotCacheId="1570697067">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1EF0AC8-BD97-46D9-AD2B-93D862ACCF2B}" cache="Slicer_Date__Year" caption="Year" columnCount="2" level="1" rowHeight="241300"/>
  <slicer name="EthnicGroup" xr10:uid="{BB2740CC-A1DC-4D00-A9AD-1957CA3BB5A5}" cache="Slicer_EthnicGroup" caption="Ethnicity" level="1" rowHeight="241300"/>
  <slicer name="FP" xr10:uid="{0443F18F-4DF1-4BDF-A860-E0FE851D64E9}" cache="Slicer_FP" caption="Full/Part" columnCount="2" level="1" rowHeight="241300"/>
  <slicer name="Gender" xr10:uid="{439FFDE2-7459-4379-8768-5378BE83D374}" cache="Slicer_Gender" caption="Gender" columnCount="2" level="1" rowHeight="241300"/>
  <slicer name="BU Region" xr10:uid="{4C1997FE-DCDA-4221-A440-C9B75D4569EA}" cache="Slicer_BU_Region" caption="Region"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2111A-ED4E-439D-BC8E-7E4F2E8AD087}">
  <dimension ref="A1:X6"/>
  <sheetViews>
    <sheetView showGridLines="0" showRowColHeaders="0" tabSelected="1" zoomScale="90" zoomScaleNormal="90" workbookViewId="0">
      <selection sqref="A1:C2"/>
    </sheetView>
  </sheetViews>
  <sheetFormatPr defaultRowHeight="15" x14ac:dyDescent="0.25"/>
  <cols>
    <col min="1" max="1" width="7.85546875" customWidth="1"/>
    <col min="2" max="2" width="7.5703125" customWidth="1"/>
    <col min="3" max="3" width="7" customWidth="1"/>
    <col min="4" max="4" width="10.28515625" bestFit="1" customWidth="1"/>
    <col min="5" max="6" width="7.7109375" customWidth="1"/>
    <col min="12" max="12" width="10.28515625" customWidth="1"/>
    <col min="16" max="16" width="3.140625" customWidth="1"/>
    <col min="17" max="17" width="8" customWidth="1"/>
    <col min="18" max="18" width="7.85546875" customWidth="1"/>
    <col min="19" max="19" width="7.28515625" customWidth="1"/>
  </cols>
  <sheetData>
    <row r="1" spans="1:24" ht="19.5" customHeight="1" x14ac:dyDescent="0.25">
      <c r="A1" s="16" t="s">
        <v>56</v>
      </c>
      <c r="B1" s="16"/>
      <c r="C1" s="16"/>
      <c r="D1" s="12" t="s">
        <v>57</v>
      </c>
      <c r="E1" s="8">
        <f>E4/D4</f>
        <v>0.54307692307692312</v>
      </c>
      <c r="F1" s="8">
        <f>F4/D4</f>
        <v>0.45692307692307693</v>
      </c>
      <c r="Q1" s="11" t="s">
        <v>66</v>
      </c>
      <c r="R1" s="11"/>
      <c r="S1" s="11"/>
    </row>
    <row r="2" spans="1:24" ht="15" customHeight="1" x14ac:dyDescent="0.25">
      <c r="A2" s="16"/>
      <c r="B2" s="16"/>
      <c r="C2" s="16"/>
    </row>
    <row r="3" spans="1:24" ht="19.5" customHeight="1" x14ac:dyDescent="0.25">
      <c r="G3" s="7" t="s">
        <v>58</v>
      </c>
      <c r="H3" s="13">
        <f>+GETPIVOTDATA("[Measures].[Active Employees]",Headline!$A$10,"[HR Data].[Gender]","[HR Data].[Gender].&amp;[M]","[HR Data].[PayType]","[HR Data].[PayType].&amp;[Hourly]")</f>
        <v>0.91501416430594906</v>
      </c>
      <c r="I3" s="13">
        <f>+GETPIVOTDATA("[Measures].[Active Employees]",Headline!$A$10,"[HR Data].[Gender]","[HR Data].[Gender].&amp;[F]","[HR Data].[PayType]","[HR Data].[PayType].&amp;[Hourly]")</f>
        <v>0.81818181818181823</v>
      </c>
      <c r="J3" s="7" t="s">
        <v>60</v>
      </c>
      <c r="K3" s="13">
        <f>+GETPIVOTDATA("[Measures].[Active Employees]",Headline!$A$18,"[HR Data].[Gender]","[HR Data].[Gender].&amp;[M]","[HR Data].[FP]","[HR Data].[FP].&amp;[FT]")</f>
        <v>0.27762039660056659</v>
      </c>
      <c r="L3" s="13">
        <f>+GETPIVOTDATA("[Measures].[Active Employees]",Headline!$A$18,"[HR Data].[Gender]","[HR Data].[Gender].&amp;[F]","[HR Data].[FP]","[HR Data].[FP].&amp;[FT]")</f>
        <v>0.50168350168350173</v>
      </c>
    </row>
    <row r="4" spans="1:24" ht="16.5" customHeight="1" x14ac:dyDescent="0.25">
      <c r="D4" s="7">
        <f>+GETPIVOTDATA("[Measures].[Active Employees]",Headline!$A$3)</f>
        <v>650</v>
      </c>
      <c r="E4" s="7">
        <f>+GETPIVOTDATA("[Measures].[Active Employees]",Headline!$A$3,"[HR Data].[Gender]","[HR Data].[Gender].&amp;[M]")</f>
        <v>353</v>
      </c>
      <c r="F4" s="7">
        <f>+GETPIVOTDATA("[Measures].[Active Employees]",Headline!$A$3,"[HR Data].[Gender]","[HR Data].[Gender].&amp;[F]")</f>
        <v>297</v>
      </c>
      <c r="G4" s="7" t="s">
        <v>59</v>
      </c>
      <c r="H4" s="13">
        <f>+GETPIVOTDATA("[Measures].[Active Employees]",Headline!$A$10,"[HR Data].[Gender]","[HR Data].[Gender].&amp;[M]","[HR Data].[PayType]","[HR Data].[PayType].&amp;[Salary]")</f>
        <v>8.4985835694050993E-2</v>
      </c>
      <c r="I4" s="13">
        <f>+GETPIVOTDATA("[Measures].[Active Employees]",Headline!$A$10,"[HR Data].[Gender]","[HR Data].[Gender].&amp;[F]","[HR Data].[PayType]","[HR Data].[PayType].&amp;[Salary]")</f>
        <v>0.18181818181818182</v>
      </c>
      <c r="J4" s="7" t="s">
        <v>61</v>
      </c>
      <c r="K4" s="13">
        <f>+GETPIVOTDATA("[Measures].[Active Employees]",Headline!$A$18,"[HR Data].[Gender]","[HR Data].[Gender].&amp;[M]","[HR Data].[FP]","[HR Data].[FP].&amp;[PT]")</f>
        <v>0.72237960339943341</v>
      </c>
      <c r="L4" s="13">
        <f>+GETPIVOTDATA("[Measures].[Active Employees]",Headline!$A$18,"[HR Data].[Gender]","[HR Data].[Gender].&amp;[F]","[HR Data].[FP]","[HR Data].[FP].&amp;[PT]")</f>
        <v>0.49831649831649832</v>
      </c>
      <c r="Q4" s="13">
        <f>+GETPIVOTDATA("[Measures].[TO %]",Headline!$A$35,"[HR Data].[Gender]","[HR Data].[Gender].&amp;[F]")</f>
        <v>2.5387205387205389</v>
      </c>
      <c r="R4" s="13">
        <f>+GETPIVOTDATA("[Measures].[TO %]",Headline!$A$35,"[HR Data].[Gender]","[HR Data].[Gender].&amp;[M]")</f>
        <v>2.5552407932011332</v>
      </c>
      <c r="S4" s="13">
        <f>+GETPIVOTDATA("[Measures].[TO %]",Headline!$A$35,"[HR Data].[Gender]","[HR Data].[Gender].&amp;[F]")</f>
        <v>2.5387205387205389</v>
      </c>
    </row>
    <row r="5" spans="1:24" ht="6" customHeight="1" thickBot="1" x14ac:dyDescent="0.3">
      <c r="A5" s="14"/>
      <c r="B5" s="14"/>
      <c r="C5" s="14"/>
      <c r="D5" s="14"/>
      <c r="E5" s="14"/>
      <c r="F5" s="14"/>
      <c r="G5" s="14"/>
      <c r="H5" s="14"/>
      <c r="I5" s="14"/>
      <c r="J5" s="14"/>
      <c r="K5" s="14"/>
      <c r="L5" s="14"/>
      <c r="M5" s="14"/>
      <c r="N5" s="14"/>
      <c r="O5" s="14"/>
      <c r="P5" s="14"/>
      <c r="Q5" s="14"/>
      <c r="R5" s="14"/>
      <c r="S5" s="14"/>
      <c r="T5" s="14"/>
      <c r="U5" s="14"/>
      <c r="V5" s="14"/>
      <c r="W5" s="15"/>
      <c r="X5" s="15"/>
    </row>
    <row r="6" spans="1:24" ht="6" customHeight="1" thickTop="1" x14ac:dyDescent="0.25"/>
  </sheetData>
  <mergeCells count="2">
    <mergeCell ref="A1:C2"/>
    <mergeCell ref="Q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1C92-82D0-4489-BA3E-DC7077E5D365}">
  <dimension ref="A1:X6"/>
  <sheetViews>
    <sheetView showGridLines="0" showRowColHeaders="0" workbookViewId="0">
      <selection activeCell="E9" sqref="E9"/>
    </sheetView>
  </sheetViews>
  <sheetFormatPr defaultRowHeight="15" x14ac:dyDescent="0.25"/>
  <cols>
    <col min="12" max="12" width="9.28515625" customWidth="1"/>
  </cols>
  <sheetData>
    <row r="1" spans="1:24" ht="19.5" customHeight="1" x14ac:dyDescent="0.25">
      <c r="A1" s="16" t="s">
        <v>56</v>
      </c>
      <c r="B1" s="16"/>
      <c r="C1" s="16"/>
      <c r="D1" s="12"/>
      <c r="E1" s="8"/>
      <c r="F1" s="8"/>
      <c r="Q1" s="11"/>
      <c r="R1" s="11"/>
      <c r="S1" s="11"/>
    </row>
    <row r="2" spans="1:24" ht="15" customHeight="1" x14ac:dyDescent="0.25">
      <c r="A2" s="16"/>
      <c r="B2" s="16"/>
      <c r="C2" s="16"/>
    </row>
    <row r="3" spans="1:24" ht="19.5" customHeight="1" x14ac:dyDescent="0.25">
      <c r="G3" s="7"/>
      <c r="H3" s="13"/>
      <c r="I3" s="13"/>
      <c r="J3" s="7"/>
      <c r="K3" s="13"/>
      <c r="L3" s="13"/>
    </row>
    <row r="4" spans="1:24" ht="16.5" customHeight="1" x14ac:dyDescent="0.25">
      <c r="D4" s="7"/>
      <c r="E4" s="7"/>
      <c r="F4" s="7"/>
      <c r="G4" s="7"/>
      <c r="H4" s="13"/>
      <c r="I4" s="13"/>
      <c r="J4" s="7"/>
      <c r="K4" s="13"/>
      <c r="L4" s="13"/>
      <c r="Q4" s="13"/>
      <c r="R4" s="13"/>
      <c r="S4" s="13"/>
    </row>
    <row r="5" spans="1:24" ht="6" customHeight="1" thickBot="1" x14ac:dyDescent="0.3">
      <c r="A5" s="14"/>
      <c r="B5" s="14"/>
      <c r="C5" s="14"/>
      <c r="D5" s="14"/>
      <c r="E5" s="14"/>
      <c r="F5" s="14"/>
      <c r="G5" s="14"/>
      <c r="H5" s="14"/>
      <c r="I5" s="14"/>
      <c r="J5" s="14"/>
      <c r="K5" s="14"/>
      <c r="L5" s="14"/>
      <c r="M5" s="14"/>
      <c r="N5" s="14"/>
      <c r="O5" s="14"/>
      <c r="P5" s="14"/>
      <c r="Q5" s="14"/>
      <c r="R5" s="14"/>
      <c r="S5" s="14"/>
      <c r="T5" s="14"/>
      <c r="U5" s="14"/>
      <c r="V5" s="14"/>
      <c r="W5" s="15"/>
      <c r="X5" s="15"/>
    </row>
    <row r="6" spans="1:24" ht="6" customHeight="1" thickTop="1" x14ac:dyDescent="0.25"/>
  </sheetData>
  <mergeCells count="2">
    <mergeCell ref="A1:C2"/>
    <mergeCell ref="Q1:S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D70EE-E2D6-4FA9-B8C8-6E7D4ACC3494}">
  <dimension ref="A3:D41"/>
  <sheetViews>
    <sheetView topLeftCell="A16" workbookViewId="0">
      <selection activeCell="A28" sqref="A28"/>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1" t="s">
        <v>0</v>
      </c>
      <c r="B3" t="s">
        <v>41</v>
      </c>
    </row>
    <row r="4" spans="1:4" x14ac:dyDescent="0.25">
      <c r="A4" s="2" t="s">
        <v>6</v>
      </c>
      <c r="B4" s="6">
        <v>297</v>
      </c>
    </row>
    <row r="5" spans="1:4" x14ac:dyDescent="0.25">
      <c r="A5" s="2" t="s">
        <v>2</v>
      </c>
      <c r="B5" s="6">
        <v>353</v>
      </c>
    </row>
    <row r="6" spans="1:4" x14ac:dyDescent="0.25">
      <c r="A6" s="2" t="s">
        <v>1</v>
      </c>
      <c r="B6" s="6">
        <v>650</v>
      </c>
    </row>
    <row r="10" spans="1:4" x14ac:dyDescent="0.25">
      <c r="A10" s="1" t="s">
        <v>41</v>
      </c>
      <c r="B10" s="1" t="s">
        <v>43</v>
      </c>
    </row>
    <row r="11" spans="1:4" x14ac:dyDescent="0.25">
      <c r="A11" s="1" t="s">
        <v>0</v>
      </c>
      <c r="B11" t="s">
        <v>6</v>
      </c>
      <c r="C11" t="s">
        <v>2</v>
      </c>
      <c r="D11" t="s">
        <v>1</v>
      </c>
    </row>
    <row r="12" spans="1:4" x14ac:dyDescent="0.25">
      <c r="A12" s="2" t="s">
        <v>58</v>
      </c>
      <c r="B12" s="9">
        <v>0.81818181818181823</v>
      </c>
      <c r="C12" s="9">
        <v>0.91501416430594906</v>
      </c>
      <c r="D12" s="9">
        <v>0.87076923076923074</v>
      </c>
    </row>
    <row r="13" spans="1:4" x14ac:dyDescent="0.25">
      <c r="A13" s="2" t="s">
        <v>59</v>
      </c>
      <c r="B13" s="9">
        <v>0.18181818181818182</v>
      </c>
      <c r="C13" s="9">
        <v>8.4985835694050993E-2</v>
      </c>
      <c r="D13" s="9">
        <v>0.12923076923076923</v>
      </c>
    </row>
    <row r="14" spans="1:4" x14ac:dyDescent="0.25">
      <c r="A14" s="2" t="s">
        <v>1</v>
      </c>
      <c r="B14" s="9">
        <v>1</v>
      </c>
      <c r="C14" s="9">
        <v>1</v>
      </c>
      <c r="D14" s="9">
        <v>1</v>
      </c>
    </row>
    <row r="18" spans="1:4" x14ac:dyDescent="0.25">
      <c r="A18" s="1" t="s">
        <v>41</v>
      </c>
      <c r="B18" s="1" t="s">
        <v>43</v>
      </c>
    </row>
    <row r="19" spans="1:4" x14ac:dyDescent="0.25">
      <c r="A19" s="1" t="s">
        <v>0</v>
      </c>
      <c r="B19" t="s">
        <v>6</v>
      </c>
      <c r="C19" t="s">
        <v>2</v>
      </c>
      <c r="D19" t="s">
        <v>1</v>
      </c>
    </row>
    <row r="20" spans="1:4" x14ac:dyDescent="0.25">
      <c r="A20" s="2" t="s">
        <v>12</v>
      </c>
      <c r="B20" s="9">
        <v>0.50168350168350173</v>
      </c>
      <c r="C20" s="9">
        <v>0.27762039660056659</v>
      </c>
      <c r="D20" s="9">
        <v>0.38</v>
      </c>
    </row>
    <row r="21" spans="1:4" x14ac:dyDescent="0.25">
      <c r="A21" s="2" t="s">
        <v>4</v>
      </c>
      <c r="B21" s="9">
        <v>0.49831649831649832</v>
      </c>
      <c r="C21" s="9">
        <v>0.72237960339943341</v>
      </c>
      <c r="D21" s="9">
        <v>0.62</v>
      </c>
    </row>
    <row r="22" spans="1:4" x14ac:dyDescent="0.25">
      <c r="A22" s="2" t="s">
        <v>1</v>
      </c>
      <c r="B22" s="9">
        <v>1</v>
      </c>
      <c r="C22" s="9">
        <v>1</v>
      </c>
      <c r="D22" s="9">
        <v>1</v>
      </c>
    </row>
    <row r="26" spans="1:4" x14ac:dyDescent="0.25">
      <c r="A26" s="1" t="s">
        <v>41</v>
      </c>
      <c r="B26" s="1" t="s">
        <v>43</v>
      </c>
    </row>
    <row r="27" spans="1:4" x14ac:dyDescent="0.25">
      <c r="A27" s="1" t="s">
        <v>0</v>
      </c>
      <c r="B27" t="s">
        <v>6</v>
      </c>
      <c r="C27" t="s">
        <v>2</v>
      </c>
      <c r="D27" t="s">
        <v>1</v>
      </c>
    </row>
    <row r="28" spans="1:4" x14ac:dyDescent="0.25">
      <c r="A28" s="2" t="s">
        <v>62</v>
      </c>
      <c r="B28" s="6">
        <v>172</v>
      </c>
      <c r="C28" s="6">
        <v>165</v>
      </c>
      <c r="D28" s="6">
        <v>337</v>
      </c>
    </row>
    <row r="29" spans="1:4" x14ac:dyDescent="0.25">
      <c r="A29" s="2" t="s">
        <v>63</v>
      </c>
      <c r="B29" s="6">
        <v>81</v>
      </c>
      <c r="C29" s="6">
        <v>105</v>
      </c>
      <c r="D29" s="6">
        <v>186</v>
      </c>
    </row>
    <row r="30" spans="1:4" x14ac:dyDescent="0.25">
      <c r="A30" s="2" t="s">
        <v>64</v>
      </c>
      <c r="B30" s="6">
        <v>44</v>
      </c>
      <c r="C30" s="6">
        <v>83</v>
      </c>
      <c r="D30" s="6">
        <v>127</v>
      </c>
    </row>
    <row r="31" spans="1:4" x14ac:dyDescent="0.25">
      <c r="A31" s="2" t="s">
        <v>1</v>
      </c>
      <c r="B31" s="6">
        <v>297</v>
      </c>
      <c r="C31" s="6">
        <v>353</v>
      </c>
      <c r="D31" s="6">
        <v>650</v>
      </c>
    </row>
    <row r="35" spans="1:4" x14ac:dyDescent="0.25">
      <c r="A35" s="1" t="s">
        <v>65</v>
      </c>
      <c r="B35" s="1" t="s">
        <v>43</v>
      </c>
    </row>
    <row r="36" spans="1:4" x14ac:dyDescent="0.25">
      <c r="A36" s="1" t="s">
        <v>0</v>
      </c>
      <c r="B36" t="s">
        <v>6</v>
      </c>
      <c r="C36" t="s">
        <v>2</v>
      </c>
      <c r="D36" t="s">
        <v>1</v>
      </c>
    </row>
    <row r="37" spans="1:4" x14ac:dyDescent="0.25">
      <c r="A37" s="2" t="s">
        <v>13</v>
      </c>
      <c r="B37" s="10">
        <v>3.2258064516129031E-2</v>
      </c>
      <c r="C37" s="10">
        <v>4.1379310344827586E-2</v>
      </c>
      <c r="D37" s="10">
        <v>3.6666666666666667E-2</v>
      </c>
    </row>
    <row r="38" spans="1:4" x14ac:dyDescent="0.25">
      <c r="A38" s="2" t="s">
        <v>15</v>
      </c>
      <c r="B38" s="10">
        <v>0.19742489270386265</v>
      </c>
      <c r="C38" s="10">
        <v>0.21367521367521367</v>
      </c>
      <c r="D38" s="10">
        <v>0.20556745182012848</v>
      </c>
    </row>
    <row r="39" spans="1:4" x14ac:dyDescent="0.25">
      <c r="A39" s="2" t="s">
        <v>14</v>
      </c>
      <c r="B39" s="10">
        <v>1.1836734693877551</v>
      </c>
      <c r="C39" s="10">
        <v>1.1884615384615385</v>
      </c>
      <c r="D39" s="10">
        <v>1.1861386138613861</v>
      </c>
    </row>
    <row r="40" spans="1:4" x14ac:dyDescent="0.25">
      <c r="A40" s="2" t="s">
        <v>16</v>
      </c>
      <c r="B40" s="10">
        <v>1.3905723905723906</v>
      </c>
      <c r="C40" s="10">
        <v>1.5212464589235128</v>
      </c>
      <c r="D40" s="10">
        <v>1.4615384615384615</v>
      </c>
    </row>
    <row r="41" spans="1:4" x14ac:dyDescent="0.25">
      <c r="A41" s="2" t="s">
        <v>1</v>
      </c>
      <c r="B41" s="10">
        <v>2.5387205387205389</v>
      </c>
      <c r="C41" s="10">
        <v>2.5552407932011332</v>
      </c>
      <c r="D41" s="10">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B306B-A1C9-4B40-B47E-B2E0AD15E29E}">
  <dimension ref="A3:D26"/>
  <sheetViews>
    <sheetView workbookViewId="0">
      <selection activeCell="B7" sqref="B7"/>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41</v>
      </c>
      <c r="B3" s="1" t="s">
        <v>43</v>
      </c>
    </row>
    <row r="4" spans="1:4" x14ac:dyDescent="0.25">
      <c r="A4" s="1" t="s">
        <v>0</v>
      </c>
      <c r="B4" t="s">
        <v>12</v>
      </c>
      <c r="C4" t="s">
        <v>4</v>
      </c>
      <c r="D4" t="s">
        <v>1</v>
      </c>
    </row>
    <row r="5" spans="1:4" x14ac:dyDescent="0.25">
      <c r="A5" s="2" t="s">
        <v>11</v>
      </c>
      <c r="B5" s="3"/>
      <c r="C5" s="3"/>
      <c r="D5" s="3"/>
    </row>
    <row r="6" spans="1:4" x14ac:dyDescent="0.25">
      <c r="A6" s="4" t="s">
        <v>6</v>
      </c>
      <c r="B6" s="6">
        <v>20</v>
      </c>
      <c r="C6" s="6">
        <v>25</v>
      </c>
      <c r="D6" s="6">
        <v>45</v>
      </c>
    </row>
    <row r="7" spans="1:4" x14ac:dyDescent="0.25">
      <c r="A7" s="4" t="s">
        <v>2</v>
      </c>
      <c r="B7" s="6">
        <v>14</v>
      </c>
      <c r="C7" s="6">
        <v>35</v>
      </c>
      <c r="D7" s="6">
        <v>49</v>
      </c>
    </row>
    <row r="8" spans="1:4" x14ac:dyDescent="0.25">
      <c r="A8" s="2" t="s">
        <v>5</v>
      </c>
      <c r="B8" s="3"/>
      <c r="C8" s="3"/>
      <c r="D8" s="3"/>
    </row>
    <row r="9" spans="1:4" x14ac:dyDescent="0.25">
      <c r="A9" s="4" t="s">
        <v>6</v>
      </c>
      <c r="B9" s="6">
        <v>25</v>
      </c>
      <c r="C9" s="6">
        <v>17</v>
      </c>
      <c r="D9" s="6">
        <v>42</v>
      </c>
    </row>
    <row r="10" spans="1:4" x14ac:dyDescent="0.25">
      <c r="A10" s="4" t="s">
        <v>2</v>
      </c>
      <c r="B10" s="6">
        <v>15</v>
      </c>
      <c r="C10" s="6">
        <v>35</v>
      </c>
      <c r="D10" s="6">
        <v>50</v>
      </c>
    </row>
    <row r="11" spans="1:4" x14ac:dyDescent="0.25">
      <c r="A11" s="2" t="s">
        <v>3</v>
      </c>
      <c r="B11" s="3"/>
      <c r="C11" s="3"/>
      <c r="D11" s="3"/>
    </row>
    <row r="12" spans="1:4" x14ac:dyDescent="0.25">
      <c r="A12" s="4" t="s">
        <v>6</v>
      </c>
      <c r="B12" s="6">
        <v>14</v>
      </c>
      <c r="C12" s="6">
        <v>16</v>
      </c>
      <c r="D12" s="6">
        <v>30</v>
      </c>
    </row>
    <row r="13" spans="1:4" x14ac:dyDescent="0.25">
      <c r="A13" s="4" t="s">
        <v>2</v>
      </c>
      <c r="B13" s="6">
        <v>11</v>
      </c>
      <c r="C13" s="6">
        <v>50</v>
      </c>
      <c r="D13" s="6">
        <v>61</v>
      </c>
    </row>
    <row r="14" spans="1:4" x14ac:dyDescent="0.25">
      <c r="A14" s="2" t="s">
        <v>9</v>
      </c>
      <c r="B14" s="3"/>
      <c r="C14" s="3"/>
      <c r="D14" s="3"/>
    </row>
    <row r="15" spans="1:4" x14ac:dyDescent="0.25">
      <c r="A15" s="4" t="s">
        <v>6</v>
      </c>
      <c r="B15" s="6">
        <v>19</v>
      </c>
      <c r="C15" s="6">
        <v>24</v>
      </c>
      <c r="D15" s="6">
        <v>43</v>
      </c>
    </row>
    <row r="16" spans="1:4" x14ac:dyDescent="0.25">
      <c r="A16" s="4" t="s">
        <v>2</v>
      </c>
      <c r="B16" s="6">
        <v>13</v>
      </c>
      <c r="C16" s="6">
        <v>35</v>
      </c>
      <c r="D16" s="6">
        <v>48</v>
      </c>
    </row>
    <row r="17" spans="1:4" x14ac:dyDescent="0.25">
      <c r="A17" s="2" t="s">
        <v>8</v>
      </c>
      <c r="B17" s="3"/>
      <c r="C17" s="3"/>
      <c r="D17" s="3"/>
    </row>
    <row r="18" spans="1:4" x14ac:dyDescent="0.25">
      <c r="A18" s="4" t="s">
        <v>6</v>
      </c>
      <c r="B18" s="6">
        <v>27</v>
      </c>
      <c r="C18" s="6">
        <v>22</v>
      </c>
      <c r="D18" s="6">
        <v>49</v>
      </c>
    </row>
    <row r="19" spans="1:4" x14ac:dyDescent="0.25">
      <c r="A19" s="4" t="s">
        <v>2</v>
      </c>
      <c r="B19" s="6">
        <v>13</v>
      </c>
      <c r="C19" s="6">
        <v>30</v>
      </c>
      <c r="D19" s="6">
        <v>43</v>
      </c>
    </row>
    <row r="20" spans="1:4" x14ac:dyDescent="0.25">
      <c r="A20" s="2" t="s">
        <v>10</v>
      </c>
      <c r="B20" s="3"/>
      <c r="C20" s="3"/>
      <c r="D20" s="3"/>
    </row>
    <row r="21" spans="1:4" x14ac:dyDescent="0.25">
      <c r="A21" s="4" t="s">
        <v>6</v>
      </c>
      <c r="B21" s="6">
        <v>23</v>
      </c>
      <c r="C21" s="6">
        <v>25</v>
      </c>
      <c r="D21" s="6">
        <v>48</v>
      </c>
    </row>
    <row r="22" spans="1:4" x14ac:dyDescent="0.25">
      <c r="A22" s="4" t="s">
        <v>2</v>
      </c>
      <c r="B22" s="6">
        <v>14</v>
      </c>
      <c r="C22" s="6">
        <v>40</v>
      </c>
      <c r="D22" s="6">
        <v>54</v>
      </c>
    </row>
    <row r="23" spans="1:4" x14ac:dyDescent="0.25">
      <c r="A23" s="2" t="s">
        <v>7</v>
      </c>
      <c r="B23" s="3"/>
      <c r="C23" s="3"/>
      <c r="D23" s="3"/>
    </row>
    <row r="24" spans="1:4" x14ac:dyDescent="0.25">
      <c r="A24" s="4" t="s">
        <v>6</v>
      </c>
      <c r="B24" s="6">
        <v>21</v>
      </c>
      <c r="C24" s="6">
        <v>19</v>
      </c>
      <c r="D24" s="6">
        <v>40</v>
      </c>
    </row>
    <row r="25" spans="1:4" x14ac:dyDescent="0.25">
      <c r="A25" s="4" t="s">
        <v>2</v>
      </c>
      <c r="B25" s="6">
        <v>18</v>
      </c>
      <c r="C25" s="6">
        <v>30</v>
      </c>
      <c r="D25" s="6">
        <v>48</v>
      </c>
    </row>
    <row r="26" spans="1:4" x14ac:dyDescent="0.25">
      <c r="A26" s="2" t="s">
        <v>1</v>
      </c>
      <c r="B26" s="6">
        <v>247</v>
      </c>
      <c r="C26" s="6">
        <v>403</v>
      </c>
      <c r="D26" s="6">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A92FF-2E58-4E41-B353-AA09969DAF67}">
  <dimension ref="A3:C8"/>
  <sheetViews>
    <sheetView workbookViewId="0">
      <selection activeCell="F14" sqref="F14"/>
    </sheetView>
  </sheetViews>
  <sheetFormatPr defaultRowHeight="15" x14ac:dyDescent="0.25"/>
  <cols>
    <col min="1" max="1" width="13.140625" bestFit="1" customWidth="1"/>
    <col min="2" max="2" width="11.42578125" bestFit="1" customWidth="1"/>
    <col min="3" max="3" width="8.85546875" bestFit="1" customWidth="1"/>
  </cols>
  <sheetData>
    <row r="3" spans="1:3" x14ac:dyDescent="0.25">
      <c r="A3" s="1" t="s">
        <v>0</v>
      </c>
      <c r="B3" t="s">
        <v>52</v>
      </c>
      <c r="C3" t="s">
        <v>53</v>
      </c>
    </row>
    <row r="4" spans="1:3" x14ac:dyDescent="0.25">
      <c r="A4" s="2" t="s">
        <v>13</v>
      </c>
      <c r="B4" s="6">
        <v>11</v>
      </c>
      <c r="C4" s="3">
        <v>11</v>
      </c>
    </row>
    <row r="5" spans="1:3" x14ac:dyDescent="0.25">
      <c r="A5" s="2" t="s">
        <v>15</v>
      </c>
      <c r="B5" s="6">
        <v>96</v>
      </c>
      <c r="C5" s="3">
        <v>92</v>
      </c>
    </row>
    <row r="6" spans="1:3" x14ac:dyDescent="0.25">
      <c r="A6" s="2" t="s">
        <v>14</v>
      </c>
      <c r="B6" s="6">
        <v>599</v>
      </c>
      <c r="C6" s="3">
        <v>400</v>
      </c>
    </row>
    <row r="7" spans="1:3" x14ac:dyDescent="0.25">
      <c r="A7" s="2" t="s">
        <v>16</v>
      </c>
      <c r="B7" s="6">
        <v>950</v>
      </c>
      <c r="C7" s="3">
        <v>676</v>
      </c>
    </row>
    <row r="8" spans="1:3" x14ac:dyDescent="0.25">
      <c r="A8" s="2" t="s">
        <v>1</v>
      </c>
      <c r="B8" s="6">
        <v>1656</v>
      </c>
      <c r="C8" s="3">
        <v>1179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632A-FF92-45B6-9C52-2CEFD2C5143C}">
  <dimension ref="A3:D9"/>
  <sheetViews>
    <sheetView workbookViewId="0">
      <selection activeCell="B14" sqref="B14"/>
    </sheetView>
  </sheetViews>
  <sheetFormatPr defaultRowHeight="15" x14ac:dyDescent="0.25"/>
  <cols>
    <col min="1" max="1" width="13.140625" bestFit="1" customWidth="1"/>
    <col min="2" max="2" width="16.28515625" bestFit="1" customWidth="1"/>
    <col min="3" max="3" width="9.7109375" bestFit="1" customWidth="1"/>
    <col min="4" max="5" width="11.28515625" bestFit="1" customWidth="1"/>
    <col min="6" max="6" width="9.7109375" bestFit="1" customWidth="1"/>
    <col min="7" max="7" width="16.42578125" bestFit="1" customWidth="1"/>
    <col min="8" max="8" width="13.85546875" bestFit="1" customWidth="1"/>
  </cols>
  <sheetData>
    <row r="3" spans="1:4" x14ac:dyDescent="0.25">
      <c r="A3" s="1" t="s">
        <v>52</v>
      </c>
      <c r="B3" s="1" t="s">
        <v>43</v>
      </c>
    </row>
    <row r="4" spans="1:4" x14ac:dyDescent="0.25">
      <c r="A4" s="1" t="s">
        <v>0</v>
      </c>
      <c r="B4" t="s">
        <v>54</v>
      </c>
      <c r="C4" t="s">
        <v>55</v>
      </c>
      <c r="D4" t="s">
        <v>1</v>
      </c>
    </row>
    <row r="5" spans="1:4" x14ac:dyDescent="0.25">
      <c r="A5" s="2" t="s">
        <v>13</v>
      </c>
      <c r="B5" s="6">
        <v>11</v>
      </c>
      <c r="C5" s="6"/>
      <c r="D5" s="6">
        <v>11</v>
      </c>
    </row>
    <row r="6" spans="1:4" x14ac:dyDescent="0.25">
      <c r="A6" s="2" t="s">
        <v>15</v>
      </c>
      <c r="B6" s="6">
        <v>73</v>
      </c>
      <c r="C6" s="6">
        <v>23</v>
      </c>
      <c r="D6" s="6">
        <v>96</v>
      </c>
    </row>
    <row r="7" spans="1:4" x14ac:dyDescent="0.25">
      <c r="A7" s="2" t="s">
        <v>14</v>
      </c>
      <c r="B7" s="6">
        <v>127</v>
      </c>
      <c r="C7" s="6">
        <v>472</v>
      </c>
      <c r="D7" s="6">
        <v>599</v>
      </c>
    </row>
    <row r="8" spans="1:4" x14ac:dyDescent="0.25">
      <c r="A8" s="2" t="s">
        <v>16</v>
      </c>
      <c r="B8" s="6">
        <v>228</v>
      </c>
      <c r="C8" s="6">
        <v>722</v>
      </c>
      <c r="D8" s="6">
        <v>950</v>
      </c>
    </row>
    <row r="9" spans="1:4" x14ac:dyDescent="0.25">
      <c r="A9" s="2" t="s">
        <v>1</v>
      </c>
      <c r="B9" s="6">
        <v>439</v>
      </c>
      <c r="C9" s="6">
        <v>1217</v>
      </c>
      <c r="D9" s="6">
        <v>1656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FEFD-7A0F-476D-A79C-CB6726A41CD8}">
  <dimension ref="A3:D12"/>
  <sheetViews>
    <sheetView workbookViewId="0">
      <selection activeCell="C16" sqref="C16"/>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41</v>
      </c>
      <c r="B3" s="1" t="s">
        <v>43</v>
      </c>
    </row>
    <row r="4" spans="1:4" x14ac:dyDescent="0.25">
      <c r="A4" s="1" t="s">
        <v>0</v>
      </c>
      <c r="B4" t="s">
        <v>12</v>
      </c>
      <c r="C4" t="s">
        <v>4</v>
      </c>
      <c r="D4" t="s">
        <v>1</v>
      </c>
    </row>
    <row r="5" spans="1:4" x14ac:dyDescent="0.25">
      <c r="A5" s="2" t="s">
        <v>45</v>
      </c>
      <c r="B5" s="6">
        <v>25</v>
      </c>
      <c r="C5" s="6">
        <v>50</v>
      </c>
      <c r="D5" s="6">
        <v>75</v>
      </c>
    </row>
    <row r="6" spans="1:4" x14ac:dyDescent="0.25">
      <c r="A6" s="2" t="s">
        <v>46</v>
      </c>
      <c r="B6" s="6">
        <v>86</v>
      </c>
      <c r="C6" s="6">
        <v>27</v>
      </c>
      <c r="D6" s="6">
        <v>113</v>
      </c>
    </row>
    <row r="7" spans="1:4" x14ac:dyDescent="0.25">
      <c r="A7" s="2" t="s">
        <v>47</v>
      </c>
      <c r="B7" s="6">
        <v>21</v>
      </c>
      <c r="C7" s="6">
        <v>41</v>
      </c>
      <c r="D7" s="6">
        <v>62</v>
      </c>
    </row>
    <row r="8" spans="1:4" x14ac:dyDescent="0.25">
      <c r="A8" s="2" t="s">
        <v>48</v>
      </c>
      <c r="B8" s="6">
        <v>34</v>
      </c>
      <c r="C8" s="6">
        <v>90</v>
      </c>
      <c r="D8" s="6">
        <v>124</v>
      </c>
    </row>
    <row r="9" spans="1:4" x14ac:dyDescent="0.25">
      <c r="A9" s="2" t="s">
        <v>49</v>
      </c>
      <c r="B9" s="6">
        <v>21</v>
      </c>
      <c r="C9" s="6">
        <v>73</v>
      </c>
      <c r="D9" s="6">
        <v>94</v>
      </c>
    </row>
    <row r="10" spans="1:4" x14ac:dyDescent="0.25">
      <c r="A10" s="2" t="s">
        <v>50</v>
      </c>
      <c r="B10" s="6">
        <v>33</v>
      </c>
      <c r="C10" s="6">
        <v>81</v>
      </c>
      <c r="D10" s="6">
        <v>114</v>
      </c>
    </row>
    <row r="11" spans="1:4" x14ac:dyDescent="0.25">
      <c r="A11" s="2" t="s">
        <v>51</v>
      </c>
      <c r="B11" s="6">
        <v>27</v>
      </c>
      <c r="C11" s="6">
        <v>41</v>
      </c>
      <c r="D11" s="6">
        <v>68</v>
      </c>
    </row>
    <row r="12" spans="1:4" x14ac:dyDescent="0.25">
      <c r="A12" s="2" t="s">
        <v>1</v>
      </c>
      <c r="B12" s="6">
        <v>247</v>
      </c>
      <c r="C12" s="6">
        <v>403</v>
      </c>
      <c r="D12" s="6">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2B53-0EE4-49CB-9D9B-35AC71E06E89}">
  <dimension ref="A3:D26"/>
  <sheetViews>
    <sheetView workbookViewId="0">
      <selection activeCell="G17" sqref="G17"/>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s>
  <sheetData>
    <row r="3" spans="1:4" x14ac:dyDescent="0.25">
      <c r="A3" s="1" t="s">
        <v>44</v>
      </c>
      <c r="B3" s="1" t="s">
        <v>43</v>
      </c>
    </row>
    <row r="4" spans="1:4" x14ac:dyDescent="0.25">
      <c r="A4" s="1" t="s">
        <v>0</v>
      </c>
      <c r="B4" t="s">
        <v>12</v>
      </c>
      <c r="C4" t="s">
        <v>4</v>
      </c>
      <c r="D4" t="s">
        <v>1</v>
      </c>
    </row>
    <row r="5" spans="1:4" x14ac:dyDescent="0.25">
      <c r="A5" s="2" t="s">
        <v>11</v>
      </c>
      <c r="B5" s="3"/>
      <c r="C5" s="3"/>
      <c r="D5" s="3"/>
    </row>
    <row r="6" spans="1:4" x14ac:dyDescent="0.25">
      <c r="A6" s="4" t="s">
        <v>6</v>
      </c>
      <c r="B6" s="6">
        <v>76.815238095238087</v>
      </c>
      <c r="C6" s="6">
        <v>28.947199999999999</v>
      </c>
      <c r="D6" s="6">
        <v>50.800000000000004</v>
      </c>
    </row>
    <row r="7" spans="1:4" x14ac:dyDescent="0.25">
      <c r="A7" s="4" t="s">
        <v>2</v>
      </c>
      <c r="B7" s="6">
        <v>112.63642857142858</v>
      </c>
      <c r="C7" s="6">
        <v>20.302857142857142</v>
      </c>
      <c r="D7" s="6">
        <v>46.683877551020416</v>
      </c>
    </row>
    <row r="8" spans="1:4" x14ac:dyDescent="0.25">
      <c r="A8" s="2" t="s">
        <v>5</v>
      </c>
      <c r="B8" s="3"/>
      <c r="C8" s="3"/>
      <c r="D8" s="3"/>
    </row>
    <row r="9" spans="1:4" x14ac:dyDescent="0.25">
      <c r="A9" s="4" t="s">
        <v>6</v>
      </c>
      <c r="B9" s="6">
        <v>86.816800000000001</v>
      </c>
      <c r="C9" s="6">
        <v>15.668823529411766</v>
      </c>
      <c r="D9" s="6">
        <v>58.018809523809523</v>
      </c>
    </row>
    <row r="10" spans="1:4" x14ac:dyDescent="0.25">
      <c r="A10" s="4" t="s">
        <v>2</v>
      </c>
      <c r="B10" s="6">
        <v>63.764000000000003</v>
      </c>
      <c r="C10" s="6">
        <v>16.629428571428569</v>
      </c>
      <c r="D10" s="6">
        <v>30.7698</v>
      </c>
    </row>
    <row r="11" spans="1:4" x14ac:dyDescent="0.25">
      <c r="A11" s="2" t="s">
        <v>3</v>
      </c>
      <c r="B11" s="3"/>
      <c r="C11" s="3"/>
      <c r="D11" s="3"/>
    </row>
    <row r="12" spans="1:4" x14ac:dyDescent="0.25">
      <c r="A12" s="4" t="s">
        <v>6</v>
      </c>
      <c r="B12" s="6">
        <v>55.166428571428575</v>
      </c>
      <c r="C12" s="6">
        <v>10.90764705882353</v>
      </c>
      <c r="D12" s="6">
        <v>30.895483870967741</v>
      </c>
    </row>
    <row r="13" spans="1:4" x14ac:dyDescent="0.25">
      <c r="A13" s="4" t="s">
        <v>2</v>
      </c>
      <c r="B13" s="6">
        <v>130.64363636363635</v>
      </c>
      <c r="C13" s="6">
        <v>18.820399999999999</v>
      </c>
      <c r="D13" s="6">
        <v>38.985245901639345</v>
      </c>
    </row>
    <row r="14" spans="1:4" x14ac:dyDescent="0.25">
      <c r="A14" s="2" t="s">
        <v>9</v>
      </c>
      <c r="B14" s="3"/>
      <c r="C14" s="3"/>
      <c r="D14" s="3"/>
    </row>
    <row r="15" spans="1:4" x14ac:dyDescent="0.25">
      <c r="A15" s="4" t="s">
        <v>6</v>
      </c>
      <c r="B15" s="6">
        <v>88.446315789473687</v>
      </c>
      <c r="C15" s="6">
        <v>18.317083333333333</v>
      </c>
      <c r="D15" s="6">
        <v>49.304418604651168</v>
      </c>
    </row>
    <row r="16" spans="1:4" x14ac:dyDescent="0.25">
      <c r="A16" s="4" t="s">
        <v>2</v>
      </c>
      <c r="B16" s="6">
        <v>83.696923076923071</v>
      </c>
      <c r="C16" s="6">
        <v>18.36611111111111</v>
      </c>
      <c r="D16" s="6">
        <v>35.698775510204079</v>
      </c>
    </row>
    <row r="17" spans="1:4" x14ac:dyDescent="0.25">
      <c r="A17" s="2" t="s">
        <v>8</v>
      </c>
      <c r="B17" s="3"/>
      <c r="C17" s="3"/>
      <c r="D17" s="3"/>
    </row>
    <row r="18" spans="1:4" x14ac:dyDescent="0.25">
      <c r="A18" s="4" t="s">
        <v>6</v>
      </c>
      <c r="B18" s="6">
        <v>86.20703703703704</v>
      </c>
      <c r="C18" s="6">
        <v>12.388260869565217</v>
      </c>
      <c r="D18" s="6">
        <v>52.250399999999999</v>
      </c>
    </row>
    <row r="19" spans="1:4" x14ac:dyDescent="0.25">
      <c r="A19" s="4" t="s">
        <v>2</v>
      </c>
      <c r="B19" s="6">
        <v>66.261538461538464</v>
      </c>
      <c r="C19" s="6">
        <v>33.782258064516128</v>
      </c>
      <c r="D19" s="6">
        <v>43.378409090909095</v>
      </c>
    </row>
    <row r="20" spans="1:4" x14ac:dyDescent="0.25">
      <c r="A20" s="2" t="s">
        <v>10</v>
      </c>
      <c r="B20" s="3"/>
      <c r="C20" s="3"/>
      <c r="D20" s="3"/>
    </row>
    <row r="21" spans="1:4" x14ac:dyDescent="0.25">
      <c r="A21" s="4" t="s">
        <v>6</v>
      </c>
      <c r="B21" s="6">
        <v>68.317826086956515</v>
      </c>
      <c r="C21" s="6">
        <v>12.6516</v>
      </c>
      <c r="D21" s="6">
        <v>39.324999999999996</v>
      </c>
    </row>
    <row r="22" spans="1:4" x14ac:dyDescent="0.25">
      <c r="A22" s="4" t="s">
        <v>2</v>
      </c>
      <c r="B22" s="6">
        <v>74.398571428571429</v>
      </c>
      <c r="C22" s="6">
        <v>19.814146341463413</v>
      </c>
      <c r="D22" s="6">
        <v>33.708363636363636</v>
      </c>
    </row>
    <row r="23" spans="1:4" x14ac:dyDescent="0.25">
      <c r="A23" s="2" t="s">
        <v>7</v>
      </c>
      <c r="B23" s="3"/>
      <c r="C23" s="3"/>
      <c r="D23" s="3"/>
    </row>
    <row r="24" spans="1:4" x14ac:dyDescent="0.25">
      <c r="A24" s="4" t="s">
        <v>6</v>
      </c>
      <c r="B24" s="6">
        <v>73.84571428571428</v>
      </c>
      <c r="C24" s="6">
        <v>7.696315789473684</v>
      </c>
      <c r="D24" s="6">
        <v>42.424750000000003</v>
      </c>
    </row>
    <row r="25" spans="1:4" x14ac:dyDescent="0.25">
      <c r="A25" s="4" t="s">
        <v>2</v>
      </c>
      <c r="B25" s="6">
        <v>93.846666666666664</v>
      </c>
      <c r="C25" s="6">
        <v>17.697741935483872</v>
      </c>
      <c r="D25" s="6">
        <v>45.670816326530613</v>
      </c>
    </row>
    <row r="26" spans="1:4" x14ac:dyDescent="0.25">
      <c r="A26" s="2" t="s">
        <v>1</v>
      </c>
      <c r="B26" s="6">
        <v>82.002983870967753</v>
      </c>
      <c r="C26" s="6">
        <v>18.742371638141808</v>
      </c>
      <c r="D26" s="6">
        <v>42.621567732115679</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C3AC-74A0-4EA2-9DF0-AA2DE8E5E860}">
  <dimension ref="A3:C92"/>
  <sheetViews>
    <sheetView workbookViewId="0">
      <selection activeCell="I2" sqref="I2"/>
    </sheetView>
  </sheetViews>
  <sheetFormatPr defaultRowHeight="15" x14ac:dyDescent="0.25"/>
  <cols>
    <col min="1" max="1" width="13.140625" bestFit="1" customWidth="1"/>
    <col min="2" max="2" width="16.85546875" bestFit="1" customWidth="1"/>
    <col min="3" max="3" width="10.140625" bestFit="1" customWidth="1"/>
  </cols>
  <sheetData>
    <row r="3" spans="1:3" x14ac:dyDescent="0.25">
      <c r="A3" s="1" t="s">
        <v>0</v>
      </c>
      <c r="B3" t="s">
        <v>41</v>
      </c>
      <c r="C3" t="s">
        <v>42</v>
      </c>
    </row>
    <row r="4" spans="1:3" x14ac:dyDescent="0.25">
      <c r="A4" s="2" t="s">
        <v>13</v>
      </c>
      <c r="B4" s="3"/>
      <c r="C4" s="3"/>
    </row>
    <row r="5" spans="1:3" x14ac:dyDescent="0.25">
      <c r="A5" s="4" t="s">
        <v>17</v>
      </c>
      <c r="B5" s="3"/>
      <c r="C5" s="3"/>
    </row>
    <row r="6" spans="1:3" x14ac:dyDescent="0.25">
      <c r="A6" s="5" t="s">
        <v>18</v>
      </c>
      <c r="B6" s="6">
        <v>228</v>
      </c>
      <c r="C6" s="6">
        <v>1</v>
      </c>
    </row>
    <row r="7" spans="1:3" x14ac:dyDescent="0.25">
      <c r="A7" s="5" t="s">
        <v>19</v>
      </c>
      <c r="B7" s="6">
        <v>229</v>
      </c>
      <c r="C7" s="6">
        <v>1</v>
      </c>
    </row>
    <row r="8" spans="1:3" x14ac:dyDescent="0.25">
      <c r="A8" s="5" t="s">
        <v>20</v>
      </c>
      <c r="B8" s="6">
        <v>229</v>
      </c>
      <c r="C8" s="6">
        <v>1</v>
      </c>
    </row>
    <row r="9" spans="1:3" x14ac:dyDescent="0.25">
      <c r="A9" s="4" t="s">
        <v>33</v>
      </c>
      <c r="B9" s="6">
        <v>229</v>
      </c>
      <c r="C9" s="6">
        <v>3</v>
      </c>
    </row>
    <row r="10" spans="1:3" x14ac:dyDescent="0.25">
      <c r="A10" s="4" t="s">
        <v>21</v>
      </c>
      <c r="B10" s="3"/>
      <c r="C10" s="3"/>
    </row>
    <row r="11" spans="1:3" x14ac:dyDescent="0.25">
      <c r="A11" s="5" t="s">
        <v>22</v>
      </c>
      <c r="B11" s="6">
        <v>233</v>
      </c>
      <c r="C11" s="6">
        <v>4</v>
      </c>
    </row>
    <row r="12" spans="1:3" x14ac:dyDescent="0.25">
      <c r="A12" s="5" t="s">
        <v>23</v>
      </c>
      <c r="B12" s="6">
        <v>242</v>
      </c>
      <c r="C12" s="6">
        <v>8</v>
      </c>
    </row>
    <row r="13" spans="1:3" x14ac:dyDescent="0.25">
      <c r="A13" s="5" t="s">
        <v>24</v>
      </c>
      <c r="B13" s="6">
        <v>251</v>
      </c>
      <c r="C13" s="6">
        <v>9</v>
      </c>
    </row>
    <row r="14" spans="1:3" x14ac:dyDescent="0.25">
      <c r="A14" s="4" t="s">
        <v>34</v>
      </c>
      <c r="B14" s="6">
        <v>251</v>
      </c>
      <c r="C14" s="6">
        <v>21</v>
      </c>
    </row>
    <row r="15" spans="1:3" x14ac:dyDescent="0.25">
      <c r="A15" s="4" t="s">
        <v>25</v>
      </c>
      <c r="B15" s="3"/>
      <c r="C15" s="3"/>
    </row>
    <row r="16" spans="1:3" x14ac:dyDescent="0.25">
      <c r="A16" s="5" t="s">
        <v>26</v>
      </c>
      <c r="B16" s="6">
        <v>258</v>
      </c>
      <c r="C16" s="6">
        <v>7</v>
      </c>
    </row>
    <row r="17" spans="1:3" x14ac:dyDescent="0.25">
      <c r="A17" s="5" t="s">
        <v>27</v>
      </c>
      <c r="B17" s="6">
        <v>269</v>
      </c>
      <c r="C17" s="6">
        <v>11</v>
      </c>
    </row>
    <row r="18" spans="1:3" x14ac:dyDescent="0.25">
      <c r="A18" s="5" t="s">
        <v>28</v>
      </c>
      <c r="B18" s="6">
        <v>275</v>
      </c>
      <c r="C18" s="6">
        <v>6</v>
      </c>
    </row>
    <row r="19" spans="1:3" x14ac:dyDescent="0.25">
      <c r="A19" s="4" t="s">
        <v>35</v>
      </c>
      <c r="B19" s="6">
        <v>275</v>
      </c>
      <c r="C19" s="6">
        <v>24</v>
      </c>
    </row>
    <row r="20" spans="1:3" x14ac:dyDescent="0.25">
      <c r="A20" s="4" t="s">
        <v>29</v>
      </c>
      <c r="B20" s="3"/>
      <c r="C20" s="3"/>
    </row>
    <row r="21" spans="1:3" x14ac:dyDescent="0.25">
      <c r="A21" s="5" t="s">
        <v>30</v>
      </c>
      <c r="B21" s="6">
        <v>289</v>
      </c>
      <c r="C21" s="6">
        <v>14</v>
      </c>
    </row>
    <row r="22" spans="1:3" x14ac:dyDescent="0.25">
      <c r="A22" s="5" t="s">
        <v>31</v>
      </c>
      <c r="B22" s="6">
        <v>291</v>
      </c>
      <c r="C22" s="6">
        <v>9</v>
      </c>
    </row>
    <row r="23" spans="1:3" x14ac:dyDescent="0.25">
      <c r="A23" s="5" t="s">
        <v>32</v>
      </c>
      <c r="B23" s="6">
        <v>300</v>
      </c>
      <c r="C23" s="6">
        <v>7</v>
      </c>
    </row>
    <row r="24" spans="1:3" x14ac:dyDescent="0.25">
      <c r="A24" s="4" t="s">
        <v>36</v>
      </c>
      <c r="B24" s="6">
        <v>300</v>
      </c>
      <c r="C24" s="6">
        <v>30</v>
      </c>
    </row>
    <row r="25" spans="1:3" x14ac:dyDescent="0.25">
      <c r="A25" s="2" t="s">
        <v>37</v>
      </c>
      <c r="B25" s="6">
        <v>300</v>
      </c>
      <c r="C25" s="6">
        <v>78</v>
      </c>
    </row>
    <row r="26" spans="1:3" x14ac:dyDescent="0.25">
      <c r="A26" s="2" t="s">
        <v>15</v>
      </c>
      <c r="B26" s="3"/>
      <c r="C26" s="3"/>
    </row>
    <row r="27" spans="1:3" x14ac:dyDescent="0.25">
      <c r="A27" s="4" t="s">
        <v>17</v>
      </c>
      <c r="B27" s="3"/>
      <c r="C27" s="3"/>
    </row>
    <row r="28" spans="1:3" x14ac:dyDescent="0.25">
      <c r="A28" s="5" t="s">
        <v>18</v>
      </c>
      <c r="B28" s="6">
        <v>312</v>
      </c>
      <c r="C28" s="6">
        <v>10</v>
      </c>
    </row>
    <row r="29" spans="1:3" x14ac:dyDescent="0.25">
      <c r="A29" s="5" t="s">
        <v>19</v>
      </c>
      <c r="B29" s="6">
        <v>322</v>
      </c>
      <c r="C29" s="6">
        <v>9</v>
      </c>
    </row>
    <row r="30" spans="1:3" x14ac:dyDescent="0.25">
      <c r="A30" s="5" t="s">
        <v>20</v>
      </c>
      <c r="B30" s="6">
        <v>338</v>
      </c>
      <c r="C30" s="6">
        <v>18</v>
      </c>
    </row>
    <row r="31" spans="1:3" x14ac:dyDescent="0.25">
      <c r="A31" s="4" t="s">
        <v>33</v>
      </c>
      <c r="B31" s="6">
        <v>338</v>
      </c>
      <c r="C31" s="6">
        <v>37</v>
      </c>
    </row>
    <row r="32" spans="1:3" x14ac:dyDescent="0.25">
      <c r="A32" s="4" t="s">
        <v>21</v>
      </c>
      <c r="B32" s="3"/>
      <c r="C32" s="3"/>
    </row>
    <row r="33" spans="1:3" x14ac:dyDescent="0.25">
      <c r="A33" s="5" t="s">
        <v>22</v>
      </c>
      <c r="B33" s="6">
        <v>343</v>
      </c>
      <c r="C33" s="6">
        <v>8</v>
      </c>
    </row>
    <row r="34" spans="1:3" x14ac:dyDescent="0.25">
      <c r="A34" s="5" t="s">
        <v>23</v>
      </c>
      <c r="B34" s="6">
        <v>351</v>
      </c>
      <c r="C34" s="6">
        <v>7</v>
      </c>
    </row>
    <row r="35" spans="1:3" x14ac:dyDescent="0.25">
      <c r="A35" s="5" t="s">
        <v>24</v>
      </c>
      <c r="B35" s="6">
        <v>361</v>
      </c>
      <c r="C35" s="6">
        <v>7</v>
      </c>
    </row>
    <row r="36" spans="1:3" x14ac:dyDescent="0.25">
      <c r="A36" s="4" t="s">
        <v>34</v>
      </c>
      <c r="B36" s="6">
        <v>361</v>
      </c>
      <c r="C36" s="6">
        <v>22</v>
      </c>
    </row>
    <row r="37" spans="1:3" x14ac:dyDescent="0.25">
      <c r="A37" s="4" t="s">
        <v>25</v>
      </c>
      <c r="B37" s="3"/>
      <c r="C37" s="3"/>
    </row>
    <row r="38" spans="1:3" x14ac:dyDescent="0.25">
      <c r="A38" s="5" t="s">
        <v>26</v>
      </c>
      <c r="B38" s="6">
        <v>370</v>
      </c>
      <c r="C38" s="6">
        <v>8</v>
      </c>
    </row>
    <row r="39" spans="1:3" x14ac:dyDescent="0.25">
      <c r="A39" s="5" t="s">
        <v>27</v>
      </c>
      <c r="B39" s="6">
        <v>386</v>
      </c>
      <c r="C39" s="6">
        <v>18</v>
      </c>
    </row>
    <row r="40" spans="1:3" x14ac:dyDescent="0.25">
      <c r="A40" s="5" t="s">
        <v>28</v>
      </c>
      <c r="B40" s="6">
        <v>403</v>
      </c>
      <c r="C40" s="6">
        <v>21</v>
      </c>
    </row>
    <row r="41" spans="1:3" x14ac:dyDescent="0.25">
      <c r="A41" s="4" t="s">
        <v>35</v>
      </c>
      <c r="B41" s="6">
        <v>403</v>
      </c>
      <c r="C41" s="6">
        <v>47</v>
      </c>
    </row>
    <row r="42" spans="1:3" x14ac:dyDescent="0.25">
      <c r="A42" s="4" t="s">
        <v>29</v>
      </c>
      <c r="B42" s="3"/>
      <c r="C42" s="3"/>
    </row>
    <row r="43" spans="1:3" x14ac:dyDescent="0.25">
      <c r="A43" s="5" t="s">
        <v>30</v>
      </c>
      <c r="B43" s="6">
        <v>426</v>
      </c>
      <c r="C43" s="6">
        <v>24</v>
      </c>
    </row>
    <row r="44" spans="1:3" x14ac:dyDescent="0.25">
      <c r="A44" s="5" t="s">
        <v>31</v>
      </c>
      <c r="B44" s="6">
        <v>453</v>
      </c>
      <c r="C44" s="6">
        <v>33</v>
      </c>
    </row>
    <row r="45" spans="1:3" x14ac:dyDescent="0.25">
      <c r="A45" s="5" t="s">
        <v>32</v>
      </c>
      <c r="B45" s="6">
        <v>467</v>
      </c>
      <c r="C45" s="6">
        <v>17</v>
      </c>
    </row>
    <row r="46" spans="1:3" x14ac:dyDescent="0.25">
      <c r="A46" s="4" t="s">
        <v>36</v>
      </c>
      <c r="B46" s="6">
        <v>467</v>
      </c>
      <c r="C46" s="6">
        <v>74</v>
      </c>
    </row>
    <row r="47" spans="1:3" x14ac:dyDescent="0.25">
      <c r="A47" s="2" t="s">
        <v>38</v>
      </c>
      <c r="B47" s="6">
        <v>467</v>
      </c>
      <c r="C47" s="6">
        <v>180</v>
      </c>
    </row>
    <row r="48" spans="1:3" x14ac:dyDescent="0.25">
      <c r="A48" s="2" t="s">
        <v>14</v>
      </c>
      <c r="B48" s="3"/>
      <c r="C48" s="3"/>
    </row>
    <row r="49" spans="1:3" x14ac:dyDescent="0.25">
      <c r="A49" s="4" t="s">
        <v>17</v>
      </c>
      <c r="B49" s="3"/>
      <c r="C49" s="3"/>
    </row>
    <row r="50" spans="1:3" x14ac:dyDescent="0.25">
      <c r="A50" s="5" t="s">
        <v>18</v>
      </c>
      <c r="B50" s="6">
        <v>455</v>
      </c>
      <c r="C50" s="6">
        <v>18</v>
      </c>
    </row>
    <row r="51" spans="1:3" x14ac:dyDescent="0.25">
      <c r="A51" s="5" t="s">
        <v>19</v>
      </c>
      <c r="B51" s="6">
        <v>454</v>
      </c>
      <c r="C51" s="6">
        <v>27</v>
      </c>
    </row>
    <row r="52" spans="1:3" x14ac:dyDescent="0.25">
      <c r="A52" s="5" t="s">
        <v>20</v>
      </c>
      <c r="B52" s="6">
        <v>449</v>
      </c>
      <c r="C52" s="6">
        <v>21</v>
      </c>
    </row>
    <row r="53" spans="1:3" x14ac:dyDescent="0.25">
      <c r="A53" s="4" t="s">
        <v>33</v>
      </c>
      <c r="B53" s="6">
        <v>449</v>
      </c>
      <c r="C53" s="6">
        <v>66</v>
      </c>
    </row>
    <row r="54" spans="1:3" x14ac:dyDescent="0.25">
      <c r="A54" s="4" t="s">
        <v>21</v>
      </c>
      <c r="B54" s="3"/>
      <c r="C54" s="3"/>
    </row>
    <row r="55" spans="1:3" x14ac:dyDescent="0.25">
      <c r="A55" s="5" t="s">
        <v>22</v>
      </c>
      <c r="B55" s="6">
        <v>448</v>
      </c>
      <c r="C55" s="6">
        <v>31</v>
      </c>
    </row>
    <row r="56" spans="1:3" x14ac:dyDescent="0.25">
      <c r="A56" s="5" t="s">
        <v>23</v>
      </c>
      <c r="B56" s="6">
        <v>454</v>
      </c>
      <c r="C56" s="6">
        <v>47</v>
      </c>
    </row>
    <row r="57" spans="1:3" x14ac:dyDescent="0.25">
      <c r="A57" s="5" t="s">
        <v>24</v>
      </c>
      <c r="B57" s="6">
        <v>458</v>
      </c>
      <c r="C57" s="6">
        <v>36</v>
      </c>
    </row>
    <row r="58" spans="1:3" x14ac:dyDescent="0.25">
      <c r="A58" s="4" t="s">
        <v>34</v>
      </c>
      <c r="B58" s="6">
        <v>458</v>
      </c>
      <c r="C58" s="6">
        <v>114</v>
      </c>
    </row>
    <row r="59" spans="1:3" x14ac:dyDescent="0.25">
      <c r="A59" s="4" t="s">
        <v>25</v>
      </c>
      <c r="B59" s="3"/>
      <c r="C59" s="3"/>
    </row>
    <row r="60" spans="1:3" x14ac:dyDescent="0.25">
      <c r="A60" s="5" t="s">
        <v>26</v>
      </c>
      <c r="B60" s="6">
        <v>462</v>
      </c>
      <c r="C60" s="6">
        <v>53</v>
      </c>
    </row>
    <row r="61" spans="1:3" x14ac:dyDescent="0.25">
      <c r="A61" s="5" t="s">
        <v>27</v>
      </c>
      <c r="B61" s="6">
        <v>488</v>
      </c>
      <c r="C61" s="6">
        <v>76</v>
      </c>
    </row>
    <row r="62" spans="1:3" x14ac:dyDescent="0.25">
      <c r="A62" s="5" t="s">
        <v>28</v>
      </c>
      <c r="B62" s="6">
        <v>494</v>
      </c>
      <c r="C62" s="6">
        <v>47</v>
      </c>
    </row>
    <row r="63" spans="1:3" x14ac:dyDescent="0.25">
      <c r="A63" s="4" t="s">
        <v>35</v>
      </c>
      <c r="B63" s="6">
        <v>494</v>
      </c>
      <c r="C63" s="6">
        <v>176</v>
      </c>
    </row>
    <row r="64" spans="1:3" x14ac:dyDescent="0.25">
      <c r="A64" s="4" t="s">
        <v>29</v>
      </c>
      <c r="B64" s="3"/>
      <c r="C64" s="3"/>
    </row>
    <row r="65" spans="1:3" x14ac:dyDescent="0.25">
      <c r="A65" s="5" t="s">
        <v>30</v>
      </c>
      <c r="B65" s="6">
        <v>504</v>
      </c>
      <c r="C65" s="6">
        <v>65</v>
      </c>
    </row>
    <row r="66" spans="1:3" x14ac:dyDescent="0.25">
      <c r="A66" s="5" t="s">
        <v>31</v>
      </c>
      <c r="B66" s="6">
        <v>517</v>
      </c>
      <c r="C66" s="6">
        <v>55</v>
      </c>
    </row>
    <row r="67" spans="1:3" x14ac:dyDescent="0.25">
      <c r="A67" s="5" t="s">
        <v>32</v>
      </c>
      <c r="B67" s="6">
        <v>505</v>
      </c>
      <c r="C67" s="6">
        <v>10</v>
      </c>
    </row>
    <row r="68" spans="1:3" x14ac:dyDescent="0.25">
      <c r="A68" s="4" t="s">
        <v>36</v>
      </c>
      <c r="B68" s="6">
        <v>505</v>
      </c>
      <c r="C68" s="6">
        <v>130</v>
      </c>
    </row>
    <row r="69" spans="1:3" x14ac:dyDescent="0.25">
      <c r="A69" s="2" t="s">
        <v>39</v>
      </c>
      <c r="B69" s="6">
        <v>505</v>
      </c>
      <c r="C69" s="6">
        <v>486</v>
      </c>
    </row>
    <row r="70" spans="1:3" x14ac:dyDescent="0.25">
      <c r="A70" s="2" t="s">
        <v>16</v>
      </c>
      <c r="B70" s="3"/>
      <c r="C70" s="3"/>
    </row>
    <row r="71" spans="1:3" x14ac:dyDescent="0.25">
      <c r="A71" s="4" t="s">
        <v>17</v>
      </c>
      <c r="B71" s="3"/>
      <c r="C71" s="3"/>
    </row>
    <row r="72" spans="1:3" x14ac:dyDescent="0.25">
      <c r="A72" s="5" t="s">
        <v>18</v>
      </c>
      <c r="B72" s="6">
        <v>506</v>
      </c>
      <c r="C72" s="6">
        <v>39</v>
      </c>
    </row>
    <row r="73" spans="1:3" x14ac:dyDescent="0.25">
      <c r="A73" s="5" t="s">
        <v>19</v>
      </c>
      <c r="B73" s="6">
        <v>505</v>
      </c>
      <c r="C73" s="6">
        <v>34</v>
      </c>
    </row>
    <row r="74" spans="1:3" x14ac:dyDescent="0.25">
      <c r="A74" s="5" t="s">
        <v>20</v>
      </c>
      <c r="B74" s="6">
        <v>525</v>
      </c>
      <c r="C74" s="6">
        <v>54</v>
      </c>
    </row>
    <row r="75" spans="1:3" x14ac:dyDescent="0.25">
      <c r="A75" s="4" t="s">
        <v>33</v>
      </c>
      <c r="B75" s="6">
        <v>525</v>
      </c>
      <c r="C75" s="6">
        <v>127</v>
      </c>
    </row>
    <row r="76" spans="1:3" x14ac:dyDescent="0.25">
      <c r="A76" s="4" t="s">
        <v>21</v>
      </c>
      <c r="B76" s="3"/>
      <c r="C76" s="3"/>
    </row>
    <row r="77" spans="1:3" x14ac:dyDescent="0.25">
      <c r="A77" s="5" t="s">
        <v>22</v>
      </c>
      <c r="B77" s="6">
        <v>537</v>
      </c>
      <c r="C77" s="6">
        <v>72</v>
      </c>
    </row>
    <row r="78" spans="1:3" x14ac:dyDescent="0.25">
      <c r="A78" s="5" t="s">
        <v>23</v>
      </c>
      <c r="B78" s="6">
        <v>571</v>
      </c>
      <c r="C78" s="6">
        <v>108</v>
      </c>
    </row>
    <row r="79" spans="1:3" x14ac:dyDescent="0.25">
      <c r="A79" s="5" t="s">
        <v>24</v>
      </c>
      <c r="B79" s="6">
        <v>633</v>
      </c>
      <c r="C79" s="6">
        <v>118</v>
      </c>
    </row>
    <row r="80" spans="1:3" x14ac:dyDescent="0.25">
      <c r="A80" s="4" t="s">
        <v>34</v>
      </c>
      <c r="B80" s="6">
        <v>633</v>
      </c>
      <c r="C80" s="6">
        <v>298</v>
      </c>
    </row>
    <row r="81" spans="1:3" x14ac:dyDescent="0.25">
      <c r="A81" s="4" t="s">
        <v>25</v>
      </c>
      <c r="B81" s="3"/>
      <c r="C81" s="3"/>
    </row>
    <row r="82" spans="1:3" x14ac:dyDescent="0.25">
      <c r="A82" s="5" t="s">
        <v>26</v>
      </c>
      <c r="B82" s="6">
        <v>635</v>
      </c>
      <c r="C82" s="6">
        <v>102</v>
      </c>
    </row>
    <row r="83" spans="1:3" x14ac:dyDescent="0.25">
      <c r="A83" s="5" t="s">
        <v>27</v>
      </c>
      <c r="B83" s="6">
        <v>634</v>
      </c>
      <c r="C83" s="6">
        <v>96</v>
      </c>
    </row>
    <row r="84" spans="1:3" x14ac:dyDescent="0.25">
      <c r="A84" s="5" t="s">
        <v>28</v>
      </c>
      <c r="B84" s="6">
        <v>648</v>
      </c>
      <c r="C84" s="6">
        <v>80</v>
      </c>
    </row>
    <row r="85" spans="1:3" x14ac:dyDescent="0.25">
      <c r="A85" s="4" t="s">
        <v>35</v>
      </c>
      <c r="B85" s="6">
        <v>648</v>
      </c>
      <c r="C85" s="6">
        <v>278</v>
      </c>
    </row>
    <row r="86" spans="1:3" x14ac:dyDescent="0.25">
      <c r="A86" s="4" t="s">
        <v>29</v>
      </c>
      <c r="B86" s="3"/>
      <c r="C86" s="3"/>
    </row>
    <row r="87" spans="1:3" x14ac:dyDescent="0.25">
      <c r="A87" s="5" t="s">
        <v>30</v>
      </c>
      <c r="B87" s="6">
        <v>658</v>
      </c>
      <c r="C87" s="6">
        <v>102</v>
      </c>
    </row>
    <row r="88" spans="1:3" x14ac:dyDescent="0.25">
      <c r="A88" s="5" t="s">
        <v>31</v>
      </c>
      <c r="B88" s="6">
        <v>657</v>
      </c>
      <c r="C88" s="6">
        <v>45</v>
      </c>
    </row>
    <row r="89" spans="1:3" x14ac:dyDescent="0.25">
      <c r="A89" s="5" t="s">
        <v>32</v>
      </c>
      <c r="B89" s="6">
        <v>650</v>
      </c>
      <c r="C89" s="6">
        <v>2</v>
      </c>
    </row>
    <row r="90" spans="1:3" x14ac:dyDescent="0.25">
      <c r="A90" s="4" t="s">
        <v>36</v>
      </c>
      <c r="B90" s="6">
        <v>650</v>
      </c>
      <c r="C90" s="6">
        <v>149</v>
      </c>
    </row>
    <row r="91" spans="1:3" x14ac:dyDescent="0.25">
      <c r="A91" s="2" t="s">
        <v>40</v>
      </c>
      <c r="B91" s="6">
        <v>650</v>
      </c>
      <c r="C91" s="6">
        <v>852</v>
      </c>
    </row>
    <row r="92" spans="1:3" x14ac:dyDescent="0.25">
      <c r="A92" s="2" t="s">
        <v>1</v>
      </c>
      <c r="B92" s="6">
        <v>650</v>
      </c>
      <c r="C92" s="6">
        <v>1596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c b d 3 d 7 e 5 - 9 4 8 c - 4 7 0 f - 9 6 2 9 - b d 6 b 5 9 c 5 d 0 7 c "   x m l n s = " h t t p : / / s c h e m a s . m i c r o s o f t . c o m / D a t a M a s h u p " > A A A A A E 0 G A A B Q S w M E F A A C A A g A E 3 k 8 U J a p 7 C a o A A A A + A A A A B I A H A B D b 2 5 m a W c v U G F j a 2 F n Z S 5 4 b W w g o h g A K K A U A A A A A A A A A A A A A A A A A A A A A A A A A A A A h Y 9 N D o I w G E S v Q r q n L R h + Q j 7 K w q 0 k J k T j t q k V G q E Y W i x 3 c + G R v I I k i r p z O Z M 3 y Z v H 7 Q 7 F 1 L X e V Q 5 G 9 T p H A a b I k 1 r 0 R 6 X r H I 3 2 5 K e o Y L D l 4 s x r 6 c 2 w N t l k V I 4 a a y 8 Z I c 4 5 7 F a 4 H 2 o S U h q Q Q 7 m p R C M 7 7 i t t L N d C o s / q + H + F G O x f M i z E S Y y j O E l x l A Z A l h p K p b 9 I O B t j C u S n h P X Y 2 n G Q T G p / V w F Z I p D 3 C / Y E U E s D B B Q A A g A I A B N 5 P 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e T x Q E u X C X U M D A A D U C g A A E w A c A E Z v c m 1 1 b G F z L 1 N l Y 3 R p b 2 4 x L m 0 g o h g A K K A U A A A A A A A A A A A A A A A A A A A A A A A A A A A A x Z Z d b 9 o w F I b v K / U / W O 4 N S B k a 1 T 6 0 j 2 x q + W i R t o 4 B v Q I 0 u e S U W E 1 s Z j t t G e K / 7 z h O S S B E H d K 0 c U O w j 8 / 7 n s e O D x p m h k t B h u 6 7 + e H 4 6 P h I h 0 x B Q E 7 o 5 Y C 0 m W G U + C Q C c 3 x E 8 D O U i Z o B j n R l F I B q d H k E u k Z b 7 y f X G p S e / I L m 2 3 e T N u g 7 I x c T A / F C K q a W k 5 k M Y N J 5 n E E 0 C d W P g O n w R j I V T A I r U P d c 8 h O K 6 Q x Y 9 U s e B C B I m r 5 p H Y z Y T Q S N I U R o d S A f d M 0 5 8 Q i w W U j G Z 8 Y o f p M Y 0 N P P Y 7 d 4 + p l 8 / E S M S i D P 3 x P 3 8 g 5 I K 9 F G x q S b C F d 3 L n A W B C 0 Z J b G o V Z r x C B 0 p J v S t V H E 6 R j M T J 7 v j t X F L C g P C T O u 5 h Q E I F m N S J 1 M s z s 1 k 4 7 V q s x 5 Z 0 S u M t E 4 c h U b 6 c 1 0 U i e U 9 i n w z I a g 9 U o 5 j L l U y Z T W K u c t F F 9 Q 6 j w s m A l y e J s + S F N T c f P q 8 g V v h c B 9 c l 8 S F W D P W 8 C 7 p E z p k 8 Q L F 0 5 / 1 e h l F J l H E b S d y B h V V e K s q y K 2 Q i b m N X y 6 A P H A T k i 9 y x l B + I 7 F x 6 Z L Z Q F 0 r W 0 L Y K z o C F e P r Z g s 2 N i G + G b B e I 4 + F e d E f 0 f 2 y z 0 p V e v Q y y Q E w L c W T q I F H s / 6 D E p s H C b s C D y 7 u M J F t e 7 a 8 T r z o t V G x J 8 y b V w 0 b s 7 b H + g J w l 9 V W x X b 4 b A 7 l 2 I 4 J B Z 9 d K J k s S g u 6 / d I Q 1 1 f w c M k V l G b O r 8 k A 5 v x w 0 q c H Q W g 6 1 N b C w b g P U 9 r 2 a H H 3 2 T L b 7 B L Y / Q B H I B L r c 6 n L 4 N 3 c V 7 w + Q / 2 0 U C T x D S i H k w W 2 x p 2 F 6 / r x E R f 7 a 9 t u b c X L 4 p + 1 t y t 2 z + c s v c N R w U m t X q 4 3 T S I 3 X 4 g s + u 4 z h V c Q 9 i S 7 f q c I H G d k 3 N O b m O 8 J q K V v 2 5 9 H z r l A l z 1 s Y o b f c l D + 9 m I v Z e R T F 2 a Z 7 q Q Z w M 8 E c Q d p u u k 2 y v w m f h Z q S 9 8 3 2 n K W x O i j l h f j j d s Q 8 Z j j s 0 8 9 l M / u R b / 5 x i M d g W y 5 m P v N 0 9 e n H v m e S A N D s 4 z A z x 8 b V 1 L A N D / V f S V j n M P G D Q x 3 s X D n Z z P Z + O Y / x D g b P 4 u i I R 5 o p r S r d O s 8 l b K m H M a b x p y S Q o T W L Q r S F a X w i C c E 0 3 U R T x K x t I H Q 9 7 S C G V 1 T M t 1 L t h p p A W O d + J / y i P 8 A / u / D t x m f N q A i e 7 5 D L t + H 3 1 B L A Q I t A B Q A A g A I A B N 5 P F C W q e w m q A A A A P g A A A A S A A A A A A A A A A A A A A A A A A A A A A B D b 2 5 m a W c v U G F j a 2 F n Z S 5 4 b W x Q S w E C L Q A U A A I A C A A T e T x Q D 8 r p q 6 Q A A A D p A A A A E w A A A A A A A A A A A A A A A A D 0 A A A A W 0 N v b n R l b n R f V H l w Z X N d L n h t b F B L A Q I t A B Q A A g A I A B N 5 P F A S 5 c J d Q w M A A N Q K A A A T A A A A A A A A A A A A A A A A A O U B A A B G b 3 J t d W x h c y 9 T Z W N 0 a W 9 u M S 5 t U E s F B g A A A A A D A A M A w g A A A H U 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A n A A A A A A A A r i 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R d W V y e U d y b 3 V w c y I g V m F s d W U 9 I n N B Z 0 F B Q U F B Q U F B Q V h B Y n Z R T m F I N 1 N K Y 0 F 1 U V N w S l d s N U d G U n l Z V z V 6 W m 0 5 e W J T Q k d h V 3 h s S U d a e W I y M G d a R 0 Y w W V F B Q U F B Q U F B Q U F B Q U F B Z z J k T D d Q O F N i U U x j N n Z a T W w r T m 5 U R G t o b G J I Q m x j a U J S Z F d W e W F X V n p B Q U V Y Q W J 2 U U 5 h S D d T S m N B d V F T c E p X b D V B Q U F B Q U E 9 P S I g L z 4 8 R W 5 0 c n k g V H l w Z T 0 i U m V s Y X R p b 2 5 z a G l w c y I g V m F s d W U 9 I n N B Q U F B Q U E 9 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C 0 w M S 0 y N 1 Q y M T o w N D o 1 M y 4 2 M j Q 4 O T k z W i I g L z 4 8 R W 5 0 c n k g V H l w Z T 0 i R m l s b E V y c m 9 y Q 2 9 k Z S I g V m F s d W U 9 I n N V b m t u b 3 d u I i A v P j x F b n R y e S B U e X B l P S J B Z G R l Z F R v R G F 0 Y U 1 v Z G V s I i B W Y W x 1 Z T 0 i b D A i I C 8 + P E V u d H J 5 I F R 5 c G U 9 I k x v Y W R U b 1 J l c G 9 y d E R p c 2 F i b G V k I i B W Y W x 1 Z T 0 i b D E i I C 8 + P E V u d H J 5 I F R 5 c G U 9 I l F 1 Z X J 5 R 3 J v d X B J R C I g V m F s d W U 9 I n N m Y m Q y Z D k y M C 1 j N D N m L T Q w O W I t Y j c z Y S 1 i Z D k z M j V m O G Q 5 Z D 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Z m J k M m Q 5 M j A t Y z Q z Z i 0 0 M D l i L W I 3 M 2 E t Y m Q 5 M z I 1 Z j h k O W Q z 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E t M j d U M j E 6 M D Q 6 N T M u N j M z O D c 4 M 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Z D B i Y j A x M T c t Y T E z N S 0 0 O G Z i L T k 3 M D A t Y j k w N G E 5 M j U 2 O T c 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S 0 y N 1 Q y M T o w N D o 1 M y 4 2 N T M 5 N T U 3 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m Y m Q y Z D k y M C 1 j N D N m L T Q w O W I t Y j c z Y S 1 i Z D k z M j V m O G Q 5 Z D 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S 0 y N 1 Q y M T o w N D o 1 M y 4 2 O D I 5 N D Q w 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2 L C Z x d W 9 0 O 2 t l e U N v b H V t b k 5 h b W V z J n F 1 b 3 Q 7 O l t d L C Z x d W 9 0 O 3 F 1 Z X J 5 U m V s Y X R p b 2 5 z a G l w c y Z x d W 9 0 O z p b X S w m c X V v d D t j b 2 x 1 b W 5 J Z G V u d G l 0 a W V z J n F 1 b 3 Q 7 O l s m c X V v d D t T Z W N 0 a W 9 u M S 9 I U i B E Y X R h L 0 N o Y W 5 n Z W Q g V H l w Z S B 3 a X R o I E x v Y 2 F s Z T E u e 0 R h d G U s M H 0 m c X V v d D s s J n F 1 b 3 Q 7 U 2 V j d G l v b j E v S F I g R G F 0 Y S 9 D a G F u Z 2 V k I F R 5 c G U x L n t F b X B J R C w x f S Z x d W 9 0 O y w m c X V v d D t T Z W N 0 a W 9 u M S 9 I U i B E Y X R h L 0 N o Y W 5 n Z W Q g V H l w Z T E u e 0 d l b m R l c i w y f S Z x d W 9 0 O y w m c X V v d D t T Z W N 0 a W 9 u M S 9 I U i B E Y X R h L 0 N o Y W 5 n Z W Q g V H l w Z T E u e 0 F n Z S w z f S Z x d W 9 0 O y w m c X V v d D t T Z W N 0 a W 9 u M S 9 I U i B E Y X R h L 0 N o Y W 5 n Z W Q g V H l w Z T E u e 0 V 0 a G 5 p Y 0 d y b 3 V w L D R 9 J n F 1 b 3 Q 7 L C Z x d W 9 0 O 1 N l Y 3 R p b 2 4 x L 0 h S I E R h d G E v Q 2 h h b m d l Z C B U e X B l M S 5 7 R l A s N X 0 m c X V v d D s s J n F 1 b 3 Q 7 U 2 V j d G l v b j E v S F I g R G F 0 Y S 9 D a G F u Z 2 V k I F R 5 c G U g d 2 l 0 a C B M b 2 N h b G U u e 1 R l c m 1 E Y X R l L D Z 9 J n F 1 b 3 Q 7 L C Z x d W 9 0 O 1 N l Y 3 R p b 2 4 x L 0 h S I E R h d G E v Q 2 h h b m d l Z C B U e X B l M S 5 7 a X N O Z X d I a X J l L D d 9 J n F 1 b 3 Q 7 L C Z x d W 9 0 O 1 N l Y 3 R p b 2 4 x L 0 h S I E R h d G E v Q 2 h h b m d l Z C B U e X B l M S 5 7 Q l U g U m V n a W 9 u L D h 9 J n F 1 b 3 Q 7 L C Z x d W 9 0 O 1 N l Y 3 R p b 2 4 x L 0 h S I E R h d G E v Q 2 h h b m d l Z C B U e X B l I H d p d G g g T G 9 j Y W x l M i 5 7 S G l y Z U R h d G U s O X 0 m c X V v d D s s J n F 1 b 3 Q 7 U 2 V j d G l v b j E v S F I g R G F 0 Y S 9 D a G F u Z 2 V k I F R 5 c G U y L n t Q Y X l U e X B l L D E w f S Z x d W 9 0 O y w m c X V v d D t T Z W N 0 a W 9 u M S 9 I U i B E Y X R h L 0 N o Y W 5 n Z W Q g V H l w Z S 5 7 V G V y b V J l Y X N v b i w x M X 0 m c X V v d D s s J n F 1 b 3 Q 7 U 2 V j d G l v b j E v S F I g R G F 0 Y S 9 D a G F u Z 2 V k I F R 5 c G U y L n t B Z 2 V H c m 9 1 c C w x M n 0 m c X V v d D s s J n F 1 b 3 Q 7 U 2 V j d G l v b j E v S F I g R G F 0 Y S 9 D a G F u Z 2 V k I F R 5 c G U y L n t U Z W 5 1 c m V E Y X l z L D E z f S Z x d W 9 0 O y w m c X V v d D t T Z W N 0 a W 9 u M S 9 I U i B E Y X R h L 0 N o Y W 5 n Z W Q g V H l w Z T I u e 1 R l b n V y Z U 1 v b n R o c y w x N H 0 m c X V v d D s s J n F 1 b 3 Q 7 U 2 V j d G l v b j E v S F I g R G F 0 Y S 9 D a G F u Z 2 V k I F R 5 c G U y L n t C Y W R I a X J l c y w x N X 0 m c X V v d D t d L C Z x d W 9 0 O 0 N v b H V t b k N v d W 5 0 J n F 1 b 3 Q 7 O j E 2 L C Z x d W 9 0 O 0 t l e U N v b H V t b k 5 h b W V z J n F 1 b 3 Q 7 O l t d L C Z x d W 9 0 O 0 N v b H V t b k l k Z W 5 0 a X R p Z X M m c X V v d D s 6 W y Z x d W 9 0 O 1 N l Y 3 R p b 2 4 x L 0 h S I E R h d G E v Q 2 h h b m d l Z C B U e X B l I H d p d G g g T G 9 j Y W x l M S 5 7 R G F 0 Z S w w f S Z x d W 9 0 O y w m c X V v d D t T Z W N 0 a W 9 u M S 9 I U i B E Y X R h L 0 N o Y W 5 n Z W Q g V H l w Z T E u e 0 V t c E l E L D F 9 J n F 1 b 3 Q 7 L C Z x d W 9 0 O 1 N l Y 3 R p b 2 4 x L 0 h S I E R h d G E v Q 2 h h b m d l Z C B U e X B l M S 5 7 R 2 V u Z G V y L D J 9 J n F 1 b 3 Q 7 L C Z x d W 9 0 O 1 N l Y 3 R p b 2 4 x L 0 h S I E R h d G E v Q 2 h h b m d l Z C B U e X B l M S 5 7 Q W d l L D N 9 J n F 1 b 3 Q 7 L C Z x d W 9 0 O 1 N l Y 3 R p b 2 4 x L 0 h S I E R h d G E v Q 2 h h b m d l Z C B U e X B l M S 5 7 R X R o b m l j R 3 J v d X A s N H 0 m c X V v d D s s J n F 1 b 3 Q 7 U 2 V j d G l v b j E v S F I g R G F 0 Y S 9 D a G F u Z 2 V k I F R 5 c G U x L n t G U C w 1 f S Z x d W 9 0 O y w m c X V v d D t T Z W N 0 a W 9 u M S 9 I U i B E Y X R h L 0 N o Y W 5 n Z W Q g V H l w Z S B 3 a X R o I E x v Y 2 F s Z S 5 7 V G V y b U R h d G U s N n 0 m c X V v d D s s J n F 1 b 3 Q 7 U 2 V j d G l v b j E v S F I g R G F 0 Y S 9 D a G F u Z 2 V k I F R 5 c G U x L n t p c 0 5 l d 0 h p c m U s N 3 0 m c X V v d D s s J n F 1 b 3 Q 7 U 2 V j d G l v b j E v S F I g R G F 0 Y S 9 D a G F u Z 2 V k I F R 5 c G U x L n t C V S B S Z W d p b 2 4 s O H 0 m c X V v d D s s J n F 1 b 3 Q 7 U 2 V j d G l v b j E v S F I g R G F 0 Y S 9 D a G F u Z 2 V k I F R 5 c G U g d 2 l 0 a C B M b 2 N h b G U y L n t I a X J l R G F 0 Z S w 5 f S Z x d W 9 0 O y w m c X V v d D t T Z W N 0 a W 9 u M S 9 I U i B E Y X R h L 0 N o Y W 5 n Z W Q g V H l w Z T I u e 1 B h e V R 5 c G U s M T B 9 J n F 1 b 3 Q 7 L C Z x d W 9 0 O 1 N l Y 3 R p b 2 4 x L 0 h S I E R h d G E v Q 2 h h b m d l Z C B U e X B l L n t U Z X J t U m V h c 2 9 u L D E x f S Z x d W 9 0 O y w m c X V v d D t T Z W N 0 a W 9 u M S 9 I U i B E Y X R h L 0 N o Y W 5 n Z W Q g V H l w Z T I u e 0 F n Z U d y b 3 V w L D E y f S Z x d W 9 0 O y w m c X V v d D t T Z W N 0 a W 9 u M S 9 I U i B E Y X R h L 0 N o Y W 5 n Z W Q g V H l w Z T I u e 1 R l b n V y Z U R h e X M s M T N 9 J n F 1 b 3 Q 7 L C Z x d W 9 0 O 1 N l Y 3 R p b 2 4 x L 0 h S I E R h d G E v Q 2 h h b m d l Z C B U e X B l M i 5 7 V G V u d X J l T W 9 u d G h z L D E 0 f S Z x d W 9 0 O y w m c X V v d D t T Z W N 0 a W 9 u M S 9 I U i B E Y X R h L 0 N o Y W 5 n Z W Q g V H l w Z T I u e 0 J h Z E h p c m V z L D E 1 f S Z x d W 9 0 O 1 0 s J n F 1 b 3 Q 7 U m V s Y X R p b 2 5 z a G l w S W 5 m b y Z x d W 9 0 O z p b X X 0 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N R W U d C Z 0 1 G Q X c 9 P S I g L z 4 8 R W 5 0 c n k g V H l w Z T 0 i R m l s b E x h c 3 R V c G R h d G V k I i B W Y W x 1 Z T 0 i Z D I w M j A t M D E t M j d U M j I 6 M j c 6 N D E u M j k 4 M T Y 4 N l o i I C 8 + P E V u d H J 5 I F R 5 c G U 9 I k Z p b G x F c n J v c k N v d W 5 0 I i B W Y W x 1 Z T 0 i b D A i I C 8 + P E V u d H J 5 I F R 5 c G U 9 I k Z p b G x F c n J v c k N v Z G U i I F Z h b H V l P S J z V W 5 r b m 9 3 b i I g L z 4 8 R W 5 0 c n k g V H l w Z T 0 i R m l s b E N v d W 5 0 I i B W Y W x 1 Z T 0 i b D I y M T I 5 I i A v P j x F b n R y e S B U e X B l P S J B Z G R l Z F R v R G F 0 Y U 1 v Z G V s I i B W Y W x 1 Z T 0 i b D E i I C 8 + P E V u d H J 5 I F R 5 c G U 9 I l F 1 Z X J 5 S U Q i I F Z h b H V l P S J z N m Q 0 N j l k M D E t Z j h k N y 0 0 N m V j L T k 4 Z T k t Y j Q 5 N D N k M D R h Z T Q 2 I i A v P j x F b n R y e S B U e X B l P S J Q a X Z v d E 9 i a m V j d E 5 h b W U i I F Z h b H V l P S J z V G V u d X J l I V R l b n V y Z S 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l M j B 3 a X R o J T I w T G 9 j Y W x l 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0 N o Y W 5 n Z W Q l M j B U e X B l J T I w d 2 l 0 a C U y M E x v Y 2 F s Z T E 8 L 0 l 0 Z W 1 Q Y X R o P j w v S X R l b U x v Y 2 F 0 a W 9 u P j x T d G F i b G V F b n R y a W V z I C 8 + P C 9 J d G V t P j x J d G V t P j x J d G V t T G 9 j Y X R p b 2 4 + P E l 0 Z W 1 U e X B l P k Z v c m 1 1 b G E 8 L 0 l 0 Z W 1 U e X B l P j x J d G V t U G F 0 a D 5 T Z W N 0 a W 9 u M S 9 I U i U y M E R h d G E v Q 2 h h b m d l Z C U y M F R 5 c G U x P C 9 J d G V t U G F 0 a D 4 8 L 0 l 0 Z W 1 M b 2 N h d G l v b j 4 8 U 3 R h Y m x l R W 5 0 c m l l c y A v P j w v S X R l b T 4 8 S X R l b T 4 8 S X R l b U x v Y 2 F 0 a W 9 u P j x J d G V t V H l w Z T 5 G b 3 J t d W x h P C 9 J d G V t V H l w Z T 4 8 S X R l b V B h d G g + U 2 V j d G l v b j E v S F I l M j B E Y X R h L 0 N o Y W 5 n Z W Q l M j B U e X B l J T I w d 2 l 0 a C U y M E x v Y 2 F s Z T I 8 L 0 l 0 Z W 1 Q Y X R o P j w v S X R l b U x v Y 2 F 0 a W 9 u P j x T d G F i b G V F b n R y a W V z I C 8 + P C 9 J d G V t P j x J d G V t P j x J d G V t T G 9 j Y X R p b 2 4 + P E l 0 Z W 1 U e X B l P k Z v c m 1 1 b G E 8 L 0 l 0 Z W 1 U e X B l P j x J d G V t U G F 0 a D 5 T Z W N 0 a W 9 u M S 9 I U i U y M E R h d G E v Q 2 h h b m d l Z C U y M F R 5 c G U y P C 9 J d G V t U G F 0 a D 4 8 L 0 l 0 Z W 1 M b 2 N h d G l v b j 4 8 U 3 R h Y m x l R W 5 0 c m l l c y A v P j w v S X R l b T 4 8 L 0 l 0 Z W 1 z P j w v T G 9 j Y W x Q Y W N r Y W d l T W V 0 Y W R h d G F G a W x l P h Y A A A B Q S w U G A A A A A A A A A A A A A A A A A A A A A A A A J g E A A A E A A A D Q j J 3 f A R X R E Y x 6 A M B P w p f r A Q A A A M 4 B v k G w s 6 R C j l A x n A s k h 5 0 A A A A A A g A A A A A A E G Y A A A A B A A A g A A A A h l w X Y S m h N 0 x 1 R B 6 o 2 e x Y X f a p u Q L S E C R B 8 W f U J 4 f + b 8 Y A A A A A D o A A A A A C A A A g A A A A 8 4 2 n M I q a E e 6 6 u / N G A l T o t n P u O e 9 l u r y F u i r G B g G w + g J Q A A A A b 4 S T j 4 T i z h a x 3 l 1 b t H p Z 4 K V f v b 9 e U 8 H U b l E o C O / k t 5 U B b U 7 U h X 3 d s q 1 L Q h n y U m t b 4 7 l E I f W u I Y u w h q p x / s F o H Y h R a R I G H 7 T d u S 8 + + z B z B L l A A A A A X 0 c P r w n X 3 J J i 4 Z C H f N E G u H E z + J s h M o + d H N 5 U K g r M 4 d K q 0 + Y h / + E t N A O A q G 5 8 r e p 8 m / o g G L 1 t P L n I J Z T A 0 L Y h E w = = < / 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 D a t a _ a 7 b 8 b 0 8 4 - 2 2 2 3 - 4 8 2 6 - a b a a - 4 3 6 5 1 b 2 5 8 f 6 7 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3 7 3 1 6 6 e c - 5 1 b e - 4 d 5 a - 8 a d 0 - c 3 d 8 d 7 5 c 9 4 8 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C a l c u l a t e d F i e l d s > < S A H o s t H a s h > 0 < / S A H o s t H a s h > < G e m i n i F i e l d L i s t V i s i b l e > T r u e < / G e m i n i F i e l d L i s t V i s i b l e > < / S e t t i n g s > ] ] > < / C u s t o m C o n t e n t > < / G e m i n i > 
</file>

<file path=customXml/item14.xml>��< ? x m l   v e r s i o n = " 1 . 0 "   e n c o d i n g = " U T F - 1 6 " ? > < G e m i n i   x m l n s = " h t t p : / / g e m i n i / p i v o t c u s t o m i z a t i o n / 5 2 2 1 b 1 9 d - b 2 e b - 4 4 5 e - a 6 6 b - 9 0 9 a 1 5 6 2 8 f 4 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5.xml>��< ? x m l   v e r s i o n = " 1 . 0 "   e n c o d i n g = " U T F - 1 6 " ? > < G e m i n i   x m l n s = " h t t p : / / g e m i n i / p i v o t c u s t o m i z a t i o n / c 7 f 7 1 a b d - f 2 8 a - 4 4 3 8 - b b 7 e - f f 1 b c 3 6 3 d 2 2 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16.xml>��< ? x m l   v e r s i o n = " 1 . 0 "   e n c o d i n g = " U T F - 1 6 " ? > < G e m i n i   x m l n s = " h t t p : / / g e m i n i / p i v o t c u s t o m i z a t i o n / a 2 c 2 a 3 5 8 - 6 e 9 2 - 4 3 d 5 - b 0 1 e - c a 7 7 0 5 c 7 d e d 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17.xml>��< ? x m l   v e r s i o n = " 1 . 0 "   e n c o d i n g = " U T F - 1 6 " ? > < G e m i n i   x m l n s = " h t t p : / / g e m i n i / p i v o t c u s t o m i z a t i o n / a 1 4 4 c 1 f b - b 8 6 a - 4 4 c 3 - 8 9 5 c - 1 c f a 4 9 0 a 7 3 0 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8.xml>��< ? x m l   v e r s i o n = " 1 . 0 "   e n c o d i n g = " U T F - 1 6 " ? > < G e m i n i   x m l n s = " h t t p : / / g e m i n i / p i v o t c u s t o m i z a t i o n / a 0 4 a c 5 2 5 - d e 0 2 - 4 e e b - 8 7 f e - 5 8 c d 1 8 4 2 f 5 7 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C a l c u l a t e d F i e l d s > < S A H o s t H a s h > 0 < / S A H o s t H a s h > < G e m i n i F i e l d L i s t V i s i b l e > T r u e < / G e m i n i F i e l d L i s t V i s i b l e > < / S e t t i n g s > ] ] > < / C u s t o m C o n t e n t > < / G e m i n i > 
</file>

<file path=customXml/item19.xml>��< ? x m l   v e r s i o n = " 1 . 0 "   e n c o d i n g = " U T F - 1 6 " ? > < G e m i n i   x m l n s = " h t t p : / / g e m i n i / p i v o t c u s t o m i z a t i o n / 7 a b 9 0 1 3 f - 9 1 e d - 4 b f 1 - b c 6 d - 5 6 4 8 2 a 7 2 6 3 a 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xml>��< ? x m l   v e r s i o n = " 1 . 0 "   e n c o d i n g = " U T F - 1 6 " ? > < G e m i n i   x m l n s = " h t t p : / / g e m i n i / p i v o t c u s t o m i z a t i o n / T a b l e X M L _ H R   D a t a _ a 7 b 8 b 0 8 4 - 2 2 2 3 - 4 8 2 6 - a b a a - 4 3 6 5 1 b 2 5 8 f 6 7 " > < 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a 2 d c 8 e 6 - a 2 b b - 4 d d 1 - 9 0 1 7 - 9 c 7 6 f 8 2 f 0 c 4 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1.xml>��< ? x m l   v e r s i o n = " 1 . 0 "   e n c o d i n g = " U T F - 1 6 " ? > < G e m i n i   x m l n s = " h t t p : / / g e m i n i / p i v o t c u s t o m i z a t i o n / 0 d e 3 b 4 0 d - 1 e 7 0 - 4 5 8 a - 9 c 1 2 - c 0 2 a 7 9 7 2 0 3 9 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e 6 f c 4 e 9 4 - b d 0 1 - 4 4 d 6 - b 2 c 4 - 2 0 6 a 8 d 6 7 5 6 8 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3.xml>��< ? x m l   v e r s i o n = " 1 . 0 "   e n c o d i n g = " U T F - 1 6 " ? > < G e m i n i   x m l n s = " h t t p : / / g e m i n i / p i v o t c u s t o m i z a t i o n / d 0 0 6 b 2 a 0 - 5 a 3 e - 4 3 e 0 - b c 0 3 - a 5 c 9 7 b 4 8 2 0 6 3 " > < 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8 0 0 . 1 1 5 2 ] ] > < / 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 2 0 2 0 - 0 1 - 2 8 T 1 7 : 4 0 : 3 8 . 2 0 9 0 5 1 6 + 0 0 : 0 0 < / L a s t P r o c e s s e d T i m e > < / D a t a M o d e l i n g S a n d b o x . S e r i a l i z e d S a n d b o x E r r o r C a c h e > ] ] > < / C u s t o m C o n t e n t > < / G e m i n i > 
</file>

<file path=customXml/item3.xml>��< ? x m l   v e r s i o n = " 1 . 0 "   e n c o d i n g = " U T F - 1 6 " ? > < G e m i n i   x m l n s = " h t t p : / / g e m i n i / p i v o t c u s t o m i z a t i o n / C l i e n t W i n d o w X M L " > < C u s t o m C o n t e n t > < ! [ C D A T A [ H R   D a t a _ a 7 b 8 b 0 8 4 - 2 2 2 3 - 4 8 2 6 - a b a a - 4 3 6 5 1 b 2 5 8 f 6 7 ] ] > < / 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H R   D a t a _ a 7 b 8 b 0 8 4 - 2 2 2 3 - 4 8 2 6 - a b a a - 4 3 6 5 1 b 2 5 8 f 6 7 ] ] > < / 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 E m p I D < / K e y > < / D i a g r a m O b j e c t K e y > < D i a g r a m O b j e c t K e y > < K e y > M e a s u r e s \ C o u n t   o f   E m p I D \ T a g I n f o \ F o r m u l a < / K e y > < / D i a g r a m O b j e c t K e y > < D i a g r a m O b j e c t K e y > < K e y > M e a s u r e s \ C o u n t   o f   E m p I D \ T a g I n f o \ V a l u e < / K e y > < / D i a g r a m O b j e c t K e y > < D i a g r a m O b j e c t K e y > < K e y > M e a s u r e s \ S u m   o f   E m p I D < / K e y > < / D i a g r a m O b j e c t K e y > < D i a g r a m O b j e c t K e y > < K e y > M e a s u r e s \ S u m   o f   E m p I D \ T a g I n f o \ F o r m u l a < / K e y > < / D i a g r a m O b j e c t K e y > < D i a g r a m O b j e c t K e y > < K e y > M e a s u r e s \ S u m 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 E m p I D < / K e y > < / a : K e y > < a : V a l u e   i : t y p e = " M e a s u r e G r i d N o d e V i e w S t a t e " > < C o l u m n > 1 < / C o l u m n > < L a y e d O u t > t r u e < / L a y e d O u t > < 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 E m p I D < / K e y > < / a : K e y > < a : V a l u e   i : t y p e = " M e a s u r e G r i d N o d e V i e w S t a t e " > < C o l u m n > 1 < / C o l u m n > < L a y e d O u t > t r u e < / L a y e d O u t > < R o w > 1 < / R o w > < 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2E6E5B1-B602-499E-A6F3-0D71BD1B4FB7}">
  <ds:schemaRefs>
    <ds:schemaRef ds:uri="http://schemas.microsoft.com/DataMashup"/>
  </ds:schemaRefs>
</ds:datastoreItem>
</file>

<file path=customXml/itemProps10.xml><?xml version="1.0" encoding="utf-8"?>
<ds:datastoreItem xmlns:ds="http://schemas.openxmlformats.org/officeDocument/2006/customXml" ds:itemID="{9884BB4D-8CE6-47A6-A148-BB6D10601C47}">
  <ds:schemaRefs/>
</ds:datastoreItem>
</file>

<file path=customXml/itemProps11.xml><?xml version="1.0" encoding="utf-8"?>
<ds:datastoreItem xmlns:ds="http://schemas.openxmlformats.org/officeDocument/2006/customXml" ds:itemID="{B622FFAB-C628-450B-87DB-5C7C187DFCAD}">
  <ds:schemaRefs/>
</ds:datastoreItem>
</file>

<file path=customXml/itemProps12.xml><?xml version="1.0" encoding="utf-8"?>
<ds:datastoreItem xmlns:ds="http://schemas.openxmlformats.org/officeDocument/2006/customXml" ds:itemID="{9134B27A-8E32-4E1B-B5DC-4CBC89453915}">
  <ds:schemaRefs/>
</ds:datastoreItem>
</file>

<file path=customXml/itemProps13.xml><?xml version="1.0" encoding="utf-8"?>
<ds:datastoreItem xmlns:ds="http://schemas.openxmlformats.org/officeDocument/2006/customXml" ds:itemID="{898AA188-8E3A-49AE-9720-5D82C355D248}">
  <ds:schemaRefs/>
</ds:datastoreItem>
</file>

<file path=customXml/itemProps14.xml><?xml version="1.0" encoding="utf-8"?>
<ds:datastoreItem xmlns:ds="http://schemas.openxmlformats.org/officeDocument/2006/customXml" ds:itemID="{5370D4AE-5159-4672-9DB7-843D204E4456}">
  <ds:schemaRefs/>
</ds:datastoreItem>
</file>

<file path=customXml/itemProps15.xml><?xml version="1.0" encoding="utf-8"?>
<ds:datastoreItem xmlns:ds="http://schemas.openxmlformats.org/officeDocument/2006/customXml" ds:itemID="{66E09CAB-DE49-4A03-988D-E04CFEFE9616}">
  <ds:schemaRefs/>
</ds:datastoreItem>
</file>

<file path=customXml/itemProps16.xml><?xml version="1.0" encoding="utf-8"?>
<ds:datastoreItem xmlns:ds="http://schemas.openxmlformats.org/officeDocument/2006/customXml" ds:itemID="{69C9F1E5-6AE8-47C6-AA58-E92DFB90AB63}">
  <ds:schemaRefs/>
</ds:datastoreItem>
</file>

<file path=customXml/itemProps17.xml><?xml version="1.0" encoding="utf-8"?>
<ds:datastoreItem xmlns:ds="http://schemas.openxmlformats.org/officeDocument/2006/customXml" ds:itemID="{6C0D63E3-3B81-45C9-84BE-6A0BEE88ED7B}">
  <ds:schemaRefs/>
</ds:datastoreItem>
</file>

<file path=customXml/itemProps18.xml><?xml version="1.0" encoding="utf-8"?>
<ds:datastoreItem xmlns:ds="http://schemas.openxmlformats.org/officeDocument/2006/customXml" ds:itemID="{E575948A-854A-4187-BAC3-EFBA047636CC}">
  <ds:schemaRefs/>
</ds:datastoreItem>
</file>

<file path=customXml/itemProps19.xml><?xml version="1.0" encoding="utf-8"?>
<ds:datastoreItem xmlns:ds="http://schemas.openxmlformats.org/officeDocument/2006/customXml" ds:itemID="{9B51E5CC-B0B2-4ED4-822B-3360C7160959}">
  <ds:schemaRefs/>
</ds:datastoreItem>
</file>

<file path=customXml/itemProps2.xml><?xml version="1.0" encoding="utf-8"?>
<ds:datastoreItem xmlns:ds="http://schemas.openxmlformats.org/officeDocument/2006/customXml" ds:itemID="{BD8C0BD0-0604-4696-A05D-FDBD24904334}">
  <ds:schemaRefs/>
</ds:datastoreItem>
</file>

<file path=customXml/itemProps20.xml><?xml version="1.0" encoding="utf-8"?>
<ds:datastoreItem xmlns:ds="http://schemas.openxmlformats.org/officeDocument/2006/customXml" ds:itemID="{FB416231-6F12-4722-9741-C33B8F00968C}">
  <ds:schemaRefs/>
</ds:datastoreItem>
</file>

<file path=customXml/itemProps21.xml><?xml version="1.0" encoding="utf-8"?>
<ds:datastoreItem xmlns:ds="http://schemas.openxmlformats.org/officeDocument/2006/customXml" ds:itemID="{160F1231-C17C-416D-9D4B-045710F7055F}">
  <ds:schemaRefs/>
</ds:datastoreItem>
</file>

<file path=customXml/itemProps22.xml><?xml version="1.0" encoding="utf-8"?>
<ds:datastoreItem xmlns:ds="http://schemas.openxmlformats.org/officeDocument/2006/customXml" ds:itemID="{A6ECB647-2772-4D7F-B47F-67F61417EADA}">
  <ds:schemaRefs/>
</ds:datastoreItem>
</file>

<file path=customXml/itemProps23.xml><?xml version="1.0" encoding="utf-8"?>
<ds:datastoreItem xmlns:ds="http://schemas.openxmlformats.org/officeDocument/2006/customXml" ds:itemID="{1F383E0E-9B2B-4785-81D4-4E39DD0A126C}">
  <ds:schemaRefs/>
</ds:datastoreItem>
</file>

<file path=customXml/itemProps24.xml><?xml version="1.0" encoding="utf-8"?>
<ds:datastoreItem xmlns:ds="http://schemas.openxmlformats.org/officeDocument/2006/customXml" ds:itemID="{6EF281D5-5E1F-473F-985E-20DE2AF6E523}">
  <ds:schemaRefs/>
</ds:datastoreItem>
</file>

<file path=customXml/itemProps25.xml><?xml version="1.0" encoding="utf-8"?>
<ds:datastoreItem xmlns:ds="http://schemas.openxmlformats.org/officeDocument/2006/customXml" ds:itemID="{14E626EC-20AD-4F02-82E4-522B1B267EEA}">
  <ds:schemaRefs/>
</ds:datastoreItem>
</file>

<file path=customXml/itemProps26.xml><?xml version="1.0" encoding="utf-8"?>
<ds:datastoreItem xmlns:ds="http://schemas.openxmlformats.org/officeDocument/2006/customXml" ds:itemID="{226F5082-74DA-4AD4-BF10-D2A222238644}">
  <ds:schemaRefs/>
</ds:datastoreItem>
</file>

<file path=customXml/itemProps27.xml><?xml version="1.0" encoding="utf-8"?>
<ds:datastoreItem xmlns:ds="http://schemas.openxmlformats.org/officeDocument/2006/customXml" ds:itemID="{8EC8F9B6-BDB4-4BFF-8D23-84E4D39273D9}">
  <ds:schemaRefs/>
</ds:datastoreItem>
</file>

<file path=customXml/itemProps28.xml><?xml version="1.0" encoding="utf-8"?>
<ds:datastoreItem xmlns:ds="http://schemas.openxmlformats.org/officeDocument/2006/customXml" ds:itemID="{C472357C-03FF-4D34-9C59-6FC6AEA05C51}">
  <ds:schemaRefs/>
</ds:datastoreItem>
</file>

<file path=customXml/itemProps3.xml><?xml version="1.0" encoding="utf-8"?>
<ds:datastoreItem xmlns:ds="http://schemas.openxmlformats.org/officeDocument/2006/customXml" ds:itemID="{7A0F7FF9-90F0-43A1-8AD3-7A4F886C294B}">
  <ds:schemaRefs/>
</ds:datastoreItem>
</file>

<file path=customXml/itemProps4.xml><?xml version="1.0" encoding="utf-8"?>
<ds:datastoreItem xmlns:ds="http://schemas.openxmlformats.org/officeDocument/2006/customXml" ds:itemID="{BD4BC5D2-FBCF-496F-8A0C-9755C0AD9DE2}">
  <ds:schemaRefs/>
</ds:datastoreItem>
</file>

<file path=customXml/itemProps5.xml><?xml version="1.0" encoding="utf-8"?>
<ds:datastoreItem xmlns:ds="http://schemas.openxmlformats.org/officeDocument/2006/customXml" ds:itemID="{B840900A-AD7B-4DFF-A239-076B30AF2C9C}">
  <ds:schemaRefs/>
</ds:datastoreItem>
</file>

<file path=customXml/itemProps6.xml><?xml version="1.0" encoding="utf-8"?>
<ds:datastoreItem xmlns:ds="http://schemas.openxmlformats.org/officeDocument/2006/customXml" ds:itemID="{64F7C44B-7FB2-46F9-88F0-99750FE9E6CC}">
  <ds:schemaRefs/>
</ds:datastoreItem>
</file>

<file path=customXml/itemProps7.xml><?xml version="1.0" encoding="utf-8"?>
<ds:datastoreItem xmlns:ds="http://schemas.openxmlformats.org/officeDocument/2006/customXml" ds:itemID="{1B629F49-259B-4E00-9CC1-30C88DF7E5DD}">
  <ds:schemaRefs/>
</ds:datastoreItem>
</file>

<file path=customXml/itemProps8.xml><?xml version="1.0" encoding="utf-8"?>
<ds:datastoreItem xmlns:ds="http://schemas.openxmlformats.org/officeDocument/2006/customXml" ds:itemID="{BCFE27E2-E90D-4FF0-90DC-35109B74D022}">
  <ds:schemaRefs/>
</ds:datastoreItem>
</file>

<file path=customXml/itemProps9.xml><?xml version="1.0" encoding="utf-8"?>
<ds:datastoreItem xmlns:ds="http://schemas.openxmlformats.org/officeDocument/2006/customXml" ds:itemID="{2B189FB0-3450-462F-B28A-CA6BE757D0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Actives Dashboard</vt:lpstr>
      <vt:lpstr>Separations Dashboard</vt:lpstr>
      <vt:lpstr>Headline</vt:lpstr>
      <vt:lpstr>Ethnicity</vt:lpstr>
      <vt:lpstr>Separations</vt:lpstr>
      <vt:lpstr>Term Reason</vt:lpstr>
      <vt:lpstr>Region</vt:lpstr>
      <vt:lpstr>Tenure</vt:lpstr>
      <vt:lpstr>Actives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Costa</dc:creator>
  <cp:lastModifiedBy>José Costa</cp:lastModifiedBy>
  <dcterms:created xsi:type="dcterms:W3CDTF">2020-01-27T20:59:52Z</dcterms:created>
  <dcterms:modified xsi:type="dcterms:W3CDTF">2020-01-28T17:40:38Z</dcterms:modified>
</cp:coreProperties>
</file>