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51692\Documents\Antonio\AFI\Git\AFI\T7 - Credito\Ejercicio\"/>
    </mc:Choice>
  </mc:AlternateContent>
  <bookViews>
    <workbookView xWindow="0" yWindow="0" windowWidth="25125" windowHeight="11835" activeTab="1"/>
  </bookViews>
  <sheets>
    <sheet name="Ejercicio 1" sheetId="1" r:id="rId1"/>
    <sheet name="Ejer2 - Versión mas correcta" sheetId="3" r:id="rId2"/>
    <sheet name="Ejer2 - Prueba" sheetId="2" r:id="rId3"/>
    <sheet name="Ejer2 - Prueb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4" l="1"/>
  <c r="T4" i="4"/>
  <c r="S4" i="4"/>
  <c r="T5" i="4"/>
  <c r="S5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T10" i="4"/>
  <c r="S10" i="4"/>
  <c r="R4" i="4"/>
  <c r="Q7" i="4"/>
  <c r="R5" i="4"/>
  <c r="Q5" i="4"/>
  <c r="Q4" i="4"/>
  <c r="P11" i="4"/>
  <c r="P12" i="4"/>
  <c r="P13" i="4"/>
  <c r="P14" i="4"/>
  <c r="P5" i="4" s="1"/>
  <c r="P4" i="4" s="1"/>
  <c r="O7" i="4" s="1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10" i="4"/>
  <c r="O4" i="4"/>
  <c r="D22" i="4" l="1"/>
  <c r="D23" i="4" s="1"/>
  <c r="D24" i="4" s="1"/>
  <c r="C22" i="4"/>
  <c r="C23" i="4" s="1"/>
  <c r="C24" i="4" s="1"/>
  <c r="C19" i="4"/>
  <c r="K10" i="4"/>
  <c r="L10" i="4" s="1"/>
  <c r="F10" i="4"/>
  <c r="F11" i="4" s="1"/>
  <c r="L9" i="4"/>
  <c r="H9" i="4"/>
  <c r="G9" i="4"/>
  <c r="Q4" i="2"/>
  <c r="P4" i="2"/>
  <c r="O4" i="2"/>
  <c r="P3" i="2"/>
  <c r="Q5" i="2"/>
  <c r="P5" i="2"/>
  <c r="P10" i="2"/>
  <c r="O5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1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H4" i="3"/>
  <c r="L9" i="3"/>
  <c r="D22" i="3"/>
  <c r="D23" i="3" s="1"/>
  <c r="D24" i="3" s="1"/>
  <c r="N10" i="3" s="1"/>
  <c r="C22" i="3"/>
  <c r="C23" i="3" s="1"/>
  <c r="C24" i="3" s="1"/>
  <c r="C19" i="3"/>
  <c r="F10" i="3" s="1"/>
  <c r="G10" i="3" s="1"/>
  <c r="K10" i="3"/>
  <c r="L10" i="3" s="1"/>
  <c r="H9" i="3"/>
  <c r="G9" i="3"/>
  <c r="T10" i="2"/>
  <c r="U11" i="2"/>
  <c r="U10" i="2"/>
  <c r="R11" i="2"/>
  <c r="L5" i="1"/>
  <c r="H10" i="4" l="1"/>
  <c r="I10" i="4"/>
  <c r="K11" i="4"/>
  <c r="N11" i="4" s="1"/>
  <c r="M11" i="4"/>
  <c r="O11" i="4" s="1"/>
  <c r="M10" i="4"/>
  <c r="I11" i="4"/>
  <c r="G11" i="4"/>
  <c r="H11" i="4"/>
  <c r="N10" i="4"/>
  <c r="F12" i="4"/>
  <c r="G10" i="4"/>
  <c r="J10" i="4" s="1"/>
  <c r="M10" i="3"/>
  <c r="K11" i="3"/>
  <c r="N11" i="3" s="1"/>
  <c r="H10" i="3"/>
  <c r="I10" i="3"/>
  <c r="F11" i="3"/>
  <c r="O10" i="4" l="1"/>
  <c r="K12" i="4"/>
  <c r="L11" i="4"/>
  <c r="J11" i="4"/>
  <c r="I12" i="4"/>
  <c r="H12" i="4"/>
  <c r="F13" i="4"/>
  <c r="G12" i="4"/>
  <c r="M11" i="3"/>
  <c r="K12" i="3"/>
  <c r="K13" i="3" s="1"/>
  <c r="L11" i="3"/>
  <c r="F12" i="3"/>
  <c r="I11" i="3"/>
  <c r="H11" i="3"/>
  <c r="G11" i="3"/>
  <c r="J10" i="3"/>
  <c r="K13" i="4" l="1"/>
  <c r="L12" i="4"/>
  <c r="N12" i="4"/>
  <c r="M12" i="4"/>
  <c r="O12" i="4" s="1"/>
  <c r="H13" i="4"/>
  <c r="F14" i="4"/>
  <c r="G13" i="4"/>
  <c r="I13" i="4"/>
  <c r="J12" i="4"/>
  <c r="L12" i="3"/>
  <c r="N12" i="3"/>
  <c r="M12" i="3"/>
  <c r="L13" i="3"/>
  <c r="N13" i="3"/>
  <c r="M13" i="3"/>
  <c r="J11" i="3"/>
  <c r="F13" i="3"/>
  <c r="H12" i="3"/>
  <c r="G12" i="3"/>
  <c r="I12" i="3"/>
  <c r="K14" i="3"/>
  <c r="N13" i="4" l="1"/>
  <c r="L13" i="4"/>
  <c r="K14" i="4"/>
  <c r="M13" i="4"/>
  <c r="O13" i="4" s="1"/>
  <c r="F15" i="4"/>
  <c r="G14" i="4"/>
  <c r="I14" i="4"/>
  <c r="H14" i="4"/>
  <c r="J13" i="4"/>
  <c r="L14" i="3"/>
  <c r="M14" i="3"/>
  <c r="N14" i="3"/>
  <c r="J12" i="3"/>
  <c r="G13" i="3"/>
  <c r="I13" i="3"/>
  <c r="F14" i="3"/>
  <c r="H13" i="3"/>
  <c r="K15" i="3"/>
  <c r="N14" i="4" l="1"/>
  <c r="K15" i="4"/>
  <c r="L14" i="4"/>
  <c r="M14" i="4"/>
  <c r="O14" i="4" s="1"/>
  <c r="J14" i="4"/>
  <c r="F16" i="4"/>
  <c r="G15" i="4"/>
  <c r="I15" i="4"/>
  <c r="H15" i="4"/>
  <c r="J15" i="4" s="1"/>
  <c r="L15" i="3"/>
  <c r="N15" i="3"/>
  <c r="M15" i="3"/>
  <c r="J13" i="3"/>
  <c r="H14" i="3"/>
  <c r="I14" i="3"/>
  <c r="F15" i="3"/>
  <c r="G14" i="3"/>
  <c r="K16" i="3"/>
  <c r="L15" i="4" l="1"/>
  <c r="N15" i="4"/>
  <c r="M15" i="4"/>
  <c r="O15" i="4" s="1"/>
  <c r="K16" i="4"/>
  <c r="I16" i="4"/>
  <c r="F17" i="4"/>
  <c r="H16" i="4"/>
  <c r="G16" i="4"/>
  <c r="L16" i="3"/>
  <c r="N16" i="3"/>
  <c r="M16" i="3"/>
  <c r="J14" i="3"/>
  <c r="F16" i="3"/>
  <c r="I15" i="3"/>
  <c r="H15" i="3"/>
  <c r="G15" i="3"/>
  <c r="K17" i="3"/>
  <c r="M16" i="4" l="1"/>
  <c r="O16" i="4" s="1"/>
  <c r="N16" i="4"/>
  <c r="K17" i="4"/>
  <c r="L16" i="4"/>
  <c r="J16" i="4"/>
  <c r="I17" i="4"/>
  <c r="G17" i="4"/>
  <c r="H17" i="4"/>
  <c r="F18" i="4"/>
  <c r="L17" i="3"/>
  <c r="M17" i="3"/>
  <c r="N17" i="3"/>
  <c r="K18" i="3"/>
  <c r="J15" i="3"/>
  <c r="G16" i="3"/>
  <c r="I16" i="3"/>
  <c r="F17" i="3"/>
  <c r="H16" i="3"/>
  <c r="N17" i="4" l="1"/>
  <c r="L17" i="4"/>
  <c r="K18" i="4"/>
  <c r="M17" i="4"/>
  <c r="O17" i="4" s="1"/>
  <c r="F19" i="4"/>
  <c r="H18" i="4"/>
  <c r="J18" i="4" s="1"/>
  <c r="I18" i="4"/>
  <c r="G18" i="4"/>
  <c r="J17" i="4"/>
  <c r="L18" i="3"/>
  <c r="N18" i="3"/>
  <c r="M18" i="3"/>
  <c r="K19" i="3"/>
  <c r="G17" i="3"/>
  <c r="I17" i="3"/>
  <c r="F18" i="3"/>
  <c r="H17" i="3"/>
  <c r="J16" i="3"/>
  <c r="K19" i="4" l="1"/>
  <c r="N18" i="4"/>
  <c r="M18" i="4"/>
  <c r="O18" i="4" s="1"/>
  <c r="L18" i="4"/>
  <c r="G19" i="4"/>
  <c r="J19" i="4" s="1"/>
  <c r="I19" i="4"/>
  <c r="H19" i="4"/>
  <c r="F20" i="4"/>
  <c r="L19" i="3"/>
  <c r="M19" i="3"/>
  <c r="N19" i="3"/>
  <c r="K20" i="3"/>
  <c r="J17" i="3"/>
  <c r="H18" i="3"/>
  <c r="F19" i="3"/>
  <c r="I18" i="3"/>
  <c r="G18" i="3"/>
  <c r="M19" i="4" l="1"/>
  <c r="O19" i="4" s="1"/>
  <c r="L19" i="4"/>
  <c r="K20" i="4"/>
  <c r="N19" i="4"/>
  <c r="I20" i="4"/>
  <c r="F21" i="4"/>
  <c r="H20" i="4"/>
  <c r="G20" i="4"/>
  <c r="L20" i="3"/>
  <c r="M20" i="3"/>
  <c r="N20" i="3"/>
  <c r="K21" i="3"/>
  <c r="J18" i="3"/>
  <c r="H19" i="3"/>
  <c r="I19" i="3"/>
  <c r="F20" i="3"/>
  <c r="G19" i="3"/>
  <c r="N20" i="4" l="1"/>
  <c r="M20" i="4"/>
  <c r="O20" i="4" s="1"/>
  <c r="L20" i="4"/>
  <c r="K21" i="4"/>
  <c r="J20" i="4"/>
  <c r="H21" i="4"/>
  <c r="G21" i="4"/>
  <c r="F22" i="4"/>
  <c r="I21" i="4"/>
  <c r="L21" i="3"/>
  <c r="M21" i="3"/>
  <c r="N21" i="3"/>
  <c r="K22" i="3"/>
  <c r="F21" i="3"/>
  <c r="I20" i="3"/>
  <c r="H20" i="3"/>
  <c r="G20" i="3"/>
  <c r="J19" i="3"/>
  <c r="N21" i="4" l="1"/>
  <c r="M21" i="4"/>
  <c r="O21" i="4" s="1"/>
  <c r="K22" i="4"/>
  <c r="L21" i="4"/>
  <c r="J21" i="4"/>
  <c r="F23" i="4"/>
  <c r="I22" i="4"/>
  <c r="G22" i="4"/>
  <c r="H22" i="4"/>
  <c r="L22" i="3"/>
  <c r="M22" i="3"/>
  <c r="N22" i="3"/>
  <c r="K23" i="3"/>
  <c r="J20" i="3"/>
  <c r="H21" i="3"/>
  <c r="G21" i="3"/>
  <c r="F22" i="3"/>
  <c r="I21" i="3"/>
  <c r="J22" i="4" l="1"/>
  <c r="N22" i="4"/>
  <c r="M22" i="4"/>
  <c r="O22" i="4" s="1"/>
  <c r="L22" i="4"/>
  <c r="K23" i="4"/>
  <c r="H23" i="4"/>
  <c r="G23" i="4"/>
  <c r="J23" i="4" s="1"/>
  <c r="F24" i="4"/>
  <c r="I23" i="4"/>
  <c r="L23" i="3"/>
  <c r="M23" i="3"/>
  <c r="N23" i="3"/>
  <c r="K24" i="3"/>
  <c r="J21" i="3"/>
  <c r="I22" i="3"/>
  <c r="H22" i="3"/>
  <c r="G22" i="3"/>
  <c r="F23" i="3"/>
  <c r="L23" i="4" l="1"/>
  <c r="N23" i="4"/>
  <c r="M23" i="4"/>
  <c r="O23" i="4" s="1"/>
  <c r="K24" i="4"/>
  <c r="F25" i="4"/>
  <c r="G24" i="4"/>
  <c r="I24" i="4"/>
  <c r="H24" i="4"/>
  <c r="L24" i="3"/>
  <c r="M24" i="3"/>
  <c r="N24" i="3"/>
  <c r="J22" i="3"/>
  <c r="H23" i="3"/>
  <c r="F24" i="3"/>
  <c r="I23" i="3"/>
  <c r="G23" i="3"/>
  <c r="K25" i="3"/>
  <c r="K25" i="4" l="1"/>
  <c r="M24" i="4"/>
  <c r="O24" i="4" s="1"/>
  <c r="N24" i="4"/>
  <c r="L24" i="4"/>
  <c r="G25" i="4"/>
  <c r="I25" i="4"/>
  <c r="H25" i="4"/>
  <c r="F26" i="4"/>
  <c r="J24" i="4"/>
  <c r="L25" i="3"/>
  <c r="N25" i="3"/>
  <c r="M25" i="3"/>
  <c r="G24" i="3"/>
  <c r="I24" i="3"/>
  <c r="F25" i="3"/>
  <c r="H24" i="3"/>
  <c r="K26" i="3"/>
  <c r="J23" i="3"/>
  <c r="J25" i="4" l="1"/>
  <c r="K26" i="4"/>
  <c r="L25" i="4"/>
  <c r="M25" i="4"/>
  <c r="O25" i="4" s="1"/>
  <c r="N25" i="4"/>
  <c r="I26" i="4"/>
  <c r="F27" i="4"/>
  <c r="H26" i="4"/>
  <c r="G26" i="4"/>
  <c r="L26" i="3"/>
  <c r="M26" i="3"/>
  <c r="N26" i="3"/>
  <c r="K27" i="3"/>
  <c r="H25" i="3"/>
  <c r="I25" i="3"/>
  <c r="F26" i="3"/>
  <c r="G25" i="3"/>
  <c r="J24" i="3"/>
  <c r="M26" i="4" l="1"/>
  <c r="O26" i="4" s="1"/>
  <c r="N26" i="4"/>
  <c r="K27" i="4"/>
  <c r="L26" i="4"/>
  <c r="J26" i="4"/>
  <c r="G27" i="4"/>
  <c r="F28" i="4"/>
  <c r="I27" i="4"/>
  <c r="H27" i="4"/>
  <c r="L27" i="3"/>
  <c r="N27" i="3"/>
  <c r="M27" i="3"/>
  <c r="J25" i="3"/>
  <c r="K28" i="3"/>
  <c r="I26" i="3"/>
  <c r="F27" i="3"/>
  <c r="H26" i="3"/>
  <c r="G26" i="3"/>
  <c r="M27" i="4" l="1"/>
  <c r="O27" i="4" s="1"/>
  <c r="L27" i="4"/>
  <c r="N27" i="4"/>
  <c r="K28" i="4"/>
  <c r="I28" i="4"/>
  <c r="H28" i="4"/>
  <c r="G28" i="4"/>
  <c r="F29" i="4"/>
  <c r="J27" i="4"/>
  <c r="L28" i="3"/>
  <c r="N28" i="3"/>
  <c r="M28" i="3"/>
  <c r="K29" i="3"/>
  <c r="I27" i="3"/>
  <c r="F28" i="3"/>
  <c r="H27" i="3"/>
  <c r="G27" i="3"/>
  <c r="J26" i="3"/>
  <c r="K29" i="4" l="1"/>
  <c r="L28" i="4"/>
  <c r="M28" i="4"/>
  <c r="O28" i="4" s="1"/>
  <c r="N28" i="4"/>
  <c r="J28" i="4"/>
  <c r="F30" i="4"/>
  <c r="G29" i="4"/>
  <c r="I29" i="4"/>
  <c r="H29" i="4"/>
  <c r="J29" i="4" s="1"/>
  <c r="L29" i="3"/>
  <c r="N29" i="3"/>
  <c r="M29" i="3"/>
  <c r="J27" i="3"/>
  <c r="I28" i="3"/>
  <c r="F29" i="3"/>
  <c r="H28" i="3"/>
  <c r="G28" i="3"/>
  <c r="K30" i="3"/>
  <c r="M29" i="4" l="1"/>
  <c r="O29" i="4" s="1"/>
  <c r="N29" i="4"/>
  <c r="L29" i="4"/>
  <c r="K30" i="4"/>
  <c r="F31" i="4"/>
  <c r="H30" i="4"/>
  <c r="G30" i="4"/>
  <c r="I30" i="4"/>
  <c r="L30" i="3"/>
  <c r="M30" i="3"/>
  <c r="N30" i="3"/>
  <c r="J28" i="3"/>
  <c r="K31" i="3"/>
  <c r="F30" i="3"/>
  <c r="I29" i="3"/>
  <c r="H29" i="3"/>
  <c r="G29" i="3"/>
  <c r="L30" i="4" l="1"/>
  <c r="M30" i="4"/>
  <c r="O30" i="4" s="1"/>
  <c r="N30" i="4"/>
  <c r="K31" i="4"/>
  <c r="I31" i="4"/>
  <c r="F32" i="4"/>
  <c r="H31" i="4"/>
  <c r="G31" i="4"/>
  <c r="J30" i="4"/>
  <c r="L31" i="3"/>
  <c r="N31" i="3"/>
  <c r="M31" i="3"/>
  <c r="I30" i="3"/>
  <c r="F31" i="3"/>
  <c r="H30" i="3"/>
  <c r="G30" i="3"/>
  <c r="J29" i="3"/>
  <c r="K32" i="3"/>
  <c r="K32" i="4" l="1"/>
  <c r="N31" i="4"/>
  <c r="L31" i="4"/>
  <c r="M31" i="4"/>
  <c r="O31" i="4" s="1"/>
  <c r="J31" i="4"/>
  <c r="H32" i="4"/>
  <c r="J32" i="4" s="1"/>
  <c r="F33" i="4"/>
  <c r="I32" i="4"/>
  <c r="G32" i="4"/>
  <c r="L32" i="3"/>
  <c r="N32" i="3"/>
  <c r="M32" i="3"/>
  <c r="J30" i="3"/>
  <c r="G31" i="3"/>
  <c r="F32" i="3"/>
  <c r="H31" i="3"/>
  <c r="I31" i="3"/>
  <c r="K33" i="3"/>
  <c r="N32" i="4" l="1"/>
  <c r="M32" i="4"/>
  <c r="O32" i="4" s="1"/>
  <c r="K33" i="4"/>
  <c r="L32" i="4"/>
  <c r="F34" i="4"/>
  <c r="G33" i="4"/>
  <c r="I33" i="4"/>
  <c r="H33" i="4"/>
  <c r="L33" i="3"/>
  <c r="M33" i="3"/>
  <c r="N33" i="3"/>
  <c r="J31" i="3"/>
  <c r="K34" i="3"/>
  <c r="H32" i="3"/>
  <c r="I32" i="3"/>
  <c r="F33" i="3"/>
  <c r="G32" i="3"/>
  <c r="J33" i="4" l="1"/>
  <c r="K34" i="4"/>
  <c r="N33" i="4"/>
  <c r="M33" i="4"/>
  <c r="O33" i="4" s="1"/>
  <c r="L33" i="4"/>
  <c r="I34" i="4"/>
  <c r="F35" i="4"/>
  <c r="H34" i="4"/>
  <c r="G34" i="4"/>
  <c r="L34" i="3"/>
  <c r="N34" i="3"/>
  <c r="M34" i="3"/>
  <c r="J32" i="3"/>
  <c r="K35" i="3"/>
  <c r="F34" i="3"/>
  <c r="I33" i="3"/>
  <c r="H33" i="3"/>
  <c r="G33" i="3"/>
  <c r="L34" i="4" l="1"/>
  <c r="K35" i="4"/>
  <c r="N34" i="4"/>
  <c r="M34" i="4"/>
  <c r="O34" i="4" s="1"/>
  <c r="J34" i="4"/>
  <c r="I35" i="4"/>
  <c r="G35" i="4"/>
  <c r="F36" i="4"/>
  <c r="H35" i="4"/>
  <c r="J35" i="4" s="1"/>
  <c r="L35" i="3"/>
  <c r="M35" i="3"/>
  <c r="N35" i="3"/>
  <c r="K36" i="3"/>
  <c r="F35" i="3"/>
  <c r="H34" i="3"/>
  <c r="G34" i="3"/>
  <c r="I34" i="3"/>
  <c r="J33" i="3"/>
  <c r="N35" i="4" l="1"/>
  <c r="K36" i="4"/>
  <c r="M35" i="4"/>
  <c r="O35" i="4" s="1"/>
  <c r="L35" i="4"/>
  <c r="H36" i="4"/>
  <c r="F37" i="4"/>
  <c r="I36" i="4"/>
  <c r="G36" i="4"/>
  <c r="J36" i="4"/>
  <c r="L36" i="3"/>
  <c r="M36" i="3"/>
  <c r="N36" i="3"/>
  <c r="G35" i="3"/>
  <c r="I35" i="3"/>
  <c r="F36" i="3"/>
  <c r="H35" i="3"/>
  <c r="K37" i="3"/>
  <c r="J34" i="3"/>
  <c r="L36" i="4" l="1"/>
  <c r="N36" i="4"/>
  <c r="K37" i="4"/>
  <c r="M36" i="4"/>
  <c r="O36" i="4" s="1"/>
  <c r="F38" i="4"/>
  <c r="G37" i="4"/>
  <c r="H37" i="4"/>
  <c r="I37" i="4"/>
  <c r="L37" i="3"/>
  <c r="M37" i="3"/>
  <c r="N37" i="3"/>
  <c r="J35" i="3"/>
  <c r="K38" i="3"/>
  <c r="F37" i="3"/>
  <c r="H36" i="3"/>
  <c r="I36" i="3"/>
  <c r="G36" i="3"/>
  <c r="M37" i="4" l="1"/>
  <c r="O37" i="4" s="1"/>
  <c r="K38" i="4"/>
  <c r="L37" i="4"/>
  <c r="N37" i="4"/>
  <c r="J37" i="4"/>
  <c r="I38" i="4"/>
  <c r="F39" i="4"/>
  <c r="H38" i="4"/>
  <c r="G38" i="4"/>
  <c r="L38" i="3"/>
  <c r="M38" i="3"/>
  <c r="N38" i="3"/>
  <c r="G37" i="3"/>
  <c r="I37" i="3"/>
  <c r="F38" i="3"/>
  <c r="H37" i="3"/>
  <c r="J36" i="3"/>
  <c r="K39" i="3"/>
  <c r="N38" i="4" l="1"/>
  <c r="L38" i="4"/>
  <c r="K39" i="4"/>
  <c r="M38" i="4"/>
  <c r="O38" i="4" s="1"/>
  <c r="I39" i="4"/>
  <c r="F40" i="4"/>
  <c r="H39" i="4"/>
  <c r="G39" i="4"/>
  <c r="J38" i="4"/>
  <c r="L39" i="3"/>
  <c r="M39" i="3"/>
  <c r="N39" i="3"/>
  <c r="H38" i="3"/>
  <c r="I38" i="3"/>
  <c r="F39" i="3"/>
  <c r="G38" i="3"/>
  <c r="J37" i="3"/>
  <c r="K40" i="3"/>
  <c r="N39" i="4" l="1"/>
  <c r="K40" i="4"/>
  <c r="L39" i="4"/>
  <c r="M39" i="4"/>
  <c r="O39" i="4" s="1"/>
  <c r="J39" i="4"/>
  <c r="H40" i="4"/>
  <c r="I40" i="4"/>
  <c r="G40" i="4"/>
  <c r="F41" i="4"/>
  <c r="L40" i="3"/>
  <c r="M40" i="3"/>
  <c r="N40" i="3"/>
  <c r="K41" i="3"/>
  <c r="F40" i="3"/>
  <c r="I39" i="3"/>
  <c r="H39" i="3"/>
  <c r="G39" i="3"/>
  <c r="J38" i="3"/>
  <c r="M40" i="4" l="1"/>
  <c r="O40" i="4" s="1"/>
  <c r="K41" i="4"/>
  <c r="L40" i="4"/>
  <c r="N40" i="4"/>
  <c r="F42" i="4"/>
  <c r="G41" i="4"/>
  <c r="I41" i="4"/>
  <c r="H41" i="4"/>
  <c r="J40" i="4"/>
  <c r="L41" i="3"/>
  <c r="N41" i="3"/>
  <c r="M41" i="3"/>
  <c r="G40" i="3"/>
  <c r="I40" i="3"/>
  <c r="F41" i="3"/>
  <c r="H40" i="3"/>
  <c r="K42" i="3"/>
  <c r="J39" i="3"/>
  <c r="J41" i="4" l="1"/>
  <c r="N41" i="4"/>
  <c r="K42" i="4"/>
  <c r="L41" i="4"/>
  <c r="M41" i="4"/>
  <c r="O41" i="4" s="1"/>
  <c r="G42" i="4"/>
  <c r="F43" i="4"/>
  <c r="I42" i="4"/>
  <c r="H42" i="4"/>
  <c r="L42" i="3"/>
  <c r="M42" i="3"/>
  <c r="N42" i="3"/>
  <c r="J40" i="3"/>
  <c r="K43" i="3"/>
  <c r="G41" i="3"/>
  <c r="I41" i="3"/>
  <c r="F42" i="3"/>
  <c r="H41" i="3"/>
  <c r="J42" i="4" l="1"/>
  <c r="M42" i="4"/>
  <c r="O42" i="4" s="1"/>
  <c r="N42" i="4"/>
  <c r="L42" i="4"/>
  <c r="K43" i="4"/>
  <c r="F44" i="4"/>
  <c r="I43" i="4"/>
  <c r="H43" i="4"/>
  <c r="G43" i="4"/>
  <c r="J43" i="4" s="1"/>
  <c r="J41" i="3"/>
  <c r="L43" i="3"/>
  <c r="M43" i="3"/>
  <c r="N43" i="3"/>
  <c r="H42" i="3"/>
  <c r="I42" i="3"/>
  <c r="F43" i="3"/>
  <c r="G42" i="3"/>
  <c r="K44" i="3"/>
  <c r="K44" i="4" l="1"/>
  <c r="L43" i="4"/>
  <c r="M43" i="4"/>
  <c r="O43" i="4" s="1"/>
  <c r="N43" i="4"/>
  <c r="G44" i="4"/>
  <c r="I44" i="4"/>
  <c r="H44" i="4"/>
  <c r="J44" i="4" s="1"/>
  <c r="F45" i="4"/>
  <c r="L44" i="3"/>
  <c r="M44" i="3"/>
  <c r="N44" i="3"/>
  <c r="J42" i="3"/>
  <c r="K45" i="3"/>
  <c r="F44" i="3"/>
  <c r="I43" i="3"/>
  <c r="G43" i="3"/>
  <c r="H43" i="3"/>
  <c r="K45" i="4" l="1"/>
  <c r="N44" i="4"/>
  <c r="L44" i="4"/>
  <c r="M44" i="4"/>
  <c r="O44" i="4" s="1"/>
  <c r="I45" i="4"/>
  <c r="H45" i="4"/>
  <c r="F46" i="4"/>
  <c r="G45" i="4"/>
  <c r="L45" i="3"/>
  <c r="N45" i="3"/>
  <c r="M45" i="3"/>
  <c r="G44" i="3"/>
  <c r="I44" i="3"/>
  <c r="F45" i="3"/>
  <c r="H44" i="3"/>
  <c r="K46" i="3"/>
  <c r="J43" i="3"/>
  <c r="M45" i="4" l="1"/>
  <c r="O45" i="4" s="1"/>
  <c r="N45" i="4"/>
  <c r="K46" i="4"/>
  <c r="L45" i="4"/>
  <c r="H46" i="4"/>
  <c r="J46" i="4" s="1"/>
  <c r="G46" i="4"/>
  <c r="I46" i="4"/>
  <c r="F47" i="4"/>
  <c r="J45" i="4"/>
  <c r="J44" i="3"/>
  <c r="L46" i="3"/>
  <c r="M46" i="3"/>
  <c r="N46" i="3"/>
  <c r="G45" i="3"/>
  <c r="I45" i="3"/>
  <c r="F46" i="3"/>
  <c r="H45" i="3"/>
  <c r="J45" i="3" s="1"/>
  <c r="K47" i="3"/>
  <c r="K47" i="4" l="1"/>
  <c r="L46" i="4"/>
  <c r="N46" i="4"/>
  <c r="M46" i="4"/>
  <c r="O46" i="4" s="1"/>
  <c r="F48" i="4"/>
  <c r="G47" i="4"/>
  <c r="I47" i="4"/>
  <c r="H47" i="4"/>
  <c r="L47" i="3"/>
  <c r="N47" i="3"/>
  <c r="M47" i="3"/>
  <c r="H46" i="3"/>
  <c r="F47" i="3"/>
  <c r="G46" i="3"/>
  <c r="I46" i="3"/>
  <c r="K48" i="3"/>
  <c r="N47" i="4" l="1"/>
  <c r="K48" i="4"/>
  <c r="L47" i="4"/>
  <c r="M47" i="4"/>
  <c r="O47" i="4" s="1"/>
  <c r="F49" i="4"/>
  <c r="H48" i="4"/>
  <c r="I48" i="4"/>
  <c r="G48" i="4"/>
  <c r="J47" i="4"/>
  <c r="L48" i="3"/>
  <c r="N48" i="3"/>
  <c r="M48" i="3"/>
  <c r="J46" i="3"/>
  <c r="K49" i="3"/>
  <c r="F48" i="3"/>
  <c r="I47" i="3"/>
  <c r="H47" i="3"/>
  <c r="G47" i="3"/>
  <c r="L48" i="4" l="1"/>
  <c r="N48" i="4"/>
  <c r="M48" i="4"/>
  <c r="O48" i="4" s="1"/>
  <c r="K49" i="4"/>
  <c r="J48" i="4"/>
  <c r="I49" i="4"/>
  <c r="H49" i="4"/>
  <c r="F50" i="4"/>
  <c r="G49" i="4"/>
  <c r="L49" i="3"/>
  <c r="M49" i="3"/>
  <c r="N49" i="3"/>
  <c r="K50" i="3"/>
  <c r="I48" i="3"/>
  <c r="G48" i="3"/>
  <c r="F49" i="3"/>
  <c r="H48" i="3"/>
  <c r="J47" i="3"/>
  <c r="L49" i="4" l="1"/>
  <c r="M49" i="4"/>
  <c r="O49" i="4" s="1"/>
  <c r="N49" i="4"/>
  <c r="K50" i="4"/>
  <c r="H50" i="4"/>
  <c r="F51" i="4"/>
  <c r="I50" i="4"/>
  <c r="G50" i="4"/>
  <c r="J50" i="4"/>
  <c r="J49" i="4"/>
  <c r="L50" i="3"/>
  <c r="N50" i="3"/>
  <c r="M50" i="3"/>
  <c r="G49" i="3"/>
  <c r="F50" i="3"/>
  <c r="H49" i="3"/>
  <c r="I49" i="3"/>
  <c r="K51" i="3"/>
  <c r="J48" i="3"/>
  <c r="K51" i="4" l="1"/>
  <c r="L50" i="4"/>
  <c r="M50" i="4"/>
  <c r="O50" i="4" s="1"/>
  <c r="N50" i="4"/>
  <c r="F52" i="4"/>
  <c r="G51" i="4"/>
  <c r="H51" i="4"/>
  <c r="I51" i="4"/>
  <c r="L51" i="3"/>
  <c r="N51" i="3"/>
  <c r="M51" i="3"/>
  <c r="K52" i="3"/>
  <c r="H50" i="3"/>
  <c r="I50" i="3"/>
  <c r="F51" i="3"/>
  <c r="G50" i="3"/>
  <c r="J49" i="3"/>
  <c r="J51" i="4" l="1"/>
  <c r="K52" i="4"/>
  <c r="M51" i="4"/>
  <c r="O51" i="4" s="1"/>
  <c r="N51" i="4"/>
  <c r="L51" i="4"/>
  <c r="I52" i="4"/>
  <c r="F53" i="4"/>
  <c r="G52" i="4"/>
  <c r="H52" i="4"/>
  <c r="J52" i="4"/>
  <c r="L52" i="3"/>
  <c r="M52" i="3"/>
  <c r="N52" i="3"/>
  <c r="J50" i="3"/>
  <c r="K53" i="3"/>
  <c r="F52" i="3"/>
  <c r="I51" i="3"/>
  <c r="H51" i="3"/>
  <c r="G51" i="3"/>
  <c r="N52" i="4" l="1"/>
  <c r="K53" i="4"/>
  <c r="M52" i="4"/>
  <c r="O52" i="4" s="1"/>
  <c r="L52" i="4"/>
  <c r="I53" i="4"/>
  <c r="G53" i="4"/>
  <c r="F54" i="4"/>
  <c r="H53" i="4"/>
  <c r="L53" i="3"/>
  <c r="M53" i="3"/>
  <c r="N53" i="3"/>
  <c r="J51" i="3"/>
  <c r="K54" i="3"/>
  <c r="F53" i="3"/>
  <c r="H52" i="3"/>
  <c r="G52" i="3"/>
  <c r="I52" i="3"/>
  <c r="J53" i="4" l="1"/>
  <c r="N53" i="4"/>
  <c r="L53" i="4"/>
  <c r="K54" i="4"/>
  <c r="M53" i="4"/>
  <c r="O53" i="4" s="1"/>
  <c r="H54" i="4"/>
  <c r="I54" i="4"/>
  <c r="F55" i="4"/>
  <c r="G54" i="4"/>
  <c r="L54" i="3"/>
  <c r="N54" i="3"/>
  <c r="M54" i="3"/>
  <c r="J52" i="3"/>
  <c r="K55" i="3"/>
  <c r="G53" i="3"/>
  <c r="F54" i="3"/>
  <c r="I53" i="3"/>
  <c r="H53" i="3"/>
  <c r="N54" i="4" l="1"/>
  <c r="K55" i="4"/>
  <c r="L54" i="4"/>
  <c r="M54" i="4"/>
  <c r="O54" i="4" s="1"/>
  <c r="J54" i="4"/>
  <c r="F56" i="4"/>
  <c r="G55" i="4"/>
  <c r="H55" i="4"/>
  <c r="I55" i="4"/>
  <c r="J53" i="3"/>
  <c r="L55" i="3"/>
  <c r="M55" i="3"/>
  <c r="N55" i="3"/>
  <c r="H54" i="3"/>
  <c r="I54" i="3"/>
  <c r="F55" i="3"/>
  <c r="G54" i="3"/>
  <c r="K56" i="3"/>
  <c r="M55" i="4" l="1"/>
  <c r="O55" i="4" s="1"/>
  <c r="K56" i="4"/>
  <c r="N55" i="4"/>
  <c r="L55" i="4"/>
  <c r="I56" i="4"/>
  <c r="H56" i="4"/>
  <c r="J56" i="4" s="1"/>
  <c r="F57" i="4"/>
  <c r="G56" i="4"/>
  <c r="J55" i="4"/>
  <c r="L56" i="3"/>
  <c r="N56" i="3"/>
  <c r="M56" i="3"/>
  <c r="K57" i="3"/>
  <c r="J54" i="3"/>
  <c r="F56" i="3"/>
  <c r="I55" i="3"/>
  <c r="H55" i="3"/>
  <c r="G55" i="3"/>
  <c r="N56" i="4" l="1"/>
  <c r="K57" i="4"/>
  <c r="M56" i="4"/>
  <c r="O56" i="4" s="1"/>
  <c r="L56" i="4"/>
  <c r="I57" i="4"/>
  <c r="F58" i="4"/>
  <c r="H57" i="4"/>
  <c r="G57" i="4"/>
  <c r="L57" i="3"/>
  <c r="N57" i="3"/>
  <c r="M57" i="3"/>
  <c r="G56" i="3"/>
  <c r="I56" i="3"/>
  <c r="H56" i="3"/>
  <c r="F57" i="3"/>
  <c r="J55" i="3"/>
  <c r="K58" i="3"/>
  <c r="N57" i="4" l="1"/>
  <c r="M57" i="4"/>
  <c r="O57" i="4" s="1"/>
  <c r="K58" i="4"/>
  <c r="L57" i="4"/>
  <c r="J57" i="4"/>
  <c r="H58" i="4"/>
  <c r="F59" i="4"/>
  <c r="I58" i="4"/>
  <c r="G58" i="4"/>
  <c r="L58" i="3"/>
  <c r="N58" i="3"/>
  <c r="M58" i="3"/>
  <c r="H57" i="3"/>
  <c r="J57" i="3" s="1"/>
  <c r="I57" i="3"/>
  <c r="F58" i="3"/>
  <c r="G57" i="3"/>
  <c r="K59" i="3"/>
  <c r="J56" i="3"/>
  <c r="J58" i="4" l="1"/>
  <c r="M58" i="4"/>
  <c r="O58" i="4" s="1"/>
  <c r="N58" i="4"/>
  <c r="K59" i="4"/>
  <c r="L58" i="4"/>
  <c r="H59" i="4"/>
  <c r="F60" i="4"/>
  <c r="I59" i="4"/>
  <c r="G59" i="4"/>
  <c r="J59" i="4" s="1"/>
  <c r="L59" i="3"/>
  <c r="N59" i="3"/>
  <c r="M59" i="3"/>
  <c r="K60" i="3"/>
  <c r="F59" i="3"/>
  <c r="I58" i="3"/>
  <c r="H58" i="3"/>
  <c r="G58" i="3"/>
  <c r="M59" i="4" l="1"/>
  <c r="O59" i="4" s="1"/>
  <c r="N59" i="4"/>
  <c r="K60" i="4"/>
  <c r="L59" i="4"/>
  <c r="F61" i="4"/>
  <c r="G60" i="4"/>
  <c r="I60" i="4"/>
  <c r="H60" i="4"/>
  <c r="L60" i="3"/>
  <c r="N60" i="3"/>
  <c r="M60" i="3"/>
  <c r="J58" i="3"/>
  <c r="G59" i="3"/>
  <c r="F60" i="3"/>
  <c r="H59" i="3"/>
  <c r="I59" i="3"/>
  <c r="K61" i="3"/>
  <c r="M60" i="4" l="1"/>
  <c r="O60" i="4" s="1"/>
  <c r="N60" i="4"/>
  <c r="K61" i="4"/>
  <c r="L60" i="4"/>
  <c r="J60" i="4"/>
  <c r="I61" i="4"/>
  <c r="H61" i="4"/>
  <c r="F62" i="4"/>
  <c r="G61" i="4"/>
  <c r="L61" i="3"/>
  <c r="N61" i="3"/>
  <c r="M61" i="3"/>
  <c r="J59" i="3"/>
  <c r="G60" i="3"/>
  <c r="F61" i="3"/>
  <c r="I60" i="3"/>
  <c r="H60" i="3"/>
  <c r="J60" i="3" s="1"/>
  <c r="K62" i="3"/>
  <c r="N61" i="4" l="1"/>
  <c r="K62" i="4"/>
  <c r="L61" i="4"/>
  <c r="M61" i="4"/>
  <c r="O61" i="4" s="1"/>
  <c r="J61" i="4"/>
  <c r="I62" i="4"/>
  <c r="G62" i="4"/>
  <c r="H62" i="4"/>
  <c r="F63" i="4"/>
  <c r="L62" i="3"/>
  <c r="N62" i="3"/>
  <c r="M62" i="3"/>
  <c r="K63" i="3"/>
  <c r="H61" i="3"/>
  <c r="I61" i="3"/>
  <c r="G61" i="3"/>
  <c r="F62" i="3"/>
  <c r="N62" i="4" l="1"/>
  <c r="M62" i="4"/>
  <c r="O62" i="4" s="1"/>
  <c r="L62" i="4"/>
  <c r="K63" i="4"/>
  <c r="J62" i="4"/>
  <c r="H63" i="4"/>
  <c r="F64" i="4"/>
  <c r="G63" i="4"/>
  <c r="I63" i="4"/>
  <c r="L63" i="3"/>
  <c r="N63" i="3"/>
  <c r="M63" i="3"/>
  <c r="J61" i="3"/>
  <c r="K64" i="3"/>
  <c r="F63" i="3"/>
  <c r="I62" i="3"/>
  <c r="G62" i="3"/>
  <c r="H62" i="3"/>
  <c r="N63" i="4" l="1"/>
  <c r="M63" i="4"/>
  <c r="O63" i="4" s="1"/>
  <c r="K64" i="4"/>
  <c r="L63" i="4"/>
  <c r="J63" i="4"/>
  <c r="F65" i="4"/>
  <c r="G64" i="4"/>
  <c r="H64" i="4"/>
  <c r="I64" i="4"/>
  <c r="L64" i="3"/>
  <c r="N64" i="3"/>
  <c r="M64" i="3"/>
  <c r="F64" i="3"/>
  <c r="H63" i="3"/>
  <c r="G63" i="3"/>
  <c r="I63" i="3"/>
  <c r="K65" i="3"/>
  <c r="J62" i="3"/>
  <c r="M64" i="4" l="1"/>
  <c r="O64" i="4" s="1"/>
  <c r="K65" i="4"/>
  <c r="L64" i="4"/>
  <c r="N64" i="4"/>
  <c r="F66" i="4"/>
  <c r="G65" i="4"/>
  <c r="I65" i="4"/>
  <c r="H65" i="4"/>
  <c r="J65" i="4"/>
  <c r="J64" i="4"/>
  <c r="L65" i="3"/>
  <c r="N65" i="3"/>
  <c r="M65" i="3"/>
  <c r="J63" i="3"/>
  <c r="K66" i="3"/>
  <c r="G64" i="3"/>
  <c r="I64" i="3"/>
  <c r="H64" i="3"/>
  <c r="F65" i="3"/>
  <c r="N65" i="4" l="1"/>
  <c r="K66" i="4"/>
  <c r="L65" i="4"/>
  <c r="M65" i="4"/>
  <c r="O65" i="4" s="1"/>
  <c r="I66" i="4"/>
  <c r="F67" i="4"/>
  <c r="H66" i="4"/>
  <c r="G66" i="4"/>
  <c r="L66" i="3"/>
  <c r="N66" i="3"/>
  <c r="M66" i="3"/>
  <c r="K67" i="3"/>
  <c r="H65" i="3"/>
  <c r="F66" i="3"/>
  <c r="G65" i="3"/>
  <c r="I65" i="3"/>
  <c r="J64" i="3"/>
  <c r="J66" i="4" l="1"/>
  <c r="K67" i="4"/>
  <c r="L66" i="4"/>
  <c r="M66" i="4"/>
  <c r="O66" i="4" s="1"/>
  <c r="N66" i="4"/>
  <c r="H67" i="4"/>
  <c r="I67" i="4"/>
  <c r="G67" i="4"/>
  <c r="F68" i="4"/>
  <c r="L67" i="3"/>
  <c r="M67" i="3"/>
  <c r="N67" i="3"/>
  <c r="J65" i="3"/>
  <c r="F67" i="3"/>
  <c r="I66" i="3"/>
  <c r="H66" i="3"/>
  <c r="G66" i="3"/>
  <c r="K68" i="3"/>
  <c r="J67" i="4" l="1"/>
  <c r="M67" i="4"/>
  <c r="O67" i="4" s="1"/>
  <c r="N67" i="4"/>
  <c r="K68" i="4"/>
  <c r="L67" i="4"/>
  <c r="F69" i="4"/>
  <c r="G68" i="4"/>
  <c r="J68" i="4" s="1"/>
  <c r="I68" i="4"/>
  <c r="H68" i="4"/>
  <c r="L68" i="3"/>
  <c r="M68" i="3"/>
  <c r="N68" i="3"/>
  <c r="I67" i="3"/>
  <c r="F68" i="3"/>
  <c r="H67" i="3"/>
  <c r="G67" i="3"/>
  <c r="K69" i="3"/>
  <c r="J66" i="3"/>
  <c r="L68" i="4" l="1"/>
  <c r="N68" i="4"/>
  <c r="K69" i="4"/>
  <c r="M68" i="4"/>
  <c r="O68" i="4" s="1"/>
  <c r="G69" i="4"/>
  <c r="I69" i="4"/>
  <c r="H69" i="4"/>
  <c r="J69" i="4" s="1"/>
  <c r="C28" i="4" s="1"/>
  <c r="L69" i="3"/>
  <c r="L7" i="3" s="1"/>
  <c r="M69" i="3"/>
  <c r="M7" i="3" s="1"/>
  <c r="C29" i="3" s="1"/>
  <c r="N69" i="3"/>
  <c r="N7" i="3" s="1"/>
  <c r="C30" i="3" s="1"/>
  <c r="J67" i="3"/>
  <c r="G68" i="3"/>
  <c r="F69" i="3"/>
  <c r="H68" i="3"/>
  <c r="I68" i="3"/>
  <c r="M69" i="4" l="1"/>
  <c r="O69" i="4" s="1"/>
  <c r="N69" i="4"/>
  <c r="L69" i="4"/>
  <c r="C29" i="4"/>
  <c r="C27" i="4" s="1"/>
  <c r="C31" i="3"/>
  <c r="C27" i="3" s="1"/>
  <c r="H69" i="3"/>
  <c r="I69" i="3"/>
  <c r="G69" i="3"/>
  <c r="J68" i="3"/>
  <c r="O5" i="4" l="1"/>
  <c r="J69" i="3"/>
  <c r="C28" i="3"/>
  <c r="Z9" i="2" l="1"/>
  <c r="K10" i="2"/>
  <c r="V9" i="2"/>
  <c r="W9" i="2" s="1"/>
  <c r="R9" i="2"/>
  <c r="S9" i="2" s="1"/>
  <c r="D22" i="2"/>
  <c r="D23" i="2" s="1"/>
  <c r="D24" i="2" s="1"/>
  <c r="C22" i="2"/>
  <c r="C23" i="2" s="1"/>
  <c r="C24" i="2" s="1"/>
  <c r="M5" i="1"/>
  <c r="I5" i="1"/>
  <c r="H9" i="2"/>
  <c r="G9" i="2"/>
  <c r="K11" i="2" l="1"/>
  <c r="Z11" i="2" s="1"/>
  <c r="Z10" i="2"/>
  <c r="K12" i="2" l="1"/>
  <c r="K13" i="2" l="1"/>
  <c r="Z12" i="2"/>
  <c r="K14" i="2" l="1"/>
  <c r="Z13" i="2"/>
  <c r="K15" i="2" l="1"/>
  <c r="Z14" i="2"/>
  <c r="K16" i="2" l="1"/>
  <c r="Z15" i="2"/>
  <c r="K17" i="2" l="1"/>
  <c r="Z16" i="2"/>
  <c r="K18" i="2" l="1"/>
  <c r="Z17" i="2"/>
  <c r="C19" i="2"/>
  <c r="F10" i="2" s="1"/>
  <c r="N65" i="1"/>
  <c r="N67" i="1" s="1"/>
  <c r="K4" i="1"/>
  <c r="J4" i="1"/>
  <c r="H4" i="1"/>
  <c r="V10" i="2" l="1"/>
  <c r="W10" i="2" s="1"/>
  <c r="X10" i="2" s="1"/>
  <c r="Y10" i="2" s="1"/>
  <c r="R10" i="2"/>
  <c r="S10" i="2" s="1"/>
  <c r="K19" i="2"/>
  <c r="Z18" i="2"/>
  <c r="I10" i="2"/>
  <c r="H10" i="2"/>
  <c r="F11" i="2"/>
  <c r="G10" i="2"/>
  <c r="G4" i="1"/>
  <c r="F4" i="1"/>
  <c r="C14" i="1"/>
  <c r="E5" i="1" s="1"/>
  <c r="AI10" i="2" l="1"/>
  <c r="AA10" i="2"/>
  <c r="AB10" i="2"/>
  <c r="AJ10" i="2"/>
  <c r="AC10" i="2"/>
  <c r="V11" i="2"/>
  <c r="W11" i="2" s="1"/>
  <c r="X11" i="2" s="1"/>
  <c r="Y11" i="2" s="1"/>
  <c r="S11" i="2"/>
  <c r="T11" i="2" s="1"/>
  <c r="K20" i="2"/>
  <c r="Z19" i="2"/>
  <c r="I11" i="2"/>
  <c r="H11" i="2"/>
  <c r="G11" i="2"/>
  <c r="F12" i="2"/>
  <c r="J10" i="2"/>
  <c r="M4" i="1"/>
  <c r="L4" i="1"/>
  <c r="I4" i="1"/>
  <c r="J5" i="1"/>
  <c r="K5" i="1"/>
  <c r="G5" i="1"/>
  <c r="F5" i="1"/>
  <c r="E6" i="1"/>
  <c r="H5" i="1"/>
  <c r="AI11" i="2" l="1"/>
  <c r="V12" i="2"/>
  <c r="W12" i="2" s="1"/>
  <c r="X12" i="2" s="1"/>
  <c r="Y12" i="2" s="1"/>
  <c r="R12" i="2"/>
  <c r="S12" i="2" s="1"/>
  <c r="T12" i="2" s="1"/>
  <c r="U12" i="2" s="1"/>
  <c r="J11" i="2"/>
  <c r="AJ11" i="2"/>
  <c r="AK11" i="2" s="1"/>
  <c r="AK10" i="2"/>
  <c r="AA11" i="2"/>
  <c r="AB11" i="2"/>
  <c r="AC11" i="2"/>
  <c r="K21" i="2"/>
  <c r="Z20" i="2"/>
  <c r="H12" i="2"/>
  <c r="F13" i="2"/>
  <c r="G12" i="2"/>
  <c r="I12" i="2"/>
  <c r="N4" i="1"/>
  <c r="K6" i="1"/>
  <c r="J6" i="1"/>
  <c r="H6" i="1"/>
  <c r="G6" i="1"/>
  <c r="F6" i="1"/>
  <c r="E7" i="1"/>
  <c r="AI12" i="2" l="1"/>
  <c r="AJ12" i="2"/>
  <c r="V13" i="2"/>
  <c r="W13" i="2" s="1"/>
  <c r="X13" i="2" s="1"/>
  <c r="Y13" i="2" s="1"/>
  <c r="R13" i="2"/>
  <c r="S13" i="2" s="1"/>
  <c r="T13" i="2" s="1"/>
  <c r="U13" i="2" s="1"/>
  <c r="AC12" i="2"/>
  <c r="AB12" i="2"/>
  <c r="AA12" i="2"/>
  <c r="K22" i="2"/>
  <c r="Z21" i="2"/>
  <c r="J12" i="2"/>
  <c r="F14" i="2"/>
  <c r="G13" i="2"/>
  <c r="H13" i="2"/>
  <c r="I13" i="2"/>
  <c r="L6" i="1"/>
  <c r="I6" i="1"/>
  <c r="M6" i="1"/>
  <c r="N5" i="1"/>
  <c r="H7" i="1"/>
  <c r="J7" i="1"/>
  <c r="K7" i="1"/>
  <c r="E8" i="1"/>
  <c r="G7" i="1"/>
  <c r="H8" i="1" s="1"/>
  <c r="F7" i="1"/>
  <c r="AK12" i="2" l="1"/>
  <c r="AJ13" i="2"/>
  <c r="V14" i="2"/>
  <c r="W14" i="2" s="1"/>
  <c r="X14" i="2" s="1"/>
  <c r="Y14" i="2" s="1"/>
  <c r="R14" i="2"/>
  <c r="S14" i="2" s="1"/>
  <c r="T14" i="2" s="1"/>
  <c r="U14" i="2" s="1"/>
  <c r="AI13" i="2"/>
  <c r="AC13" i="2"/>
  <c r="AA13" i="2"/>
  <c r="AB13" i="2"/>
  <c r="K23" i="2"/>
  <c r="Z22" i="2"/>
  <c r="J13" i="2"/>
  <c r="F15" i="2"/>
  <c r="I14" i="2"/>
  <c r="G14" i="2"/>
  <c r="H14" i="2"/>
  <c r="M7" i="1"/>
  <c r="I7" i="1"/>
  <c r="L7" i="1"/>
  <c r="K8" i="1"/>
  <c r="J8" i="1"/>
  <c r="N6" i="1"/>
  <c r="E9" i="1"/>
  <c r="G8" i="1"/>
  <c r="F8" i="1"/>
  <c r="AK13" i="2" l="1"/>
  <c r="AI14" i="2"/>
  <c r="V15" i="2"/>
  <c r="W15" i="2" s="1"/>
  <c r="X15" i="2" s="1"/>
  <c r="Y15" i="2" s="1"/>
  <c r="R15" i="2"/>
  <c r="S15" i="2" s="1"/>
  <c r="T15" i="2" s="1"/>
  <c r="U15" i="2" s="1"/>
  <c r="AJ14" i="2"/>
  <c r="AA14" i="2"/>
  <c r="AB14" i="2"/>
  <c r="AC14" i="2"/>
  <c r="K24" i="2"/>
  <c r="Z23" i="2"/>
  <c r="I15" i="2"/>
  <c r="F16" i="2"/>
  <c r="G15" i="2"/>
  <c r="H15" i="2"/>
  <c r="J14" i="2"/>
  <c r="J9" i="1"/>
  <c r="K9" i="1"/>
  <c r="N7" i="1"/>
  <c r="L8" i="1"/>
  <c r="M8" i="1"/>
  <c r="I8" i="1"/>
  <c r="E10" i="1"/>
  <c r="G9" i="1"/>
  <c r="H10" i="1" s="1"/>
  <c r="F9" i="1"/>
  <c r="H9" i="1"/>
  <c r="AK14" i="2" l="1"/>
  <c r="AJ15" i="2"/>
  <c r="V16" i="2"/>
  <c r="W16" i="2" s="1"/>
  <c r="X16" i="2" s="1"/>
  <c r="Y16" i="2" s="1"/>
  <c r="R16" i="2"/>
  <c r="S16" i="2" s="1"/>
  <c r="T16" i="2" s="1"/>
  <c r="U16" i="2" s="1"/>
  <c r="AI15" i="2"/>
  <c r="AA15" i="2"/>
  <c r="AB15" i="2"/>
  <c r="AC15" i="2"/>
  <c r="K25" i="2"/>
  <c r="Z24" i="2"/>
  <c r="J15" i="2"/>
  <c r="I16" i="2"/>
  <c r="G16" i="2"/>
  <c r="H16" i="2"/>
  <c r="F17" i="2"/>
  <c r="N8" i="1"/>
  <c r="K10" i="1"/>
  <c r="J10" i="1"/>
  <c r="M9" i="1"/>
  <c r="I9" i="1"/>
  <c r="L9" i="1"/>
  <c r="N9" i="1" s="1"/>
  <c r="E11" i="1"/>
  <c r="G10" i="1"/>
  <c r="F10" i="1"/>
  <c r="AK15" i="2" l="1"/>
  <c r="AI16" i="2"/>
  <c r="V17" i="2"/>
  <c r="W17" i="2" s="1"/>
  <c r="X17" i="2" s="1"/>
  <c r="Y17" i="2" s="1"/>
  <c r="R17" i="2"/>
  <c r="S17" i="2" s="1"/>
  <c r="T17" i="2" s="1"/>
  <c r="U17" i="2" s="1"/>
  <c r="AJ16" i="2"/>
  <c r="AB16" i="2"/>
  <c r="AA16" i="2"/>
  <c r="AC16" i="2"/>
  <c r="K26" i="2"/>
  <c r="Z25" i="2"/>
  <c r="I17" i="2"/>
  <c r="F18" i="2"/>
  <c r="H17" i="2"/>
  <c r="G17" i="2"/>
  <c r="J16" i="2"/>
  <c r="J11" i="1"/>
  <c r="K11" i="1"/>
  <c r="L10" i="1"/>
  <c r="I10" i="1"/>
  <c r="M10" i="1"/>
  <c r="E12" i="1"/>
  <c r="G11" i="1"/>
  <c r="F11" i="1"/>
  <c r="H11" i="1"/>
  <c r="AJ17" i="2" l="1"/>
  <c r="AI17" i="2"/>
  <c r="V18" i="2"/>
  <c r="W18" i="2" s="1"/>
  <c r="X18" i="2" s="1"/>
  <c r="Y18" i="2" s="1"/>
  <c r="R18" i="2"/>
  <c r="S18" i="2" s="1"/>
  <c r="T18" i="2" s="1"/>
  <c r="U18" i="2" s="1"/>
  <c r="AK16" i="2"/>
  <c r="AC17" i="2"/>
  <c r="AB17" i="2"/>
  <c r="AA17" i="2"/>
  <c r="K27" i="2"/>
  <c r="Z26" i="2"/>
  <c r="J17" i="2"/>
  <c r="I18" i="2"/>
  <c r="F19" i="2"/>
  <c r="H18" i="2"/>
  <c r="G18" i="2"/>
  <c r="K12" i="1"/>
  <c r="J12" i="1"/>
  <c r="M11" i="1"/>
  <c r="I11" i="1"/>
  <c r="L11" i="1"/>
  <c r="N10" i="1"/>
  <c r="H12" i="1"/>
  <c r="E13" i="1"/>
  <c r="G12" i="1"/>
  <c r="H13" i="1" s="1"/>
  <c r="F12" i="1"/>
  <c r="AK17" i="2" l="1"/>
  <c r="AJ18" i="2"/>
  <c r="AI18" i="2"/>
  <c r="V19" i="2"/>
  <c r="W19" i="2" s="1"/>
  <c r="X19" i="2" s="1"/>
  <c r="Y19" i="2" s="1"/>
  <c r="R19" i="2"/>
  <c r="S19" i="2" s="1"/>
  <c r="T19" i="2" s="1"/>
  <c r="U19" i="2" s="1"/>
  <c r="AA18" i="2"/>
  <c r="AB18" i="2"/>
  <c r="AC18" i="2"/>
  <c r="K28" i="2"/>
  <c r="Z27" i="2"/>
  <c r="I19" i="2"/>
  <c r="J18" i="2"/>
  <c r="G19" i="2"/>
  <c r="F20" i="2"/>
  <c r="H19" i="2"/>
  <c r="N11" i="1"/>
  <c r="J13" i="1"/>
  <c r="K13" i="1"/>
  <c r="L12" i="1"/>
  <c r="I12" i="1"/>
  <c r="M12" i="1"/>
  <c r="E14" i="1"/>
  <c r="G13" i="1"/>
  <c r="F13" i="1"/>
  <c r="AJ19" i="2" l="1"/>
  <c r="V20" i="2"/>
  <c r="W20" i="2" s="1"/>
  <c r="X20" i="2" s="1"/>
  <c r="Y20" i="2" s="1"/>
  <c r="R20" i="2"/>
  <c r="S20" i="2" s="1"/>
  <c r="T20" i="2" s="1"/>
  <c r="AI19" i="2"/>
  <c r="AK18" i="2"/>
  <c r="AA19" i="2"/>
  <c r="AB19" i="2"/>
  <c r="AC19" i="2"/>
  <c r="K29" i="2"/>
  <c r="Z28" i="2"/>
  <c r="J19" i="2"/>
  <c r="U20" i="2"/>
  <c r="I20" i="2"/>
  <c r="G20" i="2"/>
  <c r="H20" i="2"/>
  <c r="F21" i="2"/>
  <c r="H14" i="1"/>
  <c r="M13" i="1"/>
  <c r="L13" i="1"/>
  <c r="N13" i="1" s="1"/>
  <c r="I13" i="1"/>
  <c r="N12" i="1"/>
  <c r="K14" i="1"/>
  <c r="J14" i="1"/>
  <c r="E15" i="1"/>
  <c r="G14" i="1"/>
  <c r="F14" i="1"/>
  <c r="AK19" i="2" l="1"/>
  <c r="AI20" i="2"/>
  <c r="V21" i="2"/>
  <c r="W21" i="2" s="1"/>
  <c r="X21" i="2" s="1"/>
  <c r="Y21" i="2" s="1"/>
  <c r="R21" i="2"/>
  <c r="S21" i="2" s="1"/>
  <c r="T21" i="2" s="1"/>
  <c r="U21" i="2" s="1"/>
  <c r="AJ20" i="2"/>
  <c r="AC20" i="2"/>
  <c r="AB20" i="2"/>
  <c r="AA20" i="2"/>
  <c r="K30" i="2"/>
  <c r="Z29" i="2"/>
  <c r="J20" i="2"/>
  <c r="I21" i="2"/>
  <c r="G21" i="2"/>
  <c r="F22" i="2"/>
  <c r="H21" i="2"/>
  <c r="H15" i="1"/>
  <c r="J15" i="1"/>
  <c r="K15" i="1"/>
  <c r="L14" i="1"/>
  <c r="I14" i="1"/>
  <c r="M14" i="1"/>
  <c r="E16" i="1"/>
  <c r="G15" i="1"/>
  <c r="F15" i="1"/>
  <c r="V22" i="2" l="1"/>
  <c r="W22" i="2" s="1"/>
  <c r="X22" i="2" s="1"/>
  <c r="Y22" i="2" s="1"/>
  <c r="R22" i="2"/>
  <c r="S22" i="2" s="1"/>
  <c r="T22" i="2" s="1"/>
  <c r="AJ21" i="2"/>
  <c r="AI21" i="2"/>
  <c r="AK20" i="2"/>
  <c r="AC21" i="2"/>
  <c r="AA21" i="2"/>
  <c r="AB21" i="2"/>
  <c r="K31" i="2"/>
  <c r="Z30" i="2"/>
  <c r="U22" i="2"/>
  <c r="I22" i="2"/>
  <c r="H22" i="2"/>
  <c r="G22" i="2"/>
  <c r="F23" i="2"/>
  <c r="J21" i="2"/>
  <c r="H16" i="1"/>
  <c r="N14" i="1"/>
  <c r="K16" i="1"/>
  <c r="J16" i="1"/>
  <c r="M15" i="1"/>
  <c r="I15" i="1"/>
  <c r="L15" i="1"/>
  <c r="N15" i="1" s="1"/>
  <c r="E17" i="1"/>
  <c r="G16" i="1"/>
  <c r="F16" i="1"/>
  <c r="AI22" i="2" l="1"/>
  <c r="V23" i="2"/>
  <c r="W23" i="2" s="1"/>
  <c r="X23" i="2" s="1"/>
  <c r="Y23" i="2" s="1"/>
  <c r="R23" i="2"/>
  <c r="S23" i="2" s="1"/>
  <c r="T23" i="2" s="1"/>
  <c r="AJ22" i="2"/>
  <c r="AK21" i="2"/>
  <c r="AA22" i="2"/>
  <c r="AB22" i="2"/>
  <c r="AC22" i="2"/>
  <c r="K32" i="2"/>
  <c r="Z31" i="2"/>
  <c r="J22" i="2"/>
  <c r="U23" i="2"/>
  <c r="I23" i="2"/>
  <c r="H23" i="2"/>
  <c r="G23" i="2"/>
  <c r="F24" i="2"/>
  <c r="L16" i="1"/>
  <c r="I16" i="1"/>
  <c r="M16" i="1"/>
  <c r="J17" i="1"/>
  <c r="K17" i="1"/>
  <c r="H17" i="1"/>
  <c r="E18" i="1"/>
  <c r="G17" i="1"/>
  <c r="F17" i="1"/>
  <c r="AK22" i="2" l="1"/>
  <c r="AI23" i="2"/>
  <c r="V24" i="2"/>
  <c r="W24" i="2" s="1"/>
  <c r="X24" i="2" s="1"/>
  <c r="Y24" i="2" s="1"/>
  <c r="R24" i="2"/>
  <c r="S24" i="2" s="1"/>
  <c r="T24" i="2" s="1"/>
  <c r="AJ23" i="2"/>
  <c r="AA23" i="2"/>
  <c r="AB23" i="2"/>
  <c r="AC23" i="2"/>
  <c r="K33" i="2"/>
  <c r="Z32" i="2"/>
  <c r="J23" i="2"/>
  <c r="I24" i="2"/>
  <c r="U24" i="2"/>
  <c r="G24" i="2"/>
  <c r="F25" i="2"/>
  <c r="H24" i="2"/>
  <c r="K18" i="1"/>
  <c r="J18" i="1"/>
  <c r="M17" i="1"/>
  <c r="L17" i="1"/>
  <c r="I17" i="1"/>
  <c r="H18" i="1"/>
  <c r="N16" i="1"/>
  <c r="E19" i="1"/>
  <c r="G18" i="1"/>
  <c r="H19" i="1" s="1"/>
  <c r="F18" i="1"/>
  <c r="V25" i="2" l="1"/>
  <c r="W25" i="2" s="1"/>
  <c r="X25" i="2" s="1"/>
  <c r="Y25" i="2" s="1"/>
  <c r="R25" i="2"/>
  <c r="S25" i="2" s="1"/>
  <c r="T25" i="2" s="1"/>
  <c r="U25" i="2" s="1"/>
  <c r="AJ24" i="2"/>
  <c r="AI24" i="2"/>
  <c r="AK24" i="2" s="1"/>
  <c r="AK23" i="2"/>
  <c r="AB24" i="2"/>
  <c r="AA24" i="2"/>
  <c r="AC24" i="2"/>
  <c r="K34" i="2"/>
  <c r="Z33" i="2"/>
  <c r="J24" i="2"/>
  <c r="I25" i="2"/>
  <c r="H25" i="2"/>
  <c r="G25" i="2"/>
  <c r="F26" i="2"/>
  <c r="N17" i="1"/>
  <c r="L18" i="1"/>
  <c r="N18" i="1" s="1"/>
  <c r="I18" i="1"/>
  <c r="M18" i="1"/>
  <c r="J19" i="1"/>
  <c r="K19" i="1"/>
  <c r="E20" i="1"/>
  <c r="G19" i="1"/>
  <c r="F19" i="1"/>
  <c r="V26" i="2" l="1"/>
  <c r="W26" i="2" s="1"/>
  <c r="X26" i="2" s="1"/>
  <c r="Y26" i="2" s="1"/>
  <c r="R26" i="2"/>
  <c r="S26" i="2" s="1"/>
  <c r="T26" i="2" s="1"/>
  <c r="U26" i="2" s="1"/>
  <c r="AJ25" i="2"/>
  <c r="AI25" i="2"/>
  <c r="AK25" i="2" s="1"/>
  <c r="AC25" i="2"/>
  <c r="AB25" i="2"/>
  <c r="AA25" i="2"/>
  <c r="K35" i="2"/>
  <c r="Z34" i="2"/>
  <c r="J25" i="2"/>
  <c r="H26" i="2"/>
  <c r="F27" i="2"/>
  <c r="G26" i="2"/>
  <c r="I26" i="2"/>
  <c r="M19" i="1"/>
  <c r="L19" i="1"/>
  <c r="N19" i="1" s="1"/>
  <c r="I19" i="1"/>
  <c r="H20" i="1"/>
  <c r="K20" i="1"/>
  <c r="J20" i="1"/>
  <c r="E21" i="1"/>
  <c r="G20" i="1"/>
  <c r="F20" i="1"/>
  <c r="AI26" i="2" l="1"/>
  <c r="AJ26" i="2"/>
  <c r="V27" i="2"/>
  <c r="W27" i="2" s="1"/>
  <c r="X27" i="2" s="1"/>
  <c r="Y27" i="2" s="1"/>
  <c r="R27" i="2"/>
  <c r="S27" i="2" s="1"/>
  <c r="T27" i="2" s="1"/>
  <c r="U27" i="2" s="1"/>
  <c r="AA26" i="2"/>
  <c r="AB26" i="2"/>
  <c r="AC26" i="2"/>
  <c r="K36" i="2"/>
  <c r="Z35" i="2"/>
  <c r="J26" i="2"/>
  <c r="I27" i="2"/>
  <c r="G27" i="2"/>
  <c r="F28" i="2"/>
  <c r="H27" i="2"/>
  <c r="H21" i="1"/>
  <c r="J21" i="1"/>
  <c r="K21" i="1"/>
  <c r="L20" i="1"/>
  <c r="I20" i="1"/>
  <c r="M20" i="1"/>
  <c r="E22" i="1"/>
  <c r="G21" i="1"/>
  <c r="F21" i="1"/>
  <c r="AI27" i="2" l="1"/>
  <c r="V28" i="2"/>
  <c r="W28" i="2" s="1"/>
  <c r="X28" i="2" s="1"/>
  <c r="Y28" i="2" s="1"/>
  <c r="R28" i="2"/>
  <c r="S28" i="2" s="1"/>
  <c r="T28" i="2" s="1"/>
  <c r="AJ27" i="2"/>
  <c r="AK26" i="2"/>
  <c r="AA27" i="2"/>
  <c r="AB27" i="2"/>
  <c r="AC27" i="2"/>
  <c r="K37" i="2"/>
  <c r="Z36" i="2"/>
  <c r="J27" i="2"/>
  <c r="U28" i="2"/>
  <c r="I28" i="2"/>
  <c r="F29" i="2"/>
  <c r="H28" i="2"/>
  <c r="G28" i="2"/>
  <c r="H22" i="1"/>
  <c r="N20" i="1"/>
  <c r="M21" i="1"/>
  <c r="L21" i="1"/>
  <c r="I21" i="1"/>
  <c r="K22" i="1"/>
  <c r="J22" i="1"/>
  <c r="E23" i="1"/>
  <c r="G22" i="1"/>
  <c r="F22" i="1"/>
  <c r="AK27" i="2" l="1"/>
  <c r="AJ28" i="2"/>
  <c r="AI28" i="2"/>
  <c r="V29" i="2"/>
  <c r="W29" i="2" s="1"/>
  <c r="X29" i="2" s="1"/>
  <c r="Y29" i="2" s="1"/>
  <c r="R29" i="2"/>
  <c r="S29" i="2" s="1"/>
  <c r="T29" i="2" s="1"/>
  <c r="U29" i="2" s="1"/>
  <c r="AC28" i="2"/>
  <c r="AB28" i="2"/>
  <c r="AA28" i="2"/>
  <c r="K38" i="2"/>
  <c r="Z37" i="2"/>
  <c r="I29" i="2"/>
  <c r="F30" i="2"/>
  <c r="G29" i="2"/>
  <c r="H29" i="2"/>
  <c r="J28" i="2"/>
  <c r="N21" i="1"/>
  <c r="J23" i="1"/>
  <c r="K23" i="1"/>
  <c r="L22" i="1"/>
  <c r="I22" i="1"/>
  <c r="M22" i="1"/>
  <c r="H23" i="1"/>
  <c r="E24" i="1"/>
  <c r="G23" i="1"/>
  <c r="F23" i="1"/>
  <c r="AK28" i="2" l="1"/>
  <c r="AI29" i="2"/>
  <c r="V30" i="2"/>
  <c r="W30" i="2" s="1"/>
  <c r="X30" i="2" s="1"/>
  <c r="Y30" i="2" s="1"/>
  <c r="R30" i="2"/>
  <c r="S30" i="2" s="1"/>
  <c r="T30" i="2" s="1"/>
  <c r="U30" i="2" s="1"/>
  <c r="AJ29" i="2"/>
  <c r="AC29" i="2"/>
  <c r="AA29" i="2"/>
  <c r="AB29" i="2"/>
  <c r="K39" i="2"/>
  <c r="Z38" i="2"/>
  <c r="J29" i="2"/>
  <c r="I30" i="2"/>
  <c r="H30" i="2"/>
  <c r="F31" i="2"/>
  <c r="G30" i="2"/>
  <c r="N22" i="1"/>
  <c r="K24" i="1"/>
  <c r="J24" i="1"/>
  <c r="M23" i="1"/>
  <c r="L23" i="1"/>
  <c r="N23" i="1" s="1"/>
  <c r="I23" i="1"/>
  <c r="H24" i="1"/>
  <c r="E25" i="1"/>
  <c r="G24" i="1"/>
  <c r="H25" i="1" s="1"/>
  <c r="F24" i="1"/>
  <c r="V31" i="2" l="1"/>
  <c r="W31" i="2" s="1"/>
  <c r="X31" i="2" s="1"/>
  <c r="Y31" i="2" s="1"/>
  <c r="R31" i="2"/>
  <c r="S31" i="2" s="1"/>
  <c r="T31" i="2" s="1"/>
  <c r="AJ30" i="2"/>
  <c r="AI30" i="2"/>
  <c r="AK29" i="2"/>
  <c r="AA30" i="2"/>
  <c r="AB30" i="2"/>
  <c r="AC30" i="2"/>
  <c r="K40" i="2"/>
  <c r="Z39" i="2"/>
  <c r="J30" i="2"/>
  <c r="U31" i="2"/>
  <c r="G31" i="2"/>
  <c r="F32" i="2"/>
  <c r="I31" i="2"/>
  <c r="H31" i="2"/>
  <c r="J25" i="1"/>
  <c r="K25" i="1"/>
  <c r="L24" i="1"/>
  <c r="M24" i="1"/>
  <c r="I24" i="1"/>
  <c r="E26" i="1"/>
  <c r="G25" i="1"/>
  <c r="F25" i="1"/>
  <c r="AK30" i="2" l="1"/>
  <c r="AI31" i="2"/>
  <c r="V32" i="2"/>
  <c r="W32" i="2" s="1"/>
  <c r="X32" i="2" s="1"/>
  <c r="Y32" i="2" s="1"/>
  <c r="R32" i="2"/>
  <c r="S32" i="2" s="1"/>
  <c r="T32" i="2" s="1"/>
  <c r="U32" i="2" s="1"/>
  <c r="AJ31" i="2"/>
  <c r="AA31" i="2"/>
  <c r="AB31" i="2"/>
  <c r="AC31" i="2"/>
  <c r="K41" i="2"/>
  <c r="Z40" i="2"/>
  <c r="I32" i="2"/>
  <c r="J31" i="2"/>
  <c r="G32" i="2"/>
  <c r="H32" i="2"/>
  <c r="F33" i="2"/>
  <c r="K26" i="1"/>
  <c r="J26" i="1"/>
  <c r="M25" i="1"/>
  <c r="I25" i="1"/>
  <c r="L25" i="1"/>
  <c r="H26" i="1"/>
  <c r="N24" i="1"/>
  <c r="E27" i="1"/>
  <c r="G26" i="1"/>
  <c r="H27" i="1" s="1"/>
  <c r="F26" i="1"/>
  <c r="AJ32" i="2" l="1"/>
  <c r="AI32" i="2"/>
  <c r="V33" i="2"/>
  <c r="W33" i="2" s="1"/>
  <c r="X33" i="2" s="1"/>
  <c r="Y33" i="2" s="1"/>
  <c r="R33" i="2"/>
  <c r="S33" i="2" s="1"/>
  <c r="T33" i="2" s="1"/>
  <c r="U33" i="2" s="1"/>
  <c r="AK31" i="2"/>
  <c r="AB32" i="2"/>
  <c r="AA32" i="2"/>
  <c r="AC32" i="2"/>
  <c r="K42" i="2"/>
  <c r="Z41" i="2"/>
  <c r="J32" i="2"/>
  <c r="I33" i="2"/>
  <c r="H33" i="2"/>
  <c r="G33" i="2"/>
  <c r="F34" i="2"/>
  <c r="N25" i="1"/>
  <c r="J27" i="1"/>
  <c r="K27" i="1"/>
  <c r="L26" i="1"/>
  <c r="I26" i="1"/>
  <c r="M26" i="1"/>
  <c r="E28" i="1"/>
  <c r="G27" i="1"/>
  <c r="F27" i="1"/>
  <c r="AI33" i="2" l="1"/>
  <c r="V34" i="2"/>
  <c r="W34" i="2" s="1"/>
  <c r="X34" i="2" s="1"/>
  <c r="Y34" i="2" s="1"/>
  <c r="R34" i="2"/>
  <c r="S34" i="2" s="1"/>
  <c r="T34" i="2" s="1"/>
  <c r="U34" i="2" s="1"/>
  <c r="AJ33" i="2"/>
  <c r="AK32" i="2"/>
  <c r="AC33" i="2"/>
  <c r="AB33" i="2"/>
  <c r="AA33" i="2"/>
  <c r="K43" i="2"/>
  <c r="Z42" i="2"/>
  <c r="J33" i="2"/>
  <c r="I34" i="2"/>
  <c r="G34" i="2"/>
  <c r="H34" i="2"/>
  <c r="F35" i="2"/>
  <c r="K28" i="1"/>
  <c r="J28" i="1"/>
  <c r="M27" i="1"/>
  <c r="I27" i="1"/>
  <c r="L27" i="1"/>
  <c r="H28" i="1"/>
  <c r="N26" i="1"/>
  <c r="E29" i="1"/>
  <c r="F28" i="1"/>
  <c r="G28" i="1"/>
  <c r="H29" i="1" s="1"/>
  <c r="AK33" i="2" l="1"/>
  <c r="AI34" i="2"/>
  <c r="V35" i="2"/>
  <c r="W35" i="2" s="1"/>
  <c r="X35" i="2" s="1"/>
  <c r="Y35" i="2" s="1"/>
  <c r="R35" i="2"/>
  <c r="S35" i="2" s="1"/>
  <c r="T35" i="2" s="1"/>
  <c r="U35" i="2" s="1"/>
  <c r="AJ34" i="2"/>
  <c r="AA34" i="2"/>
  <c r="AB34" i="2"/>
  <c r="AC34" i="2"/>
  <c r="K44" i="2"/>
  <c r="Z43" i="2"/>
  <c r="I35" i="2"/>
  <c r="G35" i="2"/>
  <c r="H35" i="2"/>
  <c r="F36" i="2"/>
  <c r="J34" i="2"/>
  <c r="N27" i="1"/>
  <c r="J29" i="1"/>
  <c r="K29" i="1"/>
  <c r="L28" i="1"/>
  <c r="I28" i="1"/>
  <c r="M28" i="1"/>
  <c r="E30" i="1"/>
  <c r="G29" i="1"/>
  <c r="F29" i="1"/>
  <c r="AI35" i="2" l="1"/>
  <c r="V36" i="2"/>
  <c r="W36" i="2" s="1"/>
  <c r="X36" i="2" s="1"/>
  <c r="Y36" i="2" s="1"/>
  <c r="R36" i="2"/>
  <c r="S36" i="2" s="1"/>
  <c r="T36" i="2" s="1"/>
  <c r="U36" i="2" s="1"/>
  <c r="AJ35" i="2"/>
  <c r="AK34" i="2"/>
  <c r="AA35" i="2"/>
  <c r="AB35" i="2"/>
  <c r="AC35" i="2"/>
  <c r="K45" i="2"/>
  <c r="Z44" i="2"/>
  <c r="I36" i="2"/>
  <c r="G36" i="2"/>
  <c r="H36" i="2"/>
  <c r="F37" i="2"/>
  <c r="J35" i="2"/>
  <c r="H30" i="1"/>
  <c r="N28" i="1"/>
  <c r="K30" i="1"/>
  <c r="J30" i="1"/>
  <c r="M29" i="1"/>
  <c r="L29" i="1"/>
  <c r="N29" i="1" s="1"/>
  <c r="I29" i="1"/>
  <c r="E31" i="1"/>
  <c r="G30" i="1"/>
  <c r="H31" i="1" s="1"/>
  <c r="F30" i="1"/>
  <c r="AJ36" i="2" l="1"/>
  <c r="AK35" i="2"/>
  <c r="V37" i="2"/>
  <c r="W37" i="2" s="1"/>
  <c r="X37" i="2" s="1"/>
  <c r="Y37" i="2" s="1"/>
  <c r="R37" i="2"/>
  <c r="S37" i="2" s="1"/>
  <c r="T37" i="2" s="1"/>
  <c r="U37" i="2" s="1"/>
  <c r="AI36" i="2"/>
  <c r="AC36" i="2"/>
  <c r="AB36" i="2"/>
  <c r="AA36" i="2"/>
  <c r="K46" i="2"/>
  <c r="Z45" i="2"/>
  <c r="J36" i="2"/>
  <c r="I37" i="2"/>
  <c r="H37" i="2"/>
  <c r="G37" i="2"/>
  <c r="F38" i="2"/>
  <c r="J31" i="1"/>
  <c r="K31" i="1"/>
  <c r="L30" i="1"/>
  <c r="N30" i="1" s="1"/>
  <c r="I30" i="1"/>
  <c r="M30" i="1"/>
  <c r="E32" i="1"/>
  <c r="G31" i="1"/>
  <c r="H32" i="1" s="1"/>
  <c r="F31" i="1"/>
  <c r="AJ37" i="2" l="1"/>
  <c r="V38" i="2"/>
  <c r="W38" i="2" s="1"/>
  <c r="X38" i="2" s="1"/>
  <c r="Y38" i="2" s="1"/>
  <c r="R38" i="2"/>
  <c r="S38" i="2" s="1"/>
  <c r="T38" i="2" s="1"/>
  <c r="AI37" i="2"/>
  <c r="AK36" i="2"/>
  <c r="AC37" i="2"/>
  <c r="AA37" i="2"/>
  <c r="AB37" i="2"/>
  <c r="K47" i="2"/>
  <c r="Z46" i="2"/>
  <c r="J37" i="2"/>
  <c r="U38" i="2"/>
  <c r="H38" i="2"/>
  <c r="I38" i="2"/>
  <c r="F39" i="2"/>
  <c r="G38" i="2"/>
  <c r="M31" i="1"/>
  <c r="I31" i="1"/>
  <c r="L31" i="1"/>
  <c r="K32" i="1"/>
  <c r="J32" i="1"/>
  <c r="E33" i="1"/>
  <c r="G32" i="1"/>
  <c r="F32" i="1"/>
  <c r="AK37" i="2" l="1"/>
  <c r="AJ38" i="2"/>
  <c r="AI38" i="2"/>
  <c r="V39" i="2"/>
  <c r="W39" i="2" s="1"/>
  <c r="X39" i="2" s="1"/>
  <c r="Y39" i="2" s="1"/>
  <c r="R39" i="2"/>
  <c r="S39" i="2" s="1"/>
  <c r="T39" i="2" s="1"/>
  <c r="U39" i="2" s="1"/>
  <c r="AA38" i="2"/>
  <c r="AB38" i="2"/>
  <c r="AC38" i="2"/>
  <c r="K48" i="2"/>
  <c r="Z47" i="2"/>
  <c r="J38" i="2"/>
  <c r="I39" i="2"/>
  <c r="F40" i="2"/>
  <c r="G39" i="2"/>
  <c r="H39" i="2"/>
  <c r="L32" i="1"/>
  <c r="I32" i="1"/>
  <c r="M32" i="1"/>
  <c r="H33" i="1"/>
  <c r="N31" i="1"/>
  <c r="J33" i="1"/>
  <c r="K33" i="1"/>
  <c r="E34" i="1"/>
  <c r="G33" i="1"/>
  <c r="H34" i="1" s="1"/>
  <c r="F33" i="1"/>
  <c r="AI39" i="2" l="1"/>
  <c r="V40" i="2"/>
  <c r="W40" i="2" s="1"/>
  <c r="X40" i="2" s="1"/>
  <c r="Y40" i="2" s="1"/>
  <c r="R40" i="2"/>
  <c r="S40" i="2" s="1"/>
  <c r="T40" i="2" s="1"/>
  <c r="AJ39" i="2"/>
  <c r="AK38" i="2"/>
  <c r="AA39" i="2"/>
  <c r="AB39" i="2"/>
  <c r="AC39" i="2"/>
  <c r="K49" i="2"/>
  <c r="Z48" i="2"/>
  <c r="I40" i="2"/>
  <c r="U40" i="2"/>
  <c r="F41" i="2"/>
  <c r="G40" i="2"/>
  <c r="H40" i="2"/>
  <c r="J39" i="2"/>
  <c r="N32" i="1"/>
  <c r="K34" i="1"/>
  <c r="J34" i="1"/>
  <c r="M33" i="1"/>
  <c r="L33" i="1"/>
  <c r="I33" i="1"/>
  <c r="E35" i="1"/>
  <c r="G34" i="1"/>
  <c r="H35" i="1" s="1"/>
  <c r="F34" i="1"/>
  <c r="AK39" i="2" l="1"/>
  <c r="AI40" i="2"/>
  <c r="V41" i="2"/>
  <c r="W41" i="2" s="1"/>
  <c r="X41" i="2" s="1"/>
  <c r="Y41" i="2" s="1"/>
  <c r="R41" i="2"/>
  <c r="S41" i="2" s="1"/>
  <c r="T41" i="2" s="1"/>
  <c r="U41" i="2" s="1"/>
  <c r="AJ40" i="2"/>
  <c r="AB40" i="2"/>
  <c r="AA40" i="2"/>
  <c r="AC40" i="2"/>
  <c r="K50" i="2"/>
  <c r="Z49" i="2"/>
  <c r="J40" i="2"/>
  <c r="I41" i="2"/>
  <c r="F42" i="2"/>
  <c r="G41" i="2"/>
  <c r="H41" i="2"/>
  <c r="L34" i="1"/>
  <c r="I34" i="1"/>
  <c r="M34" i="1"/>
  <c r="N33" i="1"/>
  <c r="J35" i="1"/>
  <c r="K35" i="1"/>
  <c r="E36" i="1"/>
  <c r="G35" i="1"/>
  <c r="F35" i="1"/>
  <c r="AJ41" i="2" l="1"/>
  <c r="V42" i="2"/>
  <c r="W42" i="2" s="1"/>
  <c r="X42" i="2" s="1"/>
  <c r="Y42" i="2" s="1"/>
  <c r="R42" i="2"/>
  <c r="S42" i="2" s="1"/>
  <c r="T42" i="2" s="1"/>
  <c r="AI41" i="2"/>
  <c r="AK40" i="2"/>
  <c r="AC41" i="2"/>
  <c r="AB41" i="2"/>
  <c r="AA41" i="2"/>
  <c r="K51" i="2"/>
  <c r="Z50" i="2"/>
  <c r="J41" i="2"/>
  <c r="U42" i="2"/>
  <c r="I42" i="2"/>
  <c r="H42" i="2"/>
  <c r="G42" i="2"/>
  <c r="F43" i="2"/>
  <c r="K36" i="1"/>
  <c r="J36" i="1"/>
  <c r="H36" i="1"/>
  <c r="M35" i="1"/>
  <c r="L35" i="1"/>
  <c r="I35" i="1"/>
  <c r="N34" i="1"/>
  <c r="E37" i="1"/>
  <c r="F36" i="1"/>
  <c r="G36" i="1"/>
  <c r="AK41" i="2" l="1"/>
  <c r="AI42" i="2"/>
  <c r="V43" i="2"/>
  <c r="W43" i="2" s="1"/>
  <c r="X43" i="2" s="1"/>
  <c r="Y43" i="2" s="1"/>
  <c r="R43" i="2"/>
  <c r="S43" i="2" s="1"/>
  <c r="T43" i="2" s="1"/>
  <c r="U43" i="2" s="1"/>
  <c r="AJ42" i="2"/>
  <c r="AA42" i="2"/>
  <c r="AB42" i="2"/>
  <c r="AC42" i="2"/>
  <c r="K52" i="2"/>
  <c r="Z51" i="2"/>
  <c r="J42" i="2"/>
  <c r="F44" i="2"/>
  <c r="H43" i="2"/>
  <c r="I43" i="2"/>
  <c r="G43" i="2"/>
  <c r="H37" i="1"/>
  <c r="N35" i="1"/>
  <c r="L36" i="1"/>
  <c r="N36" i="1" s="1"/>
  <c r="I36" i="1"/>
  <c r="M36" i="1"/>
  <c r="J37" i="1"/>
  <c r="K37" i="1"/>
  <c r="E38" i="1"/>
  <c r="G37" i="1"/>
  <c r="F37" i="1"/>
  <c r="AK42" i="2" l="1"/>
  <c r="V44" i="2"/>
  <c r="W44" i="2" s="1"/>
  <c r="X44" i="2" s="1"/>
  <c r="Y44" i="2" s="1"/>
  <c r="R44" i="2"/>
  <c r="S44" i="2" s="1"/>
  <c r="T44" i="2" s="1"/>
  <c r="U44" i="2" s="1"/>
  <c r="AJ43" i="2"/>
  <c r="AI43" i="2"/>
  <c r="AA43" i="2"/>
  <c r="AB43" i="2"/>
  <c r="AC43" i="2"/>
  <c r="K53" i="2"/>
  <c r="Z52" i="2"/>
  <c r="I44" i="2"/>
  <c r="G44" i="2"/>
  <c r="F45" i="2"/>
  <c r="H44" i="2"/>
  <c r="J43" i="2"/>
  <c r="K38" i="1"/>
  <c r="J38" i="1"/>
  <c r="M37" i="1"/>
  <c r="L37" i="1"/>
  <c r="N37" i="1" s="1"/>
  <c r="I37" i="1"/>
  <c r="H38" i="1"/>
  <c r="E39" i="1"/>
  <c r="G38" i="1"/>
  <c r="H39" i="1" s="1"/>
  <c r="F38" i="1"/>
  <c r="AK43" i="2" l="1"/>
  <c r="AJ44" i="2"/>
  <c r="AI44" i="2"/>
  <c r="V45" i="2"/>
  <c r="W45" i="2" s="1"/>
  <c r="X45" i="2" s="1"/>
  <c r="Y45" i="2" s="1"/>
  <c r="R45" i="2"/>
  <c r="S45" i="2" s="1"/>
  <c r="T45" i="2" s="1"/>
  <c r="U45" i="2" s="1"/>
  <c r="AC44" i="2"/>
  <c r="AB44" i="2"/>
  <c r="AA44" i="2"/>
  <c r="K54" i="2"/>
  <c r="Z53" i="2"/>
  <c r="J44" i="2"/>
  <c r="I45" i="2"/>
  <c r="G45" i="2"/>
  <c r="H45" i="2"/>
  <c r="F46" i="2"/>
  <c r="J39" i="1"/>
  <c r="K39" i="1"/>
  <c r="L38" i="1"/>
  <c r="I38" i="1"/>
  <c r="M38" i="1"/>
  <c r="E40" i="1"/>
  <c r="G39" i="1"/>
  <c r="F39" i="1"/>
  <c r="AJ45" i="2" l="1"/>
  <c r="AK44" i="2"/>
  <c r="V46" i="2"/>
  <c r="W46" i="2" s="1"/>
  <c r="X46" i="2" s="1"/>
  <c r="Y46" i="2" s="1"/>
  <c r="R46" i="2"/>
  <c r="S46" i="2" s="1"/>
  <c r="T46" i="2" s="1"/>
  <c r="U46" i="2" s="1"/>
  <c r="AI45" i="2"/>
  <c r="AC45" i="2"/>
  <c r="AA45" i="2"/>
  <c r="AB45" i="2"/>
  <c r="K55" i="2"/>
  <c r="Z54" i="2"/>
  <c r="J45" i="2"/>
  <c r="H46" i="2"/>
  <c r="G46" i="2"/>
  <c r="I46" i="2"/>
  <c r="F47" i="2"/>
  <c r="K40" i="1"/>
  <c r="J40" i="1"/>
  <c r="M39" i="1"/>
  <c r="I39" i="1"/>
  <c r="L39" i="1"/>
  <c r="H40" i="1"/>
  <c r="N38" i="1"/>
  <c r="E41" i="1"/>
  <c r="G40" i="1"/>
  <c r="H41" i="1" s="1"/>
  <c r="F40" i="1"/>
  <c r="AJ46" i="2" l="1"/>
  <c r="V47" i="2"/>
  <c r="W47" i="2" s="1"/>
  <c r="X47" i="2" s="1"/>
  <c r="Y47" i="2" s="1"/>
  <c r="R47" i="2"/>
  <c r="S47" i="2" s="1"/>
  <c r="T47" i="2" s="1"/>
  <c r="AI46" i="2"/>
  <c r="AK45" i="2"/>
  <c r="AA46" i="2"/>
  <c r="AB46" i="2"/>
  <c r="AC46" i="2"/>
  <c r="K56" i="2"/>
  <c r="Z55" i="2"/>
  <c r="I47" i="2"/>
  <c r="U47" i="2"/>
  <c r="H47" i="2"/>
  <c r="G47" i="2"/>
  <c r="F48" i="2"/>
  <c r="J46" i="2"/>
  <c r="N39" i="1"/>
  <c r="L40" i="1"/>
  <c r="M40" i="1"/>
  <c r="I40" i="1"/>
  <c r="J41" i="1"/>
  <c r="K41" i="1"/>
  <c r="E42" i="1"/>
  <c r="G41" i="1"/>
  <c r="F41" i="1"/>
  <c r="AI47" i="2" l="1"/>
  <c r="V48" i="2"/>
  <c r="W48" i="2" s="1"/>
  <c r="X48" i="2" s="1"/>
  <c r="Y48" i="2" s="1"/>
  <c r="R48" i="2"/>
  <c r="S48" i="2" s="1"/>
  <c r="T48" i="2" s="1"/>
  <c r="U48" i="2" s="1"/>
  <c r="AJ47" i="2"/>
  <c r="AK46" i="2"/>
  <c r="AA47" i="2"/>
  <c r="AB47" i="2"/>
  <c r="AC47" i="2"/>
  <c r="K57" i="2"/>
  <c r="Z56" i="2"/>
  <c r="J47" i="2"/>
  <c r="I48" i="2"/>
  <c r="F49" i="2"/>
  <c r="H48" i="2"/>
  <c r="G48" i="2"/>
  <c r="K42" i="1"/>
  <c r="J42" i="1"/>
  <c r="M41" i="1"/>
  <c r="I41" i="1"/>
  <c r="L41" i="1"/>
  <c r="H42" i="1"/>
  <c r="N40" i="1"/>
  <c r="E43" i="1"/>
  <c r="G42" i="1"/>
  <c r="F42" i="1"/>
  <c r="AK47" i="2" l="1"/>
  <c r="AI48" i="2"/>
  <c r="AJ48" i="2"/>
  <c r="V49" i="2"/>
  <c r="W49" i="2" s="1"/>
  <c r="X49" i="2" s="1"/>
  <c r="Y49" i="2" s="1"/>
  <c r="R49" i="2"/>
  <c r="S49" i="2" s="1"/>
  <c r="T49" i="2" s="1"/>
  <c r="U49" i="2" s="1"/>
  <c r="AA48" i="2"/>
  <c r="AB48" i="2"/>
  <c r="AC48" i="2"/>
  <c r="K58" i="2"/>
  <c r="Z57" i="2"/>
  <c r="I49" i="2"/>
  <c r="G49" i="2"/>
  <c r="F50" i="2"/>
  <c r="H49" i="2"/>
  <c r="J48" i="2"/>
  <c r="H43" i="1"/>
  <c r="N41" i="1"/>
  <c r="J43" i="1"/>
  <c r="K43" i="1"/>
  <c r="L42" i="1"/>
  <c r="M42" i="1"/>
  <c r="I42" i="1"/>
  <c r="E44" i="1"/>
  <c r="G43" i="1"/>
  <c r="F43" i="1"/>
  <c r="AJ49" i="2" l="1"/>
  <c r="AK48" i="2"/>
  <c r="V50" i="2"/>
  <c r="W50" i="2" s="1"/>
  <c r="X50" i="2" s="1"/>
  <c r="Y50" i="2" s="1"/>
  <c r="R50" i="2"/>
  <c r="S50" i="2" s="1"/>
  <c r="T50" i="2" s="1"/>
  <c r="U50" i="2" s="1"/>
  <c r="AI49" i="2"/>
  <c r="AC49" i="2"/>
  <c r="AA49" i="2"/>
  <c r="AB49" i="2"/>
  <c r="K59" i="2"/>
  <c r="Z58" i="2"/>
  <c r="J49" i="2"/>
  <c r="I50" i="2"/>
  <c r="H50" i="2"/>
  <c r="G50" i="2"/>
  <c r="F51" i="2"/>
  <c r="H44" i="1"/>
  <c r="N42" i="1"/>
  <c r="K44" i="1"/>
  <c r="J44" i="1"/>
  <c r="M43" i="1"/>
  <c r="I43" i="1"/>
  <c r="L43" i="1"/>
  <c r="N43" i="1" s="1"/>
  <c r="E45" i="1"/>
  <c r="G44" i="1"/>
  <c r="F44" i="1"/>
  <c r="AJ50" i="2" l="1"/>
  <c r="V51" i="2"/>
  <c r="W51" i="2" s="1"/>
  <c r="X51" i="2" s="1"/>
  <c r="Y51" i="2" s="1"/>
  <c r="R51" i="2"/>
  <c r="S51" i="2" s="1"/>
  <c r="T51" i="2" s="1"/>
  <c r="AI50" i="2"/>
  <c r="AK49" i="2"/>
  <c r="AA50" i="2"/>
  <c r="AB50" i="2"/>
  <c r="AC50" i="2"/>
  <c r="K60" i="2"/>
  <c r="Z59" i="2"/>
  <c r="J50" i="2"/>
  <c r="U51" i="2"/>
  <c r="H51" i="2"/>
  <c r="G51" i="2"/>
  <c r="I51" i="2"/>
  <c r="F52" i="2"/>
  <c r="H45" i="1"/>
  <c r="J45" i="1"/>
  <c r="K45" i="1"/>
  <c r="L44" i="1"/>
  <c r="M44" i="1"/>
  <c r="I44" i="1"/>
  <c r="E46" i="1"/>
  <c r="G45" i="1"/>
  <c r="F45" i="1"/>
  <c r="AK50" i="2" l="1"/>
  <c r="AI51" i="2"/>
  <c r="V52" i="2"/>
  <c r="W52" i="2" s="1"/>
  <c r="X52" i="2" s="1"/>
  <c r="Y52" i="2" s="1"/>
  <c r="R52" i="2"/>
  <c r="S52" i="2" s="1"/>
  <c r="T52" i="2" s="1"/>
  <c r="U52" i="2" s="1"/>
  <c r="AJ51" i="2"/>
  <c r="AA51" i="2"/>
  <c r="AC51" i="2"/>
  <c r="AB51" i="2"/>
  <c r="K61" i="2"/>
  <c r="Z60" i="2"/>
  <c r="F53" i="2"/>
  <c r="G52" i="2"/>
  <c r="I52" i="2"/>
  <c r="H52" i="2"/>
  <c r="J51" i="2"/>
  <c r="M45" i="1"/>
  <c r="L45" i="1"/>
  <c r="N45" i="1" s="1"/>
  <c r="I45" i="1"/>
  <c r="H46" i="1"/>
  <c r="N44" i="1"/>
  <c r="K46" i="1"/>
  <c r="J46" i="1"/>
  <c r="E47" i="1"/>
  <c r="G46" i="1"/>
  <c r="H47" i="1" s="1"/>
  <c r="F46" i="1"/>
  <c r="AI52" i="2" l="1"/>
  <c r="AJ52" i="2"/>
  <c r="V53" i="2"/>
  <c r="W53" i="2" s="1"/>
  <c r="X53" i="2" s="1"/>
  <c r="Y53" i="2" s="1"/>
  <c r="R53" i="2"/>
  <c r="S53" i="2" s="1"/>
  <c r="T53" i="2" s="1"/>
  <c r="U53" i="2" s="1"/>
  <c r="AK51" i="2"/>
  <c r="AB52" i="2"/>
  <c r="AC52" i="2"/>
  <c r="AA52" i="2"/>
  <c r="K62" i="2"/>
  <c r="Z61" i="2"/>
  <c r="J52" i="2"/>
  <c r="I53" i="2"/>
  <c r="H53" i="2"/>
  <c r="G53" i="2"/>
  <c r="F54" i="2"/>
  <c r="J47" i="1"/>
  <c r="K47" i="1"/>
  <c r="L46" i="1"/>
  <c r="N46" i="1" s="1"/>
  <c r="I46" i="1"/>
  <c r="M46" i="1"/>
  <c r="E48" i="1"/>
  <c r="G47" i="1"/>
  <c r="H48" i="1" s="1"/>
  <c r="F47" i="1"/>
  <c r="AK52" i="2" l="1"/>
  <c r="AI53" i="2"/>
  <c r="V54" i="2"/>
  <c r="W54" i="2" s="1"/>
  <c r="X54" i="2" s="1"/>
  <c r="Y54" i="2" s="1"/>
  <c r="R54" i="2"/>
  <c r="S54" i="2" s="1"/>
  <c r="T54" i="2" s="1"/>
  <c r="U54" i="2" s="1"/>
  <c r="AJ53" i="2"/>
  <c r="AC53" i="2"/>
  <c r="AA53" i="2"/>
  <c r="AB53" i="2"/>
  <c r="K63" i="2"/>
  <c r="Z62" i="2"/>
  <c r="J53" i="2"/>
  <c r="I54" i="2"/>
  <c r="H54" i="2"/>
  <c r="G54" i="2"/>
  <c r="F55" i="2"/>
  <c r="K48" i="1"/>
  <c r="J48" i="1"/>
  <c r="M47" i="1"/>
  <c r="L47" i="1"/>
  <c r="I47" i="1"/>
  <c r="E49" i="1"/>
  <c r="G48" i="1"/>
  <c r="F48" i="1"/>
  <c r="AJ54" i="2" l="1"/>
  <c r="V55" i="2"/>
  <c r="W55" i="2" s="1"/>
  <c r="X55" i="2" s="1"/>
  <c r="Y55" i="2" s="1"/>
  <c r="R55" i="2"/>
  <c r="S55" i="2" s="1"/>
  <c r="T55" i="2" s="1"/>
  <c r="U55" i="2" s="1"/>
  <c r="AI54" i="2"/>
  <c r="AK53" i="2"/>
  <c r="AA54" i="2"/>
  <c r="AB54" i="2"/>
  <c r="AC54" i="2"/>
  <c r="K64" i="2"/>
  <c r="Z63" i="2"/>
  <c r="I55" i="2"/>
  <c r="G55" i="2"/>
  <c r="F56" i="2"/>
  <c r="H55" i="2"/>
  <c r="J54" i="2"/>
  <c r="N47" i="1"/>
  <c r="L48" i="1"/>
  <c r="M48" i="1"/>
  <c r="I48" i="1"/>
  <c r="H49" i="1"/>
  <c r="J49" i="1"/>
  <c r="K49" i="1"/>
  <c r="E50" i="1"/>
  <c r="G49" i="1"/>
  <c r="H50" i="1" s="1"/>
  <c r="F49" i="1"/>
  <c r="V56" i="2" l="1"/>
  <c r="W56" i="2" s="1"/>
  <c r="X56" i="2" s="1"/>
  <c r="Y56" i="2" s="1"/>
  <c r="R56" i="2"/>
  <c r="S56" i="2" s="1"/>
  <c r="T56" i="2" s="1"/>
  <c r="AJ55" i="2"/>
  <c r="AI55" i="2"/>
  <c r="AK54" i="2"/>
  <c r="AA55" i="2"/>
  <c r="AC55" i="2"/>
  <c r="AB55" i="2"/>
  <c r="K65" i="2"/>
  <c r="Z64" i="2"/>
  <c r="J55" i="2"/>
  <c r="U56" i="2"/>
  <c r="H56" i="2"/>
  <c r="F57" i="2"/>
  <c r="G56" i="2"/>
  <c r="I56" i="2"/>
  <c r="K50" i="1"/>
  <c r="J50" i="1"/>
  <c r="M49" i="1"/>
  <c r="I49" i="1"/>
  <c r="L49" i="1"/>
  <c r="N48" i="1"/>
  <c r="E51" i="1"/>
  <c r="G50" i="1"/>
  <c r="F50" i="1"/>
  <c r="AI56" i="2" l="1"/>
  <c r="AK56" i="2" s="1"/>
  <c r="AJ56" i="2"/>
  <c r="V57" i="2"/>
  <c r="W57" i="2" s="1"/>
  <c r="X57" i="2" s="1"/>
  <c r="Y57" i="2" s="1"/>
  <c r="R57" i="2"/>
  <c r="S57" i="2" s="1"/>
  <c r="T57" i="2" s="1"/>
  <c r="AK55" i="2"/>
  <c r="AA56" i="2"/>
  <c r="AC56" i="2"/>
  <c r="AB56" i="2"/>
  <c r="K66" i="2"/>
  <c r="Z65" i="2"/>
  <c r="I57" i="2"/>
  <c r="U57" i="2"/>
  <c r="F58" i="2"/>
  <c r="H57" i="2"/>
  <c r="G57" i="2"/>
  <c r="J56" i="2"/>
  <c r="N49" i="1"/>
  <c r="H51" i="1"/>
  <c r="J51" i="1"/>
  <c r="K51" i="1"/>
  <c r="L50" i="1"/>
  <c r="M50" i="1"/>
  <c r="I50" i="1"/>
  <c r="E52" i="1"/>
  <c r="G51" i="1"/>
  <c r="F51" i="1"/>
  <c r="AI57" i="2" l="1"/>
  <c r="V58" i="2"/>
  <c r="W58" i="2" s="1"/>
  <c r="X58" i="2" s="1"/>
  <c r="Y58" i="2" s="1"/>
  <c r="R58" i="2"/>
  <c r="S58" i="2" s="1"/>
  <c r="T58" i="2" s="1"/>
  <c r="AJ57" i="2"/>
  <c r="AC57" i="2"/>
  <c r="AB57" i="2"/>
  <c r="AA57" i="2"/>
  <c r="K67" i="2"/>
  <c r="Z66" i="2"/>
  <c r="J57" i="2"/>
  <c r="I58" i="2"/>
  <c r="U58" i="2"/>
  <c r="H58" i="2"/>
  <c r="F59" i="2"/>
  <c r="G58" i="2"/>
  <c r="M51" i="1"/>
  <c r="I51" i="1"/>
  <c r="L51" i="1"/>
  <c r="N51" i="1" s="1"/>
  <c r="H52" i="1"/>
  <c r="N50" i="1"/>
  <c r="K52" i="1"/>
  <c r="J52" i="1"/>
  <c r="E53" i="1"/>
  <c r="G52" i="1"/>
  <c r="H53" i="1" s="1"/>
  <c r="F52" i="1"/>
  <c r="AK57" i="2" l="1"/>
  <c r="AI58" i="2"/>
  <c r="AJ58" i="2"/>
  <c r="V59" i="2"/>
  <c r="W59" i="2" s="1"/>
  <c r="X59" i="2" s="1"/>
  <c r="Y59" i="2" s="1"/>
  <c r="R59" i="2"/>
  <c r="S59" i="2" s="1"/>
  <c r="T59" i="2" s="1"/>
  <c r="U59" i="2" s="1"/>
  <c r="AA58" i="2"/>
  <c r="AB58" i="2"/>
  <c r="AC58" i="2"/>
  <c r="K68" i="2"/>
  <c r="Z67" i="2"/>
  <c r="I59" i="2"/>
  <c r="F60" i="2"/>
  <c r="H59" i="2"/>
  <c r="G59" i="2"/>
  <c r="J58" i="2"/>
  <c r="L52" i="1"/>
  <c r="I52" i="1"/>
  <c r="M52" i="1"/>
  <c r="J53" i="1"/>
  <c r="K53" i="1"/>
  <c r="E54" i="1"/>
  <c r="G53" i="1"/>
  <c r="F53" i="1"/>
  <c r="AJ59" i="2" l="1"/>
  <c r="AI59" i="2"/>
  <c r="V60" i="2"/>
  <c r="W60" i="2" s="1"/>
  <c r="X60" i="2" s="1"/>
  <c r="Y60" i="2" s="1"/>
  <c r="R60" i="2"/>
  <c r="S60" i="2" s="1"/>
  <c r="T60" i="2" s="1"/>
  <c r="U60" i="2" s="1"/>
  <c r="AK58" i="2"/>
  <c r="AA59" i="2"/>
  <c r="AC59" i="2"/>
  <c r="AB59" i="2"/>
  <c r="K69" i="2"/>
  <c r="Z69" i="2" s="1"/>
  <c r="Z68" i="2"/>
  <c r="J59" i="2"/>
  <c r="I60" i="2"/>
  <c r="H60" i="2"/>
  <c r="F61" i="2"/>
  <c r="G60" i="2"/>
  <c r="N52" i="1"/>
  <c r="M53" i="1"/>
  <c r="L53" i="1"/>
  <c r="N53" i="1" s="1"/>
  <c r="I53" i="1"/>
  <c r="H54" i="1"/>
  <c r="K54" i="1"/>
  <c r="J54" i="1"/>
  <c r="E55" i="1"/>
  <c r="F54" i="1"/>
  <c r="G54" i="1"/>
  <c r="H55" i="1" s="1"/>
  <c r="Z7" i="2" l="1"/>
  <c r="AI60" i="2"/>
  <c r="AJ60" i="2"/>
  <c r="V61" i="2"/>
  <c r="W61" i="2" s="1"/>
  <c r="X61" i="2" s="1"/>
  <c r="Y61" i="2" s="1"/>
  <c r="R61" i="2"/>
  <c r="S61" i="2" s="1"/>
  <c r="T61" i="2" s="1"/>
  <c r="U61" i="2" s="1"/>
  <c r="AK59" i="2"/>
  <c r="AC60" i="2"/>
  <c r="AB60" i="2"/>
  <c r="AA60" i="2"/>
  <c r="I61" i="2"/>
  <c r="H61" i="2"/>
  <c r="G61" i="2"/>
  <c r="F62" i="2"/>
  <c r="J60" i="2"/>
  <c r="L54" i="1"/>
  <c r="I54" i="1"/>
  <c r="M54" i="1"/>
  <c r="J55" i="1"/>
  <c r="K55" i="1"/>
  <c r="E56" i="1"/>
  <c r="G55" i="1"/>
  <c r="H56" i="1" s="1"/>
  <c r="F55" i="1"/>
  <c r="AI61" i="2" l="1"/>
  <c r="V62" i="2"/>
  <c r="W62" i="2" s="1"/>
  <c r="X62" i="2" s="1"/>
  <c r="Y62" i="2" s="1"/>
  <c r="R62" i="2"/>
  <c r="S62" i="2" s="1"/>
  <c r="T62" i="2" s="1"/>
  <c r="U62" i="2" s="1"/>
  <c r="J61" i="2"/>
  <c r="AJ61" i="2"/>
  <c r="AK60" i="2"/>
  <c r="AC61" i="2"/>
  <c r="AA61" i="2"/>
  <c r="AB61" i="2"/>
  <c r="I62" i="2"/>
  <c r="H62" i="2"/>
  <c r="G62" i="2"/>
  <c r="F63" i="2"/>
  <c r="K56" i="1"/>
  <c r="J56" i="1"/>
  <c r="M55" i="1"/>
  <c r="I55" i="1"/>
  <c r="L55" i="1"/>
  <c r="N54" i="1"/>
  <c r="E57" i="1"/>
  <c r="G56" i="1"/>
  <c r="F56" i="1"/>
  <c r="AK61" i="2" l="1"/>
  <c r="J62" i="2"/>
  <c r="AJ62" i="2"/>
  <c r="V63" i="2"/>
  <c r="W63" i="2" s="1"/>
  <c r="X63" i="2" s="1"/>
  <c r="Y63" i="2" s="1"/>
  <c r="R63" i="2"/>
  <c r="S63" i="2" s="1"/>
  <c r="T63" i="2" s="1"/>
  <c r="U63" i="2" s="1"/>
  <c r="AI62" i="2"/>
  <c r="AA62" i="2"/>
  <c r="AB62" i="2"/>
  <c r="AC62" i="2"/>
  <c r="H63" i="2"/>
  <c r="I63" i="2"/>
  <c r="F64" i="2"/>
  <c r="G63" i="2"/>
  <c r="N55" i="1"/>
  <c r="H57" i="1"/>
  <c r="J57" i="1"/>
  <c r="K57" i="1"/>
  <c r="L56" i="1"/>
  <c r="M56" i="1"/>
  <c r="I56" i="1"/>
  <c r="E58" i="1"/>
  <c r="G57" i="1"/>
  <c r="F57" i="1"/>
  <c r="AK62" i="2" l="1"/>
  <c r="AI63" i="2"/>
  <c r="V64" i="2"/>
  <c r="W64" i="2" s="1"/>
  <c r="X64" i="2" s="1"/>
  <c r="Y64" i="2" s="1"/>
  <c r="R64" i="2"/>
  <c r="S64" i="2" s="1"/>
  <c r="T64" i="2" s="1"/>
  <c r="U64" i="2" s="1"/>
  <c r="AJ63" i="2"/>
  <c r="AA63" i="2"/>
  <c r="AB63" i="2"/>
  <c r="AC63" i="2"/>
  <c r="J63" i="2"/>
  <c r="F65" i="2"/>
  <c r="G64" i="2"/>
  <c r="I64" i="2"/>
  <c r="H64" i="2"/>
  <c r="K58" i="1"/>
  <c r="J58" i="1"/>
  <c r="M57" i="1"/>
  <c r="I57" i="1"/>
  <c r="L57" i="1"/>
  <c r="H58" i="1"/>
  <c r="N56" i="1"/>
  <c r="E59" i="1"/>
  <c r="G58" i="1"/>
  <c r="H59" i="1" s="1"/>
  <c r="F58" i="1"/>
  <c r="AI64" i="2" l="1"/>
  <c r="V65" i="2"/>
  <c r="W65" i="2" s="1"/>
  <c r="X65" i="2" s="1"/>
  <c r="Y65" i="2" s="1"/>
  <c r="R65" i="2"/>
  <c r="S65" i="2" s="1"/>
  <c r="T65" i="2" s="1"/>
  <c r="U65" i="2" s="1"/>
  <c r="AJ64" i="2"/>
  <c r="AK63" i="2"/>
  <c r="AA64" i="2"/>
  <c r="AB64" i="2"/>
  <c r="AC64" i="2"/>
  <c r="J64" i="2"/>
  <c r="I65" i="2"/>
  <c r="G65" i="2"/>
  <c r="F66" i="2"/>
  <c r="H65" i="2"/>
  <c r="N57" i="1"/>
  <c r="J59" i="1"/>
  <c r="K59" i="1"/>
  <c r="L58" i="1"/>
  <c r="M58" i="1"/>
  <c r="I58" i="1"/>
  <c r="E60" i="1"/>
  <c r="G59" i="1"/>
  <c r="F59" i="1"/>
  <c r="AK64" i="2" l="1"/>
  <c r="V66" i="2"/>
  <c r="W66" i="2" s="1"/>
  <c r="X66" i="2" s="1"/>
  <c r="Y66" i="2" s="1"/>
  <c r="R66" i="2"/>
  <c r="S66" i="2" s="1"/>
  <c r="T66" i="2" s="1"/>
  <c r="AJ65" i="2"/>
  <c r="AI65" i="2"/>
  <c r="AC65" i="2"/>
  <c r="AA65" i="2"/>
  <c r="AB65" i="2"/>
  <c r="U66" i="2"/>
  <c r="I66" i="2"/>
  <c r="F67" i="2"/>
  <c r="H66" i="2"/>
  <c r="G66" i="2"/>
  <c r="J65" i="2"/>
  <c r="K60" i="1"/>
  <c r="J60" i="1"/>
  <c r="M59" i="1"/>
  <c r="I59" i="1"/>
  <c r="L59" i="1"/>
  <c r="N59" i="1" s="1"/>
  <c r="H60" i="1"/>
  <c r="N58" i="1"/>
  <c r="E61" i="1"/>
  <c r="G60" i="1"/>
  <c r="H61" i="1" s="1"/>
  <c r="F60" i="1"/>
  <c r="AK65" i="2" l="1"/>
  <c r="AJ66" i="2"/>
  <c r="AI66" i="2"/>
  <c r="V67" i="2"/>
  <c r="W67" i="2" s="1"/>
  <c r="X67" i="2" s="1"/>
  <c r="Y67" i="2" s="1"/>
  <c r="R67" i="2"/>
  <c r="S67" i="2" s="1"/>
  <c r="T67" i="2" s="1"/>
  <c r="U67" i="2" s="1"/>
  <c r="AA66" i="2"/>
  <c r="AB66" i="2"/>
  <c r="AC66" i="2"/>
  <c r="J66" i="2"/>
  <c r="I67" i="2"/>
  <c r="G67" i="2"/>
  <c r="F68" i="2"/>
  <c r="H67" i="2"/>
  <c r="J61" i="1"/>
  <c r="K61" i="1"/>
  <c r="L60" i="1"/>
  <c r="N60" i="1" s="1"/>
  <c r="M60" i="1"/>
  <c r="I60" i="1"/>
  <c r="E62" i="1"/>
  <c r="G61" i="1"/>
  <c r="H62" i="1" s="1"/>
  <c r="F61" i="1"/>
  <c r="AI67" i="2" l="1"/>
  <c r="V68" i="2"/>
  <c r="W68" i="2" s="1"/>
  <c r="X68" i="2" s="1"/>
  <c r="Y68" i="2" s="1"/>
  <c r="R68" i="2"/>
  <c r="S68" i="2" s="1"/>
  <c r="T68" i="2" s="1"/>
  <c r="U68" i="2" s="1"/>
  <c r="AJ67" i="2"/>
  <c r="AK66" i="2"/>
  <c r="AA67" i="2"/>
  <c r="AC67" i="2"/>
  <c r="AB67" i="2"/>
  <c r="J67" i="2"/>
  <c r="I68" i="2"/>
  <c r="F69" i="2"/>
  <c r="G68" i="2"/>
  <c r="H68" i="2"/>
  <c r="M61" i="1"/>
  <c r="L61" i="1"/>
  <c r="N61" i="1" s="1"/>
  <c r="I61" i="1"/>
  <c r="K62" i="1"/>
  <c r="J62" i="1"/>
  <c r="E63" i="1"/>
  <c r="F62" i="1"/>
  <c r="G62" i="1"/>
  <c r="AK67" i="2" l="1"/>
  <c r="AJ68" i="2"/>
  <c r="V69" i="2"/>
  <c r="W69" i="2" s="1"/>
  <c r="X69" i="2" s="1"/>
  <c r="Y69" i="2" s="1"/>
  <c r="R69" i="2"/>
  <c r="S69" i="2" s="1"/>
  <c r="T69" i="2" s="1"/>
  <c r="U69" i="2" s="1"/>
  <c r="AI68" i="2"/>
  <c r="AB68" i="2"/>
  <c r="AC68" i="2"/>
  <c r="AA68" i="2"/>
  <c r="J68" i="2"/>
  <c r="I69" i="2"/>
  <c r="H69" i="2"/>
  <c r="G69" i="2"/>
  <c r="H63" i="1"/>
  <c r="L62" i="1"/>
  <c r="M62" i="1"/>
  <c r="I62" i="1"/>
  <c r="J63" i="1"/>
  <c r="K63" i="1"/>
  <c r="E64" i="1"/>
  <c r="G63" i="1"/>
  <c r="F63" i="1"/>
  <c r="AD66" i="2" l="1"/>
  <c r="AE66" i="2" s="1"/>
  <c r="AD10" i="2"/>
  <c r="AE10" i="2" s="1"/>
  <c r="AK68" i="2"/>
  <c r="AD68" i="2"/>
  <c r="AE68" i="2" s="1"/>
  <c r="AI69" i="2"/>
  <c r="AD69" i="2"/>
  <c r="AE69" i="2" s="1"/>
  <c r="AD12" i="2"/>
  <c r="AE12" i="2" s="1"/>
  <c r="AD11" i="2"/>
  <c r="AE11" i="2" s="1"/>
  <c r="AD13" i="2"/>
  <c r="AE13" i="2" s="1"/>
  <c r="AD16" i="2"/>
  <c r="AE16" i="2" s="1"/>
  <c r="AD14" i="2"/>
  <c r="AE14" i="2" s="1"/>
  <c r="AD17" i="2"/>
  <c r="AE17" i="2" s="1"/>
  <c r="AD15" i="2"/>
  <c r="AE15" i="2" s="1"/>
  <c r="AD18" i="2"/>
  <c r="AE18" i="2" s="1"/>
  <c r="AD21" i="2"/>
  <c r="AE21" i="2" s="1"/>
  <c r="AD19" i="2"/>
  <c r="AE19" i="2" s="1"/>
  <c r="AD20" i="2"/>
  <c r="AE20" i="2" s="1"/>
  <c r="AD23" i="2"/>
  <c r="AE23" i="2" s="1"/>
  <c r="AD24" i="2"/>
  <c r="AE24" i="2" s="1"/>
  <c r="AD22" i="2"/>
  <c r="AE22" i="2" s="1"/>
  <c r="AD25" i="2"/>
  <c r="AE25" i="2" s="1"/>
  <c r="AD26" i="2"/>
  <c r="AE26" i="2" s="1"/>
  <c r="AD27" i="2"/>
  <c r="AE27" i="2" s="1"/>
  <c r="AD28" i="2"/>
  <c r="AE28" i="2" s="1"/>
  <c r="AD30" i="2"/>
  <c r="AE30" i="2" s="1"/>
  <c r="AD29" i="2"/>
  <c r="AE29" i="2" s="1"/>
  <c r="AD33" i="2"/>
  <c r="AE33" i="2" s="1"/>
  <c r="AD31" i="2"/>
  <c r="AE31" i="2" s="1"/>
  <c r="AD34" i="2"/>
  <c r="AE34" i="2" s="1"/>
  <c r="AD32" i="2"/>
  <c r="AE32" i="2" s="1"/>
  <c r="AD36" i="2"/>
  <c r="AE36" i="2" s="1"/>
  <c r="AD37" i="2"/>
  <c r="AE37" i="2" s="1"/>
  <c r="AD38" i="2"/>
  <c r="AE38" i="2" s="1"/>
  <c r="AD35" i="2"/>
  <c r="AE35" i="2" s="1"/>
  <c r="AD39" i="2"/>
  <c r="AE39" i="2" s="1"/>
  <c r="AD42" i="2"/>
  <c r="AE42" i="2" s="1"/>
  <c r="AD40" i="2"/>
  <c r="AE40" i="2" s="1"/>
  <c r="AD44" i="2"/>
  <c r="AE44" i="2" s="1"/>
  <c r="AD41" i="2"/>
  <c r="AE41" i="2" s="1"/>
  <c r="AD43" i="2"/>
  <c r="AE43" i="2" s="1"/>
  <c r="AD45" i="2"/>
  <c r="AE45" i="2" s="1"/>
  <c r="AD46" i="2"/>
  <c r="AE46" i="2" s="1"/>
  <c r="AD48" i="2"/>
  <c r="AE48" i="2" s="1"/>
  <c r="AD49" i="2"/>
  <c r="AE49" i="2" s="1"/>
  <c r="AD47" i="2"/>
  <c r="AE47" i="2" s="1"/>
  <c r="AD50" i="2"/>
  <c r="AE50" i="2" s="1"/>
  <c r="AD51" i="2"/>
  <c r="AE51" i="2" s="1"/>
  <c r="AD53" i="2"/>
  <c r="AE53" i="2" s="1"/>
  <c r="AD54" i="2"/>
  <c r="AE54" i="2" s="1"/>
  <c r="AD52" i="2"/>
  <c r="AE52" i="2" s="1"/>
  <c r="AD55" i="2"/>
  <c r="AE55" i="2" s="1"/>
  <c r="AD56" i="2"/>
  <c r="AE56" i="2" s="1"/>
  <c r="AD58" i="2"/>
  <c r="AE58" i="2" s="1"/>
  <c r="AD57" i="2"/>
  <c r="AE57" i="2" s="1"/>
  <c r="AD59" i="2"/>
  <c r="AE59" i="2" s="1"/>
  <c r="AD61" i="2"/>
  <c r="AE61" i="2" s="1"/>
  <c r="AD62" i="2"/>
  <c r="AE62" i="2" s="1"/>
  <c r="AD60" i="2"/>
  <c r="AE60" i="2" s="1"/>
  <c r="AD63" i="2"/>
  <c r="AE63" i="2" s="1"/>
  <c r="AD65" i="2"/>
  <c r="AE65" i="2" s="1"/>
  <c r="AD64" i="2"/>
  <c r="AE64" i="2" s="1"/>
  <c r="AD67" i="2"/>
  <c r="AE67" i="2" s="1"/>
  <c r="AJ69" i="2"/>
  <c r="AC69" i="2"/>
  <c r="AC5" i="2" s="1"/>
  <c r="AC4" i="2" s="1"/>
  <c r="AA69" i="2"/>
  <c r="AA5" i="2" s="1"/>
  <c r="AA4" i="2" s="1"/>
  <c r="AB3" i="2" s="1"/>
  <c r="AB69" i="2"/>
  <c r="AB5" i="2" s="1"/>
  <c r="AB4" i="2" s="1"/>
  <c r="J69" i="2"/>
  <c r="C28" i="2" s="1"/>
  <c r="H64" i="1"/>
  <c r="N62" i="1"/>
  <c r="K64" i="1"/>
  <c r="J65" i="1" s="1"/>
  <c r="J67" i="1" s="1"/>
  <c r="J64" i="1"/>
  <c r="I65" i="1" s="1"/>
  <c r="I67" i="1" s="1"/>
  <c r="M63" i="1"/>
  <c r="L63" i="1"/>
  <c r="N63" i="1" s="1"/>
  <c r="I63" i="1"/>
  <c r="G64" i="1"/>
  <c r="G65" i="1" s="1"/>
  <c r="G67" i="1" s="1"/>
  <c r="F64" i="1"/>
  <c r="AK69" i="2" l="1"/>
  <c r="C29" i="2" s="1"/>
  <c r="C27" i="2" s="1"/>
  <c r="F65" i="1"/>
  <c r="F67" i="1" s="1"/>
  <c r="L64" i="1"/>
  <c r="M64" i="1"/>
  <c r="L65" i="1" s="1"/>
  <c r="L67" i="1" s="1"/>
  <c r="I64" i="1"/>
  <c r="N64" i="1" l="1"/>
  <c r="K65" i="1"/>
  <c r="K67" i="1" s="1"/>
  <c r="H65" i="1"/>
  <c r="H67" i="1" s="1"/>
  <c r="C17" i="1"/>
  <c r="C18" i="1" l="1"/>
  <c r="C16" i="1" s="1"/>
  <c r="M65" i="1"/>
  <c r="M67" i="1" s="1"/>
</calcChain>
</file>

<file path=xl/sharedStrings.xml><?xml version="1.0" encoding="utf-8"?>
<sst xmlns="http://schemas.openxmlformats.org/spreadsheetml/2006/main" count="158" uniqueCount="58">
  <si>
    <t>t</t>
  </si>
  <si>
    <t>DL_A</t>
  </si>
  <si>
    <t>DL_B_RB</t>
  </si>
  <si>
    <t>DL_B_RC</t>
  </si>
  <si>
    <t>DL_B_Total</t>
  </si>
  <si>
    <t>Datos</t>
  </si>
  <si>
    <t>r</t>
  </si>
  <si>
    <t>T</t>
  </si>
  <si>
    <t>Lambda_A</t>
  </si>
  <si>
    <t>Lambda_B</t>
  </si>
  <si>
    <t>Lambda_C</t>
  </si>
  <si>
    <t>R_A</t>
  </si>
  <si>
    <t>R_B</t>
  </si>
  <si>
    <t>R_C</t>
  </si>
  <si>
    <t>rho</t>
  </si>
  <si>
    <t>Delta_t</t>
  </si>
  <si>
    <t>B(t,t_i)</t>
  </si>
  <si>
    <t>P_A(t,t_i)</t>
  </si>
  <si>
    <t>Alternative</t>
  </si>
  <si>
    <t>P_B(t,t_i)</t>
  </si>
  <si>
    <t>P_C(t,t_i)</t>
  </si>
  <si>
    <t>Valor derivado</t>
  </si>
  <si>
    <t>Valor A (Pagamos)</t>
  </si>
  <si>
    <t>Valor B y C (Recibimos)</t>
  </si>
  <si>
    <t>Juan</t>
  </si>
  <si>
    <t>Antonio</t>
  </si>
  <si>
    <t>Prob Superv</t>
  </si>
  <si>
    <t>B</t>
  </si>
  <si>
    <t>C</t>
  </si>
  <si>
    <t>Pdef</t>
  </si>
  <si>
    <t xml:space="preserve">N-1(Pdef) </t>
  </si>
  <si>
    <t>X</t>
  </si>
  <si>
    <t>Delta_X</t>
  </si>
  <si>
    <t>Phi(X)</t>
  </si>
  <si>
    <t>P_Def_B</t>
  </si>
  <si>
    <t>N-1(P_Def_B)</t>
  </si>
  <si>
    <t>P_Def_B|X</t>
  </si>
  <si>
    <t>P_Def_C</t>
  </si>
  <si>
    <t>N-1(P_Def_V)</t>
  </si>
  <si>
    <t>P_Def_C|X</t>
  </si>
  <si>
    <t>N_T</t>
  </si>
  <si>
    <t>Prob N dflts</t>
  </si>
  <si>
    <t>Integral</t>
  </si>
  <si>
    <t>N dflts</t>
  </si>
  <si>
    <t>M</t>
  </si>
  <si>
    <t>Prob N_T&lt;K</t>
  </si>
  <si>
    <t>Pr(N_t = 0)</t>
  </si>
  <si>
    <t>Pr(N_t = 1)</t>
  </si>
  <si>
    <t>Pr(N_t = 2)</t>
  </si>
  <si>
    <t>Valor B</t>
  </si>
  <si>
    <t>Valor C</t>
  </si>
  <si>
    <t>Valor B y C (Recibido)</t>
  </si>
  <si>
    <t>Esta metodología tiene mas sentido por que lo que hago es fijar un tiempo T = 5 años, si fuera con tiempos intermedios, tendria que genera la P_Def_B|X(T_i) - Es decir, buscaria la prob def a T_i y luego haria todo el proceso, y así para todos los T_i</t>
  </si>
  <si>
    <t>Ref1</t>
  </si>
  <si>
    <t>Ref2</t>
  </si>
  <si>
    <t>Pr(N_t = 0) B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</si>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</sst>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72" formatCode="0.00000%"/>
    <numFmt numFmtId="17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9" fontId="0" fillId="0" borderId="3" xfId="0" applyNumberFormat="1" applyBorder="1"/>
    <xf numFmtId="0" fontId="0" fillId="0" borderId="8" xfId="0" applyBorder="1"/>
    <xf numFmtId="9" fontId="0" fillId="0" borderId="8" xfId="0" applyNumberFormat="1" applyBorder="1"/>
    <xf numFmtId="10" fontId="0" fillId="0" borderId="8" xfId="0" applyNumberFormat="1" applyBorder="1"/>
    <xf numFmtId="9" fontId="0" fillId="0" borderId="5" xfId="0" applyNumberFormat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0" fillId="0" borderId="10" xfId="0" applyBorder="1"/>
    <xf numFmtId="0" fontId="1" fillId="3" borderId="1" xfId="0" applyFont="1" applyFill="1" applyBorder="1"/>
    <xf numFmtId="0" fontId="2" fillId="0" borderId="3" xfId="0" applyFont="1" applyBorder="1"/>
    <xf numFmtId="0" fontId="2" fillId="0" borderId="6" xfId="0" applyFon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/>
    <xf numFmtId="2" fontId="0" fillId="0" borderId="0" xfId="0" applyNumberFormat="1" applyFill="1" applyBorder="1"/>
    <xf numFmtId="2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72" fontId="0" fillId="0" borderId="0" xfId="1" applyNumberFormat="1" applyFont="1"/>
    <xf numFmtId="175" fontId="0" fillId="0" borderId="0" xfId="1" applyNumberFormat="1" applyFont="1"/>
    <xf numFmtId="0" fontId="1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13</xdr:row>
      <xdr:rowOff>123825</xdr:rowOff>
    </xdr:from>
    <xdr:to>
      <xdr:col>14</xdr:col>
      <xdr:colOff>609600</xdr:colOff>
      <xdr:row>18</xdr:row>
      <xdr:rowOff>95585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2619375"/>
          <a:ext cx="4867275" cy="924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18</xdr:row>
      <xdr:rowOff>180975</xdr:rowOff>
    </xdr:from>
    <xdr:to>
      <xdr:col>17</xdr:col>
      <xdr:colOff>657225</xdr:colOff>
      <xdr:row>23</xdr:row>
      <xdr:rowOff>152735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3438525"/>
          <a:ext cx="4867275" cy="924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18</xdr:row>
      <xdr:rowOff>180975</xdr:rowOff>
    </xdr:from>
    <xdr:to>
      <xdr:col>17</xdr:col>
      <xdr:colOff>276225</xdr:colOff>
      <xdr:row>23</xdr:row>
      <xdr:rowOff>152735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3629025"/>
          <a:ext cx="4867275" cy="924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7"/>
  <sheetViews>
    <sheetView showGridLines="0" workbookViewId="0">
      <selection activeCell="C16" sqref="C16"/>
    </sheetView>
  </sheetViews>
  <sheetFormatPr baseColWidth="10" defaultRowHeight="15" x14ac:dyDescent="0.25"/>
  <cols>
    <col min="1" max="1" width="6.5703125" customWidth="1"/>
    <col min="2" max="2" width="21.5703125" bestFit="1" customWidth="1"/>
  </cols>
  <sheetData>
    <row r="3" spans="2:14" x14ac:dyDescent="0.25">
      <c r="B3" s="19" t="s">
        <v>5</v>
      </c>
      <c r="E3" s="20" t="s">
        <v>0</v>
      </c>
      <c r="F3" s="20" t="s">
        <v>16</v>
      </c>
      <c r="G3" s="20" t="s">
        <v>17</v>
      </c>
      <c r="H3" s="20" t="s">
        <v>18</v>
      </c>
      <c r="I3" s="20" t="s">
        <v>1</v>
      </c>
      <c r="J3" s="20" t="s">
        <v>19</v>
      </c>
      <c r="K3" s="20" t="s">
        <v>20</v>
      </c>
      <c r="L3" s="20" t="s">
        <v>2</v>
      </c>
      <c r="M3" s="20" t="s">
        <v>3</v>
      </c>
      <c r="N3" s="20" t="s">
        <v>4</v>
      </c>
    </row>
    <row r="4" spans="2:14" x14ac:dyDescent="0.25">
      <c r="B4" s="13" t="s">
        <v>6</v>
      </c>
      <c r="C4" s="8">
        <v>0.01</v>
      </c>
      <c r="E4" s="7">
        <v>0</v>
      </c>
      <c r="F4">
        <f>EXP(-$C$4*E4)</f>
        <v>1</v>
      </c>
      <c r="G4">
        <f t="shared" ref="G4:G35" si="0">EXP(-$C$6*(E4-$E$4))</f>
        <v>1</v>
      </c>
      <c r="H4">
        <f>1*EXP(-$C$6*(E4-E4))</f>
        <v>1</v>
      </c>
      <c r="I4">
        <f>(1-$C$9)*F4*(G4-1)</f>
        <v>0</v>
      </c>
      <c r="J4">
        <f t="shared" ref="J4:J35" si="1">EXP(-$C$7*(E4-$E$4))</f>
        <v>1</v>
      </c>
      <c r="K4">
        <f t="shared" ref="K4:K35" si="2">EXP(-$C$8*(E4-$E$4))</f>
        <v>1</v>
      </c>
      <c r="L4">
        <f>(1-$C$10)*F4*(1-J4)</f>
        <v>0</v>
      </c>
      <c r="M4">
        <f>(1-$C$11)*F4*(1-K4)*J4</f>
        <v>0</v>
      </c>
      <c r="N4">
        <f>L4+M4</f>
        <v>0</v>
      </c>
    </row>
    <row r="5" spans="2:14" x14ac:dyDescent="0.25">
      <c r="B5" s="14" t="s">
        <v>7</v>
      </c>
      <c r="C5" s="9">
        <v>5</v>
      </c>
      <c r="E5" s="7">
        <f>E4+$C$14</f>
        <v>8.3333333333333329E-2</v>
      </c>
      <c r="F5">
        <f t="shared" ref="F5:F36" si="3">EXP(-$C$4*(E5-$E$4))</f>
        <v>0.99916701379245831</v>
      </c>
      <c r="G5">
        <f t="shared" si="0"/>
        <v>0.99750312239746008</v>
      </c>
      <c r="H5">
        <f t="shared" ref="H5:H36" si="4">G4*EXP(-$C$6*(E5-E4))</f>
        <v>0.99750312239746008</v>
      </c>
      <c r="I5">
        <f>(1-$C$9)*F5*(G4-G5)</f>
        <v>1.7463584165545558E-3</v>
      </c>
      <c r="J5">
        <f t="shared" si="1"/>
        <v>0.99875078092458092</v>
      </c>
      <c r="K5">
        <f t="shared" si="2"/>
        <v>0.99876742690964582</v>
      </c>
      <c r="L5">
        <f>(1-$C$10)*F5*(J4-J5)</f>
        <v>6.1160746164794016E-4</v>
      </c>
      <c r="M5">
        <f>(1-$C$11)*F5*(K4-K5)*J5</f>
        <v>5.5350355623637695E-4</v>
      </c>
      <c r="N5">
        <f t="shared" ref="N5:N64" si="5">L5+M5</f>
        <v>1.1651110178843172E-3</v>
      </c>
    </row>
    <row r="6" spans="2:14" x14ac:dyDescent="0.25">
      <c r="B6" s="14" t="s">
        <v>8</v>
      </c>
      <c r="C6" s="10">
        <v>0.03</v>
      </c>
      <c r="E6" s="7">
        <f t="shared" ref="E6:E64" si="6">E5+$C$14</f>
        <v>0.16666666666666666</v>
      </c>
      <c r="F6">
        <f t="shared" si="3"/>
        <v>0.99833472145093871</v>
      </c>
      <c r="G6">
        <f t="shared" si="0"/>
        <v>0.99501247919268232</v>
      </c>
      <c r="H6">
        <f t="shared" si="4"/>
        <v>0.99501247919268221</v>
      </c>
      <c r="I6">
        <f t="shared" ref="I6:I64" si="7">(1-$C$9)*F6*(G5-G6)</f>
        <v>1.7405469130528381E-3</v>
      </c>
      <c r="J6">
        <f t="shared" si="1"/>
        <v>0.99750312239746008</v>
      </c>
      <c r="K6">
        <f t="shared" si="2"/>
        <v>0.99753637305571463</v>
      </c>
      <c r="L6">
        <f t="shared" ref="L6:L64" si="8">(1-$C$10)*F6*(J5-J6)</f>
        <v>6.1033460578814136E-4</v>
      </c>
      <c r="M6">
        <f t="shared" ref="M6:M64" si="9">(1-$C$11)*F6*(K5-K6)*J6</f>
        <v>5.5167081042508607E-4</v>
      </c>
      <c r="N6">
        <f t="shared" si="5"/>
        <v>1.1620054162132273E-3</v>
      </c>
    </row>
    <row r="7" spans="2:14" x14ac:dyDescent="0.25">
      <c r="B7" s="14" t="s">
        <v>9</v>
      </c>
      <c r="C7" s="11">
        <v>1.4999999999999999E-2</v>
      </c>
      <c r="E7" s="7">
        <f t="shared" si="6"/>
        <v>0.25</v>
      </c>
      <c r="F7">
        <f t="shared" si="3"/>
        <v>0.99750312239746008</v>
      </c>
      <c r="G7">
        <f t="shared" si="0"/>
        <v>0.99252805481913842</v>
      </c>
      <c r="H7">
        <f t="shared" si="4"/>
        <v>0.99252805481913842</v>
      </c>
      <c r="I7">
        <f t="shared" si="7"/>
        <v>1.7347547489792777E-3</v>
      </c>
      <c r="J7">
        <f t="shared" si="1"/>
        <v>0.99625702246917103</v>
      </c>
      <c r="K7">
        <f t="shared" si="2"/>
        <v>0.99630683656563657</v>
      </c>
      <c r="L7">
        <f t="shared" si="8"/>
        <v>6.0906439895091699E-4</v>
      </c>
      <c r="M7">
        <f t="shared" si="9"/>
        <v>5.4984413315148969E-4</v>
      </c>
      <c r="N7">
        <f t="shared" si="5"/>
        <v>1.1589085321024066E-3</v>
      </c>
    </row>
    <row r="8" spans="2:14" x14ac:dyDescent="0.25">
      <c r="B8" s="14" t="s">
        <v>10</v>
      </c>
      <c r="C8" s="11">
        <v>1.4800000000000001E-2</v>
      </c>
      <c r="E8" s="7">
        <f t="shared" si="6"/>
        <v>0.33333333333333331</v>
      </c>
      <c r="F8">
        <f t="shared" si="3"/>
        <v>0.99667221605452327</v>
      </c>
      <c r="G8">
        <f t="shared" si="0"/>
        <v>0.99004983374916811</v>
      </c>
      <c r="H8">
        <f t="shared" si="4"/>
        <v>0.990049833749168</v>
      </c>
      <c r="I8">
        <f t="shared" si="7"/>
        <v>1.7289818599762242E-3</v>
      </c>
      <c r="J8">
        <f t="shared" si="1"/>
        <v>0.99501247919268232</v>
      </c>
      <c r="K8">
        <f t="shared" si="2"/>
        <v>0.99507881556914979</v>
      </c>
      <c r="L8">
        <f t="shared" si="8"/>
        <v>6.0779683562334121E-4</v>
      </c>
      <c r="M8">
        <f t="shared" si="9"/>
        <v>5.4802350432162832E-4</v>
      </c>
      <c r="N8">
        <f t="shared" si="5"/>
        <v>1.1558203399449694E-3</v>
      </c>
    </row>
    <row r="9" spans="2:14" x14ac:dyDescent="0.25">
      <c r="B9" s="14" t="s">
        <v>11</v>
      </c>
      <c r="C9" s="10">
        <v>0.3</v>
      </c>
      <c r="E9" s="7">
        <f t="shared" si="6"/>
        <v>0.41666666666666663</v>
      </c>
      <c r="F9">
        <f t="shared" si="3"/>
        <v>0.99584200184510996</v>
      </c>
      <c r="G9">
        <f t="shared" si="0"/>
        <v>0.98757780049388144</v>
      </c>
      <c r="H9">
        <f t="shared" si="4"/>
        <v>0.98757780049388144</v>
      </c>
      <c r="I9">
        <f t="shared" si="7"/>
        <v>1.7232281819006495E-3</v>
      </c>
      <c r="J9">
        <f t="shared" si="1"/>
        <v>0.9937694906233947</v>
      </c>
      <c r="K9">
        <f t="shared" si="2"/>
        <v>0.99385230819829773</v>
      </c>
      <c r="L9">
        <f t="shared" si="8"/>
        <v>6.0653191030388533E-4</v>
      </c>
      <c r="M9">
        <f t="shared" si="9"/>
        <v>5.4620890390804624E-4</v>
      </c>
      <c r="N9">
        <f t="shared" si="5"/>
        <v>1.1527408142119316E-3</v>
      </c>
    </row>
    <row r="10" spans="2:14" x14ac:dyDescent="0.25">
      <c r="B10" s="14" t="s">
        <v>12</v>
      </c>
      <c r="C10" s="10">
        <v>0.51</v>
      </c>
      <c r="E10" s="7">
        <f t="shared" si="6"/>
        <v>0.49999999999999994</v>
      </c>
      <c r="F10">
        <f t="shared" si="3"/>
        <v>0.99501247919268232</v>
      </c>
      <c r="G10">
        <f t="shared" si="0"/>
        <v>0.98511193960306265</v>
      </c>
      <c r="H10">
        <f t="shared" si="4"/>
        <v>0.98511193960306265</v>
      </c>
      <c r="I10">
        <f t="shared" si="7"/>
        <v>1.717493650822519E-3</v>
      </c>
      <c r="J10">
        <f t="shared" si="1"/>
        <v>0.99252805481913842</v>
      </c>
      <c r="K10">
        <f t="shared" si="2"/>
        <v>0.99262731258742609</v>
      </c>
      <c r="L10">
        <f t="shared" si="8"/>
        <v>6.0526961750228809E-4</v>
      </c>
      <c r="M10">
        <f t="shared" si="9"/>
        <v>5.4440031194967172E-4</v>
      </c>
      <c r="N10">
        <f t="shared" si="5"/>
        <v>1.1496699294519597E-3</v>
      </c>
    </row>
    <row r="11" spans="2:14" x14ac:dyDescent="0.25">
      <c r="B11" s="14" t="s">
        <v>13</v>
      </c>
      <c r="C11" s="10">
        <v>0.55000000000000004</v>
      </c>
      <c r="E11" s="7">
        <f t="shared" si="6"/>
        <v>0.58333333333333326</v>
      </c>
      <c r="F11">
        <f t="shared" si="3"/>
        <v>0.99418364752118304</v>
      </c>
      <c r="G11">
        <f t="shared" si="0"/>
        <v>0.9826522356650732</v>
      </c>
      <c r="H11">
        <f t="shared" si="4"/>
        <v>0.98265223566507309</v>
      </c>
      <c r="I11">
        <f t="shared" si="7"/>
        <v>1.7117782030247938E-3</v>
      </c>
      <c r="J11">
        <f t="shared" si="1"/>
        <v>0.99128816984016976</v>
      </c>
      <c r="K11">
        <f t="shared" si="2"/>
        <v>0.99140382687318018</v>
      </c>
      <c r="L11">
        <f t="shared" si="8"/>
        <v>6.0400995173991244E-4</v>
      </c>
      <c r="M11">
        <f t="shared" si="9"/>
        <v>5.4259770855145017E-4</v>
      </c>
      <c r="N11">
        <f t="shared" si="5"/>
        <v>1.1466076602913626E-3</v>
      </c>
    </row>
    <row r="12" spans="2:14" x14ac:dyDescent="0.25">
      <c r="B12" s="15" t="s">
        <v>14</v>
      </c>
      <c r="C12" s="12">
        <v>0</v>
      </c>
      <c r="E12" s="7">
        <f t="shared" si="6"/>
        <v>0.66666666666666663</v>
      </c>
      <c r="F12">
        <f t="shared" si="3"/>
        <v>0.99335550625503444</v>
      </c>
      <c r="G12">
        <f t="shared" si="0"/>
        <v>0.98019867330675525</v>
      </c>
      <c r="H12">
        <f t="shared" si="4"/>
        <v>0.98019867330675525</v>
      </c>
      <c r="I12">
        <f t="shared" si="7"/>
        <v>1.7060817750026572E-3</v>
      </c>
      <c r="J12">
        <f t="shared" si="1"/>
        <v>0.99004983374916811</v>
      </c>
      <c r="K12">
        <f t="shared" si="2"/>
        <v>0.99018184919450203</v>
      </c>
      <c r="L12">
        <f t="shared" si="8"/>
        <v>6.0275290754950746E-4</v>
      </c>
      <c r="M12">
        <f t="shared" si="9"/>
        <v>5.4080107388422647E-4</v>
      </c>
      <c r="N12">
        <f t="shared" si="5"/>
        <v>1.143553981433734E-3</v>
      </c>
    </row>
    <row r="13" spans="2:14" x14ac:dyDescent="0.25">
      <c r="E13" s="7">
        <f t="shared" si="6"/>
        <v>0.75</v>
      </c>
      <c r="F13">
        <f t="shared" si="3"/>
        <v>0.99252805481913842</v>
      </c>
      <c r="G13">
        <f t="shared" si="0"/>
        <v>0.97775123719333634</v>
      </c>
      <c r="H13">
        <f t="shared" si="4"/>
        <v>0.97775123719333623</v>
      </c>
      <c r="I13">
        <f t="shared" si="7"/>
        <v>1.7004043034620484E-3</v>
      </c>
      <c r="J13">
        <f t="shared" si="1"/>
        <v>0.98881304461123309</v>
      </c>
      <c r="K13">
        <f t="shared" si="2"/>
        <v>0.98896137769262771</v>
      </c>
      <c r="L13">
        <f t="shared" si="8"/>
        <v>6.0149847947507781E-4</v>
      </c>
      <c r="M13">
        <f t="shared" si="9"/>
        <v>5.3901038818442951E-4</v>
      </c>
      <c r="N13">
        <f t="shared" si="5"/>
        <v>1.1405088676595073E-3</v>
      </c>
    </row>
    <row r="14" spans="2:14" x14ac:dyDescent="0.25">
      <c r="B14" s="17" t="s">
        <v>15</v>
      </c>
      <c r="C14" s="16">
        <f>1/12</f>
        <v>8.3333333333333329E-2</v>
      </c>
      <c r="E14" s="7">
        <f t="shared" si="6"/>
        <v>0.83333333333333337</v>
      </c>
      <c r="F14">
        <f t="shared" si="3"/>
        <v>0.99170129263887596</v>
      </c>
      <c r="G14">
        <f t="shared" si="0"/>
        <v>0.97530991202833262</v>
      </c>
      <c r="H14">
        <f t="shared" si="4"/>
        <v>0.97530991202833262</v>
      </c>
      <c r="I14">
        <f t="shared" si="7"/>
        <v>1.6947457253202092E-3</v>
      </c>
      <c r="J14">
        <f t="shared" si="1"/>
        <v>0.98757780049388144</v>
      </c>
      <c r="K14">
        <f t="shared" si="2"/>
        <v>0.98774241051108413</v>
      </c>
      <c r="L14">
        <f t="shared" si="8"/>
        <v>6.0024666207207861E-4</v>
      </c>
      <c r="M14">
        <f t="shared" si="9"/>
        <v>5.3722563175410238E-4</v>
      </c>
      <c r="N14">
        <f t="shared" si="5"/>
        <v>1.1374722938261809E-3</v>
      </c>
    </row>
    <row r="15" spans="2:14" x14ac:dyDescent="0.25">
      <c r="E15" s="7">
        <f t="shared" si="6"/>
        <v>0.91666666666666674</v>
      </c>
      <c r="F15">
        <f t="shared" si="3"/>
        <v>0.99087521914010657</v>
      </c>
      <c r="G15">
        <f t="shared" si="0"/>
        <v>0.972874682553454</v>
      </c>
      <c r="H15">
        <f t="shared" si="4"/>
        <v>0.97287468255345388</v>
      </c>
      <c r="I15">
        <f t="shared" si="7"/>
        <v>1.6891059777037591E-3</v>
      </c>
      <c r="J15">
        <f t="shared" si="1"/>
        <v>0.98634409946704404</v>
      </c>
      <c r="K15">
        <f t="shared" si="2"/>
        <v>0.9865249457956865</v>
      </c>
      <c r="L15">
        <f t="shared" si="8"/>
        <v>5.9899744990723135E-4</v>
      </c>
      <c r="M15">
        <f t="shared" si="9"/>
        <v>5.3544678496039158E-4</v>
      </c>
      <c r="N15">
        <f t="shared" si="5"/>
        <v>1.1344442348676228E-3</v>
      </c>
    </row>
    <row r="16" spans="2:14" x14ac:dyDescent="0.25">
      <c r="B16" s="13" t="s">
        <v>21</v>
      </c>
      <c r="C16" s="18">
        <f>C18-C17</f>
        <v>-3.0430702717352931E-2</v>
      </c>
      <c r="E16" s="7">
        <f t="shared" si="6"/>
        <v>1</v>
      </c>
      <c r="F16">
        <f t="shared" si="3"/>
        <v>0.99004983374916811</v>
      </c>
      <c r="G16">
        <f t="shared" si="0"/>
        <v>0.97044553354850815</v>
      </c>
      <c r="H16">
        <f t="shared" si="4"/>
        <v>0.97044553354850815</v>
      </c>
      <c r="I16">
        <f t="shared" si="7"/>
        <v>1.6834849979490108E-3</v>
      </c>
      <c r="J16">
        <f t="shared" si="1"/>
        <v>0.98511193960306265</v>
      </c>
      <c r="K16">
        <f t="shared" si="2"/>
        <v>0.98530898169453562</v>
      </c>
      <c r="L16">
        <f t="shared" si="8"/>
        <v>5.9775083755871799E-4</v>
      </c>
      <c r="M16">
        <f t="shared" si="9"/>
        <v>5.3367382823538362E-4</v>
      </c>
      <c r="N16">
        <f t="shared" si="5"/>
        <v>1.1314246657941015E-3</v>
      </c>
    </row>
    <row r="17" spans="2:14" x14ac:dyDescent="0.25">
      <c r="B17" s="14" t="s">
        <v>22</v>
      </c>
      <c r="C17" s="9">
        <f>SUM(I4:I64)</f>
        <v>9.5126690978558276E-2</v>
      </c>
      <c r="E17" s="7">
        <f t="shared" si="6"/>
        <v>1.0833333333333333</v>
      </c>
      <c r="F17">
        <f t="shared" si="3"/>
        <v>0.98922513589287608</v>
      </c>
      <c r="G17">
        <f t="shared" si="0"/>
        <v>0.96802244983130603</v>
      </c>
      <c r="H17">
        <f t="shared" si="4"/>
        <v>0.96802244983130603</v>
      </c>
      <c r="I17">
        <f t="shared" si="7"/>
        <v>1.6778827236003603E-3</v>
      </c>
      <c r="J17">
        <f t="shared" si="1"/>
        <v>0.9838813189766874</v>
      </c>
      <c r="K17">
        <f t="shared" si="2"/>
        <v>0.98409451635801459</v>
      </c>
      <c r="L17">
        <f t="shared" si="8"/>
        <v>5.9650681961572773E-4</v>
      </c>
      <c r="M17">
        <f t="shared" si="9"/>
        <v>5.3190674207618258E-4</v>
      </c>
      <c r="N17">
        <f t="shared" si="5"/>
        <v>1.1284135616919104E-3</v>
      </c>
    </row>
    <row r="18" spans="2:14" x14ac:dyDescent="0.25">
      <c r="B18" s="15" t="s">
        <v>23</v>
      </c>
      <c r="C18" s="4">
        <f>SUM(N4:N64)</f>
        <v>6.4695988261205345E-2</v>
      </c>
      <c r="E18" s="7">
        <f t="shared" si="6"/>
        <v>1.1666666666666665</v>
      </c>
      <c r="F18">
        <f t="shared" si="3"/>
        <v>0.98840112499852384</v>
      </c>
      <c r="G18">
        <f t="shared" si="0"/>
        <v>0.96560541625756646</v>
      </c>
      <c r="H18">
        <f t="shared" si="4"/>
        <v>0.96560541625756646</v>
      </c>
      <c r="I18">
        <f t="shared" si="7"/>
        <v>1.6722990924103744E-3</v>
      </c>
      <c r="J18">
        <f t="shared" si="1"/>
        <v>0.9826522356650732</v>
      </c>
      <c r="K18">
        <f t="shared" si="2"/>
        <v>0.98288154793878657</v>
      </c>
      <c r="L18">
        <f t="shared" si="8"/>
        <v>5.9526539067902872E-4</v>
      </c>
      <c r="M18">
        <f t="shared" si="9"/>
        <v>5.3014550704421075E-4</v>
      </c>
      <c r="N18">
        <f t="shared" si="5"/>
        <v>1.1254108977232394E-3</v>
      </c>
    </row>
    <row r="19" spans="2:14" x14ac:dyDescent="0.25">
      <c r="E19" s="7">
        <f t="shared" si="6"/>
        <v>1.2499999999999998</v>
      </c>
      <c r="F19">
        <f t="shared" si="3"/>
        <v>0.98757780049388144</v>
      </c>
      <c r="G19">
        <f t="shared" si="0"/>
        <v>0.96319441772082182</v>
      </c>
      <c r="H19">
        <f t="shared" si="4"/>
        <v>0.96319441772082171</v>
      </c>
      <c r="I19">
        <f t="shared" si="7"/>
        <v>1.666734042338571E-3</v>
      </c>
      <c r="J19">
        <f t="shared" si="1"/>
        <v>0.98142468774777714</v>
      </c>
      <c r="K19">
        <f t="shared" si="2"/>
        <v>0.98167007459179145</v>
      </c>
      <c r="L19">
        <f t="shared" si="8"/>
        <v>5.94026545360407E-4</v>
      </c>
      <c r="M19">
        <f t="shared" si="9"/>
        <v>5.2839010376548221E-4</v>
      </c>
      <c r="N19">
        <f t="shared" si="5"/>
        <v>1.1224166491258891E-3</v>
      </c>
    </row>
    <row r="20" spans="2:14" x14ac:dyDescent="0.25">
      <c r="E20" s="7">
        <f t="shared" si="6"/>
        <v>1.333333333333333</v>
      </c>
      <c r="F20">
        <f t="shared" si="3"/>
        <v>0.98675516180719569</v>
      </c>
      <c r="G20">
        <f t="shared" si="0"/>
        <v>0.96078943915232318</v>
      </c>
      <c r="H20">
        <f t="shared" si="4"/>
        <v>0.96078943915232318</v>
      </c>
      <c r="I20">
        <f t="shared" si="7"/>
        <v>1.6611875115511987E-3</v>
      </c>
      <c r="J20">
        <f t="shared" si="1"/>
        <v>0.98019867330675536</v>
      </c>
      <c r="K20">
        <f t="shared" si="2"/>
        <v>0.98046009447424365</v>
      </c>
      <c r="L20">
        <f t="shared" si="8"/>
        <v>5.9279027828291466E-4</v>
      </c>
      <c r="M20">
        <f t="shared" si="9"/>
        <v>5.2664051292990578E-4</v>
      </c>
      <c r="N20">
        <f t="shared" si="5"/>
        <v>1.1194307912128203E-3</v>
      </c>
    </row>
    <row r="21" spans="2:14" x14ac:dyDescent="0.25">
      <c r="E21" s="7">
        <f t="shared" si="6"/>
        <v>1.4166666666666663</v>
      </c>
      <c r="F21">
        <f t="shared" si="3"/>
        <v>0.98593320836718978</v>
      </c>
      <c r="G21">
        <f t="shared" si="0"/>
        <v>0.95839046552094698</v>
      </c>
      <c r="H21">
        <f t="shared" si="4"/>
        <v>0.95839046552094687</v>
      </c>
      <c r="I21">
        <f t="shared" si="7"/>
        <v>1.6556594384197175E-3</v>
      </c>
      <c r="J21">
        <f t="shared" si="1"/>
        <v>0.97897419042636002</v>
      </c>
      <c r="K21">
        <f t="shared" si="2"/>
        <v>0.97925160574562853</v>
      </c>
      <c r="L21">
        <f t="shared" si="8"/>
        <v>5.9155658408084849E-4</v>
      </c>
      <c r="M21">
        <f t="shared" si="9"/>
        <v>5.2489671529165637E-4</v>
      </c>
      <c r="N21">
        <f t="shared" si="5"/>
        <v>1.116453299372505E-3</v>
      </c>
    </row>
    <row r="22" spans="2:14" x14ac:dyDescent="0.25">
      <c r="E22" s="7">
        <f t="shared" si="6"/>
        <v>1.4999999999999996</v>
      </c>
      <c r="F22">
        <f t="shared" si="3"/>
        <v>0.98511193960306265</v>
      </c>
      <c r="G22">
        <f t="shared" si="0"/>
        <v>0.95599748183309996</v>
      </c>
      <c r="H22">
        <f t="shared" si="4"/>
        <v>0.95599748183309996</v>
      </c>
      <c r="I22">
        <f t="shared" si="7"/>
        <v>1.650149761521425E-3</v>
      </c>
      <c r="J22">
        <f t="shared" si="1"/>
        <v>0.97775123719333634</v>
      </c>
      <c r="K22">
        <f t="shared" si="2"/>
        <v>0.9780446065677002</v>
      </c>
      <c r="L22">
        <f t="shared" si="8"/>
        <v>5.9032545739962008E-4</v>
      </c>
      <c r="M22">
        <f t="shared" si="9"/>
        <v>5.2315869166838253E-4</v>
      </c>
      <c r="N22">
        <f t="shared" si="5"/>
        <v>1.1134841490680026E-3</v>
      </c>
    </row>
    <row r="23" spans="2:14" x14ac:dyDescent="0.25">
      <c r="E23" s="7">
        <f t="shared" si="6"/>
        <v>1.5833333333333328</v>
      </c>
      <c r="F23">
        <f t="shared" si="3"/>
        <v>0.98429135494448872</v>
      </c>
      <c r="G23">
        <f t="shared" si="0"/>
        <v>0.95361047313262637</v>
      </c>
      <c r="H23">
        <f t="shared" si="4"/>
        <v>0.95361047313262637</v>
      </c>
      <c r="I23">
        <f t="shared" si="7"/>
        <v>1.6446584196374045E-3</v>
      </c>
      <c r="J23">
        <f t="shared" si="1"/>
        <v>0.97652981169681985</v>
      </c>
      <c r="K23">
        <f t="shared" si="2"/>
        <v>0.97683909510447886</v>
      </c>
      <c r="L23">
        <f t="shared" si="8"/>
        <v>5.890968928956822E-4</v>
      </c>
      <c r="M23">
        <f t="shared" si="9"/>
        <v>5.2142642294119299E-4</v>
      </c>
      <c r="N23">
        <f t="shared" si="5"/>
        <v>1.1105233158368753E-3</v>
      </c>
    </row>
    <row r="24" spans="2:14" x14ac:dyDescent="0.25">
      <c r="E24" s="7">
        <f t="shared" si="6"/>
        <v>1.6666666666666661</v>
      </c>
      <c r="F24">
        <f t="shared" si="3"/>
        <v>0.98347145382161749</v>
      </c>
      <c r="G24">
        <f t="shared" si="0"/>
        <v>0.95122942450071402</v>
      </c>
      <c r="H24">
        <f t="shared" si="4"/>
        <v>0.95122942450071402</v>
      </c>
      <c r="I24">
        <f t="shared" si="7"/>
        <v>1.6391853517527702E-3</v>
      </c>
      <c r="J24">
        <f t="shared" si="1"/>
        <v>0.97530991202833273</v>
      </c>
      <c r="K24">
        <f t="shared" si="2"/>
        <v>0.9756350695222471</v>
      </c>
      <c r="L24">
        <f t="shared" si="8"/>
        <v>5.8787088523693475E-4</v>
      </c>
      <c r="M24">
        <f t="shared" si="9"/>
        <v>5.196998900548782E-4</v>
      </c>
      <c r="N24">
        <f t="shared" si="5"/>
        <v>1.1075707752918129E-3</v>
      </c>
    </row>
    <row r="25" spans="2:14" x14ac:dyDescent="0.25">
      <c r="E25" s="7">
        <f t="shared" si="6"/>
        <v>1.7499999999999993</v>
      </c>
      <c r="F25">
        <f t="shared" si="3"/>
        <v>0.9826522356650732</v>
      </c>
      <c r="G25">
        <f t="shared" si="0"/>
        <v>0.94885432105580125</v>
      </c>
      <c r="H25">
        <f t="shared" si="4"/>
        <v>0.94885432105580125</v>
      </c>
      <c r="I25">
        <f t="shared" si="7"/>
        <v>1.6337304970555405E-3</v>
      </c>
      <c r="J25">
        <f t="shared" si="1"/>
        <v>0.97409153628178158</v>
      </c>
      <c r="K25">
        <f t="shared" si="2"/>
        <v>0.97443252798954805</v>
      </c>
      <c r="L25">
        <f t="shared" si="8"/>
        <v>5.8664742910200819E-4</v>
      </c>
      <c r="M25">
        <f t="shared" si="9"/>
        <v>5.1797907401693484E-4</v>
      </c>
      <c r="N25">
        <f t="shared" si="5"/>
        <v>1.104626503118943E-3</v>
      </c>
    </row>
    <row r="26" spans="2:14" x14ac:dyDescent="0.25">
      <c r="E26" s="7">
        <f t="shared" si="6"/>
        <v>1.8333333333333326</v>
      </c>
      <c r="F26">
        <f t="shared" si="3"/>
        <v>0.98183369990595426</v>
      </c>
      <c r="G26">
        <f t="shared" si="0"/>
        <v>0.94648514795348393</v>
      </c>
      <c r="H26">
        <f t="shared" si="4"/>
        <v>0.94648514795348382</v>
      </c>
      <c r="I26">
        <f t="shared" si="7"/>
        <v>1.6282937949361198E-3</v>
      </c>
      <c r="J26">
        <f t="shared" si="1"/>
        <v>0.972874682553454</v>
      </c>
      <c r="K26">
        <f t="shared" si="2"/>
        <v>0.97323146867718224</v>
      </c>
      <c r="L26">
        <f t="shared" si="8"/>
        <v>5.8542651918083049E-4</v>
      </c>
      <c r="M26">
        <f t="shared" si="9"/>
        <v>5.162639558978859E-4</v>
      </c>
      <c r="N26">
        <f t="shared" si="5"/>
        <v>1.1016904750787164E-3</v>
      </c>
    </row>
    <row r="27" spans="2:14" x14ac:dyDescent="0.25">
      <c r="E27" s="7">
        <f t="shared" si="6"/>
        <v>1.9166666666666659</v>
      </c>
      <c r="F27">
        <f t="shared" si="3"/>
        <v>0.98101584597583302</v>
      </c>
      <c r="G27">
        <f t="shared" si="0"/>
        <v>0.94412189038642225</v>
      </c>
      <c r="H27">
        <f t="shared" si="4"/>
        <v>0.94412189038642225</v>
      </c>
      <c r="I27">
        <f t="shared" si="7"/>
        <v>1.6228751849868641E-3</v>
      </c>
      <c r="J27">
        <f t="shared" si="1"/>
        <v>0.97165934894201589</v>
      </c>
      <c r="K27">
        <f t="shared" si="2"/>
        <v>0.97203188975820487</v>
      </c>
      <c r="L27">
        <f t="shared" si="8"/>
        <v>5.8420815017423146E-4</v>
      </c>
      <c r="M27">
        <f t="shared" si="9"/>
        <v>5.1455451683093056E-4</v>
      </c>
      <c r="N27">
        <f t="shared" si="5"/>
        <v>1.0987626670051621E-3</v>
      </c>
    </row>
    <row r="28" spans="2:14" x14ac:dyDescent="0.25">
      <c r="E28" s="7">
        <f t="shared" si="6"/>
        <v>1.9999999999999991</v>
      </c>
      <c r="F28">
        <f t="shared" si="3"/>
        <v>0.98019867330675536</v>
      </c>
      <c r="G28">
        <f t="shared" si="0"/>
        <v>0.94176453358424872</v>
      </c>
      <c r="H28">
        <f t="shared" si="4"/>
        <v>0.94176453358424872</v>
      </c>
      <c r="I28">
        <f t="shared" si="7"/>
        <v>1.6174746070008025E-3</v>
      </c>
      <c r="J28">
        <f t="shared" si="1"/>
        <v>0.97044553354850815</v>
      </c>
      <c r="K28">
        <f t="shared" si="2"/>
        <v>0.97083378940792275</v>
      </c>
      <c r="L28">
        <f t="shared" si="8"/>
        <v>5.8299231679424281E-4</v>
      </c>
      <c r="M28">
        <f t="shared" si="9"/>
        <v>5.1285073801183266E-4</v>
      </c>
      <c r="N28">
        <f t="shared" si="5"/>
        <v>1.0958430548060755E-3</v>
      </c>
    </row>
    <row r="29" spans="2:14" x14ac:dyDescent="0.25">
      <c r="E29" s="7">
        <f t="shared" si="6"/>
        <v>2.0833333333333326</v>
      </c>
      <c r="F29">
        <f t="shared" si="3"/>
        <v>0.97938218133124022</v>
      </c>
      <c r="G29">
        <f t="shared" si="0"/>
        <v>0.93941306281347581</v>
      </c>
      <c r="H29">
        <f t="shared" si="4"/>
        <v>0.93941306281347581</v>
      </c>
      <c r="I29">
        <f t="shared" si="7"/>
        <v>1.6120920009713589E-3</v>
      </c>
      <c r="J29">
        <f t="shared" si="1"/>
        <v>0.96923323447634413</v>
      </c>
      <c r="K29">
        <f t="shared" si="2"/>
        <v>0.96963716580389192</v>
      </c>
      <c r="L29">
        <f t="shared" si="8"/>
        <v>5.8177901376370213E-4</v>
      </c>
      <c r="M29">
        <f t="shared" si="9"/>
        <v>5.1115260069847757E-4</v>
      </c>
      <c r="N29">
        <f t="shared" si="5"/>
        <v>1.0929316144621796E-3</v>
      </c>
    </row>
    <row r="30" spans="2:14" x14ac:dyDescent="0.25">
      <c r="E30" s="7">
        <f t="shared" si="6"/>
        <v>2.1666666666666661</v>
      </c>
      <c r="F30">
        <f t="shared" si="3"/>
        <v>0.97856636948227915</v>
      </c>
      <c r="G30">
        <f t="shared" si="0"/>
        <v>0.93706746337740343</v>
      </c>
      <c r="H30">
        <f t="shared" si="4"/>
        <v>0.93706746337740343</v>
      </c>
      <c r="I30">
        <f t="shared" si="7"/>
        <v>1.6067273070919186E-3</v>
      </c>
      <c r="J30">
        <f t="shared" si="1"/>
        <v>0.96802244983130603</v>
      </c>
      <c r="K30">
        <f t="shared" si="2"/>
        <v>0.96844201712591471</v>
      </c>
      <c r="L30">
        <f t="shared" si="8"/>
        <v>5.80568235816713E-4</v>
      </c>
      <c r="M30">
        <f t="shared" si="9"/>
        <v>5.0946008621085778E-4</v>
      </c>
      <c r="N30">
        <f t="shared" si="5"/>
        <v>1.0900283220275707E-3</v>
      </c>
    </row>
    <row r="31" spans="2:14" x14ac:dyDescent="0.25">
      <c r="E31" s="7">
        <f t="shared" si="6"/>
        <v>2.2499999999999996</v>
      </c>
      <c r="F31">
        <f t="shared" si="3"/>
        <v>0.97775123719333634</v>
      </c>
      <c r="G31">
        <f t="shared" si="0"/>
        <v>0.9347277206160276</v>
      </c>
      <c r="H31">
        <f t="shared" si="4"/>
        <v>0.93472772061602749</v>
      </c>
      <c r="I31">
        <f t="shared" si="7"/>
        <v>1.601380465754559E-3</v>
      </c>
      <c r="J31">
        <f t="shared" si="1"/>
        <v>0.96681317772154285</v>
      </c>
      <c r="K31">
        <f t="shared" si="2"/>
        <v>0.96724834155603689</v>
      </c>
      <c r="L31">
        <f t="shared" si="8"/>
        <v>5.793599776979301E-4</v>
      </c>
      <c r="M31">
        <f t="shared" si="9"/>
        <v>5.0777317593086926E-4</v>
      </c>
      <c r="N31">
        <f t="shared" si="5"/>
        <v>1.0871331536287995E-3</v>
      </c>
    </row>
    <row r="32" spans="2:14" x14ac:dyDescent="0.25">
      <c r="E32" s="7">
        <f t="shared" si="6"/>
        <v>2.333333333333333</v>
      </c>
      <c r="F32">
        <f t="shared" si="3"/>
        <v>0.97693678389834759</v>
      </c>
      <c r="G32">
        <f t="shared" si="0"/>
        <v>0.93239381990594827</v>
      </c>
      <c r="H32">
        <f t="shared" si="4"/>
        <v>0.93239381990594827</v>
      </c>
      <c r="I32">
        <f t="shared" si="7"/>
        <v>1.5960514175500781E-3</v>
      </c>
      <c r="J32">
        <f t="shared" si="1"/>
        <v>0.96560541625756646</v>
      </c>
      <c r="K32">
        <f t="shared" si="2"/>
        <v>0.96605613727854511</v>
      </c>
      <c r="L32">
        <f t="shared" si="8"/>
        <v>5.7815423416339115E-4</v>
      </c>
      <c r="M32">
        <f t="shared" si="9"/>
        <v>5.0609185130196519E-4</v>
      </c>
      <c r="N32">
        <f t="shared" si="5"/>
        <v>1.0842460854653562E-3</v>
      </c>
    </row>
    <row r="33" spans="5:14" x14ac:dyDescent="0.25">
      <c r="E33" s="7">
        <f t="shared" si="6"/>
        <v>2.4166666666666665</v>
      </c>
      <c r="F33">
        <f t="shared" si="3"/>
        <v>0.97612300903172011</v>
      </c>
      <c r="G33">
        <f t="shared" si="0"/>
        <v>0.93006574666027853</v>
      </c>
      <c r="H33">
        <f t="shared" si="4"/>
        <v>0.93006574666027853</v>
      </c>
      <c r="I33">
        <f t="shared" si="7"/>
        <v>1.5907401032665782E-3</v>
      </c>
      <c r="J33">
        <f t="shared" si="1"/>
        <v>0.96439916355224953</v>
      </c>
      <c r="K33">
        <f t="shared" si="2"/>
        <v>0.96486540247996411</v>
      </c>
      <c r="L33">
        <f t="shared" si="8"/>
        <v>5.7695099997964337E-4</v>
      </c>
      <c r="M33">
        <f t="shared" si="9"/>
        <v>5.0441609382904874E-4</v>
      </c>
      <c r="N33">
        <f t="shared" si="5"/>
        <v>1.0813670938086921E-3</v>
      </c>
    </row>
    <row r="34" spans="5:14" x14ac:dyDescent="0.25">
      <c r="E34" s="7">
        <f t="shared" si="6"/>
        <v>2.5</v>
      </c>
      <c r="F34">
        <f t="shared" si="3"/>
        <v>0.97530991202833262</v>
      </c>
      <c r="G34">
        <f t="shared" si="0"/>
        <v>0.92774348632855286</v>
      </c>
      <c r="H34">
        <f t="shared" si="4"/>
        <v>0.92774348632855286</v>
      </c>
      <c r="I34">
        <f t="shared" si="7"/>
        <v>1.5854464638895729E-3</v>
      </c>
      <c r="J34">
        <f t="shared" si="1"/>
        <v>0.96319441772082182</v>
      </c>
      <c r="K34">
        <f t="shared" si="2"/>
        <v>0.9636761353490535</v>
      </c>
      <c r="L34">
        <f t="shared" si="8"/>
        <v>5.7575026992446828E-4</v>
      </c>
      <c r="M34">
        <f t="shared" si="9"/>
        <v>5.0274588507845874E-4</v>
      </c>
      <c r="N34">
        <f t="shared" si="5"/>
        <v>1.0784961550029271E-3</v>
      </c>
    </row>
    <row r="35" spans="5:14" x14ac:dyDescent="0.25">
      <c r="E35" s="7">
        <f t="shared" si="6"/>
        <v>2.5833333333333335</v>
      </c>
      <c r="F35">
        <f t="shared" si="3"/>
        <v>0.97449749232353444</v>
      </c>
      <c r="G35">
        <f t="shared" si="0"/>
        <v>0.92542702439663682</v>
      </c>
      <c r="H35">
        <f t="shared" si="4"/>
        <v>0.92542702439663682</v>
      </c>
      <c r="I35">
        <f t="shared" si="7"/>
        <v>1.580170440600575E-3</v>
      </c>
      <c r="J35">
        <f t="shared" si="1"/>
        <v>0.96199117688086766</v>
      </c>
      <c r="K35">
        <f t="shared" si="2"/>
        <v>0.96248833407680567</v>
      </c>
      <c r="L35">
        <f t="shared" si="8"/>
        <v>5.745520387863283E-4</v>
      </c>
      <c r="M35">
        <f t="shared" si="9"/>
        <v>5.010812066772979E-4</v>
      </c>
      <c r="N35">
        <f t="shared" si="5"/>
        <v>1.0756332454636263E-3</v>
      </c>
    </row>
    <row r="36" spans="5:14" x14ac:dyDescent="0.25">
      <c r="E36" s="7">
        <f t="shared" si="6"/>
        <v>2.666666666666667</v>
      </c>
      <c r="F36">
        <f t="shared" si="3"/>
        <v>0.973685749353145</v>
      </c>
      <c r="G36">
        <f t="shared" ref="G36:G64" si="10">EXP(-$C$6*(E36-$E$4))</f>
        <v>0.92311634638663576</v>
      </c>
      <c r="H36">
        <f t="shared" si="4"/>
        <v>0.92311634638663564</v>
      </c>
      <c r="I36">
        <f t="shared" si="7"/>
        <v>1.5749119747772052E-3</v>
      </c>
      <c r="J36">
        <f t="shared" ref="J36:J64" si="11">EXP(-$C$7*(E36-$E$4))</f>
        <v>0.96078943915232318</v>
      </c>
      <c r="K36">
        <f t="shared" ref="K36:K64" si="12">EXP(-$C$8*(E36-$E$4))</f>
        <v>0.96130199685644269</v>
      </c>
      <c r="L36">
        <f t="shared" si="8"/>
        <v>5.7335630136445283E-4</v>
      </c>
      <c r="M36">
        <f t="shared" si="9"/>
        <v>4.9942204031365564E-4</v>
      </c>
      <c r="N36">
        <f t="shared" si="5"/>
        <v>1.0727783416781085E-3</v>
      </c>
    </row>
    <row r="37" spans="5:14" x14ac:dyDescent="0.25">
      <c r="E37" s="7">
        <f t="shared" si="6"/>
        <v>2.7500000000000004</v>
      </c>
      <c r="F37">
        <f t="shared" ref="F37:F68" si="13">EXP(-$C$4*(E37-$E$4))</f>
        <v>0.972874682553454</v>
      </c>
      <c r="G37">
        <f t="shared" si="10"/>
        <v>0.92081143785680453</v>
      </c>
      <c r="H37">
        <f t="shared" ref="H37:H64" si="14">G36*EXP(-$C$6*(E37-E36))</f>
        <v>0.92081143785680453</v>
      </c>
      <c r="I37">
        <f t="shared" si="7"/>
        <v>1.5696710079920136E-3</v>
      </c>
      <c r="J37">
        <f t="shared" si="11"/>
        <v>0.95958920265747283</v>
      </c>
      <c r="K37">
        <f t="shared" si="12"/>
        <v>0.96011712188341369</v>
      </c>
      <c r="L37">
        <f t="shared" si="8"/>
        <v>5.7216305246913558E-4</v>
      </c>
      <c r="M37">
        <f t="shared" si="9"/>
        <v>4.9776836773617332E-4</v>
      </c>
      <c r="N37">
        <f t="shared" si="5"/>
        <v>1.069931420205309E-3</v>
      </c>
    </row>
    <row r="38" spans="5:14" x14ac:dyDescent="0.25">
      <c r="E38" s="7">
        <f t="shared" si="6"/>
        <v>2.8333333333333339</v>
      </c>
      <c r="F38">
        <f t="shared" si="13"/>
        <v>0.97206429136122052</v>
      </c>
      <c r="G38">
        <f t="shared" si="10"/>
        <v>0.91851228440145738</v>
      </c>
      <c r="H38">
        <f t="shared" si="14"/>
        <v>0.91851228440145727</v>
      </c>
      <c r="I38">
        <f t="shared" si="7"/>
        <v>1.5644474820119083E-3</v>
      </c>
      <c r="J38">
        <f t="shared" si="11"/>
        <v>0.95839046552094687</v>
      </c>
      <c r="K38">
        <f t="shared" si="12"/>
        <v>0.95893370735539174</v>
      </c>
      <c r="L38">
        <f t="shared" si="8"/>
        <v>5.7097228692128935E-4</v>
      </c>
      <c r="M38">
        <f t="shared" si="9"/>
        <v>4.9612017075412499E-4</v>
      </c>
      <c r="N38">
        <f t="shared" si="5"/>
        <v>1.0670924576754144E-3</v>
      </c>
    </row>
    <row r="39" spans="5:14" x14ac:dyDescent="0.25">
      <c r="E39" s="7">
        <f t="shared" si="6"/>
        <v>2.9166666666666674</v>
      </c>
      <c r="F39">
        <f t="shared" si="13"/>
        <v>0.97125457521367287</v>
      </c>
      <c r="G39">
        <f t="shared" si="10"/>
        <v>0.91621887165087756</v>
      </c>
      <c r="H39">
        <f t="shared" si="14"/>
        <v>0.91621887165087756</v>
      </c>
      <c r="I39">
        <f t="shared" si="7"/>
        <v>1.5592413387978136E-3</v>
      </c>
      <c r="J39">
        <f t="shared" si="11"/>
        <v>0.95719322586971833</v>
      </c>
      <c r="K39">
        <f t="shared" si="12"/>
        <v>0.95775175147227187</v>
      </c>
      <c r="L39">
        <f t="shared" si="8"/>
        <v>5.6978399955263752E-4</v>
      </c>
      <c r="M39">
        <f t="shared" si="9"/>
        <v>4.9447743123665912E-4</v>
      </c>
      <c r="N39">
        <f t="shared" si="5"/>
        <v>1.0642614307892965E-3</v>
      </c>
    </row>
    <row r="40" spans="5:14" x14ac:dyDescent="0.25">
      <c r="E40" s="7">
        <f t="shared" si="6"/>
        <v>3.0000000000000009</v>
      </c>
      <c r="F40">
        <f t="shared" si="13"/>
        <v>0.97044553354850815</v>
      </c>
      <c r="G40">
        <f t="shared" si="10"/>
        <v>0.91393118527122819</v>
      </c>
      <c r="H40">
        <f t="shared" si="14"/>
        <v>0.91393118527122807</v>
      </c>
      <c r="I40">
        <f t="shared" si="7"/>
        <v>1.5540525205033472E-3</v>
      </c>
      <c r="J40">
        <f t="shared" si="11"/>
        <v>0.95599748183309985</v>
      </c>
      <c r="K40">
        <f t="shared" si="12"/>
        <v>0.95657125243616759</v>
      </c>
      <c r="L40">
        <f t="shared" si="8"/>
        <v>5.6859818520579939E-4</v>
      </c>
      <c r="M40">
        <f t="shared" si="9"/>
        <v>4.9284013111329961E-4</v>
      </c>
      <c r="N40">
        <f t="shared" si="5"/>
        <v>1.061438316319099E-3</v>
      </c>
    </row>
    <row r="41" spans="5:14" x14ac:dyDescent="0.25">
      <c r="E41" s="7">
        <f t="shared" si="6"/>
        <v>3.0833333333333344</v>
      </c>
      <c r="F41">
        <f t="shared" si="13"/>
        <v>0.96963716580389192</v>
      </c>
      <c r="G41">
        <f t="shared" si="10"/>
        <v>0.91164921096446172</v>
      </c>
      <c r="H41">
        <f t="shared" si="14"/>
        <v>0.91164921096446172</v>
      </c>
      <c r="I41">
        <f t="shared" si="7"/>
        <v>1.5488809694752356E-3</v>
      </c>
      <c r="J41">
        <f t="shared" si="11"/>
        <v>0.95480323154274138</v>
      </c>
      <c r="K41">
        <f t="shared" si="12"/>
        <v>0.95539220845140826</v>
      </c>
      <c r="L41">
        <f t="shared" si="8"/>
        <v>5.6741483873379295E-4</v>
      </c>
      <c r="M41">
        <f t="shared" si="9"/>
        <v>4.9120825237332908E-4</v>
      </c>
      <c r="N41">
        <f t="shared" si="5"/>
        <v>1.0586230911071221E-3</v>
      </c>
    </row>
    <row r="42" spans="5:14" x14ac:dyDescent="0.25">
      <c r="E42" s="7">
        <f t="shared" si="6"/>
        <v>3.1666666666666679</v>
      </c>
      <c r="F42">
        <f t="shared" si="13"/>
        <v>0.96882947141845743</v>
      </c>
      <c r="G42">
        <f t="shared" si="10"/>
        <v>0.90937293446823142</v>
      </c>
      <c r="H42">
        <f t="shared" si="14"/>
        <v>0.90937293446823142</v>
      </c>
      <c r="I42">
        <f t="shared" si="7"/>
        <v>1.5437266282515422E-3</v>
      </c>
      <c r="J42">
        <f t="shared" si="11"/>
        <v>0.95361047313262626</v>
      </c>
      <c r="K42">
        <f t="shared" si="12"/>
        <v>0.95421461772453697</v>
      </c>
      <c r="L42">
        <f t="shared" si="8"/>
        <v>5.6623395500086026E-4</v>
      </c>
      <c r="M42">
        <f t="shared" si="9"/>
        <v>4.8958177706545333E-4</v>
      </c>
      <c r="N42">
        <f t="shared" si="5"/>
        <v>1.0558157320663137E-3</v>
      </c>
    </row>
    <row r="43" spans="5:14" x14ac:dyDescent="0.25">
      <c r="E43" s="7">
        <f t="shared" si="6"/>
        <v>3.2500000000000013</v>
      </c>
      <c r="F43">
        <f t="shared" si="13"/>
        <v>0.96802244983130603</v>
      </c>
      <c r="G43">
        <f t="shared" si="10"/>
        <v>0.90710234155580172</v>
      </c>
      <c r="H43">
        <f t="shared" si="14"/>
        <v>0.90710234155580172</v>
      </c>
      <c r="I43">
        <f t="shared" si="7"/>
        <v>1.5385894395618608E-3</v>
      </c>
      <c r="J43">
        <f t="shared" si="11"/>
        <v>0.9524192047390696</v>
      </c>
      <c r="K43">
        <f t="shared" si="12"/>
        <v>0.953038478464307</v>
      </c>
      <c r="L43">
        <f t="shared" si="8"/>
        <v>5.6505552888128552E-4</v>
      </c>
      <c r="M43">
        <f t="shared" si="9"/>
        <v>4.8796068729811573E-4</v>
      </c>
      <c r="N43">
        <f t="shared" si="5"/>
        <v>1.0530162161794011E-3</v>
      </c>
    </row>
    <row r="44" spans="5:14" x14ac:dyDescent="0.25">
      <c r="E44" s="7">
        <f t="shared" si="6"/>
        <v>3.3333333333333348</v>
      </c>
      <c r="F44">
        <f t="shared" si="13"/>
        <v>0.9672161004820059</v>
      </c>
      <c r="G44">
        <f t="shared" si="10"/>
        <v>0.90483741803595952</v>
      </c>
      <c r="H44">
        <f t="shared" si="14"/>
        <v>0.90483741803595952</v>
      </c>
      <c r="I44">
        <f t="shared" si="7"/>
        <v>1.5334693463262255E-3</v>
      </c>
      <c r="J44">
        <f t="shared" si="11"/>
        <v>0.95122942450071402</v>
      </c>
      <c r="K44">
        <f t="shared" si="12"/>
        <v>0.95186378888167977</v>
      </c>
      <c r="L44">
        <f t="shared" si="8"/>
        <v>5.6387955526069266E-4</v>
      </c>
      <c r="M44">
        <f t="shared" si="9"/>
        <v>4.8634496523874548E-4</v>
      </c>
      <c r="N44">
        <f t="shared" si="5"/>
        <v>1.050224520499438E-3</v>
      </c>
    </row>
    <row r="45" spans="5:14" x14ac:dyDescent="0.25">
      <c r="E45" s="7">
        <f t="shared" si="6"/>
        <v>3.4166666666666683</v>
      </c>
      <c r="F45">
        <f t="shared" si="13"/>
        <v>0.9664104228105922</v>
      </c>
      <c r="G45">
        <f t="shared" si="10"/>
        <v>0.9025781497529255</v>
      </c>
      <c r="H45">
        <f t="shared" si="14"/>
        <v>0.9025781497529255</v>
      </c>
      <c r="I45">
        <f t="shared" si="7"/>
        <v>1.5283662916546286E-3</v>
      </c>
      <c r="J45">
        <f t="shared" si="11"/>
        <v>0.95004113055852768</v>
      </c>
      <c r="K45">
        <f t="shared" si="12"/>
        <v>0.9506905471898216</v>
      </c>
      <c r="L45">
        <f t="shared" si="8"/>
        <v>5.627060290348655E-4</v>
      </c>
      <c r="M45">
        <f t="shared" si="9"/>
        <v>4.8473459311402535E-4</v>
      </c>
      <c r="N45">
        <f t="shared" si="5"/>
        <v>1.0474406221488907E-3</v>
      </c>
    </row>
    <row r="46" spans="5:14" x14ac:dyDescent="0.25">
      <c r="E46" s="7">
        <f t="shared" si="6"/>
        <v>3.5000000000000018</v>
      </c>
      <c r="F46">
        <f t="shared" si="13"/>
        <v>0.96560541625756646</v>
      </c>
      <c r="G46">
        <f t="shared" si="10"/>
        <v>0.90032452258626561</v>
      </c>
      <c r="H46">
        <f t="shared" si="14"/>
        <v>0.9003245225862655</v>
      </c>
      <c r="I46">
        <f t="shared" si="7"/>
        <v>1.5232802188463871E-3</v>
      </c>
      <c r="J46">
        <f t="shared" si="11"/>
        <v>0.94885432105580125</v>
      </c>
      <c r="K46">
        <f t="shared" si="12"/>
        <v>0.94951875160410126</v>
      </c>
      <c r="L46">
        <f t="shared" si="8"/>
        <v>5.6153494511030754E-4</v>
      </c>
      <c r="M46">
        <f t="shared" si="9"/>
        <v>4.8312955320937463E-4</v>
      </c>
      <c r="N46">
        <f t="shared" si="5"/>
        <v>1.0446644983196822E-3</v>
      </c>
    </row>
    <row r="47" spans="5:14" x14ac:dyDescent="0.25">
      <c r="E47" s="7">
        <f t="shared" si="6"/>
        <v>3.5833333333333353</v>
      </c>
      <c r="F47">
        <f t="shared" si="13"/>
        <v>0.96480108026389644</v>
      </c>
      <c r="G47">
        <f t="shared" si="10"/>
        <v>0.89807652245080249</v>
      </c>
      <c r="H47">
        <f t="shared" si="14"/>
        <v>0.89807652245080249</v>
      </c>
      <c r="I47">
        <f t="shared" si="7"/>
        <v>1.5182110713897377E-3</v>
      </c>
      <c r="J47">
        <f t="shared" si="11"/>
        <v>0.94766899413814443</v>
      </c>
      <c r="K47">
        <f t="shared" si="12"/>
        <v>0.94834840034208734</v>
      </c>
      <c r="L47">
        <f t="shared" si="8"/>
        <v>5.6036629840437832E-4</v>
      </c>
      <c r="M47">
        <f t="shared" si="9"/>
        <v>4.8152982786884793E-4</v>
      </c>
      <c r="N47">
        <f t="shared" si="5"/>
        <v>1.0418961262732263E-3</v>
      </c>
    </row>
    <row r="48" spans="5:14" x14ac:dyDescent="0.25">
      <c r="E48" s="7">
        <f t="shared" si="6"/>
        <v>3.6666666666666687</v>
      </c>
      <c r="F48">
        <f t="shared" si="13"/>
        <v>0.96399741427101526</v>
      </c>
      <c r="G48">
        <f t="shared" si="10"/>
        <v>0.89583413529652822</v>
      </c>
      <c r="H48">
        <f t="shared" si="14"/>
        <v>0.89583413529652811</v>
      </c>
      <c r="I48">
        <f t="shared" si="7"/>
        <v>1.513158792960457E-3</v>
      </c>
      <c r="J48">
        <f t="shared" si="11"/>
        <v>0.94648514795348382</v>
      </c>
      <c r="K48">
        <f t="shared" si="12"/>
        <v>0.9471794916235452</v>
      </c>
      <c r="L48">
        <f t="shared" si="8"/>
        <v>5.5920008384464242E-4</v>
      </c>
      <c r="M48">
        <f t="shared" si="9"/>
        <v>4.7993539949507961E-4</v>
      </c>
      <c r="N48">
        <f t="shared" si="5"/>
        <v>1.039135483339722E-3</v>
      </c>
    </row>
    <row r="49" spans="5:14" x14ac:dyDescent="0.25">
      <c r="E49" s="7">
        <f t="shared" si="6"/>
        <v>3.7500000000000022</v>
      </c>
      <c r="F49">
        <f t="shared" si="13"/>
        <v>0.96319441772082171</v>
      </c>
      <c r="G49">
        <f t="shared" si="10"/>
        <v>0.89359734710851557</v>
      </c>
      <c r="H49">
        <f t="shared" si="14"/>
        <v>0.89359734710851557</v>
      </c>
      <c r="I49">
        <f t="shared" si="7"/>
        <v>1.5081233274223597E-3</v>
      </c>
      <c r="J49">
        <f t="shared" si="11"/>
        <v>0.94530278065205942</v>
      </c>
      <c r="K49">
        <f t="shared" si="12"/>
        <v>0.94601202367043458</v>
      </c>
      <c r="L49">
        <f t="shared" si="8"/>
        <v>5.5803629636953236E-4</v>
      </c>
      <c r="M49">
        <f t="shared" si="9"/>
        <v>4.7834625054886301E-4</v>
      </c>
      <c r="N49">
        <f t="shared" si="5"/>
        <v>1.0363825469183953E-3</v>
      </c>
    </row>
    <row r="50" spans="5:14" x14ac:dyDescent="0.25">
      <c r="E50" s="7">
        <f t="shared" si="6"/>
        <v>3.8333333333333357</v>
      </c>
      <c r="F50">
        <f t="shared" si="13"/>
        <v>0.96239209005567916</v>
      </c>
      <c r="G50">
        <f t="shared" si="10"/>
        <v>0.89136614390683133</v>
      </c>
      <c r="H50">
        <f t="shared" si="14"/>
        <v>0.89136614390683122</v>
      </c>
      <c r="I50">
        <f t="shared" si="7"/>
        <v>1.503104618825473E-3</v>
      </c>
      <c r="J50">
        <f t="shared" si="11"/>
        <v>0.94412189038642214</v>
      </c>
      <c r="K50">
        <f t="shared" si="12"/>
        <v>0.94484599470690689</v>
      </c>
      <c r="L50">
        <f t="shared" si="8"/>
        <v>5.5687493092780333E-4</v>
      </c>
      <c r="M50">
        <f t="shared" si="9"/>
        <v>4.7676236354905044E-4</v>
      </c>
      <c r="N50">
        <f t="shared" si="5"/>
        <v>1.0336372944768537E-3</v>
      </c>
    </row>
    <row r="51" spans="5:14" x14ac:dyDescent="0.25">
      <c r="E51" s="7">
        <f t="shared" si="6"/>
        <v>3.9166666666666692</v>
      </c>
      <c r="F51">
        <f t="shared" si="13"/>
        <v>0.96159043071841566</v>
      </c>
      <c r="G51">
        <f t="shared" si="10"/>
        <v>0.88914051174644804</v>
      </c>
      <c r="H51">
        <f t="shared" si="14"/>
        <v>0.88914051174644804</v>
      </c>
      <c r="I51">
        <f t="shared" si="7"/>
        <v>1.4981026114066114E-3</v>
      </c>
      <c r="J51">
        <f t="shared" si="11"/>
        <v>0.94294247531143061</v>
      </c>
      <c r="K51">
        <f t="shared" si="12"/>
        <v>0.94368140295930214</v>
      </c>
      <c r="L51">
        <f t="shared" si="8"/>
        <v>5.5571598247887986E-4</v>
      </c>
      <c r="M51">
        <f t="shared" si="9"/>
        <v>4.7518372107254364E-4</v>
      </c>
      <c r="N51">
        <f t="shared" si="5"/>
        <v>1.0308997035514236E-3</v>
      </c>
    </row>
    <row r="52" spans="5:14" x14ac:dyDescent="0.25">
      <c r="E52" s="7">
        <f t="shared" si="6"/>
        <v>4.0000000000000027</v>
      </c>
      <c r="F52">
        <f t="shared" si="13"/>
        <v>0.96078943915232318</v>
      </c>
      <c r="G52">
        <f t="shared" si="10"/>
        <v>0.88692043671715748</v>
      </c>
      <c r="H52">
        <f t="shared" si="14"/>
        <v>0.88692043671715748</v>
      </c>
      <c r="I52">
        <f t="shared" si="7"/>
        <v>1.4931172495877066E-3</v>
      </c>
      <c r="J52">
        <f t="shared" si="11"/>
        <v>0.94176453358424872</v>
      </c>
      <c r="K52">
        <f t="shared" si="12"/>
        <v>0.94251824665614681</v>
      </c>
      <c r="L52">
        <f t="shared" si="8"/>
        <v>5.5455944599246945E-4</v>
      </c>
      <c r="M52">
        <f t="shared" si="9"/>
        <v>4.7361030575369533E-4</v>
      </c>
      <c r="N52">
        <f t="shared" si="5"/>
        <v>1.0281697517461647E-3</v>
      </c>
    </row>
    <row r="53" spans="5:14" x14ac:dyDescent="0.25">
      <c r="E53" s="7">
        <f t="shared" si="6"/>
        <v>4.0833333333333357</v>
      </c>
      <c r="F53">
        <f t="shared" si="13"/>
        <v>0.95998911480115767</v>
      </c>
      <c r="G53">
        <f t="shared" si="10"/>
        <v>0.88470590494348345</v>
      </c>
      <c r="H53">
        <f t="shared" si="14"/>
        <v>0.88470590494348345</v>
      </c>
      <c r="I53">
        <f t="shared" si="7"/>
        <v>1.4881484779758608E-3</v>
      </c>
      <c r="J53">
        <f t="shared" si="11"/>
        <v>0.94058806336434209</v>
      </c>
      <c r="K53">
        <f t="shared" si="12"/>
        <v>0.94135652402815062</v>
      </c>
      <c r="L53">
        <f t="shared" si="8"/>
        <v>5.5340531644906528E-4</v>
      </c>
      <c r="M53">
        <f t="shared" si="9"/>
        <v>4.7204210028457258E-4</v>
      </c>
      <c r="N53">
        <f t="shared" si="5"/>
        <v>1.0254474167336379E-3</v>
      </c>
    </row>
    <row r="54" spans="5:14" x14ac:dyDescent="0.25">
      <c r="E54" s="7">
        <f t="shared" si="6"/>
        <v>4.1666666666666687</v>
      </c>
      <c r="F54">
        <f t="shared" si="13"/>
        <v>0.95918945710913817</v>
      </c>
      <c r="G54">
        <f t="shared" si="10"/>
        <v>0.88249690258459534</v>
      </c>
      <c r="H54">
        <f t="shared" si="14"/>
        <v>0.88249690258459523</v>
      </c>
      <c r="I54">
        <f t="shared" si="7"/>
        <v>1.4831962413622785E-3</v>
      </c>
      <c r="J54">
        <f t="shared" si="11"/>
        <v>0.93941306281347581</v>
      </c>
      <c r="K54">
        <f t="shared" si="12"/>
        <v>0.94019623330820412</v>
      </c>
      <c r="L54">
        <f t="shared" si="8"/>
        <v>5.5225358883929845E-4</v>
      </c>
      <c r="M54">
        <f t="shared" si="9"/>
        <v>4.70479087414451E-4</v>
      </c>
      <c r="N54">
        <f t="shared" si="5"/>
        <v>1.0227326762537493E-3</v>
      </c>
    </row>
    <row r="55" spans="5:14" x14ac:dyDescent="0.25">
      <c r="E55" s="7">
        <f t="shared" si="6"/>
        <v>4.2500000000000018</v>
      </c>
      <c r="F55">
        <f t="shared" si="13"/>
        <v>0.95839046552094687</v>
      </c>
      <c r="G55">
        <f t="shared" si="10"/>
        <v>0.88029341583422105</v>
      </c>
      <c r="H55">
        <f t="shared" si="14"/>
        <v>0.88029341583422105</v>
      </c>
      <c r="I55">
        <f t="shared" si="7"/>
        <v>1.4782604847223212E-3</v>
      </c>
      <c r="J55">
        <f t="shared" si="11"/>
        <v>0.93823953009571126</v>
      </c>
      <c r="K55">
        <f t="shared" si="12"/>
        <v>0.939037372731376</v>
      </c>
      <c r="L55">
        <f t="shared" si="8"/>
        <v>5.5110425816438892E-4</v>
      </c>
      <c r="M55">
        <f t="shared" si="9"/>
        <v>4.6892124994971643E-4</v>
      </c>
      <c r="N55">
        <f t="shared" si="5"/>
        <v>1.0200255081141054E-3</v>
      </c>
    </row>
    <row r="56" spans="5:14" x14ac:dyDescent="0.25">
      <c r="E56" s="7">
        <f t="shared" si="6"/>
        <v>4.3333333333333348</v>
      </c>
      <c r="F56">
        <f t="shared" si="13"/>
        <v>0.9575921394817285</v>
      </c>
      <c r="G56">
        <f t="shared" si="10"/>
        <v>0.8780954309205613</v>
      </c>
      <c r="H56">
        <f t="shared" si="14"/>
        <v>0.87809543092056119</v>
      </c>
      <c r="I56">
        <f t="shared" si="7"/>
        <v>1.4733411532139983E-3</v>
      </c>
      <c r="J56">
        <f t="shared" si="11"/>
        <v>0.93706746337740343</v>
      </c>
      <c r="K56">
        <f t="shared" si="12"/>
        <v>0.93787994053491031</v>
      </c>
      <c r="L56">
        <f t="shared" si="8"/>
        <v>5.4995731943586405E-4</v>
      </c>
      <c r="M56">
        <f t="shared" si="9"/>
        <v>4.6736857075372322E-4</v>
      </c>
      <c r="N56">
        <f t="shared" si="5"/>
        <v>1.0173258901895873E-3</v>
      </c>
    </row>
    <row r="57" spans="5:14" x14ac:dyDescent="0.25">
      <c r="E57" s="7">
        <f t="shared" si="6"/>
        <v>4.4166666666666679</v>
      </c>
      <c r="F57">
        <f t="shared" si="13"/>
        <v>0.95679447843708998</v>
      </c>
      <c r="G57">
        <f t="shared" si="10"/>
        <v>0.87590293410620312</v>
      </c>
      <c r="H57">
        <f t="shared" si="14"/>
        <v>0.87590293410620312</v>
      </c>
      <c r="I57">
        <f t="shared" si="7"/>
        <v>1.4684381921781715E-3</v>
      </c>
      <c r="J57">
        <f t="shared" si="11"/>
        <v>0.9358968608271977</v>
      </c>
      <c r="K57">
        <f t="shared" si="12"/>
        <v>0.93672393495822404</v>
      </c>
      <c r="L57">
        <f t="shared" si="8"/>
        <v>5.4881276767579953E-4</v>
      </c>
      <c r="M57">
        <f t="shared" si="9"/>
        <v>4.6582103274647101E-4</v>
      </c>
      <c r="N57">
        <f t="shared" si="5"/>
        <v>1.0146338004222706E-3</v>
      </c>
    </row>
    <row r="58" spans="5:14" x14ac:dyDescent="0.25">
      <c r="E58" s="7">
        <f t="shared" si="6"/>
        <v>4.5000000000000009</v>
      </c>
      <c r="F58">
        <f t="shared" si="13"/>
        <v>0.95599748183309985</v>
      </c>
      <c r="G58">
        <f t="shared" si="10"/>
        <v>0.87371591168803442</v>
      </c>
      <c r="H58">
        <f t="shared" si="14"/>
        <v>0.87371591168803431</v>
      </c>
      <c r="I58">
        <f t="shared" si="7"/>
        <v>1.4635515471372728E-3</v>
      </c>
      <c r="J58">
        <f t="shared" si="11"/>
        <v>0.93472772061602749</v>
      </c>
      <c r="K58">
        <f t="shared" si="12"/>
        <v>0.93556935424290377</v>
      </c>
      <c r="L58">
        <f t="shared" si="8"/>
        <v>5.4767059791638209E-4</v>
      </c>
      <c r="M58">
        <f t="shared" si="9"/>
        <v>4.6427861890477789E-4</v>
      </c>
      <c r="N58">
        <f t="shared" si="5"/>
        <v>1.01194921682116E-3</v>
      </c>
    </row>
    <row r="59" spans="5:14" x14ac:dyDescent="0.25">
      <c r="E59" s="7">
        <f t="shared" si="6"/>
        <v>4.5833333333333339</v>
      </c>
      <c r="F59">
        <f t="shared" si="13"/>
        <v>0.95520114911628839</v>
      </c>
      <c r="G59">
        <f t="shared" si="10"/>
        <v>0.87153434999715784</v>
      </c>
      <c r="H59">
        <f t="shared" si="14"/>
        <v>0.87153434999715784</v>
      </c>
      <c r="I59">
        <f t="shared" si="7"/>
        <v>1.4586811637953654E-3</v>
      </c>
      <c r="J59">
        <f t="shared" si="11"/>
        <v>0.93356004091711098</v>
      </c>
      <c r="K59">
        <f t="shared" si="12"/>
        <v>0.93441619663270392</v>
      </c>
      <c r="L59">
        <f t="shared" si="8"/>
        <v>5.4653080520035912E-4</v>
      </c>
      <c r="M59">
        <f t="shared" si="9"/>
        <v>4.627413122614667E-4</v>
      </c>
      <c r="N59">
        <f t="shared" si="5"/>
        <v>1.0092721174618257E-3</v>
      </c>
    </row>
    <row r="60" spans="5:14" x14ac:dyDescent="0.25">
      <c r="E60" s="7">
        <f t="shared" si="6"/>
        <v>4.666666666666667</v>
      </c>
      <c r="F60">
        <f t="shared" si="13"/>
        <v>0.95440547973364664</v>
      </c>
      <c r="G60">
        <f t="shared" si="10"/>
        <v>0.86935823539880586</v>
      </c>
      <c r="H60">
        <f t="shared" si="14"/>
        <v>0.86935823539880575</v>
      </c>
      <c r="I60">
        <f t="shared" si="7"/>
        <v>1.4538269880368629E-3</v>
      </c>
      <c r="J60">
        <f t="shared" si="11"/>
        <v>0.93239381990594827</v>
      </c>
      <c r="K60">
        <f t="shared" si="12"/>
        <v>0.93326446037354327</v>
      </c>
      <c r="L60">
        <f t="shared" si="8"/>
        <v>5.4539338458075778E-4</v>
      </c>
      <c r="M60">
        <f t="shared" si="9"/>
        <v>4.6120909590585099E-4</v>
      </c>
      <c r="N60">
        <f t="shared" si="5"/>
        <v>1.0066024804866087E-3</v>
      </c>
    </row>
    <row r="61" spans="5:14" x14ac:dyDescent="0.25">
      <c r="E61" s="7">
        <f t="shared" si="6"/>
        <v>4.75</v>
      </c>
      <c r="F61">
        <f t="shared" si="13"/>
        <v>0.95361047313262637</v>
      </c>
      <c r="G61">
        <f t="shared" si="10"/>
        <v>0.86718755429225491</v>
      </c>
      <c r="H61">
        <f t="shared" si="14"/>
        <v>0.86718755429225491</v>
      </c>
      <c r="I61">
        <f t="shared" si="7"/>
        <v>1.4489889659266681E-3</v>
      </c>
      <c r="J61">
        <f t="shared" si="11"/>
        <v>0.93122905576031878</v>
      </c>
      <c r="K61">
        <f t="shared" si="12"/>
        <v>0.93211414371350287</v>
      </c>
      <c r="L61">
        <f t="shared" si="8"/>
        <v>5.4425833112081354E-4</v>
      </c>
      <c r="M61">
        <f t="shared" si="9"/>
        <v>4.5968195298301469E-4</v>
      </c>
      <c r="N61">
        <f t="shared" si="5"/>
        <v>1.0039402841038282E-3</v>
      </c>
    </row>
    <row r="62" spans="5:14" x14ac:dyDescent="0.25">
      <c r="E62" s="7">
        <f t="shared" si="6"/>
        <v>4.833333333333333</v>
      </c>
      <c r="F62">
        <f t="shared" si="13"/>
        <v>0.95281612876113964</v>
      </c>
      <c r="G62">
        <f t="shared" si="10"/>
        <v>0.8650222931107413</v>
      </c>
      <c r="H62">
        <f t="shared" si="14"/>
        <v>0.86502229311074119</v>
      </c>
      <c r="I62">
        <f t="shared" si="7"/>
        <v>1.4441670437085991E-3</v>
      </c>
      <c r="J62">
        <f t="shared" si="11"/>
        <v>0.93006574666027853</v>
      </c>
      <c r="K62">
        <f t="shared" si="12"/>
        <v>0.93096524490282306</v>
      </c>
      <c r="L62">
        <f t="shared" si="8"/>
        <v>5.4312563989395097E-4</v>
      </c>
      <c r="M62">
        <f t="shared" si="9"/>
        <v>4.5815986669398446E-4</v>
      </c>
      <c r="N62">
        <f t="shared" si="5"/>
        <v>1.0012855065879354E-3</v>
      </c>
    </row>
    <row r="63" spans="5:14" x14ac:dyDescent="0.25">
      <c r="E63" s="7">
        <f t="shared" si="6"/>
        <v>4.9166666666666661</v>
      </c>
      <c r="F63">
        <f t="shared" si="13"/>
        <v>0.95202244606755837</v>
      </c>
      <c r="G63">
        <f t="shared" si="10"/>
        <v>0.86286243832137544</v>
      </c>
      <c r="H63">
        <f t="shared" si="14"/>
        <v>0.86286243832137532</v>
      </c>
      <c r="I63">
        <f t="shared" si="7"/>
        <v>1.4393611678059765E-3</v>
      </c>
      <c r="J63">
        <f t="shared" si="11"/>
        <v>0.92890389078815649</v>
      </c>
      <c r="K63">
        <f t="shared" si="12"/>
        <v>0.92981776219390078</v>
      </c>
      <c r="L63">
        <f t="shared" si="8"/>
        <v>5.4199530598423023E-4</v>
      </c>
      <c r="M63">
        <f t="shared" si="9"/>
        <v>4.5664282029541189E-4</v>
      </c>
      <c r="N63">
        <f t="shared" si="5"/>
        <v>9.9863812627964217E-4</v>
      </c>
    </row>
    <row r="64" spans="5:14" x14ac:dyDescent="0.25">
      <c r="E64" s="7">
        <f t="shared" si="6"/>
        <v>4.9999999999999991</v>
      </c>
      <c r="F64">
        <f t="shared" si="13"/>
        <v>0.95122942450071402</v>
      </c>
      <c r="G64">
        <f t="shared" si="10"/>
        <v>0.86070797642505781</v>
      </c>
      <c r="H64">
        <f t="shared" si="14"/>
        <v>0.86070797642505781</v>
      </c>
      <c r="I64">
        <f t="shared" si="7"/>
        <v>1.4345712848200535E-3</v>
      </c>
      <c r="J64">
        <f t="shared" si="11"/>
        <v>0.92774348632855286</v>
      </c>
      <c r="K64">
        <f t="shared" si="12"/>
        <v>0.92867169384128723</v>
      </c>
      <c r="L64">
        <f t="shared" si="8"/>
        <v>5.4086732448544632E-4</v>
      </c>
      <c r="M64">
        <f t="shared" si="9"/>
        <v>4.5513079709925925E-4</v>
      </c>
      <c r="N64">
        <f t="shared" si="5"/>
        <v>9.9599812158470552E-4</v>
      </c>
    </row>
    <row r="65" spans="5:14" x14ac:dyDescent="0.25">
      <c r="E65" s="5" t="s">
        <v>25</v>
      </c>
      <c r="F65" s="1">
        <f>SUM(F4:F64)</f>
        <v>59.500308698239039</v>
      </c>
      <c r="G65" s="1">
        <f>SUM(G4:G64)</f>
        <v>56.647192437357958</v>
      </c>
      <c r="H65" s="1">
        <f>SUM(I4:I64)</f>
        <v>9.5126690978558276E-2</v>
      </c>
      <c r="I65" s="1">
        <f t="shared" ref="I65:N65" si="15">SUM(J4:J64)</f>
        <v>58.769090207041934</v>
      </c>
      <c r="J65" s="1">
        <f t="shared" si="15"/>
        <v>58.798104928192956</v>
      </c>
      <c r="K65" s="1">
        <f t="shared" si="15"/>
        <v>3.4531515512352853E-2</v>
      </c>
      <c r="L65" s="1">
        <f t="shared" si="15"/>
        <v>3.0164472748852464E-2</v>
      </c>
      <c r="M65" s="1">
        <f t="shared" si="15"/>
        <v>6.4695988261205345E-2</v>
      </c>
      <c r="N65" s="2">
        <f t="shared" si="15"/>
        <v>0</v>
      </c>
    </row>
    <row r="66" spans="5:14" x14ac:dyDescent="0.25">
      <c r="E66" s="6" t="s">
        <v>24</v>
      </c>
      <c r="F66" s="3">
        <v>59.500308698239039</v>
      </c>
      <c r="G66" s="3">
        <v>56.647192437357901</v>
      </c>
      <c r="H66" s="3">
        <v>9.5126690978559608E-2</v>
      </c>
      <c r="I66" s="3">
        <v>58.769090207042041</v>
      </c>
      <c r="J66" s="3">
        <v>58.798104928193013</v>
      </c>
      <c r="K66" s="3">
        <v>3.567145598501005E-2</v>
      </c>
      <c r="L66" s="3">
        <v>3.0164472748851295E-2</v>
      </c>
      <c r="M66" s="3">
        <v>6.5835928733861349E-2</v>
      </c>
      <c r="N66" s="4">
        <v>0</v>
      </c>
    </row>
    <row r="67" spans="5:14" x14ac:dyDescent="0.25">
      <c r="F67">
        <f>F65-F66</f>
        <v>0</v>
      </c>
      <c r="G67">
        <f t="shared" ref="G67:N67" si="16">G65-G66</f>
        <v>5.6843418860808015E-14</v>
      </c>
      <c r="H67">
        <f t="shared" si="16"/>
        <v>-1.3322676295501878E-15</v>
      </c>
      <c r="I67">
        <f t="shared" si="16"/>
        <v>-1.0658141036401503E-13</v>
      </c>
      <c r="J67">
        <f t="shared" si="16"/>
        <v>-5.6843418860808015E-14</v>
      </c>
      <c r="K67">
        <f t="shared" si="16"/>
        <v>-1.1399404726571971E-3</v>
      </c>
      <c r="L67">
        <f t="shared" si="16"/>
        <v>1.169203622808368E-15</v>
      </c>
      <c r="M67">
        <f t="shared" si="16"/>
        <v>-1.1399404726560036E-3</v>
      </c>
      <c r="N67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9"/>
  <sheetViews>
    <sheetView showGridLines="0" tabSelected="1" workbookViewId="0">
      <selection activeCell="I17" sqref="I17"/>
    </sheetView>
  </sheetViews>
  <sheetFormatPr baseColWidth="10" defaultRowHeight="15" x14ac:dyDescent="0.25"/>
  <cols>
    <col min="1" max="1" width="6.42578125" customWidth="1"/>
    <col min="2" max="2" width="21.5703125" bestFit="1" customWidth="1"/>
    <col min="3" max="4" width="12.7109375" bestFit="1" customWidth="1"/>
    <col min="6" max="6" width="6.5703125" bestFit="1" customWidth="1"/>
    <col min="7" max="10" width="12" bestFit="1" customWidth="1"/>
    <col min="11" max="11" width="9.42578125" customWidth="1"/>
    <col min="12" max="12" width="12" bestFit="1" customWidth="1"/>
    <col min="13" max="13" width="12" customWidth="1"/>
  </cols>
  <sheetData>
    <row r="4" spans="2:14" x14ac:dyDescent="0.25">
      <c r="H4">
        <f>_xlfn.NORM.S.DIST(0.5,FALSE)</f>
        <v>0.35206532676429952</v>
      </c>
    </row>
    <row r="6" spans="2:14" x14ac:dyDescent="0.25">
      <c r="F6" t="s">
        <v>52</v>
      </c>
    </row>
    <row r="7" spans="2:14" ht="15.75" thickBot="1" x14ac:dyDescent="0.3">
      <c r="L7">
        <f>SUM(L9:L69)*C20</f>
        <v>0.99999999900416991</v>
      </c>
      <c r="M7">
        <f>SUMPRODUCT(M10:M69,$L$10:$L$69)*$C$20</f>
        <v>7.2256513511687492E-2</v>
      </c>
      <c r="N7">
        <f>SUMPRODUCT(N10:N69,$L$10:$L$69)*$C$20</f>
        <v>7.1328306001005454E-2</v>
      </c>
    </row>
    <row r="8" spans="2:14" ht="15.75" thickBot="1" x14ac:dyDescent="0.3">
      <c r="B8" s="19" t="s">
        <v>5</v>
      </c>
      <c r="F8" s="20" t="s">
        <v>0</v>
      </c>
      <c r="G8" s="24" t="s">
        <v>16</v>
      </c>
      <c r="H8" s="25" t="s">
        <v>17</v>
      </c>
      <c r="I8" s="25" t="s">
        <v>18</v>
      </c>
      <c r="J8" s="26" t="s">
        <v>1</v>
      </c>
      <c r="K8" s="24" t="s">
        <v>31</v>
      </c>
      <c r="L8" s="29" t="s">
        <v>33</v>
      </c>
      <c r="M8" s="25" t="s">
        <v>36</v>
      </c>
      <c r="N8" s="25" t="s">
        <v>39</v>
      </c>
    </row>
    <row r="9" spans="2:14" x14ac:dyDescent="0.25">
      <c r="B9" s="13" t="s">
        <v>6</v>
      </c>
      <c r="C9" s="8">
        <v>0.01</v>
      </c>
      <c r="F9" s="7">
        <v>0</v>
      </c>
      <c r="G9">
        <f>EXP(-$C$9*(0-F9))</f>
        <v>1</v>
      </c>
      <c r="H9">
        <f>EXP(-$C$11*(0-F9))</f>
        <v>1</v>
      </c>
      <c r="I9">
        <v>1</v>
      </c>
      <c r="K9">
        <v>-6</v>
      </c>
      <c r="L9">
        <f>_xlfn.NORM.S.DIST(K9,FALSE)</f>
        <v>6.0758828498232861E-9</v>
      </c>
    </row>
    <row r="10" spans="2:14" x14ac:dyDescent="0.25">
      <c r="B10" s="14" t="s">
        <v>7</v>
      </c>
      <c r="C10" s="9">
        <v>5</v>
      </c>
      <c r="F10" s="7">
        <f>F9+$C$19</f>
        <v>8.3333333333333329E-2</v>
      </c>
      <c r="G10">
        <f>EXP(-$C$9*(F10-$F$9))</f>
        <v>0.99916701379245831</v>
      </c>
      <c r="H10">
        <f>EXP(-$C$11*(F10-$F$9))</f>
        <v>0.99750312239746008</v>
      </c>
      <c r="I10">
        <f>EXP(-$C$11*(F10-F9))*I9</f>
        <v>0.99750312239746008</v>
      </c>
      <c r="J10">
        <f>(1-$C$14)*(H9-H10)*G10</f>
        <v>1.7463584165545558E-3</v>
      </c>
      <c r="K10" s="23">
        <f>K9+$C$20</f>
        <v>-5.8</v>
      </c>
      <c r="L10">
        <f>_xlfn.NORM.S.DIST(K10,FALSE)</f>
        <v>1.9773196406244672E-8</v>
      </c>
      <c r="M10">
        <f>_xlfn.NORM.S.DIST(($C$24-SQRT($C$17)*K10)/(SQRT(1-$C$17)),TRUE)</f>
        <v>7.2256513671447142E-2</v>
      </c>
      <c r="N10">
        <f>_xlfn.NORM.S.DIST(($D$24-SQRT($C$17)*K10)/(SQRT(1-$C$17)),TRUE)</f>
        <v>7.1328306158712815E-2</v>
      </c>
    </row>
    <row r="11" spans="2:14" x14ac:dyDescent="0.25">
      <c r="B11" s="14" t="s">
        <v>8</v>
      </c>
      <c r="C11" s="10">
        <v>0.03</v>
      </c>
      <c r="F11" s="7">
        <f t="shared" ref="F11:F69" si="0">F10+$C$19</f>
        <v>0.16666666666666666</v>
      </c>
      <c r="G11">
        <f t="shared" ref="G11:G69" si="1">EXP(-$C$9*(F11-$F$9))</f>
        <v>0.99833472145093871</v>
      </c>
      <c r="H11">
        <f t="shared" ref="H11:H69" si="2">EXP(-$C$11*(F11-$F$9))</f>
        <v>0.99501247919268232</v>
      </c>
      <c r="I11">
        <f t="shared" ref="I11:I69" si="3">EXP(-$C$11*(F11-F10))*I10</f>
        <v>0.99501247919268221</v>
      </c>
      <c r="J11">
        <f t="shared" ref="J11:J69" si="4">(1-$C$14)*(H10-H11)*G11</f>
        <v>1.7405469130528381E-3</v>
      </c>
      <c r="K11" s="23">
        <f t="shared" ref="K11:K69" si="5">K10+$C$20</f>
        <v>-5.6</v>
      </c>
      <c r="L11">
        <f>_xlfn.NORM.S.DIST(K11,FALSE)</f>
        <v>6.1826205001658573E-8</v>
      </c>
      <c r="M11">
        <f t="shared" ref="M11:M69" si="6">_xlfn.NORM.S.DIST(($C$24-SQRT($C$17)*K11)/(SQRT(1-$C$17)),TRUE)</f>
        <v>7.2256513671447142E-2</v>
      </c>
      <c r="N11">
        <f t="shared" ref="N11:N69" si="7">_xlfn.NORM.S.DIST(($D$24-SQRT($C$17)*K11)/(SQRT(1-$C$17)),TRUE)</f>
        <v>7.1328306158712815E-2</v>
      </c>
    </row>
    <row r="12" spans="2:14" x14ac:dyDescent="0.25">
      <c r="B12" s="14" t="s">
        <v>9</v>
      </c>
      <c r="C12" s="11">
        <v>1.4999999999999999E-2</v>
      </c>
      <c r="F12" s="7">
        <f t="shared" si="0"/>
        <v>0.25</v>
      </c>
      <c r="G12">
        <f t="shared" si="1"/>
        <v>0.99750312239746008</v>
      </c>
      <c r="H12">
        <f t="shared" si="2"/>
        <v>0.99252805481913842</v>
      </c>
      <c r="I12">
        <f t="shared" si="3"/>
        <v>0.99252805481913831</v>
      </c>
      <c r="J12">
        <f t="shared" si="4"/>
        <v>1.7347547489792777E-3</v>
      </c>
      <c r="K12" s="23">
        <f t="shared" si="5"/>
        <v>-5.3999999999999995</v>
      </c>
      <c r="L12">
        <f>_xlfn.NORM.S.DIST(K12,FALSE)</f>
        <v>1.8573618445552997E-7</v>
      </c>
      <c r="M12">
        <f t="shared" si="6"/>
        <v>7.2256513671447142E-2</v>
      </c>
      <c r="N12">
        <f t="shared" si="7"/>
        <v>7.1328306158712815E-2</v>
      </c>
    </row>
    <row r="13" spans="2:14" x14ac:dyDescent="0.25">
      <c r="B13" s="14" t="s">
        <v>10</v>
      </c>
      <c r="C13" s="11">
        <v>1.4800000000000001E-2</v>
      </c>
      <c r="F13" s="7">
        <f t="shared" si="0"/>
        <v>0.33333333333333331</v>
      </c>
      <c r="G13">
        <f t="shared" si="1"/>
        <v>0.99667221605452327</v>
      </c>
      <c r="H13">
        <f t="shared" si="2"/>
        <v>0.99004983374916811</v>
      </c>
      <c r="I13">
        <f t="shared" si="3"/>
        <v>0.99004983374916788</v>
      </c>
      <c r="J13">
        <f t="shared" si="4"/>
        <v>1.7289818599762242E-3</v>
      </c>
      <c r="K13" s="23">
        <f t="shared" si="5"/>
        <v>-5.1999999999999993</v>
      </c>
      <c r="L13">
        <f>_xlfn.NORM.S.DIST(K13,FALSE)</f>
        <v>5.3610353446976421E-7</v>
      </c>
      <c r="M13">
        <f t="shared" si="6"/>
        <v>7.2256513671447142E-2</v>
      </c>
      <c r="N13">
        <f t="shared" si="7"/>
        <v>7.1328306158712815E-2</v>
      </c>
    </row>
    <row r="14" spans="2:14" x14ac:dyDescent="0.25">
      <c r="B14" s="14" t="s">
        <v>11</v>
      </c>
      <c r="C14" s="10">
        <v>0.3</v>
      </c>
      <c r="F14" s="7">
        <f t="shared" si="0"/>
        <v>0.41666666666666663</v>
      </c>
      <c r="G14">
        <f t="shared" si="1"/>
        <v>0.99584200184510996</v>
      </c>
      <c r="H14">
        <f t="shared" si="2"/>
        <v>0.98757780049388144</v>
      </c>
      <c r="I14">
        <f t="shared" si="3"/>
        <v>0.98757780049388122</v>
      </c>
      <c r="J14">
        <f t="shared" si="4"/>
        <v>1.7232281819006495E-3</v>
      </c>
      <c r="K14" s="23">
        <f t="shared" si="5"/>
        <v>-4.9999999999999991</v>
      </c>
      <c r="L14">
        <f>_xlfn.NORM.S.DIST(K14,FALSE)</f>
        <v>1.486719514734303E-6</v>
      </c>
      <c r="M14">
        <f t="shared" si="6"/>
        <v>7.2256513671447142E-2</v>
      </c>
      <c r="N14">
        <f t="shared" si="7"/>
        <v>7.1328306158712815E-2</v>
      </c>
    </row>
    <row r="15" spans="2:14" x14ac:dyDescent="0.25">
      <c r="B15" s="14" t="s">
        <v>12</v>
      </c>
      <c r="C15" s="10">
        <v>0.51</v>
      </c>
      <c r="F15" s="7">
        <f t="shared" si="0"/>
        <v>0.49999999999999994</v>
      </c>
      <c r="G15">
        <f t="shared" si="1"/>
        <v>0.99501247919268232</v>
      </c>
      <c r="H15">
        <f t="shared" si="2"/>
        <v>0.98511193960306265</v>
      </c>
      <c r="I15">
        <f t="shared" si="3"/>
        <v>0.98511193960306243</v>
      </c>
      <c r="J15">
        <f t="shared" si="4"/>
        <v>1.717493650822519E-3</v>
      </c>
      <c r="K15" s="23">
        <f t="shared" si="5"/>
        <v>-4.7999999999999989</v>
      </c>
      <c r="L15">
        <f>_xlfn.NORM.S.DIST(K15,FALSE)</f>
        <v>3.9612990910320965E-6</v>
      </c>
      <c r="M15">
        <f t="shared" si="6"/>
        <v>7.2256513671447142E-2</v>
      </c>
      <c r="N15">
        <f t="shared" si="7"/>
        <v>7.1328306158712815E-2</v>
      </c>
    </row>
    <row r="16" spans="2:14" x14ac:dyDescent="0.25">
      <c r="B16" s="14" t="s">
        <v>13</v>
      </c>
      <c r="C16" s="10">
        <v>0.55000000000000004</v>
      </c>
      <c r="F16" s="7">
        <f t="shared" si="0"/>
        <v>0.58333333333333326</v>
      </c>
      <c r="G16">
        <f t="shared" si="1"/>
        <v>0.99418364752118304</v>
      </c>
      <c r="H16">
        <f t="shared" si="2"/>
        <v>0.9826522356650732</v>
      </c>
      <c r="I16">
        <f t="shared" si="3"/>
        <v>0.98265223566507287</v>
      </c>
      <c r="J16">
        <f t="shared" si="4"/>
        <v>1.7117782030247938E-3</v>
      </c>
      <c r="K16" s="23">
        <f t="shared" si="5"/>
        <v>-4.5999999999999988</v>
      </c>
      <c r="L16">
        <f>_xlfn.NORM.S.DIST(K16,FALSE)</f>
        <v>1.0140852065486796E-5</v>
      </c>
      <c r="M16">
        <f t="shared" si="6"/>
        <v>7.2256513671447142E-2</v>
      </c>
      <c r="N16">
        <f t="shared" si="7"/>
        <v>7.1328306158712815E-2</v>
      </c>
    </row>
    <row r="17" spans="2:14" x14ac:dyDescent="0.25">
      <c r="B17" s="15" t="s">
        <v>14</v>
      </c>
      <c r="C17" s="12">
        <v>0</v>
      </c>
      <c r="F17" s="7">
        <f t="shared" si="0"/>
        <v>0.66666666666666663</v>
      </c>
      <c r="G17">
        <f t="shared" si="1"/>
        <v>0.99335550625503444</v>
      </c>
      <c r="H17">
        <f t="shared" si="2"/>
        <v>0.98019867330675525</v>
      </c>
      <c r="I17">
        <f t="shared" si="3"/>
        <v>0.98019867330675503</v>
      </c>
      <c r="J17">
        <f t="shared" si="4"/>
        <v>1.706081775002657E-3</v>
      </c>
      <c r="K17" s="23">
        <f t="shared" si="5"/>
        <v>-4.3999999999999986</v>
      </c>
      <c r="L17">
        <f>_xlfn.NORM.S.DIST(K17,FALSE)</f>
        <v>2.4942471290053712E-5</v>
      </c>
      <c r="M17">
        <f t="shared" si="6"/>
        <v>7.2256513671447142E-2</v>
      </c>
      <c r="N17">
        <f t="shared" si="7"/>
        <v>7.1328306158712815E-2</v>
      </c>
    </row>
    <row r="18" spans="2:14" x14ac:dyDescent="0.25">
      <c r="F18" s="7">
        <f t="shared" si="0"/>
        <v>0.75</v>
      </c>
      <c r="G18">
        <f t="shared" si="1"/>
        <v>0.99252805481913842</v>
      </c>
      <c r="H18">
        <f t="shared" si="2"/>
        <v>0.97775123719333634</v>
      </c>
      <c r="I18">
        <f t="shared" si="3"/>
        <v>0.97775123719333601</v>
      </c>
      <c r="J18">
        <f t="shared" si="4"/>
        <v>1.7004043034620484E-3</v>
      </c>
      <c r="K18" s="23">
        <f t="shared" si="5"/>
        <v>-4.1999999999999984</v>
      </c>
      <c r="L18">
        <f>_xlfn.NORM.S.DIST(K18,FALSE)</f>
        <v>5.8943067756540275E-5</v>
      </c>
      <c r="M18">
        <f t="shared" si="6"/>
        <v>7.2256513671447142E-2</v>
      </c>
      <c r="N18">
        <f t="shared" si="7"/>
        <v>7.1328306158712815E-2</v>
      </c>
    </row>
    <row r="19" spans="2:14" x14ac:dyDescent="0.25">
      <c r="B19" s="17" t="s">
        <v>15</v>
      </c>
      <c r="C19" s="16">
        <f>1/12</f>
        <v>8.3333333333333329E-2</v>
      </c>
      <c r="F19" s="7">
        <f t="shared" si="0"/>
        <v>0.83333333333333337</v>
      </c>
      <c r="G19">
        <f t="shared" si="1"/>
        <v>0.99170129263887596</v>
      </c>
      <c r="H19">
        <f t="shared" si="2"/>
        <v>0.97530991202833262</v>
      </c>
      <c r="I19">
        <f t="shared" si="3"/>
        <v>0.97530991202833228</v>
      </c>
      <c r="J19">
        <f t="shared" si="4"/>
        <v>1.6947457253202092E-3</v>
      </c>
      <c r="K19" s="23">
        <f t="shared" si="5"/>
        <v>-3.9999999999999982</v>
      </c>
      <c r="L19">
        <f>_xlfn.NORM.S.DIST(K19,FALSE)</f>
        <v>1.3383022576488632E-4</v>
      </c>
      <c r="M19">
        <f t="shared" si="6"/>
        <v>7.2256513671447142E-2</v>
      </c>
      <c r="N19">
        <f t="shared" si="7"/>
        <v>7.1328306158712815E-2</v>
      </c>
    </row>
    <row r="20" spans="2:14" x14ac:dyDescent="0.25">
      <c r="B20" s="21" t="s">
        <v>32</v>
      </c>
      <c r="C20" s="22">
        <v>0.2</v>
      </c>
      <c r="F20" s="7">
        <f t="shared" si="0"/>
        <v>0.91666666666666674</v>
      </c>
      <c r="G20">
        <f t="shared" si="1"/>
        <v>0.99087521914010657</v>
      </c>
      <c r="H20">
        <f t="shared" si="2"/>
        <v>0.972874682553454</v>
      </c>
      <c r="I20">
        <f t="shared" si="3"/>
        <v>0.97287468255345355</v>
      </c>
      <c r="J20">
        <f t="shared" si="4"/>
        <v>1.6891059777037593E-3</v>
      </c>
      <c r="K20" s="23">
        <f t="shared" si="5"/>
        <v>-3.799999999999998</v>
      </c>
      <c r="L20">
        <f>_xlfn.NORM.S.DIST(K20,FALSE)</f>
        <v>2.9194692579146233E-4</v>
      </c>
      <c r="M20">
        <f t="shared" si="6"/>
        <v>7.2256513671447142E-2</v>
      </c>
      <c r="N20">
        <f t="shared" si="7"/>
        <v>7.1328306158712815E-2</v>
      </c>
    </row>
    <row r="21" spans="2:14" x14ac:dyDescent="0.25">
      <c r="C21" t="s">
        <v>27</v>
      </c>
      <c r="D21" t="s">
        <v>28</v>
      </c>
      <c r="F21" s="7">
        <f t="shared" si="0"/>
        <v>1</v>
      </c>
      <c r="G21">
        <f t="shared" si="1"/>
        <v>0.99004983374916811</v>
      </c>
      <c r="H21">
        <f t="shared" si="2"/>
        <v>0.97044553354850815</v>
      </c>
      <c r="I21">
        <f t="shared" si="3"/>
        <v>0.97044553354850771</v>
      </c>
      <c r="J21">
        <f t="shared" si="4"/>
        <v>1.6834849979490108E-3</v>
      </c>
      <c r="K21" s="23">
        <f t="shared" si="5"/>
        <v>-3.5999999999999979</v>
      </c>
      <c r="L21">
        <f>_xlfn.NORM.S.DIST(K21,FALSE)</f>
        <v>6.1190193011377689E-4</v>
      </c>
      <c r="M21">
        <f t="shared" si="6"/>
        <v>7.2256513671447142E-2</v>
      </c>
      <c r="N21">
        <f t="shared" si="7"/>
        <v>7.1328306158712815E-2</v>
      </c>
    </row>
    <row r="22" spans="2:14" x14ac:dyDescent="0.25">
      <c r="B22" t="s">
        <v>26</v>
      </c>
      <c r="C22">
        <f>EXP(-C12*C10)</f>
        <v>0.92774348632855286</v>
      </c>
      <c r="D22">
        <f>EXP(-C13*C10)</f>
        <v>0.92867169384128723</v>
      </c>
      <c r="F22" s="7">
        <f t="shared" si="0"/>
        <v>1.0833333333333333</v>
      </c>
      <c r="G22">
        <f t="shared" si="1"/>
        <v>0.98922513589287608</v>
      </c>
      <c r="H22">
        <f t="shared" si="2"/>
        <v>0.96802244983130603</v>
      </c>
      <c r="I22">
        <f t="shared" si="3"/>
        <v>0.96802244983130559</v>
      </c>
      <c r="J22">
        <f t="shared" si="4"/>
        <v>1.6778827236003601E-3</v>
      </c>
      <c r="K22" s="23">
        <f t="shared" si="5"/>
        <v>-3.3999999999999977</v>
      </c>
      <c r="L22">
        <f>_xlfn.NORM.S.DIST(K22,FALSE)</f>
        <v>1.2322191684730286E-3</v>
      </c>
      <c r="M22">
        <f t="shared" si="6"/>
        <v>7.2256513671447142E-2</v>
      </c>
      <c r="N22">
        <f t="shared" si="7"/>
        <v>7.1328306158712815E-2</v>
      </c>
    </row>
    <row r="23" spans="2:14" x14ac:dyDescent="0.25">
      <c r="B23" t="s">
        <v>29</v>
      </c>
      <c r="C23">
        <f>1-C22</f>
        <v>7.2256513671447142E-2</v>
      </c>
      <c r="D23">
        <f>1-D22</f>
        <v>7.1328306158712773E-2</v>
      </c>
      <c r="F23" s="7">
        <f t="shared" si="0"/>
        <v>1.1666666666666665</v>
      </c>
      <c r="G23">
        <f t="shared" si="1"/>
        <v>0.98840112499852384</v>
      </c>
      <c r="H23">
        <f t="shared" si="2"/>
        <v>0.96560541625756646</v>
      </c>
      <c r="I23">
        <f t="shared" si="3"/>
        <v>0.96560541625756602</v>
      </c>
      <c r="J23">
        <f t="shared" si="4"/>
        <v>1.6722990924103744E-3</v>
      </c>
      <c r="K23" s="23">
        <f t="shared" si="5"/>
        <v>-3.1999999999999975</v>
      </c>
      <c r="L23">
        <f>_xlfn.NORM.S.DIST(K23,FALSE)</f>
        <v>2.3840882014648616E-3</v>
      </c>
      <c r="M23">
        <f t="shared" si="6"/>
        <v>7.2256513671447142E-2</v>
      </c>
      <c r="N23">
        <f t="shared" si="7"/>
        <v>7.1328306158712815E-2</v>
      </c>
    </row>
    <row r="24" spans="2:14" x14ac:dyDescent="0.25">
      <c r="B24" t="s">
        <v>30</v>
      </c>
      <c r="C24">
        <f>NORMSINV(C23)</f>
        <v>-1.4591892478592694</v>
      </c>
      <c r="D24">
        <f>NORMSINV(D23)</f>
        <v>-1.4659694408221748</v>
      </c>
      <c r="F24" s="7">
        <f t="shared" si="0"/>
        <v>1.2499999999999998</v>
      </c>
      <c r="G24">
        <f t="shared" si="1"/>
        <v>0.98757780049388144</v>
      </c>
      <c r="H24">
        <f t="shared" si="2"/>
        <v>0.96319441772082182</v>
      </c>
      <c r="I24">
        <f t="shared" si="3"/>
        <v>0.96319441772082126</v>
      </c>
      <c r="J24">
        <f t="shared" si="4"/>
        <v>1.666734042338571E-3</v>
      </c>
      <c r="K24" s="23">
        <f t="shared" si="5"/>
        <v>-2.9999999999999973</v>
      </c>
      <c r="L24">
        <f>_xlfn.NORM.S.DIST(K24,FALSE)</f>
        <v>4.4318484119380422E-3</v>
      </c>
      <c r="M24">
        <f t="shared" si="6"/>
        <v>7.2256513671447142E-2</v>
      </c>
      <c r="N24">
        <f t="shared" si="7"/>
        <v>7.1328306158712815E-2</v>
      </c>
    </row>
    <row r="25" spans="2:14" x14ac:dyDescent="0.25">
      <c r="F25" s="7">
        <f t="shared" si="0"/>
        <v>1.333333333333333</v>
      </c>
      <c r="G25">
        <f t="shared" si="1"/>
        <v>0.98675516180719569</v>
      </c>
      <c r="H25">
        <f t="shared" si="2"/>
        <v>0.96078943915232318</v>
      </c>
      <c r="I25">
        <f t="shared" si="3"/>
        <v>0.96078943915232262</v>
      </c>
      <c r="J25">
        <f t="shared" si="4"/>
        <v>1.6611875115511987E-3</v>
      </c>
      <c r="K25" s="23">
        <f t="shared" si="5"/>
        <v>-2.7999999999999972</v>
      </c>
      <c r="L25">
        <f>_xlfn.NORM.S.DIST(K25,FALSE)</f>
        <v>7.9154515829800275E-3</v>
      </c>
      <c r="M25">
        <f t="shared" si="6"/>
        <v>7.2256513671447142E-2</v>
      </c>
      <c r="N25">
        <f t="shared" si="7"/>
        <v>7.1328306158712815E-2</v>
      </c>
    </row>
    <row r="26" spans="2:14" x14ac:dyDescent="0.25">
      <c r="F26" s="7">
        <f t="shared" si="0"/>
        <v>1.4166666666666663</v>
      </c>
      <c r="G26">
        <f t="shared" si="1"/>
        <v>0.98593320836718978</v>
      </c>
      <c r="H26">
        <f t="shared" si="2"/>
        <v>0.95839046552094698</v>
      </c>
      <c r="I26">
        <f t="shared" si="3"/>
        <v>0.95839046552094631</v>
      </c>
      <c r="J26">
        <f t="shared" si="4"/>
        <v>1.6556594384197175E-3</v>
      </c>
      <c r="K26" s="23">
        <f t="shared" si="5"/>
        <v>-2.599999999999997</v>
      </c>
      <c r="L26">
        <f>_xlfn.NORM.S.DIST(K26,FALSE)</f>
        <v>1.3582969233685722E-2</v>
      </c>
      <c r="M26">
        <f t="shared" si="6"/>
        <v>7.2256513671447142E-2</v>
      </c>
      <c r="N26">
        <f t="shared" si="7"/>
        <v>7.1328306158712815E-2</v>
      </c>
    </row>
    <row r="27" spans="2:14" x14ac:dyDescent="0.25">
      <c r="B27" s="13" t="s">
        <v>21</v>
      </c>
      <c r="C27" s="18">
        <f>C31-C28</f>
        <v>-3.312160120862459E-2</v>
      </c>
      <c r="F27" s="7">
        <f t="shared" si="0"/>
        <v>1.4999999999999996</v>
      </c>
      <c r="G27">
        <f t="shared" si="1"/>
        <v>0.98511193960306265</v>
      </c>
      <c r="H27">
        <f t="shared" si="2"/>
        <v>0.95599748183309996</v>
      </c>
      <c r="I27">
        <f t="shared" si="3"/>
        <v>0.95599748183309929</v>
      </c>
      <c r="J27">
        <f t="shared" si="4"/>
        <v>1.6501497615214252E-3</v>
      </c>
      <c r="K27" s="23">
        <f t="shared" si="5"/>
        <v>-2.3999999999999968</v>
      </c>
      <c r="L27">
        <f>_xlfn.NORM.S.DIST(K27,FALSE)</f>
        <v>2.2394530294843069E-2</v>
      </c>
      <c r="M27">
        <f t="shared" si="6"/>
        <v>7.2256513671447142E-2</v>
      </c>
      <c r="N27">
        <f t="shared" si="7"/>
        <v>7.1328306158712815E-2</v>
      </c>
    </row>
    <row r="28" spans="2:14" x14ac:dyDescent="0.25">
      <c r="B28" s="14" t="s">
        <v>22</v>
      </c>
      <c r="C28" s="9">
        <f>SUM(J10:J70)</f>
        <v>9.5126690978558276E-2</v>
      </c>
      <c r="F28" s="7">
        <f t="shared" si="0"/>
        <v>1.5833333333333328</v>
      </c>
      <c r="G28">
        <f t="shared" si="1"/>
        <v>0.98429135494448872</v>
      </c>
      <c r="H28">
        <f t="shared" si="2"/>
        <v>0.95361047313262637</v>
      </c>
      <c r="I28">
        <f t="shared" si="3"/>
        <v>0.9536104731326257</v>
      </c>
      <c r="J28">
        <f t="shared" si="4"/>
        <v>1.6446584196374043E-3</v>
      </c>
      <c r="K28" s="23">
        <f t="shared" si="5"/>
        <v>-2.1999999999999966</v>
      </c>
      <c r="L28">
        <f>_xlfn.NORM.S.DIST(K28,FALSE)</f>
        <v>3.5474592846231709E-2</v>
      </c>
      <c r="M28">
        <f t="shared" si="6"/>
        <v>7.2256513671447142E-2</v>
      </c>
      <c r="N28">
        <f t="shared" si="7"/>
        <v>7.1328306158712815E-2</v>
      </c>
    </row>
    <row r="29" spans="2:14" x14ac:dyDescent="0.25">
      <c r="B29" s="15" t="s">
        <v>49</v>
      </c>
      <c r="C29" s="4">
        <f>(1-C15)*M7*EXP(-C9*C10)</f>
        <v>3.3678935664433772E-2</v>
      </c>
      <c r="F29" s="7">
        <f t="shared" si="0"/>
        <v>1.6666666666666661</v>
      </c>
      <c r="G29">
        <f t="shared" si="1"/>
        <v>0.98347145382161749</v>
      </c>
      <c r="H29">
        <f t="shared" si="2"/>
        <v>0.95122942450071402</v>
      </c>
      <c r="I29">
        <f t="shared" si="3"/>
        <v>0.95122942450071335</v>
      </c>
      <c r="J29">
        <f t="shared" si="4"/>
        <v>1.6391853517527702E-3</v>
      </c>
      <c r="K29" s="23">
        <f t="shared" si="5"/>
        <v>-1.9999999999999967</v>
      </c>
      <c r="L29">
        <f>_xlfn.NORM.S.DIST(K29,FALSE)</f>
        <v>5.3990966513188417E-2</v>
      </c>
      <c r="M29">
        <f t="shared" si="6"/>
        <v>7.2256513671447142E-2</v>
      </c>
      <c r="N29">
        <f t="shared" si="7"/>
        <v>7.1328306158712815E-2</v>
      </c>
    </row>
    <row r="30" spans="2:14" x14ac:dyDescent="0.25">
      <c r="B30" s="21" t="s">
        <v>50</v>
      </c>
      <c r="C30" s="4">
        <f>(1-C16)*N7*EXP(-C9*C10)*(1-M7)</f>
        <v>2.8326154105499914E-2</v>
      </c>
      <c r="F30" s="7">
        <f t="shared" si="0"/>
        <v>1.7499999999999993</v>
      </c>
      <c r="G30">
        <f t="shared" si="1"/>
        <v>0.9826522356650732</v>
      </c>
      <c r="H30">
        <f t="shared" si="2"/>
        <v>0.94885432105580125</v>
      </c>
      <c r="I30">
        <f t="shared" si="3"/>
        <v>0.94885432105580059</v>
      </c>
      <c r="J30">
        <f t="shared" si="4"/>
        <v>1.6337304970555403E-3</v>
      </c>
      <c r="K30" s="23">
        <f t="shared" si="5"/>
        <v>-1.7999999999999967</v>
      </c>
      <c r="L30">
        <f>_xlfn.NORM.S.DIST(K30,FALSE)</f>
        <v>7.8950158300894621E-2</v>
      </c>
      <c r="M30">
        <f t="shared" si="6"/>
        <v>7.2256513671447142E-2</v>
      </c>
      <c r="N30">
        <f t="shared" si="7"/>
        <v>7.1328306158712815E-2</v>
      </c>
    </row>
    <row r="31" spans="2:14" x14ac:dyDescent="0.25">
      <c r="B31" s="21" t="s">
        <v>51</v>
      </c>
      <c r="C31">
        <f>SUM(C29:C30)</f>
        <v>6.2005089769933686E-2</v>
      </c>
      <c r="F31" s="7">
        <f t="shared" si="0"/>
        <v>1.8333333333333326</v>
      </c>
      <c r="G31">
        <f t="shared" si="1"/>
        <v>0.98183369990595426</v>
      </c>
      <c r="H31">
        <f t="shared" si="2"/>
        <v>0.94648514795348393</v>
      </c>
      <c r="I31">
        <f t="shared" si="3"/>
        <v>0.94648514795348315</v>
      </c>
      <c r="J31">
        <f t="shared" si="4"/>
        <v>1.62829379493612E-3</v>
      </c>
      <c r="K31" s="23">
        <f t="shared" si="5"/>
        <v>-1.5999999999999968</v>
      </c>
      <c r="L31">
        <f>_xlfn.NORM.S.DIST(K31,FALSE)</f>
        <v>0.11092083467945613</v>
      </c>
      <c r="M31">
        <f t="shared" si="6"/>
        <v>7.2256513671447142E-2</v>
      </c>
      <c r="N31">
        <f t="shared" si="7"/>
        <v>7.1328306158712815E-2</v>
      </c>
    </row>
    <row r="32" spans="2:14" x14ac:dyDescent="0.25">
      <c r="F32" s="7">
        <f t="shared" si="0"/>
        <v>1.9166666666666659</v>
      </c>
      <c r="G32">
        <f t="shared" si="1"/>
        <v>0.98101584597583302</v>
      </c>
      <c r="H32">
        <f t="shared" si="2"/>
        <v>0.94412189038642225</v>
      </c>
      <c r="I32">
        <f t="shared" si="3"/>
        <v>0.94412189038642147</v>
      </c>
      <c r="J32">
        <f t="shared" si="4"/>
        <v>1.6228751849868639E-3</v>
      </c>
      <c r="K32" s="23">
        <f t="shared" si="5"/>
        <v>-1.3999999999999968</v>
      </c>
      <c r="L32">
        <f>_xlfn.NORM.S.DIST(K32,FALSE)</f>
        <v>0.14972746563574554</v>
      </c>
      <c r="M32">
        <f t="shared" si="6"/>
        <v>7.2256513671447142E-2</v>
      </c>
      <c r="N32">
        <f t="shared" si="7"/>
        <v>7.1328306158712815E-2</v>
      </c>
    </row>
    <row r="33" spans="6:14" x14ac:dyDescent="0.25">
      <c r="F33" s="7">
        <f t="shared" si="0"/>
        <v>1.9999999999999991</v>
      </c>
      <c r="G33">
        <f t="shared" si="1"/>
        <v>0.98019867330675536</v>
      </c>
      <c r="H33">
        <f t="shared" si="2"/>
        <v>0.94176453358424872</v>
      </c>
      <c r="I33">
        <f t="shared" si="3"/>
        <v>0.94176453358424794</v>
      </c>
      <c r="J33">
        <f t="shared" si="4"/>
        <v>1.6174746070008025E-3</v>
      </c>
      <c r="K33" s="23">
        <f t="shared" si="5"/>
        <v>-1.1999999999999968</v>
      </c>
      <c r="L33">
        <f>_xlfn.NORM.S.DIST(K33,FALSE)</f>
        <v>0.1941860549832137</v>
      </c>
      <c r="M33">
        <f t="shared" si="6"/>
        <v>7.2256513671447142E-2</v>
      </c>
      <c r="N33">
        <f t="shared" si="7"/>
        <v>7.1328306158712815E-2</v>
      </c>
    </row>
    <row r="34" spans="6:14" x14ac:dyDescent="0.25">
      <c r="F34" s="7">
        <f t="shared" si="0"/>
        <v>2.0833333333333326</v>
      </c>
      <c r="G34">
        <f t="shared" si="1"/>
        <v>0.97938218133124022</v>
      </c>
      <c r="H34">
        <f t="shared" si="2"/>
        <v>0.93941306281347581</v>
      </c>
      <c r="I34">
        <f t="shared" si="3"/>
        <v>0.93941306281347503</v>
      </c>
      <c r="J34">
        <f t="shared" si="4"/>
        <v>1.6120920009713591E-3</v>
      </c>
      <c r="K34" s="23">
        <f t="shared" si="5"/>
        <v>-0.99999999999999689</v>
      </c>
      <c r="L34">
        <f>_xlfn.NORM.S.DIST(K34,FALSE)</f>
        <v>0.24197072451914411</v>
      </c>
      <c r="M34">
        <f t="shared" si="6"/>
        <v>7.2256513671447142E-2</v>
      </c>
      <c r="N34">
        <f t="shared" si="7"/>
        <v>7.1328306158712815E-2</v>
      </c>
    </row>
    <row r="35" spans="6:14" x14ac:dyDescent="0.25">
      <c r="F35" s="7">
        <f t="shared" si="0"/>
        <v>2.1666666666666661</v>
      </c>
      <c r="G35">
        <f t="shared" si="1"/>
        <v>0.97856636948227915</v>
      </c>
      <c r="H35">
        <f t="shared" si="2"/>
        <v>0.93706746337740343</v>
      </c>
      <c r="I35">
        <f t="shared" si="3"/>
        <v>0.93706746337740265</v>
      </c>
      <c r="J35">
        <f t="shared" si="4"/>
        <v>1.6067273070919186E-3</v>
      </c>
      <c r="K35" s="23">
        <f t="shared" si="5"/>
        <v>-0.79999999999999694</v>
      </c>
      <c r="L35">
        <f>_xlfn.NORM.S.DIST(K35,FALSE)</f>
        <v>0.28969155276148345</v>
      </c>
      <c r="M35">
        <f t="shared" si="6"/>
        <v>7.2256513671447142E-2</v>
      </c>
      <c r="N35">
        <f t="shared" si="7"/>
        <v>7.1328306158712815E-2</v>
      </c>
    </row>
    <row r="36" spans="6:14" x14ac:dyDescent="0.25">
      <c r="F36" s="7">
        <f t="shared" si="0"/>
        <v>2.2499999999999996</v>
      </c>
      <c r="G36">
        <f t="shared" si="1"/>
        <v>0.97775123719333634</v>
      </c>
      <c r="H36">
        <f t="shared" si="2"/>
        <v>0.9347277206160276</v>
      </c>
      <c r="I36">
        <f t="shared" si="3"/>
        <v>0.93472772061602671</v>
      </c>
      <c r="J36">
        <f t="shared" si="4"/>
        <v>1.6013804657545592E-3</v>
      </c>
      <c r="K36" s="23">
        <f t="shared" si="5"/>
        <v>-0.59999999999999698</v>
      </c>
      <c r="L36">
        <f>_xlfn.NORM.S.DIST(K36,FALSE)</f>
        <v>0.33322460289180028</v>
      </c>
      <c r="M36">
        <f t="shared" si="6"/>
        <v>7.2256513671447142E-2</v>
      </c>
      <c r="N36">
        <f t="shared" si="7"/>
        <v>7.1328306158712815E-2</v>
      </c>
    </row>
    <row r="37" spans="6:14" x14ac:dyDescent="0.25">
      <c r="F37" s="7">
        <f t="shared" si="0"/>
        <v>2.333333333333333</v>
      </c>
      <c r="G37">
        <f t="shared" si="1"/>
        <v>0.97693678389834759</v>
      </c>
      <c r="H37">
        <f t="shared" si="2"/>
        <v>0.93239381990594827</v>
      </c>
      <c r="I37">
        <f t="shared" si="3"/>
        <v>0.93239381990594739</v>
      </c>
      <c r="J37">
        <f t="shared" si="4"/>
        <v>1.5960514175500783E-3</v>
      </c>
      <c r="K37" s="23">
        <f t="shared" si="5"/>
        <v>-0.39999999999999697</v>
      </c>
      <c r="L37">
        <f>_xlfn.NORM.S.DIST(K37,FALSE)</f>
        <v>0.36827014030332378</v>
      </c>
      <c r="M37">
        <f t="shared" si="6"/>
        <v>7.2256513671447142E-2</v>
      </c>
      <c r="N37">
        <f t="shared" si="7"/>
        <v>7.1328306158712815E-2</v>
      </c>
    </row>
    <row r="38" spans="6:14" x14ac:dyDescent="0.25">
      <c r="F38" s="7">
        <f t="shared" si="0"/>
        <v>2.4166666666666665</v>
      </c>
      <c r="G38">
        <f t="shared" si="1"/>
        <v>0.97612300903172011</v>
      </c>
      <c r="H38">
        <f t="shared" si="2"/>
        <v>0.93006574666027853</v>
      </c>
      <c r="I38">
        <f t="shared" si="3"/>
        <v>0.93006574666027764</v>
      </c>
      <c r="J38">
        <f t="shared" si="4"/>
        <v>1.5907401032665782E-3</v>
      </c>
      <c r="K38" s="23">
        <f t="shared" si="5"/>
        <v>-0.19999999999999696</v>
      </c>
      <c r="L38">
        <f>_xlfn.NORM.S.DIST(K38,FALSE)</f>
        <v>0.39104269397545616</v>
      </c>
      <c r="M38">
        <f t="shared" si="6"/>
        <v>7.2256513671447142E-2</v>
      </c>
      <c r="N38">
        <f t="shared" si="7"/>
        <v>7.1328306158712815E-2</v>
      </c>
    </row>
    <row r="39" spans="6:14" x14ac:dyDescent="0.25">
      <c r="F39" s="7">
        <f t="shared" si="0"/>
        <v>2.5</v>
      </c>
      <c r="G39">
        <f t="shared" si="1"/>
        <v>0.97530991202833262</v>
      </c>
      <c r="H39">
        <f t="shared" si="2"/>
        <v>0.92774348632855286</v>
      </c>
      <c r="I39">
        <f t="shared" si="3"/>
        <v>0.92774348632855208</v>
      </c>
      <c r="J39">
        <f t="shared" si="4"/>
        <v>1.5854464638895729E-3</v>
      </c>
      <c r="K39" s="23">
        <f t="shared" si="5"/>
        <v>3.0531133177191805E-15</v>
      </c>
      <c r="L39">
        <f>_xlfn.NORM.S.DIST(K39,FALSE)</f>
        <v>0.3989422804014327</v>
      </c>
      <c r="M39">
        <f t="shared" si="6"/>
        <v>7.2256513671447142E-2</v>
      </c>
      <c r="N39">
        <f t="shared" si="7"/>
        <v>7.1328306158712815E-2</v>
      </c>
    </row>
    <row r="40" spans="6:14" x14ac:dyDescent="0.25">
      <c r="F40" s="7">
        <f t="shared" si="0"/>
        <v>2.5833333333333335</v>
      </c>
      <c r="G40">
        <f t="shared" si="1"/>
        <v>0.97449749232353444</v>
      </c>
      <c r="H40">
        <f t="shared" si="2"/>
        <v>0.92542702439663682</v>
      </c>
      <c r="I40">
        <f t="shared" si="3"/>
        <v>0.92542702439663604</v>
      </c>
      <c r="J40">
        <f t="shared" si="4"/>
        <v>1.580170440600575E-3</v>
      </c>
      <c r="K40" s="23">
        <f t="shared" si="5"/>
        <v>0.20000000000000306</v>
      </c>
      <c r="L40">
        <f>_xlfn.NORM.S.DIST(K40,FALSE)</f>
        <v>0.39104269397545566</v>
      </c>
      <c r="M40">
        <f t="shared" si="6"/>
        <v>7.2256513671447142E-2</v>
      </c>
      <c r="N40">
        <f t="shared" si="7"/>
        <v>7.1328306158712815E-2</v>
      </c>
    </row>
    <row r="41" spans="6:14" x14ac:dyDescent="0.25">
      <c r="F41" s="7">
        <f t="shared" si="0"/>
        <v>2.666666666666667</v>
      </c>
      <c r="G41">
        <f t="shared" si="1"/>
        <v>0.973685749353145</v>
      </c>
      <c r="H41">
        <f t="shared" si="2"/>
        <v>0.92311634638663576</v>
      </c>
      <c r="I41">
        <f t="shared" si="3"/>
        <v>0.92311634638663498</v>
      </c>
      <c r="J41">
        <f t="shared" si="4"/>
        <v>1.5749119747772052E-3</v>
      </c>
      <c r="K41" s="23">
        <f t="shared" si="5"/>
        <v>0.40000000000000308</v>
      </c>
      <c r="L41">
        <f>_xlfn.NORM.S.DIST(K41,FALSE)</f>
        <v>0.36827014030332289</v>
      </c>
      <c r="M41">
        <f t="shared" si="6"/>
        <v>7.2256513671447142E-2</v>
      </c>
      <c r="N41">
        <f t="shared" si="7"/>
        <v>7.1328306158712815E-2</v>
      </c>
    </row>
    <row r="42" spans="6:14" x14ac:dyDescent="0.25">
      <c r="F42" s="7">
        <f t="shared" si="0"/>
        <v>2.7500000000000004</v>
      </c>
      <c r="G42">
        <f t="shared" si="1"/>
        <v>0.972874682553454</v>
      </c>
      <c r="H42">
        <f t="shared" si="2"/>
        <v>0.92081143785680453</v>
      </c>
      <c r="I42">
        <f t="shared" si="3"/>
        <v>0.92081143785680375</v>
      </c>
      <c r="J42">
        <f t="shared" si="4"/>
        <v>1.5696710079920134E-3</v>
      </c>
      <c r="K42" s="23">
        <f t="shared" si="5"/>
        <v>0.60000000000000309</v>
      </c>
      <c r="L42">
        <f>_xlfn.NORM.S.DIST(K42,FALSE)</f>
        <v>0.333224602891799</v>
      </c>
      <c r="M42">
        <f t="shared" si="6"/>
        <v>7.2256513671447142E-2</v>
      </c>
      <c r="N42">
        <f t="shared" si="7"/>
        <v>7.1328306158712815E-2</v>
      </c>
    </row>
    <row r="43" spans="6:14" x14ac:dyDescent="0.25">
      <c r="F43" s="7">
        <f t="shared" si="0"/>
        <v>2.8333333333333339</v>
      </c>
      <c r="G43">
        <f t="shared" si="1"/>
        <v>0.97206429136122052</v>
      </c>
      <c r="H43">
        <f t="shared" si="2"/>
        <v>0.91851228440145738</v>
      </c>
      <c r="I43">
        <f t="shared" si="3"/>
        <v>0.91851228440145649</v>
      </c>
      <c r="J43">
        <f t="shared" si="4"/>
        <v>1.5644474820119083E-3</v>
      </c>
      <c r="K43" s="23">
        <f t="shared" si="5"/>
        <v>0.80000000000000315</v>
      </c>
      <c r="L43">
        <f>_xlfn.NORM.S.DIST(K43,FALSE)</f>
        <v>0.28969155276148201</v>
      </c>
      <c r="M43">
        <f t="shared" si="6"/>
        <v>7.2256513671447142E-2</v>
      </c>
      <c r="N43">
        <f t="shared" si="7"/>
        <v>7.1328306158712815E-2</v>
      </c>
    </row>
    <row r="44" spans="6:14" x14ac:dyDescent="0.25">
      <c r="F44" s="7">
        <f t="shared" si="0"/>
        <v>2.9166666666666674</v>
      </c>
      <c r="G44">
        <f t="shared" si="1"/>
        <v>0.97125457521367287</v>
      </c>
      <c r="H44">
        <f t="shared" si="2"/>
        <v>0.91621887165087756</v>
      </c>
      <c r="I44">
        <f t="shared" si="3"/>
        <v>0.91621887165087668</v>
      </c>
      <c r="J44">
        <f t="shared" si="4"/>
        <v>1.5592413387978136E-3</v>
      </c>
      <c r="K44" s="23">
        <f t="shared" si="5"/>
        <v>1.0000000000000031</v>
      </c>
      <c r="L44">
        <f>_xlfn.NORM.S.DIST(K44,FALSE)</f>
        <v>0.24197072451914262</v>
      </c>
      <c r="M44">
        <f t="shared" si="6"/>
        <v>7.2256513671447142E-2</v>
      </c>
      <c r="N44">
        <f t="shared" si="7"/>
        <v>7.1328306158712815E-2</v>
      </c>
    </row>
    <row r="45" spans="6:14" x14ac:dyDescent="0.25">
      <c r="F45" s="7">
        <f t="shared" si="0"/>
        <v>3.0000000000000009</v>
      </c>
      <c r="G45">
        <f t="shared" si="1"/>
        <v>0.97044553354850815</v>
      </c>
      <c r="H45">
        <f t="shared" si="2"/>
        <v>0.91393118527122819</v>
      </c>
      <c r="I45">
        <f t="shared" si="3"/>
        <v>0.91393118527122719</v>
      </c>
      <c r="J45">
        <f t="shared" si="4"/>
        <v>1.5540525205033472E-3</v>
      </c>
      <c r="K45" s="23">
        <f t="shared" si="5"/>
        <v>1.2000000000000031</v>
      </c>
      <c r="L45">
        <f>_xlfn.NORM.S.DIST(K45,FALSE)</f>
        <v>0.19418605498321226</v>
      </c>
      <c r="M45">
        <f t="shared" si="6"/>
        <v>7.2256513671447142E-2</v>
      </c>
      <c r="N45">
        <f t="shared" si="7"/>
        <v>7.1328306158712815E-2</v>
      </c>
    </row>
    <row r="46" spans="6:14" x14ac:dyDescent="0.25">
      <c r="F46" s="7">
        <f t="shared" si="0"/>
        <v>3.0833333333333344</v>
      </c>
      <c r="G46">
        <f t="shared" si="1"/>
        <v>0.96963716580389192</v>
      </c>
      <c r="H46">
        <f t="shared" si="2"/>
        <v>0.91164921096446172</v>
      </c>
      <c r="I46">
        <f t="shared" si="3"/>
        <v>0.91164921096446072</v>
      </c>
      <c r="J46">
        <f t="shared" si="4"/>
        <v>1.5488809694752356E-3</v>
      </c>
      <c r="K46" s="23">
        <f t="shared" si="5"/>
        <v>1.400000000000003</v>
      </c>
      <c r="L46">
        <f>_xlfn.NORM.S.DIST(K46,FALSE)</f>
        <v>0.14972746563574424</v>
      </c>
      <c r="M46">
        <f t="shared" si="6"/>
        <v>7.2256513671447142E-2</v>
      </c>
      <c r="N46">
        <f t="shared" si="7"/>
        <v>7.1328306158712815E-2</v>
      </c>
    </row>
    <row r="47" spans="6:14" x14ac:dyDescent="0.25">
      <c r="F47" s="7">
        <f t="shared" si="0"/>
        <v>3.1666666666666679</v>
      </c>
      <c r="G47">
        <f t="shared" si="1"/>
        <v>0.96882947141845743</v>
      </c>
      <c r="H47">
        <f t="shared" si="2"/>
        <v>0.90937293446823142</v>
      </c>
      <c r="I47">
        <f t="shared" si="3"/>
        <v>0.90937293446823042</v>
      </c>
      <c r="J47">
        <f t="shared" si="4"/>
        <v>1.5437266282515424E-3</v>
      </c>
      <c r="K47" s="23">
        <f t="shared" si="5"/>
        <v>1.600000000000003</v>
      </c>
      <c r="L47">
        <f>_xlfn.NORM.S.DIST(K47,FALSE)</f>
        <v>0.11092083467945503</v>
      </c>
      <c r="M47">
        <f t="shared" si="6"/>
        <v>7.2256513671447142E-2</v>
      </c>
      <c r="N47">
        <f t="shared" si="7"/>
        <v>7.1328306158712815E-2</v>
      </c>
    </row>
    <row r="48" spans="6:14" x14ac:dyDescent="0.25">
      <c r="F48" s="7">
        <f t="shared" si="0"/>
        <v>3.2500000000000013</v>
      </c>
      <c r="G48">
        <f t="shared" si="1"/>
        <v>0.96802244983130603</v>
      </c>
      <c r="H48">
        <f t="shared" si="2"/>
        <v>0.90710234155580172</v>
      </c>
      <c r="I48">
        <f t="shared" si="3"/>
        <v>0.90710234155580072</v>
      </c>
      <c r="J48">
        <f t="shared" si="4"/>
        <v>1.5385894395618608E-3</v>
      </c>
      <c r="K48" s="23">
        <f t="shared" si="5"/>
        <v>1.8000000000000029</v>
      </c>
      <c r="L48">
        <f>_xlfn.NORM.S.DIST(K48,FALSE)</f>
        <v>7.8950158300893747E-2</v>
      </c>
      <c r="M48">
        <f t="shared" si="6"/>
        <v>7.2256513671447142E-2</v>
      </c>
      <c r="N48">
        <f t="shared" si="7"/>
        <v>7.1328306158712815E-2</v>
      </c>
    </row>
    <row r="49" spans="6:14" x14ac:dyDescent="0.25">
      <c r="F49" s="7">
        <f t="shared" si="0"/>
        <v>3.3333333333333348</v>
      </c>
      <c r="G49">
        <f t="shared" si="1"/>
        <v>0.9672161004820059</v>
      </c>
      <c r="H49">
        <f t="shared" si="2"/>
        <v>0.90483741803595952</v>
      </c>
      <c r="I49">
        <f t="shared" si="3"/>
        <v>0.90483741803595852</v>
      </c>
      <c r="J49">
        <f t="shared" si="4"/>
        <v>1.5334693463262257E-3</v>
      </c>
      <c r="K49" s="23">
        <f t="shared" si="5"/>
        <v>2.0000000000000031</v>
      </c>
      <c r="L49">
        <f>_xlfn.NORM.S.DIST(K49,FALSE)</f>
        <v>5.3990966513187716E-2</v>
      </c>
      <c r="M49">
        <f t="shared" si="6"/>
        <v>7.2256513671447142E-2</v>
      </c>
      <c r="N49">
        <f t="shared" si="7"/>
        <v>7.1328306158712815E-2</v>
      </c>
    </row>
    <row r="50" spans="6:14" x14ac:dyDescent="0.25">
      <c r="F50" s="7">
        <f t="shared" si="0"/>
        <v>3.4166666666666683</v>
      </c>
      <c r="G50">
        <f t="shared" si="1"/>
        <v>0.9664104228105922</v>
      </c>
      <c r="H50">
        <f t="shared" si="2"/>
        <v>0.9025781497529255</v>
      </c>
      <c r="I50">
        <f t="shared" si="3"/>
        <v>0.9025781497529245</v>
      </c>
      <c r="J50">
        <f t="shared" si="4"/>
        <v>1.5283662916546286E-3</v>
      </c>
      <c r="K50" s="23">
        <f t="shared" si="5"/>
        <v>2.2000000000000033</v>
      </c>
      <c r="L50">
        <f>_xlfn.NORM.S.DIST(K50,FALSE)</f>
        <v>3.5474592846231189E-2</v>
      </c>
      <c r="M50">
        <f t="shared" si="6"/>
        <v>7.2256513671447142E-2</v>
      </c>
      <c r="N50">
        <f t="shared" si="7"/>
        <v>7.1328306158712815E-2</v>
      </c>
    </row>
    <row r="51" spans="6:14" x14ac:dyDescent="0.25">
      <c r="F51" s="7">
        <f t="shared" si="0"/>
        <v>3.5000000000000018</v>
      </c>
      <c r="G51">
        <f t="shared" si="1"/>
        <v>0.96560541625756646</v>
      </c>
      <c r="H51">
        <f t="shared" si="2"/>
        <v>0.90032452258626561</v>
      </c>
      <c r="I51">
        <f t="shared" si="3"/>
        <v>0.9003245225862645</v>
      </c>
      <c r="J51">
        <f t="shared" si="4"/>
        <v>1.5232802188463871E-3</v>
      </c>
      <c r="K51" s="23">
        <f t="shared" si="5"/>
        <v>2.4000000000000035</v>
      </c>
      <c r="L51">
        <f>_xlfn.NORM.S.DIST(K51,FALSE)</f>
        <v>2.2394530294842712E-2</v>
      </c>
      <c r="M51">
        <f t="shared" si="6"/>
        <v>7.2256513671447142E-2</v>
      </c>
      <c r="N51">
        <f t="shared" si="7"/>
        <v>7.1328306158712815E-2</v>
      </c>
    </row>
    <row r="52" spans="6:14" x14ac:dyDescent="0.25">
      <c r="F52" s="7">
        <f t="shared" si="0"/>
        <v>3.5833333333333353</v>
      </c>
      <c r="G52">
        <f t="shared" si="1"/>
        <v>0.96480108026389644</v>
      </c>
      <c r="H52">
        <f t="shared" si="2"/>
        <v>0.89807652245080249</v>
      </c>
      <c r="I52">
        <f t="shared" si="3"/>
        <v>0.89807652245080138</v>
      </c>
      <c r="J52">
        <f t="shared" si="4"/>
        <v>1.5182110713897377E-3</v>
      </c>
      <c r="K52" s="23">
        <f t="shared" si="5"/>
        <v>2.6000000000000036</v>
      </c>
      <c r="L52">
        <f>_xlfn.NORM.S.DIST(K52,FALSE)</f>
        <v>1.3582969233685486E-2</v>
      </c>
      <c r="M52">
        <f t="shared" si="6"/>
        <v>7.2256513671447142E-2</v>
      </c>
      <c r="N52">
        <f t="shared" si="7"/>
        <v>7.1328306158712815E-2</v>
      </c>
    </row>
    <row r="53" spans="6:14" x14ac:dyDescent="0.25">
      <c r="F53" s="7">
        <f t="shared" si="0"/>
        <v>3.6666666666666687</v>
      </c>
      <c r="G53">
        <f t="shared" si="1"/>
        <v>0.96399741427101526</v>
      </c>
      <c r="H53">
        <f t="shared" si="2"/>
        <v>0.89583413529652822</v>
      </c>
      <c r="I53">
        <f t="shared" si="3"/>
        <v>0.895834135296527</v>
      </c>
      <c r="J53">
        <f t="shared" si="4"/>
        <v>1.5131587929604572E-3</v>
      </c>
      <c r="K53" s="23">
        <f t="shared" si="5"/>
        <v>2.8000000000000038</v>
      </c>
      <c r="L53">
        <f>_xlfn.NORM.S.DIST(K53,FALSE)</f>
        <v>7.9154515829798801E-3</v>
      </c>
      <c r="M53">
        <f t="shared" si="6"/>
        <v>7.2256513671447142E-2</v>
      </c>
      <c r="N53">
        <f t="shared" si="7"/>
        <v>7.1328306158712815E-2</v>
      </c>
    </row>
    <row r="54" spans="6:14" x14ac:dyDescent="0.25">
      <c r="F54" s="7">
        <f t="shared" si="0"/>
        <v>3.7500000000000022</v>
      </c>
      <c r="G54">
        <f t="shared" si="1"/>
        <v>0.96319441772082171</v>
      </c>
      <c r="H54">
        <f t="shared" si="2"/>
        <v>0.89359734710851557</v>
      </c>
      <c r="I54">
        <f t="shared" si="3"/>
        <v>0.89359734710851435</v>
      </c>
      <c r="J54">
        <f t="shared" si="4"/>
        <v>1.5081233274223597E-3</v>
      </c>
      <c r="K54" s="23">
        <f t="shared" si="5"/>
        <v>3.000000000000004</v>
      </c>
      <c r="L54">
        <f>_xlfn.NORM.S.DIST(K54,FALSE)</f>
        <v>4.4318484119379529E-3</v>
      </c>
      <c r="M54">
        <f t="shared" si="6"/>
        <v>7.2256513671447142E-2</v>
      </c>
      <c r="N54">
        <f t="shared" si="7"/>
        <v>7.1328306158712815E-2</v>
      </c>
    </row>
    <row r="55" spans="6:14" x14ac:dyDescent="0.25">
      <c r="F55" s="7">
        <f t="shared" si="0"/>
        <v>3.8333333333333357</v>
      </c>
      <c r="G55">
        <f t="shared" si="1"/>
        <v>0.96239209005567916</v>
      </c>
      <c r="H55">
        <f t="shared" si="2"/>
        <v>0.89136614390683133</v>
      </c>
      <c r="I55">
        <f t="shared" si="3"/>
        <v>0.89136614390683</v>
      </c>
      <c r="J55">
        <f t="shared" si="4"/>
        <v>1.503104618825473E-3</v>
      </c>
      <c r="K55" s="23">
        <f t="shared" si="5"/>
        <v>3.2000000000000042</v>
      </c>
      <c r="L55">
        <f>_xlfn.NORM.S.DIST(K55,FALSE)</f>
        <v>2.3840882014648105E-3</v>
      </c>
      <c r="M55">
        <f t="shared" si="6"/>
        <v>7.2256513671447142E-2</v>
      </c>
      <c r="N55">
        <f t="shared" si="7"/>
        <v>7.1328306158712815E-2</v>
      </c>
    </row>
    <row r="56" spans="6:14" x14ac:dyDescent="0.25">
      <c r="F56" s="7">
        <f t="shared" si="0"/>
        <v>3.9166666666666692</v>
      </c>
      <c r="G56">
        <f t="shared" si="1"/>
        <v>0.96159043071841566</v>
      </c>
      <c r="H56">
        <f t="shared" si="2"/>
        <v>0.88914051174644804</v>
      </c>
      <c r="I56">
        <f t="shared" si="3"/>
        <v>0.8891405117464467</v>
      </c>
      <c r="J56">
        <f t="shared" si="4"/>
        <v>1.4981026114066114E-3</v>
      </c>
      <c r="K56" s="23">
        <f t="shared" si="5"/>
        <v>3.4000000000000044</v>
      </c>
      <c r="L56">
        <f>_xlfn.NORM.S.DIST(K56,FALSE)</f>
        <v>1.2322191684730013E-3</v>
      </c>
      <c r="M56">
        <f t="shared" si="6"/>
        <v>7.2256513671447142E-2</v>
      </c>
      <c r="N56">
        <f t="shared" si="7"/>
        <v>7.1328306158712815E-2</v>
      </c>
    </row>
    <row r="57" spans="6:14" x14ac:dyDescent="0.25">
      <c r="F57" s="7">
        <f t="shared" si="0"/>
        <v>4.0000000000000027</v>
      </c>
      <c r="G57">
        <f t="shared" si="1"/>
        <v>0.96078943915232318</v>
      </c>
      <c r="H57">
        <f t="shared" si="2"/>
        <v>0.88692043671715748</v>
      </c>
      <c r="I57">
        <f t="shared" si="3"/>
        <v>0.88692043671715615</v>
      </c>
      <c r="J57">
        <f t="shared" si="4"/>
        <v>1.4931172495877068E-3</v>
      </c>
      <c r="K57" s="23">
        <f t="shared" si="5"/>
        <v>3.6000000000000045</v>
      </c>
      <c r="L57">
        <f>_xlfn.NORM.S.DIST(K57,FALSE)</f>
        <v>6.1190193011376214E-4</v>
      </c>
      <c r="M57">
        <f t="shared" si="6"/>
        <v>7.2256513671447142E-2</v>
      </c>
      <c r="N57">
        <f t="shared" si="7"/>
        <v>7.1328306158712815E-2</v>
      </c>
    </row>
    <row r="58" spans="6:14" x14ac:dyDescent="0.25">
      <c r="F58" s="7">
        <f t="shared" si="0"/>
        <v>4.0833333333333357</v>
      </c>
      <c r="G58">
        <f t="shared" si="1"/>
        <v>0.95998911480115767</v>
      </c>
      <c r="H58">
        <f t="shared" si="2"/>
        <v>0.88470590494348345</v>
      </c>
      <c r="I58">
        <f t="shared" si="3"/>
        <v>0.88470590494348211</v>
      </c>
      <c r="J58">
        <f t="shared" si="4"/>
        <v>1.4881484779758608E-3</v>
      </c>
      <c r="K58" s="23">
        <f t="shared" si="5"/>
        <v>3.8000000000000047</v>
      </c>
      <c r="L58">
        <f>_xlfn.NORM.S.DIST(K58,FALSE)</f>
        <v>2.9194692579145507E-4</v>
      </c>
      <c r="M58">
        <f t="shared" si="6"/>
        <v>7.2256513671447142E-2</v>
      </c>
      <c r="N58">
        <f t="shared" si="7"/>
        <v>7.1328306158712815E-2</v>
      </c>
    </row>
    <row r="59" spans="6:14" x14ac:dyDescent="0.25">
      <c r="F59" s="7">
        <f t="shared" si="0"/>
        <v>4.1666666666666687</v>
      </c>
      <c r="G59">
        <f t="shared" si="1"/>
        <v>0.95918945710913817</v>
      </c>
      <c r="H59">
        <f t="shared" si="2"/>
        <v>0.88249690258459534</v>
      </c>
      <c r="I59">
        <f t="shared" si="3"/>
        <v>0.8824969025845939</v>
      </c>
      <c r="J59">
        <f t="shared" si="4"/>
        <v>1.4831962413622785E-3</v>
      </c>
      <c r="K59" s="23">
        <f t="shared" si="5"/>
        <v>4.0000000000000044</v>
      </c>
      <c r="L59">
        <f>_xlfn.NORM.S.DIST(K59,FALSE)</f>
        <v>1.3383022576488298E-4</v>
      </c>
      <c r="M59">
        <f t="shared" si="6"/>
        <v>7.2256513671447142E-2</v>
      </c>
      <c r="N59">
        <f t="shared" si="7"/>
        <v>7.1328306158712815E-2</v>
      </c>
    </row>
    <row r="60" spans="6:14" x14ac:dyDescent="0.25">
      <c r="F60" s="7">
        <f t="shared" si="0"/>
        <v>4.2500000000000018</v>
      </c>
      <c r="G60">
        <f t="shared" si="1"/>
        <v>0.95839046552094687</v>
      </c>
      <c r="H60">
        <f t="shared" si="2"/>
        <v>0.88029341583422105</v>
      </c>
      <c r="I60">
        <f t="shared" si="3"/>
        <v>0.88029341583421961</v>
      </c>
      <c r="J60">
        <f t="shared" si="4"/>
        <v>1.4782604847223212E-3</v>
      </c>
      <c r="K60" s="23">
        <f t="shared" si="5"/>
        <v>4.2000000000000046</v>
      </c>
      <c r="L60">
        <f>_xlfn.NORM.S.DIST(K60,FALSE)</f>
        <v>5.8943067756538703E-5</v>
      </c>
      <c r="M60">
        <f t="shared" si="6"/>
        <v>7.2256513671447142E-2</v>
      </c>
      <c r="N60">
        <f t="shared" si="7"/>
        <v>7.1328306158712815E-2</v>
      </c>
    </row>
    <row r="61" spans="6:14" x14ac:dyDescent="0.25">
      <c r="F61" s="7">
        <f t="shared" si="0"/>
        <v>4.3333333333333348</v>
      </c>
      <c r="G61">
        <f t="shared" si="1"/>
        <v>0.9575921394817285</v>
      </c>
      <c r="H61">
        <f t="shared" si="2"/>
        <v>0.8780954309205613</v>
      </c>
      <c r="I61">
        <f t="shared" si="3"/>
        <v>0.87809543092055975</v>
      </c>
      <c r="J61">
        <f t="shared" si="4"/>
        <v>1.4733411532139983E-3</v>
      </c>
      <c r="K61" s="23">
        <f t="shared" si="5"/>
        <v>4.4000000000000048</v>
      </c>
      <c r="L61">
        <f>_xlfn.NORM.S.DIST(K61,FALSE)</f>
        <v>2.4942471290053047E-5</v>
      </c>
      <c r="M61">
        <f t="shared" si="6"/>
        <v>7.2256513671447142E-2</v>
      </c>
      <c r="N61">
        <f t="shared" si="7"/>
        <v>7.1328306158712815E-2</v>
      </c>
    </row>
    <row r="62" spans="6:14" x14ac:dyDescent="0.25">
      <c r="F62" s="7">
        <f t="shared" si="0"/>
        <v>4.4166666666666679</v>
      </c>
      <c r="G62">
        <f t="shared" si="1"/>
        <v>0.95679447843708998</v>
      </c>
      <c r="H62">
        <f t="shared" si="2"/>
        <v>0.87590293410620312</v>
      </c>
      <c r="I62">
        <f t="shared" si="3"/>
        <v>0.87590293410620157</v>
      </c>
      <c r="J62">
        <f t="shared" si="4"/>
        <v>1.4684381921781712E-3</v>
      </c>
      <c r="K62" s="23">
        <f t="shared" si="5"/>
        <v>4.600000000000005</v>
      </c>
      <c r="L62">
        <f>_xlfn.NORM.S.DIST(K62,FALSE)</f>
        <v>1.0140852065486508E-5</v>
      </c>
      <c r="M62">
        <f t="shared" si="6"/>
        <v>7.2256513671447142E-2</v>
      </c>
      <c r="N62">
        <f t="shared" si="7"/>
        <v>7.1328306158712815E-2</v>
      </c>
    </row>
    <row r="63" spans="6:14" x14ac:dyDescent="0.25">
      <c r="F63" s="7">
        <f t="shared" si="0"/>
        <v>4.5000000000000009</v>
      </c>
      <c r="G63">
        <f t="shared" si="1"/>
        <v>0.95599748183309985</v>
      </c>
      <c r="H63">
        <f t="shared" si="2"/>
        <v>0.87371591168803442</v>
      </c>
      <c r="I63">
        <f t="shared" si="3"/>
        <v>0.87371591168803275</v>
      </c>
      <c r="J63">
        <f t="shared" si="4"/>
        <v>1.4635515471372728E-3</v>
      </c>
      <c r="K63" s="23">
        <f t="shared" si="5"/>
        <v>4.8000000000000052</v>
      </c>
      <c r="L63">
        <f>_xlfn.NORM.S.DIST(K63,FALSE)</f>
        <v>3.961299091031977E-6</v>
      </c>
      <c r="M63">
        <f t="shared" si="6"/>
        <v>7.2256513671447142E-2</v>
      </c>
      <c r="N63">
        <f t="shared" si="7"/>
        <v>7.1328306158712815E-2</v>
      </c>
    </row>
    <row r="64" spans="6:14" x14ac:dyDescent="0.25">
      <c r="F64" s="7">
        <f t="shared" si="0"/>
        <v>4.5833333333333339</v>
      </c>
      <c r="G64">
        <f t="shared" si="1"/>
        <v>0.95520114911628839</v>
      </c>
      <c r="H64">
        <f t="shared" si="2"/>
        <v>0.87153434999715784</v>
      </c>
      <c r="I64">
        <f t="shared" si="3"/>
        <v>0.87153434999715618</v>
      </c>
      <c r="J64">
        <f t="shared" si="4"/>
        <v>1.4586811637953654E-3</v>
      </c>
      <c r="K64" s="23">
        <f t="shared" si="5"/>
        <v>5.0000000000000053</v>
      </c>
      <c r="L64">
        <f>_xlfn.NORM.S.DIST(K64,FALSE)</f>
        <v>1.4867195147342583E-6</v>
      </c>
      <c r="M64">
        <f t="shared" si="6"/>
        <v>7.2256513671447142E-2</v>
      </c>
      <c r="N64">
        <f t="shared" si="7"/>
        <v>7.1328306158712815E-2</v>
      </c>
    </row>
    <row r="65" spans="6:14" x14ac:dyDescent="0.25">
      <c r="F65" s="7">
        <f t="shared" si="0"/>
        <v>4.666666666666667</v>
      </c>
      <c r="G65">
        <f t="shared" si="1"/>
        <v>0.95440547973364664</v>
      </c>
      <c r="H65">
        <f t="shared" si="2"/>
        <v>0.86935823539880586</v>
      </c>
      <c r="I65">
        <f t="shared" si="3"/>
        <v>0.86935823539880408</v>
      </c>
      <c r="J65">
        <f t="shared" si="4"/>
        <v>1.4538269880368631E-3</v>
      </c>
      <c r="K65" s="23">
        <f t="shared" si="5"/>
        <v>5.2000000000000055</v>
      </c>
      <c r="L65">
        <f>_xlfn.NORM.S.DIST(K65,FALSE)</f>
        <v>5.3610353446974716E-7</v>
      </c>
      <c r="M65">
        <f t="shared" si="6"/>
        <v>7.2256513671447142E-2</v>
      </c>
      <c r="N65">
        <f t="shared" si="7"/>
        <v>7.1328306158712815E-2</v>
      </c>
    </row>
    <row r="66" spans="6:14" x14ac:dyDescent="0.25">
      <c r="F66" s="7">
        <f t="shared" si="0"/>
        <v>4.75</v>
      </c>
      <c r="G66">
        <f t="shared" si="1"/>
        <v>0.95361047313262637</v>
      </c>
      <c r="H66">
        <f t="shared" si="2"/>
        <v>0.86718755429225491</v>
      </c>
      <c r="I66">
        <f t="shared" si="3"/>
        <v>0.86718755429225314</v>
      </c>
      <c r="J66">
        <f t="shared" si="4"/>
        <v>1.4489889659266679E-3</v>
      </c>
      <c r="K66" s="23">
        <f t="shared" si="5"/>
        <v>5.4000000000000057</v>
      </c>
      <c r="L66">
        <f>_xlfn.NORM.S.DIST(K66,FALSE)</f>
        <v>1.857361844555237E-7</v>
      </c>
      <c r="M66">
        <f t="shared" si="6"/>
        <v>7.2256513671447142E-2</v>
      </c>
      <c r="N66">
        <f t="shared" si="7"/>
        <v>7.1328306158712815E-2</v>
      </c>
    </row>
    <row r="67" spans="6:14" x14ac:dyDescent="0.25">
      <c r="F67" s="7">
        <f t="shared" si="0"/>
        <v>4.833333333333333</v>
      </c>
      <c r="G67">
        <f t="shared" si="1"/>
        <v>0.95281612876113964</v>
      </c>
      <c r="H67">
        <f t="shared" si="2"/>
        <v>0.8650222931107413</v>
      </c>
      <c r="I67">
        <f t="shared" si="3"/>
        <v>0.86502229311073942</v>
      </c>
      <c r="J67">
        <f t="shared" si="4"/>
        <v>1.4441670437085991E-3</v>
      </c>
      <c r="K67" s="23">
        <f t="shared" si="5"/>
        <v>5.6000000000000059</v>
      </c>
      <c r="L67">
        <f>_xlfn.NORM.S.DIST(K67,FALSE)</f>
        <v>6.1826205001656376E-8</v>
      </c>
      <c r="M67">
        <f t="shared" si="6"/>
        <v>7.2256513671447142E-2</v>
      </c>
      <c r="N67">
        <f t="shared" si="7"/>
        <v>7.1328306158712815E-2</v>
      </c>
    </row>
    <row r="68" spans="6:14" x14ac:dyDescent="0.25">
      <c r="F68" s="7">
        <f t="shared" si="0"/>
        <v>4.9166666666666661</v>
      </c>
      <c r="G68">
        <f t="shared" si="1"/>
        <v>0.95202244606755837</v>
      </c>
      <c r="H68">
        <f t="shared" si="2"/>
        <v>0.86286243832137544</v>
      </c>
      <c r="I68">
        <f t="shared" si="3"/>
        <v>0.86286243832137344</v>
      </c>
      <c r="J68">
        <f t="shared" si="4"/>
        <v>1.4393611678059767E-3</v>
      </c>
      <c r="K68" s="23">
        <f t="shared" si="5"/>
        <v>5.800000000000006</v>
      </c>
      <c r="L68">
        <f>_xlfn.NORM.S.DIST(K68,FALSE)</f>
        <v>1.977319640624397E-8</v>
      </c>
      <c r="M68">
        <f t="shared" si="6"/>
        <v>7.2256513671447142E-2</v>
      </c>
      <c r="N68">
        <f t="shared" si="7"/>
        <v>7.1328306158712815E-2</v>
      </c>
    </row>
    <row r="69" spans="6:14" x14ac:dyDescent="0.25">
      <c r="F69" s="7">
        <f t="shared" si="0"/>
        <v>4.9999999999999991</v>
      </c>
      <c r="G69">
        <f t="shared" si="1"/>
        <v>0.95122942450071402</v>
      </c>
      <c r="H69">
        <f t="shared" si="2"/>
        <v>0.86070797642505781</v>
      </c>
      <c r="I69">
        <f t="shared" si="3"/>
        <v>0.86070797642505581</v>
      </c>
      <c r="J69">
        <f t="shared" si="4"/>
        <v>1.4345712848200538E-3</v>
      </c>
      <c r="K69" s="23">
        <f t="shared" si="5"/>
        <v>6.0000000000000062</v>
      </c>
      <c r="L69">
        <f>_xlfn.NORM.S.DIST(K69,FALSE)</f>
        <v>6.0758828498230694E-9</v>
      </c>
      <c r="M69">
        <f t="shared" si="6"/>
        <v>7.2256513671447142E-2</v>
      </c>
      <c r="N69">
        <f t="shared" si="7"/>
        <v>7.1328306158712815E-2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9"/>
  <sheetViews>
    <sheetView showGridLines="0" topLeftCell="G1" workbookViewId="0">
      <selection activeCell="O10" sqref="O10"/>
    </sheetView>
  </sheetViews>
  <sheetFormatPr baseColWidth="10" defaultRowHeight="15" x14ac:dyDescent="0.25"/>
  <cols>
    <col min="1" max="1" width="6.42578125" customWidth="1"/>
    <col min="2" max="2" width="11.7109375" bestFit="1" customWidth="1"/>
    <col min="3" max="4" width="12.7109375" bestFit="1" customWidth="1"/>
    <col min="6" max="6" width="6.5703125" bestFit="1" customWidth="1"/>
    <col min="7" max="10" width="12" bestFit="1" customWidth="1"/>
    <col min="11" max="12" width="9.42578125" customWidth="1"/>
    <col min="13" max="14" width="10.5703125" bestFit="1" customWidth="1"/>
    <col min="15" max="17" width="10.5703125" customWidth="1"/>
    <col min="18" max="19" width="12" bestFit="1" customWidth="1"/>
    <col min="20" max="20" width="13" bestFit="1" customWidth="1"/>
    <col min="21" max="23" width="12" bestFit="1" customWidth="1"/>
    <col min="24" max="24" width="13.140625" bestFit="1" customWidth="1"/>
    <col min="25" max="29" width="12" bestFit="1" customWidth="1"/>
  </cols>
  <sheetData>
    <row r="2" spans="2:37" x14ac:dyDescent="0.25">
      <c r="L2" t="s">
        <v>44</v>
      </c>
      <c r="M2">
        <v>2</v>
      </c>
      <c r="N2" t="s">
        <v>45</v>
      </c>
      <c r="X2" t="s">
        <v>44</v>
      </c>
      <c r="Y2">
        <v>2</v>
      </c>
      <c r="Z2" t="s">
        <v>45</v>
      </c>
    </row>
    <row r="3" spans="2:37" x14ac:dyDescent="0.25">
      <c r="N3" t="s">
        <v>40</v>
      </c>
      <c r="O3">
        <v>0</v>
      </c>
      <c r="P3">
        <f>O4</f>
        <v>0.87669412262888224</v>
      </c>
      <c r="Z3" t="s">
        <v>40</v>
      </c>
      <c r="AA3">
        <v>0</v>
      </c>
      <c r="AB3">
        <f>AA4</f>
        <v>0.47376671353018196</v>
      </c>
    </row>
    <row r="4" spans="2:37" x14ac:dyDescent="0.25">
      <c r="N4" t="s">
        <v>41</v>
      </c>
      <c r="O4" s="28">
        <f>(FACT($M$2))/(FACT(O6)*FACT($M$2-O6))*O5</f>
        <v>0.87669412262888224</v>
      </c>
      <c r="P4" s="28">
        <f>(FACT($M$2))/(FACT(P6)*FACT($M$2-P6))*P5</f>
        <v>1.452846484840343E-2</v>
      </c>
      <c r="Q4" s="28">
        <f>(FACT($M$2))/(FACT(Q6)*FACT($M$2-Q6))*Q5</f>
        <v>2.0278941243982197E-2</v>
      </c>
      <c r="S4" s="28"/>
      <c r="T4" s="28"/>
      <c r="U4" s="28"/>
      <c r="Z4" t="s">
        <v>41</v>
      </c>
      <c r="AA4" s="28">
        <f>(FACT($AA$6))/(FACT(Y5)*FACT($Y$2-AA6))*AA5</f>
        <v>0.47376671353018196</v>
      </c>
      <c r="AB4" s="28">
        <f>(FACT($Y$2))/(FACT(AB6)*FACT($Y$2-AB6))*AB5</f>
        <v>4.7656705363732302E-3</v>
      </c>
      <c r="AC4" s="28">
        <f>(FACT($Y$2))/(FACT(AC6)*FACT($Y$2-AC6))*AC5</f>
        <v>4.4252132734504991E-3</v>
      </c>
    </row>
    <row r="5" spans="2:37" x14ac:dyDescent="0.25">
      <c r="N5" s="27" t="s">
        <v>42</v>
      </c>
      <c r="O5">
        <f>$C$20*SUMPRODUCT($L$10:$L$69,O10:O69)</f>
        <v>0.87669412262888224</v>
      </c>
      <c r="P5">
        <f>$C$20*SUMPRODUCT($L$10:$L$69,P10:P69)</f>
        <v>7.2642324242017152E-3</v>
      </c>
      <c r="Q5">
        <f>$C$20*SUMPRODUCT($L$10:$L$69,Q10:Q69)</f>
        <v>2.0278941243982197E-2</v>
      </c>
      <c r="Z5" s="27" t="s">
        <v>42</v>
      </c>
      <c r="AA5">
        <f>$C$20*SUMPRODUCT($Z$10:$Z$69,AA10:AA69)</f>
        <v>0.94753342706036392</v>
      </c>
      <c r="AB5">
        <f>$C$20*SUMPRODUCT($Z$10:$Z$69,AB10:AB69)</f>
        <v>2.3828352681866151E-3</v>
      </c>
      <c r="AC5">
        <f>$C$20*SUMPRODUCT($Z$10:$Z$69,AC10:AC69)</f>
        <v>4.4252132734504991E-3</v>
      </c>
    </row>
    <row r="6" spans="2:37" x14ac:dyDescent="0.25">
      <c r="N6" t="s">
        <v>43</v>
      </c>
      <c r="O6">
        <v>0</v>
      </c>
      <c r="P6">
        <v>1</v>
      </c>
      <c r="Q6">
        <v>2</v>
      </c>
      <c r="Z6" t="s">
        <v>43</v>
      </c>
      <c r="AA6">
        <v>0</v>
      </c>
      <c r="AB6">
        <v>1</v>
      </c>
      <c r="AC6">
        <v>2</v>
      </c>
    </row>
    <row r="7" spans="2:37" ht="15.75" thickBot="1" x14ac:dyDescent="0.3">
      <c r="Z7">
        <f>SUM(Z9:Z69)*C20</f>
        <v>0.99999999900416991</v>
      </c>
    </row>
    <row r="8" spans="2:37" ht="15.75" thickBot="1" x14ac:dyDescent="0.3">
      <c r="B8" s="19" t="s">
        <v>5</v>
      </c>
      <c r="F8" s="20" t="s">
        <v>0</v>
      </c>
      <c r="G8" s="24" t="s">
        <v>16</v>
      </c>
      <c r="H8" s="25" t="s">
        <v>17</v>
      </c>
      <c r="I8" s="25" t="s">
        <v>18</v>
      </c>
      <c r="J8" s="26" t="s">
        <v>1</v>
      </c>
      <c r="K8" s="24" t="s">
        <v>31</v>
      </c>
      <c r="L8" s="26" t="s">
        <v>33</v>
      </c>
      <c r="M8" s="25" t="s">
        <v>36</v>
      </c>
      <c r="N8" s="25" t="s">
        <v>39</v>
      </c>
      <c r="O8" s="29" t="s">
        <v>46</v>
      </c>
      <c r="P8" s="29" t="s">
        <v>47</v>
      </c>
      <c r="Q8" s="29"/>
      <c r="R8" s="25" t="s">
        <v>19</v>
      </c>
      <c r="S8" s="25" t="s">
        <v>34</v>
      </c>
      <c r="T8" s="25" t="s">
        <v>35</v>
      </c>
      <c r="U8" s="25" t="s">
        <v>36</v>
      </c>
      <c r="V8" s="25" t="s">
        <v>20</v>
      </c>
      <c r="W8" s="25" t="s">
        <v>37</v>
      </c>
      <c r="X8" s="25" t="s">
        <v>38</v>
      </c>
      <c r="Y8" s="25" t="s">
        <v>39</v>
      </c>
      <c r="Z8" s="26" t="s">
        <v>33</v>
      </c>
      <c r="AA8" s="29" t="s">
        <v>46</v>
      </c>
      <c r="AB8" s="29" t="s">
        <v>47</v>
      </c>
      <c r="AC8" s="29" t="s">
        <v>48</v>
      </c>
      <c r="AI8" s="20" t="s">
        <v>2</v>
      </c>
      <c r="AJ8" s="20" t="s">
        <v>3</v>
      </c>
      <c r="AK8" s="20" t="s">
        <v>4</v>
      </c>
    </row>
    <row r="9" spans="2:37" x14ac:dyDescent="0.25">
      <c r="B9" s="13" t="s">
        <v>6</v>
      </c>
      <c r="C9" s="8">
        <v>0.01</v>
      </c>
      <c r="F9" s="7">
        <v>0</v>
      </c>
      <c r="G9">
        <f>EXP(-$C$9*(0-F9))</f>
        <v>1</v>
      </c>
      <c r="H9">
        <f>EXP(-$C$11*(0-F9))</f>
        <v>1</v>
      </c>
      <c r="I9">
        <v>1</v>
      </c>
      <c r="K9">
        <v>-6</v>
      </c>
      <c r="L9">
        <f>_xlfn.NORM.S.DIST($K9,FALSE)</f>
        <v>6.0758828498232861E-9</v>
      </c>
      <c r="R9">
        <f>EXP(-$C$12*(F9-0))</f>
        <v>1</v>
      </c>
      <c r="S9">
        <f>1-R9</f>
        <v>0</v>
      </c>
      <c r="U9">
        <v>0</v>
      </c>
      <c r="V9">
        <f>EXP(-$C$13*(F9-0))</f>
        <v>1</v>
      </c>
      <c r="W9">
        <f>1-V9</f>
        <v>0</v>
      </c>
      <c r="Y9">
        <v>1</v>
      </c>
      <c r="Z9">
        <f>_xlfn.NORM.S.DIST($K9,FALSE)</f>
        <v>6.0758828498232861E-9</v>
      </c>
    </row>
    <row r="10" spans="2:37" x14ac:dyDescent="0.25">
      <c r="B10" s="14" t="s">
        <v>7</v>
      </c>
      <c r="C10" s="9">
        <v>5</v>
      </c>
      <c r="F10" s="7">
        <f>F9+$C$19</f>
        <v>8.3333333333333329E-2</v>
      </c>
      <c r="G10">
        <f>EXP(-$C$9*(F10-$F$9))</f>
        <v>0.99916701379245831</v>
      </c>
      <c r="H10">
        <f>EXP(-$C$11*(F10-$F$9))</f>
        <v>0.99750312239746008</v>
      </c>
      <c r="I10">
        <f>EXP(-$C$11*(F10-F9))*I9</f>
        <v>0.99750312239746008</v>
      </c>
      <c r="J10">
        <f>(1-$C$14)*(H9-H10)*G10</f>
        <v>1.7463584165545558E-3</v>
      </c>
      <c r="K10" s="23">
        <f>K9+$C$20</f>
        <v>-5.8</v>
      </c>
      <c r="L10">
        <f t="shared" ref="L10:L69" si="0">_xlfn.NORM.S.DIST($K10,FALSE)</f>
        <v>1.9773196406244672E-8</v>
      </c>
      <c r="M10">
        <f>_xlfn.NORM.S.DIST(($C$24-SQRT($C$17)*$K10)/SQRT(1-$C$17),TRUE)</f>
        <v>0.99990666124306504</v>
      </c>
      <c r="N10">
        <f>_xlfn.NORM.S.DIST(($D$24-SQRT($C$17)*$K10)/SQRT(1-$C$17),TRUE)</f>
        <v>0.99990303925004298</v>
      </c>
      <c r="O10">
        <f>(1-M10)*(1-N10)</f>
        <v>9.0501958724695014E-9</v>
      </c>
      <c r="P10">
        <f>N10*(1-M10) * (1-N10)*M10</f>
        <v>9.0484737065637392E-9</v>
      </c>
      <c r="Q10">
        <f>M10*N10</f>
        <v>0.99980970954330395</v>
      </c>
      <c r="R10">
        <f>EXP(-$C$12*(F10-$F$9))</f>
        <v>0.99875078092458092</v>
      </c>
      <c r="S10">
        <f>1-R10</f>
        <v>1.2492190754190835E-3</v>
      </c>
      <c r="T10">
        <f>NORMSINV(S10)</f>
        <v>-3.023530533768839</v>
      </c>
      <c r="U10">
        <f>_xlfn.NORM.S.DIST((T10-SQRT($C$17)*$K10)/SQRT(1-$C$17),TRUE)</f>
        <v>0.93625589982020863</v>
      </c>
      <c r="V10">
        <f>EXP(-$C$13*(F10-$F$9))</f>
        <v>0.99876742690964582</v>
      </c>
      <c r="W10">
        <f t="shared" ref="W10:W69" si="1">1-V10</f>
        <v>1.2325730903541832E-3</v>
      </c>
      <c r="X10">
        <f>NORMSINV(W10)</f>
        <v>-3.0275871527783864</v>
      </c>
      <c r="Y10">
        <f>_xlfn.NORM.S.DIST((X10-SQRT($C$17)*$K10)/SQRT(1-$C$17),TRUE)</f>
        <v>0.93553629908487856</v>
      </c>
      <c r="Z10">
        <f t="shared" ref="Z10:Z69" si="2">_xlfn.NORM.S.DIST($K10,FALSE)</f>
        <v>1.9773196406244672E-8</v>
      </c>
      <c r="AA10">
        <f>(1-U10)*(1-Y10)</f>
        <v>4.1091806090936094E-3</v>
      </c>
      <c r="AB10">
        <f>U10*(1-Y10) * (1-U10)*Y10</f>
        <v>3.5992369641780144E-3</v>
      </c>
      <c r="AC10">
        <f>U10*Y10</f>
        <v>0.87590137951418079</v>
      </c>
      <c r="AD10">
        <f>SUMPRODUCT(U10:U69,Z10:Z69)</f>
        <v>0.14323592027208887</v>
      </c>
      <c r="AE10">
        <f>(1-$C$15)*G10*AD10</f>
        <v>7.0127137295778061E-2</v>
      </c>
      <c r="AI10">
        <f>(1-$C$15)*U10*G10</f>
        <v>0.45838324566877514</v>
      </c>
      <c r="AJ10">
        <f>(1-$C$16)*G10*Y10*(1-U10)</f>
        <v>2.6813360027343379E-2</v>
      </c>
      <c r="AK10">
        <f>AI10+AJ10</f>
        <v>0.4851966056961185</v>
      </c>
    </row>
    <row r="11" spans="2:37" x14ac:dyDescent="0.25">
      <c r="B11" s="14" t="s">
        <v>8</v>
      </c>
      <c r="C11" s="10">
        <v>0.03</v>
      </c>
      <c r="F11" s="7">
        <f t="shared" ref="F11:F69" si="3">F10+$C$19</f>
        <v>0.16666666666666666</v>
      </c>
      <c r="G11">
        <f t="shared" ref="G11:G69" si="4">EXP(-$C$9*(F11-$F$9))</f>
        <v>0.99833472145093871</v>
      </c>
      <c r="H11">
        <f t="shared" ref="H11:H69" si="5">EXP(-$C$11*(F11-$F$9))</f>
        <v>0.99501247919268232</v>
      </c>
      <c r="I11">
        <f t="shared" ref="I11:I69" si="6">EXP(-$C$11*(F11-F10))*I10</f>
        <v>0.99501247919268221</v>
      </c>
      <c r="J11">
        <f t="shared" ref="J11:J69" si="7">(1-$C$14)*(H10-H11)*G11</f>
        <v>1.7405469130528381E-3</v>
      </c>
      <c r="K11" s="23">
        <f t="shared" ref="K11:K69" si="8">K10+$C$20</f>
        <v>-5.6</v>
      </c>
      <c r="L11">
        <f>_xlfn.NORM.S.DIST($K11,FALSE)</f>
        <v>6.1826205001658573E-8</v>
      </c>
      <c r="M11">
        <f>_xlfn.NORM.S.DIST(($C$24-SQRT($C$17)*$K11)/SQRT(1-$C$17),TRUE)</f>
        <v>0.99979718597324785</v>
      </c>
      <c r="N11">
        <f t="shared" ref="N11:N69" si="9">_xlfn.NORM.S.DIST(($D$24-SQRT($C$17)*$K11)/SQRT(1-$C$17),TRUE)</f>
        <v>0.99978969769453963</v>
      </c>
      <c r="O11">
        <f t="shared" ref="O11:O69" si="10">(1-M11)*(1-N11)</f>
        <v>4.2652257405679617E-8</v>
      </c>
      <c r="P11">
        <f t="shared" ref="P11:P69" si="11">N11*(1-M11) * (1-N11)*M11</f>
        <v>4.2634638880754654E-8</v>
      </c>
      <c r="Q11">
        <f t="shared" ref="Q11:Q69" si="12">M11*N11</f>
        <v>0.99958692632004487</v>
      </c>
      <c r="R11">
        <f>EXP(-$C$12*(F11-$F$9))</f>
        <v>0.99750312239746008</v>
      </c>
      <c r="S11">
        <f t="shared" ref="S11:S69" si="13">1-R11</f>
        <v>2.4968776025399153E-3</v>
      </c>
      <c r="T11">
        <f t="shared" ref="T11:T69" si="14">NORMSINV(S11)</f>
        <v>-2.8074363201932515</v>
      </c>
      <c r="U11">
        <f>_xlfn.NORM.S.DIST((T11-SQRT($C$17)*$K11)/SQRT(1-$C$17),TRUE)</f>
        <v>0.94841600619263777</v>
      </c>
      <c r="V11">
        <f>EXP(-$C$13*(F11-$F$9))</f>
        <v>0.99753637305571463</v>
      </c>
      <c r="W11">
        <f t="shared" si="1"/>
        <v>2.4636269442853687E-3</v>
      </c>
      <c r="X11">
        <f t="shared" ref="X10:X69" si="15">NORMSINV(W11)</f>
        <v>-2.8117515974475307</v>
      </c>
      <c r="Y11">
        <f t="shared" ref="Y11:Y69" si="16">_xlfn.NORM.S.DIST((X11-SQRT($C$17)*$K11)/SQRT(1-$C$17),TRUE)</f>
        <v>0.9477675560055665</v>
      </c>
      <c r="Z11">
        <f>_xlfn.NORM.S.DIST($K11,FALSE)</f>
        <v>6.1826205001658573E-8</v>
      </c>
      <c r="AA11">
        <f t="shared" ref="AA11:AA69" si="17">(1-U11)*(1-Y11)</f>
        <v>2.694358067552252E-3</v>
      </c>
      <c r="AB11">
        <f t="shared" ref="AB11:AB69" si="18">U11*(1-Y11) * (1-U11)*Y11</f>
        <v>2.4218989762126312E-3</v>
      </c>
      <c r="AC11">
        <f t="shared" ref="AC11:AC69" si="19">U11*Y11</f>
        <v>0.89887792026575652</v>
      </c>
      <c r="AD11">
        <f t="shared" ref="AD11:AD69" si="20">SUMPRODUCT(U11:U70,Z11:Z70)</f>
        <v>0.14323590175931708</v>
      </c>
      <c r="AE11">
        <f t="shared" ref="AE11:AE69" si="21">(1-$C$15)*G11*AD11</f>
        <v>7.0068713301484301E-2</v>
      </c>
      <c r="AI11">
        <f>(1-$C$15)*U11*G11</f>
        <v>0.46394994838735004</v>
      </c>
      <c r="AJ11">
        <f>(1-$C$16)*G11*Y11*(1-U11)</f>
        <v>2.1963699395163471E-2</v>
      </c>
      <c r="AK11">
        <f t="shared" ref="AK11:AK69" si="22">AI11+AJ11</f>
        <v>0.4859136477825135</v>
      </c>
    </row>
    <row r="12" spans="2:37" x14ac:dyDescent="0.25">
      <c r="B12" s="14" t="s">
        <v>9</v>
      </c>
      <c r="C12" s="11">
        <v>1.4999999999999999E-2</v>
      </c>
      <c r="F12" s="7">
        <f t="shared" si="3"/>
        <v>0.25</v>
      </c>
      <c r="G12">
        <f t="shared" si="4"/>
        <v>0.99750312239746008</v>
      </c>
      <c r="H12">
        <f t="shared" si="5"/>
        <v>0.99252805481913842</v>
      </c>
      <c r="I12">
        <f t="shared" si="6"/>
        <v>0.99252805481913831</v>
      </c>
      <c r="J12">
        <f t="shared" si="7"/>
        <v>1.7347547489792777E-3</v>
      </c>
      <c r="K12" s="23">
        <f t="shared" si="8"/>
        <v>-5.3999999999999995</v>
      </c>
      <c r="L12">
        <f t="shared" si="0"/>
        <v>1.8573618445552997E-7</v>
      </c>
      <c r="M12">
        <f t="shared" ref="M12:M69" si="23">_xlfn.NORM.S.DIST(($C$24-SQRT($C$17)*$K12)/SQRT(1-$C$17),TRUE)</f>
        <v>0.99957563724784404</v>
      </c>
      <c r="N12">
        <f t="shared" si="9"/>
        <v>0.99956076266671245</v>
      </c>
      <c r="O12">
        <f t="shared" si="10"/>
        <v>1.8639596360354747E-7</v>
      </c>
      <c r="P12">
        <f t="shared" si="11"/>
        <v>1.862350267769084E-7</v>
      </c>
      <c r="Q12">
        <f t="shared" si="12"/>
        <v>0.99913658631052005</v>
      </c>
      <c r="R12">
        <f>EXP(-$C$12*(F12-$F$9))</f>
        <v>0.99625702246917103</v>
      </c>
      <c r="S12">
        <f t="shared" si="13"/>
        <v>3.7429775308289726E-3</v>
      </c>
      <c r="T12">
        <f t="shared" si="14"/>
        <v>-2.6744158952923449</v>
      </c>
      <c r="U12">
        <f>_xlfn.NORM.S.DIST((T12-SQRT($C$17)*$K12)/SQRT(1-$C$17),TRUE)</f>
        <v>0.94714766088996516</v>
      </c>
      <c r="V12">
        <f>EXP(-$C$13*(F12-$F$9))</f>
        <v>0.99630683656563657</v>
      </c>
      <c r="W12">
        <f t="shared" si="1"/>
        <v>3.6931634343634334E-3</v>
      </c>
      <c r="X12">
        <f t="shared" si="15"/>
        <v>-2.6789053539691352</v>
      </c>
      <c r="Y12">
        <f t="shared" si="16"/>
        <v>0.94645978408640841</v>
      </c>
      <c r="Z12">
        <f t="shared" si="2"/>
        <v>1.8573618445552997E-7</v>
      </c>
      <c r="AA12">
        <f t="shared" si="17"/>
        <v>2.8297256474896265E-3</v>
      </c>
      <c r="AB12">
        <f t="shared" si="18"/>
        <v>2.5366712530773801E-3</v>
      </c>
      <c r="AC12">
        <f t="shared" si="19"/>
        <v>0.89643717062386319</v>
      </c>
      <c r="AD12">
        <f t="shared" si="20"/>
        <v>0.14323584312235466</v>
      </c>
      <c r="AE12">
        <f t="shared" si="21"/>
        <v>7.0010318369352953E-2</v>
      </c>
      <c r="AI12">
        <f>(1-$C$15)*U12*G12</f>
        <v>0.46294354706350355</v>
      </c>
      <c r="AJ12">
        <f>(1-$C$16)*G12*Y12*(1-U12)</f>
        <v>2.2453970903716532E-2</v>
      </c>
      <c r="AK12">
        <f t="shared" si="22"/>
        <v>0.48539751796722008</v>
      </c>
    </row>
    <row r="13" spans="2:37" x14ac:dyDescent="0.25">
      <c r="B13" s="14" t="s">
        <v>10</v>
      </c>
      <c r="C13" s="11">
        <v>1.4800000000000001E-2</v>
      </c>
      <c r="F13" s="7">
        <f t="shared" si="3"/>
        <v>0.33333333333333331</v>
      </c>
      <c r="G13">
        <f t="shared" si="4"/>
        <v>0.99667221605452327</v>
      </c>
      <c r="H13">
        <f t="shared" si="5"/>
        <v>0.99004983374916811</v>
      </c>
      <c r="I13">
        <f t="shared" si="6"/>
        <v>0.99004983374916788</v>
      </c>
      <c r="J13">
        <f t="shared" si="7"/>
        <v>1.7289818599762242E-3</v>
      </c>
      <c r="K13" s="23">
        <f t="shared" si="8"/>
        <v>-5.1999999999999993</v>
      </c>
      <c r="L13">
        <f t="shared" si="0"/>
        <v>5.3610353446976421E-7</v>
      </c>
      <c r="M13">
        <f t="shared" si="23"/>
        <v>0.99914480599595523</v>
      </c>
      <c r="N13">
        <f t="shared" si="9"/>
        <v>0.99911641792753192</v>
      </c>
      <c r="O13">
        <f t="shared" si="10"/>
        <v>7.5563409045615256E-7</v>
      </c>
      <c r="P13">
        <f t="shared" si="11"/>
        <v>7.543207829599485E-7</v>
      </c>
      <c r="Q13">
        <f t="shared" si="12"/>
        <v>0.99826197955757756</v>
      </c>
      <c r="R13">
        <f>EXP(-$C$12*(F13-$F$9))</f>
        <v>0.99501247919268232</v>
      </c>
      <c r="S13">
        <f t="shared" si="13"/>
        <v>4.9875208073176802E-3</v>
      </c>
      <c r="T13">
        <f t="shared" si="14"/>
        <v>-2.5766932943916601</v>
      </c>
      <c r="U13">
        <f t="shared" ref="U13:U69" si="24">_xlfn.NORM.S.DIST((T13-SQRT($C$17)*$K13)/SQRT(1-$C$17),TRUE)</f>
        <v>0.94014659549443225</v>
      </c>
      <c r="V13">
        <f>EXP(-$C$13*(F13-$F$9))</f>
        <v>0.99507881556914979</v>
      </c>
      <c r="W13">
        <f t="shared" si="1"/>
        <v>4.9211844308502117E-3</v>
      </c>
      <c r="X13">
        <f t="shared" si="15"/>
        <v>-2.5813186466220008</v>
      </c>
      <c r="Y13">
        <f t="shared" si="16"/>
        <v>0.9393649098031065</v>
      </c>
      <c r="Z13">
        <f t="shared" si="2"/>
        <v>5.3610353446976421E-7</v>
      </c>
      <c r="AA13">
        <f t="shared" si="17"/>
        <v>3.6292165807862526E-3</v>
      </c>
      <c r="AB13">
        <f t="shared" si="18"/>
        <v>3.2051089510083579E-3</v>
      </c>
      <c r="AC13">
        <f t="shared" si="19"/>
        <v>0.88314072187832504</v>
      </c>
      <c r="AD13">
        <f t="shared" si="20"/>
        <v>0.14323566720276198</v>
      </c>
      <c r="AE13">
        <f t="shared" si="21"/>
        <v>6.9951914826022241E-2</v>
      </c>
      <c r="AI13">
        <f>(1-$C$15)*U13*G13</f>
        <v>0.45913881546630009</v>
      </c>
      <c r="AJ13">
        <f>(1-$C$16)*G13*Y13*(1-U13)</f>
        <v>2.5216688688686074E-2</v>
      </c>
      <c r="AK13">
        <f t="shared" si="22"/>
        <v>0.48435550415498618</v>
      </c>
    </row>
    <row r="14" spans="2:37" x14ac:dyDescent="0.25">
      <c r="B14" s="14" t="s">
        <v>11</v>
      </c>
      <c r="C14" s="10">
        <v>0.3</v>
      </c>
      <c r="F14" s="7">
        <f t="shared" si="3"/>
        <v>0.41666666666666663</v>
      </c>
      <c r="G14">
        <f t="shared" si="4"/>
        <v>0.99584200184510996</v>
      </c>
      <c r="H14">
        <f t="shared" si="5"/>
        <v>0.98757780049388144</v>
      </c>
      <c r="I14">
        <f t="shared" si="6"/>
        <v>0.98757780049388122</v>
      </c>
      <c r="J14">
        <f t="shared" si="7"/>
        <v>1.7232281819006495E-3</v>
      </c>
      <c r="K14" s="23">
        <f t="shared" si="8"/>
        <v>-4.9999999999999991</v>
      </c>
      <c r="L14">
        <f t="shared" si="0"/>
        <v>1.486719514734303E-6</v>
      </c>
      <c r="M14">
        <f t="shared" si="23"/>
        <v>0.99833974274618509</v>
      </c>
      <c r="N14">
        <f t="shared" si="9"/>
        <v>0.99828768860380412</v>
      </c>
      <c r="O14">
        <f t="shared" si="10"/>
        <v>2.8428774163241423E-6</v>
      </c>
      <c r="P14">
        <f t="shared" si="11"/>
        <v>2.8332976990260283E-6</v>
      </c>
      <c r="Q14">
        <f t="shared" si="12"/>
        <v>0.99663027422740558</v>
      </c>
      <c r="R14">
        <f>EXP(-$C$12*(F14-$F$9))</f>
        <v>0.9937694906233947</v>
      </c>
      <c r="S14">
        <f t="shared" si="13"/>
        <v>6.2305093766052977E-3</v>
      </c>
      <c r="T14">
        <f t="shared" si="14"/>
        <v>-2.4988125983342244</v>
      </c>
      <c r="U14">
        <f t="shared" si="24"/>
        <v>0.92869565116261144</v>
      </c>
      <c r="V14">
        <f>EXP(-$C$13*(F14-$F$9))</f>
        <v>0.99385230819829773</v>
      </c>
      <c r="W14">
        <f t="shared" si="1"/>
        <v>6.1476918017022708E-3</v>
      </c>
      <c r="X14">
        <f t="shared" si="15"/>
        <v>-2.5035513525132957</v>
      </c>
      <c r="Y14">
        <f t="shared" si="16"/>
        <v>0.9277784903523314</v>
      </c>
      <c r="Z14">
        <f t="shared" si="2"/>
        <v>1.486719514734303E-6</v>
      </c>
      <c r="AA14">
        <f t="shared" si="17"/>
        <v>5.1497077174801854E-3</v>
      </c>
      <c r="AB14">
        <f t="shared" si="18"/>
        <v>4.4371109859571928E-3</v>
      </c>
      <c r="AC14">
        <f t="shared" si="19"/>
        <v>0.86162384923242297</v>
      </c>
      <c r="AD14">
        <f t="shared" si="20"/>
        <v>0.14323516318684923</v>
      </c>
      <c r="AE14">
        <f t="shared" si="21"/>
        <v>6.9893399904875433E-2</v>
      </c>
      <c r="AI14">
        <f>(1-$C$15)*U14*G14</f>
        <v>0.45316872681572518</v>
      </c>
      <c r="AJ14">
        <f>(1-$C$16)*G14*Y14*(1-U14)</f>
        <v>2.9645806609887471E-2</v>
      </c>
      <c r="AK14">
        <f t="shared" si="22"/>
        <v>0.48281453342561265</v>
      </c>
    </row>
    <row r="15" spans="2:37" x14ac:dyDescent="0.25">
      <c r="B15" s="14" t="s">
        <v>12</v>
      </c>
      <c r="C15" s="10">
        <v>0.51</v>
      </c>
      <c r="F15" s="7">
        <f t="shared" si="3"/>
        <v>0.49999999999999994</v>
      </c>
      <c r="G15">
        <f t="shared" si="4"/>
        <v>0.99501247919268232</v>
      </c>
      <c r="H15">
        <f t="shared" si="5"/>
        <v>0.98511193960306265</v>
      </c>
      <c r="I15">
        <f t="shared" si="6"/>
        <v>0.98511193960306243</v>
      </c>
      <c r="J15">
        <f t="shared" si="7"/>
        <v>1.717493650822519E-3</v>
      </c>
      <c r="K15" s="23">
        <f t="shared" si="8"/>
        <v>-4.7999999999999989</v>
      </c>
      <c r="L15">
        <f t="shared" si="0"/>
        <v>3.9612990910320965E-6</v>
      </c>
      <c r="M15">
        <f t="shared" si="23"/>
        <v>0.99689417714343598</v>
      </c>
      <c r="N15">
        <f t="shared" si="9"/>
        <v>0.99680247001354505</v>
      </c>
      <c r="O15">
        <f t="shared" si="10"/>
        <v>9.9309617164806318E-6</v>
      </c>
      <c r="P15">
        <f t="shared" si="11"/>
        <v>9.8684619847117548E-6</v>
      </c>
      <c r="Q15">
        <f t="shared" si="12"/>
        <v>0.99370657811869756</v>
      </c>
      <c r="R15">
        <f>EXP(-$C$12*(F15-$F$9))</f>
        <v>0.99252805481913842</v>
      </c>
      <c r="S15">
        <f t="shared" si="13"/>
        <v>7.4719451808615833E-3</v>
      </c>
      <c r="T15">
        <f t="shared" si="14"/>
        <v>-2.433735992608522</v>
      </c>
      <c r="U15">
        <f t="shared" si="24"/>
        <v>0.91279632411747147</v>
      </c>
      <c r="V15">
        <f>EXP(-$C$13*(F15-$F$9))</f>
        <v>0.99262731258742609</v>
      </c>
      <c r="W15">
        <f t="shared" si="1"/>
        <v>7.3726874125739084E-3</v>
      </c>
      <c r="X15">
        <f t="shared" si="15"/>
        <v>-2.4385731302684071</v>
      </c>
      <c r="Y15">
        <f t="shared" si="16"/>
        <v>0.91170621659938345</v>
      </c>
      <c r="Z15">
        <f t="shared" si="2"/>
        <v>3.9612990910320965E-6</v>
      </c>
      <c r="AA15">
        <f t="shared" si="17"/>
        <v>7.6995424701095435E-3</v>
      </c>
      <c r="AB15">
        <f t="shared" si="18"/>
        <v>6.4075752832116689E-3</v>
      </c>
      <c r="AC15">
        <f t="shared" si="19"/>
        <v>0.83220208318696443</v>
      </c>
      <c r="AD15">
        <f t="shared" si="20"/>
        <v>0.14323378247690141</v>
      </c>
      <c r="AE15">
        <f t="shared" si="21"/>
        <v>6.9834506493178655E-2</v>
      </c>
      <c r="AI15">
        <f>(1-$C$15)*U15*G15</f>
        <v>0.44503942939446534</v>
      </c>
      <c r="AJ15">
        <f>(1-$C$16)*G15*Y15*(1-U15)</f>
        <v>3.5598422201740552E-2</v>
      </c>
      <c r="AK15">
        <f t="shared" si="22"/>
        <v>0.48063785159620587</v>
      </c>
    </row>
    <row r="16" spans="2:37" x14ac:dyDescent="0.25">
      <c r="B16" s="14" t="s">
        <v>13</v>
      </c>
      <c r="C16" s="10">
        <v>0.55000000000000004</v>
      </c>
      <c r="F16" s="7">
        <f t="shared" si="3"/>
        <v>0.58333333333333326</v>
      </c>
      <c r="G16">
        <f t="shared" si="4"/>
        <v>0.99418364752118304</v>
      </c>
      <c r="H16">
        <f t="shared" si="5"/>
        <v>0.9826522356650732</v>
      </c>
      <c r="I16">
        <f t="shared" si="6"/>
        <v>0.98265223566507287</v>
      </c>
      <c r="J16">
        <f t="shared" si="7"/>
        <v>1.7117782030247938E-3</v>
      </c>
      <c r="K16" s="23">
        <f t="shared" si="8"/>
        <v>-4.5999999999999988</v>
      </c>
      <c r="L16">
        <f t="shared" si="0"/>
        <v>1.0140852065486796E-5</v>
      </c>
      <c r="M16">
        <f t="shared" si="23"/>
        <v>0.99439998020666531</v>
      </c>
      <c r="N16">
        <f t="shared" si="9"/>
        <v>0.99424474891839532</v>
      </c>
      <c r="O16">
        <f t="shared" si="10"/>
        <v>3.2229519972597097E-5</v>
      </c>
      <c r="P16">
        <f t="shared" si="11"/>
        <v>3.1864583785096658E-5</v>
      </c>
      <c r="Q16">
        <f t="shared" si="12"/>
        <v>0.98867695864503324</v>
      </c>
      <c r="R16">
        <f>EXP(-$C$12*(F16-$F$9))</f>
        <v>0.99128816984016976</v>
      </c>
      <c r="S16">
        <f t="shared" si="13"/>
        <v>8.7118301598302361E-3</v>
      </c>
      <c r="T16">
        <f t="shared" si="14"/>
        <v>-2.377643535749058</v>
      </c>
      <c r="U16">
        <f t="shared" si="24"/>
        <v>0.89205003408185835</v>
      </c>
      <c r="V16">
        <f>EXP(-$C$13*(F16-$F$9))</f>
        <v>0.99140382687318018</v>
      </c>
      <c r="W16">
        <f t="shared" si="1"/>
        <v>8.5961731268198172E-3</v>
      </c>
      <c r="X16">
        <f t="shared" si="15"/>
        <v>-2.3825682178888692</v>
      </c>
      <c r="Y16">
        <f t="shared" si="16"/>
        <v>0.89075246742079761</v>
      </c>
      <c r="Z16">
        <f t="shared" si="2"/>
        <v>1.0140852065486796E-5</v>
      </c>
      <c r="AA16">
        <f t="shared" si="17"/>
        <v>1.1793267418565968E-2</v>
      </c>
      <c r="AB16">
        <f t="shared" si="18"/>
        <v>9.3708803925490192E-3</v>
      </c>
      <c r="AC16">
        <f t="shared" si="19"/>
        <v>0.79459576892122197</v>
      </c>
      <c r="AD16">
        <f t="shared" si="20"/>
        <v>0.14323016661765237</v>
      </c>
      <c r="AE16">
        <f t="shared" si="21"/>
        <v>6.9774573846672155E-2</v>
      </c>
      <c r="AI16">
        <f>(1-$C$15)*U16*G16</f>
        <v>0.43456216276089982</v>
      </c>
      <c r="AJ16">
        <f>(1-$C$16)*G16*Y16*(1-U16)</f>
        <v>4.3018837761556267E-2</v>
      </c>
      <c r="AK16">
        <f t="shared" si="22"/>
        <v>0.47758100052245611</v>
      </c>
    </row>
    <row r="17" spans="2:37" x14ac:dyDescent="0.25">
      <c r="B17" s="15" t="s">
        <v>14</v>
      </c>
      <c r="C17" s="12">
        <v>0.5</v>
      </c>
      <c r="F17" s="7">
        <f t="shared" si="3"/>
        <v>0.66666666666666663</v>
      </c>
      <c r="G17">
        <f t="shared" si="4"/>
        <v>0.99335550625503444</v>
      </c>
      <c r="H17">
        <f t="shared" si="5"/>
        <v>0.98019867330675525</v>
      </c>
      <c r="I17">
        <f t="shared" si="6"/>
        <v>0.98019867330675503</v>
      </c>
      <c r="J17">
        <f t="shared" si="7"/>
        <v>1.706081775002657E-3</v>
      </c>
      <c r="K17" s="23">
        <f t="shared" si="8"/>
        <v>-4.3999999999999986</v>
      </c>
      <c r="L17">
        <f t="shared" si="0"/>
        <v>2.4942471290053712E-5</v>
      </c>
      <c r="M17">
        <f t="shared" si="23"/>
        <v>0.99026466200468299</v>
      </c>
      <c r="N17">
        <f t="shared" si="9"/>
        <v>0.99001220712155047</v>
      </c>
      <c r="O17">
        <f t="shared" si="10"/>
        <v>9.7234539498926325E-5</v>
      </c>
      <c r="P17">
        <f t="shared" si="11"/>
        <v>9.5326224506610149E-5</v>
      </c>
      <c r="Q17">
        <f t="shared" si="12"/>
        <v>0.98037410366573241</v>
      </c>
      <c r="R17">
        <f>EXP(-$C$12*(F17-$F$9))</f>
        <v>0.99004983374916811</v>
      </c>
      <c r="S17">
        <f t="shared" si="13"/>
        <v>9.9501662508318933E-3</v>
      </c>
      <c r="T17">
        <f t="shared" si="14"/>
        <v>-2.3282217375371772</v>
      </c>
      <c r="U17">
        <f t="shared" si="24"/>
        <v>0.86593889120676248</v>
      </c>
      <c r="V17">
        <f>EXP(-$C$13*(F17-$F$9))</f>
        <v>0.99018184919450203</v>
      </c>
      <c r="W17">
        <f t="shared" si="1"/>
        <v>9.8181508054979716E-3</v>
      </c>
      <c r="X17">
        <f t="shared" si="15"/>
        <v>-2.3332257200892244</v>
      </c>
      <c r="Y17">
        <f t="shared" si="16"/>
        <v>0.86440375763995292</v>
      </c>
      <c r="Z17">
        <f t="shared" si="2"/>
        <v>2.4942471290053712E-5</v>
      </c>
      <c r="AA17">
        <f t="shared" si="17"/>
        <v>1.8178182598984474E-2</v>
      </c>
      <c r="AB17">
        <f t="shared" si="18"/>
        <v>1.3606748353163613E-2</v>
      </c>
      <c r="AC17">
        <f t="shared" si="19"/>
        <v>0.74852083144569992</v>
      </c>
      <c r="AD17">
        <f t="shared" si="20"/>
        <v>0.14322112047022173</v>
      </c>
      <c r="AE17">
        <f t="shared" si="21"/>
        <v>6.9712049429244083E-2</v>
      </c>
      <c r="AI17">
        <f>(1-$C$15)*U17*G17</f>
        <v>0.42149073117370217</v>
      </c>
      <c r="AJ17">
        <f>(1-$C$16)*G17*Y17*(1-U17)</f>
        <v>5.1800824267203158E-2</v>
      </c>
      <c r="AK17">
        <f t="shared" si="22"/>
        <v>0.47329155544090534</v>
      </c>
    </row>
    <row r="18" spans="2:37" x14ac:dyDescent="0.25">
      <c r="F18" s="7">
        <f t="shared" si="3"/>
        <v>0.75</v>
      </c>
      <c r="G18">
        <f t="shared" si="4"/>
        <v>0.99252805481913842</v>
      </c>
      <c r="H18">
        <f t="shared" si="5"/>
        <v>0.97775123719333634</v>
      </c>
      <c r="I18">
        <f t="shared" si="6"/>
        <v>0.97775123719333601</v>
      </c>
      <c r="J18">
        <f t="shared" si="7"/>
        <v>1.7004043034620484E-3</v>
      </c>
      <c r="K18" s="23">
        <f t="shared" si="8"/>
        <v>-4.1999999999999984</v>
      </c>
      <c r="L18">
        <f t="shared" si="0"/>
        <v>5.8943067756540275E-5</v>
      </c>
      <c r="M18">
        <f t="shared" si="23"/>
        <v>0.98367637523105578</v>
      </c>
      <c r="N18">
        <f t="shared" si="9"/>
        <v>0.98328190281225214</v>
      </c>
      <c r="O18">
        <f t="shared" si="10"/>
        <v>2.7289994534353772E-4</v>
      </c>
      <c r="P18">
        <f t="shared" si="11"/>
        <v>2.6395733560766866E-4</v>
      </c>
      <c r="Q18">
        <f t="shared" si="12"/>
        <v>0.96723117798865144</v>
      </c>
      <c r="R18">
        <f>EXP(-$C$12*(F18-$F$9))</f>
        <v>0.98881304461123309</v>
      </c>
      <c r="S18">
        <f t="shared" si="13"/>
        <v>1.1186955388766906E-2</v>
      </c>
      <c r="T18">
        <f t="shared" si="14"/>
        <v>-2.2839595080434067</v>
      </c>
      <c r="U18">
        <f t="shared" si="24"/>
        <v>0.83397513091452258</v>
      </c>
      <c r="V18">
        <f>EXP(-$C$13*(F18-$F$9))</f>
        <v>0.98896137769262771</v>
      </c>
      <c r="W18">
        <f t="shared" si="1"/>
        <v>1.1038622307372292E-2</v>
      </c>
      <c r="X18">
        <f t="shared" si="15"/>
        <v>-2.2890362784702543</v>
      </c>
      <c r="Y18">
        <f t="shared" si="16"/>
        <v>0.83217952556689023</v>
      </c>
      <c r="Z18">
        <f t="shared" si="2"/>
        <v>5.8943067756540275E-5</v>
      </c>
      <c r="AA18">
        <f t="shared" si="17"/>
        <v>2.7862372297619759E-2</v>
      </c>
      <c r="AB18">
        <f t="shared" si="18"/>
        <v>1.9336960836729294E-2</v>
      </c>
      <c r="AC18">
        <f t="shared" si="19"/>
        <v>0.6940170287790326</v>
      </c>
      <c r="AD18">
        <f t="shared" si="20"/>
        <v>0.14319952181428888</v>
      </c>
      <c r="AE18">
        <f t="shared" si="21"/>
        <v>6.9643475990309789E-2</v>
      </c>
      <c r="AI18">
        <f>(1-$C$15)*U18*G18</f>
        <v>0.40559442008252244</v>
      </c>
      <c r="AJ18">
        <f>(1-$C$16)*G18*Y18*(1-U18)</f>
        <v>6.1708569383613514E-2</v>
      </c>
      <c r="AK18">
        <f t="shared" si="22"/>
        <v>0.46730298946613597</v>
      </c>
    </row>
    <row r="19" spans="2:37" x14ac:dyDescent="0.25">
      <c r="B19" s="17" t="s">
        <v>15</v>
      </c>
      <c r="C19" s="16">
        <f>1/12</f>
        <v>8.3333333333333329E-2</v>
      </c>
      <c r="F19" s="7">
        <f t="shared" si="3"/>
        <v>0.83333333333333337</v>
      </c>
      <c r="G19">
        <f t="shared" si="4"/>
        <v>0.99170129263887596</v>
      </c>
      <c r="H19">
        <f t="shared" si="5"/>
        <v>0.97530991202833262</v>
      </c>
      <c r="I19">
        <f t="shared" si="6"/>
        <v>0.97530991202833228</v>
      </c>
      <c r="J19">
        <f t="shared" si="7"/>
        <v>1.6947457253202092E-3</v>
      </c>
      <c r="K19" s="23">
        <f t="shared" si="8"/>
        <v>-3.9999999999999982</v>
      </c>
      <c r="L19">
        <f t="shared" si="0"/>
        <v>1.3383022576488632E-4</v>
      </c>
      <c r="M19">
        <f t="shared" si="23"/>
        <v>0.97359031556827158</v>
      </c>
      <c r="N19">
        <f t="shared" si="9"/>
        <v>0.97299810266659781</v>
      </c>
      <c r="O19">
        <f t="shared" si="10"/>
        <v>7.1311158763308097E-4</v>
      </c>
      <c r="P19">
        <f t="shared" si="11"/>
        <v>6.7553169789897119E-4</v>
      </c>
      <c r="Q19">
        <f t="shared" si="12"/>
        <v>0.94730152982250249</v>
      </c>
      <c r="R19">
        <f>EXP(-$C$12*(F19-$F$9))</f>
        <v>0.98757780049388144</v>
      </c>
      <c r="S19">
        <f t="shared" si="13"/>
        <v>1.2422199506118559E-2</v>
      </c>
      <c r="T19">
        <f t="shared" si="14"/>
        <v>-2.2438135687533238</v>
      </c>
      <c r="U19">
        <f t="shared" si="24"/>
        <v>0.79581583356361973</v>
      </c>
      <c r="V19">
        <f>EXP(-$C$13*(F19-$F$9))</f>
        <v>0.98774241051108413</v>
      </c>
      <c r="W19">
        <f t="shared" si="1"/>
        <v>1.2257589488915865E-2</v>
      </c>
      <c r="X19">
        <f t="shared" si="15"/>
        <v>-2.2489578326893436</v>
      </c>
      <c r="Y19">
        <f t="shared" si="16"/>
        <v>0.7937474975583968</v>
      </c>
      <c r="Z19">
        <f t="shared" si="2"/>
        <v>1.3383022576488632E-4</v>
      </c>
      <c r="AA19">
        <f t="shared" si="17"/>
        <v>4.2113495286456235E-2</v>
      </c>
      <c r="AB19">
        <f t="shared" si="18"/>
        <v>2.660211905151685E-2</v>
      </c>
      <c r="AC19">
        <f t="shared" si="19"/>
        <v>0.63167682640847278</v>
      </c>
      <c r="AD19">
        <f t="shared" si="20"/>
        <v>0.14315036476164011</v>
      </c>
      <c r="AE19">
        <f t="shared" si="21"/>
        <v>6.9561576870164107E-2</v>
      </c>
      <c r="AI19">
        <f>(1-$C$15)*U19*G19</f>
        <v>0.3867136795152879</v>
      </c>
      <c r="AJ19">
        <f>(1-$C$16)*G19*Y19*(1-U19)</f>
        <v>7.2326562335203418E-2</v>
      </c>
      <c r="AK19">
        <f t="shared" si="22"/>
        <v>0.4590402418504913</v>
      </c>
    </row>
    <row r="20" spans="2:37" x14ac:dyDescent="0.25">
      <c r="B20" s="21" t="s">
        <v>32</v>
      </c>
      <c r="C20" s="22">
        <v>0.2</v>
      </c>
      <c r="F20" s="7">
        <f t="shared" si="3"/>
        <v>0.91666666666666674</v>
      </c>
      <c r="G20">
        <f t="shared" si="4"/>
        <v>0.99087521914010657</v>
      </c>
      <c r="H20">
        <f t="shared" si="5"/>
        <v>0.972874682553454</v>
      </c>
      <c r="I20">
        <f t="shared" si="6"/>
        <v>0.97287468255345355</v>
      </c>
      <c r="J20">
        <f t="shared" si="7"/>
        <v>1.6891059777037593E-3</v>
      </c>
      <c r="K20" s="23">
        <f t="shared" si="8"/>
        <v>-3.799999999999998</v>
      </c>
      <c r="L20">
        <f t="shared" si="0"/>
        <v>2.9194692579146233E-4</v>
      </c>
      <c r="M20">
        <f t="shared" si="23"/>
        <v>0.95875297230211398</v>
      </c>
      <c r="N20">
        <f t="shared" si="9"/>
        <v>0.95789875681754311</v>
      </c>
      <c r="O20">
        <f t="shared" si="10"/>
        <v>1.7365511436622345E-3</v>
      </c>
      <c r="P20">
        <f t="shared" si="11"/>
        <v>1.5948282184172597E-3</v>
      </c>
      <c r="Q20">
        <f t="shared" si="12"/>
        <v>0.91838828026331931</v>
      </c>
      <c r="R20">
        <f>EXP(-$C$12*(F20-$F$9))</f>
        <v>0.98634409946704404</v>
      </c>
      <c r="S20">
        <f t="shared" si="13"/>
        <v>1.3655900532955956E-2</v>
      </c>
      <c r="T20">
        <f t="shared" si="14"/>
        <v>-2.2070323254021167</v>
      </c>
      <c r="U20">
        <f t="shared" si="24"/>
        <v>0.75136293536225329</v>
      </c>
      <c r="V20">
        <f>EXP(-$C$13*(F20-$F$9))</f>
        <v>0.9865249457956865</v>
      </c>
      <c r="W20">
        <f t="shared" si="1"/>
        <v>1.3475054204313497E-2</v>
      </c>
      <c r="X20">
        <f t="shared" si="15"/>
        <v>-2.2122396809706517</v>
      </c>
      <c r="Y20">
        <f t="shared" si="16"/>
        <v>0.7490237000346166</v>
      </c>
      <c r="Z20">
        <f t="shared" si="2"/>
        <v>2.9194692579146233E-4</v>
      </c>
      <c r="AA20">
        <f t="shared" si="17"/>
        <v>6.240201051703554E-2</v>
      </c>
      <c r="AB20">
        <f t="shared" si="18"/>
        <v>3.5119143001187715E-2</v>
      </c>
      <c r="AC20">
        <f t="shared" si="19"/>
        <v>0.56278864591390543</v>
      </c>
      <c r="AD20">
        <f t="shared" si="20"/>
        <v>0.14304386054896701</v>
      </c>
      <c r="AE20">
        <f t="shared" si="21"/>
        <v>6.9451922167371213E-2</v>
      </c>
      <c r="AI20">
        <f>(1-$C$15)*U20*G20</f>
        <v>0.36480838748310496</v>
      </c>
      <c r="AJ20">
        <f>(1-$C$16)*G20*Y20*(1-U20)</f>
        <v>8.3041065028543179E-2</v>
      </c>
      <c r="AK20">
        <f t="shared" si="22"/>
        <v>0.44784945251164815</v>
      </c>
    </row>
    <row r="21" spans="2:37" x14ac:dyDescent="0.25">
      <c r="C21" t="s">
        <v>27</v>
      </c>
      <c r="D21" t="s">
        <v>28</v>
      </c>
      <c r="F21" s="7">
        <f t="shared" si="3"/>
        <v>1</v>
      </c>
      <c r="G21">
        <f t="shared" si="4"/>
        <v>0.99004983374916811</v>
      </c>
      <c r="H21">
        <f t="shared" si="5"/>
        <v>0.97044553354850815</v>
      </c>
      <c r="I21">
        <f t="shared" si="6"/>
        <v>0.97044553354850771</v>
      </c>
      <c r="J21">
        <f t="shared" si="7"/>
        <v>1.6834849979490108E-3</v>
      </c>
      <c r="K21" s="23">
        <f t="shared" si="8"/>
        <v>-3.5999999999999979</v>
      </c>
      <c r="L21">
        <f t="shared" si="0"/>
        <v>6.1190193011377689E-4</v>
      </c>
      <c r="M21">
        <f t="shared" si="23"/>
        <v>0.93777920634122414</v>
      </c>
      <c r="N21">
        <f t="shared" si="9"/>
        <v>0.93659538717013668</v>
      </c>
      <c r="O21">
        <f t="shared" si="10"/>
        <v>3.9450853319014986E-3</v>
      </c>
      <c r="P21">
        <f t="shared" si="11"/>
        <v>3.4650460817249886E-3</v>
      </c>
      <c r="Q21">
        <f t="shared" si="12"/>
        <v>0.87831967884326234</v>
      </c>
      <c r="R21">
        <f>EXP(-$C$12*(F21-$F$9))</f>
        <v>0.98511193960306265</v>
      </c>
      <c r="S21">
        <f t="shared" si="13"/>
        <v>1.4888060396937353E-2</v>
      </c>
      <c r="T21">
        <f t="shared" si="14"/>
        <v>-2.17305576046454</v>
      </c>
      <c r="U21">
        <f t="shared" si="24"/>
        <v>0.70084593725242028</v>
      </c>
      <c r="V21">
        <f>EXP(-$C$13*(F21-$F$9))</f>
        <v>0.98530898169453562</v>
      </c>
      <c r="W21">
        <f t="shared" si="1"/>
        <v>1.4691018305464376E-2</v>
      </c>
      <c r="X21">
        <f t="shared" si="15"/>
        <v>-2.1783224810144666</v>
      </c>
      <c r="Y21">
        <f t="shared" si="16"/>
        <v>0.69825448422279801</v>
      </c>
      <c r="Z21">
        <f t="shared" si="2"/>
        <v>6.1190193011377689E-4</v>
      </c>
      <c r="AA21">
        <f t="shared" si="17"/>
        <v>9.0268396960613895E-2</v>
      </c>
      <c r="AB21">
        <f t="shared" si="18"/>
        <v>4.4174538762712282E-2</v>
      </c>
      <c r="AC21">
        <f t="shared" si="19"/>
        <v>0.48936881843583219</v>
      </c>
      <c r="AD21">
        <f t="shared" si="20"/>
        <v>0.14282450244983436</v>
      </c>
      <c r="AE21">
        <f t="shared" si="21"/>
        <v>6.9287653703825419E-2</v>
      </c>
      <c r="AI21">
        <f>(1-$C$15)*U21*G21</f>
        <v>0.3399974777936639</v>
      </c>
      <c r="AJ21">
        <f>(1-$C$16)*G21*Y21*(1-U21)</f>
        <v>9.306324840823639E-2</v>
      </c>
      <c r="AK21">
        <f t="shared" si="22"/>
        <v>0.43306072620190028</v>
      </c>
    </row>
    <row r="22" spans="2:37" x14ac:dyDescent="0.25">
      <c r="B22" t="s">
        <v>26</v>
      </c>
      <c r="C22">
        <f>EXP(-C12*C10)</f>
        <v>0.92774348632855286</v>
      </c>
      <c r="D22">
        <f>EXP(-C13*C10)</f>
        <v>0.92867169384128723</v>
      </c>
      <c r="F22" s="7">
        <f t="shared" si="3"/>
        <v>1.0833333333333333</v>
      </c>
      <c r="G22">
        <f t="shared" si="4"/>
        <v>0.98922513589287608</v>
      </c>
      <c r="H22">
        <f t="shared" si="5"/>
        <v>0.96802244983130603</v>
      </c>
      <c r="I22">
        <f t="shared" si="6"/>
        <v>0.96802244983130559</v>
      </c>
      <c r="J22">
        <f t="shared" si="7"/>
        <v>1.6778827236003601E-3</v>
      </c>
      <c r="K22" s="23">
        <f t="shared" si="8"/>
        <v>-3.3999999999999977</v>
      </c>
      <c r="L22">
        <f t="shared" si="0"/>
        <v>1.2322191684730286E-3</v>
      </c>
      <c r="M22">
        <f t="shared" si="23"/>
        <v>0.90928986347946306</v>
      </c>
      <c r="N22">
        <f t="shared" si="9"/>
        <v>0.90771358969888527</v>
      </c>
      <c r="O22">
        <f t="shared" si="10"/>
        <v>8.3713128774044049E-3</v>
      </c>
      <c r="P22">
        <f t="shared" si="11"/>
        <v>6.9094704077671699E-3</v>
      </c>
      <c r="Q22">
        <f t="shared" si="12"/>
        <v>0.82537476605575277</v>
      </c>
      <c r="R22">
        <f>EXP(-$C$12*(F22-$F$9))</f>
        <v>0.9838813189766874</v>
      </c>
      <c r="S22">
        <f t="shared" si="13"/>
        <v>1.6118681023312598E-2</v>
      </c>
      <c r="T22">
        <f t="shared" si="14"/>
        <v>-2.1414550202456408</v>
      </c>
      <c r="U22">
        <f t="shared" si="24"/>
        <v>0.64487682998465612</v>
      </c>
      <c r="V22">
        <f>EXP(-$C$13*(F22-$F$9))</f>
        <v>0.98409451635801459</v>
      </c>
      <c r="W22">
        <f t="shared" si="1"/>
        <v>1.5905483641985407E-2</v>
      </c>
      <c r="X22">
        <f t="shared" si="15"/>
        <v>-2.1467779034809045</v>
      </c>
      <c r="Y22">
        <f t="shared" si="16"/>
        <v>0.64207008932582799</v>
      </c>
      <c r="Z22">
        <f t="shared" si="2"/>
        <v>1.2322191684730286E-3</v>
      </c>
      <c r="AA22">
        <f t="shared" si="17"/>
        <v>0.12710920452192084</v>
      </c>
      <c r="AB22">
        <f t="shared" si="18"/>
        <v>5.2630344527766944E-2</v>
      </c>
      <c r="AC22">
        <f t="shared" si="19"/>
        <v>0.41405612383240492</v>
      </c>
      <c r="AD22">
        <f t="shared" si="20"/>
        <v>0.14239565346811719</v>
      </c>
      <c r="AE22">
        <f t="shared" si="21"/>
        <v>6.9022066229751031E-2</v>
      </c>
      <c r="AI22">
        <f>(1-$C$15)*U22*G22</f>
        <v>0.3125849011901119</v>
      </c>
      <c r="AJ22">
        <f>(1-$C$16)*G22*Y22*(1-U22)</f>
        <v>0.10150071570031723</v>
      </c>
      <c r="AK22">
        <f t="shared" si="22"/>
        <v>0.41408561689042911</v>
      </c>
    </row>
    <row r="23" spans="2:37" x14ac:dyDescent="0.25">
      <c r="B23" t="s">
        <v>29</v>
      </c>
      <c r="C23">
        <f>1-C22</f>
        <v>7.2256513671447142E-2</v>
      </c>
      <c r="D23">
        <f>1-D22</f>
        <v>7.1328306158712773E-2</v>
      </c>
      <c r="F23" s="7">
        <f t="shared" si="3"/>
        <v>1.1666666666666665</v>
      </c>
      <c r="G23">
        <f t="shared" si="4"/>
        <v>0.98840112499852384</v>
      </c>
      <c r="H23">
        <f t="shared" si="5"/>
        <v>0.96560541625756646</v>
      </c>
      <c r="I23">
        <f t="shared" si="6"/>
        <v>0.96560541625756602</v>
      </c>
      <c r="J23">
        <f t="shared" si="7"/>
        <v>1.6722990924103744E-3</v>
      </c>
      <c r="K23" s="23">
        <f t="shared" si="8"/>
        <v>-3.1999999999999975</v>
      </c>
      <c r="L23">
        <f t="shared" si="0"/>
        <v>2.3840882014648616E-3</v>
      </c>
      <c r="M23">
        <f t="shared" si="23"/>
        <v>0.87210430934615113</v>
      </c>
      <c r="N23">
        <f t="shared" si="9"/>
        <v>0.87008777191262454</v>
      </c>
      <c r="O23">
        <f t="shared" si="10"/>
        <v>1.6615214135615227E-2</v>
      </c>
      <c r="P23">
        <f t="shared" si="11"/>
        <v>1.2607745700644843E-2</v>
      </c>
      <c r="Q23">
        <f t="shared" si="12"/>
        <v>0.75880729539439085</v>
      </c>
      <c r="R23">
        <f>EXP(-$C$12*(F23-$F$9))</f>
        <v>0.9826522356650732</v>
      </c>
      <c r="S23">
        <f t="shared" si="13"/>
        <v>1.7347764334926796E-2</v>
      </c>
      <c r="T23">
        <f t="shared" si="14"/>
        <v>-2.111894157010922</v>
      </c>
      <c r="U23">
        <f t="shared" si="24"/>
        <v>0.58446546218180329</v>
      </c>
      <c r="V23">
        <f>EXP(-$C$13*(F23-$F$9))</f>
        <v>0.98288154793878657</v>
      </c>
      <c r="W23">
        <f t="shared" si="1"/>
        <v>1.7118452061213429E-2</v>
      </c>
      <c r="X23">
        <f t="shared" si="15"/>
        <v>-2.1172704167289442</v>
      </c>
      <c r="Y23">
        <f t="shared" si="16"/>
        <v>0.58149809688039333</v>
      </c>
      <c r="Z23">
        <f t="shared" si="2"/>
        <v>2.3840882014648616E-3</v>
      </c>
      <c r="AA23">
        <f t="shared" si="17"/>
        <v>0.1739019948888415</v>
      </c>
      <c r="AB23">
        <f t="shared" si="18"/>
        <v>5.9103297826086712E-2</v>
      </c>
      <c r="AC23">
        <f t="shared" si="19"/>
        <v>0.33986555395103812</v>
      </c>
      <c r="AD23">
        <f t="shared" si="20"/>
        <v>0.14160102387690598</v>
      </c>
      <c r="AE23">
        <f t="shared" si="21"/>
        <v>6.8579719537429584E-2</v>
      </c>
      <c r="AI23">
        <f>(1-$C$15)*U23*G23</f>
        <v>0.28306629696820551</v>
      </c>
      <c r="AJ23">
        <f>(1-$C$16)*G23*Y23*(1-U23)</f>
        <v>0.10747344477043295</v>
      </c>
      <c r="AK23">
        <f t="shared" si="22"/>
        <v>0.39053974173863848</v>
      </c>
    </row>
    <row r="24" spans="2:37" x14ac:dyDescent="0.25">
      <c r="B24" t="s">
        <v>30</v>
      </c>
      <c r="C24">
        <f>NORMSINV(C23)</f>
        <v>-1.4591892478592694</v>
      </c>
      <c r="D24">
        <f>NORMSINV(D23)</f>
        <v>-1.4659694408221748</v>
      </c>
      <c r="F24" s="7">
        <f t="shared" si="3"/>
        <v>1.2499999999999998</v>
      </c>
      <c r="G24">
        <f t="shared" si="4"/>
        <v>0.98757780049388144</v>
      </c>
      <c r="H24">
        <f t="shared" si="5"/>
        <v>0.96319441772082182</v>
      </c>
      <c r="I24">
        <f t="shared" si="6"/>
        <v>0.96319441772082126</v>
      </c>
      <c r="J24">
        <f t="shared" si="7"/>
        <v>1.666734042338571E-3</v>
      </c>
      <c r="K24" s="23">
        <f t="shared" si="8"/>
        <v>-2.9999999999999973</v>
      </c>
      <c r="L24">
        <f t="shared" si="0"/>
        <v>4.4318484119380422E-3</v>
      </c>
      <c r="M24">
        <f t="shared" si="23"/>
        <v>0.82546501657623539</v>
      </c>
      <c r="N24">
        <f t="shared" si="9"/>
        <v>0.8229864004048596</v>
      </c>
      <c r="O24">
        <f t="shared" si="10"/>
        <v>3.0895065671118736E-2</v>
      </c>
      <c r="P24">
        <f t="shared" si="11"/>
        <v>2.0988454194983668E-2</v>
      </c>
      <c r="Q24">
        <f t="shared" si="12"/>
        <v>0.67934648265221376</v>
      </c>
      <c r="R24">
        <f>EXP(-$C$12*(F24-$F$9))</f>
        <v>0.98142468774777714</v>
      </c>
      <c r="S24">
        <f t="shared" si="13"/>
        <v>1.8575312252222864E-2</v>
      </c>
      <c r="T24">
        <f t="shared" si="14"/>
        <v>-2.0841049213945388</v>
      </c>
      <c r="U24">
        <f t="shared" si="24"/>
        <v>0.52098686423667107</v>
      </c>
      <c r="V24">
        <f>EXP(-$C$13*(F24-$F$9))</f>
        <v>0.98167007459179145</v>
      </c>
      <c r="W24">
        <f t="shared" si="1"/>
        <v>1.8329925408208547E-2</v>
      </c>
      <c r="X24">
        <f t="shared" si="15"/>
        <v>-2.0895321076450353</v>
      </c>
      <c r="Y24">
        <f t="shared" si="16"/>
        <v>0.51792855249313341</v>
      </c>
      <c r="Z24">
        <f t="shared" si="2"/>
        <v>4.4318484119380422E-3</v>
      </c>
      <c r="AA24">
        <f t="shared" si="17"/>
        <v>0.23091855573223119</v>
      </c>
      <c r="AB24">
        <f t="shared" si="18"/>
        <v>6.2309671208423914E-2</v>
      </c>
      <c r="AC24">
        <f t="shared" si="19"/>
        <v>0.26983397246203566</v>
      </c>
      <c r="AD24">
        <f t="shared" si="20"/>
        <v>0.14020760666435464</v>
      </c>
      <c r="AE24">
        <f t="shared" si="21"/>
        <v>6.784830070302636E-2</v>
      </c>
      <c r="AI24">
        <f>(1-$C$15)*U24*G24</f>
        <v>0.25211238011983744</v>
      </c>
      <c r="AJ24">
        <f>(1-$C$16)*G24*Y24*(1-U24)</f>
        <v>0.11025571484770415</v>
      </c>
      <c r="AK24">
        <f t="shared" si="22"/>
        <v>0.36236809496754158</v>
      </c>
    </row>
    <row r="25" spans="2:37" x14ac:dyDescent="0.25">
      <c r="F25" s="7">
        <f t="shared" si="3"/>
        <v>1.333333333333333</v>
      </c>
      <c r="G25">
        <f t="shared" si="4"/>
        <v>0.98675516180719569</v>
      </c>
      <c r="H25">
        <f t="shared" si="5"/>
        <v>0.96078943915232318</v>
      </c>
      <c r="I25">
        <f t="shared" si="6"/>
        <v>0.96078943915232262</v>
      </c>
      <c r="J25">
        <f t="shared" si="7"/>
        <v>1.6611875115511987E-3</v>
      </c>
      <c r="K25" s="23">
        <f t="shared" si="8"/>
        <v>-2.7999999999999972</v>
      </c>
      <c r="L25">
        <f t="shared" si="0"/>
        <v>7.9154515829800275E-3</v>
      </c>
      <c r="M25">
        <f t="shared" si="23"/>
        <v>0.76925475842721636</v>
      </c>
      <c r="N25">
        <f t="shared" si="9"/>
        <v>0.76632763777952073</v>
      </c>
      <c r="O25">
        <f t="shared" si="10"/>
        <v>5.3918785669447494E-2</v>
      </c>
      <c r="P25">
        <f t="shared" si="11"/>
        <v>3.178518787746798E-2</v>
      </c>
      <c r="Q25">
        <f t="shared" si="12"/>
        <v>0.58950118187618461</v>
      </c>
      <c r="R25">
        <f>EXP(-$C$12*(F25-$F$9))</f>
        <v>0.98019867330675536</v>
      </c>
      <c r="S25">
        <f t="shared" si="13"/>
        <v>1.9801326693244636E-2</v>
      </c>
      <c r="T25">
        <f t="shared" si="14"/>
        <v>-2.0578695923363064</v>
      </c>
      <c r="U25">
        <f t="shared" si="24"/>
        <v>0.45609877938254173</v>
      </c>
      <c r="V25">
        <f>EXP(-$C$13*(F25-$F$9))</f>
        <v>0.98046009447424365</v>
      </c>
      <c r="W25">
        <f t="shared" si="1"/>
        <v>1.9539905525756351E-2</v>
      </c>
      <c r="X25">
        <f t="shared" si="15"/>
        <v>-2.063345531159575</v>
      </c>
      <c r="Y25">
        <f t="shared" si="16"/>
        <v>0.45302937830937579</v>
      </c>
      <c r="Z25">
        <f t="shared" si="2"/>
        <v>7.9154515829800275E-3</v>
      </c>
      <c r="AA25">
        <f t="shared" si="17"/>
        <v>0.29749798877942052</v>
      </c>
      <c r="AB25">
        <f t="shared" si="18"/>
        <v>6.1470863004465019E-2</v>
      </c>
      <c r="AC25">
        <f t="shared" si="19"/>
        <v>0.20662614647133803</v>
      </c>
      <c r="AD25">
        <f t="shared" si="20"/>
        <v>0.13789867185744678</v>
      </c>
      <c r="AE25">
        <f t="shared" si="21"/>
        <v>6.6675390868229212E-2</v>
      </c>
      <c r="AI25">
        <f>(1-$C$15)*U25*G25</f>
        <v>0.22052833417634538</v>
      </c>
      <c r="AJ25">
        <f>(1-$C$16)*G25*Y25*(1-U25)</f>
        <v>0.10941284740597149</v>
      </c>
      <c r="AK25">
        <f t="shared" si="22"/>
        <v>0.32994118158231689</v>
      </c>
    </row>
    <row r="26" spans="2:37" x14ac:dyDescent="0.25">
      <c r="F26" s="7">
        <f t="shared" si="3"/>
        <v>1.4166666666666663</v>
      </c>
      <c r="G26">
        <f t="shared" si="4"/>
        <v>0.98593320836718978</v>
      </c>
      <c r="H26">
        <f t="shared" si="5"/>
        <v>0.95839046552094698</v>
      </c>
      <c r="I26">
        <f t="shared" si="6"/>
        <v>0.95839046552094631</v>
      </c>
      <c r="J26">
        <f t="shared" si="7"/>
        <v>1.6556594384197175E-3</v>
      </c>
      <c r="K26" s="23">
        <f t="shared" si="8"/>
        <v>-2.599999999999997</v>
      </c>
      <c r="L26">
        <f t="shared" si="0"/>
        <v>1.3582969233685722E-2</v>
      </c>
      <c r="M26">
        <f t="shared" si="23"/>
        <v>0.7041571293343849</v>
      </c>
      <c r="N26">
        <f t="shared" si="9"/>
        <v>0.70083588886351245</v>
      </c>
      <c r="O26">
        <f t="shared" si="10"/>
        <v>8.8505569438745588E-2</v>
      </c>
      <c r="P26">
        <f t="shared" si="11"/>
        <v>4.3677373515997771E-2</v>
      </c>
      <c r="Q26">
        <f t="shared" si="12"/>
        <v>0.49349858763664295</v>
      </c>
      <c r="R26">
        <f>EXP(-$C$12*(F26-$F$9))</f>
        <v>0.97897419042636002</v>
      </c>
      <c r="S26">
        <f t="shared" si="13"/>
        <v>2.1025809573639975E-2</v>
      </c>
      <c r="T26">
        <f t="shared" si="14"/>
        <v>-2.0330089464663792</v>
      </c>
      <c r="U26">
        <f t="shared" si="24"/>
        <v>0.39161631604667491</v>
      </c>
      <c r="V26">
        <f>EXP(-$C$13*(F26-$F$9))</f>
        <v>0.97925160574562853</v>
      </c>
      <c r="W26">
        <f t="shared" si="1"/>
        <v>2.0748394254371472E-2</v>
      </c>
      <c r="X26">
        <f t="shared" si="15"/>
        <v>-2.0385316934963789</v>
      </c>
      <c r="Y26">
        <f t="shared" si="16"/>
        <v>0.38861940024123831</v>
      </c>
      <c r="Z26">
        <f t="shared" si="2"/>
        <v>1.3582969233685722E-2</v>
      </c>
      <c r="AA26">
        <f t="shared" si="17"/>
        <v>0.37195398157882881</v>
      </c>
      <c r="AB26">
        <f t="shared" si="18"/>
        <v>5.6607564076813686E-2</v>
      </c>
      <c r="AC26">
        <f t="shared" si="19"/>
        <v>0.15218969786674202</v>
      </c>
      <c r="AD26">
        <f t="shared" si="20"/>
        <v>0.13428844405218798</v>
      </c>
      <c r="AE26">
        <f t="shared" si="21"/>
        <v>6.4875723880595662E-2</v>
      </c>
      <c r="AI26">
        <f>(1-$C$15)*U26*G26</f>
        <v>0.18919269015513041</v>
      </c>
      <c r="AJ26">
        <f>(1-$C$16)*G26*Y26*(1-U26)</f>
        <v>0.10489675275692412</v>
      </c>
      <c r="AK26">
        <f t="shared" si="22"/>
        <v>0.29408944291205452</v>
      </c>
    </row>
    <row r="27" spans="2:37" x14ac:dyDescent="0.25">
      <c r="B27" s="13" t="s">
        <v>21</v>
      </c>
      <c r="C27" s="18">
        <f>C29-C28</f>
        <v>8.5461380499562178</v>
      </c>
      <c r="F27" s="7">
        <f t="shared" si="3"/>
        <v>1.4999999999999996</v>
      </c>
      <c r="G27">
        <f t="shared" si="4"/>
        <v>0.98511193960306265</v>
      </c>
      <c r="H27">
        <f t="shared" si="5"/>
        <v>0.95599748183309996</v>
      </c>
      <c r="I27">
        <f t="shared" si="6"/>
        <v>0.95599748183309929</v>
      </c>
      <c r="J27">
        <f t="shared" si="7"/>
        <v>1.6501497615214252E-3</v>
      </c>
      <c r="K27" s="23">
        <f t="shared" si="8"/>
        <v>-2.3999999999999968</v>
      </c>
      <c r="L27">
        <f t="shared" si="0"/>
        <v>2.2394530294843069E-2</v>
      </c>
      <c r="M27">
        <f t="shared" si="23"/>
        <v>0.63171340568297052</v>
      </c>
      <c r="N27">
        <f t="shared" si="9"/>
        <v>0.62809274043678709</v>
      </c>
      <c r="O27">
        <f t="shared" si="10"/>
        <v>0.13696845802631519</v>
      </c>
      <c r="P27">
        <f t="shared" si="11"/>
        <v>5.4345605713889189E-2</v>
      </c>
      <c r="Q27">
        <f t="shared" si="12"/>
        <v>0.3967746041460728</v>
      </c>
      <c r="R27">
        <f>EXP(-$C$12*(F27-$F$9))</f>
        <v>0.97775123719333634</v>
      </c>
      <c r="S27">
        <f t="shared" si="13"/>
        <v>2.2248762806663658E-2</v>
      </c>
      <c r="T27">
        <f t="shared" si="14"/>
        <v>-2.0093736207925041</v>
      </c>
      <c r="U27">
        <f t="shared" si="24"/>
        <v>0.32935915224924311</v>
      </c>
      <c r="V27">
        <f>EXP(-$C$13*(F27-$F$9))</f>
        <v>0.9780446065677002</v>
      </c>
      <c r="W27">
        <f t="shared" si="1"/>
        <v>2.1955393432299797E-2</v>
      </c>
      <c r="X27">
        <f t="shared" si="15"/>
        <v>-2.0149414249133337</v>
      </c>
      <c r="Y27">
        <f t="shared" si="16"/>
        <v>0.3265147727739357</v>
      </c>
      <c r="Z27">
        <f t="shared" si="2"/>
        <v>2.2394530294843069E-2</v>
      </c>
      <c r="AA27">
        <f t="shared" si="17"/>
        <v>0.45166670373449885</v>
      </c>
      <c r="AB27">
        <f t="shared" si="18"/>
        <v>4.8572521308515748E-2</v>
      </c>
      <c r="AC27">
        <f t="shared" si="19"/>
        <v>0.10754062875767771</v>
      </c>
      <c r="AD27">
        <f t="shared" si="20"/>
        <v>0.12896913167991664</v>
      </c>
      <c r="AE27">
        <f t="shared" si="21"/>
        <v>6.2254025414481481E-2</v>
      </c>
      <c r="AI27">
        <f>(1-$C$15)*U27*G27</f>
        <v>0.15898326031615342</v>
      </c>
      <c r="AJ27">
        <f>(1-$C$16)*G27*Y27*(1-U27)</f>
        <v>9.7071319680649304E-2</v>
      </c>
      <c r="AK27">
        <f t="shared" si="22"/>
        <v>0.2560545799968027</v>
      </c>
    </row>
    <row r="28" spans="2:37" x14ac:dyDescent="0.25">
      <c r="B28" s="14" t="s">
        <v>22</v>
      </c>
      <c r="C28" s="9">
        <f>SUM(J10:J70)</f>
        <v>9.5126690978558276E-2</v>
      </c>
      <c r="F28" s="7">
        <f t="shared" si="3"/>
        <v>1.5833333333333328</v>
      </c>
      <c r="G28">
        <f t="shared" si="4"/>
        <v>0.98429135494448872</v>
      </c>
      <c r="H28">
        <f t="shared" si="5"/>
        <v>0.95361047313262637</v>
      </c>
      <c r="I28">
        <f t="shared" si="6"/>
        <v>0.9536104731326257</v>
      </c>
      <c r="J28">
        <f t="shared" si="7"/>
        <v>1.6446584196374043E-3</v>
      </c>
      <c r="K28" s="23">
        <f t="shared" si="8"/>
        <v>-2.1999999999999966</v>
      </c>
      <c r="L28">
        <f t="shared" si="0"/>
        <v>3.5474592846231709E-2</v>
      </c>
      <c r="M28">
        <f t="shared" si="23"/>
        <v>0.55424539822801033</v>
      </c>
      <c r="N28">
        <f t="shared" si="9"/>
        <v>0.55045307995070325</v>
      </c>
      <c r="O28">
        <f t="shared" si="10"/>
        <v>0.20038760832439875</v>
      </c>
      <c r="P28">
        <f t="shared" si="11"/>
        <v>6.1135471207409316E-2</v>
      </c>
      <c r="Q28">
        <f t="shared" si="12"/>
        <v>0.30508608650311231</v>
      </c>
      <c r="R28">
        <f>EXP(-$C$12*(F28-$F$9))</f>
        <v>0.97652981169681985</v>
      </c>
      <c r="S28">
        <f t="shared" si="13"/>
        <v>2.3470188303180151E-2</v>
      </c>
      <c r="T28">
        <f t="shared" si="14"/>
        <v>-1.9868377787093883</v>
      </c>
      <c r="U28">
        <f t="shared" si="24"/>
        <v>0.27099286669221978</v>
      </c>
      <c r="V28">
        <f>EXP(-$C$13*(F28-$F$9))</f>
        <v>0.97683909510447886</v>
      </c>
      <c r="W28">
        <f t="shared" si="1"/>
        <v>2.3160904895521139E-2</v>
      </c>
      <c r="X28">
        <f t="shared" si="15"/>
        <v>-1.9924490531534165</v>
      </c>
      <c r="Y28">
        <f t="shared" si="16"/>
        <v>0.26837057687189325</v>
      </c>
      <c r="Z28">
        <f t="shared" si="2"/>
        <v>3.5474592846231709E-2</v>
      </c>
      <c r="AA28">
        <f t="shared" si="17"/>
        <v>0.5333630683982461</v>
      </c>
      <c r="AB28">
        <f t="shared" si="18"/>
        <v>3.8789635574145595E-2</v>
      </c>
      <c r="AC28">
        <f t="shared" si="19"/>
        <v>7.2726511962359089E-2</v>
      </c>
      <c r="AD28">
        <f t="shared" si="20"/>
        <v>0.12159328816698713</v>
      </c>
      <c r="AE28">
        <f t="shared" si="21"/>
        <v>5.8644778957399321E-2</v>
      </c>
      <c r="AI28">
        <f>(1-$C$15)*U28*G28</f>
        <v>0.13070060860902033</v>
      </c>
      <c r="AJ28">
        <f>(1-$C$16)*G28*Y28*(1-U28)</f>
        <v>8.6656842781493784E-2</v>
      </c>
      <c r="AK28">
        <f t="shared" si="22"/>
        <v>0.2173574513905141</v>
      </c>
    </row>
    <row r="29" spans="2:37" x14ac:dyDescent="0.25">
      <c r="B29" s="15" t="s">
        <v>23</v>
      </c>
      <c r="C29" s="4">
        <f>SUM(AK10:AK70)</f>
        <v>8.6412647409347763</v>
      </c>
      <c r="F29" s="7">
        <f t="shared" si="3"/>
        <v>1.6666666666666661</v>
      </c>
      <c r="G29">
        <f t="shared" si="4"/>
        <v>0.98347145382161749</v>
      </c>
      <c r="H29">
        <f t="shared" si="5"/>
        <v>0.95122942450071402</v>
      </c>
      <c r="I29">
        <f t="shared" si="6"/>
        <v>0.95122942450071335</v>
      </c>
      <c r="J29">
        <f t="shared" si="7"/>
        <v>1.6391853517527702E-3</v>
      </c>
      <c r="K29" s="23">
        <f t="shared" si="8"/>
        <v>-1.9999999999999967</v>
      </c>
      <c r="L29">
        <f t="shared" si="0"/>
        <v>5.3990966513188417E-2</v>
      </c>
      <c r="M29">
        <f t="shared" si="23"/>
        <v>0.47464228585265533</v>
      </c>
      <c r="N29">
        <f t="shared" si="9"/>
        <v>0.47082592406425322</v>
      </c>
      <c r="O29">
        <f t="shared" si="10"/>
        <v>0.27800568291963734</v>
      </c>
      <c r="P29">
        <f t="shared" si="11"/>
        <v>6.2127012192733783E-2</v>
      </c>
      <c r="Q29">
        <f t="shared" si="12"/>
        <v>0.22347389283654587</v>
      </c>
      <c r="R29">
        <f>EXP(-$C$12*(F29-$F$9))</f>
        <v>0.97530991202833273</v>
      </c>
      <c r="S29">
        <f t="shared" si="13"/>
        <v>2.4690087971667274E-2</v>
      </c>
      <c r="T29">
        <f t="shared" si="14"/>
        <v>-1.9652943777417289</v>
      </c>
      <c r="U29">
        <f t="shared" si="24"/>
        <v>0.21788797304041263</v>
      </c>
      <c r="V29">
        <f>EXP(-$C$13*(F29-$F$9))</f>
        <v>0.9756350695222471</v>
      </c>
      <c r="W29">
        <f t="shared" si="1"/>
        <v>2.43649304777529E-2</v>
      </c>
      <c r="X29">
        <f t="shared" si="15"/>
        <v>-1.9709476767968432</v>
      </c>
      <c r="Y29">
        <f t="shared" si="16"/>
        <v>0.21554115631091597</v>
      </c>
      <c r="Z29">
        <f t="shared" si="2"/>
        <v>5.3990966513188417E-2</v>
      </c>
      <c r="AA29">
        <f t="shared" si="17"/>
        <v>0.61353469630404367</v>
      </c>
      <c r="AB29">
        <f t="shared" si="18"/>
        <v>2.8813936510744851E-2</v>
      </c>
      <c r="AC29">
        <f t="shared" si="19"/>
        <v>4.6963825655372222E-2</v>
      </c>
      <c r="AD29">
        <f t="shared" si="20"/>
        <v>0.11197992655684748</v>
      </c>
      <c r="AE29">
        <f t="shared" si="21"/>
        <v>5.3963239973153367E-2</v>
      </c>
      <c r="AI29">
        <f>(1-$C$15)*U29*G29</f>
        <v>0.10500043479198699</v>
      </c>
      <c r="AJ29">
        <f>(1-$C$16)*G29*Y29*(1-U29)</f>
        <v>7.4605946607528797E-2</v>
      </c>
      <c r="AK29">
        <f t="shared" si="22"/>
        <v>0.17960638139951579</v>
      </c>
    </row>
    <row r="30" spans="2:37" x14ac:dyDescent="0.25">
      <c r="F30" s="7">
        <f t="shared" si="3"/>
        <v>1.7499999999999993</v>
      </c>
      <c r="G30">
        <f t="shared" si="4"/>
        <v>0.9826522356650732</v>
      </c>
      <c r="H30">
        <f t="shared" si="5"/>
        <v>0.94885432105580125</v>
      </c>
      <c r="I30">
        <f t="shared" si="6"/>
        <v>0.94885432105580059</v>
      </c>
      <c r="J30">
        <f t="shared" si="7"/>
        <v>1.6337304970555403E-3</v>
      </c>
      <c r="K30" s="23">
        <f t="shared" si="8"/>
        <v>-1.7999999999999967</v>
      </c>
      <c r="L30">
        <f t="shared" si="0"/>
        <v>7.8950158300894621E-2</v>
      </c>
      <c r="M30">
        <f t="shared" si="23"/>
        <v>0.39604206620136911</v>
      </c>
      <c r="N30">
        <f t="shared" si="9"/>
        <v>0.39235209775661045</v>
      </c>
      <c r="O30">
        <f t="shared" si="10"/>
        <v>0.36699377151599005</v>
      </c>
      <c r="P30">
        <f t="shared" si="11"/>
        <v>5.7026404487675389E-2</v>
      </c>
      <c r="Q30">
        <f t="shared" si="12"/>
        <v>0.15538793547396956</v>
      </c>
      <c r="R30">
        <f>EXP(-$C$12*(F30-$F$9))</f>
        <v>0.97409153628178158</v>
      </c>
      <c r="S30">
        <f t="shared" si="13"/>
        <v>2.5908463718218422E-2</v>
      </c>
      <c r="T30">
        <f t="shared" si="14"/>
        <v>-1.9446515751293791</v>
      </c>
      <c r="U30">
        <f t="shared" si="24"/>
        <v>0.17101735166988111</v>
      </c>
      <c r="V30">
        <f>EXP(-$C$13*(F30-$F$9))</f>
        <v>0.97443252798954805</v>
      </c>
      <c r="W30">
        <f t="shared" si="1"/>
        <v>2.5567472010451953E-2</v>
      </c>
      <c r="X30">
        <f t="shared" si="15"/>
        <v>-1.9503455751425403</v>
      </c>
      <c r="Y30">
        <f t="shared" si="16"/>
        <v>0.16897965696561565</v>
      </c>
      <c r="Z30">
        <f t="shared" si="2"/>
        <v>7.8950158300894621E-2</v>
      </c>
      <c r="AA30">
        <f t="shared" si="17"/>
        <v>0.68890144478484783</v>
      </c>
      <c r="AB30">
        <f t="shared" si="18"/>
        <v>1.9908186313322997E-2</v>
      </c>
      <c r="AC30">
        <f t="shared" si="19"/>
        <v>2.8898453420344566E-2</v>
      </c>
      <c r="AD30">
        <f t="shared" si="20"/>
        <v>0.10021594430079607</v>
      </c>
      <c r="AE30">
        <f t="shared" si="21"/>
        <v>4.8253936641067217E-2</v>
      </c>
      <c r="AI30">
        <f>(1-$C$15)*U30*G30</f>
        <v>8.2344785648405056E-2</v>
      </c>
      <c r="AJ30">
        <f>(1-$C$16)*G30*Y30*(1-U30)</f>
        <v>6.1942998527286665E-2</v>
      </c>
      <c r="AK30">
        <f t="shared" si="22"/>
        <v>0.14428778417569171</v>
      </c>
    </row>
    <row r="31" spans="2:37" x14ac:dyDescent="0.25">
      <c r="F31" s="7">
        <f t="shared" si="3"/>
        <v>1.8333333333333326</v>
      </c>
      <c r="G31">
        <f t="shared" si="4"/>
        <v>0.98183369990595426</v>
      </c>
      <c r="H31">
        <f t="shared" si="5"/>
        <v>0.94648514795348393</v>
      </c>
      <c r="I31">
        <f t="shared" si="6"/>
        <v>0.94648514795348315</v>
      </c>
      <c r="J31">
        <f t="shared" si="7"/>
        <v>1.62829379493612E-3</v>
      </c>
      <c r="K31" s="23">
        <f t="shared" si="8"/>
        <v>-1.5999999999999968</v>
      </c>
      <c r="L31">
        <f t="shared" si="0"/>
        <v>0.11092083467945613</v>
      </c>
      <c r="M31">
        <f t="shared" si="23"/>
        <v>0.32146530531317974</v>
      </c>
      <c r="N31">
        <f t="shared" si="9"/>
        <v>0.31803743707856824</v>
      </c>
      <c r="O31">
        <f t="shared" si="10"/>
        <v>0.46273525941973515</v>
      </c>
      <c r="P31">
        <f t="shared" si="11"/>
        <v>4.7309128290792E-2</v>
      </c>
      <c r="Q31">
        <f t="shared" si="12"/>
        <v>0.10223800181148313</v>
      </c>
      <c r="R31">
        <f>EXP(-$C$12*(F31-$F$9))</f>
        <v>0.972874682553454</v>
      </c>
      <c r="S31">
        <f t="shared" si="13"/>
        <v>2.7125317446546005E-2</v>
      </c>
      <c r="T31">
        <f t="shared" si="14"/>
        <v>-1.9248299571601715</v>
      </c>
      <c r="U31">
        <f t="shared" si="24"/>
        <v>0.13090557657222898</v>
      </c>
      <c r="V31">
        <f>EXP(-$C$13*(F31-$F$9))</f>
        <v>0.97323146867718224</v>
      </c>
      <c r="W31">
        <f t="shared" si="1"/>
        <v>2.6768531322817757E-2</v>
      </c>
      <c r="X31">
        <f t="shared" si="15"/>
        <v>-1.9305634408791548</v>
      </c>
      <c r="Y31">
        <f t="shared" si="16"/>
        <v>0.12918987125656389</v>
      </c>
      <c r="Z31">
        <f t="shared" si="2"/>
        <v>0.11092083467945613</v>
      </c>
      <c r="AA31">
        <f t="shared" si="17"/>
        <v>0.75681622675533966</v>
      </c>
      <c r="AB31">
        <f t="shared" si="18"/>
        <v>1.2799029746877359E-2</v>
      </c>
      <c r="AC31">
        <f t="shared" si="19"/>
        <v>1.6911674584132529E-2</v>
      </c>
      <c r="AD31">
        <f t="shared" si="20"/>
        <v>8.6714097314259192E-2</v>
      </c>
      <c r="AE31">
        <f t="shared" si="21"/>
        <v>4.1718023270031393E-2</v>
      </c>
      <c r="AI31">
        <f>(1-$C$15)*U31*G31</f>
        <v>6.2978478226274545E-2</v>
      </c>
      <c r="AJ31">
        <f>(1-$C$16)*G31*Y31*(1-U31)</f>
        <v>4.9607332765947754E-2</v>
      </c>
      <c r="AK31">
        <f t="shared" si="22"/>
        <v>0.1125858109922223</v>
      </c>
    </row>
    <row r="32" spans="2:37" x14ac:dyDescent="0.25">
      <c r="F32" s="7">
        <f t="shared" si="3"/>
        <v>1.9166666666666659</v>
      </c>
      <c r="G32">
        <f t="shared" si="4"/>
        <v>0.98101584597583302</v>
      </c>
      <c r="H32">
        <f t="shared" si="5"/>
        <v>0.94412189038642225</v>
      </c>
      <c r="I32">
        <f t="shared" si="6"/>
        <v>0.94412189038642147</v>
      </c>
      <c r="J32">
        <f t="shared" si="7"/>
        <v>1.6228751849868639E-3</v>
      </c>
      <c r="K32" s="23">
        <f t="shared" si="8"/>
        <v>-1.3999999999999968</v>
      </c>
      <c r="L32">
        <f t="shared" si="0"/>
        <v>0.14972746563574554</v>
      </c>
      <c r="M32">
        <f t="shared" si="23"/>
        <v>0.25347150632625887</v>
      </c>
      <c r="N32">
        <f t="shared" si="9"/>
        <v>0.2504119817885746</v>
      </c>
      <c r="O32">
        <f t="shared" si="10"/>
        <v>0.55958881411126016</v>
      </c>
      <c r="P32">
        <f t="shared" si="11"/>
        <v>3.5518390331611277E-2</v>
      </c>
      <c r="Q32">
        <f t="shared" si="12"/>
        <v>6.3472302226093708E-2</v>
      </c>
      <c r="R32">
        <f>EXP(-$C$12*(F32-$F$9))</f>
        <v>0.97165934894201589</v>
      </c>
      <c r="S32">
        <f t="shared" si="13"/>
        <v>2.8340651057984112E-2</v>
      </c>
      <c r="T32">
        <f t="shared" si="14"/>
        <v>-1.9057603750398797</v>
      </c>
      <c r="U32">
        <f t="shared" si="24"/>
        <v>9.7633870613068663E-2</v>
      </c>
      <c r="V32">
        <f>EXP(-$C$13*(F32-$F$9))</f>
        <v>0.97203188975820487</v>
      </c>
      <c r="W32">
        <f t="shared" si="1"/>
        <v>2.796811024179513E-2</v>
      </c>
      <c r="X32">
        <f t="shared" si="15"/>
        <v>-1.9115322185823425</v>
      </c>
      <c r="Y32">
        <f t="shared" si="16"/>
        <v>9.6233657168749237E-2</v>
      </c>
      <c r="Z32">
        <f t="shared" si="2"/>
        <v>0.14972746563574554</v>
      </c>
      <c r="AA32">
        <f t="shared" si="17"/>
        <v>0.81552813665081825</v>
      </c>
      <c r="AB32">
        <f t="shared" si="18"/>
        <v>7.6624287073440624E-3</v>
      </c>
      <c r="AC32">
        <f t="shared" si="19"/>
        <v>9.3956644326360708E-3</v>
      </c>
      <c r="AD32">
        <f t="shared" si="20"/>
        <v>7.2193941496672104E-2</v>
      </c>
      <c r="AE32">
        <f t="shared" si="21"/>
        <v>3.4703466289926911E-2</v>
      </c>
      <c r="AI32">
        <f>(1-$C$15)*U32*G32</f>
        <v>4.693238334593354E-2</v>
      </c>
      <c r="AJ32">
        <f>(1-$C$16)*G32*Y32*(1-U32)</f>
        <v>3.8335251108087588E-2</v>
      </c>
      <c r="AK32">
        <f t="shared" si="22"/>
        <v>8.5267634454021135E-2</v>
      </c>
    </row>
    <row r="33" spans="6:37" x14ac:dyDescent="0.25">
      <c r="F33" s="7">
        <f t="shared" si="3"/>
        <v>1.9999999999999991</v>
      </c>
      <c r="G33">
        <f t="shared" si="4"/>
        <v>0.98019867330675536</v>
      </c>
      <c r="H33">
        <f t="shared" si="5"/>
        <v>0.94176453358424872</v>
      </c>
      <c r="I33">
        <f t="shared" si="6"/>
        <v>0.94176453358424794</v>
      </c>
      <c r="J33">
        <f t="shared" si="7"/>
        <v>1.6174746070008025E-3</v>
      </c>
      <c r="K33" s="23">
        <f t="shared" si="8"/>
        <v>-1.1999999999999968</v>
      </c>
      <c r="L33">
        <f t="shared" si="0"/>
        <v>0.1941860549832137</v>
      </c>
      <c r="M33">
        <f t="shared" si="23"/>
        <v>0.19390239660781064</v>
      </c>
      <c r="N33">
        <f t="shared" si="9"/>
        <v>0.19127870905126801</v>
      </c>
      <c r="O33">
        <f t="shared" si="10"/>
        <v>0.65190829444601039</v>
      </c>
      <c r="P33">
        <f t="shared" si="11"/>
        <v>2.4178887564534242E-2</v>
      </c>
      <c r="Q33">
        <f t="shared" si="12"/>
        <v>3.7089400105088988E-2</v>
      </c>
      <c r="R33">
        <f>EXP(-$C$12*(F33-$F$9))</f>
        <v>0.97044553354850815</v>
      </c>
      <c r="S33">
        <f t="shared" si="13"/>
        <v>2.9554466451491845E-2</v>
      </c>
      <c r="T33">
        <f t="shared" si="14"/>
        <v>-1.8873822342171682</v>
      </c>
      <c r="U33">
        <f t="shared" si="24"/>
        <v>7.089448784350702E-2</v>
      </c>
      <c r="V33">
        <f>EXP(-$C$13*(F33-$F$9))</f>
        <v>0.97083378940792275</v>
      </c>
      <c r="W33">
        <f t="shared" si="1"/>
        <v>2.9166210592077246E-2</v>
      </c>
      <c r="X33">
        <f t="shared" si="15"/>
        <v>-1.8931913961316933</v>
      </c>
      <c r="Y33">
        <f t="shared" si="16"/>
        <v>6.9787310859835971E-2</v>
      </c>
      <c r="Z33">
        <f t="shared" si="2"/>
        <v>0.1941860549832137</v>
      </c>
      <c r="AA33">
        <f t="shared" si="17"/>
        <v>0.86426573695804076</v>
      </c>
      <c r="AB33">
        <f t="shared" si="18"/>
        <v>4.2759855545119593E-3</v>
      </c>
      <c r="AC33">
        <f t="shared" si="19"/>
        <v>4.9475356613836868E-3</v>
      </c>
      <c r="AD33">
        <f t="shared" si="20"/>
        <v>5.7575469489569049E-2</v>
      </c>
      <c r="AE33">
        <f t="shared" si="21"/>
        <v>2.7653345416257687E-2</v>
      </c>
      <c r="AI33">
        <f>(1-$C$15)*U33*G33</f>
        <v>3.4050434635194061E-2</v>
      </c>
      <c r="AJ33">
        <f>(1-$C$16)*G33*Y33*(1-U33)</f>
        <v>2.8600137732164032E-2</v>
      </c>
      <c r="AK33">
        <f t="shared" si="22"/>
        <v>6.265057236735809E-2</v>
      </c>
    </row>
    <row r="34" spans="6:37" x14ac:dyDescent="0.25">
      <c r="F34" s="7">
        <f t="shared" si="3"/>
        <v>2.0833333333333326</v>
      </c>
      <c r="G34">
        <f t="shared" si="4"/>
        <v>0.97938218133124022</v>
      </c>
      <c r="H34">
        <f t="shared" si="5"/>
        <v>0.93941306281347581</v>
      </c>
      <c r="I34">
        <f t="shared" si="6"/>
        <v>0.93941306281347503</v>
      </c>
      <c r="J34">
        <f t="shared" si="7"/>
        <v>1.6120920009713591E-3</v>
      </c>
      <c r="K34" s="23">
        <f t="shared" si="8"/>
        <v>-0.99999999999999689</v>
      </c>
      <c r="L34">
        <f t="shared" si="0"/>
        <v>0.24197072451914411</v>
      </c>
      <c r="M34">
        <f t="shared" si="23"/>
        <v>0.14375378735547173</v>
      </c>
      <c r="N34">
        <f t="shared" si="9"/>
        <v>0.14159207131917542</v>
      </c>
      <c r="O34">
        <f t="shared" si="10"/>
        <v>0.73500853783699038</v>
      </c>
      <c r="P34">
        <f t="shared" si="11"/>
        <v>1.496065521857304E-2</v>
      </c>
      <c r="Q34">
        <f t="shared" si="12"/>
        <v>2.0354396511637531E-2</v>
      </c>
      <c r="R34">
        <f>EXP(-$C$12*(F34-$F$9))</f>
        <v>0.96923323447634413</v>
      </c>
      <c r="S34">
        <f t="shared" si="13"/>
        <v>3.076676552365587E-2</v>
      </c>
      <c r="T34">
        <f t="shared" si="14"/>
        <v>-1.869642127419689</v>
      </c>
      <c r="U34">
        <f t="shared" si="24"/>
        <v>5.0080535996706671E-2</v>
      </c>
      <c r="V34">
        <f>EXP(-$C$13*(F34-$F$9))</f>
        <v>0.96963716580389192</v>
      </c>
      <c r="W34">
        <f t="shared" si="1"/>
        <v>3.0362834196108079E-2</v>
      </c>
      <c r="X34">
        <f t="shared" si="15"/>
        <v>-1.8754876394301678</v>
      </c>
      <c r="Y34">
        <f t="shared" si="16"/>
        <v>4.9232624023644762E-2</v>
      </c>
      <c r="Z34">
        <f t="shared" si="2"/>
        <v>0.24197072451914411</v>
      </c>
      <c r="AA34">
        <f t="shared" si="17"/>
        <v>0.90315243617927699</v>
      </c>
      <c r="AB34">
        <f t="shared" si="18"/>
        <v>2.226809214328817E-3</v>
      </c>
      <c r="AC34">
        <f t="shared" si="19"/>
        <v>2.465596199628467E-3</v>
      </c>
      <c r="AD34">
        <f t="shared" si="20"/>
        <v>4.3808748575183014E-2</v>
      </c>
      <c r="AE34">
        <f t="shared" si="21"/>
        <v>2.1023698793067754E-2</v>
      </c>
      <c r="AI34">
        <f>(1-$C$15)*U34*G34</f>
        <v>2.4033512447479217E-2</v>
      </c>
      <c r="AJ34">
        <f>(1-$C$16)*G34*Y34*(1-U34)</f>
        <v>2.0611257176098744E-2</v>
      </c>
      <c r="AK34">
        <f t="shared" si="22"/>
        <v>4.4644769623577961E-2</v>
      </c>
    </row>
    <row r="35" spans="6:37" x14ac:dyDescent="0.25">
      <c r="F35" s="7">
        <f t="shared" si="3"/>
        <v>2.1666666666666661</v>
      </c>
      <c r="G35">
        <f t="shared" si="4"/>
        <v>0.97856636948227915</v>
      </c>
      <c r="H35">
        <f t="shared" si="5"/>
        <v>0.93706746337740343</v>
      </c>
      <c r="I35">
        <f t="shared" si="6"/>
        <v>0.93706746337740265</v>
      </c>
      <c r="J35">
        <f t="shared" si="7"/>
        <v>1.6067273070919186E-3</v>
      </c>
      <c r="K35" s="23">
        <f t="shared" si="8"/>
        <v>-0.79999999999999694</v>
      </c>
      <c r="L35">
        <f t="shared" si="0"/>
        <v>0.28969155276148345</v>
      </c>
      <c r="M35">
        <f t="shared" si="23"/>
        <v>0.103185878746082</v>
      </c>
      <c r="N35">
        <f t="shared" si="9"/>
        <v>0.10147462848708122</v>
      </c>
      <c r="O35">
        <f t="shared" si="10"/>
        <v>0.80581024147770852</v>
      </c>
      <c r="P35">
        <f t="shared" si="11"/>
        <v>8.4374365471599141E-3</v>
      </c>
      <c r="Q35">
        <f t="shared" si="12"/>
        <v>1.0470748710871681E-2</v>
      </c>
      <c r="R35">
        <f>EXP(-$C$12*(F35-$F$9))</f>
        <v>0.96802244983130603</v>
      </c>
      <c r="S35">
        <f t="shared" si="13"/>
        <v>3.1977550168693969E-2</v>
      </c>
      <c r="T35">
        <f t="shared" si="14"/>
        <v>-1.8524927315002813</v>
      </c>
      <c r="U35">
        <f t="shared" si="24"/>
        <v>3.4393184195810986E-2</v>
      </c>
      <c r="V35">
        <f>EXP(-$C$13*(F35-$F$9))</f>
        <v>0.96844201712591471</v>
      </c>
      <c r="W35">
        <f t="shared" si="1"/>
        <v>3.1557982874085289E-2</v>
      </c>
      <c r="X35">
        <f t="shared" si="15"/>
        <v>-1.858373690617906</v>
      </c>
      <c r="Y35">
        <f t="shared" si="16"/>
        <v>3.3764475796854244E-2</v>
      </c>
      <c r="Z35">
        <f t="shared" si="2"/>
        <v>0.28969155276148345</v>
      </c>
      <c r="AA35">
        <f t="shared" si="17"/>
        <v>0.93300360784269099</v>
      </c>
      <c r="AB35">
        <f t="shared" si="18"/>
        <v>1.0834670800590159E-3</v>
      </c>
      <c r="AC35">
        <f t="shared" si="19"/>
        <v>1.1612678353562099E-3</v>
      </c>
      <c r="AD35">
        <f t="shared" si="20"/>
        <v>3.1690724995752824E-2</v>
      </c>
      <c r="AE35">
        <f t="shared" si="21"/>
        <v>1.5195624075624026E-2</v>
      </c>
      <c r="AI35">
        <f>(1-$C$15)*U35*G35</f>
        <v>1.6491446562780728E-2</v>
      </c>
      <c r="AJ35">
        <f>(1-$C$16)*G35*Y35*(1-U35)</f>
        <v>1.4356981281761492E-2</v>
      </c>
      <c r="AK35">
        <f t="shared" si="22"/>
        <v>3.0848427844542219E-2</v>
      </c>
    </row>
    <row r="36" spans="6:37" x14ac:dyDescent="0.25">
      <c r="F36" s="7">
        <f t="shared" si="3"/>
        <v>2.2499999999999996</v>
      </c>
      <c r="G36">
        <f t="shared" si="4"/>
        <v>0.97775123719333634</v>
      </c>
      <c r="H36">
        <f t="shared" si="5"/>
        <v>0.9347277206160276</v>
      </c>
      <c r="I36">
        <f t="shared" si="6"/>
        <v>0.93472772061602671</v>
      </c>
      <c r="J36">
        <f t="shared" si="7"/>
        <v>1.6013804657545592E-3</v>
      </c>
      <c r="K36" s="23">
        <f t="shared" si="8"/>
        <v>-0.59999999999999698</v>
      </c>
      <c r="L36">
        <f t="shared" si="0"/>
        <v>0.33322460289180028</v>
      </c>
      <c r="M36">
        <f t="shared" si="23"/>
        <v>7.1650922137508941E-2</v>
      </c>
      <c r="N36">
        <f t="shared" si="9"/>
        <v>7.0349384404608958E-2</v>
      </c>
      <c r="O36">
        <f t="shared" si="10"/>
        <v>0.86304029172227847</v>
      </c>
      <c r="P36">
        <f t="shared" si="11"/>
        <v>4.3502393965594126E-3</v>
      </c>
      <c r="Q36">
        <f t="shared" si="12"/>
        <v>5.040598264396322E-3</v>
      </c>
      <c r="R36">
        <f>EXP(-$C$12*(F36-$F$9))</f>
        <v>0.96681317772154285</v>
      </c>
      <c r="S36">
        <f t="shared" si="13"/>
        <v>3.3186822278457151E-2</v>
      </c>
      <c r="T36">
        <f t="shared" si="14"/>
        <v>-1.8358919090949881</v>
      </c>
      <c r="U36">
        <f t="shared" si="24"/>
        <v>2.294828740614472E-2</v>
      </c>
      <c r="V36">
        <f>EXP(-$C$13*(F36-$F$9))</f>
        <v>0.96724834155603689</v>
      </c>
      <c r="W36">
        <f t="shared" si="1"/>
        <v>3.2751658443963105E-2</v>
      </c>
      <c r="X36">
        <f t="shared" si="15"/>
        <v>-1.8418074708511136</v>
      </c>
      <c r="Y36">
        <f t="shared" si="16"/>
        <v>2.2497077310467618E-2</v>
      </c>
      <c r="Z36">
        <f t="shared" si="2"/>
        <v>0.33322460289180028</v>
      </c>
      <c r="AA36">
        <f t="shared" si="17"/>
        <v>0.95507090467930655</v>
      </c>
      <c r="AB36">
        <f t="shared" si="18"/>
        <v>4.930738790184725E-4</v>
      </c>
      <c r="AC36">
        <f t="shared" si="19"/>
        <v>5.1626939591886819E-4</v>
      </c>
      <c r="AD36">
        <f t="shared" si="20"/>
        <v>2.1727310061656624E-2</v>
      </c>
      <c r="AE36">
        <f t="shared" si="21"/>
        <v>1.0409513103897315E-2</v>
      </c>
      <c r="AI36">
        <f>(1-$C$15)*U36*G36</f>
        <v>1.0994481037384866E-2</v>
      </c>
      <c r="AJ36">
        <f>(1-$C$16)*G36*Y36*(1-U36)</f>
        <v>9.6712929598316028E-3</v>
      </c>
      <c r="AK36">
        <f t="shared" si="22"/>
        <v>2.0665773997216468E-2</v>
      </c>
    </row>
    <row r="37" spans="6:37" x14ac:dyDescent="0.25">
      <c r="F37" s="7">
        <f t="shared" si="3"/>
        <v>2.333333333333333</v>
      </c>
      <c r="G37">
        <f t="shared" si="4"/>
        <v>0.97693678389834759</v>
      </c>
      <c r="H37">
        <f t="shared" si="5"/>
        <v>0.93239381990594827</v>
      </c>
      <c r="I37">
        <f t="shared" si="6"/>
        <v>0.93239381990594739</v>
      </c>
      <c r="J37">
        <f t="shared" si="7"/>
        <v>1.5960514175500783E-3</v>
      </c>
      <c r="K37" s="23">
        <f t="shared" si="8"/>
        <v>-0.39999999999999697</v>
      </c>
      <c r="L37">
        <f t="shared" si="0"/>
        <v>0.36827014030332378</v>
      </c>
      <c r="M37">
        <f t="shared" si="23"/>
        <v>4.8095673588506548E-2</v>
      </c>
      <c r="N37">
        <f t="shared" si="9"/>
        <v>4.7144568832265664E-2</v>
      </c>
      <c r="O37">
        <f t="shared" si="10"/>
        <v>0.90702720737325526</v>
      </c>
      <c r="P37">
        <f t="shared" si="11"/>
        <v>2.0566386545358521E-3</v>
      </c>
      <c r="Q37">
        <f t="shared" si="12"/>
        <v>2.2674497940275286E-3</v>
      </c>
      <c r="R37">
        <f>EXP(-$C$12*(F37-$F$9))</f>
        <v>0.96560541625756646</v>
      </c>
      <c r="S37">
        <f t="shared" si="13"/>
        <v>3.4394583742433538E-2</v>
      </c>
      <c r="T37">
        <f t="shared" si="14"/>
        <v>-1.8198019709643818</v>
      </c>
      <c r="U37">
        <f t="shared" si="24"/>
        <v>1.4868021604460421E-2</v>
      </c>
      <c r="V37">
        <f>EXP(-$C$13*(F37-$F$9))</f>
        <v>0.96605613727854511</v>
      </c>
      <c r="W37">
        <f t="shared" si="1"/>
        <v>3.3943862721454887E-2</v>
      </c>
      <c r="X37">
        <f t="shared" si="15"/>
        <v>-1.825751343569529</v>
      </c>
      <c r="Y37">
        <f t="shared" si="16"/>
        <v>1.4554681063047453E-2</v>
      </c>
      <c r="Z37">
        <f t="shared" si="2"/>
        <v>0.36827014030332378</v>
      </c>
      <c r="AA37">
        <f t="shared" si="17"/>
        <v>0.97079369664498349</v>
      </c>
      <c r="AB37">
        <f t="shared" si="18"/>
        <v>2.1007908852497905E-4</v>
      </c>
      <c r="AC37">
        <f t="shared" si="19"/>
        <v>2.163993124914205E-4</v>
      </c>
      <c r="AD37">
        <f t="shared" si="20"/>
        <v>1.4080376103697147E-2</v>
      </c>
      <c r="AE37">
        <f t="shared" si="21"/>
        <v>6.7402622999442685E-3</v>
      </c>
      <c r="AI37">
        <f>(1-$C$15)*U37*G37</f>
        <v>7.1173074325044296E-3</v>
      </c>
      <c r="AJ37">
        <f>(1-$C$16)*G37*Y37*(1-U37)</f>
        <v>6.3034176870074591E-3</v>
      </c>
      <c r="AK37">
        <f t="shared" si="22"/>
        <v>1.3420725119511888E-2</v>
      </c>
    </row>
    <row r="38" spans="6:37" x14ac:dyDescent="0.25">
      <c r="F38" s="7">
        <f t="shared" si="3"/>
        <v>2.4166666666666665</v>
      </c>
      <c r="G38">
        <f t="shared" si="4"/>
        <v>0.97612300903172011</v>
      </c>
      <c r="H38">
        <f t="shared" si="5"/>
        <v>0.93006574666027853</v>
      </c>
      <c r="I38">
        <f t="shared" si="6"/>
        <v>0.93006574666027764</v>
      </c>
      <c r="J38">
        <f t="shared" si="7"/>
        <v>1.5907401032665782E-3</v>
      </c>
      <c r="K38" s="23">
        <f t="shared" si="8"/>
        <v>-0.19999999999999696</v>
      </c>
      <c r="L38">
        <f t="shared" si="0"/>
        <v>0.39104269397545616</v>
      </c>
      <c r="M38">
        <f t="shared" si="23"/>
        <v>3.1188581726638069E-2</v>
      </c>
      <c r="N38">
        <f t="shared" si="9"/>
        <v>3.0520809584269771E-2</v>
      </c>
      <c r="O38">
        <f t="shared" si="10"/>
        <v>0.93924250945317433</v>
      </c>
      <c r="P38">
        <f t="shared" si="11"/>
        <v>8.9406566240691847E-4</v>
      </c>
      <c r="Q38">
        <f t="shared" si="12"/>
        <v>9.5190076408215626E-4</v>
      </c>
      <c r="R38">
        <f>EXP(-$C$12*(F38-$F$9))</f>
        <v>0.96439916355224953</v>
      </c>
      <c r="S38">
        <f t="shared" si="13"/>
        <v>3.5600836447750472E-2</v>
      </c>
      <c r="T38">
        <f t="shared" si="14"/>
        <v>-1.8041890656194046</v>
      </c>
      <c r="U38">
        <f t="shared" si="24"/>
        <v>9.3487275523991119E-3</v>
      </c>
      <c r="V38">
        <f>EXP(-$C$13*(F38-$F$9))</f>
        <v>0.96486540247996411</v>
      </c>
      <c r="W38">
        <f t="shared" si="1"/>
        <v>3.5134597520035893E-2</v>
      </c>
      <c r="X38">
        <f t="shared" si="15"/>
        <v>-1.8101715048931721</v>
      </c>
      <c r="Y38">
        <f t="shared" si="16"/>
        <v>9.1382288507416247E-3</v>
      </c>
      <c r="Z38">
        <f t="shared" si="2"/>
        <v>0.39104269397545616</v>
      </c>
      <c r="AA38">
        <f t="shared" si="17"/>
        <v>0.9815984744086963</v>
      </c>
      <c r="AB38">
        <f t="shared" si="18"/>
        <v>8.3858754566751254E-5</v>
      </c>
      <c r="AC38">
        <f t="shared" si="19"/>
        <v>8.54308118370567E-5</v>
      </c>
      <c r="AD38">
        <f t="shared" si="20"/>
        <v>8.6049277013896582E-3</v>
      </c>
      <c r="AE38">
        <f t="shared" si="21"/>
        <v>4.1157392809866291E-3</v>
      </c>
      <c r="AI38">
        <f>(1-$C$15)*U38*G38</f>
        <v>4.4714989538421285E-3</v>
      </c>
      <c r="AJ38">
        <f>(1-$C$16)*G38*Y38*(1-U38)</f>
        <v>3.9764900078513915E-3</v>
      </c>
      <c r="AK38">
        <f t="shared" si="22"/>
        <v>8.44798896169352E-3</v>
      </c>
    </row>
    <row r="39" spans="6:37" x14ac:dyDescent="0.25">
      <c r="F39" s="7">
        <f t="shared" si="3"/>
        <v>2.5</v>
      </c>
      <c r="G39">
        <f t="shared" si="4"/>
        <v>0.97530991202833262</v>
      </c>
      <c r="H39">
        <f t="shared" si="5"/>
        <v>0.92774348632855286</v>
      </c>
      <c r="I39">
        <f t="shared" si="6"/>
        <v>0.92774348632855208</v>
      </c>
      <c r="J39">
        <f t="shared" si="7"/>
        <v>1.5854464638895729E-3</v>
      </c>
      <c r="K39" s="23">
        <f t="shared" si="8"/>
        <v>3.0531133177191805E-15</v>
      </c>
      <c r="L39">
        <f t="shared" si="0"/>
        <v>0.3989422804014327</v>
      </c>
      <c r="M39">
        <f t="shared" si="23"/>
        <v>1.9527580926359454E-2</v>
      </c>
      <c r="N39">
        <f t="shared" si="9"/>
        <v>1.9077120549974697E-2</v>
      </c>
      <c r="O39">
        <f t="shared" si="10"/>
        <v>0.96176782853904741</v>
      </c>
      <c r="P39">
        <f t="shared" si="11"/>
        <v>3.5828738395912729E-4</v>
      </c>
      <c r="Q39">
        <f t="shared" si="12"/>
        <v>3.7253001538154585E-4</v>
      </c>
      <c r="R39">
        <f>EXP(-$C$12*(F39-$F$9))</f>
        <v>0.96319441772082182</v>
      </c>
      <c r="S39">
        <f t="shared" si="13"/>
        <v>3.6805582279178184E-2</v>
      </c>
      <c r="T39">
        <f t="shared" si="14"/>
        <v>-1.7890226706768297</v>
      </c>
      <c r="U39">
        <f t="shared" si="24"/>
        <v>5.7021491204047427E-3</v>
      </c>
      <c r="V39">
        <f>EXP(-$C$13*(F39-$F$9))</f>
        <v>0.9636761353490535</v>
      </c>
      <c r="W39">
        <f t="shared" si="1"/>
        <v>3.6323864650946502E-2</v>
      </c>
      <c r="X39">
        <f t="shared" si="15"/>
        <v>-1.7950374756239764</v>
      </c>
      <c r="Y39">
        <f t="shared" si="16"/>
        <v>5.5653848455119916E-3</v>
      </c>
      <c r="Z39">
        <f t="shared" si="2"/>
        <v>0.3989422804014327</v>
      </c>
      <c r="AA39">
        <f t="shared" si="17"/>
        <v>0.98876420068838478</v>
      </c>
      <c r="AB39">
        <f t="shared" si="18"/>
        <v>3.1378090094594386E-5</v>
      </c>
      <c r="AC39">
        <f t="shared" si="19"/>
        <v>3.1734654301550086E-5</v>
      </c>
      <c r="AD39">
        <f t="shared" si="20"/>
        <v>4.9491760940569398E-3</v>
      </c>
      <c r="AE39">
        <f t="shared" si="21"/>
        <v>2.3652204454446264E-3</v>
      </c>
      <c r="AI39">
        <f>(1-$C$15)*U39*G39</f>
        <v>2.7250676529272481E-3</v>
      </c>
      <c r="AJ39">
        <f>(1-$C$16)*G39*Y39*(1-U39)</f>
        <v>2.4286607465332593E-3</v>
      </c>
      <c r="AK39">
        <f t="shared" si="22"/>
        <v>5.1537283994605079E-3</v>
      </c>
    </row>
    <row r="40" spans="6:37" x14ac:dyDescent="0.25">
      <c r="F40" s="7">
        <f t="shared" si="3"/>
        <v>2.5833333333333335</v>
      </c>
      <c r="G40">
        <f t="shared" si="4"/>
        <v>0.97449749232353444</v>
      </c>
      <c r="H40">
        <f t="shared" si="5"/>
        <v>0.92542702439663682</v>
      </c>
      <c r="I40">
        <f t="shared" si="6"/>
        <v>0.92542702439663604</v>
      </c>
      <c r="J40">
        <f t="shared" si="7"/>
        <v>1.580170440600575E-3</v>
      </c>
      <c r="K40" s="23">
        <f t="shared" si="8"/>
        <v>0.20000000000000306</v>
      </c>
      <c r="L40">
        <f t="shared" si="0"/>
        <v>0.39104269397545566</v>
      </c>
      <c r="M40">
        <f t="shared" si="23"/>
        <v>1.1799203121575792E-2</v>
      </c>
      <c r="N40">
        <f t="shared" si="9"/>
        <v>1.1507249916680777E-2</v>
      </c>
      <c r="O40">
        <f t="shared" si="10"/>
        <v>0.97682932334088113</v>
      </c>
      <c r="P40">
        <f t="shared" si="11"/>
        <v>1.3263034855870811E-4</v>
      </c>
      <c r="Q40">
        <f t="shared" si="12"/>
        <v>1.3577637913765261E-4</v>
      </c>
      <c r="R40">
        <f>EXP(-$C$12*(F40-$F$9))</f>
        <v>0.96199117688086766</v>
      </c>
      <c r="S40">
        <f t="shared" si="13"/>
        <v>3.800882311913234E-2</v>
      </c>
      <c r="T40">
        <f t="shared" si="14"/>
        <v>-1.7742751661934635</v>
      </c>
      <c r="U40">
        <f t="shared" si="24"/>
        <v>3.3722427757213198E-3</v>
      </c>
      <c r="V40">
        <f>EXP(-$C$13*(F40-$F$9))</f>
        <v>0.96248833407680567</v>
      </c>
      <c r="W40">
        <f t="shared" si="1"/>
        <v>3.7511665923194326E-2</v>
      </c>
      <c r="X40">
        <f t="shared" si="15"/>
        <v>-1.780321675125049</v>
      </c>
      <c r="Y40">
        <f t="shared" si="16"/>
        <v>3.2863237570700259E-3</v>
      </c>
      <c r="Z40">
        <f t="shared" si="2"/>
        <v>0.39104269397545566</v>
      </c>
      <c r="AA40">
        <f t="shared" si="17"/>
        <v>0.99335251574875705</v>
      </c>
      <c r="AB40">
        <f t="shared" si="18"/>
        <v>1.1008612256399507E-5</v>
      </c>
      <c r="AC40">
        <f t="shared" si="19"/>
        <v>1.108228154846074E-5</v>
      </c>
      <c r="AD40">
        <f t="shared" si="20"/>
        <v>2.6743477207736479E-3</v>
      </c>
      <c r="AE40">
        <f t="shared" si="21"/>
        <v>1.2770111222725892E-3</v>
      </c>
      <c r="AI40">
        <f>(1-$C$15)*U40*G40</f>
        <v>1.6102586429388248E-3</v>
      </c>
      <c r="AJ40">
        <f>(1-$C$16)*G40*Y40*(1-U40)</f>
        <v>1.4362715720924091E-3</v>
      </c>
      <c r="AK40">
        <f t="shared" si="22"/>
        <v>3.0465302150312337E-3</v>
      </c>
    </row>
    <row r="41" spans="6:37" x14ac:dyDescent="0.25">
      <c r="F41" s="7">
        <f t="shared" si="3"/>
        <v>2.666666666666667</v>
      </c>
      <c r="G41">
        <f t="shared" si="4"/>
        <v>0.973685749353145</v>
      </c>
      <c r="H41">
        <f t="shared" si="5"/>
        <v>0.92311634638663576</v>
      </c>
      <c r="I41">
        <f t="shared" si="6"/>
        <v>0.92311634638663498</v>
      </c>
      <c r="J41">
        <f t="shared" si="7"/>
        <v>1.5749119747772052E-3</v>
      </c>
      <c r="K41" s="23">
        <f t="shared" si="8"/>
        <v>0.40000000000000308</v>
      </c>
      <c r="L41">
        <f t="shared" si="0"/>
        <v>0.36827014030332289</v>
      </c>
      <c r="M41">
        <f t="shared" si="23"/>
        <v>6.8773757557367039E-3</v>
      </c>
      <c r="N41">
        <f t="shared" si="9"/>
        <v>6.6955739248694395E-3</v>
      </c>
      <c r="O41">
        <f t="shared" si="10"/>
        <v>0.98647309829717555</v>
      </c>
      <c r="P41">
        <f t="shared" si="11"/>
        <v>4.5425091312573842E-5</v>
      </c>
      <c r="Q41">
        <f t="shared" si="12"/>
        <v>4.6047977781639931E-5</v>
      </c>
      <c r="R41">
        <f>EXP(-$C$12*(F41-$F$9))</f>
        <v>0.96078943915232318</v>
      </c>
      <c r="S41">
        <f t="shared" si="13"/>
        <v>3.9210560847676823E-2</v>
      </c>
      <c r="T41">
        <f t="shared" si="14"/>
        <v>-1.7599214745707923</v>
      </c>
      <c r="U41">
        <f t="shared" si="24"/>
        <v>1.9329303544025568E-3</v>
      </c>
      <c r="V41">
        <f>EXP(-$C$13*(F41-$F$9))</f>
        <v>0.96130199685644269</v>
      </c>
      <c r="W41">
        <f t="shared" si="1"/>
        <v>3.8698003143557314E-2</v>
      </c>
      <c r="X41">
        <f t="shared" si="15"/>
        <v>-1.765999061687842</v>
      </c>
      <c r="Y41">
        <f t="shared" si="16"/>
        <v>1.8807497454797072E-3</v>
      </c>
      <c r="Z41">
        <f t="shared" si="2"/>
        <v>0.36827014030332289</v>
      </c>
      <c r="AA41">
        <f t="shared" si="17"/>
        <v>0.99618995525838983</v>
      </c>
      <c r="AB41">
        <f t="shared" si="18"/>
        <v>3.6215073944042299E-6</v>
      </c>
      <c r="AC41">
        <f t="shared" si="19"/>
        <v>3.6353582720726087E-6</v>
      </c>
      <c r="AD41">
        <f t="shared" si="20"/>
        <v>1.3556568210163144E-3</v>
      </c>
      <c r="AE41">
        <f t="shared" si="21"/>
        <v>6.4679202654211647E-4</v>
      </c>
      <c r="AI41">
        <f>(1-$C$15)*U41*G41</f>
        <v>9.2221270288120793E-4</v>
      </c>
      <c r="AJ41">
        <f>(1-$C$16)*G41*Y41*(1-U41)</f>
        <v>8.2247378792842584E-4</v>
      </c>
      <c r="AK41">
        <f t="shared" si="22"/>
        <v>1.7446864908096339E-3</v>
      </c>
    </row>
    <row r="42" spans="6:37" x14ac:dyDescent="0.25">
      <c r="F42" s="7">
        <f t="shared" si="3"/>
        <v>2.7500000000000004</v>
      </c>
      <c r="G42">
        <f t="shared" si="4"/>
        <v>0.972874682553454</v>
      </c>
      <c r="H42">
        <f t="shared" si="5"/>
        <v>0.92081143785680453</v>
      </c>
      <c r="I42">
        <f t="shared" si="6"/>
        <v>0.92081143785680375</v>
      </c>
      <c r="J42">
        <f t="shared" si="7"/>
        <v>1.5696710079920134E-3</v>
      </c>
      <c r="K42" s="23">
        <f t="shared" si="8"/>
        <v>0.60000000000000309</v>
      </c>
      <c r="L42">
        <f t="shared" si="0"/>
        <v>0.333224602891799</v>
      </c>
      <c r="M42">
        <f t="shared" si="23"/>
        <v>3.865411465225775E-3</v>
      </c>
      <c r="N42">
        <f t="shared" si="9"/>
        <v>3.7566408432683752E-3</v>
      </c>
      <c r="O42">
        <f t="shared" si="10"/>
        <v>0.99239246865409214</v>
      </c>
      <c r="P42">
        <f t="shared" si="11"/>
        <v>1.4410493908256932E-5</v>
      </c>
      <c r="Q42">
        <f t="shared" si="12"/>
        <v>1.4520962586305001E-5</v>
      </c>
      <c r="R42">
        <f>EXP(-$C$12*(F42-$F$9))</f>
        <v>0.95958920265747283</v>
      </c>
      <c r="S42">
        <f t="shared" si="13"/>
        <v>4.0410797342527172E-2</v>
      </c>
      <c r="T42">
        <f t="shared" si="14"/>
        <v>-1.7459387549048568</v>
      </c>
      <c r="U42">
        <f t="shared" si="24"/>
        <v>1.0734147933062922E-3</v>
      </c>
      <c r="V42">
        <f>EXP(-$C$13*(F42-$F$9))</f>
        <v>0.96011712188341369</v>
      </c>
      <c r="W42">
        <f t="shared" si="1"/>
        <v>3.9882878116586307E-2</v>
      </c>
      <c r="X42">
        <f t="shared" si="15"/>
        <v>-1.7520468272766891</v>
      </c>
      <c r="Y42">
        <f t="shared" si="16"/>
        <v>1.0427847157646567E-3</v>
      </c>
      <c r="Z42">
        <f t="shared" si="2"/>
        <v>0.333224602891799</v>
      </c>
      <c r="AA42">
        <f t="shared" si="17"/>
        <v>0.99788491983146921</v>
      </c>
      <c r="AB42">
        <f t="shared" si="18"/>
        <v>1.1169730451572066E-6</v>
      </c>
      <c r="AC42">
        <f t="shared" si="19"/>
        <v>1.1193405401354797E-6</v>
      </c>
      <c r="AD42">
        <f t="shared" si="20"/>
        <v>6.4381628820393312E-4</v>
      </c>
      <c r="AE42">
        <f t="shared" si="21"/>
        <v>3.0691275783448078E-4</v>
      </c>
      <c r="AI42">
        <f>(1-$C$15)*U42*G42</f>
        <v>5.1170605738015977E-4</v>
      </c>
      <c r="AJ42">
        <f>(1-$C$16)*G42*Y42*(1-U42)</f>
        <v>4.5603444206181626E-4</v>
      </c>
      <c r="AK42">
        <f t="shared" si="22"/>
        <v>9.6774049944197598E-4</v>
      </c>
    </row>
    <row r="43" spans="6:37" x14ac:dyDescent="0.25">
      <c r="F43" s="7">
        <f t="shared" si="3"/>
        <v>2.8333333333333339</v>
      </c>
      <c r="G43">
        <f t="shared" si="4"/>
        <v>0.97206429136122052</v>
      </c>
      <c r="H43">
        <f t="shared" si="5"/>
        <v>0.91851228440145738</v>
      </c>
      <c r="I43">
        <f t="shared" si="6"/>
        <v>0.91851228440145649</v>
      </c>
      <c r="J43">
        <f t="shared" si="7"/>
        <v>1.5644474820119083E-3</v>
      </c>
      <c r="K43" s="23">
        <f t="shared" si="8"/>
        <v>0.80000000000000315</v>
      </c>
      <c r="L43">
        <f t="shared" si="0"/>
        <v>0.28969155276148201</v>
      </c>
      <c r="M43">
        <f t="shared" si="23"/>
        <v>2.0942483518284261E-3</v>
      </c>
      <c r="N43">
        <f t="shared" si="9"/>
        <v>2.0317234058749019E-3</v>
      </c>
      <c r="O43">
        <f t="shared" si="10"/>
        <v>0.99587828317569083</v>
      </c>
      <c r="P43">
        <f t="shared" si="11"/>
        <v>4.2373957635678706E-6</v>
      </c>
      <c r="Q43">
        <f t="shared" si="12"/>
        <v>4.2549333941247497E-6</v>
      </c>
      <c r="R43">
        <f>EXP(-$C$12*(F43-$F$9))</f>
        <v>0.95839046552094687</v>
      </c>
      <c r="S43">
        <f t="shared" si="13"/>
        <v>4.1609534479053134E-2</v>
      </c>
      <c r="T43">
        <f t="shared" si="14"/>
        <v>-1.7323061421621824</v>
      </c>
      <c r="U43">
        <f t="shared" si="24"/>
        <v>5.7732776769942235E-4</v>
      </c>
      <c r="V43">
        <f>EXP(-$C$13*(F43-$F$9))</f>
        <v>0.95893370735539174</v>
      </c>
      <c r="W43">
        <f t="shared" si="1"/>
        <v>4.106629264460826E-2</v>
      </c>
      <c r="X43">
        <f t="shared" si="15"/>
        <v>-1.7384441370432309</v>
      </c>
      <c r="Y43">
        <f t="shared" si="16"/>
        <v>5.5995265558472264E-4</v>
      </c>
      <c r="Z43">
        <f t="shared" si="2"/>
        <v>0.28969155276148201</v>
      </c>
      <c r="AA43">
        <f t="shared" si="17"/>
        <v>0.99886304285293248</v>
      </c>
      <c r="AB43">
        <f t="shared" si="18"/>
        <v>3.2290866546107598E-7</v>
      </c>
      <c r="AC43">
        <f t="shared" si="19"/>
        <v>3.2327621666609142E-7</v>
      </c>
      <c r="AD43">
        <f t="shared" si="20"/>
        <v>2.8612806996626111E-4</v>
      </c>
      <c r="AE43">
        <f t="shared" si="21"/>
        <v>1.362860909894506E-4</v>
      </c>
      <c r="AI43">
        <f>(1-$C$15)*U43*G43</f>
        <v>2.7498785662202822E-4</v>
      </c>
      <c r="AJ43">
        <f>(1-$C$16)*G43*Y43*(1-U43)</f>
        <v>2.447980812361483E-4</v>
      </c>
      <c r="AK43">
        <f t="shared" si="22"/>
        <v>5.1978593785817657E-4</v>
      </c>
    </row>
    <row r="44" spans="6:37" x14ac:dyDescent="0.25">
      <c r="F44" s="7">
        <f t="shared" si="3"/>
        <v>2.9166666666666674</v>
      </c>
      <c r="G44">
        <f t="shared" si="4"/>
        <v>0.97125457521367287</v>
      </c>
      <c r="H44">
        <f t="shared" si="5"/>
        <v>0.91621887165087756</v>
      </c>
      <c r="I44">
        <f t="shared" si="6"/>
        <v>0.91621887165087668</v>
      </c>
      <c r="J44">
        <f t="shared" si="7"/>
        <v>1.5592413387978136E-3</v>
      </c>
      <c r="K44" s="23">
        <f t="shared" si="8"/>
        <v>1.0000000000000031</v>
      </c>
      <c r="L44">
        <f t="shared" si="0"/>
        <v>0.24197072451914262</v>
      </c>
      <c r="M44">
        <f t="shared" si="23"/>
        <v>1.0934364131850148E-3</v>
      </c>
      <c r="N44">
        <f t="shared" si="9"/>
        <v>1.0589042812161561E-3</v>
      </c>
      <c r="O44">
        <f t="shared" si="10"/>
        <v>0.99784881715009799</v>
      </c>
      <c r="P44">
        <f t="shared" si="11"/>
        <v>1.1553537639298051E-6</v>
      </c>
      <c r="Q44">
        <f t="shared" si="12"/>
        <v>1.1578444991592499E-6</v>
      </c>
      <c r="R44">
        <f>EXP(-$C$12*(F44-$F$9))</f>
        <v>0.95719322586971833</v>
      </c>
      <c r="S44">
        <f t="shared" si="13"/>
        <v>4.2806774130281666E-2</v>
      </c>
      <c r="T44">
        <f t="shared" si="14"/>
        <v>-1.7190045234927605</v>
      </c>
      <c r="U44">
        <f t="shared" si="24"/>
        <v>3.0063650864388446E-4</v>
      </c>
      <c r="V44">
        <f>EXP(-$C$13*(F44-$F$9))</f>
        <v>0.95775175147227187</v>
      </c>
      <c r="W44">
        <f t="shared" si="1"/>
        <v>4.2248248527728127E-2</v>
      </c>
      <c r="X44">
        <f t="shared" si="15"/>
        <v>-1.7251719059311603</v>
      </c>
      <c r="Y44">
        <f t="shared" si="16"/>
        <v>2.9111350074588889E-4</v>
      </c>
      <c r="Z44">
        <f t="shared" si="2"/>
        <v>0.24197072451914262</v>
      </c>
      <c r="AA44">
        <f t="shared" si="17"/>
        <v>0.99940833750995672</v>
      </c>
      <c r="AB44">
        <f t="shared" si="18"/>
        <v>8.7467564568875605E-8</v>
      </c>
      <c r="AC44">
        <f t="shared" si="19"/>
        <v>8.7519346483342889E-8</v>
      </c>
      <c r="AD44">
        <f t="shared" si="20"/>
        <v>1.1888109248909538E-4</v>
      </c>
      <c r="AE44">
        <f t="shared" si="21"/>
        <v>5.6577264443352501E-5</v>
      </c>
      <c r="AI44">
        <f>(1-$C$15)*U44*G44</f>
        <v>1.4307734640335248E-4</v>
      </c>
      <c r="AJ44">
        <f>(1-$C$16)*G44*Y44*(1-U44)</f>
        <v>1.2719714217309985E-4</v>
      </c>
      <c r="AK44">
        <f t="shared" si="22"/>
        <v>2.7027448857645233E-4</v>
      </c>
    </row>
    <row r="45" spans="6:37" x14ac:dyDescent="0.25">
      <c r="F45" s="7">
        <f t="shared" si="3"/>
        <v>3.0000000000000009</v>
      </c>
      <c r="G45">
        <f t="shared" si="4"/>
        <v>0.97044553354850815</v>
      </c>
      <c r="H45">
        <f t="shared" si="5"/>
        <v>0.91393118527122819</v>
      </c>
      <c r="I45">
        <f t="shared" si="6"/>
        <v>0.91393118527122719</v>
      </c>
      <c r="J45">
        <f t="shared" si="7"/>
        <v>1.5540525205033472E-3</v>
      </c>
      <c r="K45" s="23">
        <f t="shared" si="8"/>
        <v>1.2000000000000031</v>
      </c>
      <c r="L45">
        <f t="shared" si="0"/>
        <v>0.19418605498321226</v>
      </c>
      <c r="M45">
        <f t="shared" si="23"/>
        <v>5.5002163453321019E-4</v>
      </c>
      <c r="N45">
        <f t="shared" si="9"/>
        <v>5.3169756999449738E-4</v>
      </c>
      <c r="O45">
        <f t="shared" si="10"/>
        <v>0.99891857324063882</v>
      </c>
      <c r="P45">
        <f t="shared" si="11"/>
        <v>2.9212890849698262E-7</v>
      </c>
      <c r="Q45">
        <f t="shared" si="12"/>
        <v>2.924451665257094E-7</v>
      </c>
      <c r="R45">
        <f>EXP(-$C$12*(F45-$F$9))</f>
        <v>0.95599748183309985</v>
      </c>
      <c r="S45">
        <f t="shared" si="13"/>
        <v>4.4002518166900151E-2</v>
      </c>
      <c r="T45">
        <f t="shared" si="14"/>
        <v>-1.706016345490311</v>
      </c>
      <c r="U45">
        <f t="shared" si="24"/>
        <v>1.515292959784114E-4</v>
      </c>
      <c r="V45">
        <f>EXP(-$C$13*(F45-$F$9))</f>
        <v>0.95657125243616759</v>
      </c>
      <c r="W45">
        <f t="shared" si="1"/>
        <v>4.3428747563832415E-2</v>
      </c>
      <c r="X45">
        <f t="shared" si="15"/>
        <v>-1.7122126061890797</v>
      </c>
      <c r="Y45">
        <f t="shared" si="16"/>
        <v>1.4648711231471398E-4</v>
      </c>
      <c r="Z45">
        <f t="shared" si="2"/>
        <v>0.19418605498321226</v>
      </c>
      <c r="AA45">
        <f t="shared" si="17"/>
        <v>0.99970200578879587</v>
      </c>
      <c r="AB45">
        <f t="shared" si="18"/>
        <v>2.2190474394931816E-8</v>
      </c>
      <c r="AC45">
        <f t="shared" si="19"/>
        <v>2.2197088998959088E-8</v>
      </c>
      <c r="AD45">
        <f t="shared" si="20"/>
        <v>4.6135858675629168E-5</v>
      </c>
      <c r="AE45">
        <f t="shared" si="21"/>
        <v>2.1938445614212863E-5</v>
      </c>
      <c r="AI45">
        <f>(1-$C$15)*U45*G45</f>
        <v>7.2054954957159625E-5</v>
      </c>
      <c r="AJ45">
        <f>(1-$C$16)*G45*Y45*(1-U45)</f>
        <v>6.3961300261060217E-5</v>
      </c>
      <c r="AK45">
        <f t="shared" si="22"/>
        <v>1.3601625521821986E-4</v>
      </c>
    </row>
    <row r="46" spans="6:37" x14ac:dyDescent="0.25">
      <c r="F46" s="7">
        <f t="shared" si="3"/>
        <v>3.0833333333333344</v>
      </c>
      <c r="G46">
        <f t="shared" si="4"/>
        <v>0.96963716580389192</v>
      </c>
      <c r="H46">
        <f t="shared" si="5"/>
        <v>0.91164921096446172</v>
      </c>
      <c r="I46">
        <f t="shared" si="6"/>
        <v>0.91164921096446072</v>
      </c>
      <c r="J46">
        <f t="shared" si="7"/>
        <v>1.5488809694752356E-3</v>
      </c>
      <c r="K46" s="23">
        <f t="shared" si="8"/>
        <v>1.400000000000003</v>
      </c>
      <c r="L46">
        <f t="shared" si="0"/>
        <v>0.14972746563574424</v>
      </c>
      <c r="M46">
        <f t="shared" si="23"/>
        <v>2.6649404523653678E-4</v>
      </c>
      <c r="N46">
        <f t="shared" si="9"/>
        <v>2.5715185756712187E-4</v>
      </c>
      <c r="O46">
        <f t="shared" si="10"/>
        <v>0.99947642262663516</v>
      </c>
      <c r="P46">
        <f t="shared" si="11"/>
        <v>6.849355829960625E-8</v>
      </c>
      <c r="Q46">
        <f t="shared" si="12"/>
        <v>6.8529438763152034E-8</v>
      </c>
      <c r="R46">
        <f>EXP(-$C$12*(F46-$F$9))</f>
        <v>0.95480323154274138</v>
      </c>
      <c r="S46">
        <f t="shared" si="13"/>
        <v>4.5196768457258618E-2</v>
      </c>
      <c r="T46">
        <f t="shared" si="14"/>
        <v>-1.693325447383732</v>
      </c>
      <c r="U46">
        <f t="shared" si="24"/>
        <v>7.3903948702009313E-5</v>
      </c>
      <c r="V46">
        <f>EXP(-$C$13*(F46-$F$9))</f>
        <v>0.95539220845140826</v>
      </c>
      <c r="W46">
        <f t="shared" si="1"/>
        <v>4.4607791548591735E-2</v>
      </c>
      <c r="X46">
        <f t="shared" si="15"/>
        <v>-1.6995501007815936</v>
      </c>
      <c r="Y46">
        <f t="shared" si="16"/>
        <v>7.1325275717923128E-5</v>
      </c>
      <c r="Z46">
        <f t="shared" si="2"/>
        <v>0.14972746563574424</v>
      </c>
      <c r="AA46">
        <f t="shared" si="17"/>
        <v>0.99985477604679962</v>
      </c>
      <c r="AB46">
        <f t="shared" si="18"/>
        <v>5.2704540104774966E-9</v>
      </c>
      <c r="AC46">
        <f t="shared" si="19"/>
        <v>5.2712195178140609E-9</v>
      </c>
      <c r="AD46">
        <f t="shared" si="20"/>
        <v>1.6710982475197932E-5</v>
      </c>
      <c r="AE46">
        <f t="shared" si="21"/>
        <v>7.9397589456742198E-6</v>
      </c>
      <c r="AI46">
        <f>(1-$C$15)*U46*G46</f>
        <v>3.5113407526954939E-5</v>
      </c>
      <c r="AJ46">
        <f>(1-$C$16)*G46*Y46*(1-U46)</f>
        <v>3.1119537162129547E-5</v>
      </c>
      <c r="AK46">
        <f t="shared" si="22"/>
        <v>6.6232944689084485E-5</v>
      </c>
    </row>
    <row r="47" spans="6:37" x14ac:dyDescent="0.25">
      <c r="F47" s="7">
        <f t="shared" si="3"/>
        <v>3.1666666666666679</v>
      </c>
      <c r="G47">
        <f t="shared" si="4"/>
        <v>0.96882947141845743</v>
      </c>
      <c r="H47">
        <f t="shared" si="5"/>
        <v>0.90937293446823142</v>
      </c>
      <c r="I47">
        <f t="shared" si="6"/>
        <v>0.90937293446823042</v>
      </c>
      <c r="J47">
        <f t="shared" si="7"/>
        <v>1.5437266282515424E-3</v>
      </c>
      <c r="K47" s="23">
        <f t="shared" si="8"/>
        <v>1.600000000000003</v>
      </c>
      <c r="L47">
        <f t="shared" si="0"/>
        <v>0.11092083467945503</v>
      </c>
      <c r="M47">
        <f t="shared" si="23"/>
        <v>1.243449918785661E-4</v>
      </c>
      <c r="N47">
        <f t="shared" si="9"/>
        <v>1.1976880537715706E-4</v>
      </c>
      <c r="O47">
        <f t="shared" si="10"/>
        <v>0.99975590109539547</v>
      </c>
      <c r="P47">
        <f t="shared" si="11"/>
        <v>1.4889015852100198E-8</v>
      </c>
      <c r="Q47">
        <f t="shared" si="12"/>
        <v>1.4892651131928159E-8</v>
      </c>
      <c r="R47">
        <f>EXP(-$C$12*(F47-$F$9))</f>
        <v>0.95361047313262626</v>
      </c>
      <c r="S47">
        <f t="shared" si="13"/>
        <v>4.6389526867373743E-2</v>
      </c>
      <c r="T47">
        <f t="shared" si="14"/>
        <v>-1.6809169160692707</v>
      </c>
      <c r="U47">
        <f t="shared" si="24"/>
        <v>3.4869347770000021E-5</v>
      </c>
      <c r="V47">
        <f>EXP(-$C$13*(F47-$F$9))</f>
        <v>0.95421461772453697</v>
      </c>
      <c r="W47">
        <f t="shared" si="1"/>
        <v>4.5785382275463027E-2</v>
      </c>
      <c r="X47">
        <f t="shared" si="15"/>
        <v>-1.6871694986132606</v>
      </c>
      <c r="Y47">
        <f t="shared" si="16"/>
        <v>3.3595710247963598E-5</v>
      </c>
      <c r="Z47">
        <f t="shared" si="2"/>
        <v>0.11092083467945503</v>
      </c>
      <c r="AA47">
        <f t="shared" si="17"/>
        <v>0.99993153611344254</v>
      </c>
      <c r="AB47">
        <f t="shared" si="18"/>
        <v>1.1713803014773293E-9</v>
      </c>
      <c r="AC47">
        <f t="shared" si="19"/>
        <v>1.1714605042163964E-9</v>
      </c>
      <c r="AD47">
        <f t="shared" si="20"/>
        <v>5.6455315355720277E-6</v>
      </c>
      <c r="AE47">
        <f t="shared" si="21"/>
        <v>2.6800830934073953E-6</v>
      </c>
      <c r="AI47">
        <f>(1-$C$15)*U47*G47</f>
        <v>1.6553401366670587E-5</v>
      </c>
      <c r="AJ47">
        <f>(1-$C$16)*G47*Y47*(1-U47)</f>
        <v>1.4646320665200512E-5</v>
      </c>
      <c r="AK47">
        <f t="shared" si="22"/>
        <v>3.1199722031871098E-5</v>
      </c>
    </row>
    <row r="48" spans="6:37" x14ac:dyDescent="0.25">
      <c r="F48" s="7">
        <f t="shared" si="3"/>
        <v>3.2500000000000013</v>
      </c>
      <c r="G48">
        <f t="shared" si="4"/>
        <v>0.96802244983130603</v>
      </c>
      <c r="H48">
        <f t="shared" si="5"/>
        <v>0.90710234155580172</v>
      </c>
      <c r="I48">
        <f t="shared" si="6"/>
        <v>0.90710234155580072</v>
      </c>
      <c r="J48">
        <f t="shared" si="7"/>
        <v>1.5385894395618608E-3</v>
      </c>
      <c r="K48" s="23">
        <f t="shared" si="8"/>
        <v>1.8000000000000029</v>
      </c>
      <c r="L48">
        <f t="shared" si="0"/>
        <v>7.8950158300893747E-2</v>
      </c>
      <c r="M48">
        <f t="shared" si="23"/>
        <v>5.5862866406243239E-5</v>
      </c>
      <c r="N48">
        <f t="shared" si="9"/>
        <v>5.3709156538244515E-5</v>
      </c>
      <c r="O48">
        <f t="shared" si="10"/>
        <v>0.99989043097740293</v>
      </c>
      <c r="P48">
        <f t="shared" si="11"/>
        <v>3.0000186913518914E-9</v>
      </c>
      <c r="Q48">
        <f t="shared" si="12"/>
        <v>3.0003474364879591E-9</v>
      </c>
      <c r="R48">
        <f>EXP(-$C$12*(F48-$F$9))</f>
        <v>0.9524192047390696</v>
      </c>
      <c r="S48">
        <f t="shared" si="13"/>
        <v>4.7580795260930397E-2</v>
      </c>
      <c r="T48">
        <f t="shared" si="14"/>
        <v>-1.6687769596281541</v>
      </c>
      <c r="U48">
        <f t="shared" si="24"/>
        <v>1.5911891416318592E-5</v>
      </c>
      <c r="V48">
        <f>EXP(-$C$13*(F48-$F$9))</f>
        <v>0.953038478464307</v>
      </c>
      <c r="W48">
        <f t="shared" si="1"/>
        <v>4.6961521535692996E-2</v>
      </c>
      <c r="X48">
        <f t="shared" si="15"/>
        <v>-1.6750570282142605</v>
      </c>
      <c r="Y48">
        <f t="shared" si="16"/>
        <v>1.5304442578021989E-5</v>
      </c>
      <c r="Z48">
        <f t="shared" si="2"/>
        <v>7.8950158300893747E-2</v>
      </c>
      <c r="AA48">
        <f t="shared" si="17"/>
        <v>0.99996878390952826</v>
      </c>
      <c r="AB48">
        <f t="shared" si="18"/>
        <v>2.4351502666436605E-10</v>
      </c>
      <c r="AC48">
        <f t="shared" si="19"/>
        <v>2.4352262848876887E-10</v>
      </c>
      <c r="AD48">
        <f t="shared" si="20"/>
        <v>1.7777943761954311E-6</v>
      </c>
      <c r="AE48">
        <f t="shared" si="21"/>
        <v>8.4326298499709968E-7</v>
      </c>
      <c r="AI48">
        <f>(1-$C$15)*U48*G48</f>
        <v>7.5475033740344826E-6</v>
      </c>
      <c r="AJ48">
        <f>(1-$C$16)*G48*Y48*(1-U48)</f>
        <v>6.6666637180385882E-6</v>
      </c>
      <c r="AK48">
        <f t="shared" si="22"/>
        <v>1.4214167092073071E-5</v>
      </c>
    </row>
    <row r="49" spans="6:37" x14ac:dyDescent="0.25">
      <c r="F49" s="7">
        <f t="shared" si="3"/>
        <v>3.3333333333333348</v>
      </c>
      <c r="G49">
        <f t="shared" si="4"/>
        <v>0.9672161004820059</v>
      </c>
      <c r="H49">
        <f t="shared" si="5"/>
        <v>0.90483741803595952</v>
      </c>
      <c r="I49">
        <f t="shared" si="6"/>
        <v>0.90483741803595852</v>
      </c>
      <c r="J49">
        <f t="shared" si="7"/>
        <v>1.5334693463262257E-3</v>
      </c>
      <c r="K49" s="23">
        <f t="shared" si="8"/>
        <v>2.0000000000000031</v>
      </c>
      <c r="L49">
        <f t="shared" si="0"/>
        <v>5.3990966513187716E-2</v>
      </c>
      <c r="M49">
        <f t="shared" si="23"/>
        <v>2.4160262052434039E-5</v>
      </c>
      <c r="N49">
        <f t="shared" si="9"/>
        <v>2.3186396433348979E-5</v>
      </c>
      <c r="O49">
        <f t="shared" si="10"/>
        <v>0.99995265390170363</v>
      </c>
      <c r="P49">
        <f t="shared" si="11"/>
        <v>5.6016289109827904E-10</v>
      </c>
      <c r="Q49">
        <f t="shared" si="12"/>
        <v>5.6018941388133333E-10</v>
      </c>
      <c r="R49">
        <f>EXP(-$C$12*(F49-$F$9))</f>
        <v>0.95122942450071402</v>
      </c>
      <c r="S49">
        <f t="shared" si="13"/>
        <v>4.8770575499285984E-2</v>
      </c>
      <c r="T49">
        <f t="shared" si="14"/>
        <v>-1.6568927965620148</v>
      </c>
      <c r="U49">
        <f t="shared" si="24"/>
        <v>7.0211009611270592E-6</v>
      </c>
      <c r="V49">
        <f>EXP(-$C$13*(F49-$F$9))</f>
        <v>0.95186378888167977</v>
      </c>
      <c r="W49">
        <f t="shared" si="1"/>
        <v>4.8136211118320227E-2</v>
      </c>
      <c r="X49">
        <f t="shared" si="15"/>
        <v>-1.6631999271236597</v>
      </c>
      <c r="Y49">
        <f t="shared" si="16"/>
        <v>6.7413746383712402E-6</v>
      </c>
      <c r="Z49">
        <f t="shared" si="2"/>
        <v>5.3990966513187716E-2</v>
      </c>
      <c r="AA49">
        <f t="shared" si="17"/>
        <v>0.99998623757173233</v>
      </c>
      <c r="AB49">
        <f t="shared" si="18"/>
        <v>4.7331220551293363E-11</v>
      </c>
      <c r="AC49">
        <f t="shared" si="19"/>
        <v>4.7331871952785895E-11</v>
      </c>
      <c r="AD49">
        <f t="shared" si="20"/>
        <v>5.2154803001044578E-7</v>
      </c>
      <c r="AE49">
        <f t="shared" si="21"/>
        <v>2.4718032938238005E-7</v>
      </c>
      <c r="AI49">
        <f>(1-$C$15)*U49*G49</f>
        <v>3.3275517274287711E-6</v>
      </c>
      <c r="AJ49">
        <f>(1-$C$16)*G49*Y49*(1-U49)</f>
        <v>2.9341441392592968E-6</v>
      </c>
      <c r="AK49">
        <f t="shared" si="22"/>
        <v>6.2616958666880683E-6</v>
      </c>
    </row>
    <row r="50" spans="6:37" x14ac:dyDescent="0.25">
      <c r="F50" s="7">
        <f t="shared" si="3"/>
        <v>3.4166666666666683</v>
      </c>
      <c r="G50">
        <f t="shared" si="4"/>
        <v>0.9664104228105922</v>
      </c>
      <c r="H50">
        <f t="shared" si="5"/>
        <v>0.9025781497529255</v>
      </c>
      <c r="I50">
        <f t="shared" si="6"/>
        <v>0.9025781497529245</v>
      </c>
      <c r="J50">
        <f t="shared" si="7"/>
        <v>1.5283662916546286E-3</v>
      </c>
      <c r="K50" s="23">
        <f t="shared" si="8"/>
        <v>2.2000000000000033</v>
      </c>
      <c r="L50">
        <f t="shared" si="0"/>
        <v>3.5474592846231189E-2</v>
      </c>
      <c r="M50">
        <f t="shared" si="23"/>
        <v>1.0057735342138719E-5</v>
      </c>
      <c r="N50">
        <f t="shared" si="9"/>
        <v>9.6346390456524848E-6</v>
      </c>
      <c r="O50">
        <f t="shared" si="10"/>
        <v>0.99998030772251478</v>
      </c>
      <c r="P50">
        <f t="shared" si="11"/>
        <v>9.6900741404342935E-11</v>
      </c>
      <c r="Q50">
        <f t="shared" si="12"/>
        <v>9.6902649638208662E-11</v>
      </c>
      <c r="R50">
        <f>EXP(-$C$12*(F50-$F$9))</f>
        <v>0.95004113055852768</v>
      </c>
      <c r="S50">
        <f t="shared" si="13"/>
        <v>4.995886944147232E-2</v>
      </c>
      <c r="T50">
        <f t="shared" si="14"/>
        <v>-1.6452525584512971</v>
      </c>
      <c r="U50">
        <f t="shared" si="24"/>
        <v>2.9950496534281101E-6</v>
      </c>
      <c r="V50">
        <f>EXP(-$C$13*(F50-$F$9))</f>
        <v>0.9506905471898216</v>
      </c>
      <c r="W50">
        <f t="shared" si="1"/>
        <v>4.93094528101784E-2</v>
      </c>
      <c r="X50">
        <f t="shared" si="15"/>
        <v>-1.6515863446782582</v>
      </c>
      <c r="Y50">
        <f t="shared" si="16"/>
        <v>2.8706941159110181E-6</v>
      </c>
      <c r="Z50">
        <f t="shared" si="2"/>
        <v>3.5474592846231189E-2</v>
      </c>
      <c r="AA50">
        <f t="shared" si="17"/>
        <v>0.99999413426482864</v>
      </c>
      <c r="AB50">
        <f t="shared" si="18"/>
        <v>8.59782098412064E-12</v>
      </c>
      <c r="AC50">
        <f t="shared" si="19"/>
        <v>8.5978714169574098E-12</v>
      </c>
      <c r="AD50">
        <f t="shared" si="20"/>
        <v>1.424720031325246E-7</v>
      </c>
      <c r="AE50">
        <f t="shared" si="21"/>
        <v>6.7466350105127803E-8</v>
      </c>
      <c r="AI50">
        <f>(1-$C$15)*U50*G50</f>
        <v>1.4182791289350068E-6</v>
      </c>
      <c r="AJ50">
        <f>(1-$C$16)*G50*Y50*(1-U50)</f>
        <v>1.2484171823602025E-6</v>
      </c>
      <c r="AK50">
        <f t="shared" si="22"/>
        <v>2.6666963112952093E-6</v>
      </c>
    </row>
    <row r="51" spans="6:37" x14ac:dyDescent="0.25">
      <c r="F51" s="7">
        <f t="shared" si="3"/>
        <v>3.5000000000000018</v>
      </c>
      <c r="G51">
        <f t="shared" si="4"/>
        <v>0.96560541625756646</v>
      </c>
      <c r="H51">
        <f t="shared" si="5"/>
        <v>0.90032452258626561</v>
      </c>
      <c r="I51">
        <f t="shared" si="6"/>
        <v>0.9003245225862645</v>
      </c>
      <c r="J51">
        <f t="shared" si="7"/>
        <v>1.5232802188463871E-3</v>
      </c>
      <c r="K51" s="23">
        <f t="shared" si="8"/>
        <v>2.4000000000000035</v>
      </c>
      <c r="L51">
        <f t="shared" si="0"/>
        <v>2.2394530294842712E-2</v>
      </c>
      <c r="M51">
        <f t="shared" si="23"/>
        <v>4.0295995955505043E-6</v>
      </c>
      <c r="N51">
        <f t="shared" si="9"/>
        <v>3.8529926548488973E-6</v>
      </c>
      <c r="O51">
        <f t="shared" si="10"/>
        <v>0.99999211742327565</v>
      </c>
      <c r="P51">
        <f t="shared" si="11"/>
        <v>1.5525895258612883E-11</v>
      </c>
      <c r="Q51">
        <f t="shared" si="12"/>
        <v>1.552601764363818E-11</v>
      </c>
      <c r="R51">
        <f>EXP(-$C$12*(F51-$F$9))</f>
        <v>0.94885432105580125</v>
      </c>
      <c r="S51">
        <f t="shared" si="13"/>
        <v>5.1145678944198747E-2</v>
      </c>
      <c r="T51">
        <f t="shared" si="14"/>
        <v>-1.633845204124224</v>
      </c>
      <c r="U51">
        <f t="shared" si="24"/>
        <v>1.2349062245166411E-6</v>
      </c>
      <c r="V51">
        <f>EXP(-$C$13*(F51-$F$9))</f>
        <v>0.94951875160410126</v>
      </c>
      <c r="W51">
        <f t="shared" si="1"/>
        <v>5.0481248395898737E-2</v>
      </c>
      <c r="X51">
        <f t="shared" si="15"/>
        <v>-1.6402052562970721</v>
      </c>
      <c r="Y51">
        <f t="shared" si="16"/>
        <v>1.1815412681559833E-6</v>
      </c>
      <c r="Z51">
        <f t="shared" si="2"/>
        <v>2.2394530294842712E-2</v>
      </c>
      <c r="AA51">
        <f t="shared" si="17"/>
        <v>0.9999975835539664</v>
      </c>
      <c r="AB51">
        <f t="shared" si="18"/>
        <v>1.4590891407504229E-12</v>
      </c>
      <c r="AC51">
        <f t="shared" si="19"/>
        <v>1.4590926665691096E-12</v>
      </c>
      <c r="AD51">
        <f t="shared" si="20"/>
        <v>3.6223836122916546E-8</v>
      </c>
      <c r="AE51">
        <f t="shared" si="21"/>
        <v>1.7139186855378202E-8</v>
      </c>
      <c r="AI51">
        <f>(1-$C$15)*U51*G51</f>
        <v>5.84291748092091E-7</v>
      </c>
      <c r="AJ51">
        <f>(1-$C$16)*G51*Y51*(1-U51)</f>
        <v>5.1340555761996117E-7</v>
      </c>
      <c r="AK51">
        <f t="shared" si="22"/>
        <v>1.0976973057120523E-6</v>
      </c>
    </row>
    <row r="52" spans="6:37" x14ac:dyDescent="0.25">
      <c r="F52" s="7">
        <f t="shared" si="3"/>
        <v>3.5833333333333353</v>
      </c>
      <c r="G52">
        <f t="shared" si="4"/>
        <v>0.96480108026389644</v>
      </c>
      <c r="H52">
        <f t="shared" si="5"/>
        <v>0.89807652245080249</v>
      </c>
      <c r="I52">
        <f t="shared" si="6"/>
        <v>0.89807652245080138</v>
      </c>
      <c r="J52">
        <f t="shared" si="7"/>
        <v>1.5182110713897377E-3</v>
      </c>
      <c r="K52" s="23">
        <f t="shared" si="8"/>
        <v>2.6000000000000036</v>
      </c>
      <c r="L52">
        <f t="shared" si="0"/>
        <v>1.3582969233685486E-2</v>
      </c>
      <c r="M52">
        <f t="shared" si="23"/>
        <v>1.5535859559806323E-6</v>
      </c>
      <c r="N52">
        <f t="shared" si="9"/>
        <v>1.4827580071373939E-6</v>
      </c>
      <c r="O52">
        <f t="shared" si="10"/>
        <v>0.99999696365834045</v>
      </c>
      <c r="P52">
        <f t="shared" si="11"/>
        <v>2.3035850215140802E-12</v>
      </c>
      <c r="Q52">
        <f t="shared" si="12"/>
        <v>2.3035920160064851E-12</v>
      </c>
      <c r="R52">
        <f>EXP(-$C$12*(F52-$F$9))</f>
        <v>0.94766899413814443</v>
      </c>
      <c r="S52">
        <f t="shared" si="13"/>
        <v>5.2331005861855573E-2</v>
      </c>
      <c r="T52">
        <f t="shared" si="14"/>
        <v>-1.6226604437351864</v>
      </c>
      <c r="U52">
        <f t="shared" si="24"/>
        <v>4.9205777745099693E-7</v>
      </c>
      <c r="V52">
        <f>EXP(-$C$13*(F52-$F$9))</f>
        <v>0.94834840034208734</v>
      </c>
      <c r="W52">
        <f t="shared" si="1"/>
        <v>5.1651599657912661E-2</v>
      </c>
      <c r="X52">
        <f t="shared" si="15"/>
        <v>-1.6290463876623136</v>
      </c>
      <c r="Y52">
        <f t="shared" si="16"/>
        <v>4.6995433201510163E-7</v>
      </c>
      <c r="Z52">
        <f t="shared" si="2"/>
        <v>1.3582969233685486E-2</v>
      </c>
      <c r="AA52">
        <f t="shared" si="17"/>
        <v>0.99999903798812184</v>
      </c>
      <c r="AB52">
        <f t="shared" si="18"/>
        <v>2.3124446165468592E-13</v>
      </c>
      <c r="AC52">
        <f t="shared" si="19"/>
        <v>2.3124468411481879E-13</v>
      </c>
      <c r="AD52">
        <f t="shared" si="20"/>
        <v>8.5686912666887945E-9</v>
      </c>
      <c r="AE52">
        <f t="shared" si="21"/>
        <v>4.0508704693690902E-9</v>
      </c>
      <c r="AI52">
        <f>(1-$C$15)*U52*G52</f>
        <v>2.3262155886611714E-7</v>
      </c>
      <c r="AJ52">
        <f>(1-$C$16)*G52*Y52*(1-U52)</f>
        <v>2.0403550084398609E-7</v>
      </c>
      <c r="AK52">
        <f t="shared" si="22"/>
        <v>4.3665705971010326E-7</v>
      </c>
    </row>
    <row r="53" spans="6:37" x14ac:dyDescent="0.25">
      <c r="F53" s="7">
        <f t="shared" si="3"/>
        <v>3.6666666666666687</v>
      </c>
      <c r="G53">
        <f t="shared" si="4"/>
        <v>0.96399741427101526</v>
      </c>
      <c r="H53">
        <f t="shared" si="5"/>
        <v>0.89583413529652822</v>
      </c>
      <c r="I53">
        <f t="shared" si="6"/>
        <v>0.895834135296527</v>
      </c>
      <c r="J53">
        <f t="shared" si="7"/>
        <v>1.5131587929604572E-3</v>
      </c>
      <c r="K53" s="23">
        <f t="shared" si="8"/>
        <v>2.8000000000000038</v>
      </c>
      <c r="L53">
        <f t="shared" si="0"/>
        <v>7.9154515829798801E-3</v>
      </c>
      <c r="M53">
        <f t="shared" si="23"/>
        <v>5.7633351245182072E-7</v>
      </c>
      <c r="N53">
        <f t="shared" si="9"/>
        <v>5.4904185471257245E-7</v>
      </c>
      <c r="O53">
        <f t="shared" si="10"/>
        <v>0.99999887462494919</v>
      </c>
      <c r="P53">
        <f t="shared" si="11"/>
        <v>3.1643086450575813E-13</v>
      </c>
      <c r="Q53">
        <f t="shared" si="12"/>
        <v>3.1643122060955911E-13</v>
      </c>
      <c r="R53">
        <f>EXP(-$C$12*(F53-$F$9))</f>
        <v>0.94648514795348382</v>
      </c>
      <c r="S53">
        <f t="shared" si="13"/>
        <v>5.3514852046516181E-2</v>
      </c>
      <c r="T53">
        <f t="shared" si="14"/>
        <v>-1.6116886714059595</v>
      </c>
      <c r="U53">
        <f t="shared" si="24"/>
        <v>1.8944198630845431E-7</v>
      </c>
      <c r="V53">
        <f>EXP(-$C$13*(F53-$F$9))</f>
        <v>0.9471794916235452</v>
      </c>
      <c r="W53">
        <f t="shared" si="1"/>
        <v>5.28205083764548E-2</v>
      </c>
      <c r="X53">
        <f t="shared" si="15"/>
        <v>-1.6181001474519825</v>
      </c>
      <c r="Y53">
        <f t="shared" si="16"/>
        <v>1.8060646001046205E-7</v>
      </c>
      <c r="Z53">
        <f t="shared" si="2"/>
        <v>7.9154515829798801E-3</v>
      </c>
      <c r="AA53">
        <f t="shared" si="17"/>
        <v>0.99999962995158787</v>
      </c>
      <c r="AB53">
        <f t="shared" si="18"/>
        <v>3.4214433863518743E-14</v>
      </c>
      <c r="AC53">
        <f t="shared" si="19"/>
        <v>3.4214446524520351E-14</v>
      </c>
      <c r="AD53">
        <f t="shared" si="20"/>
        <v>1.8850856143762448E-9</v>
      </c>
      <c r="AE53">
        <f t="shared" si="21"/>
        <v>8.9043665238971212E-10</v>
      </c>
      <c r="AI53">
        <f>(1-$C$15)*U53*G53</f>
        <v>8.9484576628300368E-8</v>
      </c>
      <c r="AJ53">
        <f>(1-$C$16)*G53*Y53*(1-U53)</f>
        <v>7.8346857360640018E-8</v>
      </c>
      <c r="AK53">
        <f t="shared" si="22"/>
        <v>1.678314339889404E-7</v>
      </c>
    </row>
    <row r="54" spans="6:37" x14ac:dyDescent="0.25">
      <c r="F54" s="7">
        <f t="shared" si="3"/>
        <v>3.7500000000000022</v>
      </c>
      <c r="G54">
        <f t="shared" si="4"/>
        <v>0.96319441772082171</v>
      </c>
      <c r="H54">
        <f t="shared" si="5"/>
        <v>0.89359734710851557</v>
      </c>
      <c r="I54">
        <f t="shared" si="6"/>
        <v>0.89359734710851435</v>
      </c>
      <c r="J54">
        <f t="shared" si="7"/>
        <v>1.5081233274223597E-3</v>
      </c>
      <c r="K54" s="23">
        <f t="shared" si="8"/>
        <v>3.000000000000004</v>
      </c>
      <c r="L54">
        <f t="shared" si="0"/>
        <v>4.4318484119379529E-3</v>
      </c>
      <c r="M54">
        <f t="shared" si="23"/>
        <v>2.0570056840834722E-7</v>
      </c>
      <c r="N54">
        <f t="shared" si="9"/>
        <v>1.955967967837913E-7</v>
      </c>
      <c r="O54">
        <f t="shared" si="10"/>
        <v>0.99999959870267507</v>
      </c>
      <c r="P54">
        <f t="shared" si="11"/>
        <v>4.0234356131331887E-14</v>
      </c>
      <c r="Q54">
        <f t="shared" si="12"/>
        <v>4.0234372277277853E-14</v>
      </c>
      <c r="R54">
        <f>EXP(-$C$12*(F54-$F$9))</f>
        <v>0.94530278065205942</v>
      </c>
      <c r="S54">
        <f t="shared" si="13"/>
        <v>5.4697219347940584E-2</v>
      </c>
      <c r="T54">
        <f t="shared" si="14"/>
        <v>-1.6009209052923856</v>
      </c>
      <c r="U54">
        <f t="shared" si="24"/>
        <v>7.0460328414920316E-8</v>
      </c>
      <c r="V54">
        <f>EXP(-$C$13*(F54-$F$9))</f>
        <v>0.94601202367043458</v>
      </c>
      <c r="W54">
        <f t="shared" si="1"/>
        <v>5.3987976329565424E-2</v>
      </c>
      <c r="X54">
        <f t="shared" si="15"/>
        <v>-1.6073575674881768</v>
      </c>
      <c r="Y54">
        <f t="shared" si="16"/>
        <v>6.7052078193683588E-8</v>
      </c>
      <c r="Z54">
        <f t="shared" si="2"/>
        <v>4.4318484119379529E-3</v>
      </c>
      <c r="AA54">
        <f t="shared" si="17"/>
        <v>0.99999986248759809</v>
      </c>
      <c r="AB54">
        <f t="shared" si="18"/>
        <v>4.7245108007509449E-15</v>
      </c>
      <c r="AC54">
        <f t="shared" si="19"/>
        <v>4.7245114504298626E-15</v>
      </c>
      <c r="AD54">
        <f t="shared" si="20"/>
        <v>3.8556674396813703E-10</v>
      </c>
      <c r="AE54">
        <f t="shared" si="21"/>
        <v>1.819741103699624E-10</v>
      </c>
      <c r="AI54">
        <f>(1-$C$15)*U54*G54</f>
        <v>3.3254827550013251E-8</v>
      </c>
      <c r="AJ54">
        <f>(1-$C$16)*G54*Y54*(1-U54)</f>
        <v>2.9062882287950851E-8</v>
      </c>
      <c r="AK54">
        <f t="shared" si="22"/>
        <v>6.2317709837964102E-8</v>
      </c>
    </row>
    <row r="55" spans="6:37" x14ac:dyDescent="0.25">
      <c r="F55" s="7">
        <f t="shared" si="3"/>
        <v>3.8333333333333357</v>
      </c>
      <c r="G55">
        <f t="shared" si="4"/>
        <v>0.96239209005567916</v>
      </c>
      <c r="H55">
        <f t="shared" si="5"/>
        <v>0.89136614390683133</v>
      </c>
      <c r="I55">
        <f t="shared" si="6"/>
        <v>0.89136614390683</v>
      </c>
      <c r="J55">
        <f t="shared" si="7"/>
        <v>1.503104618825473E-3</v>
      </c>
      <c r="K55" s="23">
        <f t="shared" si="8"/>
        <v>3.2000000000000042</v>
      </c>
      <c r="L55">
        <f t="shared" si="0"/>
        <v>2.3840882014648105E-3</v>
      </c>
      <c r="M55">
        <f t="shared" si="23"/>
        <v>7.0628799533444345E-8</v>
      </c>
      <c r="N55">
        <f t="shared" si="9"/>
        <v>6.7034903741661251E-8</v>
      </c>
      <c r="O55">
        <f t="shared" si="10"/>
        <v>0.99999986233630145</v>
      </c>
      <c r="P55">
        <f t="shared" si="11"/>
        <v>4.7345941263317025E-15</v>
      </c>
      <c r="Q55">
        <f t="shared" si="12"/>
        <v>4.7345947781135309E-15</v>
      </c>
      <c r="R55">
        <f>EXP(-$C$12*(F55-$F$9))</f>
        <v>0.94412189038642214</v>
      </c>
      <c r="S55">
        <f t="shared" si="13"/>
        <v>5.5878109613577864E-2</v>
      </c>
      <c r="T55">
        <f t="shared" si="14"/>
        <v>-1.5903487341120301</v>
      </c>
      <c r="U55">
        <f t="shared" si="24"/>
        <v>2.5313704110316713E-8</v>
      </c>
      <c r="V55">
        <f>EXP(-$C$13*(F55-$F$9))</f>
        <v>0.94484599470690689</v>
      </c>
      <c r="W55">
        <f t="shared" si="1"/>
        <v>5.5154005293093111E-2</v>
      </c>
      <c r="X55">
        <f t="shared" si="15"/>
        <v>-1.5968102493378498</v>
      </c>
      <c r="Y55">
        <f t="shared" si="16"/>
        <v>2.4045126439886846E-8</v>
      </c>
      <c r="Z55">
        <f t="shared" si="2"/>
        <v>2.3840882014648105E-3</v>
      </c>
      <c r="AA55">
        <f t="shared" si="17"/>
        <v>0.99999995064116998</v>
      </c>
      <c r="AB55">
        <f t="shared" si="18"/>
        <v>6.0867118595114968E-16</v>
      </c>
      <c r="AC55">
        <f t="shared" si="19"/>
        <v>6.0867121599444877E-16</v>
      </c>
      <c r="AD55">
        <f t="shared" si="20"/>
        <v>7.3297249377845871E-11</v>
      </c>
      <c r="AE55">
        <f t="shared" si="21"/>
        <v>3.4564939581797932E-11</v>
      </c>
      <c r="AI55">
        <f>(1-$C$15)*U55*G55</f>
        <v>1.1937237216831583E-8</v>
      </c>
      <c r="AJ55">
        <f>(1-$C$16)*G55*Y55*(1-U55)</f>
        <v>1.0413377506959932E-8</v>
      </c>
      <c r="AK55">
        <f t="shared" si="22"/>
        <v>2.2350614723791515E-8</v>
      </c>
    </row>
    <row r="56" spans="6:37" x14ac:dyDescent="0.25">
      <c r="F56" s="7">
        <f t="shared" si="3"/>
        <v>3.9166666666666692</v>
      </c>
      <c r="G56">
        <f t="shared" si="4"/>
        <v>0.96159043071841566</v>
      </c>
      <c r="H56">
        <f t="shared" si="5"/>
        <v>0.88914051174644804</v>
      </c>
      <c r="I56">
        <f t="shared" si="6"/>
        <v>0.8891405117464467</v>
      </c>
      <c r="J56">
        <f t="shared" si="7"/>
        <v>1.4981026114066114E-3</v>
      </c>
      <c r="K56" s="23">
        <f t="shared" si="8"/>
        <v>3.4000000000000044</v>
      </c>
      <c r="L56">
        <f t="shared" si="0"/>
        <v>1.2322191684730013E-3</v>
      </c>
      <c r="M56">
        <f t="shared" si="23"/>
        <v>2.3328024879537353E-8</v>
      </c>
      <c r="N56">
        <f t="shared" si="9"/>
        <v>2.209980593196954E-8</v>
      </c>
      <c r="O56">
        <f t="shared" si="10"/>
        <v>0.99999995457216972</v>
      </c>
      <c r="P56">
        <f t="shared" si="11"/>
        <v>5.1554479919384984E-16</v>
      </c>
      <c r="Q56">
        <f t="shared" si="12"/>
        <v>5.1554482261393263E-16</v>
      </c>
      <c r="R56">
        <f>EXP(-$C$12*(F56-$F$9))</f>
        <v>0.94294247531143061</v>
      </c>
      <c r="S56">
        <f t="shared" si="13"/>
        <v>5.7057524688569394E-2</v>
      </c>
      <c r="T56">
        <f t="shared" si="14"/>
        <v>-1.5799642693117011</v>
      </c>
      <c r="U56">
        <f t="shared" si="24"/>
        <v>8.783091378083753E-9</v>
      </c>
      <c r="V56">
        <f>EXP(-$C$13*(F56-$F$9))</f>
        <v>0.94368140295930214</v>
      </c>
      <c r="W56">
        <f t="shared" si="1"/>
        <v>5.631859704069786E-2</v>
      </c>
      <c r="X56">
        <f t="shared" si="15"/>
        <v>-1.5864503165459609</v>
      </c>
      <c r="Y56">
        <f t="shared" si="16"/>
        <v>8.3275257196103972E-9</v>
      </c>
      <c r="Z56">
        <f t="shared" si="2"/>
        <v>1.2322191684730013E-3</v>
      </c>
      <c r="AA56">
        <f t="shared" si="17"/>
        <v>0.99999998288938308</v>
      </c>
      <c r="AB56">
        <f t="shared" si="18"/>
        <v>7.3141418097185967E-17</v>
      </c>
      <c r="AC56">
        <f t="shared" si="19"/>
        <v>7.3141419348680785E-17</v>
      </c>
      <c r="AD56">
        <f t="shared" si="20"/>
        <v>1.2947146073068511E-11</v>
      </c>
      <c r="AE56">
        <f t="shared" si="21"/>
        <v>6.1004273667983344E-12</v>
      </c>
      <c r="AI56">
        <f>(1-$C$15)*U56*G56</f>
        <v>4.1384109444324722E-9</v>
      </c>
      <c r="AJ56">
        <f>(1-$C$16)*G56*Y56*(1-U56)</f>
        <v>3.6034510379430405E-9</v>
      </c>
      <c r="AK56">
        <f t="shared" si="22"/>
        <v>7.7418619823755123E-9</v>
      </c>
    </row>
    <row r="57" spans="6:37" x14ac:dyDescent="0.25">
      <c r="F57" s="7">
        <f t="shared" si="3"/>
        <v>4.0000000000000027</v>
      </c>
      <c r="G57">
        <f t="shared" si="4"/>
        <v>0.96078943915232318</v>
      </c>
      <c r="H57">
        <f t="shared" si="5"/>
        <v>0.88692043671715748</v>
      </c>
      <c r="I57">
        <f t="shared" si="6"/>
        <v>0.88692043671715615</v>
      </c>
      <c r="J57">
        <f t="shared" si="7"/>
        <v>1.4931172495877068E-3</v>
      </c>
      <c r="K57" s="23">
        <f t="shared" si="8"/>
        <v>3.6000000000000045</v>
      </c>
      <c r="L57">
        <f t="shared" si="0"/>
        <v>6.1190193011376214E-4</v>
      </c>
      <c r="M57">
        <f t="shared" si="23"/>
        <v>7.4112602360223371E-9</v>
      </c>
      <c r="N57">
        <f t="shared" si="9"/>
        <v>7.0079730162200112E-9</v>
      </c>
      <c r="O57">
        <f t="shared" si="10"/>
        <v>0.99999998558076675</v>
      </c>
      <c r="P57">
        <f t="shared" si="11"/>
        <v>5.193791100132403E-17</v>
      </c>
      <c r="Q57">
        <f t="shared" si="12"/>
        <v>5.193791175022889E-17</v>
      </c>
      <c r="R57">
        <f>EXP(-$C$12*(F57-$F$9))</f>
        <v>0.94176453358424872</v>
      </c>
      <c r="S57">
        <f t="shared" si="13"/>
        <v>5.823546641575128E-2</v>
      </c>
      <c r="T57">
        <f t="shared" si="14"/>
        <v>-1.5697601021732448</v>
      </c>
      <c r="U57">
        <f t="shared" si="24"/>
        <v>2.9428034363569789E-9</v>
      </c>
      <c r="V57">
        <f>EXP(-$C$13*(F57-$F$9))</f>
        <v>0.94251824665614681</v>
      </c>
      <c r="W57">
        <f t="shared" si="1"/>
        <v>5.7481753343853192E-2</v>
      </c>
      <c r="X57">
        <f t="shared" si="15"/>
        <v>-1.5762703718003472</v>
      </c>
      <c r="Y57">
        <f t="shared" si="16"/>
        <v>2.7849708351602301E-9</v>
      </c>
      <c r="Z57">
        <f t="shared" si="2"/>
        <v>6.1190193011376214E-4</v>
      </c>
      <c r="AA57">
        <f t="shared" si="17"/>
        <v>0.99999999427222575</v>
      </c>
      <c r="AB57">
        <f t="shared" si="18"/>
        <v>8.1956216969208202E-18</v>
      </c>
      <c r="AC57">
        <f t="shared" si="19"/>
        <v>8.1956217438634906E-18</v>
      </c>
      <c r="AD57">
        <f t="shared" si="20"/>
        <v>2.1244525185437622E-12</v>
      </c>
      <c r="AE57">
        <f t="shared" si="21"/>
        <v>1.0001642564607268E-12</v>
      </c>
      <c r="AI57">
        <f>(1-$C$15)*U57*G57</f>
        <v>1.3854330869449461E-9</v>
      </c>
      <c r="AJ57">
        <f>(1-$C$16)*G57*Y57*(1-U57)</f>
        <v>1.2040967515027084E-9</v>
      </c>
      <c r="AK57">
        <f t="shared" si="22"/>
        <v>2.5895298384476545E-9</v>
      </c>
    </row>
    <row r="58" spans="6:37" x14ac:dyDescent="0.25">
      <c r="F58" s="7">
        <f t="shared" si="3"/>
        <v>4.0833333333333357</v>
      </c>
      <c r="G58">
        <f t="shared" si="4"/>
        <v>0.95998911480115767</v>
      </c>
      <c r="H58">
        <f t="shared" si="5"/>
        <v>0.88470590494348345</v>
      </c>
      <c r="I58">
        <f t="shared" si="6"/>
        <v>0.88470590494348211</v>
      </c>
      <c r="J58">
        <f t="shared" si="7"/>
        <v>1.4881484779758608E-3</v>
      </c>
      <c r="K58" s="23">
        <f t="shared" si="8"/>
        <v>3.8000000000000047</v>
      </c>
      <c r="L58">
        <f t="shared" si="0"/>
        <v>2.9194692579145507E-4</v>
      </c>
      <c r="M58">
        <f t="shared" si="23"/>
        <v>2.264617981279299E-9</v>
      </c>
      <c r="N58">
        <f t="shared" si="9"/>
        <v>2.1373903388256666E-9</v>
      </c>
      <c r="O58">
        <f t="shared" si="10"/>
        <v>0.99999999559799169</v>
      </c>
      <c r="P58">
        <f t="shared" si="11"/>
        <v>4.8403725730098976E-18</v>
      </c>
      <c r="Q58">
        <f t="shared" si="12"/>
        <v>4.8403725943172579E-18</v>
      </c>
      <c r="R58">
        <f>EXP(-$C$12*(F58-$F$9))</f>
        <v>0.94058806336434209</v>
      </c>
      <c r="S58">
        <f t="shared" si="13"/>
        <v>5.9411936635657914E-2</v>
      </c>
      <c r="T58">
        <f t="shared" si="14"/>
        <v>-1.5597292652560126</v>
      </c>
      <c r="U58">
        <f t="shared" si="24"/>
        <v>9.5201087886030362E-10</v>
      </c>
      <c r="V58">
        <f>EXP(-$C$13*(F58-$F$9))</f>
        <v>0.94135652402815062</v>
      </c>
      <c r="W58">
        <f t="shared" si="1"/>
        <v>5.8643475971849379E-2</v>
      </c>
      <c r="X58">
        <f t="shared" si="15"/>
        <v>-1.5662634584274864</v>
      </c>
      <c r="Y58">
        <f t="shared" si="16"/>
        <v>8.9926125545456952E-10</v>
      </c>
      <c r="Z58">
        <f t="shared" si="2"/>
        <v>2.9194692579145507E-4</v>
      </c>
      <c r="AA58">
        <f t="shared" si="17"/>
        <v>0.99999999814872786</v>
      </c>
      <c r="AB58">
        <f t="shared" si="18"/>
        <v>8.5610649654543848E-19</v>
      </c>
      <c r="AC58">
        <f t="shared" si="19"/>
        <v>8.5610649813032475E-19</v>
      </c>
      <c r="AD58">
        <f t="shared" si="20"/>
        <v>3.2374541589151466E-13</v>
      </c>
      <c r="AE58">
        <f t="shared" si="21"/>
        <v>1.5228811685908764E-13</v>
      </c>
      <c r="AI58">
        <f>(1-$C$15)*U58*G58</f>
        <v>4.4782083963030577E-10</v>
      </c>
      <c r="AJ58">
        <f>(1-$C$16)*G58*Y58*(1-U58)</f>
        <v>3.884764570996306E-10</v>
      </c>
      <c r="AK58">
        <f t="shared" si="22"/>
        <v>8.3629729672993632E-10</v>
      </c>
    </row>
    <row r="59" spans="6:37" x14ac:dyDescent="0.25">
      <c r="F59" s="7">
        <f t="shared" si="3"/>
        <v>4.1666666666666687</v>
      </c>
      <c r="G59">
        <f t="shared" si="4"/>
        <v>0.95918945710913817</v>
      </c>
      <c r="H59">
        <f t="shared" si="5"/>
        <v>0.88249690258459534</v>
      </c>
      <c r="I59">
        <f t="shared" si="6"/>
        <v>0.8824969025845939</v>
      </c>
      <c r="J59">
        <f t="shared" si="7"/>
        <v>1.4831962413622785E-3</v>
      </c>
      <c r="K59" s="23">
        <f t="shared" si="8"/>
        <v>4.0000000000000044</v>
      </c>
      <c r="L59">
        <f t="shared" si="0"/>
        <v>1.3383022576488298E-4</v>
      </c>
      <c r="M59">
        <f t="shared" si="23"/>
        <v>6.6551815115633958E-10</v>
      </c>
      <c r="N59">
        <f t="shared" si="9"/>
        <v>6.269546147055123E-10</v>
      </c>
      <c r="O59">
        <f t="shared" si="10"/>
        <v>0.9999999987075272</v>
      </c>
      <c r="P59">
        <f t="shared" si="11"/>
        <v>4.1724967549846388E-19</v>
      </c>
      <c r="Q59">
        <f t="shared" si="12"/>
        <v>4.1724967603774776E-19</v>
      </c>
      <c r="R59">
        <f>EXP(-$C$12*(F59-$F$9))</f>
        <v>0.93941306281347581</v>
      </c>
      <c r="S59">
        <f t="shared" si="13"/>
        <v>6.0586937186524192E-2</v>
      </c>
      <c r="T59">
        <f t="shared" si="14"/>
        <v>-1.5498651976584228</v>
      </c>
      <c r="U59">
        <f t="shared" si="24"/>
        <v>2.9732877866680973E-10</v>
      </c>
      <c r="V59">
        <f>EXP(-$C$13*(F59-$F$9))</f>
        <v>0.94019623330820412</v>
      </c>
      <c r="W59">
        <f t="shared" si="1"/>
        <v>5.9803766691795879E-2</v>
      </c>
      <c r="X59">
        <f t="shared" si="15"/>
        <v>-1.5564230257022353</v>
      </c>
      <c r="Y59">
        <f t="shared" si="16"/>
        <v>2.8032343094153952E-10</v>
      </c>
      <c r="Z59">
        <f t="shared" si="2"/>
        <v>1.3383022576488298E-4</v>
      </c>
      <c r="AA59">
        <f t="shared" si="17"/>
        <v>0.99999999942234774</v>
      </c>
      <c r="AB59">
        <f t="shared" si="18"/>
        <v>8.3348223305391446E-20</v>
      </c>
      <c r="AC59">
        <f t="shared" si="19"/>
        <v>8.3348223353537721E-20</v>
      </c>
      <c r="AD59">
        <f t="shared" si="20"/>
        <v>4.5808766488227627E-14</v>
      </c>
      <c r="AE59">
        <f t="shared" si="21"/>
        <v>2.1530250070754345E-14</v>
      </c>
      <c r="AI59">
        <f>(1-$C$15)*U59*G59</f>
        <v>1.3974536859824674E-10</v>
      </c>
      <c r="AJ59">
        <f>(1-$C$16)*G59*Y59*(1-U59)</f>
        <v>1.2099747575692777E-10</v>
      </c>
      <c r="AK59">
        <f t="shared" si="22"/>
        <v>2.6074284435517448E-10</v>
      </c>
    </row>
    <row r="60" spans="6:37" x14ac:dyDescent="0.25">
      <c r="F60" s="7">
        <f t="shared" si="3"/>
        <v>4.2500000000000018</v>
      </c>
      <c r="G60">
        <f t="shared" si="4"/>
        <v>0.95839046552094687</v>
      </c>
      <c r="H60">
        <f t="shared" si="5"/>
        <v>0.88029341583422105</v>
      </c>
      <c r="I60">
        <f t="shared" si="6"/>
        <v>0.88029341583421961</v>
      </c>
      <c r="J60">
        <f t="shared" si="7"/>
        <v>1.4782604847223212E-3</v>
      </c>
      <c r="K60" s="23">
        <f t="shared" si="8"/>
        <v>4.2000000000000046</v>
      </c>
      <c r="L60">
        <f t="shared" si="0"/>
        <v>5.8943067756538703E-5</v>
      </c>
      <c r="M60">
        <f t="shared" si="23"/>
        <v>1.8808855363605167E-10</v>
      </c>
      <c r="N60">
        <f t="shared" si="9"/>
        <v>1.7685801511731059E-10</v>
      </c>
      <c r="O60">
        <f t="shared" si="10"/>
        <v>0.99999999963505348</v>
      </c>
      <c r="P60">
        <f t="shared" si="11"/>
        <v>3.3264968250217979E-20</v>
      </c>
      <c r="Q60">
        <f t="shared" si="12"/>
        <v>3.326496826235791E-20</v>
      </c>
      <c r="R60">
        <f>EXP(-$C$12*(F60-$F$9))</f>
        <v>0.93823953009571126</v>
      </c>
      <c r="S60">
        <f t="shared" si="13"/>
        <v>6.176046990428874E-2</v>
      </c>
      <c r="T60">
        <f t="shared" si="14"/>
        <v>-1.5401617136518577</v>
      </c>
      <c r="U60">
        <f t="shared" si="24"/>
        <v>8.9638925623857996E-11</v>
      </c>
      <c r="V60">
        <f>EXP(-$C$13*(F60-$F$9))</f>
        <v>0.939037372731376</v>
      </c>
      <c r="W60">
        <f t="shared" si="1"/>
        <v>6.0962627268624003E-2</v>
      </c>
      <c r="X60">
        <f t="shared" si="15"/>
        <v>-1.5467428975253861</v>
      </c>
      <c r="Y60">
        <f t="shared" si="16"/>
        <v>8.435126996823202E-11</v>
      </c>
      <c r="Z60">
        <f t="shared" si="2"/>
        <v>5.8943067756538703E-5</v>
      </c>
      <c r="AA60">
        <f t="shared" si="17"/>
        <v>0.99999999982600973</v>
      </c>
      <c r="AB60">
        <f t="shared" si="18"/>
        <v>7.5611572136447485E-21</v>
      </c>
      <c r="AC60">
        <f t="shared" si="19"/>
        <v>7.5611572149603166E-21</v>
      </c>
      <c r="AD60">
        <f t="shared" si="20"/>
        <v>6.0171889128515591E-15</v>
      </c>
      <c r="AE60">
        <f t="shared" si="21"/>
        <v>2.8257400768244902E-15</v>
      </c>
      <c r="AI60">
        <f>(1-$C$15)*U60*G60</f>
        <v>4.209545491214893E-11</v>
      </c>
      <c r="AJ60">
        <f>(1-$C$16)*G60*Y60*(1-U60)</f>
        <v>3.6378653798200681E-11</v>
      </c>
      <c r="AK60">
        <f t="shared" si="22"/>
        <v>7.8474108710349605E-11</v>
      </c>
    </row>
    <row r="61" spans="6:37" x14ac:dyDescent="0.25">
      <c r="F61" s="7">
        <f t="shared" si="3"/>
        <v>4.3333333333333348</v>
      </c>
      <c r="G61">
        <f t="shared" si="4"/>
        <v>0.9575921394817285</v>
      </c>
      <c r="H61">
        <f t="shared" si="5"/>
        <v>0.8780954309205613</v>
      </c>
      <c r="I61">
        <f t="shared" si="6"/>
        <v>0.87809543092055975</v>
      </c>
      <c r="J61">
        <f t="shared" si="7"/>
        <v>1.4733411532139983E-3</v>
      </c>
      <c r="K61" s="23">
        <f t="shared" si="8"/>
        <v>4.4000000000000048</v>
      </c>
      <c r="L61">
        <f t="shared" si="0"/>
        <v>2.4942471290053047E-5</v>
      </c>
      <c r="M61">
        <f t="shared" si="23"/>
        <v>5.1118691983414668E-11</v>
      </c>
      <c r="N61">
        <f t="shared" si="9"/>
        <v>4.7976355675655886E-11</v>
      </c>
      <c r="O61">
        <f t="shared" si="10"/>
        <v>0.99999999990090493</v>
      </c>
      <c r="P61">
        <f t="shared" si="11"/>
        <v>2.4524885480275717E-21</v>
      </c>
      <c r="Q61">
        <f t="shared" si="12"/>
        <v>2.4524885482706015E-21</v>
      </c>
      <c r="R61">
        <f>EXP(-$C$12*(F61-$F$9))</f>
        <v>0.93706746337740343</v>
      </c>
      <c r="S61">
        <f t="shared" si="13"/>
        <v>6.2932536622596569E-2</v>
      </c>
      <c r="T61">
        <f t="shared" si="14"/>
        <v>-1.5306129743001027</v>
      </c>
      <c r="U61">
        <f t="shared" si="24"/>
        <v>2.6083975646761285E-11</v>
      </c>
      <c r="V61">
        <f>EXP(-$C$13*(F61-$F$9))</f>
        <v>0.93787994053491031</v>
      </c>
      <c r="W61">
        <f t="shared" si="1"/>
        <v>6.2120059465089694E-2</v>
      </c>
      <c r="X61">
        <f t="shared" si="15"/>
        <v>-1.5372172440827343</v>
      </c>
      <c r="Y61">
        <f t="shared" si="16"/>
        <v>2.4498273504229466E-11</v>
      </c>
      <c r="Z61">
        <f t="shared" si="2"/>
        <v>2.4942471290053047E-5</v>
      </c>
      <c r="AA61">
        <f t="shared" si="17"/>
        <v>0.99999999994941768</v>
      </c>
      <c r="AB61">
        <f t="shared" si="18"/>
        <v>6.3901236943969593E-22</v>
      </c>
      <c r="AC61">
        <f t="shared" si="19"/>
        <v>6.3901236947201864E-22</v>
      </c>
      <c r="AD61">
        <f t="shared" si="20"/>
        <v>7.3359564618116392E-16</v>
      </c>
      <c r="AE61">
        <f t="shared" si="21"/>
        <v>3.4421785792713992E-16</v>
      </c>
      <c r="AI61">
        <f>(1-$C$15)*U61*G61</f>
        <v>1.2239126922428007E-11</v>
      </c>
      <c r="AJ61">
        <f>(1-$C$16)*G61*Y61*(1-U61)</f>
        <v>1.0556709362060276E-11</v>
      </c>
      <c r="AK61">
        <f t="shared" si="22"/>
        <v>2.2795836284488281E-11</v>
      </c>
    </row>
    <row r="62" spans="6:37" x14ac:dyDescent="0.25">
      <c r="F62" s="7">
        <f t="shared" si="3"/>
        <v>4.4166666666666679</v>
      </c>
      <c r="G62">
        <f t="shared" si="4"/>
        <v>0.95679447843708998</v>
      </c>
      <c r="H62">
        <f t="shared" si="5"/>
        <v>0.87590293410620312</v>
      </c>
      <c r="I62">
        <f t="shared" si="6"/>
        <v>0.87590293410620157</v>
      </c>
      <c r="J62">
        <f t="shared" si="7"/>
        <v>1.4684381921781712E-3</v>
      </c>
      <c r="K62" s="23">
        <f t="shared" si="8"/>
        <v>4.600000000000005</v>
      </c>
      <c r="L62">
        <f t="shared" si="0"/>
        <v>1.0140852065486508E-5</v>
      </c>
      <c r="M62">
        <f t="shared" si="23"/>
        <v>1.3359529247777578E-11</v>
      </c>
      <c r="N62">
        <f t="shared" si="9"/>
        <v>1.251476971958569E-11</v>
      </c>
      <c r="O62">
        <f t="shared" si="10"/>
        <v>0.9999999999741257</v>
      </c>
      <c r="P62">
        <f t="shared" si="11"/>
        <v>1.6719143209368023E-22</v>
      </c>
      <c r="Q62">
        <f t="shared" si="12"/>
        <v>1.6719143209800622E-22</v>
      </c>
      <c r="R62">
        <f>EXP(-$C$12*(F62-$F$9))</f>
        <v>0.9358968608271977</v>
      </c>
      <c r="S62">
        <f t="shared" si="13"/>
        <v>6.4103139172802304E-2</v>
      </c>
      <c r="T62">
        <f t="shared" si="14"/>
        <v>-1.5212134617284396</v>
      </c>
      <c r="U62">
        <f t="shared" si="24"/>
        <v>7.325267546879864E-12</v>
      </c>
      <c r="V62">
        <f>EXP(-$C$13*(F62-$F$9))</f>
        <v>0.93672393495822404</v>
      </c>
      <c r="W62">
        <f t="shared" si="1"/>
        <v>6.3276065041775964E-2</v>
      </c>
      <c r="X62">
        <f t="shared" si="15"/>
        <v>-1.5278405561502333</v>
      </c>
      <c r="Y62">
        <f t="shared" si="16"/>
        <v>6.8666703471292067E-12</v>
      </c>
      <c r="Z62">
        <f t="shared" si="2"/>
        <v>1.0140852065486508E-5</v>
      </c>
      <c r="AA62">
        <f t="shared" si="17"/>
        <v>0.99999999998580813</v>
      </c>
      <c r="AB62">
        <f t="shared" si="18"/>
        <v>5.030019744823401E-23</v>
      </c>
      <c r="AC62">
        <f t="shared" si="19"/>
        <v>5.030019744894787E-23</v>
      </c>
      <c r="AD62">
        <f t="shared" si="20"/>
        <v>8.2996832481377542E-17</v>
      </c>
      <c r="AE62">
        <f t="shared" si="21"/>
        <v>3.8911346412515575E-17</v>
      </c>
      <c r="AI62">
        <f>(1-$C$15)*U62*G62</f>
        <v>3.4343000155452396E-12</v>
      </c>
      <c r="AJ62">
        <f>(1-$C$16)*G62*Y62*(1-U62)</f>
        <v>2.9564965229997571E-12</v>
      </c>
      <c r="AK62">
        <f t="shared" si="22"/>
        <v>6.3907965385449971E-12</v>
      </c>
    </row>
    <row r="63" spans="6:37" x14ac:dyDescent="0.25">
      <c r="F63" s="7">
        <f t="shared" si="3"/>
        <v>4.5000000000000009</v>
      </c>
      <c r="G63">
        <f t="shared" si="4"/>
        <v>0.95599748183309985</v>
      </c>
      <c r="H63">
        <f t="shared" si="5"/>
        <v>0.87371591168803442</v>
      </c>
      <c r="I63">
        <f t="shared" si="6"/>
        <v>0.87371591168803275</v>
      </c>
      <c r="J63">
        <f t="shared" si="7"/>
        <v>1.4635515471372728E-3</v>
      </c>
      <c r="K63" s="23">
        <f t="shared" si="8"/>
        <v>4.8000000000000052</v>
      </c>
      <c r="L63">
        <f t="shared" si="0"/>
        <v>3.961299091031977E-6</v>
      </c>
      <c r="M63">
        <f t="shared" si="23"/>
        <v>3.3572012259981083E-12</v>
      </c>
      <c r="N63">
        <f t="shared" si="9"/>
        <v>3.1390076860655293E-12</v>
      </c>
      <c r="O63">
        <f t="shared" si="10"/>
        <v>0.99999999999350375</v>
      </c>
      <c r="P63">
        <f t="shared" si="11"/>
        <v>1.053828045200822E-23</v>
      </c>
      <c r="Q63">
        <f t="shared" si="12"/>
        <v>1.053828045207668E-23</v>
      </c>
      <c r="R63">
        <f>EXP(-$C$12*(F63-$F$9))</f>
        <v>0.93472772061602749</v>
      </c>
      <c r="S63">
        <f t="shared" si="13"/>
        <v>6.5272279383972509E-2</v>
      </c>
      <c r="T63">
        <f t="shared" si="14"/>
        <v>-1.5119579557499054</v>
      </c>
      <c r="U63">
        <f t="shared" si="24"/>
        <v>1.9851943711183052E-12</v>
      </c>
      <c r="V63">
        <f>EXP(-$C$13*(F63-$F$9))</f>
        <v>0.93556935424290377</v>
      </c>
      <c r="W63">
        <f t="shared" si="1"/>
        <v>6.4430645757096228E-2</v>
      </c>
      <c r="X63">
        <f t="shared" si="15"/>
        <v>-1.5186076217530975</v>
      </c>
      <c r="Y63">
        <f t="shared" si="16"/>
        <v>1.8572962337062908E-12</v>
      </c>
      <c r="Z63">
        <f t="shared" si="2"/>
        <v>3.961299091031977E-6</v>
      </c>
      <c r="AA63">
        <f t="shared" si="17"/>
        <v>0.99999999999615752</v>
      </c>
      <c r="AB63">
        <f t="shared" si="18"/>
        <v>3.6870940286387895E-24</v>
      </c>
      <c r="AC63">
        <f t="shared" si="19"/>
        <v>3.6870940286529571E-24</v>
      </c>
      <c r="AD63">
        <f t="shared" si="20"/>
        <v>8.7123779483595889E-18</v>
      </c>
      <c r="AE63">
        <f t="shared" si="21"/>
        <v>4.0812155759108982E-18</v>
      </c>
      <c r="AI63">
        <f>(1-$C$15)*U63*G63</f>
        <v>9.2994200167178848E-13</v>
      </c>
      <c r="AJ63">
        <f>(1-$C$16)*G63*Y63*(1-U63)</f>
        <v>7.9900673509700526E-13</v>
      </c>
      <c r="AK63">
        <f t="shared" si="22"/>
        <v>1.7289487367687936E-12</v>
      </c>
    </row>
    <row r="64" spans="6:37" x14ac:dyDescent="0.25">
      <c r="F64" s="7">
        <f t="shared" si="3"/>
        <v>4.5833333333333339</v>
      </c>
      <c r="G64">
        <f t="shared" si="4"/>
        <v>0.95520114911628839</v>
      </c>
      <c r="H64">
        <f t="shared" si="5"/>
        <v>0.87153434999715784</v>
      </c>
      <c r="I64">
        <f t="shared" si="6"/>
        <v>0.87153434999715618</v>
      </c>
      <c r="J64">
        <f t="shared" si="7"/>
        <v>1.4586811637953654E-3</v>
      </c>
      <c r="K64" s="23">
        <f t="shared" si="8"/>
        <v>5.0000000000000053</v>
      </c>
      <c r="L64">
        <f t="shared" si="0"/>
        <v>1.4867195147342583E-6</v>
      </c>
      <c r="M64">
        <f t="shared" si="23"/>
        <v>8.1118621066542814E-13</v>
      </c>
      <c r="N64">
        <f t="shared" si="9"/>
        <v>7.5703863319041455E-13</v>
      </c>
      <c r="O64">
        <f t="shared" si="10"/>
        <v>0.9999999999984317</v>
      </c>
      <c r="P64">
        <f t="shared" si="11"/>
        <v>6.1409930018410428E-25</v>
      </c>
      <c r="Q64">
        <f t="shared" si="12"/>
        <v>6.1409930018506736E-25</v>
      </c>
      <c r="R64">
        <f>EXP(-$C$12*(F64-$F$9))</f>
        <v>0.93356004091711098</v>
      </c>
      <c r="S64">
        <f t="shared" si="13"/>
        <v>6.6439959082889022E-2</v>
      </c>
      <c r="T64">
        <f t="shared" si="14"/>
        <v>-1.5028415125932872</v>
      </c>
      <c r="U64">
        <f t="shared" si="24"/>
        <v>5.1912471556880878E-13</v>
      </c>
      <c r="V64">
        <f>EXP(-$C$13*(F64-$F$9))</f>
        <v>0.93441619663270392</v>
      </c>
      <c r="W64">
        <f t="shared" si="1"/>
        <v>6.5583803367296079E-2</v>
      </c>
      <c r="X64">
        <f t="shared" si="15"/>
        <v>-1.5095135049238084</v>
      </c>
      <c r="Y64">
        <f t="shared" si="16"/>
        <v>4.8472990934916034E-13</v>
      </c>
      <c r="Z64">
        <f t="shared" si="2"/>
        <v>1.4867195147342583E-6</v>
      </c>
      <c r="AA64">
        <f t="shared" si="17"/>
        <v>0.99999999999899614</v>
      </c>
      <c r="AB64">
        <f t="shared" si="18"/>
        <v>2.5163527631832471E-25</v>
      </c>
      <c r="AC64">
        <f t="shared" si="19"/>
        <v>2.516352763185773E-25</v>
      </c>
      <c r="AD64">
        <f t="shared" si="20"/>
        <v>8.4842929052684926E-19</v>
      </c>
      <c r="AE64">
        <f t="shared" si="21"/>
        <v>3.9710611029503018E-19</v>
      </c>
      <c r="AI64">
        <f>(1-$C$15)*U64*G64</f>
        <v>2.4297557717453632E-13</v>
      </c>
      <c r="AJ64">
        <f>(1-$C$16)*G64*Y64*(1-U64)</f>
        <v>2.0835655488950033E-13</v>
      </c>
      <c r="AK64">
        <f t="shared" si="22"/>
        <v>4.5133213206403668E-13</v>
      </c>
    </row>
    <row r="65" spans="6:37" x14ac:dyDescent="0.25">
      <c r="F65" s="7">
        <f t="shared" si="3"/>
        <v>4.666666666666667</v>
      </c>
      <c r="G65">
        <f t="shared" si="4"/>
        <v>0.95440547973364664</v>
      </c>
      <c r="H65">
        <f t="shared" si="5"/>
        <v>0.86935823539880586</v>
      </c>
      <c r="I65">
        <f t="shared" si="6"/>
        <v>0.86935823539880408</v>
      </c>
      <c r="J65">
        <f t="shared" si="7"/>
        <v>1.4538269880368631E-3</v>
      </c>
      <c r="K65" s="23">
        <f t="shared" si="8"/>
        <v>5.2000000000000055</v>
      </c>
      <c r="L65">
        <f t="shared" si="0"/>
        <v>5.3610353446974716E-7</v>
      </c>
      <c r="M65">
        <f t="shared" si="23"/>
        <v>1.8845349102207486E-13</v>
      </c>
      <c r="N65">
        <f t="shared" si="9"/>
        <v>1.7554294743452388E-13</v>
      </c>
      <c r="O65">
        <f t="shared" si="10"/>
        <v>0.99999999999963607</v>
      </c>
      <c r="P65">
        <f t="shared" si="11"/>
        <v>3.3081681268328566E-26</v>
      </c>
      <c r="Q65">
        <f t="shared" si="12"/>
        <v>3.3081681268340602E-26</v>
      </c>
      <c r="R65">
        <f>EXP(-$C$12*(F65-$F$9))</f>
        <v>0.93239381990594827</v>
      </c>
      <c r="S65">
        <f t="shared" si="13"/>
        <v>6.7606180094051727E-2</v>
      </c>
      <c r="T65">
        <f t="shared" si="14"/>
        <v>-1.493859445509242</v>
      </c>
      <c r="U65">
        <f t="shared" si="24"/>
        <v>1.3097568230236904E-13</v>
      </c>
      <c r="V65">
        <f>EXP(-$C$13*(F65-$F$9))</f>
        <v>0.93326446037354327</v>
      </c>
      <c r="W65">
        <f t="shared" si="1"/>
        <v>6.673553962645673E-2</v>
      </c>
      <c r="X65">
        <f t="shared" si="15"/>
        <v>-1.5005535263356651</v>
      </c>
      <c r="Y65">
        <f t="shared" si="16"/>
        <v>1.2205719580519529E-13</v>
      </c>
      <c r="Z65">
        <f t="shared" si="2"/>
        <v>5.3610353446974716E-7</v>
      </c>
      <c r="AA65">
        <f t="shared" si="17"/>
        <v>0.99999999999974698</v>
      </c>
      <c r="AB65">
        <f t="shared" si="18"/>
        <v>1.5986524500495266E-26</v>
      </c>
      <c r="AC65">
        <f t="shared" si="19"/>
        <v>1.5986524500499309E-26</v>
      </c>
      <c r="AD65">
        <f t="shared" si="20"/>
        <v>7.6636445309829977E-20</v>
      </c>
      <c r="AE65">
        <f t="shared" si="21"/>
        <v>3.583969924199473E-20</v>
      </c>
      <c r="AI65">
        <f>(1-$C$15)*U65*G65</f>
        <v>6.1251915361604758E-14</v>
      </c>
      <c r="AJ65">
        <f>(1-$C$16)*G65*Y65*(1-U65)</f>
        <v>5.2421425432823601E-14</v>
      </c>
      <c r="AK65">
        <f t="shared" si="22"/>
        <v>1.1367334079442836E-13</v>
      </c>
    </row>
    <row r="66" spans="6:37" x14ac:dyDescent="0.25">
      <c r="F66" s="7">
        <f t="shared" si="3"/>
        <v>4.75</v>
      </c>
      <c r="G66">
        <f t="shared" si="4"/>
        <v>0.95361047313262637</v>
      </c>
      <c r="H66">
        <f t="shared" si="5"/>
        <v>0.86718755429225491</v>
      </c>
      <c r="I66">
        <f t="shared" si="6"/>
        <v>0.86718755429225314</v>
      </c>
      <c r="J66">
        <f t="shared" si="7"/>
        <v>1.4489889659266679E-3</v>
      </c>
      <c r="K66" s="23">
        <f t="shared" si="8"/>
        <v>5.4000000000000057</v>
      </c>
      <c r="L66">
        <f t="shared" si="0"/>
        <v>1.857361844555237E-7</v>
      </c>
      <c r="M66">
        <f t="shared" si="23"/>
        <v>4.2093293535821559E-14</v>
      </c>
      <c r="N66">
        <f t="shared" si="9"/>
        <v>3.9135700745203508E-14</v>
      </c>
      <c r="O66">
        <f t="shared" si="10"/>
        <v>0.99999999999991873</v>
      </c>
      <c r="P66">
        <f t="shared" si="11"/>
        <v>1.647350539197788E-27</v>
      </c>
      <c r="Q66">
        <f t="shared" si="12"/>
        <v>1.6473505391979218E-27</v>
      </c>
      <c r="R66">
        <f>EXP(-$C$12*(F66-$F$9))</f>
        <v>0.93122905576031878</v>
      </c>
      <c r="S66">
        <f t="shared" si="13"/>
        <v>6.877094423968122E-2</v>
      </c>
      <c r="T66">
        <f t="shared" si="14"/>
        <v>-1.4850073070582677</v>
      </c>
      <c r="U66">
        <f t="shared" si="24"/>
        <v>3.1880332419028432E-14</v>
      </c>
      <c r="V66">
        <f>EXP(-$C$13*(F66-$F$9))</f>
        <v>0.93211414371350287</v>
      </c>
      <c r="W66">
        <f t="shared" si="1"/>
        <v>6.7885856286497126E-2</v>
      </c>
      <c r="X66">
        <f t="shared" si="15"/>
        <v>-1.4917232456158886</v>
      </c>
      <c r="Y66">
        <f t="shared" si="16"/>
        <v>2.9650696835860386E-14</v>
      </c>
      <c r="Z66">
        <f t="shared" si="2"/>
        <v>1.857361844555237E-7</v>
      </c>
      <c r="AA66">
        <f t="shared" si="17"/>
        <v>0.99999999999993849</v>
      </c>
      <c r="AB66">
        <f t="shared" si="18"/>
        <v>9.4527407158300539E-28</v>
      </c>
      <c r="AC66">
        <f t="shared" si="19"/>
        <v>9.452740715830635E-28</v>
      </c>
      <c r="AD66">
        <f t="shared" si="20"/>
        <v>6.419919097943216E-21</v>
      </c>
      <c r="AE66">
        <f t="shared" si="21"/>
        <v>2.999830023346779E-21</v>
      </c>
      <c r="AI66">
        <f>(1-$C$15)*U66*G66</f>
        <v>1.4896695252050204E-14</v>
      </c>
      <c r="AJ66">
        <f>(1-$C$16)*G66*Y66*(1-U66)</f>
        <v>1.2723846767260195E-14</v>
      </c>
      <c r="AK66">
        <f t="shared" si="22"/>
        <v>2.7620542019310397E-14</v>
      </c>
    </row>
    <row r="67" spans="6:37" x14ac:dyDescent="0.25">
      <c r="F67" s="7">
        <f t="shared" si="3"/>
        <v>4.833333333333333</v>
      </c>
      <c r="G67">
        <f t="shared" si="4"/>
        <v>0.95281612876113964</v>
      </c>
      <c r="H67">
        <f t="shared" si="5"/>
        <v>0.8650222931107413</v>
      </c>
      <c r="I67">
        <f t="shared" si="6"/>
        <v>0.86502229311073942</v>
      </c>
      <c r="J67">
        <f t="shared" si="7"/>
        <v>1.4441670437085991E-3</v>
      </c>
      <c r="K67" s="23">
        <f t="shared" si="8"/>
        <v>5.6000000000000059</v>
      </c>
      <c r="L67">
        <f t="shared" si="0"/>
        <v>6.1826205001656376E-8</v>
      </c>
      <c r="M67">
        <f t="shared" si="23"/>
        <v>9.0392510391244142E-15</v>
      </c>
      <c r="N67">
        <f t="shared" si="9"/>
        <v>8.3882816253911381E-15</v>
      </c>
      <c r="O67">
        <f t="shared" si="10"/>
        <v>0.99999999999998257</v>
      </c>
      <c r="P67">
        <f t="shared" si="11"/>
        <v>7.5823783398783753E-29</v>
      </c>
      <c r="Q67">
        <f t="shared" si="12"/>
        <v>7.5823783398785076E-29</v>
      </c>
      <c r="R67">
        <f>EXP(-$C$12*(F67-$F$9))</f>
        <v>0.93006574666027853</v>
      </c>
      <c r="S67">
        <f t="shared" si="13"/>
        <v>6.9934253339721475E-2</v>
      </c>
      <c r="T67">
        <f t="shared" si="14"/>
        <v>-1.4762808729078267</v>
      </c>
      <c r="U67">
        <f t="shared" si="24"/>
        <v>7.4857061268586326E-15</v>
      </c>
      <c r="V67">
        <f>EXP(-$C$13*(F67-$F$9))</f>
        <v>0.93096524490282306</v>
      </c>
      <c r="W67">
        <f t="shared" si="1"/>
        <v>6.9034755097176936E-2</v>
      </c>
      <c r="X67">
        <f t="shared" si="15"/>
        <v>-1.4830184451658108</v>
      </c>
      <c r="Y67">
        <f t="shared" si="16"/>
        <v>6.9483072458567542E-15</v>
      </c>
      <c r="Z67">
        <f t="shared" si="2"/>
        <v>6.1826205001656376E-8</v>
      </c>
      <c r="AA67">
        <f t="shared" si="17"/>
        <v>0.99999999999998557</v>
      </c>
      <c r="AB67">
        <f t="shared" si="18"/>
        <v>5.2012986121605386E-29</v>
      </c>
      <c r="AC67">
        <f t="shared" si="19"/>
        <v>5.2012986121606137E-29</v>
      </c>
      <c r="AD67">
        <f t="shared" si="20"/>
        <v>4.9858779525913839E-22</v>
      </c>
      <c r="AE67">
        <f t="shared" si="21"/>
        <v>2.327806215339183E-22</v>
      </c>
      <c r="AI67">
        <f>(1-$C$15)*U67*G67</f>
        <v>3.4949257510901235E-15</v>
      </c>
      <c r="AJ67">
        <f>(1-$C$16)*G67*Y67*(1-U67)</f>
        <v>2.9792066451480715E-15</v>
      </c>
      <c r="AK67">
        <f t="shared" si="22"/>
        <v>6.474132396238195E-15</v>
      </c>
    </row>
    <row r="68" spans="6:37" x14ac:dyDescent="0.25">
      <c r="F68" s="7">
        <f t="shared" si="3"/>
        <v>4.9166666666666661</v>
      </c>
      <c r="G68">
        <f t="shared" si="4"/>
        <v>0.95202244606755837</v>
      </c>
      <c r="H68">
        <f t="shared" si="5"/>
        <v>0.86286243832137544</v>
      </c>
      <c r="I68">
        <f t="shared" si="6"/>
        <v>0.86286243832137344</v>
      </c>
      <c r="J68">
        <f t="shared" si="7"/>
        <v>1.4393611678059767E-3</v>
      </c>
      <c r="K68" s="23">
        <f t="shared" si="8"/>
        <v>5.800000000000006</v>
      </c>
      <c r="L68">
        <f t="shared" si="0"/>
        <v>1.977319640624397E-8</v>
      </c>
      <c r="M68">
        <f t="shared" si="23"/>
        <v>1.8661627250549495E-15</v>
      </c>
      <c r="N68">
        <f t="shared" si="9"/>
        <v>1.7285016548044829E-15</v>
      </c>
      <c r="O68">
        <f t="shared" si="10"/>
        <v>0.99999999999999634</v>
      </c>
      <c r="P68">
        <f t="shared" si="11"/>
        <v>3.2256653583919116E-30</v>
      </c>
      <c r="Q68">
        <f t="shared" si="12"/>
        <v>3.2256653583919235E-30</v>
      </c>
      <c r="R68">
        <f>EXP(-$C$12*(F68-$F$9))</f>
        <v>0.92890389078815649</v>
      </c>
      <c r="S68">
        <f t="shared" si="13"/>
        <v>7.1096109211843506E-2</v>
      </c>
      <c r="T68">
        <f t="shared" si="14"/>
        <v>-1.4676761269863134</v>
      </c>
      <c r="U68">
        <f t="shared" si="24"/>
        <v>1.6954561071212969E-15</v>
      </c>
      <c r="V68">
        <f>EXP(-$C$13*(F68-$F$9))</f>
        <v>0.92981776219390078</v>
      </c>
      <c r="W68">
        <f t="shared" si="1"/>
        <v>7.0182237806099224E-2</v>
      </c>
      <c r="X68">
        <f t="shared" si="15"/>
        <v>-1.4744351153360384</v>
      </c>
      <c r="Y68">
        <f t="shared" si="16"/>
        <v>1.570586614286295E-15</v>
      </c>
      <c r="Z68">
        <f t="shared" si="2"/>
        <v>1.977319640624397E-8</v>
      </c>
      <c r="AA68">
        <f t="shared" si="17"/>
        <v>0.99999999999999678</v>
      </c>
      <c r="AB68">
        <f t="shared" si="18"/>
        <v>2.6628606669546513E-30</v>
      </c>
      <c r="AC68">
        <f t="shared" si="19"/>
        <v>2.6628606669546597E-30</v>
      </c>
      <c r="AD68">
        <f t="shared" si="20"/>
        <v>3.5774993677821449E-23</v>
      </c>
      <c r="AE68">
        <f t="shared" si="21"/>
        <v>1.6688712524713396E-23</v>
      </c>
      <c r="AI68">
        <f>(1-$C$15)*U68*G68</f>
        <v>7.909150124478807E-16</v>
      </c>
      <c r="AJ68">
        <f>(1-$C$16)*G68*Y68*(1-U68)</f>
        <v>6.728551696322103E-16</v>
      </c>
      <c r="AK68">
        <f t="shared" si="22"/>
        <v>1.463770182080091E-15</v>
      </c>
    </row>
    <row r="69" spans="6:37" x14ac:dyDescent="0.25">
      <c r="F69" s="7">
        <f t="shared" si="3"/>
        <v>4.9999999999999991</v>
      </c>
      <c r="G69">
        <f t="shared" si="4"/>
        <v>0.95122942450071402</v>
      </c>
      <c r="H69">
        <f t="shared" si="5"/>
        <v>0.86070797642505781</v>
      </c>
      <c r="I69">
        <f t="shared" si="6"/>
        <v>0.86070797642505581</v>
      </c>
      <c r="J69">
        <f t="shared" si="7"/>
        <v>1.4345712848200538E-3</v>
      </c>
      <c r="K69" s="23">
        <f t="shared" si="8"/>
        <v>6.0000000000000062</v>
      </c>
      <c r="L69">
        <f t="shared" si="0"/>
        <v>6.0758828498230694E-9</v>
      </c>
      <c r="M69">
        <f t="shared" si="23"/>
        <v>3.703835523444573E-16</v>
      </c>
      <c r="N69">
        <f t="shared" si="9"/>
        <v>3.4241370772730746E-16</v>
      </c>
      <c r="O69">
        <f t="shared" si="10"/>
        <v>0.99999999999999933</v>
      </c>
      <c r="P69">
        <f t="shared" si="11"/>
        <v>1.2682440543947681E-31</v>
      </c>
      <c r="Q69">
        <f t="shared" si="12"/>
        <v>1.2682440543947688E-31</v>
      </c>
      <c r="R69">
        <f>EXP(-$C$12*(F69-$F$9))</f>
        <v>0.92774348632855286</v>
      </c>
      <c r="S69">
        <f t="shared" si="13"/>
        <v>7.2256513671447142E-2</v>
      </c>
      <c r="T69">
        <f t="shared" si="14"/>
        <v>-1.4591892478592694</v>
      </c>
      <c r="U69">
        <f t="shared" si="24"/>
        <v>3.703835523444573E-16</v>
      </c>
      <c r="V69">
        <f>EXP(-$C$13*(F69-$F$9))</f>
        <v>0.92867169384128723</v>
      </c>
      <c r="W69">
        <f t="shared" si="1"/>
        <v>7.1328306158712773E-2</v>
      </c>
      <c r="X69">
        <f t="shared" si="15"/>
        <v>-1.4659694408221748</v>
      </c>
      <c r="Y69">
        <f t="shared" si="16"/>
        <v>3.4241370772730746E-16</v>
      </c>
      <c r="Z69">
        <f t="shared" si="2"/>
        <v>6.0758828498230694E-9</v>
      </c>
      <c r="AA69">
        <f t="shared" si="17"/>
        <v>0.99999999999999933</v>
      </c>
      <c r="AB69">
        <f t="shared" si="18"/>
        <v>1.2682440543947679E-31</v>
      </c>
      <c r="AC69">
        <f t="shared" si="19"/>
        <v>1.2682440543947688E-31</v>
      </c>
      <c r="AD69">
        <f t="shared" si="20"/>
        <v>2.250407073546233E-24</v>
      </c>
      <c r="AE69">
        <f t="shared" si="21"/>
        <v>1.0489201784762425E-24</v>
      </c>
      <c r="AI69">
        <f>(1-$C$15)*U69*G69</f>
        <v>1.7263666933716262E-16</v>
      </c>
      <c r="AJ69">
        <f>(1-$C$16)*G69*Y69*(1-U69)</f>
        <v>1.4657129736417099E-16</v>
      </c>
      <c r="AK69">
        <f t="shared" si="22"/>
        <v>3.1920796670133364E-16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showGridLines="0" topLeftCell="H1" workbookViewId="0">
      <selection activeCell="P4" sqref="P4"/>
    </sheetView>
  </sheetViews>
  <sheetFormatPr baseColWidth="10" defaultRowHeight="15" x14ac:dyDescent="0.25"/>
  <cols>
    <col min="1" max="1" width="6.42578125" customWidth="1"/>
    <col min="2" max="2" width="11.7109375" bestFit="1" customWidth="1"/>
    <col min="3" max="4" width="12.7109375" bestFit="1" customWidth="1"/>
    <col min="6" max="6" width="6.5703125" bestFit="1" customWidth="1"/>
    <col min="7" max="10" width="12" bestFit="1" customWidth="1"/>
    <col min="11" max="12" width="9.42578125" customWidth="1"/>
    <col min="13" max="16" width="12" bestFit="1" customWidth="1"/>
    <col min="17" max="18" width="10.5703125" customWidth="1"/>
    <col min="19" max="20" width="12" bestFit="1" customWidth="1"/>
  </cols>
  <sheetData>
    <row r="2" spans="2:20" x14ac:dyDescent="0.25">
      <c r="L2" t="s">
        <v>44</v>
      </c>
      <c r="M2">
        <v>2</v>
      </c>
      <c r="N2" t="s">
        <v>45</v>
      </c>
      <c r="O2" t="s">
        <v>56</v>
      </c>
      <c r="P2" t="s">
        <v>57</v>
      </c>
    </row>
    <row r="3" spans="2:20" x14ac:dyDescent="0.25">
      <c r="N3" t="s">
        <v>40</v>
      </c>
    </row>
    <row r="4" spans="2:20" x14ac:dyDescent="0.25">
      <c r="N4" t="s">
        <v>41</v>
      </c>
      <c r="O4" s="28">
        <f>(FACT($M$2))/(FACT(O6)*FACT($M$2-O6))*O5</f>
        <v>0.87595184585221875</v>
      </c>
      <c r="P4" s="28">
        <f>(FACT($M$2))/(FACT(P6)*FACT($M$2-P6))*P5</f>
        <v>0.87743842909215664</v>
      </c>
      <c r="Q4" s="28">
        <f>(FACT($M$2))/(FACT(Q6)*FACT($M$2-Q6))*Q5</f>
        <v>0.10358327995672295</v>
      </c>
      <c r="R4" s="28">
        <f>(FACT($M$2))/(FACT(R6)*FACT($M$2-R6))*R5</f>
        <v>0.10246652850231153</v>
      </c>
      <c r="S4" s="28">
        <f>(FACT($M$2))/(FACT(S6)*FACT($M$2-S6))*S5</f>
        <v>2.0464871980051258E-2</v>
      </c>
      <c r="T4" s="28">
        <f>(FACT($M$2))/(FACT(T6)*FACT($M$2-T6))*T5</f>
        <v>2.0095040194525002E-2</v>
      </c>
    </row>
    <row r="5" spans="2:20" x14ac:dyDescent="0.25">
      <c r="N5" s="27" t="s">
        <v>42</v>
      </c>
      <c r="O5">
        <f>$C$20*SUMPRODUCT($L$10:$L$69,O10:O69)</f>
        <v>0.87595184585221875</v>
      </c>
      <c r="P5">
        <f>$C$20*SUMPRODUCT($L$10:$L$69,P10:P69)</f>
        <v>0.87743842909215664</v>
      </c>
      <c r="Q5">
        <f>$C$20*SUMPRODUCT($L$10:$L$69,Q10:Q69)</f>
        <v>5.1791639978361476E-2</v>
      </c>
      <c r="R5">
        <f>$C$20*SUMPRODUCT($L$10:$L$69,R10:R69)</f>
        <v>5.1233264251155763E-2</v>
      </c>
      <c r="S5">
        <f>$C$20*SUMPRODUCT($L$10:$L$69,S10:S69)</f>
        <v>2.0464871980051258E-2</v>
      </c>
      <c r="T5">
        <f>$C$20*SUMPRODUCT($L$10:$L$69,T10:T69)</f>
        <v>2.0095040194525002E-2</v>
      </c>
    </row>
    <row r="6" spans="2:20" x14ac:dyDescent="0.25">
      <c r="N6" t="s">
        <v>43</v>
      </c>
      <c r="O6">
        <v>0</v>
      </c>
      <c r="P6">
        <v>0</v>
      </c>
      <c r="Q6">
        <v>1</v>
      </c>
      <c r="R6">
        <v>1</v>
      </c>
      <c r="S6">
        <v>2</v>
      </c>
      <c r="T6">
        <v>2</v>
      </c>
    </row>
    <row r="7" spans="2:20" ht="15.75" thickBot="1" x14ac:dyDescent="0.3">
      <c r="O7" s="28">
        <f>O4*P4</f>
        <v>0.76859381158494577</v>
      </c>
      <c r="Q7" s="28">
        <f>Q4*R4</f>
        <v>1.0613819108048466E-2</v>
      </c>
      <c r="S7" s="28">
        <f>S4*T4</f>
        <v>4.1124242501493848E-4</v>
      </c>
    </row>
    <row r="8" spans="2:20" ht="15.75" thickBot="1" x14ac:dyDescent="0.3">
      <c r="B8" s="19" t="s">
        <v>5</v>
      </c>
      <c r="F8" s="20" t="s">
        <v>0</v>
      </c>
      <c r="G8" s="24" t="s">
        <v>16</v>
      </c>
      <c r="H8" s="25" t="s">
        <v>17</v>
      </c>
      <c r="I8" s="25" t="s">
        <v>18</v>
      </c>
      <c r="J8" s="26" t="s">
        <v>1</v>
      </c>
      <c r="K8" s="24" t="s">
        <v>31</v>
      </c>
      <c r="L8" s="26" t="s">
        <v>33</v>
      </c>
      <c r="M8" s="25" t="s">
        <v>36</v>
      </c>
      <c r="N8" s="25" t="s">
        <v>39</v>
      </c>
      <c r="O8" s="29" t="s">
        <v>55</v>
      </c>
      <c r="P8" s="29" t="s">
        <v>46</v>
      </c>
      <c r="Q8" s="29" t="s">
        <v>47</v>
      </c>
      <c r="R8" s="29"/>
      <c r="S8" s="29" t="s">
        <v>53</v>
      </c>
      <c r="T8" s="29" t="s">
        <v>54</v>
      </c>
    </row>
    <row r="9" spans="2:20" x14ac:dyDescent="0.25">
      <c r="B9" s="13" t="s">
        <v>6</v>
      </c>
      <c r="C9" s="8">
        <v>0.01</v>
      </c>
      <c r="F9" s="7">
        <v>0</v>
      </c>
      <c r="G9">
        <f>EXP(-$C$9*(0-F9))</f>
        <v>1</v>
      </c>
      <c r="H9">
        <f>EXP(-$C$11*(0-F9))</f>
        <v>1</v>
      </c>
      <c r="I9">
        <v>1</v>
      </c>
      <c r="K9">
        <v>-6</v>
      </c>
      <c r="L9">
        <f>_xlfn.NORM.S.DIST($K9,FALSE)</f>
        <v>6.0758828498232861E-9</v>
      </c>
    </row>
    <row r="10" spans="2:20" x14ac:dyDescent="0.25">
      <c r="B10" s="14" t="s">
        <v>7</v>
      </c>
      <c r="C10" s="9">
        <v>5</v>
      </c>
      <c r="F10" s="7">
        <f>F9+$C$19</f>
        <v>8.3333333333333329E-2</v>
      </c>
      <c r="G10">
        <f>EXP(-$C$9*(F10-$F$9))</f>
        <v>0.99916701379245831</v>
      </c>
      <c r="H10">
        <f>EXP(-$C$11*(F10-$F$9))</f>
        <v>0.99750312239746008</v>
      </c>
      <c r="I10">
        <f>EXP(-$C$11*(F10-F9))*I9</f>
        <v>0.99750312239746008</v>
      </c>
      <c r="J10">
        <f>(1-$C$14)*(H9-H10)*G10</f>
        <v>1.7463584165545558E-3</v>
      </c>
      <c r="K10" s="23">
        <f>K9+$C$20</f>
        <v>-5.8</v>
      </c>
      <c r="L10">
        <f t="shared" ref="L10:L69" si="0">_xlfn.NORM.S.DIST($K10,FALSE)</f>
        <v>1.9773196406244672E-8</v>
      </c>
      <c r="M10">
        <f>_xlfn.NORM.S.DIST(($C$24-SQRT($C$17)*$K10)/SQRT(1-$C$17),TRUE)</f>
        <v>0.99990666124306504</v>
      </c>
      <c r="N10">
        <f>_xlfn.NORM.S.DIST(($D$24-SQRT($C$17)*$K10)/SQRT(1-$C$17),TRUE)</f>
        <v>0.99990303925004298</v>
      </c>
      <c r="O10">
        <f>(M10^$O$6)*(1-M10)^($M$2-$O$6)</f>
        <v>8.7121235461630807E-9</v>
      </c>
      <c r="P10">
        <f>(N10^$P$6)*(1-N10)^($M$2-$P$6)</f>
        <v>9.4013870322277923E-9</v>
      </c>
      <c r="Q10">
        <f>($M10^$Q$6)*(1-$M10)^($M$2-$Q$6)</f>
        <v>9.3330044811411366E-5</v>
      </c>
      <c r="R10">
        <f>($N10^$Q$6)*(1-$N10)^($M$2-$Q$6)</f>
        <v>9.6951348569987965E-5</v>
      </c>
      <c r="S10">
        <f>($M10^$S$6)*(1-$M10)^($M$2-$S$6)</f>
        <v>0.99981333119825366</v>
      </c>
      <c r="T10">
        <f>($N10^$T$6)*(1-$N10)^($M$2-$T$6)</f>
        <v>0.99980608790147296</v>
      </c>
    </row>
    <row r="11" spans="2:20" x14ac:dyDescent="0.25">
      <c r="B11" s="14" t="s">
        <v>8</v>
      </c>
      <c r="C11" s="10">
        <v>0.03</v>
      </c>
      <c r="F11" s="7">
        <f t="shared" ref="F11:F69" si="1">F10+$C$19</f>
        <v>0.16666666666666666</v>
      </c>
      <c r="G11">
        <f t="shared" ref="G11:G69" si="2">EXP(-$C$9*(F11-$F$9))</f>
        <v>0.99833472145093871</v>
      </c>
      <c r="H11">
        <f t="shared" ref="H11:H69" si="3">EXP(-$C$11*(F11-$F$9))</f>
        <v>0.99501247919268232</v>
      </c>
      <c r="I11">
        <f t="shared" ref="I11:I69" si="4">EXP(-$C$11*(F11-F10))*I10</f>
        <v>0.99501247919268221</v>
      </c>
      <c r="J11">
        <f t="shared" ref="J11:J69" si="5">(1-$C$14)*(H10-H11)*G11</f>
        <v>1.7405469130528381E-3</v>
      </c>
      <c r="K11" s="23">
        <f t="shared" ref="K11:K69" si="6">K10+$C$20</f>
        <v>-5.6</v>
      </c>
      <c r="L11">
        <f>_xlfn.NORM.S.DIST($K11,FALSE)</f>
        <v>6.1826205001658573E-8</v>
      </c>
      <c r="M11">
        <f>_xlfn.NORM.S.DIST(($C$24-SQRT($C$17)*$K11)/SQRT(1-$C$17),TRUE)</f>
        <v>0.99979718597324785</v>
      </c>
      <c r="N11">
        <f t="shared" ref="N11:N69" si="7">_xlfn.NORM.S.DIST(($D$24-SQRT($C$17)*$K11)/SQRT(1-$C$17),TRUE)</f>
        <v>0.99978969769453963</v>
      </c>
      <c r="O11">
        <f t="shared" ref="O11:O69" si="8">(M11^$O$6)*(1-M11)^($M$2-$O$6)</f>
        <v>4.1133529447422485E-8</v>
      </c>
      <c r="P11">
        <f t="shared" ref="P11:P69" si="9">(N11^$P$6)*(1-N11)^($M$2-$P$6)</f>
        <v>4.4227059681948772E-8</v>
      </c>
      <c r="Q11">
        <f t="shared" ref="Q11:Q69" si="10">($M11^$Q$6)*(1-$M11)^($M$2-$Q$6)</f>
        <v>2.0277289322270423E-4</v>
      </c>
      <c r="R11">
        <f t="shared" ref="R11:R69" si="11">($N11^$Q$6)*(1-$N11)^($M$2-$Q$6)</f>
        <v>2.1025807840069282E-4</v>
      </c>
      <c r="S11">
        <f t="shared" ref="S11:S69" si="12">($M11^$S$6)*(1-$M11)^($M$2-$S$6)</f>
        <v>0.99959441308002517</v>
      </c>
      <c r="T11">
        <f t="shared" ref="T11:T69" si="13">($N11^$T$6)*(1-$N11)^($M$2-$T$6)</f>
        <v>0.99957943961613893</v>
      </c>
    </row>
    <row r="12" spans="2:20" x14ac:dyDescent="0.25">
      <c r="B12" s="14" t="s">
        <v>9</v>
      </c>
      <c r="C12" s="11">
        <v>1.4999999999999999E-2</v>
      </c>
      <c r="F12" s="7">
        <f t="shared" si="1"/>
        <v>0.25</v>
      </c>
      <c r="G12">
        <f t="shared" si="2"/>
        <v>0.99750312239746008</v>
      </c>
      <c r="H12">
        <f t="shared" si="3"/>
        <v>0.99252805481913842</v>
      </c>
      <c r="I12">
        <f t="shared" si="4"/>
        <v>0.99252805481913831</v>
      </c>
      <c r="J12">
        <f t="shared" si="5"/>
        <v>1.7347547489792777E-3</v>
      </c>
      <c r="K12" s="23">
        <f t="shared" si="6"/>
        <v>-5.3999999999999995</v>
      </c>
      <c r="L12">
        <f t="shared" si="0"/>
        <v>1.8573618445552997E-7</v>
      </c>
      <c r="M12">
        <f t="shared" ref="M12:M69" si="14">_xlfn.NORM.S.DIST(($C$24-SQRT($C$17)*$K12)/SQRT(1-$C$17),TRUE)</f>
        <v>0.99957563724784404</v>
      </c>
      <c r="N12">
        <f t="shared" si="7"/>
        <v>0.99956076266671245</v>
      </c>
      <c r="O12">
        <f t="shared" si="8"/>
        <v>1.8008374541738082E-7</v>
      </c>
      <c r="P12">
        <f t="shared" si="9"/>
        <v>1.9292943495355428E-7</v>
      </c>
      <c r="Q12">
        <f t="shared" si="10"/>
        <v>4.2418266841054273E-4</v>
      </c>
      <c r="R12">
        <f t="shared" si="11"/>
        <v>4.3904440385259186E-4</v>
      </c>
      <c r="S12">
        <f t="shared" si="12"/>
        <v>0.99915145457943355</v>
      </c>
      <c r="T12">
        <f t="shared" si="13"/>
        <v>0.99912171826285989</v>
      </c>
    </row>
    <row r="13" spans="2:20" x14ac:dyDescent="0.25">
      <c r="B13" s="14" t="s">
        <v>10</v>
      </c>
      <c r="C13" s="11">
        <v>1.4800000000000001E-2</v>
      </c>
      <c r="F13" s="7">
        <f t="shared" si="1"/>
        <v>0.33333333333333331</v>
      </c>
      <c r="G13">
        <f t="shared" si="2"/>
        <v>0.99667221605452327</v>
      </c>
      <c r="H13">
        <f t="shared" si="3"/>
        <v>0.99004983374916811</v>
      </c>
      <c r="I13">
        <f t="shared" si="4"/>
        <v>0.99004983374916788</v>
      </c>
      <c r="J13">
        <f t="shared" si="5"/>
        <v>1.7289818599762242E-3</v>
      </c>
      <c r="K13" s="23">
        <f t="shared" si="6"/>
        <v>-5.1999999999999993</v>
      </c>
      <c r="L13">
        <f t="shared" si="0"/>
        <v>5.3610353446976421E-7</v>
      </c>
      <c r="M13">
        <f t="shared" si="14"/>
        <v>0.99914480599595523</v>
      </c>
      <c r="N13">
        <f t="shared" si="7"/>
        <v>0.99911641792753192</v>
      </c>
      <c r="O13">
        <f t="shared" si="8"/>
        <v>7.3135678455412285E-7</v>
      </c>
      <c r="P13">
        <f t="shared" si="9"/>
        <v>7.807172787869891E-7</v>
      </c>
      <c r="Q13">
        <f t="shared" si="10"/>
        <v>8.5446264726021391E-4</v>
      </c>
      <c r="R13">
        <f t="shared" si="11"/>
        <v>8.82801355189294E-4</v>
      </c>
      <c r="S13">
        <f t="shared" si="12"/>
        <v>0.99829034334869504</v>
      </c>
      <c r="T13">
        <f t="shared" si="13"/>
        <v>0.99823361657234266</v>
      </c>
    </row>
    <row r="14" spans="2:20" x14ac:dyDescent="0.25">
      <c r="B14" s="14" t="s">
        <v>11</v>
      </c>
      <c r="C14" s="10">
        <v>0.3</v>
      </c>
      <c r="F14" s="7">
        <f t="shared" si="1"/>
        <v>0.41666666666666663</v>
      </c>
      <c r="G14">
        <f t="shared" si="2"/>
        <v>0.99584200184510996</v>
      </c>
      <c r="H14">
        <f t="shared" si="3"/>
        <v>0.98757780049388144</v>
      </c>
      <c r="I14">
        <f t="shared" si="4"/>
        <v>0.98757780049388122</v>
      </c>
      <c r="J14">
        <f t="shared" si="5"/>
        <v>1.7232281819006495E-3</v>
      </c>
      <c r="K14" s="23">
        <f t="shared" si="6"/>
        <v>-4.9999999999999991</v>
      </c>
      <c r="L14">
        <f t="shared" si="0"/>
        <v>1.486719514734303E-6</v>
      </c>
      <c r="M14">
        <f t="shared" si="14"/>
        <v>0.99833974274618509</v>
      </c>
      <c r="N14">
        <f t="shared" si="7"/>
        <v>0.99828768860380412</v>
      </c>
      <c r="O14">
        <f t="shared" si="8"/>
        <v>2.7564541488450326E-6</v>
      </c>
      <c r="P14">
        <f t="shared" si="9"/>
        <v>2.9320103175422697E-6</v>
      </c>
      <c r="Q14">
        <f t="shared" si="10"/>
        <v>1.6575007996660668E-3</v>
      </c>
      <c r="R14">
        <f t="shared" si="11"/>
        <v>1.7093793858783334E-3</v>
      </c>
      <c r="S14">
        <f t="shared" si="12"/>
        <v>0.996682241946519</v>
      </c>
      <c r="T14">
        <f t="shared" si="13"/>
        <v>0.99657830921792578</v>
      </c>
    </row>
    <row r="15" spans="2:20" x14ac:dyDescent="0.25">
      <c r="B15" s="14" t="s">
        <v>12</v>
      </c>
      <c r="C15" s="10">
        <v>0.51</v>
      </c>
      <c r="F15" s="7">
        <f t="shared" si="1"/>
        <v>0.49999999999999994</v>
      </c>
      <c r="G15">
        <f t="shared" si="2"/>
        <v>0.99501247919268232</v>
      </c>
      <c r="H15">
        <f t="shared" si="3"/>
        <v>0.98511193960306265</v>
      </c>
      <c r="I15">
        <f t="shared" si="4"/>
        <v>0.98511193960306243</v>
      </c>
      <c r="J15">
        <f t="shared" si="5"/>
        <v>1.717493650822519E-3</v>
      </c>
      <c r="K15" s="23">
        <f t="shared" si="6"/>
        <v>-4.7999999999999989</v>
      </c>
      <c r="L15">
        <f t="shared" si="0"/>
        <v>3.9612990910320965E-6</v>
      </c>
      <c r="M15">
        <f t="shared" si="14"/>
        <v>0.99689417714343598</v>
      </c>
      <c r="N15">
        <f t="shared" si="7"/>
        <v>0.99680247001354505</v>
      </c>
      <c r="O15">
        <f t="shared" si="8"/>
        <v>9.6461356163555026E-6</v>
      </c>
      <c r="P15">
        <f t="shared" si="9"/>
        <v>1.0224198014278593E-5</v>
      </c>
      <c r="Q15">
        <f t="shared" si="10"/>
        <v>3.0961767209476665E-3</v>
      </c>
      <c r="R15">
        <f t="shared" si="11"/>
        <v>3.1873057884406713E-3</v>
      </c>
      <c r="S15">
        <f t="shared" si="12"/>
        <v>0.99379800042248834</v>
      </c>
      <c r="T15">
        <f t="shared" si="13"/>
        <v>0.99361516422510443</v>
      </c>
    </row>
    <row r="16" spans="2:20" x14ac:dyDescent="0.25">
      <c r="B16" s="14" t="s">
        <v>13</v>
      </c>
      <c r="C16" s="10">
        <v>0.55000000000000004</v>
      </c>
      <c r="F16" s="7">
        <f t="shared" si="1"/>
        <v>0.58333333333333326</v>
      </c>
      <c r="G16">
        <f t="shared" si="2"/>
        <v>0.99418364752118304</v>
      </c>
      <c r="H16">
        <f t="shared" si="3"/>
        <v>0.9826522356650732</v>
      </c>
      <c r="I16">
        <f t="shared" si="4"/>
        <v>0.98265223566507287</v>
      </c>
      <c r="J16">
        <f t="shared" si="5"/>
        <v>1.7117782030247938E-3</v>
      </c>
      <c r="K16" s="23">
        <f t="shared" si="6"/>
        <v>-4.5999999999999988</v>
      </c>
      <c r="L16">
        <f t="shared" si="0"/>
        <v>1.0140852065486796E-5</v>
      </c>
      <c r="M16">
        <f t="shared" si="14"/>
        <v>0.99439998020666531</v>
      </c>
      <c r="N16">
        <f t="shared" si="7"/>
        <v>0.99424474891839532</v>
      </c>
      <c r="O16">
        <f t="shared" si="8"/>
        <v>3.1360221685740272E-5</v>
      </c>
      <c r="P16">
        <f t="shared" si="9"/>
        <v>3.312291501231189E-5</v>
      </c>
      <c r="Q16">
        <f t="shared" si="10"/>
        <v>5.568659571648947E-3</v>
      </c>
      <c r="R16">
        <f t="shared" si="11"/>
        <v>5.7221281665923726E-3</v>
      </c>
      <c r="S16">
        <f t="shared" si="12"/>
        <v>0.98883132063501633</v>
      </c>
      <c r="T16">
        <f t="shared" si="13"/>
        <v>0.98852262075180297</v>
      </c>
    </row>
    <row r="17" spans="2:20" x14ac:dyDescent="0.25">
      <c r="B17" s="15" t="s">
        <v>14</v>
      </c>
      <c r="C17" s="12">
        <v>0.5</v>
      </c>
      <c r="F17" s="7">
        <f t="shared" si="1"/>
        <v>0.66666666666666663</v>
      </c>
      <c r="G17">
        <f t="shared" si="2"/>
        <v>0.99335550625503444</v>
      </c>
      <c r="H17">
        <f t="shared" si="3"/>
        <v>0.98019867330675525</v>
      </c>
      <c r="I17">
        <f t="shared" si="4"/>
        <v>0.98019867330675503</v>
      </c>
      <c r="J17">
        <f t="shared" si="5"/>
        <v>1.706081775002657E-3</v>
      </c>
      <c r="K17" s="23">
        <f t="shared" si="6"/>
        <v>-4.3999999999999986</v>
      </c>
      <c r="L17">
        <f t="shared" si="0"/>
        <v>2.4942471290053712E-5</v>
      </c>
      <c r="M17">
        <f t="shared" si="14"/>
        <v>0.99026466200468299</v>
      </c>
      <c r="N17">
        <f t="shared" si="7"/>
        <v>0.99001220712155047</v>
      </c>
      <c r="O17">
        <f t="shared" si="8"/>
        <v>9.4776805883062948E-5</v>
      </c>
      <c r="P17">
        <f t="shared" si="9"/>
        <v>9.975600658280716E-5</v>
      </c>
      <c r="Q17">
        <f t="shared" si="10"/>
        <v>9.6405611894339431E-3</v>
      </c>
      <c r="R17">
        <f t="shared" si="11"/>
        <v>9.888036871866724E-3</v>
      </c>
      <c r="S17">
        <f t="shared" si="12"/>
        <v>0.98062410081524909</v>
      </c>
      <c r="T17">
        <f t="shared" si="13"/>
        <v>0.98012417024968379</v>
      </c>
    </row>
    <row r="18" spans="2:20" x14ac:dyDescent="0.25">
      <c r="F18" s="7">
        <f t="shared" si="1"/>
        <v>0.75</v>
      </c>
      <c r="G18">
        <f t="shared" si="2"/>
        <v>0.99252805481913842</v>
      </c>
      <c r="H18">
        <f t="shared" si="3"/>
        <v>0.97775123719333634</v>
      </c>
      <c r="I18">
        <f t="shared" si="4"/>
        <v>0.97775123719333601</v>
      </c>
      <c r="J18">
        <f t="shared" si="5"/>
        <v>1.7004043034620484E-3</v>
      </c>
      <c r="K18" s="23">
        <f t="shared" si="6"/>
        <v>-4.1999999999999984</v>
      </c>
      <c r="L18">
        <f t="shared" si="0"/>
        <v>5.8943067756540275E-5</v>
      </c>
      <c r="M18">
        <f t="shared" si="14"/>
        <v>0.98367637523105578</v>
      </c>
      <c r="N18">
        <f t="shared" si="7"/>
        <v>0.98328190281225214</v>
      </c>
      <c r="O18">
        <f t="shared" si="8"/>
        <v>2.6646072559728933E-4</v>
      </c>
      <c r="P18">
        <f t="shared" si="9"/>
        <v>2.7949477357898291E-4</v>
      </c>
      <c r="Q18">
        <f t="shared" si="10"/>
        <v>1.6057164043346932E-2</v>
      </c>
      <c r="R18">
        <f t="shared" si="11"/>
        <v>1.6438602414168876E-2</v>
      </c>
      <c r="S18">
        <f t="shared" si="12"/>
        <v>0.96761921118770888</v>
      </c>
      <c r="T18">
        <f t="shared" si="13"/>
        <v>0.96684330039808331</v>
      </c>
    </row>
    <row r="19" spans="2:20" x14ac:dyDescent="0.25">
      <c r="B19" s="17" t="s">
        <v>15</v>
      </c>
      <c r="C19" s="16">
        <f>1/12</f>
        <v>8.3333333333333329E-2</v>
      </c>
      <c r="F19" s="7">
        <f t="shared" si="1"/>
        <v>0.83333333333333337</v>
      </c>
      <c r="G19">
        <f t="shared" si="2"/>
        <v>0.99170129263887596</v>
      </c>
      <c r="H19">
        <f t="shared" si="3"/>
        <v>0.97530991202833262</v>
      </c>
      <c r="I19">
        <f t="shared" si="4"/>
        <v>0.97530991202833228</v>
      </c>
      <c r="J19">
        <f t="shared" si="5"/>
        <v>1.6947457253202092E-3</v>
      </c>
      <c r="K19" s="23">
        <f t="shared" si="6"/>
        <v>-3.9999999999999982</v>
      </c>
      <c r="L19">
        <f t="shared" si="0"/>
        <v>1.3383022576488632E-4</v>
      </c>
      <c r="M19">
        <f t="shared" si="14"/>
        <v>0.97359031556827158</v>
      </c>
      <c r="N19">
        <f t="shared" si="7"/>
        <v>0.97299810266659781</v>
      </c>
      <c r="O19">
        <f t="shared" si="8"/>
        <v>6.9747143178347851E-4</v>
      </c>
      <c r="P19">
        <f t="shared" si="9"/>
        <v>7.2910245960359241E-4</v>
      </c>
      <c r="Q19">
        <f t="shared" si="10"/>
        <v>2.5712212999944941E-2</v>
      </c>
      <c r="R19">
        <f t="shared" si="11"/>
        <v>2.6272794873798598E-2</v>
      </c>
      <c r="S19">
        <f t="shared" si="12"/>
        <v>0.94787810256832661</v>
      </c>
      <c r="T19">
        <f t="shared" si="13"/>
        <v>0.94672530779279918</v>
      </c>
    </row>
    <row r="20" spans="2:20" x14ac:dyDescent="0.25">
      <c r="B20" s="21" t="s">
        <v>32</v>
      </c>
      <c r="C20" s="22">
        <v>0.2</v>
      </c>
      <c r="F20" s="7">
        <f t="shared" si="1"/>
        <v>0.91666666666666674</v>
      </c>
      <c r="G20">
        <f t="shared" si="2"/>
        <v>0.99087521914010657</v>
      </c>
      <c r="H20">
        <f t="shared" si="3"/>
        <v>0.972874682553454</v>
      </c>
      <c r="I20">
        <f t="shared" si="4"/>
        <v>0.97287468255345355</v>
      </c>
      <c r="J20">
        <f t="shared" si="5"/>
        <v>1.6891059777037593E-3</v>
      </c>
      <c r="K20" s="23">
        <f t="shared" si="6"/>
        <v>-3.799999999999998</v>
      </c>
      <c r="L20">
        <f t="shared" si="0"/>
        <v>2.9194692579146233E-4</v>
      </c>
      <c r="M20">
        <f t="shared" si="14"/>
        <v>0.95875297230211398</v>
      </c>
      <c r="N20">
        <f t="shared" si="7"/>
        <v>0.95789875681754311</v>
      </c>
      <c r="O20">
        <f t="shared" si="8"/>
        <v>1.7013172939101763E-3</v>
      </c>
      <c r="P20">
        <f t="shared" si="9"/>
        <v>1.772514677508373E-3</v>
      </c>
      <c r="Q20">
        <f t="shared" si="10"/>
        <v>3.9545710403975844E-2</v>
      </c>
      <c r="R20">
        <f t="shared" si="11"/>
        <v>4.0328728504948522E-2</v>
      </c>
      <c r="S20">
        <f t="shared" si="12"/>
        <v>0.91920726189813817</v>
      </c>
      <c r="T20">
        <f t="shared" si="13"/>
        <v>0.9175700283125946</v>
      </c>
    </row>
    <row r="21" spans="2:20" x14ac:dyDescent="0.25">
      <c r="C21" t="s">
        <v>27</v>
      </c>
      <c r="D21" t="s">
        <v>28</v>
      </c>
      <c r="F21" s="7">
        <f t="shared" si="1"/>
        <v>1</v>
      </c>
      <c r="G21">
        <f t="shared" si="2"/>
        <v>0.99004983374916811</v>
      </c>
      <c r="H21">
        <f t="shared" si="3"/>
        <v>0.97044553354850815</v>
      </c>
      <c r="I21">
        <f t="shared" si="4"/>
        <v>0.97044553354850771</v>
      </c>
      <c r="J21">
        <f t="shared" si="5"/>
        <v>1.6834849979490108E-3</v>
      </c>
      <c r="K21" s="23">
        <f t="shared" si="6"/>
        <v>-3.5999999999999979</v>
      </c>
      <c r="L21">
        <f t="shared" si="0"/>
        <v>6.1190193011377689E-4</v>
      </c>
      <c r="M21">
        <f t="shared" si="14"/>
        <v>0.93777920634122414</v>
      </c>
      <c r="N21">
        <f t="shared" si="7"/>
        <v>0.93659538717013668</v>
      </c>
      <c r="O21">
        <f t="shared" si="8"/>
        <v>3.8714271635279626E-3</v>
      </c>
      <c r="P21">
        <f t="shared" si="9"/>
        <v>4.0201449281048679E-3</v>
      </c>
      <c r="Q21">
        <f t="shared" si="10"/>
        <v>5.8349366495247898E-2</v>
      </c>
      <c r="R21">
        <f t="shared" si="11"/>
        <v>5.9384467901758449E-2</v>
      </c>
      <c r="S21">
        <f t="shared" si="12"/>
        <v>0.87942983984597622</v>
      </c>
      <c r="T21">
        <f t="shared" si="13"/>
        <v>0.87721091926837824</v>
      </c>
    </row>
    <row r="22" spans="2:20" x14ac:dyDescent="0.25">
      <c r="B22" t="s">
        <v>26</v>
      </c>
      <c r="C22">
        <f>EXP(-C12*C10)</f>
        <v>0.92774348632855286</v>
      </c>
      <c r="D22">
        <f>EXP(-C13*C10)</f>
        <v>0.92867169384128723</v>
      </c>
      <c r="F22" s="7">
        <f t="shared" si="1"/>
        <v>1.0833333333333333</v>
      </c>
      <c r="G22">
        <f t="shared" si="2"/>
        <v>0.98922513589287608</v>
      </c>
      <c r="H22">
        <f t="shared" si="3"/>
        <v>0.96802244983130603</v>
      </c>
      <c r="I22">
        <f t="shared" si="4"/>
        <v>0.96802244983130559</v>
      </c>
      <c r="J22">
        <f t="shared" si="5"/>
        <v>1.6778827236003601E-3</v>
      </c>
      <c r="K22" s="23">
        <f t="shared" si="6"/>
        <v>-3.3999999999999977</v>
      </c>
      <c r="L22">
        <f t="shared" si="0"/>
        <v>1.2322191684730286E-3</v>
      </c>
      <c r="M22">
        <f t="shared" si="14"/>
        <v>0.90928986347946306</v>
      </c>
      <c r="N22">
        <f t="shared" si="7"/>
        <v>0.90771358969888527</v>
      </c>
      <c r="O22">
        <f t="shared" si="8"/>
        <v>8.2283288675744498E-3</v>
      </c>
      <c r="P22">
        <f t="shared" si="9"/>
        <v>8.5167815262656953E-3</v>
      </c>
      <c r="Q22">
        <f t="shared" si="10"/>
        <v>8.2481807652962494E-2</v>
      </c>
      <c r="R22">
        <f t="shared" si="11"/>
        <v>8.3769628774849031E-2</v>
      </c>
      <c r="S22">
        <f t="shared" si="12"/>
        <v>0.82680805582650052</v>
      </c>
      <c r="T22">
        <f t="shared" si="13"/>
        <v>0.82394396092403621</v>
      </c>
    </row>
    <row r="23" spans="2:20" x14ac:dyDescent="0.25">
      <c r="B23" t="s">
        <v>29</v>
      </c>
      <c r="C23">
        <f>1-C22</f>
        <v>7.2256513671447142E-2</v>
      </c>
      <c r="D23">
        <f>1-D22</f>
        <v>7.1328306158712773E-2</v>
      </c>
      <c r="F23" s="7">
        <f t="shared" si="1"/>
        <v>1.1666666666666665</v>
      </c>
      <c r="G23">
        <f t="shared" si="2"/>
        <v>0.98840112499852384</v>
      </c>
      <c r="H23">
        <f t="shared" si="3"/>
        <v>0.96560541625756646</v>
      </c>
      <c r="I23">
        <f t="shared" si="4"/>
        <v>0.96560541625756602</v>
      </c>
      <c r="J23">
        <f t="shared" si="5"/>
        <v>1.6722990924103744E-3</v>
      </c>
      <c r="K23" s="23">
        <f t="shared" si="6"/>
        <v>-3.1999999999999975</v>
      </c>
      <c r="L23">
        <f t="shared" si="0"/>
        <v>2.3840882014648616E-3</v>
      </c>
      <c r="M23">
        <f t="shared" si="14"/>
        <v>0.87210430934615113</v>
      </c>
      <c r="N23">
        <f t="shared" si="7"/>
        <v>0.87008777191262454</v>
      </c>
      <c r="O23">
        <f t="shared" si="8"/>
        <v>1.6357307687825007E-2</v>
      </c>
      <c r="P23">
        <f t="shared" si="9"/>
        <v>1.6877187006626264E-2</v>
      </c>
      <c r="Q23">
        <f t="shared" si="10"/>
        <v>0.11153838296602386</v>
      </c>
      <c r="R23">
        <f t="shared" si="11"/>
        <v>0.11303504108074919</v>
      </c>
      <c r="S23">
        <f t="shared" si="12"/>
        <v>0.76056592638012721</v>
      </c>
      <c r="T23">
        <f t="shared" si="13"/>
        <v>0.7570527308318753</v>
      </c>
    </row>
    <row r="24" spans="2:20" x14ac:dyDescent="0.25">
      <c r="B24" t="s">
        <v>30</v>
      </c>
      <c r="C24">
        <f>NORMSINV(C23)</f>
        <v>-1.4591892478592694</v>
      </c>
      <c r="D24">
        <f>NORMSINV(D23)</f>
        <v>-1.4659694408221748</v>
      </c>
      <c r="F24" s="7">
        <f t="shared" si="1"/>
        <v>1.2499999999999998</v>
      </c>
      <c r="G24">
        <f t="shared" si="2"/>
        <v>0.98757780049388144</v>
      </c>
      <c r="H24">
        <f t="shared" si="3"/>
        <v>0.96319441772082182</v>
      </c>
      <c r="I24">
        <f t="shared" si="4"/>
        <v>0.96319441772082126</v>
      </c>
      <c r="J24">
        <f t="shared" si="5"/>
        <v>1.666734042338571E-3</v>
      </c>
      <c r="K24" s="23">
        <f t="shared" si="6"/>
        <v>-2.9999999999999973</v>
      </c>
      <c r="L24">
        <f t="shared" si="0"/>
        <v>4.4318484119380422E-3</v>
      </c>
      <c r="M24">
        <f t="shared" si="14"/>
        <v>0.82546501657623539</v>
      </c>
      <c r="N24">
        <f t="shared" si="7"/>
        <v>0.8229864004048596</v>
      </c>
      <c r="O24">
        <f t="shared" si="8"/>
        <v>3.0462460438733789E-2</v>
      </c>
      <c r="P24">
        <f t="shared" si="9"/>
        <v>3.1333814441628693E-2</v>
      </c>
      <c r="Q24">
        <f t="shared" si="10"/>
        <v>0.14407252298503082</v>
      </c>
      <c r="R24">
        <f t="shared" si="11"/>
        <v>0.14567978515351171</v>
      </c>
      <c r="S24">
        <f t="shared" si="12"/>
        <v>0.68139249359120457</v>
      </c>
      <c r="T24">
        <f t="shared" si="13"/>
        <v>0.67730661525134783</v>
      </c>
    </row>
    <row r="25" spans="2:20" x14ac:dyDescent="0.25">
      <c r="F25" s="7">
        <f t="shared" si="1"/>
        <v>1.333333333333333</v>
      </c>
      <c r="G25">
        <f t="shared" si="2"/>
        <v>0.98675516180719569</v>
      </c>
      <c r="H25">
        <f t="shared" si="3"/>
        <v>0.96078943915232318</v>
      </c>
      <c r="I25">
        <f t="shared" si="4"/>
        <v>0.96078943915232262</v>
      </c>
      <c r="J25">
        <f t="shared" si="5"/>
        <v>1.6611875115511987E-3</v>
      </c>
      <c r="K25" s="23">
        <f t="shared" si="6"/>
        <v>-2.7999999999999972</v>
      </c>
      <c r="L25">
        <f t="shared" si="0"/>
        <v>7.9154515829800275E-3</v>
      </c>
      <c r="M25">
        <f t="shared" si="14"/>
        <v>0.76925475842721636</v>
      </c>
      <c r="N25">
        <f t="shared" si="7"/>
        <v>0.76632763777952073</v>
      </c>
      <c r="O25">
        <f t="shared" si="8"/>
        <v>5.3243366508482284E-2</v>
      </c>
      <c r="P25">
        <f t="shared" si="9"/>
        <v>5.4602772865698868E-2</v>
      </c>
      <c r="Q25">
        <f t="shared" si="10"/>
        <v>0.17750187506430137</v>
      </c>
      <c r="R25">
        <f t="shared" si="11"/>
        <v>0.1790695893547804</v>
      </c>
      <c r="S25">
        <f t="shared" si="12"/>
        <v>0.59175288336291498</v>
      </c>
      <c r="T25">
        <f t="shared" si="13"/>
        <v>0.58725804842474028</v>
      </c>
    </row>
    <row r="26" spans="2:20" x14ac:dyDescent="0.25">
      <c r="F26" s="7">
        <f t="shared" si="1"/>
        <v>1.4166666666666663</v>
      </c>
      <c r="G26">
        <f t="shared" si="2"/>
        <v>0.98593320836718978</v>
      </c>
      <c r="H26">
        <f t="shared" si="3"/>
        <v>0.95839046552094698</v>
      </c>
      <c r="I26">
        <f t="shared" si="4"/>
        <v>0.95839046552094631</v>
      </c>
      <c r="J26">
        <f t="shared" si="5"/>
        <v>1.6556594384197175E-3</v>
      </c>
      <c r="K26" s="23">
        <f t="shared" si="6"/>
        <v>-2.599999999999997</v>
      </c>
      <c r="L26">
        <f t="shared" si="0"/>
        <v>1.3582969233685722E-2</v>
      </c>
      <c r="M26">
        <f t="shared" si="14"/>
        <v>0.7041571293343849</v>
      </c>
      <c r="N26">
        <f t="shared" si="7"/>
        <v>0.70083588886351245</v>
      </c>
      <c r="O26">
        <f t="shared" si="8"/>
        <v>8.7523004123671866E-2</v>
      </c>
      <c r="P26">
        <f t="shared" si="9"/>
        <v>8.9499165392084676E-2</v>
      </c>
      <c r="Q26">
        <f t="shared" si="10"/>
        <v>0.20831986654194323</v>
      </c>
      <c r="R26">
        <f t="shared" si="11"/>
        <v>0.20966494574440286</v>
      </c>
      <c r="S26">
        <f t="shared" si="12"/>
        <v>0.49583726279244167</v>
      </c>
      <c r="T26">
        <f t="shared" si="13"/>
        <v>0.49117094311910958</v>
      </c>
    </row>
    <row r="27" spans="2:20" x14ac:dyDescent="0.25">
      <c r="B27" s="13" t="s">
        <v>21</v>
      </c>
      <c r="C27" s="18" t="e">
        <f>C29-C28</f>
        <v>#REF!</v>
      </c>
      <c r="F27" s="7">
        <f t="shared" si="1"/>
        <v>1.4999999999999996</v>
      </c>
      <c r="G27">
        <f t="shared" si="2"/>
        <v>0.98511193960306265</v>
      </c>
      <c r="H27">
        <f t="shared" si="3"/>
        <v>0.95599748183309996</v>
      </c>
      <c r="I27">
        <f t="shared" si="4"/>
        <v>0.95599748183309929</v>
      </c>
      <c r="J27">
        <f t="shared" si="5"/>
        <v>1.6501497615214252E-3</v>
      </c>
      <c r="K27" s="23">
        <f t="shared" si="6"/>
        <v>-2.3999999999999968</v>
      </c>
      <c r="L27">
        <f t="shared" si="0"/>
        <v>2.2394530294843069E-2</v>
      </c>
      <c r="M27">
        <f t="shared" si="14"/>
        <v>0.63171340568297052</v>
      </c>
      <c r="N27">
        <f t="shared" si="7"/>
        <v>0.62809274043678709</v>
      </c>
      <c r="O27">
        <f t="shared" si="8"/>
        <v>0.13563501555363625</v>
      </c>
      <c r="P27">
        <f t="shared" si="9"/>
        <v>0.13831500971581903</v>
      </c>
      <c r="Q27">
        <f t="shared" si="10"/>
        <v>0.23265157876339324</v>
      </c>
      <c r="R27">
        <f t="shared" si="11"/>
        <v>0.23359224984739388</v>
      </c>
      <c r="S27">
        <f t="shared" si="12"/>
        <v>0.39906182691957731</v>
      </c>
      <c r="T27">
        <f t="shared" si="13"/>
        <v>0.39450049058939318</v>
      </c>
    </row>
    <row r="28" spans="2:20" x14ac:dyDescent="0.25">
      <c r="B28" s="14" t="s">
        <v>22</v>
      </c>
      <c r="C28" s="9">
        <f>SUM(J10:J70)</f>
        <v>9.5126690978558276E-2</v>
      </c>
      <c r="F28" s="7">
        <f t="shared" si="1"/>
        <v>1.5833333333333328</v>
      </c>
      <c r="G28">
        <f t="shared" si="2"/>
        <v>0.98429135494448872</v>
      </c>
      <c r="H28">
        <f t="shared" si="3"/>
        <v>0.95361047313262637</v>
      </c>
      <c r="I28">
        <f t="shared" si="4"/>
        <v>0.9536104731326257</v>
      </c>
      <c r="J28">
        <f t="shared" si="5"/>
        <v>1.6446584196374043E-3</v>
      </c>
      <c r="K28" s="23">
        <f t="shared" si="6"/>
        <v>-2.1999999999999966</v>
      </c>
      <c r="L28">
        <f t="shared" si="0"/>
        <v>3.5474592846231709E-2</v>
      </c>
      <c r="M28">
        <f t="shared" si="14"/>
        <v>0.55424539822801033</v>
      </c>
      <c r="N28">
        <f t="shared" si="7"/>
        <v>0.55045307995070325</v>
      </c>
      <c r="O28">
        <f t="shared" si="8"/>
        <v>0.19869716500090509</v>
      </c>
      <c r="P28">
        <f t="shared" si="9"/>
        <v>0.20209243332580881</v>
      </c>
      <c r="Q28">
        <f t="shared" si="10"/>
        <v>0.24705743677108458</v>
      </c>
      <c r="R28">
        <f t="shared" si="11"/>
        <v>0.24745448672348794</v>
      </c>
      <c r="S28">
        <f t="shared" si="12"/>
        <v>0.30718796145692578</v>
      </c>
      <c r="T28">
        <f t="shared" si="13"/>
        <v>0.30299859322721528</v>
      </c>
    </row>
    <row r="29" spans="2:20" x14ac:dyDescent="0.25">
      <c r="B29" s="15" t="s">
        <v>23</v>
      </c>
      <c r="C29" s="4" t="e">
        <f>SUM(#REF!)</f>
        <v>#REF!</v>
      </c>
      <c r="F29" s="7">
        <f t="shared" si="1"/>
        <v>1.6666666666666661</v>
      </c>
      <c r="G29">
        <f t="shared" si="2"/>
        <v>0.98347145382161749</v>
      </c>
      <c r="H29">
        <f t="shared" si="3"/>
        <v>0.95122942450071402</v>
      </c>
      <c r="I29">
        <f t="shared" si="4"/>
        <v>0.95122942450071335</v>
      </c>
      <c r="J29">
        <f t="shared" si="5"/>
        <v>1.6391853517527702E-3</v>
      </c>
      <c r="K29" s="23">
        <f t="shared" si="6"/>
        <v>-1.9999999999999967</v>
      </c>
      <c r="L29">
        <f t="shared" si="0"/>
        <v>5.3990966513188417E-2</v>
      </c>
      <c r="M29">
        <f t="shared" si="14"/>
        <v>0.47464228585265533</v>
      </c>
      <c r="N29">
        <f t="shared" si="7"/>
        <v>0.47082592406425322</v>
      </c>
      <c r="O29">
        <f t="shared" si="8"/>
        <v>0.2760007278141231</v>
      </c>
      <c r="P29">
        <f t="shared" si="9"/>
        <v>0.28002520264245157</v>
      </c>
      <c r="Q29">
        <f t="shared" si="10"/>
        <v>0.24935698633322156</v>
      </c>
      <c r="R29">
        <f t="shared" si="11"/>
        <v>0.2491488732932953</v>
      </c>
      <c r="S29">
        <f t="shared" si="12"/>
        <v>0.22528529951943377</v>
      </c>
      <c r="T29">
        <f t="shared" si="13"/>
        <v>0.22167705077095795</v>
      </c>
    </row>
    <row r="30" spans="2:20" x14ac:dyDescent="0.25">
      <c r="F30" s="7">
        <f t="shared" si="1"/>
        <v>1.7499999999999993</v>
      </c>
      <c r="G30">
        <f t="shared" si="2"/>
        <v>0.9826522356650732</v>
      </c>
      <c r="H30">
        <f t="shared" si="3"/>
        <v>0.94885432105580125</v>
      </c>
      <c r="I30">
        <f t="shared" si="4"/>
        <v>0.94885432105580059</v>
      </c>
      <c r="J30">
        <f t="shared" si="5"/>
        <v>1.6337304970555403E-3</v>
      </c>
      <c r="K30" s="23">
        <f t="shared" si="6"/>
        <v>-1.7999999999999967</v>
      </c>
      <c r="L30">
        <f t="shared" si="0"/>
        <v>7.8950158300894621E-2</v>
      </c>
      <c r="M30">
        <f t="shared" si="14"/>
        <v>0.39604206620136911</v>
      </c>
      <c r="N30">
        <f t="shared" si="7"/>
        <v>0.39235209775661045</v>
      </c>
      <c r="O30">
        <f t="shared" si="8"/>
        <v>0.36476518579831146</v>
      </c>
      <c r="P30">
        <f t="shared" si="9"/>
        <v>0.36923597310079198</v>
      </c>
      <c r="Q30">
        <f t="shared" si="10"/>
        <v>0.23919274800031951</v>
      </c>
      <c r="R30">
        <f t="shared" si="11"/>
        <v>0.23841192914259768</v>
      </c>
      <c r="S30">
        <f t="shared" si="12"/>
        <v>0.15684931820104964</v>
      </c>
      <c r="T30">
        <f t="shared" si="13"/>
        <v>0.1539401686140128</v>
      </c>
    </row>
    <row r="31" spans="2:20" x14ac:dyDescent="0.25">
      <c r="F31" s="7">
        <f t="shared" si="1"/>
        <v>1.8333333333333326</v>
      </c>
      <c r="G31">
        <f t="shared" si="2"/>
        <v>0.98183369990595426</v>
      </c>
      <c r="H31">
        <f t="shared" si="3"/>
        <v>0.94648514795348393</v>
      </c>
      <c r="I31">
        <f t="shared" si="4"/>
        <v>0.94648514795348315</v>
      </c>
      <c r="J31">
        <f t="shared" si="5"/>
        <v>1.62829379493612E-3</v>
      </c>
      <c r="K31" s="23">
        <f t="shared" si="6"/>
        <v>-1.5999999999999968</v>
      </c>
      <c r="L31">
        <f t="shared" si="0"/>
        <v>0.11092083467945613</v>
      </c>
      <c r="M31">
        <f t="shared" si="14"/>
        <v>0.32146530531317974</v>
      </c>
      <c r="N31">
        <f t="shared" si="7"/>
        <v>0.31803743707856824</v>
      </c>
      <c r="O31">
        <f t="shared" si="8"/>
        <v>0.4604093318937364</v>
      </c>
      <c r="P31">
        <f t="shared" si="9"/>
        <v>0.46507293722636778</v>
      </c>
      <c r="Q31">
        <f t="shared" si="10"/>
        <v>0.21812536279308387</v>
      </c>
      <c r="R31">
        <f t="shared" si="11"/>
        <v>0.21688962569506398</v>
      </c>
      <c r="S31">
        <f t="shared" si="12"/>
        <v>0.10333994252009586</v>
      </c>
      <c r="T31">
        <f t="shared" si="13"/>
        <v>0.10114781138350425</v>
      </c>
    </row>
    <row r="32" spans="2:20" x14ac:dyDescent="0.25">
      <c r="F32" s="7">
        <f t="shared" si="1"/>
        <v>1.9166666666666659</v>
      </c>
      <c r="G32">
        <f t="shared" si="2"/>
        <v>0.98101584597583302</v>
      </c>
      <c r="H32">
        <f t="shared" si="3"/>
        <v>0.94412189038642225</v>
      </c>
      <c r="I32">
        <f t="shared" si="4"/>
        <v>0.94412189038642147</v>
      </c>
      <c r="J32">
        <f t="shared" si="5"/>
        <v>1.6228751849868639E-3</v>
      </c>
      <c r="K32" s="23">
        <f t="shared" si="6"/>
        <v>-1.3999999999999968</v>
      </c>
      <c r="L32">
        <f t="shared" si="0"/>
        <v>0.14972746563574554</v>
      </c>
      <c r="M32">
        <f t="shared" si="14"/>
        <v>0.25347150632625887</v>
      </c>
      <c r="N32">
        <f t="shared" si="7"/>
        <v>0.2504119817885746</v>
      </c>
      <c r="O32">
        <f t="shared" si="8"/>
        <v>0.55730479186678483</v>
      </c>
      <c r="P32">
        <f t="shared" si="9"/>
        <v>0.56188219704613218</v>
      </c>
      <c r="Q32">
        <f t="shared" si="10"/>
        <v>0.18922370180695616</v>
      </c>
      <c r="R32">
        <f t="shared" si="11"/>
        <v>0.18770582116529319</v>
      </c>
      <c r="S32">
        <f t="shared" si="12"/>
        <v>6.424780451930269E-2</v>
      </c>
      <c r="T32">
        <f t="shared" si="13"/>
        <v>6.2706160623281423E-2</v>
      </c>
    </row>
    <row r="33" spans="6:20" x14ac:dyDescent="0.25">
      <c r="F33" s="7">
        <f t="shared" si="1"/>
        <v>1.9999999999999991</v>
      </c>
      <c r="G33">
        <f t="shared" si="2"/>
        <v>0.98019867330675536</v>
      </c>
      <c r="H33">
        <f t="shared" si="3"/>
        <v>0.94176453358424872</v>
      </c>
      <c r="I33">
        <f t="shared" si="4"/>
        <v>0.94176453358424794</v>
      </c>
      <c r="J33">
        <f t="shared" si="5"/>
        <v>1.6174746070008025E-3</v>
      </c>
      <c r="K33" s="23">
        <f t="shared" si="6"/>
        <v>-1.1999999999999968</v>
      </c>
      <c r="L33">
        <f t="shared" si="0"/>
        <v>0.1941860549832137</v>
      </c>
      <c r="M33">
        <f t="shared" si="14"/>
        <v>0.19390239660781064</v>
      </c>
      <c r="N33">
        <f t="shared" si="7"/>
        <v>0.19127870905126801</v>
      </c>
      <c r="O33">
        <f t="shared" si="8"/>
        <v>0.64979334619463147</v>
      </c>
      <c r="P33">
        <f t="shared" si="9"/>
        <v>0.65403012643378367</v>
      </c>
      <c r="Q33">
        <f t="shared" si="10"/>
        <v>0.15630425719755794</v>
      </c>
      <c r="R33">
        <f t="shared" si="11"/>
        <v>0.15469116451494838</v>
      </c>
      <c r="S33">
        <f t="shared" si="12"/>
        <v>3.7598139410252696E-2</v>
      </c>
      <c r="T33">
        <f t="shared" si="13"/>
        <v>3.6587544536319641E-2</v>
      </c>
    </row>
    <row r="34" spans="6:20" x14ac:dyDescent="0.25">
      <c r="F34" s="7">
        <f t="shared" si="1"/>
        <v>2.0833333333333326</v>
      </c>
      <c r="G34">
        <f t="shared" si="2"/>
        <v>0.97938218133124022</v>
      </c>
      <c r="H34">
        <f t="shared" si="3"/>
        <v>0.93941306281347581</v>
      </c>
      <c r="I34">
        <f t="shared" si="4"/>
        <v>0.93941306281347503</v>
      </c>
      <c r="J34">
        <f t="shared" si="5"/>
        <v>1.6120920009713591E-3</v>
      </c>
      <c r="K34" s="23">
        <f t="shared" si="6"/>
        <v>-0.99999999999999689</v>
      </c>
      <c r="L34">
        <f t="shared" si="0"/>
        <v>0.24197072451914411</v>
      </c>
      <c r="M34">
        <f t="shared" si="14"/>
        <v>0.14375378735547173</v>
      </c>
      <c r="N34">
        <f t="shared" si="7"/>
        <v>0.14159207131917542</v>
      </c>
      <c r="O34">
        <f t="shared" si="8"/>
        <v>0.73315757666809878</v>
      </c>
      <c r="P34">
        <f t="shared" si="9"/>
        <v>0.73686417202210364</v>
      </c>
      <c r="Q34">
        <f t="shared" si="10"/>
        <v>0.12308863597642955</v>
      </c>
      <c r="R34">
        <f t="shared" si="11"/>
        <v>0.12154375665872097</v>
      </c>
      <c r="S34">
        <f t="shared" si="12"/>
        <v>2.0665151379042183E-2</v>
      </c>
      <c r="T34">
        <f t="shared" si="13"/>
        <v>2.004831466045446E-2</v>
      </c>
    </row>
    <row r="35" spans="6:20" x14ac:dyDescent="0.25">
      <c r="F35" s="7">
        <f t="shared" si="1"/>
        <v>2.1666666666666661</v>
      </c>
      <c r="G35">
        <f t="shared" si="2"/>
        <v>0.97856636948227915</v>
      </c>
      <c r="H35">
        <f t="shared" si="3"/>
        <v>0.93706746337740343</v>
      </c>
      <c r="I35">
        <f t="shared" si="4"/>
        <v>0.93706746337740265</v>
      </c>
      <c r="J35">
        <f t="shared" si="5"/>
        <v>1.6067273070919186E-3</v>
      </c>
      <c r="K35" s="23">
        <f t="shared" si="6"/>
        <v>-0.79999999999999694</v>
      </c>
      <c r="L35">
        <f t="shared" si="0"/>
        <v>0.28969155276148345</v>
      </c>
      <c r="M35">
        <f t="shared" si="14"/>
        <v>0.103185878746082</v>
      </c>
      <c r="N35">
        <f t="shared" si="7"/>
        <v>0.10147462848708122</v>
      </c>
      <c r="O35">
        <f t="shared" si="8"/>
        <v>0.80427556808043721</v>
      </c>
      <c r="P35">
        <f t="shared" si="9"/>
        <v>0.8073478432524287</v>
      </c>
      <c r="Q35">
        <f t="shared" si="10"/>
        <v>9.2538553173480864E-2</v>
      </c>
      <c r="R35">
        <f t="shared" si="11"/>
        <v>9.1177528260490068E-2</v>
      </c>
      <c r="S35">
        <f t="shared" si="12"/>
        <v>1.0647325572601136E-2</v>
      </c>
      <c r="T35">
        <f t="shared" si="13"/>
        <v>1.0297100226591156E-2</v>
      </c>
    </row>
    <row r="36" spans="6:20" x14ac:dyDescent="0.25">
      <c r="F36" s="7">
        <f t="shared" si="1"/>
        <v>2.2499999999999996</v>
      </c>
      <c r="G36">
        <f t="shared" si="2"/>
        <v>0.97775123719333634</v>
      </c>
      <c r="H36">
        <f t="shared" si="3"/>
        <v>0.9347277206160276</v>
      </c>
      <c r="I36">
        <f t="shared" si="4"/>
        <v>0.93472772061602671</v>
      </c>
      <c r="J36">
        <f t="shared" si="5"/>
        <v>1.6013804657545592E-3</v>
      </c>
      <c r="K36" s="23">
        <f t="shared" si="6"/>
        <v>-0.59999999999999698</v>
      </c>
      <c r="L36">
        <f t="shared" si="0"/>
        <v>0.33322460289180028</v>
      </c>
      <c r="M36">
        <f t="shared" si="14"/>
        <v>7.1650922137508941E-2</v>
      </c>
      <c r="N36">
        <f t="shared" si="7"/>
        <v>7.0349384404608958E-2</v>
      </c>
      <c r="O36">
        <f t="shared" si="8"/>
        <v>0.86183201036813761</v>
      </c>
      <c r="P36">
        <f t="shared" si="9"/>
        <v>0.86425026707688957</v>
      </c>
      <c r="Q36">
        <f t="shared" si="10"/>
        <v>6.6517067494353571E-2</v>
      </c>
      <c r="R36">
        <f t="shared" si="11"/>
        <v>6.5400348518501517E-2</v>
      </c>
      <c r="S36">
        <f t="shared" si="12"/>
        <v>5.1338546431553686E-3</v>
      </c>
      <c r="T36">
        <f t="shared" si="13"/>
        <v>4.9490358861074384E-3</v>
      </c>
    </row>
    <row r="37" spans="6:20" x14ac:dyDescent="0.25">
      <c r="F37" s="7">
        <f t="shared" si="1"/>
        <v>2.333333333333333</v>
      </c>
      <c r="G37">
        <f t="shared" si="2"/>
        <v>0.97693678389834759</v>
      </c>
      <c r="H37">
        <f t="shared" si="3"/>
        <v>0.93239381990594827</v>
      </c>
      <c r="I37">
        <f t="shared" si="4"/>
        <v>0.93239381990594739</v>
      </c>
      <c r="J37">
        <f t="shared" si="5"/>
        <v>1.5960514175500783E-3</v>
      </c>
      <c r="K37" s="23">
        <f t="shared" si="6"/>
        <v>-0.39999999999999697</v>
      </c>
      <c r="L37">
        <f t="shared" si="0"/>
        <v>0.36827014030332378</v>
      </c>
      <c r="M37">
        <f t="shared" si="14"/>
        <v>4.8095673588506548E-2</v>
      </c>
      <c r="N37">
        <f t="shared" si="7"/>
        <v>4.7144568832265664E-2</v>
      </c>
      <c r="O37">
        <f t="shared" si="8"/>
        <v>0.9061218466409191</v>
      </c>
      <c r="P37">
        <f t="shared" si="9"/>
        <v>0.90793347270584879</v>
      </c>
      <c r="Q37">
        <f t="shared" si="10"/>
        <v>4.5782479770574383E-2</v>
      </c>
      <c r="R37">
        <f t="shared" si="11"/>
        <v>4.4921958461885431E-2</v>
      </c>
      <c r="S37">
        <f t="shared" si="12"/>
        <v>2.3131938179321663E-3</v>
      </c>
      <c r="T37">
        <f t="shared" si="13"/>
        <v>2.222610370380235E-3</v>
      </c>
    </row>
    <row r="38" spans="6:20" x14ac:dyDescent="0.25">
      <c r="F38" s="7">
        <f t="shared" si="1"/>
        <v>2.4166666666666665</v>
      </c>
      <c r="G38">
        <f t="shared" si="2"/>
        <v>0.97612300903172011</v>
      </c>
      <c r="H38">
        <f t="shared" si="3"/>
        <v>0.93006574666027853</v>
      </c>
      <c r="I38">
        <f t="shared" si="4"/>
        <v>0.93006574666027764</v>
      </c>
      <c r="J38">
        <f t="shared" si="5"/>
        <v>1.5907401032665782E-3</v>
      </c>
      <c r="K38" s="23">
        <f t="shared" si="6"/>
        <v>-0.19999999999999696</v>
      </c>
      <c r="L38">
        <f t="shared" si="0"/>
        <v>0.39104269397545616</v>
      </c>
      <c r="M38">
        <f t="shared" si="14"/>
        <v>3.1188581726638069E-2</v>
      </c>
      <c r="N38">
        <f t="shared" si="7"/>
        <v>3.0520809584269771E-2</v>
      </c>
      <c r="O38">
        <f t="shared" si="8"/>
        <v>0.93859556417684298</v>
      </c>
      <c r="P38">
        <f t="shared" si="9"/>
        <v>0.9398899006491398</v>
      </c>
      <c r="Q38">
        <f t="shared" si="10"/>
        <v>3.0215854096518887E-2</v>
      </c>
      <c r="R38">
        <f t="shared" si="11"/>
        <v>2.9589289766590518E-2</v>
      </c>
      <c r="S38">
        <f t="shared" si="12"/>
        <v>9.7272763011918204E-4</v>
      </c>
      <c r="T38">
        <f t="shared" si="13"/>
        <v>9.3151981767925353E-4</v>
      </c>
    </row>
    <row r="39" spans="6:20" x14ac:dyDescent="0.25">
      <c r="F39" s="7">
        <f t="shared" si="1"/>
        <v>2.5</v>
      </c>
      <c r="G39">
        <f t="shared" si="2"/>
        <v>0.97530991202833262</v>
      </c>
      <c r="H39">
        <f t="shared" si="3"/>
        <v>0.92774348632855286</v>
      </c>
      <c r="I39">
        <f t="shared" si="4"/>
        <v>0.92774348632855208</v>
      </c>
      <c r="J39">
        <f t="shared" si="5"/>
        <v>1.5854464638895729E-3</v>
      </c>
      <c r="K39" s="23">
        <f t="shared" si="6"/>
        <v>3.0531133177191805E-15</v>
      </c>
      <c r="L39">
        <f t="shared" si="0"/>
        <v>0.3989422804014327</v>
      </c>
      <c r="M39">
        <f t="shared" si="14"/>
        <v>1.9527580926359454E-2</v>
      </c>
      <c r="N39">
        <f t="shared" si="7"/>
        <v>1.9077120549974697E-2</v>
      </c>
      <c r="O39">
        <f t="shared" si="8"/>
        <v>0.96132616456411668</v>
      </c>
      <c r="P39">
        <f t="shared" si="9"/>
        <v>0.96220969542852886</v>
      </c>
      <c r="Q39">
        <f t="shared" si="10"/>
        <v>1.9146254509523938E-2</v>
      </c>
      <c r="R39">
        <f t="shared" si="11"/>
        <v>1.871318402149643E-2</v>
      </c>
      <c r="S39">
        <f t="shared" si="12"/>
        <v>3.8132641683551752E-4</v>
      </c>
      <c r="T39">
        <f t="shared" si="13"/>
        <v>3.6393652847826688E-4</v>
      </c>
    </row>
    <row r="40" spans="6:20" x14ac:dyDescent="0.25">
      <c r="F40" s="7">
        <f t="shared" si="1"/>
        <v>2.5833333333333335</v>
      </c>
      <c r="G40">
        <f t="shared" si="2"/>
        <v>0.97449749232353444</v>
      </c>
      <c r="H40">
        <f t="shared" si="3"/>
        <v>0.92542702439663682</v>
      </c>
      <c r="I40">
        <f t="shared" si="4"/>
        <v>0.92542702439663604</v>
      </c>
      <c r="J40">
        <f t="shared" si="5"/>
        <v>1.580170440600575E-3</v>
      </c>
      <c r="K40" s="23">
        <f t="shared" si="6"/>
        <v>0.20000000000000306</v>
      </c>
      <c r="L40">
        <f t="shared" si="0"/>
        <v>0.39104269397545566</v>
      </c>
      <c r="M40">
        <f t="shared" si="14"/>
        <v>1.1799203121575792E-2</v>
      </c>
      <c r="N40">
        <f t="shared" si="7"/>
        <v>1.1507249916680777E-2</v>
      </c>
      <c r="O40">
        <f t="shared" si="8"/>
        <v>0.97654081495115264</v>
      </c>
      <c r="P40">
        <f t="shared" si="9"/>
        <v>0.97711791696728345</v>
      </c>
      <c r="Q40">
        <f t="shared" si="10"/>
        <v>1.1659981927271589E-2</v>
      </c>
      <c r="R40">
        <f t="shared" si="11"/>
        <v>1.1374833116035828E-2</v>
      </c>
      <c r="S40">
        <f t="shared" si="12"/>
        <v>1.3922119430420391E-4</v>
      </c>
      <c r="T40">
        <f t="shared" si="13"/>
        <v>1.3241680064494975E-4</v>
      </c>
    </row>
    <row r="41" spans="6:20" x14ac:dyDescent="0.25">
      <c r="F41" s="7">
        <f t="shared" si="1"/>
        <v>2.666666666666667</v>
      </c>
      <c r="G41">
        <f t="shared" si="2"/>
        <v>0.973685749353145</v>
      </c>
      <c r="H41">
        <f t="shared" si="3"/>
        <v>0.92311634638663576</v>
      </c>
      <c r="I41">
        <f t="shared" si="4"/>
        <v>0.92311634638663498</v>
      </c>
      <c r="J41">
        <f t="shared" si="5"/>
        <v>1.5749119747772052E-3</v>
      </c>
      <c r="K41" s="23">
        <f t="shared" si="6"/>
        <v>0.40000000000000308</v>
      </c>
      <c r="L41">
        <f t="shared" si="0"/>
        <v>0.36827014030332289</v>
      </c>
      <c r="M41">
        <f t="shared" si="14"/>
        <v>6.8773757557367039E-3</v>
      </c>
      <c r="N41">
        <f t="shared" si="7"/>
        <v>6.6955739248694395E-3</v>
      </c>
      <c r="O41">
        <f t="shared" si="8"/>
        <v>0.98629254678581224</v>
      </c>
      <c r="P41">
        <f t="shared" si="9"/>
        <v>0.98665368286044453</v>
      </c>
      <c r="Q41">
        <f t="shared" si="10"/>
        <v>6.830077458451109E-3</v>
      </c>
      <c r="R41">
        <f t="shared" si="11"/>
        <v>6.6507432146860482E-3</v>
      </c>
      <c r="S41">
        <f t="shared" si="12"/>
        <v>4.7298297285594999E-5</v>
      </c>
      <c r="T41">
        <f t="shared" si="13"/>
        <v>4.4830710183391549E-5</v>
      </c>
    </row>
    <row r="42" spans="6:20" x14ac:dyDescent="0.25">
      <c r="F42" s="7">
        <f t="shared" si="1"/>
        <v>2.7500000000000004</v>
      </c>
      <c r="G42">
        <f t="shared" si="2"/>
        <v>0.972874682553454</v>
      </c>
      <c r="H42">
        <f t="shared" si="3"/>
        <v>0.92081143785680453</v>
      </c>
      <c r="I42">
        <f t="shared" si="4"/>
        <v>0.92081143785680375</v>
      </c>
      <c r="J42">
        <f t="shared" si="5"/>
        <v>1.5696710079920134E-3</v>
      </c>
      <c r="K42" s="23">
        <f t="shared" si="6"/>
        <v>0.60000000000000309</v>
      </c>
      <c r="L42">
        <f t="shared" si="0"/>
        <v>0.333224602891799</v>
      </c>
      <c r="M42">
        <f t="shared" si="14"/>
        <v>3.865411465225775E-3</v>
      </c>
      <c r="N42">
        <f t="shared" si="7"/>
        <v>3.7566408432683752E-3</v>
      </c>
      <c r="O42">
        <f t="shared" si="8"/>
        <v>0.99228411847534392</v>
      </c>
      <c r="P42">
        <f t="shared" si="9"/>
        <v>0.99250083066388872</v>
      </c>
      <c r="Q42">
        <f t="shared" si="10"/>
        <v>3.8504700594302762E-3</v>
      </c>
      <c r="R42">
        <f t="shared" si="11"/>
        <v>3.7425284928430634E-3</v>
      </c>
      <c r="S42">
        <f t="shared" si="12"/>
        <v>1.4941405795498873E-5</v>
      </c>
      <c r="T42">
        <f t="shared" si="13"/>
        <v>1.4112350425312128E-5</v>
      </c>
    </row>
    <row r="43" spans="6:20" x14ac:dyDescent="0.25">
      <c r="F43" s="7">
        <f t="shared" si="1"/>
        <v>2.8333333333333339</v>
      </c>
      <c r="G43">
        <f t="shared" si="2"/>
        <v>0.97206429136122052</v>
      </c>
      <c r="H43">
        <f t="shared" si="3"/>
        <v>0.91851228440145738</v>
      </c>
      <c r="I43">
        <f t="shared" si="4"/>
        <v>0.91851228440145649</v>
      </c>
      <c r="J43">
        <f t="shared" si="5"/>
        <v>1.5644474820119083E-3</v>
      </c>
      <c r="K43" s="23">
        <f t="shared" si="6"/>
        <v>0.80000000000000315</v>
      </c>
      <c r="L43">
        <f t="shared" si="0"/>
        <v>0.28969155276148201</v>
      </c>
      <c r="M43">
        <f t="shared" si="14"/>
        <v>2.0942483518284261E-3</v>
      </c>
      <c r="N43">
        <f t="shared" si="7"/>
        <v>2.0317234058749019E-3</v>
      </c>
      <c r="O43">
        <f t="shared" si="8"/>
        <v>0.99581588917250219</v>
      </c>
      <c r="P43">
        <f t="shared" si="9"/>
        <v>0.99594068108824818</v>
      </c>
      <c r="Q43">
        <f t="shared" si="10"/>
        <v>2.08986247566929E-3</v>
      </c>
      <c r="R43">
        <f t="shared" si="11"/>
        <v>2.027595505876922E-3</v>
      </c>
      <c r="S43">
        <f t="shared" si="12"/>
        <v>4.3858761591360795E-6</v>
      </c>
      <c r="T43">
        <f t="shared" si="13"/>
        <v>4.127899997979911E-6</v>
      </c>
    </row>
    <row r="44" spans="6:20" x14ac:dyDescent="0.25">
      <c r="F44" s="7">
        <f t="shared" si="1"/>
        <v>2.9166666666666674</v>
      </c>
      <c r="G44">
        <f t="shared" si="2"/>
        <v>0.97125457521367287</v>
      </c>
      <c r="H44">
        <f t="shared" si="3"/>
        <v>0.91621887165087756</v>
      </c>
      <c r="I44">
        <f t="shared" si="4"/>
        <v>0.91621887165087668</v>
      </c>
      <c r="J44">
        <f t="shared" si="5"/>
        <v>1.5592413387978136E-3</v>
      </c>
      <c r="K44" s="23">
        <f t="shared" si="6"/>
        <v>1.0000000000000031</v>
      </c>
      <c r="L44">
        <f t="shared" si="0"/>
        <v>0.24197072451914262</v>
      </c>
      <c r="M44">
        <f t="shared" si="14"/>
        <v>1.0934364131850148E-3</v>
      </c>
      <c r="N44">
        <f t="shared" si="7"/>
        <v>1.0589042812161561E-3</v>
      </c>
      <c r="O44">
        <f t="shared" si="8"/>
        <v>0.99781432277681958</v>
      </c>
      <c r="P44">
        <f t="shared" si="9"/>
        <v>0.99788331271584452</v>
      </c>
      <c r="Q44">
        <f t="shared" si="10"/>
        <v>1.0922408099953357E-3</v>
      </c>
      <c r="R44">
        <f t="shared" si="11"/>
        <v>1.0577830029393782E-3</v>
      </c>
      <c r="S44">
        <f t="shared" si="12"/>
        <v>1.1956031896789103E-6</v>
      </c>
      <c r="T44">
        <f t="shared" si="13"/>
        <v>1.1212782767779042E-6</v>
      </c>
    </row>
    <row r="45" spans="6:20" x14ac:dyDescent="0.25">
      <c r="F45" s="7">
        <f t="shared" si="1"/>
        <v>3.0000000000000009</v>
      </c>
      <c r="G45">
        <f t="shared" si="2"/>
        <v>0.97044553354850815</v>
      </c>
      <c r="H45">
        <f t="shared" si="3"/>
        <v>0.91393118527122819</v>
      </c>
      <c r="I45">
        <f t="shared" si="4"/>
        <v>0.91393118527122719</v>
      </c>
      <c r="J45">
        <f t="shared" si="5"/>
        <v>1.5540525205033472E-3</v>
      </c>
      <c r="K45" s="23">
        <f t="shared" si="6"/>
        <v>1.2000000000000031</v>
      </c>
      <c r="L45">
        <f t="shared" si="0"/>
        <v>0.19418605498321226</v>
      </c>
      <c r="M45">
        <f t="shared" si="14"/>
        <v>5.5002163453321019E-4</v>
      </c>
      <c r="N45">
        <f t="shared" si="7"/>
        <v>5.3169756999449738E-4</v>
      </c>
      <c r="O45">
        <f t="shared" si="8"/>
        <v>0.99890025925473203</v>
      </c>
      <c r="P45">
        <f t="shared" si="9"/>
        <v>0.99893688756231691</v>
      </c>
      <c r="Q45">
        <f t="shared" si="10"/>
        <v>5.4971911073475562E-4</v>
      </c>
      <c r="R45">
        <f t="shared" si="11"/>
        <v>5.3141486768855937E-4</v>
      </c>
      <c r="S45">
        <f t="shared" si="12"/>
        <v>3.0252379845458426E-7</v>
      </c>
      <c r="T45">
        <f t="shared" si="13"/>
        <v>2.8270230593805342E-7</v>
      </c>
    </row>
    <row r="46" spans="6:20" x14ac:dyDescent="0.25">
      <c r="F46" s="7">
        <f t="shared" si="1"/>
        <v>3.0833333333333344</v>
      </c>
      <c r="G46">
        <f t="shared" si="2"/>
        <v>0.96963716580389192</v>
      </c>
      <c r="H46">
        <f t="shared" si="3"/>
        <v>0.91164921096446172</v>
      </c>
      <c r="I46">
        <f t="shared" si="4"/>
        <v>0.91164921096446072</v>
      </c>
      <c r="J46">
        <f t="shared" si="5"/>
        <v>1.5488809694752356E-3</v>
      </c>
      <c r="K46" s="23">
        <f t="shared" si="6"/>
        <v>1.400000000000003</v>
      </c>
      <c r="L46">
        <f t="shared" si="0"/>
        <v>0.14972746563574424</v>
      </c>
      <c r="M46">
        <f t="shared" si="14"/>
        <v>2.6649404523653678E-4</v>
      </c>
      <c r="N46">
        <f t="shared" si="7"/>
        <v>2.5715185756712187E-4</v>
      </c>
      <c r="O46">
        <f t="shared" si="8"/>
        <v>0.9994670829286032</v>
      </c>
      <c r="P46">
        <f t="shared" si="9"/>
        <v>0.99948576241194353</v>
      </c>
      <c r="Q46">
        <f t="shared" si="10"/>
        <v>2.6642302616039027E-4</v>
      </c>
      <c r="R46">
        <f t="shared" si="11"/>
        <v>2.5708573048927166E-4</v>
      </c>
      <c r="S46">
        <f t="shared" si="12"/>
        <v>7.1019076146533305E-8</v>
      </c>
      <c r="T46">
        <f t="shared" si="13"/>
        <v>6.6127077850221333E-8</v>
      </c>
    </row>
    <row r="47" spans="6:20" x14ac:dyDescent="0.25">
      <c r="F47" s="7">
        <f t="shared" si="1"/>
        <v>3.1666666666666679</v>
      </c>
      <c r="G47">
        <f t="shared" si="2"/>
        <v>0.96882947141845743</v>
      </c>
      <c r="H47">
        <f t="shared" si="3"/>
        <v>0.90937293446823142</v>
      </c>
      <c r="I47">
        <f t="shared" si="4"/>
        <v>0.90937293446823042</v>
      </c>
      <c r="J47">
        <f t="shared" si="5"/>
        <v>1.5437266282515424E-3</v>
      </c>
      <c r="K47" s="23">
        <f t="shared" si="6"/>
        <v>1.600000000000003</v>
      </c>
      <c r="L47">
        <f t="shared" si="0"/>
        <v>0.11092083467945503</v>
      </c>
      <c r="M47">
        <f t="shared" si="14"/>
        <v>1.243449918785661E-4</v>
      </c>
      <c r="N47">
        <f t="shared" si="7"/>
        <v>1.1976880537715706E-4</v>
      </c>
      <c r="O47">
        <f t="shared" si="8"/>
        <v>0.99975132547792001</v>
      </c>
      <c r="P47">
        <f t="shared" si="9"/>
        <v>0.99976047673381252</v>
      </c>
      <c r="Q47">
        <f t="shared" si="10"/>
        <v>1.2432953020156083E-4</v>
      </c>
      <c r="R47">
        <f t="shared" si="11"/>
        <v>1.197544608104156E-4</v>
      </c>
      <c r="S47">
        <f t="shared" si="12"/>
        <v>1.5461677005280667E-8</v>
      </c>
      <c r="T47">
        <f t="shared" si="13"/>
        <v>1.4344566741471327E-8</v>
      </c>
    </row>
    <row r="48" spans="6:20" x14ac:dyDescent="0.25">
      <c r="F48" s="7">
        <f t="shared" si="1"/>
        <v>3.2500000000000013</v>
      </c>
      <c r="G48">
        <f t="shared" si="2"/>
        <v>0.96802244983130603</v>
      </c>
      <c r="H48">
        <f t="shared" si="3"/>
        <v>0.90710234155580172</v>
      </c>
      <c r="I48">
        <f t="shared" si="4"/>
        <v>0.90710234155580072</v>
      </c>
      <c r="J48">
        <f t="shared" si="5"/>
        <v>1.5385894395618608E-3</v>
      </c>
      <c r="K48" s="23">
        <f t="shared" si="6"/>
        <v>1.8000000000000029</v>
      </c>
      <c r="L48">
        <f t="shared" si="0"/>
        <v>7.8950158300893747E-2</v>
      </c>
      <c r="M48">
        <f t="shared" si="14"/>
        <v>5.5862866406243239E-5</v>
      </c>
      <c r="N48">
        <f t="shared" si="7"/>
        <v>5.3709156538244515E-5</v>
      </c>
      <c r="O48">
        <f t="shared" si="8"/>
        <v>0.99988827738784736</v>
      </c>
      <c r="P48">
        <f t="shared" si="9"/>
        <v>0.99989258457159702</v>
      </c>
      <c r="Q48">
        <f t="shared" si="10"/>
        <v>5.585974574640012E-5</v>
      </c>
      <c r="R48">
        <f t="shared" si="11"/>
        <v>5.3706271864748464E-5</v>
      </c>
      <c r="S48">
        <f t="shared" si="12"/>
        <v>3.1206598431217796E-9</v>
      </c>
      <c r="T48">
        <f t="shared" si="13"/>
        <v>2.8846734960496534E-9</v>
      </c>
    </row>
    <row r="49" spans="6:20" x14ac:dyDescent="0.25">
      <c r="F49" s="7">
        <f t="shared" si="1"/>
        <v>3.3333333333333348</v>
      </c>
      <c r="G49">
        <f t="shared" si="2"/>
        <v>0.9672161004820059</v>
      </c>
      <c r="H49">
        <f t="shared" si="3"/>
        <v>0.90483741803595952</v>
      </c>
      <c r="I49">
        <f t="shared" si="4"/>
        <v>0.90483741803595852</v>
      </c>
      <c r="J49">
        <f t="shared" si="5"/>
        <v>1.5334693463262257E-3</v>
      </c>
      <c r="K49" s="23">
        <f t="shared" si="6"/>
        <v>2.0000000000000031</v>
      </c>
      <c r="L49">
        <f t="shared" si="0"/>
        <v>5.3990966513187716E-2</v>
      </c>
      <c r="M49">
        <f t="shared" si="14"/>
        <v>2.4160262052434039E-5</v>
      </c>
      <c r="N49">
        <f t="shared" si="7"/>
        <v>2.3186396433348979E-5</v>
      </c>
      <c r="O49">
        <f t="shared" si="8"/>
        <v>0.99995168005961343</v>
      </c>
      <c r="P49">
        <f t="shared" si="9"/>
        <v>0.99995362774474217</v>
      </c>
      <c r="Q49">
        <f t="shared" si="10"/>
        <v>2.4159678334171596E-5</v>
      </c>
      <c r="R49">
        <f t="shared" si="11"/>
        <v>2.3185858824369415E-5</v>
      </c>
      <c r="S49">
        <f t="shared" si="12"/>
        <v>5.8371826244228419E-10</v>
      </c>
      <c r="T49">
        <f t="shared" si="13"/>
        <v>5.3760897956441824E-10</v>
      </c>
    </row>
    <row r="50" spans="6:20" x14ac:dyDescent="0.25">
      <c r="F50" s="7">
        <f t="shared" si="1"/>
        <v>3.4166666666666683</v>
      </c>
      <c r="G50">
        <f t="shared" si="2"/>
        <v>0.9664104228105922</v>
      </c>
      <c r="H50">
        <f t="shared" si="3"/>
        <v>0.9025781497529255</v>
      </c>
      <c r="I50">
        <f t="shared" si="4"/>
        <v>0.9025781497529245</v>
      </c>
      <c r="J50">
        <f t="shared" si="5"/>
        <v>1.5283662916546286E-3</v>
      </c>
      <c r="K50" s="23">
        <f t="shared" si="6"/>
        <v>2.2000000000000033</v>
      </c>
      <c r="L50">
        <f t="shared" si="0"/>
        <v>3.5474592846231189E-2</v>
      </c>
      <c r="M50">
        <f t="shared" si="14"/>
        <v>1.0057735342138719E-5</v>
      </c>
      <c r="N50">
        <f t="shared" si="7"/>
        <v>9.6346390456524848E-6</v>
      </c>
      <c r="O50">
        <f t="shared" si="8"/>
        <v>0.99997988463047383</v>
      </c>
      <c r="P50">
        <f t="shared" si="9"/>
        <v>0.99998073081473493</v>
      </c>
      <c r="Q50">
        <f t="shared" si="10"/>
        <v>1.0057634184098508E-5</v>
      </c>
      <c r="R50">
        <f t="shared" si="11"/>
        <v>9.6345462193829443E-6</v>
      </c>
      <c r="S50">
        <f t="shared" si="12"/>
        <v>1.0115804021250626E-10</v>
      </c>
      <c r="T50">
        <f t="shared" si="13"/>
        <v>9.2826269540011424E-11</v>
      </c>
    </row>
    <row r="51" spans="6:20" x14ac:dyDescent="0.25">
      <c r="F51" s="7">
        <f t="shared" si="1"/>
        <v>3.5000000000000018</v>
      </c>
      <c r="G51">
        <f t="shared" si="2"/>
        <v>0.96560541625756646</v>
      </c>
      <c r="H51">
        <f t="shared" si="3"/>
        <v>0.90032452258626561</v>
      </c>
      <c r="I51">
        <f t="shared" si="4"/>
        <v>0.9003245225862645</v>
      </c>
      <c r="J51">
        <f t="shared" si="5"/>
        <v>1.5232802188463871E-3</v>
      </c>
      <c r="K51" s="23">
        <f t="shared" si="6"/>
        <v>2.4000000000000035</v>
      </c>
      <c r="L51">
        <f t="shared" si="0"/>
        <v>2.2394530294842712E-2</v>
      </c>
      <c r="M51">
        <f t="shared" si="14"/>
        <v>4.0295995955505043E-6</v>
      </c>
      <c r="N51">
        <f t="shared" si="7"/>
        <v>3.8529926548488973E-6</v>
      </c>
      <c r="O51">
        <f t="shared" si="8"/>
        <v>0.99999194081704657</v>
      </c>
      <c r="P51">
        <f t="shared" si="9"/>
        <v>0.99999229402953593</v>
      </c>
      <c r="Q51">
        <f t="shared" si="10"/>
        <v>4.0295833578776041E-6</v>
      </c>
      <c r="R51">
        <f t="shared" si="11"/>
        <v>3.8529778092964993E-6</v>
      </c>
      <c r="S51">
        <f t="shared" si="12"/>
        <v>1.6237672900460789E-11</v>
      </c>
      <c r="T51">
        <f t="shared" si="13"/>
        <v>1.4845552398319554E-11</v>
      </c>
    </row>
    <row r="52" spans="6:20" x14ac:dyDescent="0.25">
      <c r="F52" s="7">
        <f t="shared" si="1"/>
        <v>3.5833333333333353</v>
      </c>
      <c r="G52">
        <f t="shared" si="2"/>
        <v>0.96480108026389644</v>
      </c>
      <c r="H52">
        <f t="shared" si="3"/>
        <v>0.89807652245080249</v>
      </c>
      <c r="I52">
        <f t="shared" si="4"/>
        <v>0.89807652245080138</v>
      </c>
      <c r="J52">
        <f t="shared" si="5"/>
        <v>1.5182110713897377E-3</v>
      </c>
      <c r="K52" s="23">
        <f t="shared" si="6"/>
        <v>2.6000000000000036</v>
      </c>
      <c r="L52">
        <f t="shared" si="0"/>
        <v>1.3582969233685486E-2</v>
      </c>
      <c r="M52">
        <f t="shared" si="14"/>
        <v>1.5535859559806323E-6</v>
      </c>
      <c r="N52">
        <f t="shared" si="7"/>
        <v>1.4827580071373939E-6</v>
      </c>
      <c r="O52">
        <f t="shared" si="8"/>
        <v>0.99999689283050164</v>
      </c>
      <c r="P52">
        <f t="shared" si="9"/>
        <v>0.99999703448618427</v>
      </c>
      <c r="Q52">
        <f t="shared" si="10"/>
        <v>1.5535835423513097E-6</v>
      </c>
      <c r="R52">
        <f t="shared" si="11"/>
        <v>1.4827558085660861E-6</v>
      </c>
      <c r="S52">
        <f t="shared" si="12"/>
        <v>2.4136293226202552E-12</v>
      </c>
      <c r="T52">
        <f t="shared" si="13"/>
        <v>2.1985713077300557E-12</v>
      </c>
    </row>
    <row r="53" spans="6:20" x14ac:dyDescent="0.25">
      <c r="F53" s="7">
        <f t="shared" si="1"/>
        <v>3.6666666666666687</v>
      </c>
      <c r="G53">
        <f t="shared" si="2"/>
        <v>0.96399741427101526</v>
      </c>
      <c r="H53">
        <f t="shared" si="3"/>
        <v>0.89583413529652822</v>
      </c>
      <c r="I53">
        <f t="shared" si="4"/>
        <v>0.895834135296527</v>
      </c>
      <c r="J53">
        <f t="shared" si="5"/>
        <v>1.5131587929604572E-3</v>
      </c>
      <c r="K53" s="23">
        <f t="shared" si="6"/>
        <v>2.8000000000000038</v>
      </c>
      <c r="L53">
        <f t="shared" si="0"/>
        <v>7.9154515829798801E-3</v>
      </c>
      <c r="M53">
        <f t="shared" si="14"/>
        <v>5.7633351245182072E-7</v>
      </c>
      <c r="N53">
        <f t="shared" si="7"/>
        <v>5.4904185471257245E-7</v>
      </c>
      <c r="O53">
        <f t="shared" si="8"/>
        <v>0.99999884733330724</v>
      </c>
      <c r="P53">
        <f t="shared" si="9"/>
        <v>0.99999890191659191</v>
      </c>
      <c r="Q53">
        <f t="shared" si="10"/>
        <v>5.7633318029150318E-7</v>
      </c>
      <c r="R53">
        <f t="shared" si="11"/>
        <v>5.490415532656142E-7</v>
      </c>
      <c r="S53">
        <f t="shared" si="12"/>
        <v>3.32160317575053E-13</v>
      </c>
      <c r="T53">
        <f t="shared" si="13"/>
        <v>3.0144695822622153E-13</v>
      </c>
    </row>
    <row r="54" spans="6:20" x14ac:dyDescent="0.25">
      <c r="F54" s="7">
        <f t="shared" si="1"/>
        <v>3.7500000000000022</v>
      </c>
      <c r="G54">
        <f t="shared" si="2"/>
        <v>0.96319441772082171</v>
      </c>
      <c r="H54">
        <f t="shared" si="3"/>
        <v>0.89359734710851557</v>
      </c>
      <c r="I54">
        <f t="shared" si="4"/>
        <v>0.89359734710851435</v>
      </c>
      <c r="J54">
        <f t="shared" si="5"/>
        <v>1.5081233274223597E-3</v>
      </c>
      <c r="K54" s="23">
        <f t="shared" si="6"/>
        <v>3.000000000000004</v>
      </c>
      <c r="L54">
        <f t="shared" si="0"/>
        <v>4.4318484119379529E-3</v>
      </c>
      <c r="M54">
        <f t="shared" si="14"/>
        <v>2.0570056840834722E-7</v>
      </c>
      <c r="N54">
        <f t="shared" si="7"/>
        <v>1.955967967837913E-7</v>
      </c>
      <c r="O54">
        <f t="shared" si="8"/>
        <v>0.99999958859890559</v>
      </c>
      <c r="P54">
        <f t="shared" si="9"/>
        <v>0.99999960880644478</v>
      </c>
      <c r="Q54">
        <f t="shared" si="10"/>
        <v>2.0570052609562337E-7</v>
      </c>
      <c r="R54">
        <f t="shared" si="11"/>
        <v>1.9559675852568439E-7</v>
      </c>
      <c r="S54">
        <f t="shared" si="12"/>
        <v>4.2312723843517133E-14</v>
      </c>
      <c r="T54">
        <f t="shared" si="13"/>
        <v>3.8258106912079747E-14</v>
      </c>
    </row>
    <row r="55" spans="6:20" x14ac:dyDescent="0.25">
      <c r="F55" s="7">
        <f t="shared" si="1"/>
        <v>3.8333333333333357</v>
      </c>
      <c r="G55">
        <f t="shared" si="2"/>
        <v>0.96239209005567916</v>
      </c>
      <c r="H55">
        <f t="shared" si="3"/>
        <v>0.89136614390683133</v>
      </c>
      <c r="I55">
        <f t="shared" si="4"/>
        <v>0.89136614390683</v>
      </c>
      <c r="J55">
        <f t="shared" si="5"/>
        <v>1.503104618825473E-3</v>
      </c>
      <c r="K55" s="23">
        <f t="shared" si="6"/>
        <v>3.2000000000000042</v>
      </c>
      <c r="L55">
        <f t="shared" si="0"/>
        <v>2.3840882014648105E-3</v>
      </c>
      <c r="M55">
        <f t="shared" si="14"/>
        <v>7.0628799533444345E-8</v>
      </c>
      <c r="N55">
        <f t="shared" si="7"/>
        <v>6.7034903741661251E-8</v>
      </c>
      <c r="O55">
        <f t="shared" si="8"/>
        <v>0.99999985874240582</v>
      </c>
      <c r="P55">
        <f t="shared" si="9"/>
        <v>0.99999986593019696</v>
      </c>
      <c r="Q55">
        <f t="shared" si="10"/>
        <v>7.0628794545017021E-8</v>
      </c>
      <c r="R55">
        <f t="shared" si="11"/>
        <v>6.7034899247982933E-8</v>
      </c>
      <c r="S55">
        <f t="shared" si="12"/>
        <v>4.9884273235354681E-15</v>
      </c>
      <c r="T55">
        <f t="shared" si="13"/>
        <v>4.4936783196537898E-15</v>
      </c>
    </row>
    <row r="56" spans="6:20" x14ac:dyDescent="0.25">
      <c r="F56" s="7">
        <f t="shared" si="1"/>
        <v>3.9166666666666692</v>
      </c>
      <c r="G56">
        <f t="shared" si="2"/>
        <v>0.96159043071841566</v>
      </c>
      <c r="H56">
        <f t="shared" si="3"/>
        <v>0.88914051174644804</v>
      </c>
      <c r="I56">
        <f t="shared" si="4"/>
        <v>0.8891405117464467</v>
      </c>
      <c r="J56">
        <f t="shared" si="5"/>
        <v>1.4981026114066114E-3</v>
      </c>
      <c r="K56" s="23">
        <f t="shared" si="6"/>
        <v>3.4000000000000044</v>
      </c>
      <c r="L56">
        <f t="shared" si="0"/>
        <v>1.2322191684730013E-3</v>
      </c>
      <c r="M56">
        <f t="shared" si="14"/>
        <v>2.3328024879537353E-8</v>
      </c>
      <c r="N56">
        <f t="shared" si="7"/>
        <v>2.209980593196954E-8</v>
      </c>
      <c r="O56">
        <f t="shared" si="8"/>
        <v>0.99999995334395086</v>
      </c>
      <c r="P56">
        <f t="shared" si="9"/>
        <v>0.99999995580038847</v>
      </c>
      <c r="Q56">
        <f t="shared" si="10"/>
        <v>2.3328024335340608E-8</v>
      </c>
      <c r="R56">
        <f t="shared" si="11"/>
        <v>2.2099805443568116E-8</v>
      </c>
      <c r="S56">
        <f t="shared" si="12"/>
        <v>5.4419674478031372E-16</v>
      </c>
      <c r="T56">
        <f t="shared" si="13"/>
        <v>4.8840142223071607E-16</v>
      </c>
    </row>
    <row r="57" spans="6:20" x14ac:dyDescent="0.25">
      <c r="F57" s="7">
        <f t="shared" si="1"/>
        <v>4.0000000000000027</v>
      </c>
      <c r="G57">
        <f t="shared" si="2"/>
        <v>0.96078943915232318</v>
      </c>
      <c r="H57">
        <f t="shared" si="3"/>
        <v>0.88692043671715748</v>
      </c>
      <c r="I57">
        <f t="shared" si="4"/>
        <v>0.88692043671715615</v>
      </c>
      <c r="J57">
        <f t="shared" si="5"/>
        <v>1.4931172495877068E-3</v>
      </c>
      <c r="K57" s="23">
        <f t="shared" si="6"/>
        <v>3.6000000000000045</v>
      </c>
      <c r="L57">
        <f t="shared" si="0"/>
        <v>6.1190193011376214E-4</v>
      </c>
      <c r="M57">
        <f t="shared" si="14"/>
        <v>7.4112602360223371E-9</v>
      </c>
      <c r="N57">
        <f t="shared" si="7"/>
        <v>7.0079730162200112E-9</v>
      </c>
      <c r="O57">
        <f t="shared" si="8"/>
        <v>0.99999998517747946</v>
      </c>
      <c r="P57">
        <f t="shared" si="9"/>
        <v>0.99999998598405404</v>
      </c>
      <c r="Q57">
        <f t="shared" si="10"/>
        <v>7.4112601810955584E-9</v>
      </c>
      <c r="R57">
        <f t="shared" si="11"/>
        <v>7.0079729671083254E-9</v>
      </c>
      <c r="S57">
        <f t="shared" si="12"/>
        <v>5.4926778286045868E-17</v>
      </c>
      <c r="T57">
        <f t="shared" si="13"/>
        <v>4.91116857960678E-17</v>
      </c>
    </row>
    <row r="58" spans="6:20" x14ac:dyDescent="0.25">
      <c r="F58" s="7">
        <f t="shared" si="1"/>
        <v>4.0833333333333357</v>
      </c>
      <c r="G58">
        <f t="shared" si="2"/>
        <v>0.95998911480115767</v>
      </c>
      <c r="H58">
        <f t="shared" si="3"/>
        <v>0.88470590494348345</v>
      </c>
      <c r="I58">
        <f t="shared" si="4"/>
        <v>0.88470590494348211</v>
      </c>
      <c r="J58">
        <f t="shared" si="5"/>
        <v>1.4881484779758608E-3</v>
      </c>
      <c r="K58" s="23">
        <f t="shared" si="6"/>
        <v>3.8000000000000047</v>
      </c>
      <c r="L58">
        <f t="shared" si="0"/>
        <v>2.9194692579145507E-4</v>
      </c>
      <c r="M58">
        <f t="shared" si="14"/>
        <v>2.264617981279299E-9</v>
      </c>
      <c r="N58">
        <f t="shared" si="7"/>
        <v>2.1373903388256666E-9</v>
      </c>
      <c r="O58">
        <f t="shared" si="8"/>
        <v>0.99999999547076412</v>
      </c>
      <c r="P58">
        <f t="shared" si="9"/>
        <v>0.99999999572521925</v>
      </c>
      <c r="Q58">
        <f t="shared" si="10"/>
        <v>2.2646179761508044E-9</v>
      </c>
      <c r="R58">
        <f t="shared" si="11"/>
        <v>2.1373903342572292E-9</v>
      </c>
      <c r="S58">
        <f t="shared" si="12"/>
        <v>5.1284946011335278E-18</v>
      </c>
      <c r="T58">
        <f t="shared" si="13"/>
        <v>4.5684374605052979E-18</v>
      </c>
    </row>
    <row r="59" spans="6:20" x14ac:dyDescent="0.25">
      <c r="F59" s="7">
        <f t="shared" si="1"/>
        <v>4.1666666666666687</v>
      </c>
      <c r="G59">
        <f t="shared" si="2"/>
        <v>0.95918945710913817</v>
      </c>
      <c r="H59">
        <f t="shared" si="3"/>
        <v>0.88249690258459534</v>
      </c>
      <c r="I59">
        <f t="shared" si="4"/>
        <v>0.8824969025845939</v>
      </c>
      <c r="J59">
        <f t="shared" si="5"/>
        <v>1.4831962413622785E-3</v>
      </c>
      <c r="K59" s="23">
        <f t="shared" si="6"/>
        <v>4.0000000000000044</v>
      </c>
      <c r="L59">
        <f t="shared" si="0"/>
        <v>1.3383022576488298E-4</v>
      </c>
      <c r="M59">
        <f t="shared" si="14"/>
        <v>6.6551815115633958E-10</v>
      </c>
      <c r="N59">
        <f t="shared" si="7"/>
        <v>6.269546147055123E-10</v>
      </c>
      <c r="O59">
        <f t="shared" si="8"/>
        <v>0.99999999866896361</v>
      </c>
      <c r="P59">
        <f t="shared" si="9"/>
        <v>0.9999999987460908</v>
      </c>
      <c r="Q59">
        <f t="shared" si="10"/>
        <v>6.655181507134251E-10</v>
      </c>
      <c r="R59">
        <f t="shared" si="11"/>
        <v>6.2695461431244021E-10</v>
      </c>
      <c r="S59">
        <f t="shared" si="12"/>
        <v>4.4291440951855244E-19</v>
      </c>
      <c r="T59">
        <f t="shared" si="13"/>
        <v>3.9307208890053738E-19</v>
      </c>
    </row>
    <row r="60" spans="6:20" x14ac:dyDescent="0.25">
      <c r="F60" s="7">
        <f t="shared" si="1"/>
        <v>4.2500000000000018</v>
      </c>
      <c r="G60">
        <f t="shared" si="2"/>
        <v>0.95839046552094687</v>
      </c>
      <c r="H60">
        <f t="shared" si="3"/>
        <v>0.88029341583422105</v>
      </c>
      <c r="I60">
        <f t="shared" si="4"/>
        <v>0.88029341583421961</v>
      </c>
      <c r="J60">
        <f t="shared" si="5"/>
        <v>1.4782604847223212E-3</v>
      </c>
      <c r="K60" s="23">
        <f t="shared" si="6"/>
        <v>4.2000000000000046</v>
      </c>
      <c r="L60">
        <f t="shared" si="0"/>
        <v>5.8943067756538703E-5</v>
      </c>
      <c r="M60">
        <f t="shared" si="14"/>
        <v>1.8808855363605167E-10</v>
      </c>
      <c r="N60">
        <f t="shared" si="7"/>
        <v>1.7685801511731059E-10</v>
      </c>
      <c r="O60">
        <f t="shared" si="8"/>
        <v>0.99999999962382291</v>
      </c>
      <c r="P60">
        <f t="shared" si="9"/>
        <v>0.99999999964628405</v>
      </c>
      <c r="Q60">
        <f t="shared" si="10"/>
        <v>1.8808855360067437E-10</v>
      </c>
      <c r="R60">
        <f t="shared" si="11"/>
        <v>1.7685801508603185E-10</v>
      </c>
      <c r="S60">
        <f t="shared" si="12"/>
        <v>3.5377304008901883E-20</v>
      </c>
      <c r="T60">
        <f t="shared" si="13"/>
        <v>3.127875751123486E-20</v>
      </c>
    </row>
    <row r="61" spans="6:20" x14ac:dyDescent="0.25">
      <c r="F61" s="7">
        <f t="shared" si="1"/>
        <v>4.3333333333333348</v>
      </c>
      <c r="G61">
        <f t="shared" si="2"/>
        <v>0.9575921394817285</v>
      </c>
      <c r="H61">
        <f t="shared" si="3"/>
        <v>0.8780954309205613</v>
      </c>
      <c r="I61">
        <f t="shared" si="4"/>
        <v>0.87809543092055975</v>
      </c>
      <c r="J61">
        <f t="shared" si="5"/>
        <v>1.4733411532139983E-3</v>
      </c>
      <c r="K61" s="23">
        <f t="shared" si="6"/>
        <v>4.4000000000000048</v>
      </c>
      <c r="L61">
        <f t="shared" si="0"/>
        <v>2.4942471290053047E-5</v>
      </c>
      <c r="M61">
        <f t="shared" si="14"/>
        <v>5.1118691983414668E-11</v>
      </c>
      <c r="N61">
        <f t="shared" si="7"/>
        <v>4.7976355675655886E-11</v>
      </c>
      <c r="O61">
        <f t="shared" si="8"/>
        <v>0.99999999989776267</v>
      </c>
      <c r="P61">
        <f t="shared" si="9"/>
        <v>0.9999999999040472</v>
      </c>
      <c r="Q61">
        <f t="shared" si="10"/>
        <v>5.1118691980801546E-11</v>
      </c>
      <c r="R61">
        <f t="shared" si="11"/>
        <v>4.7976355673354152E-11</v>
      </c>
      <c r="S61">
        <f t="shared" si="12"/>
        <v>2.6131206700952229E-21</v>
      </c>
      <c r="T61">
        <f t="shared" si="13"/>
        <v>2.3017307039170387E-21</v>
      </c>
    </row>
    <row r="62" spans="6:20" x14ac:dyDescent="0.25">
      <c r="F62" s="7">
        <f t="shared" si="1"/>
        <v>4.4166666666666679</v>
      </c>
      <c r="G62">
        <f t="shared" si="2"/>
        <v>0.95679447843708998</v>
      </c>
      <c r="H62">
        <f t="shared" si="3"/>
        <v>0.87590293410620312</v>
      </c>
      <c r="I62">
        <f t="shared" si="4"/>
        <v>0.87590293410620157</v>
      </c>
      <c r="J62">
        <f t="shared" si="5"/>
        <v>1.4684381921781712E-3</v>
      </c>
      <c r="K62" s="23">
        <f t="shared" si="6"/>
        <v>4.600000000000005</v>
      </c>
      <c r="L62">
        <f t="shared" si="0"/>
        <v>1.0140852065486508E-5</v>
      </c>
      <c r="M62">
        <f t="shared" si="14"/>
        <v>1.3359529247777578E-11</v>
      </c>
      <c r="N62">
        <f t="shared" si="7"/>
        <v>1.251476971958569E-11</v>
      </c>
      <c r="O62">
        <f t="shared" si="8"/>
        <v>0.99999999997328093</v>
      </c>
      <c r="P62">
        <f t="shared" si="9"/>
        <v>0.99999999997497047</v>
      </c>
      <c r="Q62">
        <f t="shared" si="10"/>
        <v>1.3359529247599101E-11</v>
      </c>
      <c r="R62">
        <f t="shared" si="11"/>
        <v>1.251476971942907E-11</v>
      </c>
      <c r="S62">
        <f t="shared" si="12"/>
        <v>1.7847702172222455E-22</v>
      </c>
      <c r="T62">
        <f t="shared" si="13"/>
        <v>1.5661946113425889E-22</v>
      </c>
    </row>
    <row r="63" spans="6:20" x14ac:dyDescent="0.25">
      <c r="F63" s="7">
        <f t="shared" si="1"/>
        <v>4.5000000000000009</v>
      </c>
      <c r="G63">
        <f t="shared" si="2"/>
        <v>0.95599748183309985</v>
      </c>
      <c r="H63">
        <f t="shared" si="3"/>
        <v>0.87371591168803442</v>
      </c>
      <c r="I63">
        <f t="shared" si="4"/>
        <v>0.87371591168803275</v>
      </c>
      <c r="J63">
        <f t="shared" si="5"/>
        <v>1.4635515471372728E-3</v>
      </c>
      <c r="K63" s="23">
        <f t="shared" si="6"/>
        <v>4.8000000000000052</v>
      </c>
      <c r="L63">
        <f t="shared" si="0"/>
        <v>3.961299091031977E-6</v>
      </c>
      <c r="M63">
        <f t="shared" si="14"/>
        <v>3.3572012259981083E-12</v>
      </c>
      <c r="N63">
        <f t="shared" si="7"/>
        <v>3.1390076860655293E-12</v>
      </c>
      <c r="O63">
        <f t="shared" si="8"/>
        <v>0.99999999999328559</v>
      </c>
      <c r="P63">
        <f t="shared" si="9"/>
        <v>0.99999999999372191</v>
      </c>
      <c r="Q63">
        <f t="shared" si="10"/>
        <v>3.3572012259868376E-12</v>
      </c>
      <c r="R63">
        <f t="shared" si="11"/>
        <v>3.1390076860556759E-12</v>
      </c>
      <c r="S63">
        <f t="shared" si="12"/>
        <v>1.1270800071843202E-23</v>
      </c>
      <c r="T63">
        <f t="shared" si="13"/>
        <v>9.8533692531784684E-24</v>
      </c>
    </row>
    <row r="64" spans="6:20" x14ac:dyDescent="0.25">
      <c r="F64" s="7">
        <f t="shared" si="1"/>
        <v>4.5833333333333339</v>
      </c>
      <c r="G64">
        <f t="shared" si="2"/>
        <v>0.95520114911628839</v>
      </c>
      <c r="H64">
        <f t="shared" si="3"/>
        <v>0.87153434999715784</v>
      </c>
      <c r="I64">
        <f t="shared" si="4"/>
        <v>0.87153434999715618</v>
      </c>
      <c r="J64">
        <f t="shared" si="5"/>
        <v>1.4586811637953654E-3</v>
      </c>
      <c r="K64" s="23">
        <f t="shared" si="6"/>
        <v>5.0000000000000053</v>
      </c>
      <c r="L64">
        <f t="shared" si="0"/>
        <v>1.4867195147342583E-6</v>
      </c>
      <c r="M64">
        <f t="shared" si="14"/>
        <v>8.1118621066542814E-13</v>
      </c>
      <c r="N64">
        <f t="shared" si="7"/>
        <v>7.5703863319041455E-13</v>
      </c>
      <c r="O64">
        <f t="shared" si="8"/>
        <v>0.99999999999837752</v>
      </c>
      <c r="P64">
        <f t="shared" si="9"/>
        <v>0.99999999999848588</v>
      </c>
      <c r="Q64">
        <f t="shared" si="10"/>
        <v>8.1118621066477009E-13</v>
      </c>
      <c r="R64">
        <f t="shared" si="11"/>
        <v>7.5703863318984142E-13</v>
      </c>
      <c r="S64">
        <f t="shared" si="12"/>
        <v>6.5802306837373635E-25</v>
      </c>
      <c r="T64">
        <f t="shared" si="13"/>
        <v>5.7310749214281101E-25</v>
      </c>
    </row>
    <row r="65" spans="6:20" x14ac:dyDescent="0.25">
      <c r="F65" s="7">
        <f t="shared" si="1"/>
        <v>4.666666666666667</v>
      </c>
      <c r="G65">
        <f t="shared" si="2"/>
        <v>0.95440547973364664</v>
      </c>
      <c r="H65">
        <f t="shared" si="3"/>
        <v>0.86935823539880586</v>
      </c>
      <c r="I65">
        <f t="shared" si="4"/>
        <v>0.86935823539880408</v>
      </c>
      <c r="J65">
        <f t="shared" si="5"/>
        <v>1.4538269880368631E-3</v>
      </c>
      <c r="K65" s="23">
        <f t="shared" si="6"/>
        <v>5.2000000000000055</v>
      </c>
      <c r="L65">
        <f t="shared" si="0"/>
        <v>5.3610353446974716E-7</v>
      </c>
      <c r="M65">
        <f t="shared" si="14"/>
        <v>1.8845349102207486E-13</v>
      </c>
      <c r="N65">
        <f t="shared" si="7"/>
        <v>1.7554294743452388E-13</v>
      </c>
      <c r="O65">
        <f t="shared" si="8"/>
        <v>0.99999999999962319</v>
      </c>
      <c r="P65">
        <f t="shared" si="9"/>
        <v>0.99999999999964895</v>
      </c>
      <c r="Q65">
        <f t="shared" si="10"/>
        <v>1.8845349102203934E-13</v>
      </c>
      <c r="R65">
        <f t="shared" si="11"/>
        <v>1.7554294743449306E-13</v>
      </c>
      <c r="S65">
        <f t="shared" si="12"/>
        <v>3.5514718278407246E-26</v>
      </c>
      <c r="T65">
        <f t="shared" si="13"/>
        <v>3.0815326394000012E-26</v>
      </c>
    </row>
    <row r="66" spans="6:20" x14ac:dyDescent="0.25">
      <c r="F66" s="7">
        <f t="shared" si="1"/>
        <v>4.75</v>
      </c>
      <c r="G66">
        <f t="shared" si="2"/>
        <v>0.95361047313262637</v>
      </c>
      <c r="H66">
        <f t="shared" si="3"/>
        <v>0.86718755429225491</v>
      </c>
      <c r="I66">
        <f t="shared" si="4"/>
        <v>0.86718755429225314</v>
      </c>
      <c r="J66">
        <f t="shared" si="5"/>
        <v>1.4489889659266679E-3</v>
      </c>
      <c r="K66" s="23">
        <f t="shared" si="6"/>
        <v>5.4000000000000057</v>
      </c>
      <c r="L66">
        <f t="shared" si="0"/>
        <v>1.857361844555237E-7</v>
      </c>
      <c r="M66">
        <f t="shared" si="14"/>
        <v>4.2093293535821559E-14</v>
      </c>
      <c r="N66">
        <f t="shared" si="7"/>
        <v>3.9135700745203508E-14</v>
      </c>
      <c r="O66">
        <f t="shared" si="8"/>
        <v>0.99999999999991585</v>
      </c>
      <c r="P66">
        <f t="shared" si="9"/>
        <v>0.99999999999992162</v>
      </c>
      <c r="Q66">
        <f t="shared" si="10"/>
        <v>4.2093293535819786E-14</v>
      </c>
      <c r="R66">
        <f t="shared" si="11"/>
        <v>3.9135700745201975E-14</v>
      </c>
      <c r="S66">
        <f t="shared" si="12"/>
        <v>1.771845360692837E-27</v>
      </c>
      <c r="T66">
        <f t="shared" si="13"/>
        <v>1.5316030728181224E-27</v>
      </c>
    </row>
    <row r="67" spans="6:20" x14ac:dyDescent="0.25">
      <c r="F67" s="7">
        <f t="shared" si="1"/>
        <v>4.833333333333333</v>
      </c>
      <c r="G67">
        <f t="shared" si="2"/>
        <v>0.95281612876113964</v>
      </c>
      <c r="H67">
        <f t="shared" si="3"/>
        <v>0.8650222931107413</v>
      </c>
      <c r="I67">
        <f t="shared" si="4"/>
        <v>0.86502229311073942</v>
      </c>
      <c r="J67">
        <f t="shared" si="5"/>
        <v>1.4441670437085991E-3</v>
      </c>
      <c r="K67" s="23">
        <f t="shared" si="6"/>
        <v>5.6000000000000059</v>
      </c>
      <c r="L67">
        <f t="shared" si="0"/>
        <v>6.1826205001656376E-8</v>
      </c>
      <c r="M67">
        <f t="shared" si="14"/>
        <v>9.0392510391244142E-15</v>
      </c>
      <c r="N67">
        <f t="shared" si="7"/>
        <v>8.3882816253911381E-15</v>
      </c>
      <c r="O67">
        <f t="shared" si="8"/>
        <v>0.99999999999998201</v>
      </c>
      <c r="P67">
        <f t="shared" si="9"/>
        <v>0.99999999999998312</v>
      </c>
      <c r="Q67">
        <f t="shared" si="10"/>
        <v>9.0392510391243322E-15</v>
      </c>
      <c r="R67">
        <f t="shared" si="11"/>
        <v>8.3882816253910671E-15</v>
      </c>
      <c r="S67">
        <f t="shared" si="12"/>
        <v>8.1708059348311797E-29</v>
      </c>
      <c r="T67">
        <f t="shared" si="13"/>
        <v>7.0363268626874592E-29</v>
      </c>
    </row>
    <row r="68" spans="6:20" x14ac:dyDescent="0.25">
      <c r="F68" s="7">
        <f t="shared" si="1"/>
        <v>4.9166666666666661</v>
      </c>
      <c r="G68">
        <f t="shared" si="2"/>
        <v>0.95202244606755837</v>
      </c>
      <c r="H68">
        <f t="shared" si="3"/>
        <v>0.86286243832137544</v>
      </c>
      <c r="I68">
        <f t="shared" si="4"/>
        <v>0.86286243832137344</v>
      </c>
      <c r="J68">
        <f t="shared" si="5"/>
        <v>1.4393611678059767E-3</v>
      </c>
      <c r="K68" s="23">
        <f t="shared" si="6"/>
        <v>5.800000000000006</v>
      </c>
      <c r="L68">
        <f t="shared" si="0"/>
        <v>1.977319640624397E-8</v>
      </c>
      <c r="M68">
        <f t="shared" si="14"/>
        <v>1.8661627250549495E-15</v>
      </c>
      <c r="N68">
        <f t="shared" si="7"/>
        <v>1.7285016548044829E-15</v>
      </c>
      <c r="O68">
        <f t="shared" si="8"/>
        <v>0.99999999999999623</v>
      </c>
      <c r="P68">
        <f t="shared" si="9"/>
        <v>0.99999999999999645</v>
      </c>
      <c r="Q68">
        <f t="shared" si="10"/>
        <v>1.866162725054946E-15</v>
      </c>
      <c r="R68">
        <f t="shared" si="11"/>
        <v>1.7285016548044797E-15</v>
      </c>
      <c r="S68">
        <f t="shared" si="12"/>
        <v>3.4825633163845151E-30</v>
      </c>
      <c r="T68">
        <f t="shared" si="13"/>
        <v>2.9877179706618355E-30</v>
      </c>
    </row>
    <row r="69" spans="6:20" x14ac:dyDescent="0.25">
      <c r="F69" s="7">
        <f t="shared" si="1"/>
        <v>4.9999999999999991</v>
      </c>
      <c r="G69">
        <f t="shared" si="2"/>
        <v>0.95122942450071402</v>
      </c>
      <c r="H69">
        <f t="shared" si="3"/>
        <v>0.86070797642505781</v>
      </c>
      <c r="I69">
        <f t="shared" si="4"/>
        <v>0.86070797642505581</v>
      </c>
      <c r="J69">
        <f t="shared" si="5"/>
        <v>1.4345712848200538E-3</v>
      </c>
      <c r="K69" s="23">
        <f t="shared" si="6"/>
        <v>6.0000000000000062</v>
      </c>
      <c r="L69">
        <f t="shared" si="0"/>
        <v>6.0758828498230694E-9</v>
      </c>
      <c r="M69">
        <f t="shared" si="14"/>
        <v>3.703835523444573E-16</v>
      </c>
      <c r="N69">
        <f t="shared" si="7"/>
        <v>3.4241370772730746E-16</v>
      </c>
      <c r="O69">
        <f t="shared" si="8"/>
        <v>0.99999999999999933</v>
      </c>
      <c r="P69">
        <f t="shared" si="9"/>
        <v>0.99999999999999933</v>
      </c>
      <c r="Q69">
        <f t="shared" si="10"/>
        <v>3.7038355234445716E-16</v>
      </c>
      <c r="R69">
        <f t="shared" si="11"/>
        <v>3.4241370772730736E-16</v>
      </c>
      <c r="S69">
        <f t="shared" si="12"/>
        <v>1.3718397584729935E-31</v>
      </c>
      <c r="T69">
        <f t="shared" si="13"/>
        <v>1.1724714723956193E-31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Ejer2 - Versión mas correcta</vt:lpstr>
      <vt:lpstr>Ejer2 - Prueba</vt:lpstr>
      <vt:lpstr>Ejer2 - Prueba2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 MUÑOZ TORRERO ,ANTONIO</dc:creator>
  <cp:lastModifiedBy>RAMOS MUÑOZ TORRERO ,ANTONIO</cp:lastModifiedBy>
  <dcterms:created xsi:type="dcterms:W3CDTF">2019-06-12T18:29:31Z</dcterms:created>
  <dcterms:modified xsi:type="dcterms:W3CDTF">2019-06-13T16:09:37Z</dcterms:modified>
</cp:coreProperties>
</file>