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051692\Documents\Antonio\AFI\Git\AFI\T7 - Credito\Ejercicio\"/>
    </mc:Choice>
  </mc:AlternateContent>
  <bookViews>
    <workbookView xWindow="0" yWindow="0" windowWidth="25125" windowHeight="11835" activeTab="1"/>
  </bookViews>
  <sheets>
    <sheet name="Ejercicio 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N65" i="1"/>
  <c r="N67" i="1" s="1"/>
  <c r="K4" i="1"/>
  <c r="J4" i="1"/>
  <c r="H4" i="1"/>
  <c r="G4" i="1" l="1"/>
  <c r="F4" i="1"/>
  <c r="C14" i="1"/>
  <c r="E5" i="1" s="1"/>
  <c r="M4" i="1" l="1"/>
  <c r="L4" i="1"/>
  <c r="I4" i="1"/>
  <c r="J5" i="1"/>
  <c r="K5" i="1"/>
  <c r="G5" i="1"/>
  <c r="F5" i="1"/>
  <c r="E6" i="1"/>
  <c r="H5" i="1"/>
  <c r="N4" i="1" l="1"/>
  <c r="K6" i="1"/>
  <c r="J6" i="1"/>
  <c r="M5" i="1"/>
  <c r="L5" i="1"/>
  <c r="I5" i="1"/>
  <c r="H6" i="1"/>
  <c r="G6" i="1"/>
  <c r="F6" i="1"/>
  <c r="E7" i="1"/>
  <c r="L6" i="1" l="1"/>
  <c r="I6" i="1"/>
  <c r="M6" i="1"/>
  <c r="N5" i="1"/>
  <c r="H7" i="1"/>
  <c r="J7" i="1"/>
  <c r="K7" i="1"/>
  <c r="E8" i="1"/>
  <c r="G7" i="1"/>
  <c r="H8" i="1" s="1"/>
  <c r="F7" i="1"/>
  <c r="M7" i="1" l="1"/>
  <c r="I7" i="1"/>
  <c r="L7" i="1"/>
  <c r="K8" i="1"/>
  <c r="J8" i="1"/>
  <c r="N6" i="1"/>
  <c r="E9" i="1"/>
  <c r="G8" i="1"/>
  <c r="F8" i="1"/>
  <c r="J9" i="1" l="1"/>
  <c r="K9" i="1"/>
  <c r="N7" i="1"/>
  <c r="L8" i="1"/>
  <c r="M8" i="1"/>
  <c r="I8" i="1"/>
  <c r="E10" i="1"/>
  <c r="G9" i="1"/>
  <c r="H10" i="1" s="1"/>
  <c r="F9" i="1"/>
  <c r="H9" i="1"/>
  <c r="N8" i="1" l="1"/>
  <c r="K10" i="1"/>
  <c r="J10" i="1"/>
  <c r="M9" i="1"/>
  <c r="I9" i="1"/>
  <c r="L9" i="1"/>
  <c r="N9" i="1" s="1"/>
  <c r="E11" i="1"/>
  <c r="G10" i="1"/>
  <c r="F10" i="1"/>
  <c r="J11" i="1" l="1"/>
  <c r="K11" i="1"/>
  <c r="L10" i="1"/>
  <c r="I10" i="1"/>
  <c r="M10" i="1"/>
  <c r="E12" i="1"/>
  <c r="G11" i="1"/>
  <c r="F11" i="1"/>
  <c r="H11" i="1"/>
  <c r="K12" i="1" l="1"/>
  <c r="J12" i="1"/>
  <c r="M11" i="1"/>
  <c r="I11" i="1"/>
  <c r="L11" i="1"/>
  <c r="N10" i="1"/>
  <c r="H12" i="1"/>
  <c r="E13" i="1"/>
  <c r="G12" i="1"/>
  <c r="H13" i="1" s="1"/>
  <c r="F12" i="1"/>
  <c r="N11" i="1" l="1"/>
  <c r="J13" i="1"/>
  <c r="K13" i="1"/>
  <c r="L12" i="1"/>
  <c r="I12" i="1"/>
  <c r="M12" i="1"/>
  <c r="E14" i="1"/>
  <c r="G13" i="1"/>
  <c r="F13" i="1"/>
  <c r="H14" i="1" l="1"/>
  <c r="M13" i="1"/>
  <c r="L13" i="1"/>
  <c r="N13" i="1" s="1"/>
  <c r="I13" i="1"/>
  <c r="N12" i="1"/>
  <c r="K14" i="1"/>
  <c r="J14" i="1"/>
  <c r="E15" i="1"/>
  <c r="G14" i="1"/>
  <c r="F14" i="1"/>
  <c r="H15" i="1" l="1"/>
  <c r="J15" i="1"/>
  <c r="K15" i="1"/>
  <c r="L14" i="1"/>
  <c r="I14" i="1"/>
  <c r="M14" i="1"/>
  <c r="E16" i="1"/>
  <c r="G15" i="1"/>
  <c r="F15" i="1"/>
  <c r="H16" i="1" l="1"/>
  <c r="N14" i="1"/>
  <c r="K16" i="1"/>
  <c r="J16" i="1"/>
  <c r="M15" i="1"/>
  <c r="I15" i="1"/>
  <c r="L15" i="1"/>
  <c r="N15" i="1" s="1"/>
  <c r="E17" i="1"/>
  <c r="G16" i="1"/>
  <c r="F16" i="1"/>
  <c r="L16" i="1" l="1"/>
  <c r="I16" i="1"/>
  <c r="M16" i="1"/>
  <c r="J17" i="1"/>
  <c r="K17" i="1"/>
  <c r="H17" i="1"/>
  <c r="E18" i="1"/>
  <c r="G17" i="1"/>
  <c r="F17" i="1"/>
  <c r="K18" i="1" l="1"/>
  <c r="J18" i="1"/>
  <c r="M17" i="1"/>
  <c r="L17" i="1"/>
  <c r="I17" i="1"/>
  <c r="H18" i="1"/>
  <c r="N16" i="1"/>
  <c r="E19" i="1"/>
  <c r="G18" i="1"/>
  <c r="H19" i="1" s="1"/>
  <c r="F18" i="1"/>
  <c r="N17" i="1" l="1"/>
  <c r="L18" i="1"/>
  <c r="N18" i="1" s="1"/>
  <c r="I18" i="1"/>
  <c r="M18" i="1"/>
  <c r="J19" i="1"/>
  <c r="K19" i="1"/>
  <c r="E20" i="1"/>
  <c r="G19" i="1"/>
  <c r="F19" i="1"/>
  <c r="M19" i="1" l="1"/>
  <c r="L19" i="1"/>
  <c r="N19" i="1" s="1"/>
  <c r="I19" i="1"/>
  <c r="H20" i="1"/>
  <c r="K20" i="1"/>
  <c r="J20" i="1"/>
  <c r="E21" i="1"/>
  <c r="G20" i="1"/>
  <c r="F20" i="1"/>
  <c r="H21" i="1" l="1"/>
  <c r="J21" i="1"/>
  <c r="K21" i="1"/>
  <c r="L20" i="1"/>
  <c r="I20" i="1"/>
  <c r="M20" i="1"/>
  <c r="E22" i="1"/>
  <c r="G21" i="1"/>
  <c r="F21" i="1"/>
  <c r="H22" i="1" l="1"/>
  <c r="N20" i="1"/>
  <c r="M21" i="1"/>
  <c r="L21" i="1"/>
  <c r="I21" i="1"/>
  <c r="K22" i="1"/>
  <c r="J22" i="1"/>
  <c r="E23" i="1"/>
  <c r="G22" i="1"/>
  <c r="F22" i="1"/>
  <c r="N21" i="1" l="1"/>
  <c r="J23" i="1"/>
  <c r="K23" i="1"/>
  <c r="L22" i="1"/>
  <c r="I22" i="1"/>
  <c r="M22" i="1"/>
  <c r="H23" i="1"/>
  <c r="E24" i="1"/>
  <c r="G23" i="1"/>
  <c r="F23" i="1"/>
  <c r="N22" i="1" l="1"/>
  <c r="K24" i="1"/>
  <c r="J24" i="1"/>
  <c r="M23" i="1"/>
  <c r="L23" i="1"/>
  <c r="N23" i="1" s="1"/>
  <c r="I23" i="1"/>
  <c r="H24" i="1"/>
  <c r="E25" i="1"/>
  <c r="G24" i="1"/>
  <c r="H25" i="1" s="1"/>
  <c r="F24" i="1"/>
  <c r="J25" i="1" l="1"/>
  <c r="K25" i="1"/>
  <c r="L24" i="1"/>
  <c r="M24" i="1"/>
  <c r="I24" i="1"/>
  <c r="E26" i="1"/>
  <c r="G25" i="1"/>
  <c r="F25" i="1"/>
  <c r="K26" i="1" l="1"/>
  <c r="J26" i="1"/>
  <c r="M25" i="1"/>
  <c r="I25" i="1"/>
  <c r="L25" i="1"/>
  <c r="H26" i="1"/>
  <c r="N24" i="1"/>
  <c r="E27" i="1"/>
  <c r="G26" i="1"/>
  <c r="H27" i="1" s="1"/>
  <c r="F26" i="1"/>
  <c r="N25" i="1" l="1"/>
  <c r="J27" i="1"/>
  <c r="K27" i="1"/>
  <c r="L26" i="1"/>
  <c r="I26" i="1"/>
  <c r="M26" i="1"/>
  <c r="E28" i="1"/>
  <c r="G27" i="1"/>
  <c r="F27" i="1"/>
  <c r="K28" i="1" l="1"/>
  <c r="J28" i="1"/>
  <c r="M27" i="1"/>
  <c r="I27" i="1"/>
  <c r="L27" i="1"/>
  <c r="H28" i="1"/>
  <c r="N26" i="1"/>
  <c r="E29" i="1"/>
  <c r="F28" i="1"/>
  <c r="G28" i="1"/>
  <c r="H29" i="1" s="1"/>
  <c r="N27" i="1" l="1"/>
  <c r="J29" i="1"/>
  <c r="K29" i="1"/>
  <c r="L28" i="1"/>
  <c r="I28" i="1"/>
  <c r="M28" i="1"/>
  <c r="E30" i="1"/>
  <c r="G29" i="1"/>
  <c r="F29" i="1"/>
  <c r="H30" i="1" l="1"/>
  <c r="N28" i="1"/>
  <c r="K30" i="1"/>
  <c r="J30" i="1"/>
  <c r="M29" i="1"/>
  <c r="L29" i="1"/>
  <c r="N29" i="1" s="1"/>
  <c r="I29" i="1"/>
  <c r="E31" i="1"/>
  <c r="G30" i="1"/>
  <c r="H31" i="1" s="1"/>
  <c r="F30" i="1"/>
  <c r="J31" i="1" l="1"/>
  <c r="K31" i="1"/>
  <c r="L30" i="1"/>
  <c r="N30" i="1" s="1"/>
  <c r="I30" i="1"/>
  <c r="M30" i="1"/>
  <c r="E32" i="1"/>
  <c r="G31" i="1"/>
  <c r="H32" i="1" s="1"/>
  <c r="F31" i="1"/>
  <c r="M31" i="1" l="1"/>
  <c r="I31" i="1"/>
  <c r="L31" i="1"/>
  <c r="K32" i="1"/>
  <c r="J32" i="1"/>
  <c r="E33" i="1"/>
  <c r="G32" i="1"/>
  <c r="F32" i="1"/>
  <c r="L32" i="1" l="1"/>
  <c r="I32" i="1"/>
  <c r="M32" i="1"/>
  <c r="H33" i="1"/>
  <c r="N31" i="1"/>
  <c r="J33" i="1"/>
  <c r="K33" i="1"/>
  <c r="E34" i="1"/>
  <c r="G33" i="1"/>
  <c r="H34" i="1" s="1"/>
  <c r="F33" i="1"/>
  <c r="N32" i="1" l="1"/>
  <c r="K34" i="1"/>
  <c r="J34" i="1"/>
  <c r="M33" i="1"/>
  <c r="L33" i="1"/>
  <c r="I33" i="1"/>
  <c r="E35" i="1"/>
  <c r="G34" i="1"/>
  <c r="H35" i="1" s="1"/>
  <c r="F34" i="1"/>
  <c r="L34" i="1" l="1"/>
  <c r="I34" i="1"/>
  <c r="M34" i="1"/>
  <c r="N33" i="1"/>
  <c r="J35" i="1"/>
  <c r="K35" i="1"/>
  <c r="E36" i="1"/>
  <c r="G35" i="1"/>
  <c r="F35" i="1"/>
  <c r="K36" i="1" l="1"/>
  <c r="J36" i="1"/>
  <c r="H36" i="1"/>
  <c r="M35" i="1"/>
  <c r="L35" i="1"/>
  <c r="I35" i="1"/>
  <c r="N34" i="1"/>
  <c r="E37" i="1"/>
  <c r="F36" i="1"/>
  <c r="G36" i="1"/>
  <c r="H37" i="1" l="1"/>
  <c r="N35" i="1"/>
  <c r="L36" i="1"/>
  <c r="N36" i="1" s="1"/>
  <c r="I36" i="1"/>
  <c r="M36" i="1"/>
  <c r="J37" i="1"/>
  <c r="K37" i="1"/>
  <c r="E38" i="1"/>
  <c r="G37" i="1"/>
  <c r="F37" i="1"/>
  <c r="K38" i="1" l="1"/>
  <c r="J38" i="1"/>
  <c r="M37" i="1"/>
  <c r="L37" i="1"/>
  <c r="N37" i="1" s="1"/>
  <c r="I37" i="1"/>
  <c r="H38" i="1"/>
  <c r="E39" i="1"/>
  <c r="G38" i="1"/>
  <c r="H39" i="1" s="1"/>
  <c r="F38" i="1"/>
  <c r="J39" i="1" l="1"/>
  <c r="K39" i="1"/>
  <c r="L38" i="1"/>
  <c r="I38" i="1"/>
  <c r="M38" i="1"/>
  <c r="E40" i="1"/>
  <c r="G39" i="1"/>
  <c r="F39" i="1"/>
  <c r="K40" i="1" l="1"/>
  <c r="J40" i="1"/>
  <c r="M39" i="1"/>
  <c r="I39" i="1"/>
  <c r="L39" i="1"/>
  <c r="H40" i="1"/>
  <c r="N38" i="1"/>
  <c r="E41" i="1"/>
  <c r="G40" i="1"/>
  <c r="H41" i="1" s="1"/>
  <c r="F40" i="1"/>
  <c r="N39" i="1" l="1"/>
  <c r="L40" i="1"/>
  <c r="M40" i="1"/>
  <c r="I40" i="1"/>
  <c r="J41" i="1"/>
  <c r="K41" i="1"/>
  <c r="E42" i="1"/>
  <c r="G41" i="1"/>
  <c r="F41" i="1"/>
  <c r="K42" i="1" l="1"/>
  <c r="J42" i="1"/>
  <c r="M41" i="1"/>
  <c r="I41" i="1"/>
  <c r="L41" i="1"/>
  <c r="H42" i="1"/>
  <c r="N40" i="1"/>
  <c r="E43" i="1"/>
  <c r="G42" i="1"/>
  <c r="F42" i="1"/>
  <c r="H43" i="1" l="1"/>
  <c r="N41" i="1"/>
  <c r="J43" i="1"/>
  <c r="K43" i="1"/>
  <c r="L42" i="1"/>
  <c r="M42" i="1"/>
  <c r="I42" i="1"/>
  <c r="E44" i="1"/>
  <c r="G43" i="1"/>
  <c r="F43" i="1"/>
  <c r="H44" i="1" l="1"/>
  <c r="N42" i="1"/>
  <c r="K44" i="1"/>
  <c r="J44" i="1"/>
  <c r="M43" i="1"/>
  <c r="I43" i="1"/>
  <c r="L43" i="1"/>
  <c r="N43" i="1" s="1"/>
  <c r="E45" i="1"/>
  <c r="G44" i="1"/>
  <c r="F44" i="1"/>
  <c r="H45" i="1" l="1"/>
  <c r="J45" i="1"/>
  <c r="K45" i="1"/>
  <c r="L44" i="1"/>
  <c r="M44" i="1"/>
  <c r="I44" i="1"/>
  <c r="E46" i="1"/>
  <c r="G45" i="1"/>
  <c r="F45" i="1"/>
  <c r="M45" i="1" l="1"/>
  <c r="L45" i="1"/>
  <c r="N45" i="1" s="1"/>
  <c r="I45" i="1"/>
  <c r="H46" i="1"/>
  <c r="N44" i="1"/>
  <c r="K46" i="1"/>
  <c r="J46" i="1"/>
  <c r="E47" i="1"/>
  <c r="G46" i="1"/>
  <c r="H47" i="1" s="1"/>
  <c r="F46" i="1"/>
  <c r="J47" i="1" l="1"/>
  <c r="K47" i="1"/>
  <c r="L46" i="1"/>
  <c r="N46" i="1" s="1"/>
  <c r="I46" i="1"/>
  <c r="M46" i="1"/>
  <c r="E48" i="1"/>
  <c r="G47" i="1"/>
  <c r="H48" i="1" s="1"/>
  <c r="F47" i="1"/>
  <c r="K48" i="1" l="1"/>
  <c r="J48" i="1"/>
  <c r="M47" i="1"/>
  <c r="L47" i="1"/>
  <c r="I47" i="1"/>
  <c r="E49" i="1"/>
  <c r="G48" i="1"/>
  <c r="F48" i="1"/>
  <c r="N47" i="1" l="1"/>
  <c r="L48" i="1"/>
  <c r="M48" i="1"/>
  <c r="I48" i="1"/>
  <c r="H49" i="1"/>
  <c r="J49" i="1"/>
  <c r="K49" i="1"/>
  <c r="E50" i="1"/>
  <c r="G49" i="1"/>
  <c r="H50" i="1" s="1"/>
  <c r="F49" i="1"/>
  <c r="K50" i="1" l="1"/>
  <c r="J50" i="1"/>
  <c r="M49" i="1"/>
  <c r="I49" i="1"/>
  <c r="L49" i="1"/>
  <c r="N48" i="1"/>
  <c r="E51" i="1"/>
  <c r="G50" i="1"/>
  <c r="F50" i="1"/>
  <c r="N49" i="1" l="1"/>
  <c r="H51" i="1"/>
  <c r="J51" i="1"/>
  <c r="K51" i="1"/>
  <c r="L50" i="1"/>
  <c r="M50" i="1"/>
  <c r="I50" i="1"/>
  <c r="E52" i="1"/>
  <c r="G51" i="1"/>
  <c r="F51" i="1"/>
  <c r="M51" i="1" l="1"/>
  <c r="I51" i="1"/>
  <c r="L51" i="1"/>
  <c r="N51" i="1" s="1"/>
  <c r="H52" i="1"/>
  <c r="N50" i="1"/>
  <c r="K52" i="1"/>
  <c r="J52" i="1"/>
  <c r="E53" i="1"/>
  <c r="G52" i="1"/>
  <c r="H53" i="1" s="1"/>
  <c r="F52" i="1"/>
  <c r="L52" i="1" l="1"/>
  <c r="I52" i="1"/>
  <c r="M52" i="1"/>
  <c r="J53" i="1"/>
  <c r="K53" i="1"/>
  <c r="E54" i="1"/>
  <c r="G53" i="1"/>
  <c r="F53" i="1"/>
  <c r="N52" i="1" l="1"/>
  <c r="M53" i="1"/>
  <c r="L53" i="1"/>
  <c r="N53" i="1" s="1"/>
  <c r="I53" i="1"/>
  <c r="H54" i="1"/>
  <c r="K54" i="1"/>
  <c r="J54" i="1"/>
  <c r="E55" i="1"/>
  <c r="F54" i="1"/>
  <c r="G54" i="1"/>
  <c r="H55" i="1" s="1"/>
  <c r="L54" i="1" l="1"/>
  <c r="I54" i="1"/>
  <c r="M54" i="1"/>
  <c r="J55" i="1"/>
  <c r="K55" i="1"/>
  <c r="E56" i="1"/>
  <c r="G55" i="1"/>
  <c r="H56" i="1" s="1"/>
  <c r="F55" i="1"/>
  <c r="K56" i="1" l="1"/>
  <c r="J56" i="1"/>
  <c r="M55" i="1"/>
  <c r="I55" i="1"/>
  <c r="L55" i="1"/>
  <c r="N54" i="1"/>
  <c r="E57" i="1"/>
  <c r="G56" i="1"/>
  <c r="F56" i="1"/>
  <c r="N55" i="1" l="1"/>
  <c r="H57" i="1"/>
  <c r="J57" i="1"/>
  <c r="K57" i="1"/>
  <c r="L56" i="1"/>
  <c r="M56" i="1"/>
  <c r="I56" i="1"/>
  <c r="E58" i="1"/>
  <c r="G57" i="1"/>
  <c r="F57" i="1"/>
  <c r="K58" i="1" l="1"/>
  <c r="J58" i="1"/>
  <c r="M57" i="1"/>
  <c r="I57" i="1"/>
  <c r="L57" i="1"/>
  <c r="H58" i="1"/>
  <c r="N56" i="1"/>
  <c r="E59" i="1"/>
  <c r="G58" i="1"/>
  <c r="H59" i="1" s="1"/>
  <c r="F58" i="1"/>
  <c r="N57" i="1" l="1"/>
  <c r="J59" i="1"/>
  <c r="K59" i="1"/>
  <c r="L58" i="1"/>
  <c r="M58" i="1"/>
  <c r="I58" i="1"/>
  <c r="E60" i="1"/>
  <c r="G59" i="1"/>
  <c r="F59" i="1"/>
  <c r="K60" i="1" l="1"/>
  <c r="J60" i="1"/>
  <c r="M59" i="1"/>
  <c r="I59" i="1"/>
  <c r="L59" i="1"/>
  <c r="N59" i="1" s="1"/>
  <c r="H60" i="1"/>
  <c r="N58" i="1"/>
  <c r="E61" i="1"/>
  <c r="G60" i="1"/>
  <c r="H61" i="1" s="1"/>
  <c r="F60" i="1"/>
  <c r="J61" i="1" l="1"/>
  <c r="K61" i="1"/>
  <c r="L60" i="1"/>
  <c r="N60" i="1" s="1"/>
  <c r="M60" i="1"/>
  <c r="I60" i="1"/>
  <c r="E62" i="1"/>
  <c r="G61" i="1"/>
  <c r="H62" i="1" s="1"/>
  <c r="F61" i="1"/>
  <c r="M61" i="1" l="1"/>
  <c r="L61" i="1"/>
  <c r="N61" i="1" s="1"/>
  <c r="I61" i="1"/>
  <c r="K62" i="1"/>
  <c r="J62" i="1"/>
  <c r="E63" i="1"/>
  <c r="F62" i="1"/>
  <c r="G62" i="1"/>
  <c r="H63" i="1" l="1"/>
  <c r="L62" i="1"/>
  <c r="M62" i="1"/>
  <c r="I62" i="1"/>
  <c r="J63" i="1"/>
  <c r="K63" i="1"/>
  <c r="E64" i="1"/>
  <c r="G63" i="1"/>
  <c r="F63" i="1"/>
  <c r="H64" i="1" l="1"/>
  <c r="N62" i="1"/>
  <c r="K64" i="1"/>
  <c r="J65" i="1" s="1"/>
  <c r="J67" i="1" s="1"/>
  <c r="J64" i="1"/>
  <c r="I65" i="1" s="1"/>
  <c r="I67" i="1" s="1"/>
  <c r="M63" i="1"/>
  <c r="L63" i="1"/>
  <c r="N63" i="1" s="1"/>
  <c r="I63" i="1"/>
  <c r="G64" i="1"/>
  <c r="G65" i="1" s="1"/>
  <c r="G67" i="1" s="1"/>
  <c r="F64" i="1"/>
  <c r="F65" i="1" l="1"/>
  <c r="F67" i="1" s="1"/>
  <c r="L64" i="1"/>
  <c r="M64" i="1"/>
  <c r="L65" i="1" s="1"/>
  <c r="L67" i="1" s="1"/>
  <c r="I64" i="1"/>
  <c r="N64" i="1" l="1"/>
  <c r="K65" i="1"/>
  <c r="K67" i="1" s="1"/>
  <c r="H65" i="1"/>
  <c r="H67" i="1" s="1"/>
  <c r="C17" i="1"/>
  <c r="C18" i="1" l="1"/>
  <c r="C16" i="1" s="1"/>
  <c r="M65" i="1"/>
  <c r="M67" i="1" s="1"/>
</calcChain>
</file>

<file path=xl/sharedStrings.xml><?xml version="1.0" encoding="utf-8"?>
<sst xmlns="http://schemas.openxmlformats.org/spreadsheetml/2006/main" count="37" uniqueCount="26">
  <si>
    <t>t</t>
  </si>
  <si>
    <t>DL_A</t>
  </si>
  <si>
    <t>DL_B_RB</t>
  </si>
  <si>
    <t>DL_B_RC</t>
  </si>
  <si>
    <t>DL_B_Total</t>
  </si>
  <si>
    <t>Datos</t>
  </si>
  <si>
    <t>r</t>
  </si>
  <si>
    <t>T</t>
  </si>
  <si>
    <t>Lambda_A</t>
  </si>
  <si>
    <t>Lambda_B</t>
  </si>
  <si>
    <t>Lambda_C</t>
  </si>
  <si>
    <t>R_A</t>
  </si>
  <si>
    <t>R_B</t>
  </si>
  <si>
    <t>R_C</t>
  </si>
  <si>
    <t>rho</t>
  </si>
  <si>
    <t>Delta_t</t>
  </si>
  <si>
    <t>B(t,t_i)</t>
  </si>
  <si>
    <t>P_A(t,t_i)</t>
  </si>
  <si>
    <t>Alternative</t>
  </si>
  <si>
    <t>P_B(t,t_i)</t>
  </si>
  <si>
    <t>P_C(t,t_i)</t>
  </si>
  <si>
    <t>Valor derivado</t>
  </si>
  <si>
    <t>Valor A (Pagamos)</t>
  </si>
  <si>
    <t>Valor B y C (Recibimos)</t>
  </si>
  <si>
    <t>Juan</t>
  </si>
  <si>
    <t>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</si>
</sst>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9" fontId="0" fillId="0" borderId="0" xfId="0" applyNumberFormat="1"/>
    <xf numFmtId="9" fontId="0" fillId="0" borderId="3" xfId="0" applyNumberFormat="1" applyBorder="1"/>
    <xf numFmtId="0" fontId="0" fillId="0" borderId="8" xfId="0" applyBorder="1"/>
    <xf numFmtId="9" fontId="0" fillId="0" borderId="8" xfId="0" applyNumberFormat="1" applyBorder="1"/>
    <xf numFmtId="10" fontId="0" fillId="0" borderId="8" xfId="0" applyNumberFormat="1" applyBorder="1"/>
    <xf numFmtId="9" fontId="0" fillId="0" borderId="5" xfId="0" applyNumberFormat="1" applyBorder="1"/>
    <xf numFmtId="0" fontId="1" fillId="3" borderId="6" xfId="0" applyFont="1" applyFill="1" applyBorder="1"/>
    <xf numFmtId="0" fontId="1" fillId="3" borderId="9" xfId="0" applyFont="1" applyFill="1" applyBorder="1"/>
    <xf numFmtId="0" fontId="1" fillId="3" borderId="7" xfId="0" applyFont="1" applyFill="1" applyBorder="1"/>
    <xf numFmtId="0" fontId="0" fillId="0" borderId="10" xfId="0" applyBorder="1"/>
    <xf numFmtId="0" fontId="1" fillId="3" borderId="1" xfId="0" applyFont="1" applyFill="1" applyBorder="1"/>
    <xf numFmtId="0" fontId="2" fillId="0" borderId="3" xfId="0" applyFont="1" applyBorder="1"/>
    <xf numFmtId="0" fontId="2" fillId="0" borderId="6" xfId="0" applyFont="1" applyBorder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67"/>
  <sheetViews>
    <sheetView showGridLines="0" workbookViewId="0">
      <selection activeCell="B3" sqref="B3:C14"/>
    </sheetView>
  </sheetViews>
  <sheetFormatPr baseColWidth="10" defaultRowHeight="15" x14ac:dyDescent="0.25"/>
  <cols>
    <col min="1" max="1" width="6.5703125" customWidth="1"/>
    <col min="2" max="2" width="21.5703125" bestFit="1" customWidth="1"/>
  </cols>
  <sheetData>
    <row r="3" spans="2:14" x14ac:dyDescent="0.25">
      <c r="B3" s="19" t="s">
        <v>5</v>
      </c>
      <c r="E3" s="20" t="s">
        <v>0</v>
      </c>
      <c r="F3" s="20" t="s">
        <v>16</v>
      </c>
      <c r="G3" s="20" t="s">
        <v>17</v>
      </c>
      <c r="H3" s="20" t="s">
        <v>18</v>
      </c>
      <c r="I3" s="20" t="s">
        <v>1</v>
      </c>
      <c r="J3" s="20" t="s">
        <v>19</v>
      </c>
      <c r="K3" s="20" t="s">
        <v>20</v>
      </c>
      <c r="L3" s="20" t="s">
        <v>2</v>
      </c>
      <c r="M3" s="20" t="s">
        <v>3</v>
      </c>
      <c r="N3" s="20" t="s">
        <v>4</v>
      </c>
    </row>
    <row r="4" spans="2:14" x14ac:dyDescent="0.25">
      <c r="B4" s="13" t="s">
        <v>6</v>
      </c>
      <c r="C4" s="8">
        <v>0.01</v>
      </c>
      <c r="E4" s="7">
        <v>0</v>
      </c>
      <c r="F4">
        <f>EXP(-$C$4*E4)</f>
        <v>1</v>
      </c>
      <c r="G4">
        <f>EXP(-$C$6*(E4-$E$4))</f>
        <v>1</v>
      </c>
      <c r="H4">
        <f>1*EXP(-$C$6*(E4-E4))</f>
        <v>1</v>
      </c>
      <c r="I4">
        <f>(1-$C$9)*F4*(G4-1)</f>
        <v>0</v>
      </c>
      <c r="J4">
        <f>EXP(-$C$7*(E4-$E$4))</f>
        <v>1</v>
      </c>
      <c r="K4">
        <f>EXP(-$C$8*(E4-$E$4))</f>
        <v>1</v>
      </c>
      <c r="L4">
        <f>(1-$C$10)*F4*(1-J4)</f>
        <v>0</v>
      </c>
      <c r="M4">
        <f>(1-$C$11)*F4*(1-K4)*J4</f>
        <v>0</v>
      </c>
      <c r="N4">
        <f>L4+M4</f>
        <v>0</v>
      </c>
    </row>
    <row r="5" spans="2:14" x14ac:dyDescent="0.25">
      <c r="B5" s="14" t="s">
        <v>7</v>
      </c>
      <c r="C5" s="9">
        <v>5</v>
      </c>
      <c r="E5" s="7">
        <f>E4+$C$14</f>
        <v>8.3333333333333329E-2</v>
      </c>
      <c r="F5">
        <f>EXP(-$C$4*(E5-$E$4))</f>
        <v>0.99916701379245831</v>
      </c>
      <c r="G5">
        <f>EXP(-$C$6*(E5-$E$4))</f>
        <v>0.99750312239746008</v>
      </c>
      <c r="H5">
        <f>G4*EXP(-$C$6*(E5-E4))</f>
        <v>0.99750312239746008</v>
      </c>
      <c r="I5">
        <f>(1-$C$9)*F5*(G4-G5)</f>
        <v>1.7463584165545558E-3</v>
      </c>
      <c r="J5">
        <f>EXP(-$C$7*(E5-$E$4))</f>
        <v>0.99875078092458092</v>
      </c>
      <c r="K5">
        <f>EXP(-$C$8*(E5-$E$4))</f>
        <v>0.99876742690964582</v>
      </c>
      <c r="L5">
        <f>(1-$C$10)*F5*(J4-J5)</f>
        <v>6.1160746164794016E-4</v>
      </c>
      <c r="M5">
        <f>(1-$C$11)*F5*(K4-K5)*J5</f>
        <v>5.5350355623637695E-4</v>
      </c>
      <c r="N5">
        <f t="shared" ref="N5:N64" si="0">L5+M5</f>
        <v>1.1651110178843172E-3</v>
      </c>
    </row>
    <row r="6" spans="2:14" x14ac:dyDescent="0.25">
      <c r="B6" s="14" t="s">
        <v>8</v>
      </c>
      <c r="C6" s="10">
        <v>0.03</v>
      </c>
      <c r="E6" s="7">
        <f t="shared" ref="E6:E64" si="1">E5+$C$14</f>
        <v>0.16666666666666666</v>
      </c>
      <c r="F6">
        <f>EXP(-$C$4*(E6-$E$4))</f>
        <v>0.99833472145093871</v>
      </c>
      <c r="G6">
        <f>EXP(-$C$6*(E6-$E$4))</f>
        <v>0.99501247919268232</v>
      </c>
      <c r="H6">
        <f>G5*EXP(-$C$6*(E6-E5))</f>
        <v>0.99501247919268221</v>
      </c>
      <c r="I6">
        <f t="shared" ref="I6:I64" si="2">(1-$C$9)*F6*(G5-G6)</f>
        <v>1.7405469130528381E-3</v>
      </c>
      <c r="J6">
        <f>EXP(-$C$7*(E6-$E$4))</f>
        <v>0.99750312239746008</v>
      </c>
      <c r="K6">
        <f>EXP(-$C$8*(E6-$E$4))</f>
        <v>0.99753637305571463</v>
      </c>
      <c r="L6">
        <f t="shared" ref="L6:L64" si="3">(1-$C$10)*F6*(J5-J6)</f>
        <v>6.1033460578814136E-4</v>
      </c>
      <c r="M6">
        <f t="shared" ref="M6:M64" si="4">(1-$C$11)*F6*(K5-K6)*J6</f>
        <v>5.5167081042508607E-4</v>
      </c>
      <c r="N6">
        <f t="shared" si="0"/>
        <v>1.1620054162132273E-3</v>
      </c>
    </row>
    <row r="7" spans="2:14" x14ac:dyDescent="0.25">
      <c r="B7" s="14" t="s">
        <v>9</v>
      </c>
      <c r="C7" s="11">
        <v>1.4999999999999999E-2</v>
      </c>
      <c r="E7" s="7">
        <f t="shared" si="1"/>
        <v>0.25</v>
      </c>
      <c r="F7">
        <f>EXP(-$C$4*(E7-$E$4))</f>
        <v>0.99750312239746008</v>
      </c>
      <c r="G7">
        <f>EXP(-$C$6*(E7-$E$4))</f>
        <v>0.99252805481913842</v>
      </c>
      <c r="H7">
        <f>G6*EXP(-$C$6*(E7-E6))</f>
        <v>0.99252805481913842</v>
      </c>
      <c r="I7">
        <f t="shared" si="2"/>
        <v>1.7347547489792777E-3</v>
      </c>
      <c r="J7">
        <f>EXP(-$C$7*(E7-$E$4))</f>
        <v>0.99625702246917103</v>
      </c>
      <c r="K7">
        <f>EXP(-$C$8*(E7-$E$4))</f>
        <v>0.99630683656563657</v>
      </c>
      <c r="L7">
        <f t="shared" si="3"/>
        <v>6.0906439895091699E-4</v>
      </c>
      <c r="M7">
        <f t="shared" si="4"/>
        <v>5.4984413315148969E-4</v>
      </c>
      <c r="N7">
        <f t="shared" si="0"/>
        <v>1.1589085321024066E-3</v>
      </c>
    </row>
    <row r="8" spans="2:14" x14ac:dyDescent="0.25">
      <c r="B8" s="14" t="s">
        <v>10</v>
      </c>
      <c r="C8" s="11">
        <v>1.4800000000000001E-2</v>
      </c>
      <c r="E8" s="7">
        <f t="shared" si="1"/>
        <v>0.33333333333333331</v>
      </c>
      <c r="F8">
        <f>EXP(-$C$4*(E8-$E$4))</f>
        <v>0.99667221605452327</v>
      </c>
      <c r="G8">
        <f>EXP(-$C$6*(E8-$E$4))</f>
        <v>0.99004983374916811</v>
      </c>
      <c r="H8">
        <f>G7*EXP(-$C$6*(E8-E7))</f>
        <v>0.990049833749168</v>
      </c>
      <c r="I8">
        <f t="shared" si="2"/>
        <v>1.7289818599762242E-3</v>
      </c>
      <c r="J8">
        <f>EXP(-$C$7*(E8-$E$4))</f>
        <v>0.99501247919268232</v>
      </c>
      <c r="K8">
        <f>EXP(-$C$8*(E8-$E$4))</f>
        <v>0.99507881556914979</v>
      </c>
      <c r="L8">
        <f t="shared" si="3"/>
        <v>6.0779683562334121E-4</v>
      </c>
      <c r="M8">
        <f t="shared" si="4"/>
        <v>5.4802350432162832E-4</v>
      </c>
      <c r="N8">
        <f t="shared" si="0"/>
        <v>1.1558203399449694E-3</v>
      </c>
    </row>
    <row r="9" spans="2:14" x14ac:dyDescent="0.25">
      <c r="B9" s="14" t="s">
        <v>11</v>
      </c>
      <c r="C9" s="10">
        <v>0.3</v>
      </c>
      <c r="E9" s="7">
        <f t="shared" si="1"/>
        <v>0.41666666666666663</v>
      </c>
      <c r="F9">
        <f>EXP(-$C$4*(E9-$E$4))</f>
        <v>0.99584200184510996</v>
      </c>
      <c r="G9">
        <f>EXP(-$C$6*(E9-$E$4))</f>
        <v>0.98757780049388144</v>
      </c>
      <c r="H9">
        <f>G8*EXP(-$C$6*(E9-E8))</f>
        <v>0.98757780049388144</v>
      </c>
      <c r="I9">
        <f t="shared" si="2"/>
        <v>1.7232281819006495E-3</v>
      </c>
      <c r="J9">
        <f>EXP(-$C$7*(E9-$E$4))</f>
        <v>0.9937694906233947</v>
      </c>
      <c r="K9">
        <f>EXP(-$C$8*(E9-$E$4))</f>
        <v>0.99385230819829773</v>
      </c>
      <c r="L9">
        <f t="shared" si="3"/>
        <v>6.0653191030388533E-4</v>
      </c>
      <c r="M9">
        <f t="shared" si="4"/>
        <v>5.4620890390804624E-4</v>
      </c>
      <c r="N9">
        <f t="shared" si="0"/>
        <v>1.1527408142119316E-3</v>
      </c>
    </row>
    <row r="10" spans="2:14" x14ac:dyDescent="0.25">
      <c r="B10" s="14" t="s">
        <v>12</v>
      </c>
      <c r="C10" s="10">
        <v>0.51</v>
      </c>
      <c r="E10" s="7">
        <f t="shared" si="1"/>
        <v>0.49999999999999994</v>
      </c>
      <c r="F10">
        <f>EXP(-$C$4*(E10-$E$4))</f>
        <v>0.99501247919268232</v>
      </c>
      <c r="G10">
        <f>EXP(-$C$6*(E10-$E$4))</f>
        <v>0.98511193960306265</v>
      </c>
      <c r="H10">
        <f>G9*EXP(-$C$6*(E10-E9))</f>
        <v>0.98511193960306265</v>
      </c>
      <c r="I10">
        <f t="shared" si="2"/>
        <v>1.717493650822519E-3</v>
      </c>
      <c r="J10">
        <f>EXP(-$C$7*(E10-$E$4))</f>
        <v>0.99252805481913842</v>
      </c>
      <c r="K10">
        <f>EXP(-$C$8*(E10-$E$4))</f>
        <v>0.99262731258742609</v>
      </c>
      <c r="L10">
        <f t="shared" si="3"/>
        <v>6.0526961750228809E-4</v>
      </c>
      <c r="M10">
        <f t="shared" si="4"/>
        <v>5.4440031194967172E-4</v>
      </c>
      <c r="N10">
        <f t="shared" si="0"/>
        <v>1.1496699294519597E-3</v>
      </c>
    </row>
    <row r="11" spans="2:14" x14ac:dyDescent="0.25">
      <c r="B11" s="14" t="s">
        <v>13</v>
      </c>
      <c r="C11" s="10">
        <v>0.55000000000000004</v>
      </c>
      <c r="E11" s="7">
        <f t="shared" si="1"/>
        <v>0.58333333333333326</v>
      </c>
      <c r="F11">
        <f>EXP(-$C$4*(E11-$E$4))</f>
        <v>0.99418364752118304</v>
      </c>
      <c r="G11">
        <f>EXP(-$C$6*(E11-$E$4))</f>
        <v>0.9826522356650732</v>
      </c>
      <c r="H11">
        <f>G10*EXP(-$C$6*(E11-E10))</f>
        <v>0.98265223566507309</v>
      </c>
      <c r="I11">
        <f t="shared" si="2"/>
        <v>1.7117782030247938E-3</v>
      </c>
      <c r="J11">
        <f>EXP(-$C$7*(E11-$E$4))</f>
        <v>0.99128816984016976</v>
      </c>
      <c r="K11">
        <f>EXP(-$C$8*(E11-$E$4))</f>
        <v>0.99140382687318018</v>
      </c>
      <c r="L11">
        <f t="shared" si="3"/>
        <v>6.0400995173991244E-4</v>
      </c>
      <c r="M11">
        <f t="shared" si="4"/>
        <v>5.4259770855145017E-4</v>
      </c>
      <c r="N11">
        <f t="shared" si="0"/>
        <v>1.1466076602913626E-3</v>
      </c>
    </row>
    <row r="12" spans="2:14" x14ac:dyDescent="0.25">
      <c r="B12" s="15" t="s">
        <v>14</v>
      </c>
      <c r="C12" s="12">
        <v>0</v>
      </c>
      <c r="E12" s="7">
        <f t="shared" si="1"/>
        <v>0.66666666666666663</v>
      </c>
      <c r="F12">
        <f>EXP(-$C$4*(E12-$E$4))</f>
        <v>0.99335550625503444</v>
      </c>
      <c r="G12">
        <f>EXP(-$C$6*(E12-$E$4))</f>
        <v>0.98019867330675525</v>
      </c>
      <c r="H12">
        <f>G11*EXP(-$C$6*(E12-E11))</f>
        <v>0.98019867330675525</v>
      </c>
      <c r="I12">
        <f t="shared" si="2"/>
        <v>1.7060817750026572E-3</v>
      </c>
      <c r="J12">
        <f>EXP(-$C$7*(E12-$E$4))</f>
        <v>0.99004983374916811</v>
      </c>
      <c r="K12">
        <f>EXP(-$C$8*(E12-$E$4))</f>
        <v>0.99018184919450203</v>
      </c>
      <c r="L12">
        <f t="shared" si="3"/>
        <v>6.0275290754950746E-4</v>
      </c>
      <c r="M12">
        <f t="shared" si="4"/>
        <v>5.4080107388422647E-4</v>
      </c>
      <c r="N12">
        <f t="shared" si="0"/>
        <v>1.143553981433734E-3</v>
      </c>
    </row>
    <row r="13" spans="2:14" x14ac:dyDescent="0.25">
      <c r="E13" s="7">
        <f t="shared" si="1"/>
        <v>0.75</v>
      </c>
      <c r="F13">
        <f>EXP(-$C$4*(E13-$E$4))</f>
        <v>0.99252805481913842</v>
      </c>
      <c r="G13">
        <f>EXP(-$C$6*(E13-$E$4))</f>
        <v>0.97775123719333634</v>
      </c>
      <c r="H13">
        <f>G12*EXP(-$C$6*(E13-E12))</f>
        <v>0.97775123719333623</v>
      </c>
      <c r="I13">
        <f t="shared" si="2"/>
        <v>1.7004043034620484E-3</v>
      </c>
      <c r="J13">
        <f>EXP(-$C$7*(E13-$E$4))</f>
        <v>0.98881304461123309</v>
      </c>
      <c r="K13">
        <f>EXP(-$C$8*(E13-$E$4))</f>
        <v>0.98896137769262771</v>
      </c>
      <c r="L13">
        <f t="shared" si="3"/>
        <v>6.0149847947507781E-4</v>
      </c>
      <c r="M13">
        <f t="shared" si="4"/>
        <v>5.3901038818442951E-4</v>
      </c>
      <c r="N13">
        <f t="shared" si="0"/>
        <v>1.1405088676595073E-3</v>
      </c>
    </row>
    <row r="14" spans="2:14" x14ac:dyDescent="0.25">
      <c r="B14" s="17" t="s">
        <v>15</v>
      </c>
      <c r="C14" s="16">
        <f>1/12</f>
        <v>8.3333333333333329E-2</v>
      </c>
      <c r="E14" s="7">
        <f t="shared" si="1"/>
        <v>0.83333333333333337</v>
      </c>
      <c r="F14">
        <f>EXP(-$C$4*(E14-$E$4))</f>
        <v>0.99170129263887596</v>
      </c>
      <c r="G14">
        <f>EXP(-$C$6*(E14-$E$4))</f>
        <v>0.97530991202833262</v>
      </c>
      <c r="H14">
        <f>G13*EXP(-$C$6*(E14-E13))</f>
        <v>0.97530991202833262</v>
      </c>
      <c r="I14">
        <f t="shared" si="2"/>
        <v>1.6947457253202092E-3</v>
      </c>
      <c r="J14">
        <f>EXP(-$C$7*(E14-$E$4))</f>
        <v>0.98757780049388144</v>
      </c>
      <c r="K14">
        <f>EXP(-$C$8*(E14-$E$4))</f>
        <v>0.98774241051108413</v>
      </c>
      <c r="L14">
        <f t="shared" si="3"/>
        <v>6.0024666207207861E-4</v>
      </c>
      <c r="M14">
        <f t="shared" si="4"/>
        <v>5.3722563175410238E-4</v>
      </c>
      <c r="N14">
        <f t="shared" si="0"/>
        <v>1.1374722938261809E-3</v>
      </c>
    </row>
    <row r="15" spans="2:14" x14ac:dyDescent="0.25">
      <c r="E15" s="7">
        <f t="shared" si="1"/>
        <v>0.91666666666666674</v>
      </c>
      <c r="F15">
        <f>EXP(-$C$4*(E15-$E$4))</f>
        <v>0.99087521914010657</v>
      </c>
      <c r="G15">
        <f>EXP(-$C$6*(E15-$E$4))</f>
        <v>0.972874682553454</v>
      </c>
      <c r="H15">
        <f>G14*EXP(-$C$6*(E15-E14))</f>
        <v>0.97287468255345388</v>
      </c>
      <c r="I15">
        <f t="shared" si="2"/>
        <v>1.6891059777037591E-3</v>
      </c>
      <c r="J15">
        <f>EXP(-$C$7*(E15-$E$4))</f>
        <v>0.98634409946704404</v>
      </c>
      <c r="K15">
        <f>EXP(-$C$8*(E15-$E$4))</f>
        <v>0.9865249457956865</v>
      </c>
      <c r="L15">
        <f t="shared" si="3"/>
        <v>5.9899744990723135E-4</v>
      </c>
      <c r="M15">
        <f t="shared" si="4"/>
        <v>5.3544678496039158E-4</v>
      </c>
      <c r="N15">
        <f t="shared" si="0"/>
        <v>1.1344442348676228E-3</v>
      </c>
    </row>
    <row r="16" spans="2:14" x14ac:dyDescent="0.25">
      <c r="B16" s="13" t="s">
        <v>21</v>
      </c>
      <c r="C16" s="18">
        <f>C18-C17</f>
        <v>-3.0430702717352931E-2</v>
      </c>
      <c r="E16" s="7">
        <f t="shared" si="1"/>
        <v>1</v>
      </c>
      <c r="F16">
        <f>EXP(-$C$4*(E16-$E$4))</f>
        <v>0.99004983374916811</v>
      </c>
      <c r="G16">
        <f>EXP(-$C$6*(E16-$E$4))</f>
        <v>0.97044553354850815</v>
      </c>
      <c r="H16">
        <f>G15*EXP(-$C$6*(E16-E15))</f>
        <v>0.97044553354850815</v>
      </c>
      <c r="I16">
        <f t="shared" si="2"/>
        <v>1.6834849979490108E-3</v>
      </c>
      <c r="J16">
        <f>EXP(-$C$7*(E16-$E$4))</f>
        <v>0.98511193960306265</v>
      </c>
      <c r="K16">
        <f>EXP(-$C$8*(E16-$E$4))</f>
        <v>0.98530898169453562</v>
      </c>
      <c r="L16">
        <f t="shared" si="3"/>
        <v>5.9775083755871799E-4</v>
      </c>
      <c r="M16">
        <f t="shared" si="4"/>
        <v>5.3367382823538362E-4</v>
      </c>
      <c r="N16">
        <f t="shared" si="0"/>
        <v>1.1314246657941015E-3</v>
      </c>
    </row>
    <row r="17" spans="2:14" x14ac:dyDescent="0.25">
      <c r="B17" s="14" t="s">
        <v>22</v>
      </c>
      <c r="C17" s="9">
        <f>SUM(I4:I64)</f>
        <v>9.5126690978558276E-2</v>
      </c>
      <c r="E17" s="7">
        <f t="shared" si="1"/>
        <v>1.0833333333333333</v>
      </c>
      <c r="F17">
        <f>EXP(-$C$4*(E17-$E$4))</f>
        <v>0.98922513589287608</v>
      </c>
      <c r="G17">
        <f>EXP(-$C$6*(E17-$E$4))</f>
        <v>0.96802244983130603</v>
      </c>
      <c r="H17">
        <f>G16*EXP(-$C$6*(E17-E16))</f>
        <v>0.96802244983130603</v>
      </c>
      <c r="I17">
        <f t="shared" si="2"/>
        <v>1.6778827236003603E-3</v>
      </c>
      <c r="J17">
        <f>EXP(-$C$7*(E17-$E$4))</f>
        <v>0.9838813189766874</v>
      </c>
      <c r="K17">
        <f>EXP(-$C$8*(E17-$E$4))</f>
        <v>0.98409451635801459</v>
      </c>
      <c r="L17">
        <f t="shared" si="3"/>
        <v>5.9650681961572773E-4</v>
      </c>
      <c r="M17">
        <f t="shared" si="4"/>
        <v>5.3190674207618258E-4</v>
      </c>
      <c r="N17">
        <f t="shared" si="0"/>
        <v>1.1284135616919104E-3</v>
      </c>
    </row>
    <row r="18" spans="2:14" x14ac:dyDescent="0.25">
      <c r="B18" s="15" t="s">
        <v>23</v>
      </c>
      <c r="C18" s="4">
        <f>SUM(N4:N64)</f>
        <v>6.4695988261205345E-2</v>
      </c>
      <c r="E18" s="7">
        <f t="shared" si="1"/>
        <v>1.1666666666666665</v>
      </c>
      <c r="F18">
        <f>EXP(-$C$4*(E18-$E$4))</f>
        <v>0.98840112499852384</v>
      </c>
      <c r="G18">
        <f>EXP(-$C$6*(E18-$E$4))</f>
        <v>0.96560541625756646</v>
      </c>
      <c r="H18">
        <f>G17*EXP(-$C$6*(E18-E17))</f>
        <v>0.96560541625756646</v>
      </c>
      <c r="I18">
        <f t="shared" si="2"/>
        <v>1.6722990924103744E-3</v>
      </c>
      <c r="J18">
        <f>EXP(-$C$7*(E18-$E$4))</f>
        <v>0.9826522356650732</v>
      </c>
      <c r="K18">
        <f>EXP(-$C$8*(E18-$E$4))</f>
        <v>0.98288154793878657</v>
      </c>
      <c r="L18">
        <f t="shared" si="3"/>
        <v>5.9526539067902872E-4</v>
      </c>
      <c r="M18">
        <f t="shared" si="4"/>
        <v>5.3014550704421075E-4</v>
      </c>
      <c r="N18">
        <f t="shared" si="0"/>
        <v>1.1254108977232394E-3</v>
      </c>
    </row>
    <row r="19" spans="2:14" x14ac:dyDescent="0.25">
      <c r="E19" s="7">
        <f t="shared" si="1"/>
        <v>1.2499999999999998</v>
      </c>
      <c r="F19">
        <f>EXP(-$C$4*(E19-$E$4))</f>
        <v>0.98757780049388144</v>
      </c>
      <c r="G19">
        <f>EXP(-$C$6*(E19-$E$4))</f>
        <v>0.96319441772082182</v>
      </c>
      <c r="H19">
        <f>G18*EXP(-$C$6*(E19-E18))</f>
        <v>0.96319441772082171</v>
      </c>
      <c r="I19">
        <f t="shared" si="2"/>
        <v>1.666734042338571E-3</v>
      </c>
      <c r="J19">
        <f>EXP(-$C$7*(E19-$E$4))</f>
        <v>0.98142468774777714</v>
      </c>
      <c r="K19">
        <f>EXP(-$C$8*(E19-$E$4))</f>
        <v>0.98167007459179145</v>
      </c>
      <c r="L19">
        <f t="shared" si="3"/>
        <v>5.94026545360407E-4</v>
      </c>
      <c r="M19">
        <f t="shared" si="4"/>
        <v>5.2839010376548221E-4</v>
      </c>
      <c r="N19">
        <f t="shared" si="0"/>
        <v>1.1224166491258891E-3</v>
      </c>
    </row>
    <row r="20" spans="2:14" x14ac:dyDescent="0.25">
      <c r="E20" s="7">
        <f t="shared" si="1"/>
        <v>1.333333333333333</v>
      </c>
      <c r="F20">
        <f>EXP(-$C$4*(E20-$E$4))</f>
        <v>0.98675516180719569</v>
      </c>
      <c r="G20">
        <f>EXP(-$C$6*(E20-$E$4))</f>
        <v>0.96078943915232318</v>
      </c>
      <c r="H20">
        <f>G19*EXP(-$C$6*(E20-E19))</f>
        <v>0.96078943915232318</v>
      </c>
      <c r="I20">
        <f t="shared" si="2"/>
        <v>1.6611875115511987E-3</v>
      </c>
      <c r="J20">
        <f>EXP(-$C$7*(E20-$E$4))</f>
        <v>0.98019867330675536</v>
      </c>
      <c r="K20">
        <f>EXP(-$C$8*(E20-$E$4))</f>
        <v>0.98046009447424365</v>
      </c>
      <c r="L20">
        <f t="shared" si="3"/>
        <v>5.9279027828291466E-4</v>
      </c>
      <c r="M20">
        <f t="shared" si="4"/>
        <v>5.2664051292990578E-4</v>
      </c>
      <c r="N20">
        <f t="shared" si="0"/>
        <v>1.1194307912128203E-3</v>
      </c>
    </row>
    <row r="21" spans="2:14" x14ac:dyDescent="0.25">
      <c r="E21" s="7">
        <f t="shared" si="1"/>
        <v>1.4166666666666663</v>
      </c>
      <c r="F21">
        <f>EXP(-$C$4*(E21-$E$4))</f>
        <v>0.98593320836718978</v>
      </c>
      <c r="G21">
        <f>EXP(-$C$6*(E21-$E$4))</f>
        <v>0.95839046552094698</v>
      </c>
      <c r="H21">
        <f>G20*EXP(-$C$6*(E21-E20))</f>
        <v>0.95839046552094687</v>
      </c>
      <c r="I21">
        <f t="shared" si="2"/>
        <v>1.6556594384197175E-3</v>
      </c>
      <c r="J21">
        <f>EXP(-$C$7*(E21-$E$4))</f>
        <v>0.97897419042636002</v>
      </c>
      <c r="K21">
        <f>EXP(-$C$8*(E21-$E$4))</f>
        <v>0.97925160574562853</v>
      </c>
      <c r="L21">
        <f t="shared" si="3"/>
        <v>5.9155658408084849E-4</v>
      </c>
      <c r="M21">
        <f t="shared" si="4"/>
        <v>5.2489671529165637E-4</v>
      </c>
      <c r="N21">
        <f t="shared" si="0"/>
        <v>1.116453299372505E-3</v>
      </c>
    </row>
    <row r="22" spans="2:14" x14ac:dyDescent="0.25">
      <c r="E22" s="7">
        <f t="shared" si="1"/>
        <v>1.4999999999999996</v>
      </c>
      <c r="F22">
        <f>EXP(-$C$4*(E22-$E$4))</f>
        <v>0.98511193960306265</v>
      </c>
      <c r="G22">
        <f>EXP(-$C$6*(E22-$E$4))</f>
        <v>0.95599748183309996</v>
      </c>
      <c r="H22">
        <f>G21*EXP(-$C$6*(E22-E21))</f>
        <v>0.95599748183309996</v>
      </c>
      <c r="I22">
        <f t="shared" si="2"/>
        <v>1.650149761521425E-3</v>
      </c>
      <c r="J22">
        <f>EXP(-$C$7*(E22-$E$4))</f>
        <v>0.97775123719333634</v>
      </c>
      <c r="K22">
        <f>EXP(-$C$8*(E22-$E$4))</f>
        <v>0.9780446065677002</v>
      </c>
      <c r="L22">
        <f t="shared" si="3"/>
        <v>5.9032545739962008E-4</v>
      </c>
      <c r="M22">
        <f t="shared" si="4"/>
        <v>5.2315869166838253E-4</v>
      </c>
      <c r="N22">
        <f t="shared" si="0"/>
        <v>1.1134841490680026E-3</v>
      </c>
    </row>
    <row r="23" spans="2:14" x14ac:dyDescent="0.25">
      <c r="E23" s="7">
        <f t="shared" si="1"/>
        <v>1.5833333333333328</v>
      </c>
      <c r="F23">
        <f>EXP(-$C$4*(E23-$E$4))</f>
        <v>0.98429135494448872</v>
      </c>
      <c r="G23">
        <f>EXP(-$C$6*(E23-$E$4))</f>
        <v>0.95361047313262637</v>
      </c>
      <c r="H23">
        <f>G22*EXP(-$C$6*(E23-E22))</f>
        <v>0.95361047313262637</v>
      </c>
      <c r="I23">
        <f t="shared" si="2"/>
        <v>1.6446584196374045E-3</v>
      </c>
      <c r="J23">
        <f>EXP(-$C$7*(E23-$E$4))</f>
        <v>0.97652981169681985</v>
      </c>
      <c r="K23">
        <f>EXP(-$C$8*(E23-$E$4))</f>
        <v>0.97683909510447886</v>
      </c>
      <c r="L23">
        <f t="shared" si="3"/>
        <v>5.890968928956822E-4</v>
      </c>
      <c r="M23">
        <f t="shared" si="4"/>
        <v>5.2142642294119299E-4</v>
      </c>
      <c r="N23">
        <f t="shared" si="0"/>
        <v>1.1105233158368753E-3</v>
      </c>
    </row>
    <row r="24" spans="2:14" x14ac:dyDescent="0.25">
      <c r="E24" s="7">
        <f t="shared" si="1"/>
        <v>1.6666666666666661</v>
      </c>
      <c r="F24">
        <f>EXP(-$C$4*(E24-$E$4))</f>
        <v>0.98347145382161749</v>
      </c>
      <c r="G24">
        <f>EXP(-$C$6*(E24-$E$4))</f>
        <v>0.95122942450071402</v>
      </c>
      <c r="H24">
        <f>G23*EXP(-$C$6*(E24-E23))</f>
        <v>0.95122942450071402</v>
      </c>
      <c r="I24">
        <f t="shared" si="2"/>
        <v>1.6391853517527702E-3</v>
      </c>
      <c r="J24">
        <f>EXP(-$C$7*(E24-$E$4))</f>
        <v>0.97530991202833273</v>
      </c>
      <c r="K24">
        <f>EXP(-$C$8*(E24-$E$4))</f>
        <v>0.9756350695222471</v>
      </c>
      <c r="L24">
        <f t="shared" si="3"/>
        <v>5.8787088523693475E-4</v>
      </c>
      <c r="M24">
        <f t="shared" si="4"/>
        <v>5.196998900548782E-4</v>
      </c>
      <c r="N24">
        <f t="shared" si="0"/>
        <v>1.1075707752918129E-3</v>
      </c>
    </row>
    <row r="25" spans="2:14" x14ac:dyDescent="0.25">
      <c r="E25" s="7">
        <f t="shared" si="1"/>
        <v>1.7499999999999993</v>
      </c>
      <c r="F25">
        <f>EXP(-$C$4*(E25-$E$4))</f>
        <v>0.9826522356650732</v>
      </c>
      <c r="G25">
        <f>EXP(-$C$6*(E25-$E$4))</f>
        <v>0.94885432105580125</v>
      </c>
      <c r="H25">
        <f>G24*EXP(-$C$6*(E25-E24))</f>
        <v>0.94885432105580125</v>
      </c>
      <c r="I25">
        <f t="shared" si="2"/>
        <v>1.6337304970555405E-3</v>
      </c>
      <c r="J25">
        <f>EXP(-$C$7*(E25-$E$4))</f>
        <v>0.97409153628178158</v>
      </c>
      <c r="K25">
        <f>EXP(-$C$8*(E25-$E$4))</f>
        <v>0.97443252798954805</v>
      </c>
      <c r="L25">
        <f t="shared" si="3"/>
        <v>5.8664742910200819E-4</v>
      </c>
      <c r="M25">
        <f t="shared" si="4"/>
        <v>5.1797907401693484E-4</v>
      </c>
      <c r="N25">
        <f t="shared" si="0"/>
        <v>1.104626503118943E-3</v>
      </c>
    </row>
    <row r="26" spans="2:14" x14ac:dyDescent="0.25">
      <c r="E26" s="7">
        <f t="shared" si="1"/>
        <v>1.8333333333333326</v>
      </c>
      <c r="F26">
        <f>EXP(-$C$4*(E26-$E$4))</f>
        <v>0.98183369990595426</v>
      </c>
      <c r="G26">
        <f>EXP(-$C$6*(E26-$E$4))</f>
        <v>0.94648514795348393</v>
      </c>
      <c r="H26">
        <f>G25*EXP(-$C$6*(E26-E25))</f>
        <v>0.94648514795348382</v>
      </c>
      <c r="I26">
        <f t="shared" si="2"/>
        <v>1.6282937949361198E-3</v>
      </c>
      <c r="J26">
        <f>EXP(-$C$7*(E26-$E$4))</f>
        <v>0.972874682553454</v>
      </c>
      <c r="K26">
        <f>EXP(-$C$8*(E26-$E$4))</f>
        <v>0.97323146867718224</v>
      </c>
      <c r="L26">
        <f t="shared" si="3"/>
        <v>5.8542651918083049E-4</v>
      </c>
      <c r="M26">
        <f t="shared" si="4"/>
        <v>5.162639558978859E-4</v>
      </c>
      <c r="N26">
        <f t="shared" si="0"/>
        <v>1.1016904750787164E-3</v>
      </c>
    </row>
    <row r="27" spans="2:14" x14ac:dyDescent="0.25">
      <c r="E27" s="7">
        <f t="shared" si="1"/>
        <v>1.9166666666666659</v>
      </c>
      <c r="F27">
        <f>EXP(-$C$4*(E27-$E$4))</f>
        <v>0.98101584597583302</v>
      </c>
      <c r="G27">
        <f>EXP(-$C$6*(E27-$E$4))</f>
        <v>0.94412189038642225</v>
      </c>
      <c r="H27">
        <f>G26*EXP(-$C$6*(E27-E26))</f>
        <v>0.94412189038642225</v>
      </c>
      <c r="I27">
        <f t="shared" si="2"/>
        <v>1.6228751849868641E-3</v>
      </c>
      <c r="J27">
        <f>EXP(-$C$7*(E27-$E$4))</f>
        <v>0.97165934894201589</v>
      </c>
      <c r="K27">
        <f>EXP(-$C$8*(E27-$E$4))</f>
        <v>0.97203188975820487</v>
      </c>
      <c r="L27">
        <f t="shared" si="3"/>
        <v>5.8420815017423146E-4</v>
      </c>
      <c r="M27">
        <f t="shared" si="4"/>
        <v>5.1455451683093056E-4</v>
      </c>
      <c r="N27">
        <f t="shared" si="0"/>
        <v>1.0987626670051621E-3</v>
      </c>
    </row>
    <row r="28" spans="2:14" x14ac:dyDescent="0.25">
      <c r="E28" s="7">
        <f t="shared" si="1"/>
        <v>1.9999999999999991</v>
      </c>
      <c r="F28">
        <f>EXP(-$C$4*(E28-$E$4))</f>
        <v>0.98019867330675536</v>
      </c>
      <c r="G28">
        <f>EXP(-$C$6*(E28-$E$4))</f>
        <v>0.94176453358424872</v>
      </c>
      <c r="H28">
        <f>G27*EXP(-$C$6*(E28-E27))</f>
        <v>0.94176453358424872</v>
      </c>
      <c r="I28">
        <f t="shared" si="2"/>
        <v>1.6174746070008025E-3</v>
      </c>
      <c r="J28">
        <f>EXP(-$C$7*(E28-$E$4))</f>
        <v>0.97044553354850815</v>
      </c>
      <c r="K28">
        <f>EXP(-$C$8*(E28-$E$4))</f>
        <v>0.97083378940792275</v>
      </c>
      <c r="L28">
        <f t="shared" si="3"/>
        <v>5.8299231679424281E-4</v>
      </c>
      <c r="M28">
        <f t="shared" si="4"/>
        <v>5.1285073801183266E-4</v>
      </c>
      <c r="N28">
        <f t="shared" si="0"/>
        <v>1.0958430548060755E-3</v>
      </c>
    </row>
    <row r="29" spans="2:14" x14ac:dyDescent="0.25">
      <c r="E29" s="7">
        <f t="shared" si="1"/>
        <v>2.0833333333333326</v>
      </c>
      <c r="F29">
        <f>EXP(-$C$4*(E29-$E$4))</f>
        <v>0.97938218133124022</v>
      </c>
      <c r="G29">
        <f>EXP(-$C$6*(E29-$E$4))</f>
        <v>0.93941306281347581</v>
      </c>
      <c r="H29">
        <f>G28*EXP(-$C$6*(E29-E28))</f>
        <v>0.93941306281347581</v>
      </c>
      <c r="I29">
        <f t="shared" si="2"/>
        <v>1.6120920009713589E-3</v>
      </c>
      <c r="J29">
        <f>EXP(-$C$7*(E29-$E$4))</f>
        <v>0.96923323447634413</v>
      </c>
      <c r="K29">
        <f>EXP(-$C$8*(E29-$E$4))</f>
        <v>0.96963716580389192</v>
      </c>
      <c r="L29">
        <f t="shared" si="3"/>
        <v>5.8177901376370213E-4</v>
      </c>
      <c r="M29">
        <f t="shared" si="4"/>
        <v>5.1115260069847757E-4</v>
      </c>
      <c r="N29">
        <f t="shared" si="0"/>
        <v>1.0929316144621796E-3</v>
      </c>
    </row>
    <row r="30" spans="2:14" x14ac:dyDescent="0.25">
      <c r="E30" s="7">
        <f t="shared" si="1"/>
        <v>2.1666666666666661</v>
      </c>
      <c r="F30">
        <f>EXP(-$C$4*(E30-$E$4))</f>
        <v>0.97856636948227915</v>
      </c>
      <c r="G30">
        <f>EXP(-$C$6*(E30-$E$4))</f>
        <v>0.93706746337740343</v>
      </c>
      <c r="H30">
        <f>G29*EXP(-$C$6*(E30-E29))</f>
        <v>0.93706746337740343</v>
      </c>
      <c r="I30">
        <f t="shared" si="2"/>
        <v>1.6067273070919186E-3</v>
      </c>
      <c r="J30">
        <f>EXP(-$C$7*(E30-$E$4))</f>
        <v>0.96802244983130603</v>
      </c>
      <c r="K30">
        <f>EXP(-$C$8*(E30-$E$4))</f>
        <v>0.96844201712591471</v>
      </c>
      <c r="L30">
        <f t="shared" si="3"/>
        <v>5.80568235816713E-4</v>
      </c>
      <c r="M30">
        <f t="shared" si="4"/>
        <v>5.0946008621085778E-4</v>
      </c>
      <c r="N30">
        <f t="shared" si="0"/>
        <v>1.0900283220275707E-3</v>
      </c>
    </row>
    <row r="31" spans="2:14" x14ac:dyDescent="0.25">
      <c r="E31" s="7">
        <f t="shared" si="1"/>
        <v>2.2499999999999996</v>
      </c>
      <c r="F31">
        <f>EXP(-$C$4*(E31-$E$4))</f>
        <v>0.97775123719333634</v>
      </c>
      <c r="G31">
        <f>EXP(-$C$6*(E31-$E$4))</f>
        <v>0.9347277206160276</v>
      </c>
      <c r="H31">
        <f>G30*EXP(-$C$6*(E31-E30))</f>
        <v>0.93472772061602749</v>
      </c>
      <c r="I31">
        <f t="shared" si="2"/>
        <v>1.601380465754559E-3</v>
      </c>
      <c r="J31">
        <f>EXP(-$C$7*(E31-$E$4))</f>
        <v>0.96681317772154285</v>
      </c>
      <c r="K31">
        <f>EXP(-$C$8*(E31-$E$4))</f>
        <v>0.96724834155603689</v>
      </c>
      <c r="L31">
        <f t="shared" si="3"/>
        <v>5.793599776979301E-4</v>
      </c>
      <c r="M31">
        <f t="shared" si="4"/>
        <v>5.0777317593086926E-4</v>
      </c>
      <c r="N31">
        <f t="shared" si="0"/>
        <v>1.0871331536287995E-3</v>
      </c>
    </row>
    <row r="32" spans="2:14" x14ac:dyDescent="0.25">
      <c r="E32" s="7">
        <f t="shared" si="1"/>
        <v>2.333333333333333</v>
      </c>
      <c r="F32">
        <f>EXP(-$C$4*(E32-$E$4))</f>
        <v>0.97693678389834759</v>
      </c>
      <c r="G32">
        <f>EXP(-$C$6*(E32-$E$4))</f>
        <v>0.93239381990594827</v>
      </c>
      <c r="H32">
        <f>G31*EXP(-$C$6*(E32-E31))</f>
        <v>0.93239381990594827</v>
      </c>
      <c r="I32">
        <f t="shared" si="2"/>
        <v>1.5960514175500781E-3</v>
      </c>
      <c r="J32">
        <f>EXP(-$C$7*(E32-$E$4))</f>
        <v>0.96560541625756646</v>
      </c>
      <c r="K32">
        <f>EXP(-$C$8*(E32-$E$4))</f>
        <v>0.96605613727854511</v>
      </c>
      <c r="L32">
        <f t="shared" si="3"/>
        <v>5.7815423416339115E-4</v>
      </c>
      <c r="M32">
        <f t="shared" si="4"/>
        <v>5.0609185130196519E-4</v>
      </c>
      <c r="N32">
        <f t="shared" si="0"/>
        <v>1.0842460854653562E-3</v>
      </c>
    </row>
    <row r="33" spans="5:14" x14ac:dyDescent="0.25">
      <c r="E33" s="7">
        <f t="shared" si="1"/>
        <v>2.4166666666666665</v>
      </c>
      <c r="F33">
        <f>EXP(-$C$4*(E33-$E$4))</f>
        <v>0.97612300903172011</v>
      </c>
      <c r="G33">
        <f>EXP(-$C$6*(E33-$E$4))</f>
        <v>0.93006574666027853</v>
      </c>
      <c r="H33">
        <f>G32*EXP(-$C$6*(E33-E32))</f>
        <v>0.93006574666027853</v>
      </c>
      <c r="I33">
        <f t="shared" si="2"/>
        <v>1.5907401032665782E-3</v>
      </c>
      <c r="J33">
        <f>EXP(-$C$7*(E33-$E$4))</f>
        <v>0.96439916355224953</v>
      </c>
      <c r="K33">
        <f>EXP(-$C$8*(E33-$E$4))</f>
        <v>0.96486540247996411</v>
      </c>
      <c r="L33">
        <f t="shared" si="3"/>
        <v>5.7695099997964337E-4</v>
      </c>
      <c r="M33">
        <f t="shared" si="4"/>
        <v>5.0441609382904874E-4</v>
      </c>
      <c r="N33">
        <f t="shared" si="0"/>
        <v>1.0813670938086921E-3</v>
      </c>
    </row>
    <row r="34" spans="5:14" x14ac:dyDescent="0.25">
      <c r="E34" s="7">
        <f t="shared" si="1"/>
        <v>2.5</v>
      </c>
      <c r="F34">
        <f>EXP(-$C$4*(E34-$E$4))</f>
        <v>0.97530991202833262</v>
      </c>
      <c r="G34">
        <f>EXP(-$C$6*(E34-$E$4))</f>
        <v>0.92774348632855286</v>
      </c>
      <c r="H34">
        <f>G33*EXP(-$C$6*(E34-E33))</f>
        <v>0.92774348632855286</v>
      </c>
      <c r="I34">
        <f t="shared" si="2"/>
        <v>1.5854464638895729E-3</v>
      </c>
      <c r="J34">
        <f>EXP(-$C$7*(E34-$E$4))</f>
        <v>0.96319441772082182</v>
      </c>
      <c r="K34">
        <f>EXP(-$C$8*(E34-$E$4))</f>
        <v>0.9636761353490535</v>
      </c>
      <c r="L34">
        <f t="shared" si="3"/>
        <v>5.7575026992446828E-4</v>
      </c>
      <c r="M34">
        <f t="shared" si="4"/>
        <v>5.0274588507845874E-4</v>
      </c>
      <c r="N34">
        <f t="shared" si="0"/>
        <v>1.0784961550029271E-3</v>
      </c>
    </row>
    <row r="35" spans="5:14" x14ac:dyDescent="0.25">
      <c r="E35" s="7">
        <f t="shared" si="1"/>
        <v>2.5833333333333335</v>
      </c>
      <c r="F35">
        <f>EXP(-$C$4*(E35-$E$4))</f>
        <v>0.97449749232353444</v>
      </c>
      <c r="G35">
        <f>EXP(-$C$6*(E35-$E$4))</f>
        <v>0.92542702439663682</v>
      </c>
      <c r="H35">
        <f>G34*EXP(-$C$6*(E35-E34))</f>
        <v>0.92542702439663682</v>
      </c>
      <c r="I35">
        <f t="shared" si="2"/>
        <v>1.580170440600575E-3</v>
      </c>
      <c r="J35">
        <f>EXP(-$C$7*(E35-$E$4))</f>
        <v>0.96199117688086766</v>
      </c>
      <c r="K35">
        <f>EXP(-$C$8*(E35-$E$4))</f>
        <v>0.96248833407680567</v>
      </c>
      <c r="L35">
        <f t="shared" si="3"/>
        <v>5.745520387863283E-4</v>
      </c>
      <c r="M35">
        <f t="shared" si="4"/>
        <v>5.010812066772979E-4</v>
      </c>
      <c r="N35">
        <f t="shared" si="0"/>
        <v>1.0756332454636263E-3</v>
      </c>
    </row>
    <row r="36" spans="5:14" x14ac:dyDescent="0.25">
      <c r="E36" s="7">
        <f t="shared" si="1"/>
        <v>2.666666666666667</v>
      </c>
      <c r="F36">
        <f>EXP(-$C$4*(E36-$E$4))</f>
        <v>0.973685749353145</v>
      </c>
      <c r="G36">
        <f>EXP(-$C$6*(E36-$E$4))</f>
        <v>0.92311634638663576</v>
      </c>
      <c r="H36">
        <f>G35*EXP(-$C$6*(E36-E35))</f>
        <v>0.92311634638663564</v>
      </c>
      <c r="I36">
        <f t="shared" si="2"/>
        <v>1.5749119747772052E-3</v>
      </c>
      <c r="J36">
        <f>EXP(-$C$7*(E36-$E$4))</f>
        <v>0.96078943915232318</v>
      </c>
      <c r="K36">
        <f>EXP(-$C$8*(E36-$E$4))</f>
        <v>0.96130199685644269</v>
      </c>
      <c r="L36">
        <f t="shared" si="3"/>
        <v>5.7335630136445283E-4</v>
      </c>
      <c r="M36">
        <f t="shared" si="4"/>
        <v>4.9942204031365564E-4</v>
      </c>
      <c r="N36">
        <f t="shared" si="0"/>
        <v>1.0727783416781085E-3</v>
      </c>
    </row>
    <row r="37" spans="5:14" x14ac:dyDescent="0.25">
      <c r="E37" s="7">
        <f t="shared" si="1"/>
        <v>2.7500000000000004</v>
      </c>
      <c r="F37">
        <f>EXP(-$C$4*(E37-$E$4))</f>
        <v>0.972874682553454</v>
      </c>
      <c r="G37">
        <f>EXP(-$C$6*(E37-$E$4))</f>
        <v>0.92081143785680453</v>
      </c>
      <c r="H37">
        <f>G36*EXP(-$C$6*(E37-E36))</f>
        <v>0.92081143785680453</v>
      </c>
      <c r="I37">
        <f t="shared" si="2"/>
        <v>1.5696710079920136E-3</v>
      </c>
      <c r="J37">
        <f>EXP(-$C$7*(E37-$E$4))</f>
        <v>0.95958920265747283</v>
      </c>
      <c r="K37">
        <f>EXP(-$C$8*(E37-$E$4))</f>
        <v>0.96011712188341369</v>
      </c>
      <c r="L37">
        <f t="shared" si="3"/>
        <v>5.7216305246913558E-4</v>
      </c>
      <c r="M37">
        <f t="shared" si="4"/>
        <v>4.9776836773617332E-4</v>
      </c>
      <c r="N37">
        <f t="shared" si="0"/>
        <v>1.069931420205309E-3</v>
      </c>
    </row>
    <row r="38" spans="5:14" x14ac:dyDescent="0.25">
      <c r="E38" s="7">
        <f t="shared" si="1"/>
        <v>2.8333333333333339</v>
      </c>
      <c r="F38">
        <f>EXP(-$C$4*(E38-$E$4))</f>
        <v>0.97206429136122052</v>
      </c>
      <c r="G38">
        <f>EXP(-$C$6*(E38-$E$4))</f>
        <v>0.91851228440145738</v>
      </c>
      <c r="H38">
        <f>G37*EXP(-$C$6*(E38-E37))</f>
        <v>0.91851228440145727</v>
      </c>
      <c r="I38">
        <f t="shared" si="2"/>
        <v>1.5644474820119083E-3</v>
      </c>
      <c r="J38">
        <f>EXP(-$C$7*(E38-$E$4))</f>
        <v>0.95839046552094687</v>
      </c>
      <c r="K38">
        <f>EXP(-$C$8*(E38-$E$4))</f>
        <v>0.95893370735539174</v>
      </c>
      <c r="L38">
        <f t="shared" si="3"/>
        <v>5.7097228692128935E-4</v>
      </c>
      <c r="M38">
        <f t="shared" si="4"/>
        <v>4.9612017075412499E-4</v>
      </c>
      <c r="N38">
        <f t="shared" si="0"/>
        <v>1.0670924576754144E-3</v>
      </c>
    </row>
    <row r="39" spans="5:14" x14ac:dyDescent="0.25">
      <c r="E39" s="7">
        <f t="shared" si="1"/>
        <v>2.9166666666666674</v>
      </c>
      <c r="F39">
        <f>EXP(-$C$4*(E39-$E$4))</f>
        <v>0.97125457521367287</v>
      </c>
      <c r="G39">
        <f>EXP(-$C$6*(E39-$E$4))</f>
        <v>0.91621887165087756</v>
      </c>
      <c r="H39">
        <f>G38*EXP(-$C$6*(E39-E38))</f>
        <v>0.91621887165087756</v>
      </c>
      <c r="I39">
        <f t="shared" si="2"/>
        <v>1.5592413387978136E-3</v>
      </c>
      <c r="J39">
        <f>EXP(-$C$7*(E39-$E$4))</f>
        <v>0.95719322586971833</v>
      </c>
      <c r="K39">
        <f>EXP(-$C$8*(E39-$E$4))</f>
        <v>0.95775175147227187</v>
      </c>
      <c r="L39">
        <f t="shared" si="3"/>
        <v>5.6978399955263752E-4</v>
      </c>
      <c r="M39">
        <f t="shared" si="4"/>
        <v>4.9447743123665912E-4</v>
      </c>
      <c r="N39">
        <f t="shared" si="0"/>
        <v>1.0642614307892965E-3</v>
      </c>
    </row>
    <row r="40" spans="5:14" x14ac:dyDescent="0.25">
      <c r="E40" s="7">
        <f t="shared" si="1"/>
        <v>3.0000000000000009</v>
      </c>
      <c r="F40">
        <f>EXP(-$C$4*(E40-$E$4))</f>
        <v>0.97044553354850815</v>
      </c>
      <c r="G40">
        <f>EXP(-$C$6*(E40-$E$4))</f>
        <v>0.91393118527122819</v>
      </c>
      <c r="H40">
        <f>G39*EXP(-$C$6*(E40-E39))</f>
        <v>0.91393118527122807</v>
      </c>
      <c r="I40">
        <f t="shared" si="2"/>
        <v>1.5540525205033472E-3</v>
      </c>
      <c r="J40">
        <f>EXP(-$C$7*(E40-$E$4))</f>
        <v>0.95599748183309985</v>
      </c>
      <c r="K40">
        <f>EXP(-$C$8*(E40-$E$4))</f>
        <v>0.95657125243616759</v>
      </c>
      <c r="L40">
        <f t="shared" si="3"/>
        <v>5.6859818520579939E-4</v>
      </c>
      <c r="M40">
        <f t="shared" si="4"/>
        <v>4.9284013111329961E-4</v>
      </c>
      <c r="N40">
        <f t="shared" si="0"/>
        <v>1.061438316319099E-3</v>
      </c>
    </row>
    <row r="41" spans="5:14" x14ac:dyDescent="0.25">
      <c r="E41" s="7">
        <f t="shared" si="1"/>
        <v>3.0833333333333344</v>
      </c>
      <c r="F41">
        <f>EXP(-$C$4*(E41-$E$4))</f>
        <v>0.96963716580389192</v>
      </c>
      <c r="G41">
        <f>EXP(-$C$6*(E41-$E$4))</f>
        <v>0.91164921096446172</v>
      </c>
      <c r="H41">
        <f>G40*EXP(-$C$6*(E41-E40))</f>
        <v>0.91164921096446172</v>
      </c>
      <c r="I41">
        <f t="shared" si="2"/>
        <v>1.5488809694752356E-3</v>
      </c>
      <c r="J41">
        <f>EXP(-$C$7*(E41-$E$4))</f>
        <v>0.95480323154274138</v>
      </c>
      <c r="K41">
        <f>EXP(-$C$8*(E41-$E$4))</f>
        <v>0.95539220845140826</v>
      </c>
      <c r="L41">
        <f t="shared" si="3"/>
        <v>5.6741483873379295E-4</v>
      </c>
      <c r="M41">
        <f t="shared" si="4"/>
        <v>4.9120825237332908E-4</v>
      </c>
      <c r="N41">
        <f t="shared" si="0"/>
        <v>1.0586230911071221E-3</v>
      </c>
    </row>
    <row r="42" spans="5:14" x14ac:dyDescent="0.25">
      <c r="E42" s="7">
        <f t="shared" si="1"/>
        <v>3.1666666666666679</v>
      </c>
      <c r="F42">
        <f>EXP(-$C$4*(E42-$E$4))</f>
        <v>0.96882947141845743</v>
      </c>
      <c r="G42">
        <f>EXP(-$C$6*(E42-$E$4))</f>
        <v>0.90937293446823142</v>
      </c>
      <c r="H42">
        <f>G41*EXP(-$C$6*(E42-E41))</f>
        <v>0.90937293446823142</v>
      </c>
      <c r="I42">
        <f t="shared" si="2"/>
        <v>1.5437266282515422E-3</v>
      </c>
      <c r="J42">
        <f>EXP(-$C$7*(E42-$E$4))</f>
        <v>0.95361047313262626</v>
      </c>
      <c r="K42">
        <f>EXP(-$C$8*(E42-$E$4))</f>
        <v>0.95421461772453697</v>
      </c>
      <c r="L42">
        <f t="shared" si="3"/>
        <v>5.6623395500086026E-4</v>
      </c>
      <c r="M42">
        <f t="shared" si="4"/>
        <v>4.8958177706545333E-4</v>
      </c>
      <c r="N42">
        <f t="shared" si="0"/>
        <v>1.0558157320663137E-3</v>
      </c>
    </row>
    <row r="43" spans="5:14" x14ac:dyDescent="0.25">
      <c r="E43" s="7">
        <f t="shared" si="1"/>
        <v>3.2500000000000013</v>
      </c>
      <c r="F43">
        <f>EXP(-$C$4*(E43-$E$4))</f>
        <v>0.96802244983130603</v>
      </c>
      <c r="G43">
        <f>EXP(-$C$6*(E43-$E$4))</f>
        <v>0.90710234155580172</v>
      </c>
      <c r="H43">
        <f>G42*EXP(-$C$6*(E43-E42))</f>
        <v>0.90710234155580172</v>
      </c>
      <c r="I43">
        <f t="shared" si="2"/>
        <v>1.5385894395618608E-3</v>
      </c>
      <c r="J43">
        <f>EXP(-$C$7*(E43-$E$4))</f>
        <v>0.9524192047390696</v>
      </c>
      <c r="K43">
        <f>EXP(-$C$8*(E43-$E$4))</f>
        <v>0.953038478464307</v>
      </c>
      <c r="L43">
        <f t="shared" si="3"/>
        <v>5.6505552888128552E-4</v>
      </c>
      <c r="M43">
        <f t="shared" si="4"/>
        <v>4.8796068729811573E-4</v>
      </c>
      <c r="N43">
        <f t="shared" si="0"/>
        <v>1.0530162161794011E-3</v>
      </c>
    </row>
    <row r="44" spans="5:14" x14ac:dyDescent="0.25">
      <c r="E44" s="7">
        <f t="shared" si="1"/>
        <v>3.3333333333333348</v>
      </c>
      <c r="F44">
        <f>EXP(-$C$4*(E44-$E$4))</f>
        <v>0.9672161004820059</v>
      </c>
      <c r="G44">
        <f>EXP(-$C$6*(E44-$E$4))</f>
        <v>0.90483741803595952</v>
      </c>
      <c r="H44">
        <f>G43*EXP(-$C$6*(E44-E43))</f>
        <v>0.90483741803595952</v>
      </c>
      <c r="I44">
        <f t="shared" si="2"/>
        <v>1.5334693463262255E-3</v>
      </c>
      <c r="J44">
        <f>EXP(-$C$7*(E44-$E$4))</f>
        <v>0.95122942450071402</v>
      </c>
      <c r="K44">
        <f>EXP(-$C$8*(E44-$E$4))</f>
        <v>0.95186378888167977</v>
      </c>
      <c r="L44">
        <f t="shared" si="3"/>
        <v>5.6387955526069266E-4</v>
      </c>
      <c r="M44">
        <f t="shared" si="4"/>
        <v>4.8634496523874548E-4</v>
      </c>
      <c r="N44">
        <f t="shared" si="0"/>
        <v>1.050224520499438E-3</v>
      </c>
    </row>
    <row r="45" spans="5:14" x14ac:dyDescent="0.25">
      <c r="E45" s="7">
        <f t="shared" si="1"/>
        <v>3.4166666666666683</v>
      </c>
      <c r="F45">
        <f>EXP(-$C$4*(E45-$E$4))</f>
        <v>0.9664104228105922</v>
      </c>
      <c r="G45">
        <f>EXP(-$C$6*(E45-$E$4))</f>
        <v>0.9025781497529255</v>
      </c>
      <c r="H45">
        <f>G44*EXP(-$C$6*(E45-E44))</f>
        <v>0.9025781497529255</v>
      </c>
      <c r="I45">
        <f t="shared" si="2"/>
        <v>1.5283662916546286E-3</v>
      </c>
      <c r="J45">
        <f>EXP(-$C$7*(E45-$E$4))</f>
        <v>0.95004113055852768</v>
      </c>
      <c r="K45">
        <f>EXP(-$C$8*(E45-$E$4))</f>
        <v>0.9506905471898216</v>
      </c>
      <c r="L45">
        <f t="shared" si="3"/>
        <v>5.627060290348655E-4</v>
      </c>
      <c r="M45">
        <f t="shared" si="4"/>
        <v>4.8473459311402535E-4</v>
      </c>
      <c r="N45">
        <f t="shared" si="0"/>
        <v>1.0474406221488907E-3</v>
      </c>
    </row>
    <row r="46" spans="5:14" x14ac:dyDescent="0.25">
      <c r="E46" s="7">
        <f t="shared" si="1"/>
        <v>3.5000000000000018</v>
      </c>
      <c r="F46">
        <f>EXP(-$C$4*(E46-$E$4))</f>
        <v>0.96560541625756646</v>
      </c>
      <c r="G46">
        <f>EXP(-$C$6*(E46-$E$4))</f>
        <v>0.90032452258626561</v>
      </c>
      <c r="H46">
        <f>G45*EXP(-$C$6*(E46-E45))</f>
        <v>0.9003245225862655</v>
      </c>
      <c r="I46">
        <f t="shared" si="2"/>
        <v>1.5232802188463871E-3</v>
      </c>
      <c r="J46">
        <f>EXP(-$C$7*(E46-$E$4))</f>
        <v>0.94885432105580125</v>
      </c>
      <c r="K46">
        <f>EXP(-$C$8*(E46-$E$4))</f>
        <v>0.94951875160410126</v>
      </c>
      <c r="L46">
        <f t="shared" si="3"/>
        <v>5.6153494511030754E-4</v>
      </c>
      <c r="M46">
        <f t="shared" si="4"/>
        <v>4.8312955320937463E-4</v>
      </c>
      <c r="N46">
        <f t="shared" si="0"/>
        <v>1.0446644983196822E-3</v>
      </c>
    </row>
    <row r="47" spans="5:14" x14ac:dyDescent="0.25">
      <c r="E47" s="7">
        <f t="shared" si="1"/>
        <v>3.5833333333333353</v>
      </c>
      <c r="F47">
        <f>EXP(-$C$4*(E47-$E$4))</f>
        <v>0.96480108026389644</v>
      </c>
      <c r="G47">
        <f>EXP(-$C$6*(E47-$E$4))</f>
        <v>0.89807652245080249</v>
      </c>
      <c r="H47">
        <f>G46*EXP(-$C$6*(E47-E46))</f>
        <v>0.89807652245080249</v>
      </c>
      <c r="I47">
        <f t="shared" si="2"/>
        <v>1.5182110713897377E-3</v>
      </c>
      <c r="J47">
        <f>EXP(-$C$7*(E47-$E$4))</f>
        <v>0.94766899413814443</v>
      </c>
      <c r="K47">
        <f>EXP(-$C$8*(E47-$E$4))</f>
        <v>0.94834840034208734</v>
      </c>
      <c r="L47">
        <f t="shared" si="3"/>
        <v>5.6036629840437832E-4</v>
      </c>
      <c r="M47">
        <f t="shared" si="4"/>
        <v>4.8152982786884793E-4</v>
      </c>
      <c r="N47">
        <f t="shared" si="0"/>
        <v>1.0418961262732263E-3</v>
      </c>
    </row>
    <row r="48" spans="5:14" x14ac:dyDescent="0.25">
      <c r="E48" s="7">
        <f t="shared" si="1"/>
        <v>3.6666666666666687</v>
      </c>
      <c r="F48">
        <f>EXP(-$C$4*(E48-$E$4))</f>
        <v>0.96399741427101526</v>
      </c>
      <c r="G48">
        <f>EXP(-$C$6*(E48-$E$4))</f>
        <v>0.89583413529652822</v>
      </c>
      <c r="H48">
        <f>G47*EXP(-$C$6*(E48-E47))</f>
        <v>0.89583413529652811</v>
      </c>
      <c r="I48">
        <f t="shared" si="2"/>
        <v>1.513158792960457E-3</v>
      </c>
      <c r="J48">
        <f>EXP(-$C$7*(E48-$E$4))</f>
        <v>0.94648514795348382</v>
      </c>
      <c r="K48">
        <f>EXP(-$C$8*(E48-$E$4))</f>
        <v>0.9471794916235452</v>
      </c>
      <c r="L48">
        <f t="shared" si="3"/>
        <v>5.5920008384464242E-4</v>
      </c>
      <c r="M48">
        <f t="shared" si="4"/>
        <v>4.7993539949507961E-4</v>
      </c>
      <c r="N48">
        <f t="shared" si="0"/>
        <v>1.039135483339722E-3</v>
      </c>
    </row>
    <row r="49" spans="5:14" x14ac:dyDescent="0.25">
      <c r="E49" s="7">
        <f t="shared" si="1"/>
        <v>3.7500000000000022</v>
      </c>
      <c r="F49">
        <f>EXP(-$C$4*(E49-$E$4))</f>
        <v>0.96319441772082171</v>
      </c>
      <c r="G49">
        <f>EXP(-$C$6*(E49-$E$4))</f>
        <v>0.89359734710851557</v>
      </c>
      <c r="H49">
        <f>G48*EXP(-$C$6*(E49-E48))</f>
        <v>0.89359734710851557</v>
      </c>
      <c r="I49">
        <f t="shared" si="2"/>
        <v>1.5081233274223597E-3</v>
      </c>
      <c r="J49">
        <f>EXP(-$C$7*(E49-$E$4))</f>
        <v>0.94530278065205942</v>
      </c>
      <c r="K49">
        <f>EXP(-$C$8*(E49-$E$4))</f>
        <v>0.94601202367043458</v>
      </c>
      <c r="L49">
        <f t="shared" si="3"/>
        <v>5.5803629636953236E-4</v>
      </c>
      <c r="M49">
        <f t="shared" si="4"/>
        <v>4.7834625054886301E-4</v>
      </c>
      <c r="N49">
        <f t="shared" si="0"/>
        <v>1.0363825469183953E-3</v>
      </c>
    </row>
    <row r="50" spans="5:14" x14ac:dyDescent="0.25">
      <c r="E50" s="7">
        <f t="shared" si="1"/>
        <v>3.8333333333333357</v>
      </c>
      <c r="F50">
        <f>EXP(-$C$4*(E50-$E$4))</f>
        <v>0.96239209005567916</v>
      </c>
      <c r="G50">
        <f>EXP(-$C$6*(E50-$E$4))</f>
        <v>0.89136614390683133</v>
      </c>
      <c r="H50">
        <f>G49*EXP(-$C$6*(E50-E49))</f>
        <v>0.89136614390683122</v>
      </c>
      <c r="I50">
        <f t="shared" si="2"/>
        <v>1.503104618825473E-3</v>
      </c>
      <c r="J50">
        <f>EXP(-$C$7*(E50-$E$4))</f>
        <v>0.94412189038642214</v>
      </c>
      <c r="K50">
        <f>EXP(-$C$8*(E50-$E$4))</f>
        <v>0.94484599470690689</v>
      </c>
      <c r="L50">
        <f t="shared" si="3"/>
        <v>5.5687493092780333E-4</v>
      </c>
      <c r="M50">
        <f t="shared" si="4"/>
        <v>4.7676236354905044E-4</v>
      </c>
      <c r="N50">
        <f t="shared" si="0"/>
        <v>1.0336372944768537E-3</v>
      </c>
    </row>
    <row r="51" spans="5:14" x14ac:dyDescent="0.25">
      <c r="E51" s="7">
        <f t="shared" si="1"/>
        <v>3.9166666666666692</v>
      </c>
      <c r="F51">
        <f>EXP(-$C$4*(E51-$E$4))</f>
        <v>0.96159043071841566</v>
      </c>
      <c r="G51">
        <f>EXP(-$C$6*(E51-$E$4))</f>
        <v>0.88914051174644804</v>
      </c>
      <c r="H51">
        <f>G50*EXP(-$C$6*(E51-E50))</f>
        <v>0.88914051174644804</v>
      </c>
      <c r="I51">
        <f t="shared" si="2"/>
        <v>1.4981026114066114E-3</v>
      </c>
      <c r="J51">
        <f>EXP(-$C$7*(E51-$E$4))</f>
        <v>0.94294247531143061</v>
      </c>
      <c r="K51">
        <f>EXP(-$C$8*(E51-$E$4))</f>
        <v>0.94368140295930214</v>
      </c>
      <c r="L51">
        <f t="shared" si="3"/>
        <v>5.5571598247887986E-4</v>
      </c>
      <c r="M51">
        <f t="shared" si="4"/>
        <v>4.7518372107254364E-4</v>
      </c>
      <c r="N51">
        <f t="shared" si="0"/>
        <v>1.0308997035514236E-3</v>
      </c>
    </row>
    <row r="52" spans="5:14" x14ac:dyDescent="0.25">
      <c r="E52" s="7">
        <f t="shared" si="1"/>
        <v>4.0000000000000027</v>
      </c>
      <c r="F52">
        <f>EXP(-$C$4*(E52-$E$4))</f>
        <v>0.96078943915232318</v>
      </c>
      <c r="G52">
        <f>EXP(-$C$6*(E52-$E$4))</f>
        <v>0.88692043671715748</v>
      </c>
      <c r="H52">
        <f>G51*EXP(-$C$6*(E52-E51))</f>
        <v>0.88692043671715748</v>
      </c>
      <c r="I52">
        <f t="shared" si="2"/>
        <v>1.4931172495877066E-3</v>
      </c>
      <c r="J52">
        <f>EXP(-$C$7*(E52-$E$4))</f>
        <v>0.94176453358424872</v>
      </c>
      <c r="K52">
        <f>EXP(-$C$8*(E52-$E$4))</f>
        <v>0.94251824665614681</v>
      </c>
      <c r="L52">
        <f t="shared" si="3"/>
        <v>5.5455944599246945E-4</v>
      </c>
      <c r="M52">
        <f t="shared" si="4"/>
        <v>4.7361030575369533E-4</v>
      </c>
      <c r="N52">
        <f t="shared" si="0"/>
        <v>1.0281697517461647E-3</v>
      </c>
    </row>
    <row r="53" spans="5:14" x14ac:dyDescent="0.25">
      <c r="E53" s="7">
        <f t="shared" si="1"/>
        <v>4.0833333333333357</v>
      </c>
      <c r="F53">
        <f>EXP(-$C$4*(E53-$E$4))</f>
        <v>0.95998911480115767</v>
      </c>
      <c r="G53">
        <f>EXP(-$C$6*(E53-$E$4))</f>
        <v>0.88470590494348345</v>
      </c>
      <c r="H53">
        <f>G52*EXP(-$C$6*(E53-E52))</f>
        <v>0.88470590494348345</v>
      </c>
      <c r="I53">
        <f t="shared" si="2"/>
        <v>1.4881484779758608E-3</v>
      </c>
      <c r="J53">
        <f>EXP(-$C$7*(E53-$E$4))</f>
        <v>0.94058806336434209</v>
      </c>
      <c r="K53">
        <f>EXP(-$C$8*(E53-$E$4))</f>
        <v>0.94135652402815062</v>
      </c>
      <c r="L53">
        <f t="shared" si="3"/>
        <v>5.5340531644906528E-4</v>
      </c>
      <c r="M53">
        <f t="shared" si="4"/>
        <v>4.7204210028457258E-4</v>
      </c>
      <c r="N53">
        <f t="shared" si="0"/>
        <v>1.0254474167336379E-3</v>
      </c>
    </row>
    <row r="54" spans="5:14" x14ac:dyDescent="0.25">
      <c r="E54" s="7">
        <f t="shared" si="1"/>
        <v>4.1666666666666687</v>
      </c>
      <c r="F54">
        <f>EXP(-$C$4*(E54-$E$4))</f>
        <v>0.95918945710913817</v>
      </c>
      <c r="G54">
        <f>EXP(-$C$6*(E54-$E$4))</f>
        <v>0.88249690258459534</v>
      </c>
      <c r="H54">
        <f>G53*EXP(-$C$6*(E54-E53))</f>
        <v>0.88249690258459523</v>
      </c>
      <c r="I54">
        <f t="shared" si="2"/>
        <v>1.4831962413622785E-3</v>
      </c>
      <c r="J54">
        <f>EXP(-$C$7*(E54-$E$4))</f>
        <v>0.93941306281347581</v>
      </c>
      <c r="K54">
        <f>EXP(-$C$8*(E54-$E$4))</f>
        <v>0.94019623330820412</v>
      </c>
      <c r="L54">
        <f t="shared" si="3"/>
        <v>5.5225358883929845E-4</v>
      </c>
      <c r="M54">
        <f t="shared" si="4"/>
        <v>4.70479087414451E-4</v>
      </c>
      <c r="N54">
        <f t="shared" si="0"/>
        <v>1.0227326762537493E-3</v>
      </c>
    </row>
    <row r="55" spans="5:14" x14ac:dyDescent="0.25">
      <c r="E55" s="7">
        <f t="shared" si="1"/>
        <v>4.2500000000000018</v>
      </c>
      <c r="F55">
        <f>EXP(-$C$4*(E55-$E$4))</f>
        <v>0.95839046552094687</v>
      </c>
      <c r="G55">
        <f>EXP(-$C$6*(E55-$E$4))</f>
        <v>0.88029341583422105</v>
      </c>
      <c r="H55">
        <f>G54*EXP(-$C$6*(E55-E54))</f>
        <v>0.88029341583422105</v>
      </c>
      <c r="I55">
        <f t="shared" si="2"/>
        <v>1.4782604847223212E-3</v>
      </c>
      <c r="J55">
        <f>EXP(-$C$7*(E55-$E$4))</f>
        <v>0.93823953009571126</v>
      </c>
      <c r="K55">
        <f>EXP(-$C$8*(E55-$E$4))</f>
        <v>0.939037372731376</v>
      </c>
      <c r="L55">
        <f t="shared" si="3"/>
        <v>5.5110425816438892E-4</v>
      </c>
      <c r="M55">
        <f t="shared" si="4"/>
        <v>4.6892124994971643E-4</v>
      </c>
      <c r="N55">
        <f t="shared" si="0"/>
        <v>1.0200255081141054E-3</v>
      </c>
    </row>
    <row r="56" spans="5:14" x14ac:dyDescent="0.25">
      <c r="E56" s="7">
        <f t="shared" si="1"/>
        <v>4.3333333333333348</v>
      </c>
      <c r="F56">
        <f>EXP(-$C$4*(E56-$E$4))</f>
        <v>0.9575921394817285</v>
      </c>
      <c r="G56">
        <f>EXP(-$C$6*(E56-$E$4))</f>
        <v>0.8780954309205613</v>
      </c>
      <c r="H56">
        <f>G55*EXP(-$C$6*(E56-E55))</f>
        <v>0.87809543092056119</v>
      </c>
      <c r="I56">
        <f t="shared" si="2"/>
        <v>1.4733411532139983E-3</v>
      </c>
      <c r="J56">
        <f>EXP(-$C$7*(E56-$E$4))</f>
        <v>0.93706746337740343</v>
      </c>
      <c r="K56">
        <f>EXP(-$C$8*(E56-$E$4))</f>
        <v>0.93787994053491031</v>
      </c>
      <c r="L56">
        <f t="shared" si="3"/>
        <v>5.4995731943586405E-4</v>
      </c>
      <c r="M56">
        <f t="shared" si="4"/>
        <v>4.6736857075372322E-4</v>
      </c>
      <c r="N56">
        <f t="shared" si="0"/>
        <v>1.0173258901895873E-3</v>
      </c>
    </row>
    <row r="57" spans="5:14" x14ac:dyDescent="0.25">
      <c r="E57" s="7">
        <f t="shared" si="1"/>
        <v>4.4166666666666679</v>
      </c>
      <c r="F57">
        <f>EXP(-$C$4*(E57-$E$4))</f>
        <v>0.95679447843708998</v>
      </c>
      <c r="G57">
        <f>EXP(-$C$6*(E57-$E$4))</f>
        <v>0.87590293410620312</v>
      </c>
      <c r="H57">
        <f>G56*EXP(-$C$6*(E57-E56))</f>
        <v>0.87590293410620312</v>
      </c>
      <c r="I57">
        <f t="shared" si="2"/>
        <v>1.4684381921781715E-3</v>
      </c>
      <c r="J57">
        <f>EXP(-$C$7*(E57-$E$4))</f>
        <v>0.9358968608271977</v>
      </c>
      <c r="K57">
        <f>EXP(-$C$8*(E57-$E$4))</f>
        <v>0.93672393495822404</v>
      </c>
      <c r="L57">
        <f t="shared" si="3"/>
        <v>5.4881276767579953E-4</v>
      </c>
      <c r="M57">
        <f t="shared" si="4"/>
        <v>4.6582103274647101E-4</v>
      </c>
      <c r="N57">
        <f t="shared" si="0"/>
        <v>1.0146338004222706E-3</v>
      </c>
    </row>
    <row r="58" spans="5:14" x14ac:dyDescent="0.25">
      <c r="E58" s="7">
        <f t="shared" si="1"/>
        <v>4.5000000000000009</v>
      </c>
      <c r="F58">
        <f>EXP(-$C$4*(E58-$E$4))</f>
        <v>0.95599748183309985</v>
      </c>
      <c r="G58">
        <f>EXP(-$C$6*(E58-$E$4))</f>
        <v>0.87371591168803442</v>
      </c>
      <c r="H58">
        <f>G57*EXP(-$C$6*(E58-E57))</f>
        <v>0.87371591168803431</v>
      </c>
      <c r="I58">
        <f t="shared" si="2"/>
        <v>1.4635515471372728E-3</v>
      </c>
      <c r="J58">
        <f>EXP(-$C$7*(E58-$E$4))</f>
        <v>0.93472772061602749</v>
      </c>
      <c r="K58">
        <f>EXP(-$C$8*(E58-$E$4))</f>
        <v>0.93556935424290377</v>
      </c>
      <c r="L58">
        <f t="shared" si="3"/>
        <v>5.4767059791638209E-4</v>
      </c>
      <c r="M58">
        <f t="shared" si="4"/>
        <v>4.6427861890477789E-4</v>
      </c>
      <c r="N58">
        <f t="shared" si="0"/>
        <v>1.01194921682116E-3</v>
      </c>
    </row>
    <row r="59" spans="5:14" x14ac:dyDescent="0.25">
      <c r="E59" s="7">
        <f t="shared" si="1"/>
        <v>4.5833333333333339</v>
      </c>
      <c r="F59">
        <f>EXP(-$C$4*(E59-$E$4))</f>
        <v>0.95520114911628839</v>
      </c>
      <c r="G59">
        <f>EXP(-$C$6*(E59-$E$4))</f>
        <v>0.87153434999715784</v>
      </c>
      <c r="H59">
        <f>G58*EXP(-$C$6*(E59-E58))</f>
        <v>0.87153434999715784</v>
      </c>
      <c r="I59">
        <f t="shared" si="2"/>
        <v>1.4586811637953654E-3</v>
      </c>
      <c r="J59">
        <f>EXP(-$C$7*(E59-$E$4))</f>
        <v>0.93356004091711098</v>
      </c>
      <c r="K59">
        <f>EXP(-$C$8*(E59-$E$4))</f>
        <v>0.93441619663270392</v>
      </c>
      <c r="L59">
        <f t="shared" si="3"/>
        <v>5.4653080520035912E-4</v>
      </c>
      <c r="M59">
        <f t="shared" si="4"/>
        <v>4.627413122614667E-4</v>
      </c>
      <c r="N59">
        <f t="shared" si="0"/>
        <v>1.0092721174618257E-3</v>
      </c>
    </row>
    <row r="60" spans="5:14" x14ac:dyDescent="0.25">
      <c r="E60" s="7">
        <f t="shared" si="1"/>
        <v>4.666666666666667</v>
      </c>
      <c r="F60">
        <f>EXP(-$C$4*(E60-$E$4))</f>
        <v>0.95440547973364664</v>
      </c>
      <c r="G60">
        <f>EXP(-$C$6*(E60-$E$4))</f>
        <v>0.86935823539880586</v>
      </c>
      <c r="H60">
        <f>G59*EXP(-$C$6*(E60-E59))</f>
        <v>0.86935823539880575</v>
      </c>
      <c r="I60">
        <f t="shared" si="2"/>
        <v>1.4538269880368629E-3</v>
      </c>
      <c r="J60">
        <f>EXP(-$C$7*(E60-$E$4))</f>
        <v>0.93239381990594827</v>
      </c>
      <c r="K60">
        <f>EXP(-$C$8*(E60-$E$4))</f>
        <v>0.93326446037354327</v>
      </c>
      <c r="L60">
        <f t="shared" si="3"/>
        <v>5.4539338458075778E-4</v>
      </c>
      <c r="M60">
        <f t="shared" si="4"/>
        <v>4.6120909590585099E-4</v>
      </c>
      <c r="N60">
        <f t="shared" si="0"/>
        <v>1.0066024804866087E-3</v>
      </c>
    </row>
    <row r="61" spans="5:14" x14ac:dyDescent="0.25">
      <c r="E61" s="7">
        <f t="shared" si="1"/>
        <v>4.75</v>
      </c>
      <c r="F61">
        <f>EXP(-$C$4*(E61-$E$4))</f>
        <v>0.95361047313262637</v>
      </c>
      <c r="G61">
        <f>EXP(-$C$6*(E61-$E$4))</f>
        <v>0.86718755429225491</v>
      </c>
      <c r="H61">
        <f>G60*EXP(-$C$6*(E61-E60))</f>
        <v>0.86718755429225491</v>
      </c>
      <c r="I61">
        <f t="shared" si="2"/>
        <v>1.4489889659266681E-3</v>
      </c>
      <c r="J61">
        <f>EXP(-$C$7*(E61-$E$4))</f>
        <v>0.93122905576031878</v>
      </c>
      <c r="K61">
        <f>EXP(-$C$8*(E61-$E$4))</f>
        <v>0.93211414371350287</v>
      </c>
      <c r="L61">
        <f t="shared" si="3"/>
        <v>5.4425833112081354E-4</v>
      </c>
      <c r="M61">
        <f t="shared" si="4"/>
        <v>4.5968195298301469E-4</v>
      </c>
      <c r="N61">
        <f t="shared" si="0"/>
        <v>1.0039402841038282E-3</v>
      </c>
    </row>
    <row r="62" spans="5:14" x14ac:dyDescent="0.25">
      <c r="E62" s="7">
        <f t="shared" si="1"/>
        <v>4.833333333333333</v>
      </c>
      <c r="F62">
        <f>EXP(-$C$4*(E62-$E$4))</f>
        <v>0.95281612876113964</v>
      </c>
      <c r="G62">
        <f>EXP(-$C$6*(E62-$E$4))</f>
        <v>0.8650222931107413</v>
      </c>
      <c r="H62">
        <f>G61*EXP(-$C$6*(E62-E61))</f>
        <v>0.86502229311074119</v>
      </c>
      <c r="I62">
        <f t="shared" si="2"/>
        <v>1.4441670437085991E-3</v>
      </c>
      <c r="J62">
        <f>EXP(-$C$7*(E62-$E$4))</f>
        <v>0.93006574666027853</v>
      </c>
      <c r="K62">
        <f>EXP(-$C$8*(E62-$E$4))</f>
        <v>0.93096524490282306</v>
      </c>
      <c r="L62">
        <f t="shared" si="3"/>
        <v>5.4312563989395097E-4</v>
      </c>
      <c r="M62">
        <f t="shared" si="4"/>
        <v>4.5815986669398446E-4</v>
      </c>
      <c r="N62">
        <f t="shared" si="0"/>
        <v>1.0012855065879354E-3</v>
      </c>
    </row>
    <row r="63" spans="5:14" x14ac:dyDescent="0.25">
      <c r="E63" s="7">
        <f t="shared" si="1"/>
        <v>4.9166666666666661</v>
      </c>
      <c r="F63">
        <f>EXP(-$C$4*(E63-$E$4))</f>
        <v>0.95202244606755837</v>
      </c>
      <c r="G63">
        <f>EXP(-$C$6*(E63-$E$4))</f>
        <v>0.86286243832137544</v>
      </c>
      <c r="H63">
        <f>G62*EXP(-$C$6*(E63-E62))</f>
        <v>0.86286243832137532</v>
      </c>
      <c r="I63">
        <f t="shared" si="2"/>
        <v>1.4393611678059765E-3</v>
      </c>
      <c r="J63">
        <f>EXP(-$C$7*(E63-$E$4))</f>
        <v>0.92890389078815649</v>
      </c>
      <c r="K63">
        <f>EXP(-$C$8*(E63-$E$4))</f>
        <v>0.92981776219390078</v>
      </c>
      <c r="L63">
        <f t="shared" si="3"/>
        <v>5.4199530598423023E-4</v>
      </c>
      <c r="M63">
        <f t="shared" si="4"/>
        <v>4.5664282029541189E-4</v>
      </c>
      <c r="N63">
        <f t="shared" si="0"/>
        <v>9.9863812627964217E-4</v>
      </c>
    </row>
    <row r="64" spans="5:14" x14ac:dyDescent="0.25">
      <c r="E64" s="7">
        <f t="shared" si="1"/>
        <v>4.9999999999999991</v>
      </c>
      <c r="F64">
        <f>EXP(-$C$4*(E64-$E$4))</f>
        <v>0.95122942450071402</v>
      </c>
      <c r="G64">
        <f>EXP(-$C$6*(E64-$E$4))</f>
        <v>0.86070797642505781</v>
      </c>
      <c r="H64">
        <f>G63*EXP(-$C$6*(E64-E63))</f>
        <v>0.86070797642505781</v>
      </c>
      <c r="I64">
        <f t="shared" si="2"/>
        <v>1.4345712848200535E-3</v>
      </c>
      <c r="J64">
        <f>EXP(-$C$7*(E64-$E$4))</f>
        <v>0.92774348632855286</v>
      </c>
      <c r="K64">
        <f>EXP(-$C$8*(E64-$E$4))</f>
        <v>0.92867169384128723</v>
      </c>
      <c r="L64">
        <f t="shared" si="3"/>
        <v>5.4086732448544632E-4</v>
      </c>
      <c r="M64">
        <f t="shared" si="4"/>
        <v>4.5513079709925925E-4</v>
      </c>
      <c r="N64">
        <f t="shared" si="0"/>
        <v>9.9599812158470552E-4</v>
      </c>
    </row>
    <row r="65" spans="5:14" x14ac:dyDescent="0.25">
      <c r="E65" s="5" t="s">
        <v>25</v>
      </c>
      <c r="F65" s="1">
        <f>SUM(F4:F64)</f>
        <v>59.500308698239039</v>
      </c>
      <c r="G65" s="1">
        <f>SUM(G4:G64)</f>
        <v>56.647192437357958</v>
      </c>
      <c r="H65" s="1">
        <f>SUM(I4:I64)</f>
        <v>9.5126690978558276E-2</v>
      </c>
      <c r="I65" s="1">
        <f t="shared" ref="I65:N65" si="5">SUM(J4:J64)</f>
        <v>58.769090207041934</v>
      </c>
      <c r="J65" s="1">
        <f t="shared" si="5"/>
        <v>58.798104928192956</v>
      </c>
      <c r="K65" s="1">
        <f t="shared" si="5"/>
        <v>3.4531515512352853E-2</v>
      </c>
      <c r="L65" s="1">
        <f t="shared" si="5"/>
        <v>3.0164472748852464E-2</v>
      </c>
      <c r="M65" s="1">
        <f t="shared" si="5"/>
        <v>6.4695988261205345E-2</v>
      </c>
      <c r="N65" s="2">
        <f t="shared" si="5"/>
        <v>0</v>
      </c>
    </row>
    <row r="66" spans="5:14" x14ac:dyDescent="0.25">
      <c r="E66" s="6" t="s">
        <v>24</v>
      </c>
      <c r="F66" s="3">
        <v>59.500308698239039</v>
      </c>
      <c r="G66" s="3">
        <v>56.647192437357901</v>
      </c>
      <c r="H66" s="3">
        <v>9.5126690978559608E-2</v>
      </c>
      <c r="I66" s="3">
        <v>58.769090207042041</v>
      </c>
      <c r="J66" s="3">
        <v>58.798104928193013</v>
      </c>
      <c r="K66" s="3">
        <v>3.567145598501005E-2</v>
      </c>
      <c r="L66" s="3">
        <v>3.0164472748851295E-2</v>
      </c>
      <c r="M66" s="3">
        <v>6.5835928733861349E-2</v>
      </c>
      <c r="N66" s="4">
        <v>0</v>
      </c>
    </row>
    <row r="67" spans="5:14" x14ac:dyDescent="0.25">
      <c r="F67">
        <f>F65-F66</f>
        <v>0</v>
      </c>
      <c r="G67">
        <f t="shared" ref="G67:N67" si="6">G65-G66</f>
        <v>5.6843418860808015E-14</v>
      </c>
      <c r="H67">
        <f t="shared" si="6"/>
        <v>-1.3322676295501878E-15</v>
      </c>
      <c r="I67">
        <f t="shared" si="6"/>
        <v>-1.0658141036401503E-13</v>
      </c>
      <c r="J67">
        <f t="shared" si="6"/>
        <v>-5.6843418860808015E-14</v>
      </c>
      <c r="K67">
        <f t="shared" si="6"/>
        <v>-1.1399404726571971E-3</v>
      </c>
      <c r="L67">
        <f t="shared" si="6"/>
        <v>1.169203622808368E-15</v>
      </c>
      <c r="M67">
        <f t="shared" si="6"/>
        <v>-1.1399404726560036E-3</v>
      </c>
      <c r="N67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showGridLines="0" tabSelected="1" workbookViewId="0">
      <selection activeCell="A2" sqref="A2"/>
    </sheetView>
  </sheetViews>
  <sheetFormatPr baseColWidth="10" defaultRowHeight="15" x14ac:dyDescent="0.25"/>
  <cols>
    <col min="1" max="1" width="6.42578125" customWidth="1"/>
  </cols>
  <sheetData>
    <row r="3" spans="2:3" x14ac:dyDescent="0.25">
      <c r="B3" s="19" t="s">
        <v>5</v>
      </c>
    </row>
    <row r="4" spans="2:3" x14ac:dyDescent="0.25">
      <c r="B4" s="13" t="s">
        <v>6</v>
      </c>
      <c r="C4" s="8">
        <v>0.01</v>
      </c>
    </row>
    <row r="5" spans="2:3" x14ac:dyDescent="0.25">
      <c r="B5" s="14" t="s">
        <v>7</v>
      </c>
      <c r="C5" s="9">
        <v>5</v>
      </c>
    </row>
    <row r="6" spans="2:3" x14ac:dyDescent="0.25">
      <c r="B6" s="14" t="s">
        <v>8</v>
      </c>
      <c r="C6" s="10">
        <v>0.03</v>
      </c>
    </row>
    <row r="7" spans="2:3" x14ac:dyDescent="0.25">
      <c r="B7" s="14" t="s">
        <v>9</v>
      </c>
      <c r="C7" s="11">
        <v>1.4999999999999999E-2</v>
      </c>
    </row>
    <row r="8" spans="2:3" x14ac:dyDescent="0.25">
      <c r="B8" s="14" t="s">
        <v>10</v>
      </c>
      <c r="C8" s="11">
        <v>1.4800000000000001E-2</v>
      </c>
    </row>
    <row r="9" spans="2:3" x14ac:dyDescent="0.25">
      <c r="B9" s="14" t="s">
        <v>11</v>
      </c>
      <c r="C9" s="10">
        <v>0.3</v>
      </c>
    </row>
    <row r="10" spans="2:3" x14ac:dyDescent="0.25">
      <c r="B10" s="14" t="s">
        <v>12</v>
      </c>
      <c r="C10" s="10">
        <v>0.51</v>
      </c>
    </row>
    <row r="11" spans="2:3" x14ac:dyDescent="0.25">
      <c r="B11" s="14" t="s">
        <v>13</v>
      </c>
      <c r="C11" s="10">
        <v>0.55000000000000004</v>
      </c>
    </row>
    <row r="12" spans="2:3" x14ac:dyDescent="0.25">
      <c r="B12" s="15" t="s">
        <v>14</v>
      </c>
      <c r="C12" s="12">
        <v>0</v>
      </c>
    </row>
    <row r="14" spans="2:3" x14ac:dyDescent="0.25">
      <c r="B14" s="17" t="s">
        <v>15</v>
      </c>
      <c r="C14" s="16">
        <f>1/12</f>
        <v>8.3333333333333329E-2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Hoja2</vt:lpstr>
    </vt:vector>
  </TitlesOfParts>
  <Company>BBVA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 MUÑOZ TORRERO ,ANTONIO</dc:creator>
  <cp:lastModifiedBy>RAMOS MUÑOZ TORRERO ,ANTONIO</cp:lastModifiedBy>
  <dcterms:created xsi:type="dcterms:W3CDTF">2019-06-12T18:29:31Z</dcterms:created>
  <dcterms:modified xsi:type="dcterms:W3CDTF">2019-06-12T21:39:11Z</dcterms:modified>
</cp:coreProperties>
</file>