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 activeTab="2"/>
  </bookViews>
  <sheets>
    <sheet name="Ejemplo_Clase" sheetId="4" r:id="rId1"/>
    <sheet name="Ejercicio1" sheetId="1" r:id="rId2"/>
    <sheet name="Ejercicio2" sheetId="6" r:id="rId3"/>
    <sheet name="Comp_rho=1" sheetId="5" r:id="rId4"/>
  </sheets>
  <calcPr calcId="145621"/>
</workbook>
</file>

<file path=xl/calcChain.xml><?xml version="1.0" encoding="utf-8"?>
<calcChain xmlns="http://schemas.openxmlformats.org/spreadsheetml/2006/main">
  <c r="C37" i="6" l="1"/>
  <c r="C45" i="6"/>
  <c r="C42" i="6"/>
  <c r="C40" i="6"/>
  <c r="C41" i="6"/>
  <c r="C43" i="6"/>
  <c r="C44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5" i="6"/>
  <c r="L3" i="6"/>
  <c r="L5" i="6"/>
  <c r="C38" i="6"/>
  <c r="C39" i="6"/>
  <c r="C32" i="6"/>
  <c r="C33" i="6"/>
  <c r="C34" i="6"/>
  <c r="C35" i="6"/>
  <c r="C36" i="6"/>
  <c r="C31" i="6"/>
  <c r="A31" i="6"/>
  <c r="A32" i="6" s="1"/>
  <c r="A33" i="6" s="1"/>
  <c r="A34" i="6" s="1"/>
  <c r="A35" i="6" s="1"/>
  <c r="A36" i="6" s="1"/>
  <c r="A37" i="6" s="1"/>
  <c r="A38" i="6" s="1"/>
  <c r="A39" i="6" s="1"/>
  <c r="L8" i="6"/>
  <c r="B15" i="6"/>
  <c r="F6" i="6"/>
  <c r="H6" i="6"/>
  <c r="L6" i="6"/>
  <c r="L11" i="6"/>
  <c r="L10" i="6"/>
  <c r="B21" i="6"/>
  <c r="B22" i="6"/>
  <c r="L7" i="6"/>
  <c r="L9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B23" i="6"/>
  <c r="B24" i="6"/>
  <c r="B25" i="6" s="1"/>
  <c r="B26" i="6" s="1"/>
  <c r="M2" i="6" l="1"/>
  <c r="F5" i="6"/>
  <c r="E1" i="6"/>
  <c r="G6" i="6" l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N2" i="6"/>
  <c r="E6" i="6"/>
  <c r="B15" i="5"/>
  <c r="B16" i="5" s="1"/>
  <c r="B14" i="5"/>
  <c r="L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M8" i="1" s="1"/>
  <c r="L7" i="1"/>
  <c r="L6" i="1"/>
  <c r="M5" i="1"/>
  <c r="K5" i="1"/>
  <c r="M6" i="1"/>
  <c r="M7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H5" i="1"/>
  <c r="J6" i="1"/>
  <c r="I5" i="1"/>
  <c r="E1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N5" i="4"/>
  <c r="M5" i="4"/>
  <c r="N4" i="4"/>
  <c r="M4" i="4"/>
  <c r="L4" i="4"/>
  <c r="L5" i="4"/>
  <c r="K5" i="4"/>
  <c r="F4" i="1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A8" i="4"/>
  <c r="K7" i="4"/>
  <c r="J7" i="4"/>
  <c r="A7" i="4"/>
  <c r="K6" i="4"/>
  <c r="J6" i="4"/>
  <c r="A6" i="4"/>
  <c r="J5" i="4"/>
  <c r="A5" i="4"/>
  <c r="K4" i="4"/>
  <c r="J4" i="4"/>
  <c r="A4" i="4"/>
  <c r="K3" i="4"/>
  <c r="J3" i="4"/>
  <c r="B16" i="6" l="1"/>
  <c r="B17" i="6" s="1"/>
  <c r="E7" i="6"/>
  <c r="B15" i="1"/>
  <c r="B16" i="1" s="1"/>
  <c r="E5" i="1"/>
  <c r="F5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J5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E6" i="1"/>
  <c r="L6" i="4"/>
  <c r="N6" i="4"/>
  <c r="E8" i="6" l="1"/>
  <c r="F7" i="6"/>
  <c r="H7" i="6" s="1"/>
  <c r="E7" i="1"/>
  <c r="F6" i="1"/>
  <c r="M6" i="4"/>
  <c r="L7" i="4"/>
  <c r="E9" i="6" l="1"/>
  <c r="F8" i="6"/>
  <c r="H8" i="6" s="1"/>
  <c r="H6" i="1"/>
  <c r="E8" i="1"/>
  <c r="F7" i="1"/>
  <c r="H7" i="1" s="1"/>
  <c r="M7" i="4"/>
  <c r="E4" i="4" s="1"/>
  <c r="L8" i="4"/>
  <c r="N7" i="4"/>
  <c r="E10" i="6" l="1"/>
  <c r="F9" i="6"/>
  <c r="H9" i="6" s="1"/>
  <c r="E9" i="1"/>
  <c r="F8" i="1"/>
  <c r="H8" i="1" s="1"/>
  <c r="G4" i="4"/>
  <c r="L9" i="4"/>
  <c r="M8" i="4"/>
  <c r="F4" i="4"/>
  <c r="N8" i="4"/>
  <c r="E11" i="6" l="1"/>
  <c r="F10" i="6"/>
  <c r="H10" i="6" s="1"/>
  <c r="E10" i="1"/>
  <c r="F9" i="1"/>
  <c r="H9" i="1" s="1"/>
  <c r="M9" i="4"/>
  <c r="L10" i="4"/>
  <c r="N9" i="4"/>
  <c r="N10" i="4" s="1"/>
  <c r="E12" i="6" l="1"/>
  <c r="F11" i="6"/>
  <c r="H11" i="6" s="1"/>
  <c r="E11" i="1"/>
  <c r="F10" i="1"/>
  <c r="H10" i="1" s="1"/>
  <c r="N11" i="4"/>
  <c r="L11" i="4"/>
  <c r="M10" i="4"/>
  <c r="E13" i="6" l="1"/>
  <c r="F12" i="6"/>
  <c r="H12" i="6" s="1"/>
  <c r="E12" i="1"/>
  <c r="F11" i="1"/>
  <c r="H11" i="1" s="1"/>
  <c r="M11" i="4"/>
  <c r="L12" i="4"/>
  <c r="N12" i="4" s="1"/>
  <c r="E14" i="6" l="1"/>
  <c r="F13" i="6"/>
  <c r="H13" i="6" s="1"/>
  <c r="E13" i="1"/>
  <c r="F12" i="1"/>
  <c r="H12" i="1" s="1"/>
  <c r="L13" i="4"/>
  <c r="N13" i="4" s="1"/>
  <c r="M12" i="4"/>
  <c r="E15" i="6" l="1"/>
  <c r="F14" i="6"/>
  <c r="H14" i="6" s="1"/>
  <c r="E14" i="1"/>
  <c r="F13" i="1"/>
  <c r="H13" i="1" s="1"/>
  <c r="M13" i="4"/>
  <c r="L14" i="4"/>
  <c r="F15" i="6" l="1"/>
  <c r="H15" i="6" s="1"/>
  <c r="E16" i="6"/>
  <c r="E15" i="1"/>
  <c r="F14" i="1"/>
  <c r="H14" i="1" s="1"/>
  <c r="L15" i="4"/>
  <c r="M14" i="4"/>
  <c r="N14" i="4"/>
  <c r="N15" i="4" s="1"/>
  <c r="E17" i="6" l="1"/>
  <c r="F16" i="6"/>
  <c r="H16" i="6" s="1"/>
  <c r="E16" i="1"/>
  <c r="F15" i="1"/>
  <c r="H15" i="1" s="1"/>
  <c r="M15" i="4"/>
  <c r="E5" i="4" s="1"/>
  <c r="G5" i="4" s="1"/>
  <c r="L16" i="4"/>
  <c r="N16" i="4" s="1"/>
  <c r="F5" i="4"/>
  <c r="E18" i="6" l="1"/>
  <c r="F17" i="6"/>
  <c r="H17" i="6" s="1"/>
  <c r="E17" i="1"/>
  <c r="F16" i="1"/>
  <c r="H16" i="1" s="1"/>
  <c r="M16" i="4"/>
  <c r="L17" i="4"/>
  <c r="N17" i="4" s="1"/>
  <c r="E19" i="6" l="1"/>
  <c r="F18" i="6"/>
  <c r="H18" i="6" s="1"/>
  <c r="E18" i="1"/>
  <c r="F17" i="1"/>
  <c r="H17" i="1" s="1"/>
  <c r="M17" i="4"/>
  <c r="L18" i="4"/>
  <c r="E20" i="6" l="1"/>
  <c r="F19" i="6"/>
  <c r="H19" i="6" s="1"/>
  <c r="E19" i="1"/>
  <c r="F18" i="1"/>
  <c r="H18" i="1" s="1"/>
  <c r="L19" i="4"/>
  <c r="M18" i="4"/>
  <c r="N18" i="4"/>
  <c r="E21" i="6" l="1"/>
  <c r="F20" i="6"/>
  <c r="H20" i="6" s="1"/>
  <c r="E20" i="1"/>
  <c r="F19" i="1"/>
  <c r="H19" i="1" s="1"/>
  <c r="N19" i="4"/>
  <c r="N20" i="4" s="1"/>
  <c r="M19" i="4"/>
  <c r="L20" i="4"/>
  <c r="E22" i="6" l="1"/>
  <c r="F21" i="6"/>
  <c r="E21" i="1"/>
  <c r="F20" i="1"/>
  <c r="H20" i="1" s="1"/>
  <c r="L21" i="4"/>
  <c r="M20" i="4"/>
  <c r="H21" i="6" l="1"/>
  <c r="E23" i="6"/>
  <c r="F22" i="6"/>
  <c r="E22" i="1"/>
  <c r="F21" i="1"/>
  <c r="H21" i="1" s="1"/>
  <c r="M21" i="4"/>
  <c r="L22" i="4"/>
  <c r="N21" i="4"/>
  <c r="N22" i="4" s="1"/>
  <c r="H22" i="6" l="1"/>
  <c r="E24" i="6"/>
  <c r="F23" i="6"/>
  <c r="E23" i="1"/>
  <c r="F22" i="1"/>
  <c r="H22" i="1" s="1"/>
  <c r="L23" i="4"/>
  <c r="M22" i="4"/>
  <c r="H23" i="6" l="1"/>
  <c r="E25" i="6"/>
  <c r="F24" i="6"/>
  <c r="E24" i="1"/>
  <c r="F23" i="1"/>
  <c r="H23" i="1" s="1"/>
  <c r="M23" i="4"/>
  <c r="E6" i="4" s="1"/>
  <c r="L24" i="4"/>
  <c r="N23" i="4"/>
  <c r="H24" i="6" l="1"/>
  <c r="E26" i="6"/>
  <c r="F25" i="6"/>
  <c r="H25" i="6" s="1"/>
  <c r="E25" i="1"/>
  <c r="F24" i="1"/>
  <c r="H24" i="1" s="1"/>
  <c r="N24" i="4"/>
  <c r="F6" i="4"/>
  <c r="G6" i="4" s="1"/>
  <c r="L25" i="4"/>
  <c r="M24" i="4"/>
  <c r="E27" i="6" l="1"/>
  <c r="F26" i="6"/>
  <c r="H26" i="6" s="1"/>
  <c r="E26" i="1"/>
  <c r="F25" i="1"/>
  <c r="H25" i="1" s="1"/>
  <c r="M25" i="4"/>
  <c r="L26" i="4"/>
  <c r="N25" i="4"/>
  <c r="N26" i="4" s="1"/>
  <c r="E28" i="6" l="1"/>
  <c r="F27" i="6"/>
  <c r="H27" i="6" s="1"/>
  <c r="E27" i="1"/>
  <c r="F26" i="1"/>
  <c r="H26" i="1" s="1"/>
  <c r="L27" i="4"/>
  <c r="M26" i="4"/>
  <c r="E29" i="6" l="1"/>
  <c r="F28" i="6"/>
  <c r="H28" i="6" s="1"/>
  <c r="E28" i="1"/>
  <c r="F27" i="1"/>
  <c r="H27" i="1" s="1"/>
  <c r="M27" i="4"/>
  <c r="L28" i="4"/>
  <c r="N27" i="4"/>
  <c r="N28" i="4" s="1"/>
  <c r="E30" i="6" l="1"/>
  <c r="F29" i="6"/>
  <c r="H29" i="6" s="1"/>
  <c r="E29" i="1"/>
  <c r="F28" i="1"/>
  <c r="H28" i="1" s="1"/>
  <c r="L29" i="4"/>
  <c r="N29" i="4" s="1"/>
  <c r="M28" i="4"/>
  <c r="E31" i="6" l="1"/>
  <c r="F30" i="6"/>
  <c r="H30" i="6" s="1"/>
  <c r="E30" i="1"/>
  <c r="F29" i="1"/>
  <c r="H29" i="1" s="1"/>
  <c r="N30" i="4"/>
  <c r="M29" i="4"/>
  <c r="L30" i="4"/>
  <c r="E32" i="6" l="1"/>
  <c r="F31" i="6"/>
  <c r="H31" i="6" s="1"/>
  <c r="E31" i="1"/>
  <c r="F30" i="1"/>
  <c r="H30" i="1" s="1"/>
  <c r="L31" i="4"/>
  <c r="M30" i="4"/>
  <c r="N31" i="4"/>
  <c r="E33" i="6" l="1"/>
  <c r="F32" i="6"/>
  <c r="E32" i="1"/>
  <c r="F31" i="1"/>
  <c r="H31" i="1" s="1"/>
  <c r="F7" i="4"/>
  <c r="M31" i="4"/>
  <c r="E7" i="4" s="1"/>
  <c r="G7" i="4" s="1"/>
  <c r="L32" i="4"/>
  <c r="H32" i="6" l="1"/>
  <c r="E34" i="6"/>
  <c r="F33" i="6"/>
  <c r="E33" i="1"/>
  <c r="F32" i="1"/>
  <c r="H32" i="1" s="1"/>
  <c r="L33" i="4"/>
  <c r="M32" i="4"/>
  <c r="N32" i="4"/>
  <c r="N33" i="4" s="1"/>
  <c r="H33" i="6" l="1"/>
  <c r="E35" i="6"/>
  <c r="F34" i="6"/>
  <c r="H34" i="6" s="1"/>
  <c r="E34" i="1"/>
  <c r="F33" i="1"/>
  <c r="H33" i="1" s="1"/>
  <c r="M33" i="4"/>
  <c r="L34" i="4"/>
  <c r="E36" i="6" l="1"/>
  <c r="F35" i="6"/>
  <c r="H35" i="6" s="1"/>
  <c r="E35" i="1"/>
  <c r="F34" i="1"/>
  <c r="H34" i="1" s="1"/>
  <c r="L35" i="4"/>
  <c r="M34" i="4"/>
  <c r="N34" i="4"/>
  <c r="N35" i="4" s="1"/>
  <c r="E37" i="6" l="1"/>
  <c r="F36" i="6"/>
  <c r="H36" i="6" s="1"/>
  <c r="E36" i="1"/>
  <c r="F35" i="1"/>
  <c r="H35" i="1" s="1"/>
  <c r="M35" i="4"/>
  <c r="L36" i="4"/>
  <c r="E38" i="6" l="1"/>
  <c r="F37" i="6"/>
  <c r="H37" i="6" s="1"/>
  <c r="E37" i="1"/>
  <c r="F36" i="1"/>
  <c r="H36" i="1" s="1"/>
  <c r="L37" i="4"/>
  <c r="M36" i="4"/>
  <c r="N36" i="4"/>
  <c r="N37" i="4" s="1"/>
  <c r="E39" i="6" l="1"/>
  <c r="F38" i="6"/>
  <c r="H38" i="6" s="1"/>
  <c r="E38" i="1"/>
  <c r="F37" i="1"/>
  <c r="H37" i="1" s="1"/>
  <c r="M37" i="4"/>
  <c r="L38" i="4"/>
  <c r="E40" i="6" l="1"/>
  <c r="F39" i="6"/>
  <c r="E39" i="1"/>
  <c r="F38" i="1"/>
  <c r="H38" i="1" s="1"/>
  <c r="L39" i="4"/>
  <c r="M38" i="4"/>
  <c r="N38" i="4"/>
  <c r="N39" i="4" s="1"/>
  <c r="H39" i="6" l="1"/>
  <c r="E41" i="6"/>
  <c r="F40" i="6"/>
  <c r="H40" i="6" s="1"/>
  <c r="E40" i="1"/>
  <c r="F39" i="1"/>
  <c r="H39" i="1" s="1"/>
  <c r="M39" i="4"/>
  <c r="L40" i="4"/>
  <c r="E42" i="6" l="1"/>
  <c r="F41" i="6"/>
  <c r="H41" i="6" s="1"/>
  <c r="E41" i="1"/>
  <c r="F40" i="1"/>
  <c r="H40" i="1" s="1"/>
  <c r="L41" i="4"/>
  <c r="M40" i="4"/>
  <c r="N40" i="4"/>
  <c r="N41" i="4" s="1"/>
  <c r="E43" i="6" l="1"/>
  <c r="F42" i="6"/>
  <c r="H42" i="6" s="1"/>
  <c r="E42" i="1"/>
  <c r="F41" i="1"/>
  <c r="H41" i="1" s="1"/>
  <c r="M41" i="4"/>
  <c r="L42" i="4"/>
  <c r="E44" i="6" l="1"/>
  <c r="F43" i="6"/>
  <c r="E43" i="1"/>
  <c r="F42" i="1"/>
  <c r="H42" i="1" s="1"/>
  <c r="L43" i="4"/>
  <c r="M42" i="4"/>
  <c r="N42" i="4"/>
  <c r="N43" i="4" s="1"/>
  <c r="F8" i="4" s="1"/>
  <c r="E45" i="6" l="1"/>
  <c r="F44" i="6"/>
  <c r="H44" i="6" s="1"/>
  <c r="H43" i="6"/>
  <c r="E44" i="1"/>
  <c r="F43" i="1"/>
  <c r="H43" i="1" s="1"/>
  <c r="M43" i="4"/>
  <c r="E8" i="4" s="1"/>
  <c r="G8" i="4" s="1"/>
  <c r="E46" i="6" l="1"/>
  <c r="F45" i="6"/>
  <c r="H45" i="6" s="1"/>
  <c r="E45" i="1"/>
  <c r="F44" i="1"/>
  <c r="H44" i="1" s="1"/>
  <c r="E47" i="6" l="1"/>
  <c r="F46" i="6"/>
  <c r="H46" i="6" s="1"/>
  <c r="E46" i="1"/>
  <c r="F45" i="1"/>
  <c r="H45" i="1" s="1"/>
  <c r="E48" i="6" l="1"/>
  <c r="F47" i="6"/>
  <c r="E47" i="1"/>
  <c r="F46" i="1"/>
  <c r="H46" i="1" s="1"/>
  <c r="E49" i="6" l="1"/>
  <c r="F48" i="6"/>
  <c r="H47" i="6"/>
  <c r="E48" i="1"/>
  <c r="F47" i="1"/>
  <c r="H47" i="1" s="1"/>
  <c r="H48" i="6" l="1"/>
  <c r="E50" i="6"/>
  <c r="F49" i="6"/>
  <c r="E49" i="1"/>
  <c r="F48" i="1"/>
  <c r="H48" i="1" s="1"/>
  <c r="H49" i="6" l="1"/>
  <c r="E51" i="6"/>
  <c r="F50" i="6"/>
  <c r="H50" i="6" s="1"/>
  <c r="E50" i="1"/>
  <c r="F49" i="1"/>
  <c r="H49" i="1" s="1"/>
  <c r="E52" i="6" l="1"/>
  <c r="F51" i="6"/>
  <c r="H51" i="6" s="1"/>
  <c r="E51" i="1"/>
  <c r="F50" i="1"/>
  <c r="H50" i="1" s="1"/>
  <c r="E53" i="6" l="1"/>
  <c r="F52" i="6"/>
  <c r="E52" i="1"/>
  <c r="F51" i="1"/>
  <c r="H51" i="1" s="1"/>
  <c r="E54" i="6" l="1"/>
  <c r="F53" i="6"/>
  <c r="H53" i="6" s="1"/>
  <c r="H52" i="6"/>
  <c r="E53" i="1"/>
  <c r="F52" i="1"/>
  <c r="H52" i="1" s="1"/>
  <c r="E55" i="6" l="1"/>
  <c r="F54" i="6"/>
  <c r="H54" i="6" s="1"/>
  <c r="E54" i="1"/>
  <c r="F53" i="1"/>
  <c r="H53" i="1" s="1"/>
  <c r="E56" i="6" l="1"/>
  <c r="F55" i="6"/>
  <c r="H55" i="6" s="1"/>
  <c r="F54" i="1"/>
  <c r="H54" i="1" s="1"/>
  <c r="E55" i="1"/>
  <c r="E57" i="6" l="1"/>
  <c r="F56" i="6"/>
  <c r="H56" i="6" s="1"/>
  <c r="E56" i="1"/>
  <c r="F55" i="1"/>
  <c r="E58" i="6" l="1"/>
  <c r="F57" i="6"/>
  <c r="H57" i="6" s="1"/>
  <c r="H55" i="1"/>
  <c r="E57" i="1"/>
  <c r="F56" i="1"/>
  <c r="H56" i="1" s="1"/>
  <c r="E59" i="6" l="1"/>
  <c r="F58" i="6"/>
  <c r="E58" i="1"/>
  <c r="F57" i="1"/>
  <c r="H57" i="1" s="1"/>
  <c r="E60" i="6" l="1"/>
  <c r="F59" i="6"/>
  <c r="H59" i="6" s="1"/>
  <c r="H58" i="6"/>
  <c r="E59" i="1"/>
  <c r="F58" i="1"/>
  <c r="H58" i="1" s="1"/>
  <c r="E61" i="6" l="1"/>
  <c r="F60" i="6"/>
  <c r="H60" i="6" s="1"/>
  <c r="E60" i="1"/>
  <c r="F59" i="1"/>
  <c r="H59" i="1" s="1"/>
  <c r="E62" i="6" l="1"/>
  <c r="F61" i="6"/>
  <c r="H61" i="6" s="1"/>
  <c r="E61" i="1"/>
  <c r="F60" i="1"/>
  <c r="H60" i="1" s="1"/>
  <c r="E63" i="6" l="1"/>
  <c r="F62" i="6"/>
  <c r="H62" i="6" s="1"/>
  <c r="E62" i="1"/>
  <c r="F61" i="1"/>
  <c r="H61" i="1" s="1"/>
  <c r="E64" i="6" l="1"/>
  <c r="F63" i="6"/>
  <c r="H63" i="6" s="1"/>
  <c r="E63" i="1"/>
  <c r="F62" i="1"/>
  <c r="H62" i="1" s="1"/>
  <c r="E65" i="6" l="1"/>
  <c r="F65" i="6" s="1"/>
  <c r="H65" i="6" s="1"/>
  <c r="F64" i="6"/>
  <c r="E64" i="1"/>
  <c r="F64" i="1" s="1"/>
  <c r="H64" i="1" s="1"/>
  <c r="B14" i="1" s="1"/>
  <c r="F63" i="1"/>
  <c r="H63" i="1" s="1"/>
  <c r="H64" i="6" l="1"/>
  <c r="B18" i="6" l="1"/>
</calcChain>
</file>

<file path=xl/sharedStrings.xml><?xml version="1.0" encoding="utf-8"?>
<sst xmlns="http://schemas.openxmlformats.org/spreadsheetml/2006/main" count="91" uniqueCount="55">
  <si>
    <t>r</t>
  </si>
  <si>
    <t>R</t>
  </si>
  <si>
    <t>t</t>
  </si>
  <si>
    <t>lambda</t>
  </si>
  <si>
    <t>B(t,T)</t>
  </si>
  <si>
    <t>P(t,T)</t>
  </si>
  <si>
    <t>DVO1</t>
  </si>
  <si>
    <t>DL</t>
  </si>
  <si>
    <t>LAMBDA</t>
  </si>
  <si>
    <t>PL</t>
  </si>
  <si>
    <t>Dif</t>
  </si>
  <si>
    <t>s1</t>
  </si>
  <si>
    <t>s3</t>
  </si>
  <si>
    <t>s5</t>
  </si>
  <si>
    <t>s7</t>
  </si>
  <si>
    <t>s10</t>
  </si>
  <si>
    <t>T</t>
  </si>
  <si>
    <t>Lambda_A</t>
  </si>
  <si>
    <t>Lambda_B</t>
  </si>
  <si>
    <t>Lambda_C</t>
  </si>
  <si>
    <t>R_A</t>
  </si>
  <si>
    <t>R_B</t>
  </si>
  <si>
    <t>R_C</t>
  </si>
  <si>
    <t>Paso</t>
  </si>
  <si>
    <t>P_A(t,T)</t>
  </si>
  <si>
    <t>rho</t>
  </si>
  <si>
    <t>Datos</t>
  </si>
  <si>
    <t>DL_A</t>
  </si>
  <si>
    <t>(1 mes)</t>
  </si>
  <si>
    <t>Valor derivado</t>
  </si>
  <si>
    <t>Valor pata A (pagamos)</t>
  </si>
  <si>
    <t>Valor pata "B" (cobramos)</t>
  </si>
  <si>
    <t>P_B(t,T)</t>
  </si>
  <si>
    <t>P_C(t,T)</t>
  </si>
  <si>
    <t>DL_B_RB</t>
  </si>
  <si>
    <t>DL_B_RC</t>
  </si>
  <si>
    <t>DL_B_Total</t>
  </si>
  <si>
    <t>Prob super B en T</t>
  </si>
  <si>
    <t>Prob default B en T</t>
  </si>
  <si>
    <t>X</t>
  </si>
  <si>
    <t>Prob super C en T</t>
  </si>
  <si>
    <t>Prob default C en T</t>
  </si>
  <si>
    <t>N-1(Pd_B)</t>
  </si>
  <si>
    <t>N-1(Pd_C)</t>
  </si>
  <si>
    <t>phi(x)</t>
  </si>
  <si>
    <t>Prob_B_default(T)|X</t>
  </si>
  <si>
    <t>Prob_C_default(T)|X</t>
  </si>
  <si>
    <t>Diff Ej1</t>
  </si>
  <si>
    <t>Prob_B_default(T)</t>
  </si>
  <si>
    <t>Prob_C_default(T)</t>
  </si>
  <si>
    <t>Integras en T</t>
  </si>
  <si>
    <t>Integras en X</t>
  </si>
  <si>
    <t>Rho</t>
  </si>
  <si>
    <t>Derivado</t>
  </si>
  <si>
    <t>Integracion en X aproximada?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</si>
</sst>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%"/>
    <numFmt numFmtId="165" formatCode="0.00000%"/>
    <numFmt numFmtId="170" formatCode="0.000000"/>
    <numFmt numFmtId="178" formatCode="0.00000000000"/>
    <numFmt numFmtId="184" formatCode="0.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0" fontId="2" fillId="2" borderId="0" xfId="0" applyFont="1" applyFill="1"/>
    <xf numFmtId="0" fontId="2" fillId="3" borderId="0" xfId="0" applyFont="1" applyFill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6" fillId="0" borderId="0" xfId="0" applyFont="1"/>
    <xf numFmtId="11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65" fontId="0" fillId="0" borderId="0" xfId="0" applyNumberFormat="1"/>
    <xf numFmtId="11" fontId="0" fillId="0" borderId="0" xfId="1" applyNumberFormat="1" applyFont="1"/>
    <xf numFmtId="170" fontId="0" fillId="0" borderId="0" xfId="0" applyNumberFormat="1"/>
    <xf numFmtId="170" fontId="3" fillId="0" borderId="0" xfId="0" applyNumberFormat="1" applyFont="1"/>
    <xf numFmtId="178" fontId="0" fillId="0" borderId="0" xfId="0" applyNumberFormat="1"/>
    <xf numFmtId="0" fontId="2" fillId="4" borderId="0" xfId="0" applyFont="1" applyFill="1"/>
    <xf numFmtId="184" fontId="0" fillId="0" borderId="0" xfId="0" applyNumberFormat="1"/>
    <xf numFmtId="170" fontId="0" fillId="5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Ejercicio2!$L$4</c:f>
              <c:strCache>
                <c:ptCount val="1"/>
                <c:pt idx="0">
                  <c:v>phi(x)</c:v>
                </c:pt>
              </c:strCache>
            </c:strRef>
          </c:tx>
          <c:xVal>
            <c:numRef>
              <c:f>Ejercicio2!$K$5:$K$285</c:f>
              <c:numCache>
                <c:formatCode>General</c:formatCode>
                <c:ptCount val="281"/>
                <c:pt idx="0">
                  <c:v>-7</c:v>
                </c:pt>
                <c:pt idx="1">
                  <c:v>-6.95</c:v>
                </c:pt>
                <c:pt idx="2">
                  <c:v>-6.9</c:v>
                </c:pt>
                <c:pt idx="3">
                  <c:v>-6.85</c:v>
                </c:pt>
                <c:pt idx="4">
                  <c:v>-6.8</c:v>
                </c:pt>
                <c:pt idx="5">
                  <c:v>-6.75</c:v>
                </c:pt>
                <c:pt idx="6">
                  <c:v>-6.7</c:v>
                </c:pt>
                <c:pt idx="7">
                  <c:v>-6.65</c:v>
                </c:pt>
                <c:pt idx="8">
                  <c:v>-6.6</c:v>
                </c:pt>
                <c:pt idx="9">
                  <c:v>-6.55</c:v>
                </c:pt>
                <c:pt idx="10">
                  <c:v>-6.5</c:v>
                </c:pt>
                <c:pt idx="11">
                  <c:v>-6.45</c:v>
                </c:pt>
                <c:pt idx="12">
                  <c:v>-6.4</c:v>
                </c:pt>
                <c:pt idx="13">
                  <c:v>-6.35</c:v>
                </c:pt>
                <c:pt idx="14">
                  <c:v>-6.3</c:v>
                </c:pt>
                <c:pt idx="15">
                  <c:v>-6.25</c:v>
                </c:pt>
                <c:pt idx="16">
                  <c:v>-6.2</c:v>
                </c:pt>
                <c:pt idx="17">
                  <c:v>-6.15</c:v>
                </c:pt>
                <c:pt idx="18">
                  <c:v>-6.1</c:v>
                </c:pt>
                <c:pt idx="19">
                  <c:v>-6.05</c:v>
                </c:pt>
                <c:pt idx="20">
                  <c:v>-6</c:v>
                </c:pt>
                <c:pt idx="21">
                  <c:v>-5.95</c:v>
                </c:pt>
                <c:pt idx="22">
                  <c:v>-5.9</c:v>
                </c:pt>
                <c:pt idx="23">
                  <c:v>-5.85</c:v>
                </c:pt>
                <c:pt idx="24">
                  <c:v>-5.8</c:v>
                </c:pt>
                <c:pt idx="25">
                  <c:v>-5.75</c:v>
                </c:pt>
                <c:pt idx="26">
                  <c:v>-5.7</c:v>
                </c:pt>
                <c:pt idx="27">
                  <c:v>-5.65</c:v>
                </c:pt>
                <c:pt idx="28">
                  <c:v>-5.6</c:v>
                </c:pt>
                <c:pt idx="29">
                  <c:v>-5.5500000000000096</c:v>
                </c:pt>
                <c:pt idx="30">
                  <c:v>-5.5000000000000098</c:v>
                </c:pt>
                <c:pt idx="31">
                  <c:v>-5.4500000000000099</c:v>
                </c:pt>
                <c:pt idx="32">
                  <c:v>-5.4000000000000101</c:v>
                </c:pt>
                <c:pt idx="33">
                  <c:v>-5.3500000000000103</c:v>
                </c:pt>
                <c:pt idx="34">
                  <c:v>-5.3000000000000096</c:v>
                </c:pt>
                <c:pt idx="35">
                  <c:v>-5.2500000000000098</c:v>
                </c:pt>
                <c:pt idx="36">
                  <c:v>-5.2000000000000099</c:v>
                </c:pt>
                <c:pt idx="37">
                  <c:v>-5.1500000000000101</c:v>
                </c:pt>
                <c:pt idx="38">
                  <c:v>-5.1000000000000103</c:v>
                </c:pt>
                <c:pt idx="39">
                  <c:v>-5.0500000000000096</c:v>
                </c:pt>
                <c:pt idx="40">
                  <c:v>-5.0000000000000098</c:v>
                </c:pt>
                <c:pt idx="41">
                  <c:v>-4.9500000000000099</c:v>
                </c:pt>
                <c:pt idx="42">
                  <c:v>-4.9000000000000101</c:v>
                </c:pt>
                <c:pt idx="43">
                  <c:v>-4.8500000000000103</c:v>
                </c:pt>
                <c:pt idx="44">
                  <c:v>-4.8000000000000096</c:v>
                </c:pt>
                <c:pt idx="45">
                  <c:v>-4.7500000000000098</c:v>
                </c:pt>
                <c:pt idx="46">
                  <c:v>-4.7000000000000099</c:v>
                </c:pt>
                <c:pt idx="47">
                  <c:v>-4.6500000000000101</c:v>
                </c:pt>
                <c:pt idx="48">
                  <c:v>-4.6000000000000103</c:v>
                </c:pt>
                <c:pt idx="49">
                  <c:v>-4.5500000000000096</c:v>
                </c:pt>
                <c:pt idx="50">
                  <c:v>-4.5000000000000098</c:v>
                </c:pt>
                <c:pt idx="51">
                  <c:v>-4.4500000000000099</c:v>
                </c:pt>
                <c:pt idx="52">
                  <c:v>-4.4000000000000101</c:v>
                </c:pt>
                <c:pt idx="53">
                  <c:v>-4.3500000000000103</c:v>
                </c:pt>
                <c:pt idx="54">
                  <c:v>-4.3000000000000096</c:v>
                </c:pt>
                <c:pt idx="55">
                  <c:v>-4.2500000000000098</c:v>
                </c:pt>
                <c:pt idx="56">
                  <c:v>-4.2000000000000099</c:v>
                </c:pt>
                <c:pt idx="57">
                  <c:v>-4.1500000000000101</c:v>
                </c:pt>
                <c:pt idx="58">
                  <c:v>-4.1000000000000103</c:v>
                </c:pt>
                <c:pt idx="59">
                  <c:v>-4.0500000000000096</c:v>
                </c:pt>
                <c:pt idx="60">
                  <c:v>-4.0000000000000098</c:v>
                </c:pt>
                <c:pt idx="61">
                  <c:v>-3.9500000000000099</c:v>
                </c:pt>
                <c:pt idx="62">
                  <c:v>-3.9000000000000101</c:v>
                </c:pt>
                <c:pt idx="63">
                  <c:v>-3.8500000000000099</c:v>
                </c:pt>
                <c:pt idx="64">
                  <c:v>-3.80000000000001</c:v>
                </c:pt>
                <c:pt idx="65">
                  <c:v>-3.7500000000000102</c:v>
                </c:pt>
                <c:pt idx="66">
                  <c:v>-3.7000000000000099</c:v>
                </c:pt>
                <c:pt idx="67">
                  <c:v>-3.6500000000000101</c:v>
                </c:pt>
                <c:pt idx="68">
                  <c:v>-3.6000000000000099</c:v>
                </c:pt>
                <c:pt idx="69">
                  <c:v>-3.55000000000001</c:v>
                </c:pt>
                <c:pt idx="70">
                  <c:v>-3.5000000000000102</c:v>
                </c:pt>
                <c:pt idx="71">
                  <c:v>-3.4500000000000099</c:v>
                </c:pt>
                <c:pt idx="72">
                  <c:v>-3.4000000000000101</c:v>
                </c:pt>
                <c:pt idx="73">
                  <c:v>-3.3500000000000099</c:v>
                </c:pt>
                <c:pt idx="74">
                  <c:v>-3.30000000000001</c:v>
                </c:pt>
                <c:pt idx="75">
                  <c:v>-3.2500000000000102</c:v>
                </c:pt>
                <c:pt idx="76">
                  <c:v>-3.2000000000000099</c:v>
                </c:pt>
                <c:pt idx="77">
                  <c:v>-3.1500000000000101</c:v>
                </c:pt>
                <c:pt idx="78">
                  <c:v>-3.1000000000000099</c:v>
                </c:pt>
                <c:pt idx="79">
                  <c:v>-3.05000000000001</c:v>
                </c:pt>
                <c:pt idx="80">
                  <c:v>-3.0000000000000102</c:v>
                </c:pt>
                <c:pt idx="81">
                  <c:v>-2.9500000000000099</c:v>
                </c:pt>
                <c:pt idx="82">
                  <c:v>-2.9000000000000101</c:v>
                </c:pt>
                <c:pt idx="83">
                  <c:v>-2.8500000000000099</c:v>
                </c:pt>
                <c:pt idx="84">
                  <c:v>-2.80000000000001</c:v>
                </c:pt>
                <c:pt idx="85">
                  <c:v>-2.75000000000002</c:v>
                </c:pt>
                <c:pt idx="86">
                  <c:v>-2.7000000000000202</c:v>
                </c:pt>
                <c:pt idx="87">
                  <c:v>-2.6500000000000199</c:v>
                </c:pt>
                <c:pt idx="88">
                  <c:v>-2.6000000000000201</c:v>
                </c:pt>
                <c:pt idx="89">
                  <c:v>-2.5500000000000198</c:v>
                </c:pt>
                <c:pt idx="90">
                  <c:v>-2.50000000000002</c:v>
                </c:pt>
                <c:pt idx="91">
                  <c:v>-2.4500000000000202</c:v>
                </c:pt>
                <c:pt idx="92">
                  <c:v>-2.4000000000000199</c:v>
                </c:pt>
                <c:pt idx="93">
                  <c:v>-2.3500000000000201</c:v>
                </c:pt>
                <c:pt idx="94">
                  <c:v>-2.3000000000000198</c:v>
                </c:pt>
                <c:pt idx="95">
                  <c:v>-2.25000000000002</c:v>
                </c:pt>
                <c:pt idx="96">
                  <c:v>-2.2000000000000202</c:v>
                </c:pt>
                <c:pt idx="97">
                  <c:v>-2.1500000000000199</c:v>
                </c:pt>
                <c:pt idx="98">
                  <c:v>-2.1000000000000201</c:v>
                </c:pt>
                <c:pt idx="99">
                  <c:v>-2.0500000000000198</c:v>
                </c:pt>
                <c:pt idx="100">
                  <c:v>-2.00000000000002</c:v>
                </c:pt>
                <c:pt idx="101">
                  <c:v>-1.9500000000000199</c:v>
                </c:pt>
                <c:pt idx="102">
                  <c:v>-1.9000000000000199</c:v>
                </c:pt>
                <c:pt idx="103">
                  <c:v>-1.8500000000000201</c:v>
                </c:pt>
                <c:pt idx="104">
                  <c:v>-1.80000000000002</c:v>
                </c:pt>
                <c:pt idx="105">
                  <c:v>-1.75000000000002</c:v>
                </c:pt>
                <c:pt idx="106">
                  <c:v>-1.7000000000000199</c:v>
                </c:pt>
                <c:pt idx="107">
                  <c:v>-1.6500000000000199</c:v>
                </c:pt>
                <c:pt idx="108">
                  <c:v>-1.6000000000000201</c:v>
                </c:pt>
                <c:pt idx="109">
                  <c:v>-1.55000000000002</c:v>
                </c:pt>
                <c:pt idx="110">
                  <c:v>-1.50000000000002</c:v>
                </c:pt>
                <c:pt idx="111">
                  <c:v>-1.4500000000000199</c:v>
                </c:pt>
                <c:pt idx="112">
                  <c:v>-1.4000000000000199</c:v>
                </c:pt>
                <c:pt idx="113">
                  <c:v>-1.3500000000000201</c:v>
                </c:pt>
                <c:pt idx="114">
                  <c:v>-1.30000000000002</c:v>
                </c:pt>
                <c:pt idx="115">
                  <c:v>-1.25000000000002</c:v>
                </c:pt>
                <c:pt idx="116">
                  <c:v>-1.2000000000000199</c:v>
                </c:pt>
                <c:pt idx="117">
                  <c:v>-1.1500000000000199</c:v>
                </c:pt>
                <c:pt idx="118">
                  <c:v>-1.1000000000000201</c:v>
                </c:pt>
                <c:pt idx="119">
                  <c:v>-1.05000000000002</c:v>
                </c:pt>
                <c:pt idx="120">
                  <c:v>-1.00000000000002</c:v>
                </c:pt>
                <c:pt idx="121">
                  <c:v>-0.95000000000002005</c:v>
                </c:pt>
                <c:pt idx="122">
                  <c:v>-0.90000000000002001</c:v>
                </c:pt>
                <c:pt idx="123">
                  <c:v>-0.85000000000001996</c:v>
                </c:pt>
                <c:pt idx="124">
                  <c:v>-0.80000000000002003</c:v>
                </c:pt>
                <c:pt idx="125">
                  <c:v>-0.75000000000001998</c:v>
                </c:pt>
                <c:pt idx="126">
                  <c:v>-0.70000000000002005</c:v>
                </c:pt>
                <c:pt idx="127">
                  <c:v>-0.65000000000002001</c:v>
                </c:pt>
                <c:pt idx="128">
                  <c:v>-0.60000000000001996</c:v>
                </c:pt>
                <c:pt idx="129">
                  <c:v>-0.55000000000002003</c:v>
                </c:pt>
                <c:pt idx="130">
                  <c:v>-0.50000000000001998</c:v>
                </c:pt>
                <c:pt idx="131">
                  <c:v>-0.45000000000002</c:v>
                </c:pt>
                <c:pt idx="132">
                  <c:v>-0.40000000000002001</c:v>
                </c:pt>
                <c:pt idx="133">
                  <c:v>-0.35000000000002002</c:v>
                </c:pt>
                <c:pt idx="134">
                  <c:v>-0.30000000000001997</c:v>
                </c:pt>
                <c:pt idx="135">
                  <c:v>-0.25000000000001998</c:v>
                </c:pt>
                <c:pt idx="136">
                  <c:v>-0.20000000000002</c:v>
                </c:pt>
                <c:pt idx="137">
                  <c:v>-0.15000000000002001</c:v>
                </c:pt>
                <c:pt idx="138">
                  <c:v>-0.10000000000002</c:v>
                </c:pt>
                <c:pt idx="139">
                  <c:v>-5.0000000000020299E-2</c:v>
                </c:pt>
                <c:pt idx="140">
                  <c:v>-2.0428103653102899E-14</c:v>
                </c:pt>
                <c:pt idx="141">
                  <c:v>4.9999999999969597E-2</c:v>
                </c:pt>
                <c:pt idx="142">
                  <c:v>9.9999999999970293E-2</c:v>
                </c:pt>
                <c:pt idx="143">
                  <c:v>0.14999999999996999</c:v>
                </c:pt>
                <c:pt idx="144">
                  <c:v>0.19999999999997001</c:v>
                </c:pt>
                <c:pt idx="145">
                  <c:v>0.24999999999997</c:v>
                </c:pt>
                <c:pt idx="146">
                  <c:v>0.29999999999997001</c:v>
                </c:pt>
                <c:pt idx="147">
                  <c:v>0.34999999999997</c:v>
                </c:pt>
                <c:pt idx="148">
                  <c:v>0.39999999999996999</c:v>
                </c:pt>
                <c:pt idx="149">
                  <c:v>0.44999999999996998</c:v>
                </c:pt>
                <c:pt idx="150">
                  <c:v>0.49999999999997002</c:v>
                </c:pt>
                <c:pt idx="151">
                  <c:v>0.54999999999996996</c:v>
                </c:pt>
                <c:pt idx="152">
                  <c:v>0.59999999999997</c:v>
                </c:pt>
                <c:pt idx="153">
                  <c:v>0.64999999999997005</c:v>
                </c:pt>
                <c:pt idx="154">
                  <c:v>0.69999999999996998</c:v>
                </c:pt>
                <c:pt idx="155">
                  <c:v>0.74999999999997002</c:v>
                </c:pt>
                <c:pt idx="156">
                  <c:v>0.79999999999996996</c:v>
                </c:pt>
                <c:pt idx="157">
                  <c:v>0.84999999999997</c:v>
                </c:pt>
                <c:pt idx="158">
                  <c:v>0.89999999999997005</c:v>
                </c:pt>
                <c:pt idx="159">
                  <c:v>0.94999999999996998</c:v>
                </c:pt>
                <c:pt idx="160">
                  <c:v>0.99999999999997002</c:v>
                </c:pt>
                <c:pt idx="161">
                  <c:v>1.0499999999999701</c:v>
                </c:pt>
                <c:pt idx="162">
                  <c:v>1.0999999999999699</c:v>
                </c:pt>
                <c:pt idx="163">
                  <c:v>1.1499999999999699</c:v>
                </c:pt>
                <c:pt idx="164">
                  <c:v>1.19999999999997</c:v>
                </c:pt>
                <c:pt idx="165">
                  <c:v>1.24999999999997</c:v>
                </c:pt>
                <c:pt idx="166">
                  <c:v>1.2999999999999701</c:v>
                </c:pt>
                <c:pt idx="167">
                  <c:v>1.3499999999999699</c:v>
                </c:pt>
                <c:pt idx="168">
                  <c:v>1.3999999999999699</c:v>
                </c:pt>
                <c:pt idx="169">
                  <c:v>1.44999999999997</c:v>
                </c:pt>
                <c:pt idx="170">
                  <c:v>1.49999999999997</c:v>
                </c:pt>
                <c:pt idx="171">
                  <c:v>1.5499999999999701</c:v>
                </c:pt>
                <c:pt idx="172">
                  <c:v>1.5999999999999699</c:v>
                </c:pt>
                <c:pt idx="173">
                  <c:v>1.6499999999999699</c:v>
                </c:pt>
                <c:pt idx="174">
                  <c:v>1.69999999999997</c:v>
                </c:pt>
                <c:pt idx="175">
                  <c:v>1.74999999999997</c:v>
                </c:pt>
                <c:pt idx="176">
                  <c:v>1.7999999999999701</c:v>
                </c:pt>
                <c:pt idx="177">
                  <c:v>1.8499999999999699</c:v>
                </c:pt>
                <c:pt idx="178">
                  <c:v>1.8999999999999699</c:v>
                </c:pt>
                <c:pt idx="179">
                  <c:v>1.94999999999997</c:v>
                </c:pt>
                <c:pt idx="180">
                  <c:v>1.99999999999997</c:v>
                </c:pt>
                <c:pt idx="181">
                  <c:v>2.0499999999999701</c:v>
                </c:pt>
                <c:pt idx="182">
                  <c:v>2.0999999999999699</c:v>
                </c:pt>
                <c:pt idx="183">
                  <c:v>2.1499999999999702</c:v>
                </c:pt>
                <c:pt idx="184">
                  <c:v>2.19999999999997</c:v>
                </c:pt>
                <c:pt idx="185">
                  <c:v>2.2499999999999698</c:v>
                </c:pt>
                <c:pt idx="186">
                  <c:v>2.2999999999999701</c:v>
                </c:pt>
                <c:pt idx="187">
                  <c:v>2.3499999999999699</c:v>
                </c:pt>
                <c:pt idx="188">
                  <c:v>2.3999999999999702</c:v>
                </c:pt>
                <c:pt idx="189">
                  <c:v>2.44999999999997</c:v>
                </c:pt>
                <c:pt idx="190">
                  <c:v>2.4999999999999698</c:v>
                </c:pt>
                <c:pt idx="191">
                  <c:v>2.5499999999999701</c:v>
                </c:pt>
                <c:pt idx="192">
                  <c:v>2.5999999999999699</c:v>
                </c:pt>
                <c:pt idx="193">
                  <c:v>2.6499999999999702</c:v>
                </c:pt>
                <c:pt idx="194">
                  <c:v>2.69999999999997</c:v>
                </c:pt>
                <c:pt idx="195">
                  <c:v>2.74999999999996</c:v>
                </c:pt>
                <c:pt idx="196">
                  <c:v>2.7999999999999701</c:v>
                </c:pt>
                <c:pt idx="197">
                  <c:v>2.8499999999999699</c:v>
                </c:pt>
                <c:pt idx="198">
                  <c:v>2.8999999999999599</c:v>
                </c:pt>
                <c:pt idx="199">
                  <c:v>2.9499999999999602</c:v>
                </c:pt>
                <c:pt idx="200">
                  <c:v>2.99999999999996</c:v>
                </c:pt>
                <c:pt idx="201">
                  <c:v>3.05</c:v>
                </c:pt>
                <c:pt idx="202">
                  <c:v>3.1</c:v>
                </c:pt>
                <c:pt idx="203">
                  <c:v>3.15</c:v>
                </c:pt>
                <c:pt idx="204">
                  <c:v>3.2</c:v>
                </c:pt>
                <c:pt idx="205">
                  <c:v>3.25</c:v>
                </c:pt>
                <c:pt idx="206">
                  <c:v>3.3</c:v>
                </c:pt>
                <c:pt idx="207">
                  <c:v>3.35</c:v>
                </c:pt>
                <c:pt idx="208">
                  <c:v>3.4</c:v>
                </c:pt>
                <c:pt idx="209">
                  <c:v>3.45</c:v>
                </c:pt>
                <c:pt idx="210">
                  <c:v>3.5</c:v>
                </c:pt>
                <c:pt idx="211">
                  <c:v>3.55</c:v>
                </c:pt>
                <c:pt idx="212">
                  <c:v>3.6</c:v>
                </c:pt>
                <c:pt idx="213">
                  <c:v>3.65</c:v>
                </c:pt>
                <c:pt idx="214">
                  <c:v>3.7</c:v>
                </c:pt>
                <c:pt idx="215">
                  <c:v>3.75</c:v>
                </c:pt>
                <c:pt idx="216">
                  <c:v>3.8</c:v>
                </c:pt>
                <c:pt idx="217">
                  <c:v>3.85</c:v>
                </c:pt>
                <c:pt idx="218">
                  <c:v>3.9</c:v>
                </c:pt>
                <c:pt idx="219">
                  <c:v>3.95</c:v>
                </c:pt>
                <c:pt idx="220">
                  <c:v>4</c:v>
                </c:pt>
                <c:pt idx="221">
                  <c:v>4.05</c:v>
                </c:pt>
                <c:pt idx="222">
                  <c:v>4.0999999999999996</c:v>
                </c:pt>
                <c:pt idx="223">
                  <c:v>4.1500000000000004</c:v>
                </c:pt>
                <c:pt idx="224">
                  <c:v>4.2</c:v>
                </c:pt>
                <c:pt idx="225">
                  <c:v>4.25</c:v>
                </c:pt>
                <c:pt idx="226">
                  <c:v>4.3</c:v>
                </c:pt>
                <c:pt idx="227">
                  <c:v>4.3499999999999996</c:v>
                </c:pt>
                <c:pt idx="228">
                  <c:v>4.4000000000000004</c:v>
                </c:pt>
                <c:pt idx="229">
                  <c:v>4.45</c:v>
                </c:pt>
                <c:pt idx="230">
                  <c:v>4.5</c:v>
                </c:pt>
                <c:pt idx="231">
                  <c:v>4.55</c:v>
                </c:pt>
                <c:pt idx="232">
                  <c:v>4.5999999999999996</c:v>
                </c:pt>
                <c:pt idx="233">
                  <c:v>4.6500000000000004</c:v>
                </c:pt>
                <c:pt idx="234">
                  <c:v>4.7</c:v>
                </c:pt>
                <c:pt idx="235">
                  <c:v>4.75</c:v>
                </c:pt>
                <c:pt idx="236">
                  <c:v>4.8</c:v>
                </c:pt>
                <c:pt idx="237">
                  <c:v>4.8499999999999996</c:v>
                </c:pt>
                <c:pt idx="238">
                  <c:v>4.9000000000000004</c:v>
                </c:pt>
                <c:pt idx="239">
                  <c:v>4.95</c:v>
                </c:pt>
                <c:pt idx="240">
                  <c:v>5</c:v>
                </c:pt>
                <c:pt idx="241">
                  <c:v>5.05</c:v>
                </c:pt>
                <c:pt idx="242">
                  <c:v>5.0999999999999996</c:v>
                </c:pt>
                <c:pt idx="243">
                  <c:v>5.15</c:v>
                </c:pt>
                <c:pt idx="244">
                  <c:v>5.2</c:v>
                </c:pt>
                <c:pt idx="245">
                  <c:v>5.25</c:v>
                </c:pt>
                <c:pt idx="246">
                  <c:v>5.3</c:v>
                </c:pt>
                <c:pt idx="247">
                  <c:v>5.35</c:v>
                </c:pt>
                <c:pt idx="248">
                  <c:v>5.4</c:v>
                </c:pt>
                <c:pt idx="249">
                  <c:v>5.45</c:v>
                </c:pt>
                <c:pt idx="250">
                  <c:v>5.5</c:v>
                </c:pt>
                <c:pt idx="251">
                  <c:v>5.55</c:v>
                </c:pt>
                <c:pt idx="252">
                  <c:v>5.6</c:v>
                </c:pt>
                <c:pt idx="253">
                  <c:v>5.65</c:v>
                </c:pt>
                <c:pt idx="254">
                  <c:v>5.7</c:v>
                </c:pt>
                <c:pt idx="255">
                  <c:v>5.75</c:v>
                </c:pt>
                <c:pt idx="256">
                  <c:v>5.8</c:v>
                </c:pt>
                <c:pt idx="257">
                  <c:v>5.85</c:v>
                </c:pt>
                <c:pt idx="258">
                  <c:v>5.9</c:v>
                </c:pt>
                <c:pt idx="259">
                  <c:v>5.95</c:v>
                </c:pt>
                <c:pt idx="260">
                  <c:v>6</c:v>
                </c:pt>
                <c:pt idx="261">
                  <c:v>6.05</c:v>
                </c:pt>
                <c:pt idx="262">
                  <c:v>6.1</c:v>
                </c:pt>
                <c:pt idx="263">
                  <c:v>6.15</c:v>
                </c:pt>
                <c:pt idx="264">
                  <c:v>6.2</c:v>
                </c:pt>
                <c:pt idx="265">
                  <c:v>6.25</c:v>
                </c:pt>
                <c:pt idx="266">
                  <c:v>6.3</c:v>
                </c:pt>
                <c:pt idx="267">
                  <c:v>6.35</c:v>
                </c:pt>
                <c:pt idx="268">
                  <c:v>6.4</c:v>
                </c:pt>
                <c:pt idx="269">
                  <c:v>6.45</c:v>
                </c:pt>
                <c:pt idx="270">
                  <c:v>6.5</c:v>
                </c:pt>
                <c:pt idx="271">
                  <c:v>6.55</c:v>
                </c:pt>
                <c:pt idx="272">
                  <c:v>6.6</c:v>
                </c:pt>
                <c:pt idx="273">
                  <c:v>6.65</c:v>
                </c:pt>
                <c:pt idx="274">
                  <c:v>6.7</c:v>
                </c:pt>
                <c:pt idx="275">
                  <c:v>6.75</c:v>
                </c:pt>
                <c:pt idx="276">
                  <c:v>6.8</c:v>
                </c:pt>
                <c:pt idx="277">
                  <c:v>6.85</c:v>
                </c:pt>
                <c:pt idx="278">
                  <c:v>6.9</c:v>
                </c:pt>
                <c:pt idx="279">
                  <c:v>6.9499999999998998</c:v>
                </c:pt>
                <c:pt idx="280">
                  <c:v>7</c:v>
                </c:pt>
              </c:numCache>
            </c:numRef>
          </c:xVal>
          <c:yVal>
            <c:numRef>
              <c:f>Ejercicio2!$L$5:$L$285</c:f>
              <c:numCache>
                <c:formatCode>0.00E+00</c:formatCode>
                <c:ptCount val="281"/>
                <c:pt idx="0">
                  <c:v>9.1347204083645936E-12</c:v>
                </c:pt>
                <c:pt idx="1">
                  <c:v>1.2946591938319176E-11</c:v>
                </c:pt>
                <c:pt idx="2">
                  <c:v>1.8303322170155714E-11</c:v>
                </c:pt>
                <c:pt idx="3">
                  <c:v>2.5811821449986732E-11</c:v>
                </c:pt>
                <c:pt idx="4">
                  <c:v>3.6309615017918004E-11</c:v>
                </c:pt>
                <c:pt idx="5">
                  <c:v>5.0949379588436842E-11</c:v>
                </c:pt>
                <c:pt idx="6">
                  <c:v>7.1313281239960764E-11</c:v>
                </c:pt>
                <c:pt idx="7">
                  <c:v>9.9567179054970047E-11</c:v>
                </c:pt>
                <c:pt idx="8">
                  <c:v>1.3866799941653172E-10</c:v>
                </c:pt>
                <c:pt idx="9">
                  <c:v>1.9264181479359126E-10</c:v>
                </c:pt>
                <c:pt idx="10">
                  <c:v>2.6695566147628519E-10</c:v>
                </c:pt>
                <c:pt idx="11">
                  <c:v>3.6901326161245672E-10</c:v>
                </c:pt>
                <c:pt idx="12">
                  <c:v>5.0881402816450389E-10</c:v>
                </c:pt>
                <c:pt idx="13">
                  <c:v>6.9982659485798031E-10</c:v>
                </c:pt>
                <c:pt idx="14">
                  <c:v>9.6014333703123363E-10</c:v>
                </c:pt>
                <c:pt idx="15">
                  <c:v>1.314001818155884E-9</c:v>
                </c:pt>
                <c:pt idx="16">
                  <c:v>1.7937839079640794E-9</c:v>
                </c:pt>
                <c:pt idx="17">
                  <c:v>2.442634826807044E-9</c:v>
                </c:pt>
                <c:pt idx="18">
                  <c:v>3.3178842435473049E-9</c:v>
                </c:pt>
                <c:pt idx="19">
                  <c:v>4.4955018310132447E-9</c:v>
                </c:pt>
                <c:pt idx="20">
                  <c:v>6.0758828498232861E-9</c:v>
                </c:pt>
                <c:pt idx="21">
                  <c:v>8.1913384034791736E-9</c:v>
                </c:pt>
                <c:pt idx="22">
                  <c:v>1.1015763624682308E-8</c:v>
                </c:pt>
                <c:pt idx="23">
                  <c:v>1.4777079586480053E-8</c:v>
                </c:pt>
                <c:pt idx="24">
                  <c:v>1.9773196406244672E-8</c:v>
                </c:pt>
                <c:pt idx="25">
                  <c:v>2.6392432035705735E-8</c:v>
                </c:pt>
                <c:pt idx="26">
                  <c:v>3.513955094820434E-8</c:v>
                </c:pt>
                <c:pt idx="27">
                  <c:v>4.666886797594256E-8</c:v>
                </c:pt>
                <c:pt idx="28">
                  <c:v>6.1826205001658573E-8</c:v>
                </c:pt>
                <c:pt idx="29">
                  <c:v>8.1701903785427836E-8</c:v>
                </c:pt>
                <c:pt idx="30">
                  <c:v>1.0769760042542703E-7</c:v>
                </c:pt>
                <c:pt idx="31">
                  <c:v>1.4161007130160421E-7</c:v>
                </c:pt>
                <c:pt idx="32">
                  <c:v>1.8573618445551907E-7</c:v>
                </c:pt>
                <c:pt idx="33">
                  <c:v>2.4300385410803968E-7</c:v>
                </c:pt>
                <c:pt idx="34">
                  <c:v>3.1713492167158123E-7</c:v>
                </c:pt>
                <c:pt idx="35">
                  <c:v>4.1284709886297861E-7</c:v>
                </c:pt>
                <c:pt idx="36">
                  <c:v>5.3610353446973477E-7</c:v>
                </c:pt>
                <c:pt idx="37">
                  <c:v>6.9442023538549941E-7</c:v>
                </c:pt>
                <c:pt idx="38">
                  <c:v>8.9724351623828588E-7</c:v>
                </c:pt>
                <c:pt idx="39">
                  <c:v>1.1564119035797258E-6</c:v>
                </c:pt>
                <c:pt idx="40">
                  <c:v>1.4867195147342238E-6</c:v>
                </c:pt>
                <c:pt idx="41">
                  <c:v>1.9066009031227195E-6</c:v>
                </c:pt>
                <c:pt idx="42">
                  <c:v>2.4389607458932395E-6</c:v>
                </c:pt>
                <c:pt idx="43">
                  <c:v>3.1121755791487844E-6</c:v>
                </c:pt>
                <c:pt idx="44">
                  <c:v>3.9612990910318923E-6</c:v>
                </c:pt>
                <c:pt idx="45">
                  <c:v>5.0295072885922133E-6</c:v>
                </c:pt>
                <c:pt idx="46">
                  <c:v>6.369825178866807E-6</c:v>
                </c:pt>
                <c:pt idx="47">
                  <c:v>8.0471824564919225E-6</c:v>
                </c:pt>
                <c:pt idx="48">
                  <c:v>1.0140852065486255E-5</c:v>
                </c:pt>
                <c:pt idx="49">
                  <c:v>1.2747332381832898E-5</c:v>
                </c:pt>
                <c:pt idx="50">
                  <c:v>1.5983741106904766E-5</c:v>
                </c:pt>
                <c:pt idx="51">
                  <c:v>1.9991796706921937E-5</c:v>
                </c:pt>
                <c:pt idx="52">
                  <c:v>2.4942471290052468E-5</c:v>
                </c:pt>
                <c:pt idx="53">
                  <c:v>3.1041407057848837E-5</c:v>
                </c:pt>
                <c:pt idx="54">
                  <c:v>3.853519674208549E-5</c:v>
                </c:pt>
                <c:pt idx="55">
                  <c:v>4.7718636541202993E-5</c:v>
                </c:pt>
                <c:pt idx="56">
                  <c:v>5.8943067756537443E-5</c:v>
                </c:pt>
                <c:pt idx="57">
                  <c:v>7.2625930302249369E-5</c:v>
                </c:pt>
                <c:pt idx="58">
                  <c:v>8.926165717712912E-5</c:v>
                </c:pt>
                <c:pt idx="59">
                  <c:v>1.0943404343979627E-4</c:v>
                </c:pt>
                <c:pt idx="60">
                  <c:v>1.3383022576488014E-4</c:v>
                </c:pt>
                <c:pt idx="61">
                  <c:v>1.6325640876623562E-4</c:v>
                </c:pt>
                <c:pt idx="62">
                  <c:v>1.9865547139276475E-4</c:v>
                </c:pt>
                <c:pt idx="63">
                  <c:v>2.4112658022598424E-4</c:v>
                </c:pt>
                <c:pt idx="64">
                  <c:v>2.919469257914491E-4</c:v>
                </c:pt>
                <c:pt idx="65">
                  <c:v>3.5259568236743191E-4</c:v>
                </c:pt>
                <c:pt idx="66">
                  <c:v>4.2478027055073593E-4</c:v>
                </c:pt>
                <c:pt idx="67">
                  <c:v>5.1046497434416652E-4</c:v>
                </c:pt>
                <c:pt idx="68">
                  <c:v>6.1190193011375076E-4</c:v>
                </c:pt>
                <c:pt idx="69">
                  <c:v>7.3166446283028422E-4</c:v>
                </c:pt>
                <c:pt idx="70">
                  <c:v>8.7268269504572915E-4</c:v>
                </c:pt>
                <c:pt idx="71">
                  <c:v>1.0382812956613752E-3</c:v>
                </c:pt>
                <c:pt idx="72">
                  <c:v>1.2322191684729772E-3</c:v>
                </c:pt>
                <c:pt idx="73">
                  <c:v>1.458730804666698E-3</c:v>
                </c:pt>
                <c:pt idx="74">
                  <c:v>1.7225689390536229E-3</c:v>
                </c:pt>
                <c:pt idx="75">
                  <c:v>2.0290480572997013E-3</c:v>
                </c:pt>
                <c:pt idx="76">
                  <c:v>2.3840882014647662E-3</c:v>
                </c:pt>
                <c:pt idx="77">
                  <c:v>2.7942584148793578E-3</c:v>
                </c:pt>
                <c:pt idx="78">
                  <c:v>3.2668190561998202E-3</c:v>
                </c:pt>
                <c:pt idx="79">
                  <c:v>3.809762098221692E-3</c:v>
                </c:pt>
                <c:pt idx="80">
                  <c:v>4.431848411937874E-3</c:v>
                </c:pt>
                <c:pt idx="81">
                  <c:v>5.1426409230537883E-3</c:v>
                </c:pt>
                <c:pt idx="82">
                  <c:v>5.9525324197756795E-3</c:v>
                </c:pt>
                <c:pt idx="83">
                  <c:v>6.8727666906137829E-3</c:v>
                </c:pt>
                <c:pt idx="84">
                  <c:v>7.915451582979743E-3</c:v>
                </c:pt>
                <c:pt idx="85">
                  <c:v>9.0935625015905533E-3</c:v>
                </c:pt>
                <c:pt idx="86">
                  <c:v>1.0420934814422026E-2</c:v>
                </c:pt>
                <c:pt idx="87">
                  <c:v>1.1912243607604549E-2</c:v>
                </c:pt>
                <c:pt idx="88">
                  <c:v>1.3582969233684909E-2</c:v>
                </c:pt>
                <c:pt idx="89">
                  <c:v>1.5449347134394394E-2</c:v>
                </c:pt>
                <c:pt idx="90">
                  <c:v>1.7528300493567666E-2</c:v>
                </c:pt>
                <c:pt idx="91">
                  <c:v>1.9837354391794345E-2</c:v>
                </c:pt>
                <c:pt idx="92">
                  <c:v>2.2394530294841827E-2</c:v>
                </c:pt>
                <c:pt idx="93">
                  <c:v>2.5218219915193203E-2</c:v>
                </c:pt>
                <c:pt idx="94">
                  <c:v>2.8327037741599882E-2</c:v>
                </c:pt>
                <c:pt idx="95">
                  <c:v>3.1739651835665995E-2</c:v>
                </c:pt>
                <c:pt idx="96">
                  <c:v>3.5474592846229863E-2</c:v>
                </c:pt>
                <c:pt idx="97">
                  <c:v>3.955004158936852E-2</c:v>
                </c:pt>
                <c:pt idx="98">
                  <c:v>4.3983595980425338E-2</c:v>
                </c:pt>
                <c:pt idx="99">
                  <c:v>4.8792018579180772E-2</c:v>
                </c:pt>
                <c:pt idx="100">
                  <c:v>5.3990966513185898E-2</c:v>
                </c:pt>
                <c:pt idx="101">
                  <c:v>5.9594706068813751E-2</c:v>
                </c:pt>
                <c:pt idx="102">
                  <c:v>6.5615814774674111E-2</c:v>
                </c:pt>
                <c:pt idx="103">
                  <c:v>7.2064874336215307E-2</c:v>
                </c:pt>
                <c:pt idx="104">
                  <c:v>7.8950158300891318E-2</c:v>
                </c:pt>
                <c:pt idx="105">
                  <c:v>8.6277318826508492E-2</c:v>
                </c:pt>
                <c:pt idx="106">
                  <c:v>9.4049077376883741E-2</c:v>
                </c:pt>
                <c:pt idx="107">
                  <c:v>0.10226492456397464</c:v>
                </c:pt>
                <c:pt idx="108">
                  <c:v>0.110920834679452</c:v>
                </c:pt>
                <c:pt idx="109">
                  <c:v>0.12000900069698188</c:v>
                </c:pt>
                <c:pt idx="110">
                  <c:v>0.12951759566588786</c:v>
                </c:pt>
                <c:pt idx="111">
                  <c:v>0.13943056644535626</c:v>
                </c:pt>
                <c:pt idx="112">
                  <c:v>0.14972746563574069</c:v>
                </c:pt>
                <c:pt idx="113">
                  <c:v>0.16038332734191524</c:v>
                </c:pt>
                <c:pt idx="114">
                  <c:v>0.17136859204780289</c:v>
                </c:pt>
                <c:pt idx="115">
                  <c:v>0.18264908538901736</c:v>
                </c:pt>
                <c:pt idx="116">
                  <c:v>0.19418605498320829</c:v>
                </c:pt>
                <c:pt idx="117">
                  <c:v>0.20593626871997003</c:v>
                </c:pt>
                <c:pt idx="118">
                  <c:v>0.21785217703254575</c:v>
                </c:pt>
                <c:pt idx="119">
                  <c:v>0.22988214068422821</c:v>
                </c:pt>
                <c:pt idx="120">
                  <c:v>0.24197072451913854</c:v>
                </c:pt>
                <c:pt idx="121">
                  <c:v>0.25405905646918414</c:v>
                </c:pt>
                <c:pt idx="122">
                  <c:v>0.26608524989875004</c:v>
                </c:pt>
                <c:pt idx="123">
                  <c:v>0.27798488613099176</c:v>
                </c:pt>
                <c:pt idx="124">
                  <c:v>0.28969155276147812</c:v>
                </c:pt>
                <c:pt idx="125">
                  <c:v>0.30113743215479993</c:v>
                </c:pt>
                <c:pt idx="126">
                  <c:v>0.31225393336675689</c:v>
                </c:pt>
                <c:pt idx="127">
                  <c:v>0.3229723596679101</c:v>
                </c:pt>
                <c:pt idx="128">
                  <c:v>0.33322460289179567</c:v>
                </c:pt>
                <c:pt idx="129">
                  <c:v>0.34294385501938013</c:v>
                </c:pt>
                <c:pt idx="130">
                  <c:v>0.35206532676429597</c:v>
                </c:pt>
                <c:pt idx="131">
                  <c:v>0.36052696246164473</c:v>
                </c:pt>
                <c:pt idx="132">
                  <c:v>0.36827014030332039</c:v>
                </c:pt>
                <c:pt idx="133">
                  <c:v>0.37524034691693525</c:v>
                </c:pt>
                <c:pt idx="134">
                  <c:v>0.38138781546052181</c:v>
                </c:pt>
                <c:pt idx="135">
                  <c:v>0.38666811680284729</c:v>
                </c:pt>
                <c:pt idx="136">
                  <c:v>0.39104269397545433</c:v>
                </c:pt>
                <c:pt idx="137">
                  <c:v>0.39447933090788773</c:v>
                </c:pt>
                <c:pt idx="138">
                  <c:v>0.39695254747701098</c:v>
                </c:pt>
                <c:pt idx="139">
                  <c:v>0.3984439140947636</c:v>
                </c:pt>
                <c:pt idx="140">
                  <c:v>0.3989422804014327</c:v>
                </c:pt>
                <c:pt idx="141">
                  <c:v>0.3984439140947646</c:v>
                </c:pt>
                <c:pt idx="142">
                  <c:v>0.39695254747701297</c:v>
                </c:pt>
                <c:pt idx="143">
                  <c:v>0.39447933090789072</c:v>
                </c:pt>
                <c:pt idx="144">
                  <c:v>0.39104269397545821</c:v>
                </c:pt>
                <c:pt idx="145">
                  <c:v>0.38666811680285212</c:v>
                </c:pt>
                <c:pt idx="146">
                  <c:v>0.38138781546052752</c:v>
                </c:pt>
                <c:pt idx="147">
                  <c:v>0.37524034691694186</c:v>
                </c:pt>
                <c:pt idx="148">
                  <c:v>0.36827014030332778</c:v>
                </c:pt>
                <c:pt idx="149">
                  <c:v>0.36052696246165283</c:v>
                </c:pt>
                <c:pt idx="150">
                  <c:v>0.3520653267643048</c:v>
                </c:pt>
                <c:pt idx="151">
                  <c:v>0.34294385501938962</c:v>
                </c:pt>
                <c:pt idx="152">
                  <c:v>0.33322460289180567</c:v>
                </c:pt>
                <c:pt idx="153">
                  <c:v>0.32297235966792059</c:v>
                </c:pt>
                <c:pt idx="154">
                  <c:v>0.31225393336676782</c:v>
                </c:pt>
                <c:pt idx="155">
                  <c:v>0.3011374321548112</c:v>
                </c:pt>
                <c:pt idx="156">
                  <c:v>0.28969155276148972</c:v>
                </c:pt>
                <c:pt idx="157">
                  <c:v>0.27798488613100358</c:v>
                </c:pt>
                <c:pt idx="158">
                  <c:v>0.26608524989876198</c:v>
                </c:pt>
                <c:pt idx="159">
                  <c:v>0.25405905646919624</c:v>
                </c:pt>
                <c:pt idx="160">
                  <c:v>0.24197072451915064</c:v>
                </c:pt>
                <c:pt idx="161">
                  <c:v>0.22988214068424026</c:v>
                </c:pt>
                <c:pt idx="162">
                  <c:v>0.21785217703255777</c:v>
                </c:pt>
                <c:pt idx="163">
                  <c:v>0.20593626871998186</c:v>
                </c:pt>
                <c:pt idx="164">
                  <c:v>0.19418605498321995</c:v>
                </c:pt>
                <c:pt idx="165">
                  <c:v>0.18264908538902877</c:v>
                </c:pt>
                <c:pt idx="166">
                  <c:v>0.17136859204781404</c:v>
                </c:pt>
                <c:pt idx="167">
                  <c:v>0.16038332734192612</c:v>
                </c:pt>
                <c:pt idx="168">
                  <c:v>0.14972746563575118</c:v>
                </c:pt>
                <c:pt idx="169">
                  <c:v>0.13943056644536633</c:v>
                </c:pt>
                <c:pt idx="170">
                  <c:v>0.12951759566589754</c:v>
                </c:pt>
                <c:pt idx="171">
                  <c:v>0.12000900069699118</c:v>
                </c:pt>
                <c:pt idx="172">
                  <c:v>0.1109208346794609</c:v>
                </c:pt>
                <c:pt idx="173">
                  <c:v>0.10226492456398308</c:v>
                </c:pt>
                <c:pt idx="174">
                  <c:v>9.4049077376891735E-2</c:v>
                </c:pt>
                <c:pt idx="175">
                  <c:v>8.6277318826516042E-2</c:v>
                </c:pt>
                <c:pt idx="176">
                  <c:v>7.895015830089841E-2</c:v>
                </c:pt>
                <c:pt idx="177">
                  <c:v>7.2064874336222023E-2</c:v>
                </c:pt>
                <c:pt idx="178">
                  <c:v>6.5615814774680342E-2</c:v>
                </c:pt>
                <c:pt idx="179">
                  <c:v>5.9594706068819565E-2</c:v>
                </c:pt>
                <c:pt idx="180">
                  <c:v>5.3990966513191289E-2</c:v>
                </c:pt>
                <c:pt idx="181">
                  <c:v>4.8792018579185754E-2</c:v>
                </c:pt>
                <c:pt idx="182">
                  <c:v>4.3983595980429988E-2</c:v>
                </c:pt>
                <c:pt idx="183">
                  <c:v>3.9550041589372753E-2</c:v>
                </c:pt>
                <c:pt idx="184">
                  <c:v>3.5474592846233791E-2</c:v>
                </c:pt>
                <c:pt idx="185">
                  <c:v>3.1739651835669576E-2</c:v>
                </c:pt>
                <c:pt idx="186">
                  <c:v>2.8327037741603125E-2</c:v>
                </c:pt>
                <c:pt idx="187">
                  <c:v>2.5218219915196169E-2</c:v>
                </c:pt>
                <c:pt idx="188">
                  <c:v>2.2394530294844502E-2</c:v>
                </c:pt>
                <c:pt idx="189">
                  <c:v>1.9837354391796781E-2</c:v>
                </c:pt>
                <c:pt idx="190">
                  <c:v>1.7528300493569862E-2</c:v>
                </c:pt>
                <c:pt idx="191">
                  <c:v>1.5449347134396347E-2</c:v>
                </c:pt>
                <c:pt idx="192">
                  <c:v>1.3582969233686681E-2</c:v>
                </c:pt>
                <c:pt idx="193">
                  <c:v>1.1912243607606121E-2</c:v>
                </c:pt>
                <c:pt idx="194">
                  <c:v>1.0420934814423442E-2</c:v>
                </c:pt>
                <c:pt idx="195">
                  <c:v>9.0935625015920556E-3</c:v>
                </c:pt>
                <c:pt idx="196">
                  <c:v>7.9154515829806277E-3</c:v>
                </c:pt>
                <c:pt idx="197">
                  <c:v>6.8727666906145636E-3</c:v>
                </c:pt>
                <c:pt idx="198">
                  <c:v>5.9525324197765468E-3</c:v>
                </c:pt>
                <c:pt idx="199">
                  <c:v>5.1426409230545421E-3</c:v>
                </c:pt>
                <c:pt idx="200">
                  <c:v>4.4318484119385384E-3</c:v>
                </c:pt>
                <c:pt idx="201">
                  <c:v>3.8097620982218104E-3</c:v>
                </c:pt>
                <c:pt idx="202">
                  <c:v>3.2668190561999182E-3</c:v>
                </c:pt>
                <c:pt idx="203">
                  <c:v>2.7942584148794472E-3</c:v>
                </c:pt>
                <c:pt idx="204">
                  <c:v>2.3840882014648404E-3</c:v>
                </c:pt>
                <c:pt idx="205">
                  <c:v>2.0290480572997681E-3</c:v>
                </c:pt>
                <c:pt idx="206">
                  <c:v>1.7225689390536812E-3</c:v>
                </c:pt>
                <c:pt idx="207">
                  <c:v>1.4587308046667459E-3</c:v>
                </c:pt>
                <c:pt idx="208">
                  <c:v>1.2322191684730199E-3</c:v>
                </c:pt>
                <c:pt idx="209">
                  <c:v>1.0382812956614103E-3</c:v>
                </c:pt>
                <c:pt idx="210">
                  <c:v>8.7268269504576015E-4</c:v>
                </c:pt>
                <c:pt idx="211">
                  <c:v>7.3166446283031089E-4</c:v>
                </c:pt>
                <c:pt idx="212">
                  <c:v>6.119019301137719E-4</c:v>
                </c:pt>
                <c:pt idx="213">
                  <c:v>5.104649743441856E-4</c:v>
                </c:pt>
                <c:pt idx="214">
                  <c:v>4.2478027055075143E-4</c:v>
                </c:pt>
                <c:pt idx="215">
                  <c:v>3.5259568236744541E-4</c:v>
                </c:pt>
                <c:pt idx="216">
                  <c:v>2.9194692579146027E-4</c:v>
                </c:pt>
                <c:pt idx="217">
                  <c:v>2.4112658022599324E-4</c:v>
                </c:pt>
                <c:pt idx="218">
                  <c:v>1.9865547139277272E-4</c:v>
                </c:pt>
                <c:pt idx="219">
                  <c:v>1.6325640876624199E-4</c:v>
                </c:pt>
                <c:pt idx="220">
                  <c:v>1.3383022576488537E-4</c:v>
                </c:pt>
                <c:pt idx="221">
                  <c:v>1.0943404343980055E-4</c:v>
                </c:pt>
                <c:pt idx="222">
                  <c:v>8.9261657177132928E-5</c:v>
                </c:pt>
                <c:pt idx="223">
                  <c:v>7.2625930302252324E-5</c:v>
                </c:pt>
                <c:pt idx="224">
                  <c:v>5.8943067756539855E-5</c:v>
                </c:pt>
                <c:pt idx="225">
                  <c:v>4.7718636541204952E-5</c:v>
                </c:pt>
                <c:pt idx="226">
                  <c:v>3.8535196742087129E-5</c:v>
                </c:pt>
                <c:pt idx="227">
                  <c:v>3.1041407057850266E-5</c:v>
                </c:pt>
                <c:pt idx="228">
                  <c:v>2.4942471290053535E-5</c:v>
                </c:pt>
                <c:pt idx="229">
                  <c:v>1.9991796706922791E-5</c:v>
                </c:pt>
                <c:pt idx="230">
                  <c:v>1.5983741106905475E-5</c:v>
                </c:pt>
                <c:pt idx="231">
                  <c:v>1.2747332381833466E-5</c:v>
                </c:pt>
                <c:pt idx="232">
                  <c:v>1.0140852065486758E-5</c:v>
                </c:pt>
                <c:pt idx="233">
                  <c:v>8.0471824564922952E-6</c:v>
                </c:pt>
                <c:pt idx="234">
                  <c:v>6.3698251788670899E-6</c:v>
                </c:pt>
                <c:pt idx="235">
                  <c:v>5.0295072885924454E-6</c:v>
                </c:pt>
                <c:pt idx="236">
                  <c:v>3.9612990910320753E-6</c:v>
                </c:pt>
                <c:pt idx="237">
                  <c:v>3.1121755791489445E-6</c:v>
                </c:pt>
                <c:pt idx="238">
                  <c:v>2.4389607458933522E-6</c:v>
                </c:pt>
                <c:pt idx="239">
                  <c:v>1.9066009031228108E-6</c:v>
                </c:pt>
                <c:pt idx="240">
                  <c:v>1.4867195147342977E-6</c:v>
                </c:pt>
                <c:pt idx="241">
                  <c:v>1.1564119035797834E-6</c:v>
                </c:pt>
                <c:pt idx="242">
                  <c:v>8.9724351623833374E-7</c:v>
                </c:pt>
                <c:pt idx="243">
                  <c:v>6.9442023538553393E-7</c:v>
                </c:pt>
                <c:pt idx="244">
                  <c:v>5.3610353446976145E-7</c:v>
                </c:pt>
                <c:pt idx="245">
                  <c:v>4.1284709886299984E-7</c:v>
                </c:pt>
                <c:pt idx="246">
                  <c:v>3.1713492167159759E-7</c:v>
                </c:pt>
                <c:pt idx="247">
                  <c:v>2.430038541080535E-7</c:v>
                </c:pt>
                <c:pt idx="248">
                  <c:v>1.8573618445552897E-7</c:v>
                </c:pt>
                <c:pt idx="249">
                  <c:v>1.4161007130161176E-7</c:v>
                </c:pt>
                <c:pt idx="250">
                  <c:v>1.0769760042543276E-7</c:v>
                </c:pt>
                <c:pt idx="251">
                  <c:v>8.1701903785432203E-8</c:v>
                </c:pt>
                <c:pt idx="252">
                  <c:v>6.1826205001658573E-8</c:v>
                </c:pt>
                <c:pt idx="253">
                  <c:v>4.666886797594256E-8</c:v>
                </c:pt>
                <c:pt idx="254">
                  <c:v>3.513955094820434E-8</c:v>
                </c:pt>
                <c:pt idx="255">
                  <c:v>2.6392432035705735E-8</c:v>
                </c:pt>
                <c:pt idx="256">
                  <c:v>1.9773196406244672E-8</c:v>
                </c:pt>
                <c:pt idx="257">
                  <c:v>1.4777079586480053E-8</c:v>
                </c:pt>
                <c:pt idx="258">
                  <c:v>1.1015763624682308E-8</c:v>
                </c:pt>
                <c:pt idx="259">
                  <c:v>8.1913384034791736E-9</c:v>
                </c:pt>
                <c:pt idx="260">
                  <c:v>6.0758828498232861E-9</c:v>
                </c:pt>
                <c:pt idx="261">
                  <c:v>4.4955018310132447E-9</c:v>
                </c:pt>
                <c:pt idx="262">
                  <c:v>3.3178842435473049E-9</c:v>
                </c:pt>
                <c:pt idx="263">
                  <c:v>2.442634826807044E-9</c:v>
                </c:pt>
                <c:pt idx="264">
                  <c:v>1.7937839079640794E-9</c:v>
                </c:pt>
                <c:pt idx="265">
                  <c:v>1.314001818155884E-9</c:v>
                </c:pt>
                <c:pt idx="266">
                  <c:v>9.6014333703123363E-10</c:v>
                </c:pt>
                <c:pt idx="267">
                  <c:v>6.9982659485798031E-10</c:v>
                </c:pt>
                <c:pt idx="268">
                  <c:v>5.0881402816450389E-10</c:v>
                </c:pt>
                <c:pt idx="269">
                  <c:v>3.6901326161245672E-10</c:v>
                </c:pt>
                <c:pt idx="270">
                  <c:v>2.6695566147628519E-10</c:v>
                </c:pt>
                <c:pt idx="271">
                  <c:v>1.9264181479359126E-10</c:v>
                </c:pt>
                <c:pt idx="272">
                  <c:v>1.3866799941653172E-10</c:v>
                </c:pt>
                <c:pt idx="273">
                  <c:v>9.9567179054970047E-11</c:v>
                </c:pt>
                <c:pt idx="274">
                  <c:v>7.1313281239960764E-11</c:v>
                </c:pt>
                <c:pt idx="275">
                  <c:v>5.0949379588436842E-11</c:v>
                </c:pt>
                <c:pt idx="276">
                  <c:v>3.6309615017918004E-11</c:v>
                </c:pt>
                <c:pt idx="277">
                  <c:v>2.5811821449986732E-11</c:v>
                </c:pt>
                <c:pt idx="278">
                  <c:v>1.8303322170155714E-11</c:v>
                </c:pt>
                <c:pt idx="279">
                  <c:v>1.2946591938328189E-11</c:v>
                </c:pt>
                <c:pt idx="280">
                  <c:v>9.1347204083645936E-12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52288"/>
        <c:axId val="175819776"/>
      </c:scatterChart>
      <c:valAx>
        <c:axId val="167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819776"/>
        <c:crosses val="autoZero"/>
        <c:crossBetween val="midCat"/>
      </c:valAx>
      <c:valAx>
        <c:axId val="1758197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67852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503360</xdr:colOff>
      <xdr:row>0</xdr:row>
      <xdr:rowOff>76200</xdr:rowOff>
    </xdr:from>
    <xdr:to>
      <xdr:col>10</xdr:col>
      <xdr:colOff>512885</xdr:colOff>
      <xdr:row>2</xdr:row>
      <xdr:rowOff>189768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BE3A9A4-0B01-41EA-943C-A962847E7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61235" y="76200"/>
          <a:ext cx="1409700" cy="542193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314325</xdr:colOff>
      <xdr:row>0</xdr:row>
      <xdr:rowOff>164123</xdr:rowOff>
    </xdr:from>
    <xdr:to>
      <xdr:col>8</xdr:col>
      <xdr:colOff>196880</xdr:colOff>
      <xdr:row>2</xdr:row>
      <xdr:rowOff>32238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xmlns="" id="{D9F75290-9AB7-4456-AC9D-F060F8E72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62600" y="164123"/>
          <a:ext cx="492155" cy="296740"/>
        </a:xfrm>
        <a:prstGeom prst="rect">
          <a:avLst/>
        </a:prstGeom>
      </xdr:spPr>
    </xdr:pic>
    <xdr:clientData/>
  </xdr:twoCellAnchor>
  <xdr:twoCellAnchor editAs="oneCell">
    <xdr:from>
      <xdr:col>9</xdr:col>
      <xdr:colOff>540971</xdr:colOff>
      <xdr:row>0</xdr:row>
      <xdr:rowOff>153866</xdr:rowOff>
    </xdr:from>
    <xdr:to>
      <xdr:col>9</xdr:col>
      <xdr:colOff>540971</xdr:colOff>
      <xdr:row>1</xdr:row>
      <xdr:rowOff>73269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xmlns="" id="{625CE0E9-11D0-4B8B-9A9E-8E4621780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8446" y="153866"/>
          <a:ext cx="0" cy="157528"/>
        </a:xfrm>
        <a:prstGeom prst="rect">
          <a:avLst/>
        </a:prstGeom>
      </xdr:spPr>
    </xdr:pic>
    <xdr:clientData/>
  </xdr:twoCellAnchor>
  <xdr:twoCellAnchor editAs="oneCell">
    <xdr:from>
      <xdr:col>8</xdr:col>
      <xdr:colOff>209550</xdr:colOff>
      <xdr:row>0</xdr:row>
      <xdr:rowOff>200025</xdr:rowOff>
    </xdr:from>
    <xdr:to>
      <xdr:col>8</xdr:col>
      <xdr:colOff>495300</xdr:colOff>
      <xdr:row>1</xdr:row>
      <xdr:rowOff>148003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625CE0E9-11D0-4B8B-9A9E-8E4621780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flipH="1">
          <a:off x="6067425" y="200025"/>
          <a:ext cx="285750" cy="186103"/>
        </a:xfrm>
        <a:prstGeom prst="rect">
          <a:avLst/>
        </a:prstGeom>
      </xdr:spPr>
    </xdr:pic>
    <xdr:clientData/>
  </xdr:twoCellAnchor>
  <xdr:twoCellAnchor>
    <xdr:from>
      <xdr:col>4</xdr:col>
      <xdr:colOff>171450</xdr:colOff>
      <xdr:row>38</xdr:row>
      <xdr:rowOff>66675</xdr:rowOff>
    </xdr:from>
    <xdr:to>
      <xdr:col>11</xdr:col>
      <xdr:colOff>114300</xdr:colOff>
      <xdr:row>52</xdr:row>
      <xdr:rowOff>142875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43"/>
  <sheetViews>
    <sheetView topLeftCell="D1" zoomScale="115" zoomScaleNormal="115" workbookViewId="0">
      <selection activeCell="F16" sqref="F16"/>
    </sheetView>
  </sheetViews>
  <sheetFormatPr baseColWidth="10" defaultRowHeight="15" x14ac:dyDescent="0.25"/>
  <sheetData>
    <row r="1" spans="1:14" x14ac:dyDescent="0.25">
      <c r="B1" t="s">
        <v>0</v>
      </c>
      <c r="C1" s="1">
        <v>0.01</v>
      </c>
      <c r="D1" s="2"/>
    </row>
    <row r="2" spans="1:14" x14ac:dyDescent="0.25">
      <c r="B2" t="s">
        <v>1</v>
      </c>
      <c r="C2" s="1">
        <v>0.4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</row>
    <row r="3" spans="1:14" x14ac:dyDescent="0.25">
      <c r="D3" t="s">
        <v>8</v>
      </c>
      <c r="E3" t="s">
        <v>9</v>
      </c>
      <c r="F3" t="s">
        <v>7</v>
      </c>
      <c r="G3" t="s">
        <v>10</v>
      </c>
      <c r="I3">
        <v>0</v>
      </c>
      <c r="J3" s="3">
        <f>$D$4</f>
        <v>1.9950140531032955E-2</v>
      </c>
      <c r="K3">
        <f>EXP(-$C$1*I3)</f>
        <v>1</v>
      </c>
      <c r="L3">
        <v>1</v>
      </c>
      <c r="M3">
        <v>0</v>
      </c>
      <c r="N3">
        <v>0</v>
      </c>
    </row>
    <row r="4" spans="1:14" x14ac:dyDescent="0.25">
      <c r="A4" s="4">
        <f>C4/(1-$C$2)</f>
        <v>0.02</v>
      </c>
      <c r="B4" t="s">
        <v>11</v>
      </c>
      <c r="C4" s="3">
        <v>1.2E-2</v>
      </c>
      <c r="D4" s="5">
        <v>1.9950140531032955E-2</v>
      </c>
      <c r="E4">
        <f>C4*M7</f>
        <v>1.1777875938791297E-2</v>
      </c>
      <c r="F4">
        <f>N7</f>
        <v>1.1777860839148743E-2</v>
      </c>
      <c r="G4">
        <f>10000*(E4-F4)</f>
        <v>1.509964255366758E-4</v>
      </c>
      <c r="I4">
        <v>0.25</v>
      </c>
      <c r="J4" s="3">
        <f t="shared" ref="J4:J6" si="0">$D$4</f>
        <v>1.9950140531032955E-2</v>
      </c>
      <c r="K4">
        <f t="shared" ref="K4:K43" si="1">EXP(-$C$1*I4)</f>
        <v>0.99750312239746008</v>
      </c>
      <c r="L4">
        <f>EXP(-J3*0.25)*L3</f>
        <v>0.99502488196843863</v>
      </c>
      <c r="M4">
        <f>0.25*L4*K4+M3</f>
        <v>0.24813510665667043</v>
      </c>
      <c r="N4">
        <f>N3+(1-$C$2)*K4*(L3-L4)</f>
        <v>2.9776174624670205E-3</v>
      </c>
    </row>
    <row r="5" spans="1:14" x14ac:dyDescent="0.25">
      <c r="A5" s="4">
        <f t="shared" ref="A5:A8" si="2">C5/(1-$C$2)</f>
        <v>2.416666666666667E-2</v>
      </c>
      <c r="B5" t="s">
        <v>12</v>
      </c>
      <c r="C5" s="3">
        <v>1.4500000000000001E-2</v>
      </c>
      <c r="D5" s="5">
        <v>2.6274437271335667E-2</v>
      </c>
      <c r="E5">
        <f>M15*C5</f>
        <v>4.1256342100608308E-2</v>
      </c>
      <c r="F5">
        <f>N15</f>
        <v>4.1256359715238243E-2</v>
      </c>
      <c r="G5">
        <f t="shared" ref="G5:G8" si="3">10000*(E5-F5)</f>
        <v>-1.7614629935214232E-4</v>
      </c>
      <c r="I5">
        <v>0.5</v>
      </c>
      <c r="J5" s="3">
        <f t="shared" si="0"/>
        <v>1.9950140531032955E-2</v>
      </c>
      <c r="K5">
        <f>EXP(-$C$1*I5)</f>
        <v>0.99501247919268232</v>
      </c>
      <c r="L5">
        <f>EXP(-J4*0.25)*L4</f>
        <v>0.99007451573630523</v>
      </c>
      <c r="M5">
        <f>0.25*L5*K5+M4</f>
        <v>0.49441923127873932</v>
      </c>
      <c r="N5">
        <f>N4+(1-$C$2)*K5*(L4-L5)</f>
        <v>5.9330231689951E-3</v>
      </c>
    </row>
    <row r="6" spans="1:14" x14ac:dyDescent="0.25">
      <c r="A6" s="4">
        <f t="shared" si="2"/>
        <v>2.6666666666666668E-2</v>
      </c>
      <c r="B6" t="s">
        <v>13</v>
      </c>
      <c r="C6" s="3">
        <v>1.6E-2</v>
      </c>
      <c r="D6" s="5">
        <v>3.0672604998077793E-2</v>
      </c>
      <c r="E6">
        <f>C6*M23</f>
        <v>7.3122468285232417E-2</v>
      </c>
      <c r="F6">
        <f>N23</f>
        <v>7.3122489534910448E-2</v>
      </c>
      <c r="G6">
        <f t="shared" si="3"/>
        <v>-2.1249678031076691E-4</v>
      </c>
      <c r="I6">
        <v>0.75</v>
      </c>
      <c r="J6" s="3">
        <f t="shared" si="0"/>
        <v>1.9950140531032955E-2</v>
      </c>
      <c r="K6">
        <f t="shared" si="1"/>
        <v>0.99252805481913842</v>
      </c>
      <c r="L6">
        <f t="shared" ref="L6:L43" si="4">EXP(-J5*0.25)*L5</f>
        <v>0.98514877816047619</v>
      </c>
      <c r="M6">
        <f t="shared" ref="M6:M43" si="5">0.25*L6*K6+M5</f>
        <v>0.73886618140250637</v>
      </c>
      <c r="N6">
        <f t="shared" ref="N6:N43" si="6">N5+(1-$C$2)*K6*(L5-L6)</f>
        <v>8.8663828098073799E-3</v>
      </c>
    </row>
    <row r="7" spans="1:14" x14ac:dyDescent="0.25">
      <c r="A7" s="4">
        <f t="shared" si="2"/>
        <v>3.2833333333333332E-2</v>
      </c>
      <c r="B7" t="s">
        <v>14</v>
      </c>
      <c r="C7" s="3">
        <v>1.9699999999999999E-2</v>
      </c>
      <c r="D7" s="5">
        <v>5.0631418844886693E-2</v>
      </c>
      <c r="E7">
        <f>C7*M31</f>
        <v>0.12067228256057159</v>
      </c>
      <c r="F7">
        <f>N31</f>
        <v>0.12067230673300766</v>
      </c>
      <c r="G7">
        <f t="shared" si="3"/>
        <v>-2.4172436066671743E-4</v>
      </c>
      <c r="I7">
        <v>1</v>
      </c>
      <c r="J7" s="3">
        <f>$D$5</f>
        <v>2.6274437271335667E-2</v>
      </c>
      <c r="K7">
        <f t="shared" si="1"/>
        <v>0.99004983374916811</v>
      </c>
      <c r="L7">
        <f t="shared" si="4"/>
        <v>0.98024754671047931</v>
      </c>
      <c r="M7">
        <f t="shared" si="5"/>
        <v>0.98148966156594142</v>
      </c>
      <c r="N7">
        <f t="shared" si="6"/>
        <v>1.1777860839148743E-2</v>
      </c>
    </row>
    <row r="8" spans="1:14" x14ac:dyDescent="0.25">
      <c r="A8" s="4">
        <f t="shared" si="2"/>
        <v>3.5833333333333335E-2</v>
      </c>
      <c r="B8" t="s">
        <v>15</v>
      </c>
      <c r="C8" s="3">
        <v>2.1499999999999998E-2</v>
      </c>
      <c r="D8" s="5">
        <v>4.4655819967418173E-2</v>
      </c>
      <c r="E8">
        <f>C8*M43</f>
        <v>0.17524577869361782</v>
      </c>
      <c r="F8">
        <f>N43</f>
        <v>0.17524577864829025</v>
      </c>
      <c r="G8">
        <f t="shared" si="3"/>
        <v>4.5327575026732347E-7</v>
      </c>
      <c r="I8">
        <v>1.25</v>
      </c>
      <c r="J8" s="3">
        <f t="shared" ref="J8:J14" si="7">$D$5</f>
        <v>2.6274437271335667E-2</v>
      </c>
      <c r="K8">
        <f t="shared" si="1"/>
        <v>0.98757780049388144</v>
      </c>
      <c r="L8">
        <f t="shared" si="4"/>
        <v>0.97382978450307411</v>
      </c>
      <c r="M8">
        <f t="shared" si="5"/>
        <v>1.2219228307246857</v>
      </c>
      <c r="N8">
        <f t="shared" si="6"/>
        <v>1.5580684530077932E-2</v>
      </c>
    </row>
    <row r="9" spans="1:14" x14ac:dyDescent="0.25">
      <c r="I9">
        <v>1.5</v>
      </c>
      <c r="J9" s="3">
        <f t="shared" si="7"/>
        <v>2.6274437271335667E-2</v>
      </c>
      <c r="K9">
        <f t="shared" si="1"/>
        <v>0.98511193960306265</v>
      </c>
      <c r="L9">
        <f t="shared" si="4"/>
        <v>0.96745403991855305</v>
      </c>
      <c r="M9">
        <f t="shared" si="5"/>
        <v>1.4601854621599317</v>
      </c>
      <c r="N9">
        <f t="shared" si="6"/>
        <v>1.9349177798520689E-2</v>
      </c>
    </row>
    <row r="10" spans="1:14" x14ac:dyDescent="0.25">
      <c r="I10">
        <v>1.75</v>
      </c>
      <c r="J10" s="3">
        <f t="shared" si="7"/>
        <v>2.6274437271335667E-2</v>
      </c>
      <c r="K10">
        <f t="shared" si="1"/>
        <v>0.9826522356650732</v>
      </c>
      <c r="L10">
        <f t="shared" si="4"/>
        <v>0.96112003786404487</v>
      </c>
      <c r="M10">
        <f t="shared" si="5"/>
        <v>1.6962971506473326</v>
      </c>
      <c r="N10">
        <f t="shared" si="6"/>
        <v>2.3083650566262468E-2</v>
      </c>
    </row>
    <row r="11" spans="1:14" x14ac:dyDescent="0.25">
      <c r="I11">
        <v>2</v>
      </c>
      <c r="J11" s="3">
        <f t="shared" si="7"/>
        <v>2.6274437271335667E-2</v>
      </c>
      <c r="K11">
        <f t="shared" si="1"/>
        <v>0.98019867330675525</v>
      </c>
      <c r="L11">
        <f t="shared" si="4"/>
        <v>0.95482750504773417</v>
      </c>
      <c r="M11">
        <f t="shared" si="5"/>
        <v>1.9302773140684797</v>
      </c>
      <c r="N11">
        <f t="shared" si="6"/>
        <v>2.6784409957234651E-2</v>
      </c>
    </row>
    <row r="12" spans="1:14" x14ac:dyDescent="0.25">
      <c r="I12">
        <v>2.25</v>
      </c>
      <c r="J12" s="3">
        <f t="shared" si="7"/>
        <v>2.6274437271335667E-2</v>
      </c>
      <c r="K12">
        <f t="shared" si="1"/>
        <v>0.97775123719333634</v>
      </c>
      <c r="L12">
        <f t="shared" si="4"/>
        <v>0.94857616996706984</v>
      </c>
      <c r="M12">
        <f>0.25*L12*K12+M11</f>
        <v>2.1621451950078345</v>
      </c>
      <c r="N12">
        <f t="shared" si="6"/>
        <v>3.0451760322772446E-2</v>
      </c>
    </row>
    <row r="13" spans="1:14" x14ac:dyDescent="0.25">
      <c r="I13">
        <v>2.5</v>
      </c>
      <c r="J13" s="3">
        <f t="shared" si="7"/>
        <v>2.6274437271335667E-2</v>
      </c>
      <c r="K13">
        <f t="shared" si="1"/>
        <v>0.97530991202833262</v>
      </c>
      <c r="L13">
        <f t="shared" si="4"/>
        <v>0.94236576289705054</v>
      </c>
      <c r="M13">
        <f t="shared" si="5"/>
        <v>2.3919198623352433</v>
      </c>
      <c r="N13">
        <f t="shared" si="6"/>
        <v>3.4086003266644842E-2</v>
      </c>
    </row>
    <row r="14" spans="1:14" x14ac:dyDescent="0.25">
      <c r="I14">
        <v>2.75</v>
      </c>
      <c r="J14" s="3">
        <f t="shared" si="7"/>
        <v>2.6274437271335667E-2</v>
      </c>
      <c r="K14">
        <f t="shared" si="1"/>
        <v>0.972874682553454</v>
      </c>
      <c r="L14">
        <f t="shared" si="4"/>
        <v>0.93619601587858692</v>
      </c>
      <c r="M14">
        <f t="shared" si="5"/>
        <v>2.6196202127741657</v>
      </c>
      <c r="N14">
        <f>N13+(1-$C$2)*K14*(L13-L14)</f>
        <v>3.7687437669858589E-2</v>
      </c>
    </row>
    <row r="15" spans="1:14" x14ac:dyDescent="0.25">
      <c r="I15">
        <v>3</v>
      </c>
      <c r="J15" s="3">
        <f>$D$6</f>
        <v>3.0672604998077793E-2</v>
      </c>
      <c r="K15">
        <f t="shared" si="1"/>
        <v>0.97044553354850815</v>
      </c>
      <c r="L15">
        <f t="shared" si="4"/>
        <v>0.93006666270694005</v>
      </c>
      <c r="M15">
        <f t="shared" si="5"/>
        <v>2.8452649724557451</v>
      </c>
      <c r="N15">
        <f t="shared" si="6"/>
        <v>4.1256359715238243E-2</v>
      </c>
    </row>
    <row r="16" spans="1:14" x14ac:dyDescent="0.25">
      <c r="I16">
        <v>3.25</v>
      </c>
      <c r="J16" s="3">
        <f t="shared" ref="J16:J22" si="8">$D$6</f>
        <v>3.0672604998077793E-2</v>
      </c>
      <c r="K16">
        <f t="shared" si="1"/>
        <v>0.96802244983130603</v>
      </c>
      <c r="L16">
        <f t="shared" si="4"/>
        <v>0.92296204531843284</v>
      </c>
      <c r="M16">
        <f t="shared" si="5"/>
        <v>3.0686269675083606</v>
      </c>
      <c r="N16">
        <f t="shared" si="6"/>
        <v>4.5382817192960348E-2</v>
      </c>
    </row>
    <row r="17" spans="9:14" x14ac:dyDescent="0.25">
      <c r="I17">
        <v>3.5</v>
      </c>
      <c r="J17" s="3">
        <f t="shared" si="8"/>
        <v>3.0672604998077793E-2</v>
      </c>
      <c r="K17">
        <f t="shared" si="1"/>
        <v>0.96560541625756646</v>
      </c>
      <c r="L17">
        <f t="shared" si="4"/>
        <v>0.91591169886582846</v>
      </c>
      <c r="M17">
        <f t="shared" si="5"/>
        <v>3.2897292918179888</v>
      </c>
      <c r="N17">
        <f t="shared" si="6"/>
        <v>4.9467528825636618E-2</v>
      </c>
    </row>
    <row r="18" spans="9:14" x14ac:dyDescent="0.25">
      <c r="I18">
        <v>3.75</v>
      </c>
      <c r="J18" s="3">
        <f t="shared" si="8"/>
        <v>3.0672604998077793E-2</v>
      </c>
      <c r="K18">
        <f t="shared" si="1"/>
        <v>0.96319441772082182</v>
      </c>
      <c r="L18">
        <f t="shared" si="4"/>
        <v>0.90891520878289156</v>
      </c>
      <c r="M18">
        <f t="shared" si="5"/>
        <v>3.5085948056382978</v>
      </c>
      <c r="N18">
        <f t="shared" si="6"/>
        <v>5.3510916940550969E-2</v>
      </c>
    </row>
    <row r="19" spans="9:14" x14ac:dyDescent="0.25">
      <c r="I19">
        <v>4</v>
      </c>
      <c r="J19" s="3">
        <f t="shared" si="8"/>
        <v>3.0672604998077793E-2</v>
      </c>
      <c r="K19">
        <f t="shared" si="1"/>
        <v>0.96078943915232318</v>
      </c>
      <c r="L19">
        <f t="shared" si="4"/>
        <v>0.90197216367018618</v>
      </c>
      <c r="M19">
        <f t="shared" si="5"/>
        <v>3.7252461379542194</v>
      </c>
      <c r="N19">
        <f t="shared" si="6"/>
        <v>5.7513399592458256E-2</v>
      </c>
    </row>
    <row r="20" spans="9:14" x14ac:dyDescent="0.25">
      <c r="I20">
        <v>4.25</v>
      </c>
      <c r="J20" s="3">
        <f t="shared" si="8"/>
        <v>3.0672604998077793E-2</v>
      </c>
      <c r="K20">
        <f t="shared" si="1"/>
        <v>0.95839046552094698</v>
      </c>
      <c r="L20">
        <f t="shared" si="4"/>
        <v>0.89508215527088519</v>
      </c>
      <c r="M20">
        <f t="shared" si="5"/>
        <v>3.9397056888216087</v>
      </c>
      <c r="N20">
        <f t="shared" si="6"/>
        <v>6.1475390606807838E-2</v>
      </c>
    </row>
    <row r="21" spans="9:14" x14ac:dyDescent="0.25">
      <c r="I21">
        <v>4.5</v>
      </c>
      <c r="J21" s="3">
        <f t="shared" si="8"/>
        <v>3.0672604998077793E-2</v>
      </c>
      <c r="K21">
        <f t="shared" si="1"/>
        <v>0.95599748183309996</v>
      </c>
      <c r="L21">
        <f t="shared" si="4"/>
        <v>0.88824477844676419</v>
      </c>
      <c r="M21">
        <f t="shared" si="5"/>
        <v>4.1519956316832349</v>
      </c>
      <c r="N21">
        <f t="shared" si="6"/>
        <v>6.5397299622530047E-2</v>
      </c>
    </row>
    <row r="22" spans="9:14" x14ac:dyDescent="0.25">
      <c r="I22">
        <v>4.75</v>
      </c>
      <c r="J22" s="3">
        <f t="shared" si="8"/>
        <v>3.0672604998077793E-2</v>
      </c>
      <c r="K22">
        <f t="shared" si="1"/>
        <v>0.95361047313262637</v>
      </c>
      <c r="L22">
        <f t="shared" si="4"/>
        <v>0.88145963115437909</v>
      </c>
      <c r="M22">
        <f t="shared" si="5"/>
        <v>4.3621379156613447</v>
      </c>
      <c r="N22">
        <f t="shared" si="6"/>
        <v>6.9279532134389601E-2</v>
      </c>
    </row>
    <row r="23" spans="9:14" x14ac:dyDescent="0.25">
      <c r="I23">
        <v>5</v>
      </c>
      <c r="J23" s="3">
        <f>$D$7</f>
        <v>5.0631418844886693E-2</v>
      </c>
      <c r="K23">
        <f t="shared" si="1"/>
        <v>0.95122942450071402</v>
      </c>
      <c r="L23">
        <f t="shared" si="4"/>
        <v>0.8747263144214259</v>
      </c>
      <c r="M23">
        <f t="shared" si="5"/>
        <v>4.5701542678270259</v>
      </c>
      <c r="N23">
        <f t="shared" si="6"/>
        <v>7.3122489534910448E-2</v>
      </c>
    </row>
    <row r="24" spans="9:14" x14ac:dyDescent="0.25">
      <c r="I24">
        <v>5.25</v>
      </c>
      <c r="J24" s="3">
        <f t="shared" ref="J24:J30" si="9">$D$7</f>
        <v>5.0631418844886693E-2</v>
      </c>
      <c r="K24">
        <f t="shared" si="1"/>
        <v>0.94885432105580125</v>
      </c>
      <c r="L24">
        <f t="shared" si="4"/>
        <v>0.86372393597619213</v>
      </c>
      <c r="M24">
        <f t="shared" si="5"/>
        <v>4.7750413150396094</v>
      </c>
      <c r="N24">
        <f t="shared" si="6"/>
        <v>7.9386282132701214E-2</v>
      </c>
    </row>
    <row r="25" spans="9:14" x14ac:dyDescent="0.25">
      <c r="I25">
        <v>5.5</v>
      </c>
      <c r="J25" s="3">
        <f t="shared" si="9"/>
        <v>5.0631418844886693E-2</v>
      </c>
      <c r="K25">
        <f t="shared" si="1"/>
        <v>0.94648514795348382</v>
      </c>
      <c r="L25">
        <f t="shared" si="4"/>
        <v>0.85285994633835605</v>
      </c>
      <c r="M25">
        <f t="shared" si="5"/>
        <v>4.9768461331630238</v>
      </c>
      <c r="N25">
        <f t="shared" si="6"/>
        <v>8.5555845036540651E-2</v>
      </c>
    </row>
    <row r="26" spans="9:14" x14ac:dyDescent="0.25">
      <c r="I26">
        <v>5.75</v>
      </c>
      <c r="J26" s="3">
        <f t="shared" si="9"/>
        <v>5.0631418844886693E-2</v>
      </c>
      <c r="K26">
        <f t="shared" si="1"/>
        <v>0.94412189038642214</v>
      </c>
      <c r="L26">
        <f t="shared" si="4"/>
        <v>0.84213260484228725</v>
      </c>
      <c r="M26">
        <f t="shared" si="5"/>
        <v>5.1756150898729594</v>
      </c>
      <c r="N26">
        <f t="shared" si="6"/>
        <v>9.1632595795794164E-2</v>
      </c>
    </row>
    <row r="27" spans="9:14" x14ac:dyDescent="0.25">
      <c r="I27">
        <v>6</v>
      </c>
      <c r="J27" s="3">
        <f t="shared" si="9"/>
        <v>5.0631418844886693E-2</v>
      </c>
      <c r="K27">
        <f t="shared" si="1"/>
        <v>0.94176453358424872</v>
      </c>
      <c r="L27">
        <f t="shared" si="4"/>
        <v>0.83154019271658852</v>
      </c>
      <c r="M27">
        <f t="shared" si="5"/>
        <v>5.3713938553105329</v>
      </c>
      <c r="N27">
        <f t="shared" si="6"/>
        <v>9.7617930634848638E-2</v>
      </c>
    </row>
    <row r="28" spans="9:14" x14ac:dyDescent="0.25">
      <c r="I28">
        <v>6.25</v>
      </c>
      <c r="J28" s="3">
        <f t="shared" si="9"/>
        <v>5.0631418844886693E-2</v>
      </c>
      <c r="K28">
        <f t="shared" si="1"/>
        <v>0.93941306281347581</v>
      </c>
      <c r="L28">
        <f t="shared" si="4"/>
        <v>0.82108101280870849</v>
      </c>
      <c r="M28">
        <f t="shared" si="5"/>
        <v>5.5642274125756881</v>
      </c>
      <c r="N28">
        <f t="shared" si="6"/>
        <v>0.10351322477391589</v>
      </c>
    </row>
    <row r="29" spans="9:14" x14ac:dyDescent="0.25">
      <c r="I29">
        <v>6.5</v>
      </c>
      <c r="J29" s="3">
        <f t="shared" si="9"/>
        <v>5.0631418844886693E-2</v>
      </c>
      <c r="K29">
        <f t="shared" si="1"/>
        <v>0.93706746337740343</v>
      </c>
      <c r="L29">
        <f t="shared" si="4"/>
        <v>0.81075338931301832</v>
      </c>
      <c r="M29">
        <f t="shared" si="5"/>
        <v>5.7541600680627338</v>
      </c>
      <c r="N29">
        <f t="shared" si="6"/>
        <v>0.10931983274500984</v>
      </c>
    </row>
    <row r="30" spans="9:14" x14ac:dyDescent="0.25">
      <c r="I30">
        <v>6.75</v>
      </c>
      <c r="J30" s="3">
        <f t="shared" si="9"/>
        <v>5.0631418844886693E-2</v>
      </c>
      <c r="K30">
        <f t="shared" si="1"/>
        <v>0.93472772061602749</v>
      </c>
      <c r="L30">
        <f t="shared" si="4"/>
        <v>0.80055566750230789</v>
      </c>
      <c r="M30">
        <f t="shared" si="5"/>
        <v>5.9412354616404022</v>
      </c>
      <c r="N30">
        <f t="shared" si="6"/>
        <v>0.11503908870317087</v>
      </c>
    </row>
    <row r="31" spans="9:14" x14ac:dyDescent="0.25">
      <c r="I31">
        <v>7</v>
      </c>
      <c r="J31" s="3">
        <f>$D$8</f>
        <v>4.4655819967418173E-2</v>
      </c>
      <c r="K31">
        <f t="shared" si="1"/>
        <v>0.93239381990594827</v>
      </c>
      <c r="L31">
        <f t="shared" si="4"/>
        <v>0.79048621346266001</v>
      </c>
      <c r="M31">
        <f t="shared" si="5"/>
        <v>6.1254965766787617</v>
      </c>
      <c r="N31">
        <f t="shared" si="6"/>
        <v>0.12067230673300766</v>
      </c>
    </row>
    <row r="32" spans="9:14" x14ac:dyDescent="0.25">
      <c r="I32">
        <v>7.25</v>
      </c>
      <c r="J32" s="3">
        <f t="shared" ref="J32:J43" si="10">$D$8</f>
        <v>4.4655819967418173E-2</v>
      </c>
      <c r="K32">
        <f t="shared" si="1"/>
        <v>0.93006574666027853</v>
      </c>
      <c r="L32">
        <f t="shared" si="4"/>
        <v>0.78171033883598207</v>
      </c>
      <c r="M32">
        <f t="shared" si="5"/>
        <v>6.3072570791691485</v>
      </c>
      <c r="N32">
        <f t="shared" si="6"/>
        <v>0.1255695909653626</v>
      </c>
    </row>
    <row r="33" spans="9:14" x14ac:dyDescent="0.25">
      <c r="I33">
        <v>7.5</v>
      </c>
      <c r="J33" s="3">
        <f t="shared" si="10"/>
        <v>4.4655819967418173E-2</v>
      </c>
      <c r="K33">
        <f t="shared" si="1"/>
        <v>0.92774348632855286</v>
      </c>
      <c r="L33">
        <f t="shared" si="4"/>
        <v>0.77303189282241791</v>
      </c>
      <c r="M33">
        <f t="shared" si="5"/>
        <v>6.4865509049917058</v>
      </c>
      <c r="N33">
        <f t="shared" si="6"/>
        <v>0.13040041402168548</v>
      </c>
    </row>
    <row r="34" spans="9:14" x14ac:dyDescent="0.25">
      <c r="I34">
        <v>7.75</v>
      </c>
      <c r="J34" s="3">
        <f t="shared" si="10"/>
        <v>4.4655819967418173E-2</v>
      </c>
      <c r="K34">
        <f t="shared" si="1"/>
        <v>0.92542702439663682</v>
      </c>
      <c r="L34">
        <f t="shared" si="4"/>
        <v>0.76444979378223832</v>
      </c>
      <c r="M34">
        <f t="shared" si="5"/>
        <v>6.6634115294818361</v>
      </c>
      <c r="N34">
        <f t="shared" si="6"/>
        <v>0.13516567784838385</v>
      </c>
    </row>
    <row r="35" spans="9:14" x14ac:dyDescent="0.25">
      <c r="I35">
        <v>8</v>
      </c>
      <c r="J35" s="3">
        <f t="shared" si="10"/>
        <v>4.4655819967418173E-2</v>
      </c>
      <c r="K35">
        <f t="shared" si="1"/>
        <v>0.92311634638663576</v>
      </c>
      <c r="L35">
        <f t="shared" si="4"/>
        <v>0.75596297208393726</v>
      </c>
      <c r="M35">
        <f t="shared" si="5"/>
        <v>6.8378719736802624</v>
      </c>
      <c r="N35">
        <f t="shared" si="6"/>
        <v>0.13986627215152614</v>
      </c>
    </row>
    <row r="36" spans="9:14" x14ac:dyDescent="0.25">
      <c r="I36">
        <v>8.25</v>
      </c>
      <c r="J36" s="3">
        <f t="shared" si="10"/>
        <v>4.4655819967418173E-2</v>
      </c>
      <c r="K36">
        <f t="shared" si="1"/>
        <v>0.92081143785680453</v>
      </c>
      <c r="L36">
        <f t="shared" si="4"/>
        <v>0.74757036997091786</v>
      </c>
      <c r="M36">
        <f t="shared" si="5"/>
        <v>7.0099648104982784</v>
      </c>
      <c r="N36">
        <f t="shared" si="6"/>
        <v>0.1445030745629558</v>
      </c>
    </row>
    <row r="37" spans="9:14" x14ac:dyDescent="0.25">
      <c r="I37">
        <v>8.5</v>
      </c>
      <c r="J37" s="3">
        <f t="shared" si="10"/>
        <v>4.4655819967418173E-2</v>
      </c>
      <c r="K37">
        <f t="shared" si="1"/>
        <v>0.91851228440145738</v>
      </c>
      <c r="L37">
        <f t="shared" si="4"/>
        <v>0.73927094142965855</v>
      </c>
      <c r="M37">
        <f t="shared" si="5"/>
        <v>7.1797221707993213</v>
      </c>
      <c r="N37">
        <f t="shared" si="6"/>
        <v>0.14907695080415104</v>
      </c>
    </row>
    <row r="38" spans="9:14" x14ac:dyDescent="0.25">
      <c r="I38">
        <v>8.75</v>
      </c>
      <c r="J38" s="3">
        <f t="shared" si="10"/>
        <v>4.4655819967418173E-2</v>
      </c>
      <c r="K38">
        <f t="shared" si="1"/>
        <v>0.91621887165087756</v>
      </c>
      <c r="L38">
        <f t="shared" si="4"/>
        <v>0.73106365205934332</v>
      </c>
      <c r="M38">
        <f t="shared" si="5"/>
        <v>7.3471757493980165</v>
      </c>
      <c r="N38">
        <f t="shared" si="6"/>
        <v>0.15358875484786053</v>
      </c>
    </row>
    <row r="39" spans="9:14" x14ac:dyDescent="0.25">
      <c r="I39">
        <v>9</v>
      </c>
      <c r="J39" s="3">
        <f t="shared" si="10"/>
        <v>4.4655819967418173E-2</v>
      </c>
      <c r="K39">
        <f t="shared" si="1"/>
        <v>0.91393118527122819</v>
      </c>
      <c r="L39">
        <f t="shared" si="4"/>
        <v>0.72294747894293876</v>
      </c>
      <c r="M39">
        <f t="shared" si="5"/>
        <v>7.5123568109778081</v>
      </c>
      <c r="N39">
        <f t="shared" si="6"/>
        <v>0.15803932907754578</v>
      </c>
    </row>
    <row r="40" spans="9:14" x14ac:dyDescent="0.25">
      <c r="I40">
        <v>9.25</v>
      </c>
      <c r="J40" s="3">
        <f t="shared" si="10"/>
        <v>4.4655819967418173E-2</v>
      </c>
      <c r="K40">
        <f t="shared" si="1"/>
        <v>0.91164921096446172</v>
      </c>
      <c r="L40">
        <f t="shared" si="4"/>
        <v>0.7149214105197027</v>
      </c>
      <c r="M40">
        <f t="shared" si="5"/>
        <v>7.6752961959282802</v>
      </c>
      <c r="N40">
        <f t="shared" si="6"/>
        <v>0.16242950444465973</v>
      </c>
    </row>
    <row r="41" spans="9:14" x14ac:dyDescent="0.25">
      <c r="I41">
        <v>9.5</v>
      </c>
      <c r="J41" s="3">
        <f t="shared" si="10"/>
        <v>4.4655819967418173E-2</v>
      </c>
      <c r="K41">
        <f t="shared" si="1"/>
        <v>0.90937293446823142</v>
      </c>
      <c r="L41">
        <f t="shared" si="4"/>
        <v>0.70698444645910807</v>
      </c>
      <c r="M41">
        <f t="shared" si="5"/>
        <v>7.8360243261032592</v>
      </c>
      <c r="N41">
        <f t="shared" si="6"/>
        <v>0.16676010062379082</v>
      </c>
    </row>
    <row r="42" spans="9:14" x14ac:dyDescent="0.25">
      <c r="I42">
        <v>9.75</v>
      </c>
      <c r="J42" s="3">
        <f t="shared" si="10"/>
        <v>4.4655819967418173E-2</v>
      </c>
      <c r="K42">
        <f t="shared" si="1"/>
        <v>0.90710234155580172</v>
      </c>
      <c r="L42">
        <f t="shared" si="4"/>
        <v>0.69913559753616672</v>
      </c>
      <c r="M42">
        <f t="shared" si="5"/>
        <v>7.9945712105007773</v>
      </c>
      <c r="N42">
        <f t="shared" si="6"/>
        <v>0.17103192616570151</v>
      </c>
    </row>
    <row r="43" spans="9:14" x14ac:dyDescent="0.25">
      <c r="I43">
        <v>10</v>
      </c>
      <c r="J43" s="3">
        <f t="shared" si="10"/>
        <v>4.4655819967418173E-2</v>
      </c>
      <c r="K43">
        <f t="shared" si="1"/>
        <v>0.90483741803595952</v>
      </c>
      <c r="L43">
        <f t="shared" si="4"/>
        <v>0.69137388550813683</v>
      </c>
      <c r="M43">
        <f t="shared" si="5"/>
        <v>8.1509664508659458</v>
      </c>
      <c r="N43">
        <f t="shared" si="6"/>
        <v>0.17524577864829025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64"/>
  <sheetViews>
    <sheetView topLeftCell="A16" workbookViewId="0">
      <selection activeCell="B16" sqref="B16"/>
    </sheetView>
  </sheetViews>
  <sheetFormatPr baseColWidth="10" defaultColWidth="9.140625" defaultRowHeight="15" x14ac:dyDescent="0.25"/>
  <cols>
    <col min="1" max="1" width="23.85546875" bestFit="1" customWidth="1"/>
    <col min="2" max="2" width="14.140625" customWidth="1"/>
    <col min="12" max="12" width="12" bestFit="1" customWidth="1"/>
    <col min="13" max="13" width="10.7109375" bestFit="1" customWidth="1"/>
  </cols>
  <sheetData>
    <row r="1" spans="1:13" ht="18.75" x14ac:dyDescent="0.3">
      <c r="A1" s="9" t="s">
        <v>26</v>
      </c>
      <c r="D1" t="s">
        <v>23</v>
      </c>
      <c r="E1">
        <f>1/12</f>
        <v>8.3333333333333329E-2</v>
      </c>
      <c r="F1" t="s">
        <v>28</v>
      </c>
    </row>
    <row r="2" spans="1:13" x14ac:dyDescent="0.25">
      <c r="A2" s="6" t="s">
        <v>0</v>
      </c>
      <c r="B2" s="1">
        <v>0.01</v>
      </c>
    </row>
    <row r="3" spans="1:13" x14ac:dyDescent="0.25">
      <c r="A3" s="6" t="s">
        <v>16</v>
      </c>
      <c r="B3">
        <v>5</v>
      </c>
      <c r="E3" s="7" t="s">
        <v>2</v>
      </c>
      <c r="F3" s="7" t="s">
        <v>4</v>
      </c>
      <c r="G3" s="7" t="s">
        <v>24</v>
      </c>
      <c r="H3" s="7" t="s">
        <v>27</v>
      </c>
      <c r="I3" s="7" t="s">
        <v>32</v>
      </c>
      <c r="J3" s="7" t="s">
        <v>33</v>
      </c>
      <c r="K3" s="7" t="s">
        <v>34</v>
      </c>
      <c r="L3" s="7" t="s">
        <v>35</v>
      </c>
      <c r="M3" s="7" t="s">
        <v>36</v>
      </c>
    </row>
    <row r="4" spans="1:13" x14ac:dyDescent="0.25">
      <c r="A4" s="6" t="s">
        <v>17</v>
      </c>
      <c r="B4" s="1">
        <v>0.03</v>
      </c>
      <c r="E4">
        <v>0</v>
      </c>
      <c r="F4">
        <f t="shared" ref="F4:F35" si="0">EXP(-$B$2*E4)</f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</row>
    <row r="5" spans="1:13" x14ac:dyDescent="0.25">
      <c r="A5" s="6" t="s">
        <v>18</v>
      </c>
      <c r="B5" s="3">
        <v>1.4999999999999999E-2</v>
      </c>
      <c r="E5">
        <f>E4+$E$1</f>
        <v>8.3333333333333329E-2</v>
      </c>
      <c r="F5">
        <f t="shared" si="0"/>
        <v>0.99916701379245831</v>
      </c>
      <c r="G5">
        <f t="shared" ref="G5:G36" si="1">G4*EXP(-$B$4*$E$1)</f>
        <v>0.99750312239746008</v>
      </c>
      <c r="H5">
        <f t="shared" ref="H5:H36" si="2">(1-$B$7)*F5*(G4-G5)</f>
        <v>1.7463584165545558E-3</v>
      </c>
      <c r="I5">
        <f>I4*EXP(-$B$5*$E$1)</f>
        <v>0.99875078092458092</v>
      </c>
      <c r="J5">
        <f>J4*EXP(-$B$6*$E$1)</f>
        <v>0.99876742690964582</v>
      </c>
      <c r="K5">
        <f>(1-$B$8)*(I4-I5)*F5</f>
        <v>6.1160746164794005E-4</v>
      </c>
      <c r="L5">
        <f>(1-$B$9)*(I5)*(J4-J5)*F5</f>
        <v>5.5350355623637684E-4</v>
      </c>
      <c r="M5">
        <f>K5+L5</f>
        <v>1.1651110178843168E-3</v>
      </c>
    </row>
    <row r="6" spans="1:13" x14ac:dyDescent="0.25">
      <c r="A6" s="6" t="s">
        <v>19</v>
      </c>
      <c r="B6" s="3">
        <v>1.4800000000000001E-2</v>
      </c>
      <c r="E6">
        <f t="shared" ref="E6:E64" si="3">E5+$E$1</f>
        <v>0.16666666666666666</v>
      </c>
      <c r="F6">
        <f t="shared" si="0"/>
        <v>0.99833472145093871</v>
      </c>
      <c r="G6">
        <f t="shared" si="1"/>
        <v>0.99501247919268221</v>
      </c>
      <c r="H6">
        <f t="shared" si="2"/>
        <v>1.7405469130529158E-3</v>
      </c>
      <c r="I6">
        <f t="shared" ref="I6:I64" si="4">I5*EXP(-$B$5*$E$1)</f>
        <v>0.9975031223974602</v>
      </c>
      <c r="J6">
        <f>J5*EXP(-$B$6*$E$1)</f>
        <v>0.99753637305571474</v>
      </c>
      <c r="K6">
        <f t="shared" ref="K6:K64" si="5">(1-$B$8)*(I5-I6)*F6+(1-I6)*(J5-J6)*(1-$B$9)*F6</f>
        <v>6.1171550822297323E-4</v>
      </c>
      <c r="L6">
        <f t="shared" ref="L6:L64" si="6">(1-$B$9)*(I6)*(J5-J6)*F6</f>
        <v>5.5167081042503641E-4</v>
      </c>
      <c r="M6">
        <f t="shared" ref="M6:M64" si="7">K6+L6</f>
        <v>1.1633863186480096E-3</v>
      </c>
    </row>
    <row r="7" spans="1:13" x14ac:dyDescent="0.25">
      <c r="A7" s="6" t="s">
        <v>20</v>
      </c>
      <c r="B7" s="1">
        <v>0.3</v>
      </c>
      <c r="E7">
        <f t="shared" si="3"/>
        <v>0.25</v>
      </c>
      <c r="F7">
        <f t="shared" si="0"/>
        <v>0.99750312239746008</v>
      </c>
      <c r="G7">
        <f t="shared" si="1"/>
        <v>0.99252805481913831</v>
      </c>
      <c r="H7">
        <f t="shared" si="2"/>
        <v>1.7347547489792777E-3</v>
      </c>
      <c r="I7">
        <f t="shared" si="4"/>
        <v>0.99625702246917114</v>
      </c>
      <c r="J7">
        <f t="shared" ref="J7:J64" si="8">J6*EXP(-$B$6*$E$1)</f>
        <v>0.99630683656563679</v>
      </c>
      <c r="K7">
        <f t="shared" si="5"/>
        <v>6.1113018537894449E-4</v>
      </c>
      <c r="L7">
        <f t="shared" si="6"/>
        <v>5.4984413315144003E-4</v>
      </c>
      <c r="M7">
        <f t="shared" si="7"/>
        <v>1.1609743185303845E-3</v>
      </c>
    </row>
    <row r="8" spans="1:13" x14ac:dyDescent="0.25">
      <c r="A8" s="6" t="s">
        <v>21</v>
      </c>
      <c r="B8" s="1">
        <v>0.51</v>
      </c>
      <c r="E8">
        <f t="shared" si="3"/>
        <v>0.33333333333333331</v>
      </c>
      <c r="F8">
        <f t="shared" si="0"/>
        <v>0.99667221605452327</v>
      </c>
      <c r="G8">
        <f t="shared" si="1"/>
        <v>0.99004983374916788</v>
      </c>
      <c r="H8">
        <f t="shared" si="2"/>
        <v>1.7289818599763019E-3</v>
      </c>
      <c r="I8">
        <f t="shared" si="4"/>
        <v>0.99501247919268243</v>
      </c>
      <c r="J8">
        <f t="shared" si="8"/>
        <v>0.99507881556915012</v>
      </c>
      <c r="K8">
        <f t="shared" si="5"/>
        <v>6.1054381487019515E-4</v>
      </c>
      <c r="L8">
        <f t="shared" si="6"/>
        <v>5.4802350432157888E-4</v>
      </c>
      <c r="M8">
        <f t="shared" si="7"/>
        <v>1.158567319191774E-3</v>
      </c>
    </row>
    <row r="9" spans="1:13" x14ac:dyDescent="0.25">
      <c r="A9" s="6" t="s">
        <v>22</v>
      </c>
      <c r="B9" s="1">
        <v>0.55000000000000004</v>
      </c>
      <c r="E9">
        <f t="shared" si="3"/>
        <v>0.41666666666666663</v>
      </c>
      <c r="F9">
        <f t="shared" si="0"/>
        <v>0.99584200184510996</v>
      </c>
      <c r="G9">
        <f t="shared" si="1"/>
        <v>0.98757780049388122</v>
      </c>
      <c r="H9">
        <f t="shared" si="2"/>
        <v>1.7232281819006495E-3</v>
      </c>
      <c r="I9">
        <f t="shared" si="4"/>
        <v>0.99376949062339492</v>
      </c>
      <c r="J9">
        <f t="shared" si="8"/>
        <v>0.99385230819829806</v>
      </c>
      <c r="K9">
        <f>(1-$B$8)*(I8-I9)*F9+(1-I9)*(J8-J9)*(1-$B$9)*F9</f>
        <v>6.0995640635597853E-4</v>
      </c>
      <c r="L9">
        <f t="shared" si="6"/>
        <v>5.4620890390804635E-4</v>
      </c>
      <c r="M9">
        <f t="shared" si="7"/>
        <v>1.1561653102640248E-3</v>
      </c>
    </row>
    <row r="10" spans="1:13" x14ac:dyDescent="0.25">
      <c r="A10" s="6" t="s">
        <v>25</v>
      </c>
      <c r="B10" s="1">
        <v>0</v>
      </c>
      <c r="E10">
        <f t="shared" si="3"/>
        <v>0.49999999999999994</v>
      </c>
      <c r="F10">
        <f t="shared" si="0"/>
        <v>0.99501247919268232</v>
      </c>
      <c r="G10">
        <f t="shared" si="1"/>
        <v>0.98511193960306243</v>
      </c>
      <c r="H10">
        <f t="shared" si="2"/>
        <v>1.717493650822519E-3</v>
      </c>
      <c r="I10">
        <f t="shared" si="4"/>
        <v>0.99252805481913864</v>
      </c>
      <c r="J10">
        <f t="shared" si="8"/>
        <v>0.99262731258742642</v>
      </c>
      <c r="K10">
        <f t="shared" si="5"/>
        <v>6.0936796945071023E-4</v>
      </c>
      <c r="L10">
        <f t="shared" si="6"/>
        <v>5.4440031194967172E-4</v>
      </c>
      <c r="M10">
        <f t="shared" si="7"/>
        <v>1.1537682814003821E-3</v>
      </c>
    </row>
    <row r="11" spans="1:13" x14ac:dyDescent="0.25">
      <c r="E11">
        <f t="shared" si="3"/>
        <v>0.58333333333333326</v>
      </c>
      <c r="F11">
        <f t="shared" si="0"/>
        <v>0.99418364752118304</v>
      </c>
      <c r="G11">
        <f t="shared" si="1"/>
        <v>0.98265223566507287</v>
      </c>
      <c r="H11">
        <f t="shared" si="2"/>
        <v>1.7117782030248712E-3</v>
      </c>
      <c r="I11">
        <f t="shared" si="4"/>
        <v>0.99128816984016999</v>
      </c>
      <c r="J11">
        <f t="shared" si="8"/>
        <v>0.99140382687318063</v>
      </c>
      <c r="K11">
        <f t="shared" si="5"/>
        <v>6.0877851372403752E-4</v>
      </c>
      <c r="L11">
        <f t="shared" si="6"/>
        <v>5.4259770855140106E-4</v>
      </c>
      <c r="M11">
        <f t="shared" si="7"/>
        <v>1.1513762222754385E-3</v>
      </c>
    </row>
    <row r="12" spans="1:13" x14ac:dyDescent="0.25">
      <c r="E12">
        <f t="shared" si="3"/>
        <v>0.66666666666666663</v>
      </c>
      <c r="F12">
        <f t="shared" si="0"/>
        <v>0.99335550625503444</v>
      </c>
      <c r="G12">
        <f t="shared" si="1"/>
        <v>0.98019867330675503</v>
      </c>
      <c r="H12">
        <f t="shared" si="2"/>
        <v>1.70608177500258E-3</v>
      </c>
      <c r="I12">
        <f t="shared" si="4"/>
        <v>0.99004983374916833</v>
      </c>
      <c r="J12">
        <f t="shared" si="8"/>
        <v>0.99018184919450258</v>
      </c>
      <c r="K12">
        <f t="shared" si="5"/>
        <v>6.0818804870134088E-4</v>
      </c>
      <c r="L12">
        <f t="shared" si="6"/>
        <v>5.4080107388417736E-4</v>
      </c>
      <c r="M12">
        <f t="shared" si="7"/>
        <v>1.1489891225855181E-3</v>
      </c>
    </row>
    <row r="13" spans="1:13" x14ac:dyDescent="0.25">
      <c r="E13">
        <f t="shared" si="3"/>
        <v>0.75</v>
      </c>
      <c r="F13">
        <f t="shared" si="0"/>
        <v>0.99252805481913842</v>
      </c>
      <c r="G13">
        <f t="shared" si="1"/>
        <v>0.97775123719333601</v>
      </c>
      <c r="H13">
        <f t="shared" si="2"/>
        <v>1.7004043034621254E-3</v>
      </c>
      <c r="I13">
        <f t="shared" si="4"/>
        <v>0.98881304461123343</v>
      </c>
      <c r="J13">
        <f t="shared" si="8"/>
        <v>0.98896137769262826</v>
      </c>
      <c r="K13">
        <f t="shared" si="5"/>
        <v>6.0759658386347446E-4</v>
      </c>
      <c r="L13">
        <f t="shared" si="6"/>
        <v>5.3901038818442973E-4</v>
      </c>
      <c r="M13">
        <f t="shared" si="7"/>
        <v>1.1466069720479041E-3</v>
      </c>
    </row>
    <row r="14" spans="1:13" x14ac:dyDescent="0.25">
      <c r="A14" s="6" t="s">
        <v>30</v>
      </c>
      <c r="B14">
        <f>SUM(H4:H64)</f>
        <v>9.5126690978559608E-2</v>
      </c>
      <c r="E14">
        <f t="shared" si="3"/>
        <v>0.83333333333333337</v>
      </c>
      <c r="F14">
        <f t="shared" si="0"/>
        <v>0.99170129263887596</v>
      </c>
      <c r="G14">
        <f t="shared" si="1"/>
        <v>0.97530991202833228</v>
      </c>
      <c r="H14">
        <f t="shared" si="2"/>
        <v>1.6947457253202092E-3</v>
      </c>
      <c r="I14">
        <f t="shared" si="4"/>
        <v>0.98757780049388189</v>
      </c>
      <c r="J14">
        <f t="shared" si="8"/>
        <v>0.98774241051108469</v>
      </c>
      <c r="K14">
        <f t="shared" si="5"/>
        <v>6.0700412864743002E-4</v>
      </c>
      <c r="L14">
        <f t="shared" si="6"/>
        <v>5.372256317541026E-4</v>
      </c>
      <c r="M14">
        <f t="shared" si="7"/>
        <v>1.1442297604015326E-3</v>
      </c>
    </row>
    <row r="15" spans="1:13" x14ac:dyDescent="0.25">
      <c r="A15" s="6" t="s">
        <v>31</v>
      </c>
      <c r="B15">
        <f>SUM(M4:M64)</f>
        <v>6.5835928733861349E-2</v>
      </c>
      <c r="E15">
        <f t="shared" si="3"/>
        <v>0.91666666666666674</v>
      </c>
      <c r="F15">
        <f t="shared" si="0"/>
        <v>0.99087521914010657</v>
      </c>
      <c r="G15">
        <f t="shared" si="1"/>
        <v>0.97287468255345355</v>
      </c>
      <c r="H15">
        <f t="shared" si="2"/>
        <v>1.6891059777038361E-3</v>
      </c>
      <c r="I15">
        <f t="shared" si="4"/>
        <v>0.98634409946704449</v>
      </c>
      <c r="J15">
        <f t="shared" si="8"/>
        <v>0.98652494579568717</v>
      </c>
      <c r="K15">
        <f t="shared" si="5"/>
        <v>6.0641069244607773E-4</v>
      </c>
      <c r="L15">
        <f t="shared" si="6"/>
        <v>5.3544678496034301E-4</v>
      </c>
      <c r="M15">
        <f t="shared" si="7"/>
        <v>1.1418574774064208E-3</v>
      </c>
    </row>
    <row r="16" spans="1:13" ht="15.75" x14ac:dyDescent="0.25">
      <c r="A16" s="10" t="s">
        <v>29</v>
      </c>
      <c r="B16" s="8">
        <f>B15-B14</f>
        <v>-2.929076224469826E-2</v>
      </c>
      <c r="E16">
        <f t="shared" si="3"/>
        <v>1</v>
      </c>
      <c r="F16">
        <f t="shared" si="0"/>
        <v>0.99004983374916811</v>
      </c>
      <c r="G16">
        <f t="shared" si="1"/>
        <v>0.97044553354850771</v>
      </c>
      <c r="H16">
        <f t="shared" si="2"/>
        <v>1.6834849979490108E-3</v>
      </c>
      <c r="I16">
        <f t="shared" si="4"/>
        <v>0.9851119396030632</v>
      </c>
      <c r="J16">
        <f t="shared" si="8"/>
        <v>0.98530898169453629</v>
      </c>
      <c r="K16">
        <f t="shared" si="5"/>
        <v>6.0581628460850323E-4</v>
      </c>
      <c r="L16">
        <f t="shared" si="6"/>
        <v>5.3367382823538395E-4</v>
      </c>
      <c r="M16">
        <f t="shared" si="7"/>
        <v>1.1394901128438872E-3</v>
      </c>
    </row>
    <row r="17" spans="5:13" x14ac:dyDescent="0.25">
      <c r="E17">
        <f t="shared" si="3"/>
        <v>1.0833333333333333</v>
      </c>
      <c r="F17">
        <f t="shared" si="0"/>
        <v>0.98922513589287608</v>
      </c>
      <c r="G17">
        <f t="shared" si="1"/>
        <v>0.96802244983130559</v>
      </c>
      <c r="H17">
        <f t="shared" si="2"/>
        <v>1.6778827236003603E-3</v>
      </c>
      <c r="I17">
        <f t="shared" si="4"/>
        <v>0.98388131897668796</v>
      </c>
      <c r="J17">
        <f t="shared" si="8"/>
        <v>0.98409451635801537</v>
      </c>
      <c r="K17">
        <f t="shared" si="5"/>
        <v>6.0522091444028603E-4</v>
      </c>
      <c r="L17">
        <f t="shared" si="6"/>
        <v>5.3190674207613433E-4</v>
      </c>
      <c r="M17">
        <f t="shared" si="7"/>
        <v>1.1371276565164204E-3</v>
      </c>
    </row>
    <row r="18" spans="5:13" x14ac:dyDescent="0.25">
      <c r="E18">
        <f t="shared" si="3"/>
        <v>1.1666666666666665</v>
      </c>
      <c r="F18">
        <f t="shared" si="0"/>
        <v>0.98840112499852384</v>
      </c>
      <c r="G18">
        <f t="shared" si="1"/>
        <v>0.96560541625756602</v>
      </c>
      <c r="H18">
        <f t="shared" si="2"/>
        <v>1.6722990924103744E-3</v>
      </c>
      <c r="I18">
        <f t="shared" si="4"/>
        <v>0.98265223566507376</v>
      </c>
      <c r="J18">
        <f t="shared" si="8"/>
        <v>0.98288154793878735</v>
      </c>
      <c r="K18">
        <f t="shared" si="5"/>
        <v>6.0462459120351377E-4</v>
      </c>
      <c r="L18">
        <f t="shared" si="6"/>
        <v>5.3014550704421108E-4</v>
      </c>
      <c r="M18">
        <f t="shared" si="7"/>
        <v>1.1347700982477248E-3</v>
      </c>
    </row>
    <row r="19" spans="5:13" x14ac:dyDescent="0.25">
      <c r="E19">
        <f t="shared" si="3"/>
        <v>1.2499999999999998</v>
      </c>
      <c r="F19">
        <f t="shared" si="0"/>
        <v>0.98757780049388144</v>
      </c>
      <c r="G19">
        <f t="shared" si="1"/>
        <v>0.96319441772082126</v>
      </c>
      <c r="H19">
        <f t="shared" si="2"/>
        <v>1.6667340423386478E-3</v>
      </c>
      <c r="I19">
        <f t="shared" si="4"/>
        <v>0.98142468774777769</v>
      </c>
      <c r="J19">
        <f t="shared" si="8"/>
        <v>0.98167007459179234</v>
      </c>
      <c r="K19">
        <f t="shared" si="5"/>
        <v>6.0402732411700313E-4</v>
      </c>
      <c r="L19">
        <f t="shared" si="6"/>
        <v>5.2839010376543396E-4</v>
      </c>
      <c r="M19">
        <f t="shared" si="7"/>
        <v>1.1324174278824371E-3</v>
      </c>
    </row>
    <row r="20" spans="5:13" x14ac:dyDescent="0.25">
      <c r="E20">
        <f t="shared" si="3"/>
        <v>1.333333333333333</v>
      </c>
      <c r="F20">
        <f t="shared" si="0"/>
        <v>0.98675516180719569</v>
      </c>
      <c r="G20">
        <f t="shared" si="1"/>
        <v>0.96078943915232262</v>
      </c>
      <c r="H20">
        <f t="shared" si="2"/>
        <v>1.6611875115511987E-3</v>
      </c>
      <c r="I20">
        <f t="shared" si="4"/>
        <v>0.98019867330675592</v>
      </c>
      <c r="J20">
        <f t="shared" si="8"/>
        <v>0.98046009447424454</v>
      </c>
      <c r="K20">
        <f t="shared" si="5"/>
        <v>6.0342912235647646E-4</v>
      </c>
      <c r="L20">
        <f t="shared" si="6"/>
        <v>5.2664051292990611E-4</v>
      </c>
      <c r="M20">
        <f t="shared" si="7"/>
        <v>1.1300696352863826E-3</v>
      </c>
    </row>
    <row r="21" spans="5:13" x14ac:dyDescent="0.25">
      <c r="E21">
        <f t="shared" si="3"/>
        <v>1.4166666666666663</v>
      </c>
      <c r="F21">
        <f t="shared" si="0"/>
        <v>0.98593320836718978</v>
      </c>
      <c r="G21">
        <f t="shared" si="1"/>
        <v>0.95839046552094631</v>
      </c>
      <c r="H21">
        <f t="shared" si="2"/>
        <v>1.655659438419794E-3</v>
      </c>
      <c r="I21">
        <f t="shared" si="4"/>
        <v>0.97897419042636069</v>
      </c>
      <c r="J21">
        <f t="shared" si="8"/>
        <v>0.97925160574562942</v>
      </c>
      <c r="K21">
        <f t="shared" si="5"/>
        <v>6.028299950547293E-4</v>
      </c>
      <c r="L21">
        <f t="shared" si="6"/>
        <v>5.248967152916567E-4</v>
      </c>
      <c r="M21">
        <f t="shared" si="7"/>
        <v>1.127726710346386E-3</v>
      </c>
    </row>
    <row r="22" spans="5:13" x14ac:dyDescent="0.25">
      <c r="E22">
        <f t="shared" si="3"/>
        <v>1.4999999999999996</v>
      </c>
      <c r="F22">
        <f t="shared" si="0"/>
        <v>0.98511193960306265</v>
      </c>
      <c r="G22">
        <f t="shared" si="1"/>
        <v>0.95599748183309929</v>
      </c>
      <c r="H22">
        <f t="shared" si="2"/>
        <v>1.650149761521425E-3</v>
      </c>
      <c r="I22">
        <f t="shared" si="4"/>
        <v>0.97775123719333712</v>
      </c>
      <c r="J22">
        <f t="shared" si="8"/>
        <v>0.9780446065677012</v>
      </c>
      <c r="K22">
        <f t="shared" si="5"/>
        <v>6.0222995130190587E-4</v>
      </c>
      <c r="L22">
        <f t="shared" si="6"/>
        <v>5.2315869166833482E-4</v>
      </c>
      <c r="M22">
        <f t="shared" si="7"/>
        <v>1.1253886429702406E-3</v>
      </c>
    </row>
    <row r="23" spans="5:13" x14ac:dyDescent="0.25">
      <c r="E23">
        <f t="shared" si="3"/>
        <v>1.5833333333333328</v>
      </c>
      <c r="F23">
        <f t="shared" si="0"/>
        <v>0.98429135494448872</v>
      </c>
      <c r="G23">
        <f t="shared" si="1"/>
        <v>0.9536104731326257</v>
      </c>
      <c r="H23">
        <f t="shared" si="2"/>
        <v>1.6446584196374045E-3</v>
      </c>
      <c r="I23">
        <f t="shared" si="4"/>
        <v>0.97652981169682063</v>
      </c>
      <c r="J23">
        <f t="shared" si="8"/>
        <v>0.97683909510447986</v>
      </c>
      <c r="K23">
        <f t="shared" si="5"/>
        <v>6.0162900014535054E-4</v>
      </c>
      <c r="L23">
        <f t="shared" si="6"/>
        <v>5.2142642294119332E-4</v>
      </c>
      <c r="M23">
        <f t="shared" si="7"/>
        <v>1.1230554230865439E-3</v>
      </c>
    </row>
    <row r="24" spans="5:13" x14ac:dyDescent="0.25">
      <c r="E24">
        <f t="shared" si="3"/>
        <v>1.6666666666666661</v>
      </c>
      <c r="F24">
        <f t="shared" si="0"/>
        <v>0.98347145382161749</v>
      </c>
      <c r="G24">
        <f t="shared" si="1"/>
        <v>0.95122942450071335</v>
      </c>
      <c r="H24">
        <f t="shared" si="2"/>
        <v>1.6391853517527702E-3</v>
      </c>
      <c r="I24">
        <f t="shared" si="4"/>
        <v>0.9753099120283335</v>
      </c>
      <c r="J24">
        <f t="shared" si="8"/>
        <v>0.9756350695222481</v>
      </c>
      <c r="K24">
        <f t="shared" si="5"/>
        <v>6.0102715059020596E-4</v>
      </c>
      <c r="L24">
        <f t="shared" si="6"/>
        <v>5.1969989005487863E-4</v>
      </c>
      <c r="M24">
        <f t="shared" si="7"/>
        <v>1.1207270406450847E-3</v>
      </c>
    </row>
    <row r="25" spans="5:13" x14ac:dyDescent="0.25">
      <c r="E25">
        <f t="shared" si="3"/>
        <v>1.7499999999999993</v>
      </c>
      <c r="F25">
        <f t="shared" si="0"/>
        <v>0.9826522356650732</v>
      </c>
      <c r="G25">
        <f t="shared" si="1"/>
        <v>0.94885432105580059</v>
      </c>
      <c r="H25">
        <f t="shared" si="2"/>
        <v>1.6337304970555405E-3</v>
      </c>
      <c r="I25">
        <f t="shared" si="4"/>
        <v>0.97409153628178236</v>
      </c>
      <c r="J25">
        <f t="shared" si="8"/>
        <v>0.97443252798954916</v>
      </c>
      <c r="K25">
        <f t="shared" si="5"/>
        <v>6.0042441159914432E-4</v>
      </c>
      <c r="L25">
        <f t="shared" si="6"/>
        <v>5.1797907401688735E-4</v>
      </c>
      <c r="M25">
        <f t="shared" si="7"/>
        <v>1.1184034856160318E-3</v>
      </c>
    </row>
    <row r="26" spans="5:13" x14ac:dyDescent="0.25">
      <c r="E26">
        <f t="shared" si="3"/>
        <v>1.8333333333333326</v>
      </c>
      <c r="F26">
        <f t="shared" si="0"/>
        <v>0.98183369990595426</v>
      </c>
      <c r="G26">
        <f t="shared" si="1"/>
        <v>0.94648514795348315</v>
      </c>
      <c r="H26">
        <f t="shared" si="2"/>
        <v>1.6282937949361961E-3</v>
      </c>
      <c r="I26">
        <f t="shared" si="4"/>
        <v>0.97287468255345488</v>
      </c>
      <c r="J26">
        <f t="shared" si="8"/>
        <v>0.97323146867718346</v>
      </c>
      <c r="K26">
        <f t="shared" si="5"/>
        <v>5.9982079209286779E-4</v>
      </c>
      <c r="L26">
        <f t="shared" si="6"/>
        <v>5.1626395589783863E-4</v>
      </c>
      <c r="M26">
        <f t="shared" si="7"/>
        <v>1.1160847479907065E-3</v>
      </c>
    </row>
    <row r="27" spans="5:13" x14ac:dyDescent="0.25">
      <c r="E27">
        <f t="shared" si="3"/>
        <v>1.9166666666666659</v>
      </c>
      <c r="F27">
        <f t="shared" si="0"/>
        <v>0.98101584597583302</v>
      </c>
      <c r="G27">
        <f t="shared" si="1"/>
        <v>0.94412189038642147</v>
      </c>
      <c r="H27">
        <f t="shared" si="2"/>
        <v>1.6228751849868641E-3</v>
      </c>
      <c r="I27">
        <f t="shared" si="4"/>
        <v>0.97165934894201678</v>
      </c>
      <c r="J27">
        <f t="shared" si="8"/>
        <v>0.97203188975820609</v>
      </c>
      <c r="K27">
        <f t="shared" si="5"/>
        <v>5.9921630095021371E-4</v>
      </c>
      <c r="L27">
        <f t="shared" si="6"/>
        <v>5.1455451683093099E-4</v>
      </c>
      <c r="M27">
        <f t="shared" si="7"/>
        <v>1.1137708177811447E-3</v>
      </c>
    </row>
    <row r="28" spans="5:13" x14ac:dyDescent="0.25">
      <c r="E28">
        <f t="shared" si="3"/>
        <v>1.9999999999999991</v>
      </c>
      <c r="F28">
        <f t="shared" si="0"/>
        <v>0.98019867330675536</v>
      </c>
      <c r="G28">
        <f t="shared" si="1"/>
        <v>0.94176453358424794</v>
      </c>
      <c r="H28">
        <f t="shared" si="2"/>
        <v>1.6174746070008025E-3</v>
      </c>
      <c r="I28">
        <f t="shared" si="4"/>
        <v>0.97044553354850915</v>
      </c>
      <c r="J28">
        <f t="shared" si="8"/>
        <v>0.97083378940792397</v>
      </c>
      <c r="K28">
        <f t="shared" si="5"/>
        <v>5.9861094700805635E-4</v>
      </c>
      <c r="L28">
        <f t="shared" si="6"/>
        <v>5.1285073801183309E-4</v>
      </c>
      <c r="M28">
        <f t="shared" si="7"/>
        <v>1.1114616850198896E-3</v>
      </c>
    </row>
    <row r="29" spans="5:13" x14ac:dyDescent="0.25">
      <c r="E29">
        <f t="shared" si="3"/>
        <v>2.0833333333333326</v>
      </c>
      <c r="F29">
        <f t="shared" si="0"/>
        <v>0.97938218133124022</v>
      </c>
      <c r="G29">
        <f t="shared" si="1"/>
        <v>0.93941306281347503</v>
      </c>
      <c r="H29">
        <f t="shared" si="2"/>
        <v>1.6120920009713589E-3</v>
      </c>
      <c r="I29">
        <f t="shared" si="4"/>
        <v>0.96923323447634513</v>
      </c>
      <c r="J29">
        <f t="shared" si="8"/>
        <v>0.96963716580389314</v>
      </c>
      <c r="K29">
        <f t="shared" si="5"/>
        <v>5.9800473906189942E-4</v>
      </c>
      <c r="L29">
        <f t="shared" si="6"/>
        <v>5.1115260069847812E-4</v>
      </c>
      <c r="M29">
        <f t="shared" si="7"/>
        <v>1.1091573397603775E-3</v>
      </c>
    </row>
    <row r="30" spans="5:13" x14ac:dyDescent="0.25">
      <c r="E30">
        <f t="shared" si="3"/>
        <v>2.1666666666666661</v>
      </c>
      <c r="F30">
        <f t="shared" si="0"/>
        <v>0.97856636948227915</v>
      </c>
      <c r="G30">
        <f t="shared" si="1"/>
        <v>0.93706746337740265</v>
      </c>
      <c r="H30">
        <f t="shared" si="2"/>
        <v>1.6067273070919186E-3</v>
      </c>
      <c r="I30">
        <f t="shared" si="4"/>
        <v>0.96802244983130714</v>
      </c>
      <c r="J30">
        <f t="shared" si="8"/>
        <v>0.96844201712591593</v>
      </c>
      <c r="K30">
        <f t="shared" si="5"/>
        <v>5.973976858656677E-4</v>
      </c>
      <c r="L30">
        <f t="shared" si="6"/>
        <v>5.0946008621085832E-4</v>
      </c>
      <c r="M30">
        <f t="shared" si="7"/>
        <v>1.1068577720765261E-3</v>
      </c>
    </row>
    <row r="31" spans="5:13" x14ac:dyDescent="0.25">
      <c r="E31">
        <f t="shared" si="3"/>
        <v>2.2499999999999996</v>
      </c>
      <c r="F31">
        <f t="shared" si="0"/>
        <v>0.97775123719333634</v>
      </c>
      <c r="G31">
        <f t="shared" si="1"/>
        <v>0.93472772061602671</v>
      </c>
      <c r="H31">
        <f t="shared" si="2"/>
        <v>1.6013804657546351E-3</v>
      </c>
      <c r="I31">
        <f t="shared" si="4"/>
        <v>0.96681317772154396</v>
      </c>
      <c r="J31">
        <f t="shared" si="8"/>
        <v>0.96724834155603823</v>
      </c>
      <c r="K31">
        <f t="shared" si="5"/>
        <v>5.9678979613203185E-4</v>
      </c>
      <c r="L31">
        <f t="shared" si="6"/>
        <v>5.0777317593082264E-4</v>
      </c>
      <c r="M31">
        <f t="shared" si="7"/>
        <v>1.1045629720628546E-3</v>
      </c>
    </row>
    <row r="32" spans="5:13" x14ac:dyDescent="0.25">
      <c r="E32">
        <f t="shared" si="3"/>
        <v>2.333333333333333</v>
      </c>
      <c r="F32">
        <f t="shared" si="0"/>
        <v>0.97693678389834759</v>
      </c>
      <c r="G32">
        <f t="shared" si="1"/>
        <v>0.93239381990594739</v>
      </c>
      <c r="H32">
        <f t="shared" si="2"/>
        <v>1.5960514175500781E-3</v>
      </c>
      <c r="I32">
        <f t="shared" si="4"/>
        <v>0.96560541625756768</v>
      </c>
      <c r="J32">
        <f t="shared" si="8"/>
        <v>0.96605613727854656</v>
      </c>
      <c r="K32">
        <f t="shared" si="5"/>
        <v>5.9618107853257388E-4</v>
      </c>
      <c r="L32">
        <f t="shared" si="6"/>
        <v>5.0609185130191868E-4</v>
      </c>
      <c r="M32">
        <f t="shared" si="7"/>
        <v>1.1022729298344924E-3</v>
      </c>
    </row>
    <row r="33" spans="5:13" x14ac:dyDescent="0.25">
      <c r="E33">
        <f t="shared" si="3"/>
        <v>2.4166666666666665</v>
      </c>
      <c r="F33">
        <f t="shared" si="0"/>
        <v>0.97612300903172011</v>
      </c>
      <c r="G33">
        <f t="shared" si="1"/>
        <v>0.93006574666027764</v>
      </c>
      <c r="H33">
        <f t="shared" si="2"/>
        <v>1.5907401032665782E-3</v>
      </c>
      <c r="I33">
        <f t="shared" si="4"/>
        <v>0.96439916355225075</v>
      </c>
      <c r="J33">
        <f t="shared" si="8"/>
        <v>0.96486540247996555</v>
      </c>
      <c r="K33">
        <f t="shared" si="5"/>
        <v>5.9557154169794565E-4</v>
      </c>
      <c r="L33">
        <f t="shared" si="6"/>
        <v>5.0441609382904939E-4</v>
      </c>
      <c r="M33">
        <f t="shared" si="7"/>
        <v>1.0999876355269949E-3</v>
      </c>
    </row>
    <row r="34" spans="5:13" x14ac:dyDescent="0.25">
      <c r="E34">
        <f t="shared" si="3"/>
        <v>2.5</v>
      </c>
      <c r="F34">
        <f t="shared" si="0"/>
        <v>0.97530991202833262</v>
      </c>
      <c r="G34">
        <f t="shared" si="1"/>
        <v>0.92774348632855208</v>
      </c>
      <c r="H34">
        <f t="shared" si="2"/>
        <v>1.5854464638894972E-3</v>
      </c>
      <c r="I34">
        <f t="shared" si="4"/>
        <v>0.96319441772082304</v>
      </c>
      <c r="J34">
        <f t="shared" si="8"/>
        <v>0.96367613534905494</v>
      </c>
      <c r="K34">
        <f t="shared" si="5"/>
        <v>5.949611942179852E-4</v>
      </c>
      <c r="L34">
        <f t="shared" si="6"/>
        <v>5.0274588507845928E-4</v>
      </c>
      <c r="M34">
        <f t="shared" si="7"/>
        <v>1.0977070792964445E-3</v>
      </c>
    </row>
    <row r="35" spans="5:13" x14ac:dyDescent="0.25">
      <c r="E35">
        <f t="shared" si="3"/>
        <v>2.5833333333333335</v>
      </c>
      <c r="F35">
        <f t="shared" si="0"/>
        <v>0.97449749232353444</v>
      </c>
      <c r="G35">
        <f t="shared" si="1"/>
        <v>0.92542702439663604</v>
      </c>
      <c r="H35">
        <f t="shared" si="2"/>
        <v>1.580170440600575E-3</v>
      </c>
      <c r="I35">
        <f t="shared" si="4"/>
        <v>0.96199117688086899</v>
      </c>
      <c r="J35">
        <f t="shared" si="8"/>
        <v>0.96248833407680723</v>
      </c>
      <c r="K35">
        <f t="shared" si="5"/>
        <v>5.9435004464186844E-4</v>
      </c>
      <c r="L35">
        <f t="shared" si="6"/>
        <v>5.0108120667725171E-4</v>
      </c>
      <c r="M35">
        <f t="shared" si="7"/>
        <v>1.09543125131912E-3</v>
      </c>
    </row>
    <row r="36" spans="5:13" x14ac:dyDescent="0.25">
      <c r="E36">
        <f t="shared" si="3"/>
        <v>2.666666666666667</v>
      </c>
      <c r="F36">
        <f t="shared" ref="F36:F54" si="9">EXP(-$B$2*E36)</f>
        <v>0.973685749353145</v>
      </c>
      <c r="G36">
        <f t="shared" si="1"/>
        <v>0.92311634638663498</v>
      </c>
      <c r="H36">
        <f t="shared" si="2"/>
        <v>1.5749119747772052E-3</v>
      </c>
      <c r="I36">
        <f t="shared" si="4"/>
        <v>0.96078943915232451</v>
      </c>
      <c r="J36">
        <f t="shared" si="8"/>
        <v>0.96130199685644435</v>
      </c>
      <c r="K36">
        <f t="shared" si="5"/>
        <v>5.9373810147839265E-4</v>
      </c>
      <c r="L36">
        <f t="shared" si="6"/>
        <v>4.9942204031360967E-4</v>
      </c>
      <c r="M36">
        <f t="shared" si="7"/>
        <v>1.0931601417920023E-3</v>
      </c>
    </row>
    <row r="37" spans="5:13" x14ac:dyDescent="0.25">
      <c r="E37">
        <f t="shared" si="3"/>
        <v>2.7500000000000004</v>
      </c>
      <c r="F37">
        <f t="shared" si="9"/>
        <v>0.972874682553454</v>
      </c>
      <c r="G37">
        <f t="shared" ref="G37:G54" si="10">G36*EXP(-$B$4*$E$1)</f>
        <v>0.92081143785680375</v>
      </c>
      <c r="H37">
        <f t="shared" ref="H37:H64" si="11">(1-$B$7)*F37*(G36-G37)</f>
        <v>1.5696710079920136E-3</v>
      </c>
      <c r="I37">
        <f t="shared" si="4"/>
        <v>0.95958920265747427</v>
      </c>
      <c r="J37">
        <f t="shared" si="8"/>
        <v>0.96011712188341536</v>
      </c>
      <c r="K37">
        <f t="shared" si="5"/>
        <v>5.9312537319590973E-4</v>
      </c>
      <c r="L37">
        <f t="shared" si="6"/>
        <v>4.9776836773617419E-4</v>
      </c>
      <c r="M37">
        <f t="shared" si="7"/>
        <v>1.0908937409320838E-3</v>
      </c>
    </row>
    <row r="38" spans="5:13" x14ac:dyDescent="0.25">
      <c r="E38">
        <f t="shared" si="3"/>
        <v>2.8333333333333339</v>
      </c>
      <c r="F38">
        <f t="shared" si="9"/>
        <v>0.97206429136122052</v>
      </c>
      <c r="G38">
        <f t="shared" si="10"/>
        <v>0.91851228440145649</v>
      </c>
      <c r="H38">
        <f t="shared" si="11"/>
        <v>1.5644474820119838E-3</v>
      </c>
      <c r="I38">
        <f t="shared" si="4"/>
        <v>0.95839046552094842</v>
      </c>
      <c r="J38">
        <f t="shared" si="8"/>
        <v>0.95893370735539352</v>
      </c>
      <c r="K38">
        <f t="shared" si="5"/>
        <v>5.9251186822281351E-4</v>
      </c>
      <c r="L38">
        <f t="shared" si="6"/>
        <v>4.9612017075407924E-4</v>
      </c>
      <c r="M38">
        <f t="shared" si="7"/>
        <v>1.0886320389768929E-3</v>
      </c>
    </row>
    <row r="39" spans="5:13" x14ac:dyDescent="0.25">
      <c r="E39">
        <f t="shared" si="3"/>
        <v>2.9166666666666674</v>
      </c>
      <c r="F39">
        <f t="shared" si="9"/>
        <v>0.97125457521367287</v>
      </c>
      <c r="G39">
        <f t="shared" si="10"/>
        <v>0.91621887165087668</v>
      </c>
      <c r="H39">
        <f t="shared" si="11"/>
        <v>1.5592413387978136E-3</v>
      </c>
      <c r="I39">
        <f t="shared" si="4"/>
        <v>0.95719322586971989</v>
      </c>
      <c r="J39">
        <f t="shared" si="8"/>
        <v>0.95775175147227365</v>
      </c>
      <c r="K39">
        <f t="shared" si="5"/>
        <v>5.9189759494737747E-4</v>
      </c>
      <c r="L39">
        <f t="shared" si="6"/>
        <v>4.9447743123665988E-4</v>
      </c>
      <c r="M39">
        <f t="shared" si="7"/>
        <v>1.0863750261840372E-3</v>
      </c>
    </row>
    <row r="40" spans="5:13" x14ac:dyDescent="0.25">
      <c r="E40">
        <f t="shared" si="3"/>
        <v>3.0000000000000009</v>
      </c>
      <c r="F40">
        <f t="shared" si="9"/>
        <v>0.97044553354850815</v>
      </c>
      <c r="G40">
        <f t="shared" si="10"/>
        <v>0.91393118527122719</v>
      </c>
      <c r="H40">
        <f t="shared" si="11"/>
        <v>1.5540525205034227E-3</v>
      </c>
      <c r="I40">
        <f t="shared" si="4"/>
        <v>0.95599748183310151</v>
      </c>
      <c r="J40">
        <f t="shared" si="8"/>
        <v>0.95657125243616936</v>
      </c>
      <c r="K40">
        <f t="shared" si="5"/>
        <v>5.912825617180223E-4</v>
      </c>
      <c r="L40">
        <f t="shared" si="6"/>
        <v>4.9284013111330048E-4</v>
      </c>
      <c r="M40">
        <f t="shared" si="7"/>
        <v>1.0841226928313228E-3</v>
      </c>
    </row>
    <row r="41" spans="5:13" x14ac:dyDescent="0.25">
      <c r="E41">
        <f t="shared" si="3"/>
        <v>3.0833333333333344</v>
      </c>
      <c r="F41">
        <f t="shared" si="9"/>
        <v>0.96963716580389192</v>
      </c>
      <c r="G41">
        <f t="shared" si="10"/>
        <v>0.91164921096446072</v>
      </c>
      <c r="H41">
        <f t="shared" si="11"/>
        <v>1.5488809694752356E-3</v>
      </c>
      <c r="I41">
        <f t="shared" si="4"/>
        <v>0.95480323154274305</v>
      </c>
      <c r="J41">
        <f t="shared" si="8"/>
        <v>0.95539220845141015</v>
      </c>
      <c r="K41">
        <f t="shared" si="5"/>
        <v>5.9066677684353047E-4</v>
      </c>
      <c r="L41">
        <f t="shared" si="6"/>
        <v>4.9120825237328365E-4</v>
      </c>
      <c r="M41">
        <f t="shared" si="7"/>
        <v>1.0818750292168142E-3</v>
      </c>
    </row>
    <row r="42" spans="5:13" x14ac:dyDescent="0.25">
      <c r="E42">
        <f t="shared" si="3"/>
        <v>3.1666666666666679</v>
      </c>
      <c r="F42">
        <f t="shared" si="9"/>
        <v>0.96882947141845743</v>
      </c>
      <c r="G42">
        <f t="shared" si="10"/>
        <v>0.90937293446823042</v>
      </c>
      <c r="H42">
        <f t="shared" si="11"/>
        <v>1.5437266282515422E-3</v>
      </c>
      <c r="I42">
        <f t="shared" si="4"/>
        <v>0.95361047313262803</v>
      </c>
      <c r="J42">
        <f t="shared" si="8"/>
        <v>0.95421461772453886</v>
      </c>
      <c r="K42">
        <f t="shared" si="5"/>
        <v>5.9005024859324891E-4</v>
      </c>
      <c r="L42">
        <f t="shared" si="6"/>
        <v>4.895817770654543E-4</v>
      </c>
      <c r="M42">
        <f t="shared" si="7"/>
        <v>1.0796320256587031E-3</v>
      </c>
    </row>
    <row r="43" spans="5:13" x14ac:dyDescent="0.25">
      <c r="E43">
        <f t="shared" si="3"/>
        <v>3.2500000000000013</v>
      </c>
      <c r="F43">
        <f t="shared" si="9"/>
        <v>0.96802244983130603</v>
      </c>
      <c r="G43">
        <f t="shared" si="10"/>
        <v>0.90710234155580072</v>
      </c>
      <c r="H43">
        <f t="shared" si="11"/>
        <v>1.5385894395618608E-3</v>
      </c>
      <c r="I43">
        <f t="shared" si="4"/>
        <v>0.95241920473907138</v>
      </c>
      <c r="J43">
        <f t="shared" si="8"/>
        <v>0.953038478464309</v>
      </c>
      <c r="K43">
        <f t="shared" si="5"/>
        <v>5.894329851969341E-4</v>
      </c>
      <c r="L43">
        <f t="shared" si="6"/>
        <v>4.8796068729807057E-4</v>
      </c>
      <c r="M43">
        <f t="shared" si="7"/>
        <v>1.0773936724950046E-3</v>
      </c>
    </row>
    <row r="44" spans="5:13" x14ac:dyDescent="0.25">
      <c r="E44">
        <f t="shared" si="3"/>
        <v>3.3333333333333348</v>
      </c>
      <c r="F44">
        <f t="shared" si="9"/>
        <v>0.9672161004820059</v>
      </c>
      <c r="G44">
        <f t="shared" si="10"/>
        <v>0.90483741803595852</v>
      </c>
      <c r="H44">
        <f t="shared" si="11"/>
        <v>1.5334693463262255E-3</v>
      </c>
      <c r="I44">
        <f t="shared" si="4"/>
        <v>0.9512294245007159</v>
      </c>
      <c r="J44">
        <f t="shared" si="8"/>
        <v>0.95186378888168177</v>
      </c>
      <c r="K44">
        <f t="shared" si="5"/>
        <v>5.888149948453888E-4</v>
      </c>
      <c r="L44">
        <f t="shared" si="6"/>
        <v>4.8634496523874645E-4</v>
      </c>
      <c r="M44">
        <f t="shared" si="7"/>
        <v>1.0751599600841353E-3</v>
      </c>
    </row>
    <row r="45" spans="5:13" x14ac:dyDescent="0.25">
      <c r="E45">
        <f t="shared" si="3"/>
        <v>3.4166666666666683</v>
      </c>
      <c r="F45">
        <f t="shared" si="9"/>
        <v>0.9664104228105922</v>
      </c>
      <c r="G45">
        <f t="shared" si="10"/>
        <v>0.9025781497529245</v>
      </c>
      <c r="H45">
        <f t="shared" si="11"/>
        <v>1.5283662916546286E-3</v>
      </c>
      <c r="I45">
        <f t="shared" si="4"/>
        <v>0.95004113055852968</v>
      </c>
      <c r="J45">
        <f t="shared" si="8"/>
        <v>0.9506905471898236</v>
      </c>
      <c r="K45">
        <f t="shared" si="5"/>
        <v>5.8819628569023875E-4</v>
      </c>
      <c r="L45">
        <f t="shared" si="6"/>
        <v>4.8473459311402638E-4</v>
      </c>
      <c r="M45">
        <f t="shared" si="7"/>
        <v>1.0729308788042652E-3</v>
      </c>
    </row>
    <row r="46" spans="5:13" x14ac:dyDescent="0.25">
      <c r="E46">
        <f t="shared" si="3"/>
        <v>3.5000000000000018</v>
      </c>
      <c r="F46">
        <f t="shared" si="9"/>
        <v>0.96560541625756646</v>
      </c>
      <c r="G46">
        <f t="shared" si="10"/>
        <v>0.9003245225862645</v>
      </c>
      <c r="H46">
        <f t="shared" si="11"/>
        <v>1.5232802188464621E-3</v>
      </c>
      <c r="I46">
        <f t="shared" si="4"/>
        <v>0.94885432105580325</v>
      </c>
      <c r="J46">
        <f t="shared" si="8"/>
        <v>0.94951875160410337</v>
      </c>
      <c r="K46">
        <f t="shared" si="5"/>
        <v>5.8757686584414836E-4</v>
      </c>
      <c r="L46">
        <f t="shared" si="6"/>
        <v>4.8312955320932986E-4</v>
      </c>
      <c r="M46">
        <f t="shared" si="7"/>
        <v>1.0707064190534782E-3</v>
      </c>
    </row>
    <row r="47" spans="5:13" x14ac:dyDescent="0.25">
      <c r="E47">
        <f t="shared" si="3"/>
        <v>3.5833333333333353</v>
      </c>
      <c r="F47">
        <f t="shared" si="9"/>
        <v>0.96480108026389644</v>
      </c>
      <c r="G47">
        <f t="shared" si="10"/>
        <v>0.89807652245080138</v>
      </c>
      <c r="H47">
        <f t="shared" si="11"/>
        <v>1.5182110713897377E-3</v>
      </c>
      <c r="I47">
        <f t="shared" si="4"/>
        <v>0.94766899413814654</v>
      </c>
      <c r="J47">
        <f t="shared" si="8"/>
        <v>0.94834840034208945</v>
      </c>
      <c r="K47">
        <f t="shared" si="5"/>
        <v>5.8695674338113879E-4</v>
      </c>
      <c r="L47">
        <f t="shared" si="6"/>
        <v>4.8152982786884901E-4</v>
      </c>
      <c r="M47">
        <f t="shared" si="7"/>
        <v>1.0684865712499879E-3</v>
      </c>
    </row>
    <row r="48" spans="5:13" x14ac:dyDescent="0.25">
      <c r="E48">
        <f t="shared" si="3"/>
        <v>3.6666666666666687</v>
      </c>
      <c r="F48">
        <f t="shared" si="9"/>
        <v>0.96399741427101526</v>
      </c>
      <c r="G48">
        <f t="shared" si="10"/>
        <v>0.895834135296527</v>
      </c>
      <c r="H48">
        <f t="shared" si="11"/>
        <v>1.513158792960532E-3</v>
      </c>
      <c r="I48">
        <f t="shared" si="4"/>
        <v>0.94648514795348593</v>
      </c>
      <c r="J48">
        <f t="shared" si="8"/>
        <v>0.94717949162354731</v>
      </c>
      <c r="K48">
        <f t="shared" si="5"/>
        <v>5.863359263366221E-4</v>
      </c>
      <c r="L48">
        <f t="shared" si="6"/>
        <v>4.7993539949508075E-4</v>
      </c>
      <c r="M48">
        <f t="shared" si="7"/>
        <v>1.0662713258317029E-3</v>
      </c>
    </row>
    <row r="49" spans="5:13" x14ac:dyDescent="0.25">
      <c r="E49">
        <f t="shared" si="3"/>
        <v>3.7500000000000022</v>
      </c>
      <c r="F49">
        <f t="shared" si="9"/>
        <v>0.96319441772082171</v>
      </c>
      <c r="G49">
        <f t="shared" si="10"/>
        <v>0.89359734710851435</v>
      </c>
      <c r="H49">
        <f t="shared" si="11"/>
        <v>1.5081233274223597E-3</v>
      </c>
      <c r="I49">
        <f t="shared" si="4"/>
        <v>0.94530278065206153</v>
      </c>
      <c r="J49">
        <f t="shared" si="8"/>
        <v>0.9460120236704368</v>
      </c>
      <c r="K49">
        <f t="shared" si="5"/>
        <v>5.8571442270751351E-4</v>
      </c>
      <c r="L49">
        <f t="shared" si="6"/>
        <v>4.7834625054881872E-4</v>
      </c>
      <c r="M49">
        <f t="shared" si="7"/>
        <v>1.0640606732563321E-3</v>
      </c>
    </row>
    <row r="50" spans="5:13" x14ac:dyDescent="0.25">
      <c r="E50">
        <f t="shared" si="3"/>
        <v>3.8333333333333357</v>
      </c>
      <c r="F50">
        <f t="shared" si="9"/>
        <v>0.96239209005567916</v>
      </c>
      <c r="G50">
        <f t="shared" si="10"/>
        <v>0.89136614390683</v>
      </c>
      <c r="H50">
        <f t="shared" si="11"/>
        <v>1.5031046188255478E-3</v>
      </c>
      <c r="I50">
        <f t="shared" si="4"/>
        <v>0.94412189038642425</v>
      </c>
      <c r="J50">
        <f t="shared" si="8"/>
        <v>0.94484599470690911</v>
      </c>
      <c r="K50">
        <f t="shared" si="5"/>
        <v>5.8509224045244263E-4</v>
      </c>
      <c r="L50">
        <f t="shared" si="6"/>
        <v>4.7676236354905158E-4</v>
      </c>
      <c r="M50">
        <f t="shared" si="7"/>
        <v>1.0618546040014943E-3</v>
      </c>
    </row>
    <row r="51" spans="5:13" x14ac:dyDescent="0.25">
      <c r="E51">
        <f t="shared" si="3"/>
        <v>3.9166666666666692</v>
      </c>
      <c r="F51">
        <f t="shared" si="9"/>
        <v>0.96159043071841566</v>
      </c>
      <c r="G51">
        <f t="shared" si="10"/>
        <v>0.8891405117464467</v>
      </c>
      <c r="H51">
        <f t="shared" si="11"/>
        <v>1.4981026114066114E-3</v>
      </c>
      <c r="I51">
        <f t="shared" si="4"/>
        <v>0.94294247531143283</v>
      </c>
      <c r="J51">
        <f t="shared" si="8"/>
        <v>0.94368140295930447</v>
      </c>
      <c r="K51">
        <f t="shared" si="5"/>
        <v>5.8446938749194316E-4</v>
      </c>
      <c r="L51">
        <f t="shared" si="6"/>
        <v>4.7518372107249951E-4</v>
      </c>
      <c r="M51">
        <f t="shared" si="7"/>
        <v>1.0596531085644426E-3</v>
      </c>
    </row>
    <row r="52" spans="5:13" x14ac:dyDescent="0.25">
      <c r="E52">
        <f t="shared" si="3"/>
        <v>4.0000000000000027</v>
      </c>
      <c r="F52">
        <f t="shared" si="9"/>
        <v>0.96078943915232318</v>
      </c>
      <c r="G52">
        <f t="shared" si="10"/>
        <v>0.88692043671715615</v>
      </c>
      <c r="H52">
        <f t="shared" si="11"/>
        <v>1.4931172495877066E-3</v>
      </c>
      <c r="I52">
        <f t="shared" si="4"/>
        <v>0.94176453358425094</v>
      </c>
      <c r="J52">
        <f t="shared" si="8"/>
        <v>0.94251824665614914</v>
      </c>
      <c r="K52">
        <f t="shared" si="5"/>
        <v>5.8384587170856887E-4</v>
      </c>
      <c r="L52">
        <f t="shared" si="6"/>
        <v>4.7361030575369646E-4</v>
      </c>
      <c r="M52">
        <f t="shared" si="7"/>
        <v>1.0574561774622654E-3</v>
      </c>
    </row>
    <row r="53" spans="5:13" x14ac:dyDescent="0.25">
      <c r="E53">
        <f t="shared" si="3"/>
        <v>4.0833333333333357</v>
      </c>
      <c r="F53">
        <f t="shared" si="9"/>
        <v>0.95998911480115767</v>
      </c>
      <c r="G53">
        <f t="shared" si="10"/>
        <v>0.88470590494348211</v>
      </c>
      <c r="H53">
        <f t="shared" si="11"/>
        <v>1.4881484779758608E-3</v>
      </c>
      <c r="I53">
        <f t="shared" si="4"/>
        <v>0.94058806336434431</v>
      </c>
      <c r="J53">
        <f t="shared" si="8"/>
        <v>0.94135652402815295</v>
      </c>
      <c r="K53">
        <f t="shared" si="5"/>
        <v>5.8322170094703173E-4</v>
      </c>
      <c r="L53">
        <f t="shared" si="6"/>
        <v>4.7204210028457377E-4</v>
      </c>
      <c r="M53">
        <f t="shared" si="7"/>
        <v>1.0552638012316054E-3</v>
      </c>
    </row>
    <row r="54" spans="5:13" x14ac:dyDescent="0.25">
      <c r="E54">
        <f t="shared" si="3"/>
        <v>4.1666666666666687</v>
      </c>
      <c r="F54">
        <f t="shared" si="9"/>
        <v>0.95918945710913817</v>
      </c>
      <c r="G54">
        <f t="shared" si="10"/>
        <v>0.8824969025845939</v>
      </c>
      <c r="H54">
        <f t="shared" si="11"/>
        <v>1.4831962413623531E-3</v>
      </c>
      <c r="I54">
        <f t="shared" si="4"/>
        <v>0.93941306281347803</v>
      </c>
      <c r="J54">
        <f t="shared" si="8"/>
        <v>0.94019623330820645</v>
      </c>
      <c r="K54">
        <f t="shared" si="5"/>
        <v>5.8259688301426067E-4</v>
      </c>
      <c r="L54">
        <f t="shared" si="6"/>
        <v>4.7047908741445203E-4</v>
      </c>
      <c r="M54">
        <f t="shared" si="7"/>
        <v>1.0530759704287128E-3</v>
      </c>
    </row>
    <row r="55" spans="5:13" x14ac:dyDescent="0.25">
      <c r="E55">
        <f t="shared" si="3"/>
        <v>4.2500000000000018</v>
      </c>
      <c r="F55">
        <f t="shared" ref="F55:F64" si="12">EXP(-$B$2*E55)</f>
        <v>0.95839046552094687</v>
      </c>
      <c r="G55">
        <f t="shared" ref="G55:G64" si="13">G54*EXP(-$B$4*$E$1)</f>
        <v>0.88029341583421961</v>
      </c>
      <c r="H55">
        <f t="shared" si="11"/>
        <v>1.4782604847223212E-3</v>
      </c>
      <c r="I55">
        <f t="shared" si="4"/>
        <v>0.93823953009571359</v>
      </c>
      <c r="J55">
        <f t="shared" si="8"/>
        <v>0.93903737273137844</v>
      </c>
      <c r="K55">
        <f t="shared" si="5"/>
        <v>5.8197142567969682E-4</v>
      </c>
      <c r="L55">
        <f t="shared" si="6"/>
        <v>4.6892124994967263E-4</v>
      </c>
      <c r="M55">
        <f t="shared" si="7"/>
        <v>1.0508926756293694E-3</v>
      </c>
    </row>
    <row r="56" spans="5:13" x14ac:dyDescent="0.25">
      <c r="E56">
        <f t="shared" si="3"/>
        <v>4.3333333333333348</v>
      </c>
      <c r="F56">
        <f t="shared" si="12"/>
        <v>0.9575921394817285</v>
      </c>
      <c r="G56">
        <f t="shared" si="13"/>
        <v>0.87809543092055975</v>
      </c>
      <c r="H56">
        <f t="shared" si="11"/>
        <v>1.4733411532140727E-3</v>
      </c>
      <c r="I56">
        <f t="shared" si="4"/>
        <v>0.93706746337740576</v>
      </c>
      <c r="J56">
        <f t="shared" si="8"/>
        <v>0.93787994053491286</v>
      </c>
      <c r="K56">
        <f t="shared" si="5"/>
        <v>5.8134533667551444E-4</v>
      </c>
      <c r="L56">
        <f t="shared" si="6"/>
        <v>4.6736857075367947E-4</v>
      </c>
      <c r="M56">
        <f t="shared" si="7"/>
        <v>1.048713907429194E-3</v>
      </c>
    </row>
    <row r="57" spans="5:13" x14ac:dyDescent="0.25">
      <c r="E57">
        <f t="shared" si="3"/>
        <v>4.4166666666666679</v>
      </c>
      <c r="F57">
        <f t="shared" si="12"/>
        <v>0.95679447843708998</v>
      </c>
      <c r="G57">
        <f t="shared" si="13"/>
        <v>0.87590293410620157</v>
      </c>
      <c r="H57">
        <f t="shared" si="11"/>
        <v>1.4684381921781715E-3</v>
      </c>
      <c r="I57">
        <f t="shared" si="4"/>
        <v>0.93589686082720014</v>
      </c>
      <c r="J57">
        <f t="shared" si="8"/>
        <v>0.93672393495822659</v>
      </c>
      <c r="K57">
        <f t="shared" si="5"/>
        <v>5.8071862369643329E-4</v>
      </c>
      <c r="L57">
        <f t="shared" si="6"/>
        <v>4.6582103274647225E-4</v>
      </c>
      <c r="M57">
        <f t="shared" si="7"/>
        <v>1.0465396564429057E-3</v>
      </c>
    </row>
    <row r="58" spans="5:13" x14ac:dyDescent="0.25">
      <c r="E58">
        <f t="shared" si="3"/>
        <v>4.5000000000000009</v>
      </c>
      <c r="F58">
        <f t="shared" si="12"/>
        <v>0.95599748183309985</v>
      </c>
      <c r="G58">
        <f t="shared" si="13"/>
        <v>0.87371591168803275</v>
      </c>
      <c r="H58">
        <f t="shared" si="11"/>
        <v>1.4635515471373471E-3</v>
      </c>
      <c r="I58">
        <f t="shared" si="4"/>
        <v>0.93472772061602993</v>
      </c>
      <c r="J58">
        <f t="shared" si="8"/>
        <v>0.93556935424290644</v>
      </c>
      <c r="K58">
        <f t="shared" si="5"/>
        <v>5.8009129440025388E-4</v>
      </c>
      <c r="L58">
        <f t="shared" si="6"/>
        <v>4.6427861890473447E-4</v>
      </c>
      <c r="M58">
        <f t="shared" si="7"/>
        <v>1.0443699133049883E-3</v>
      </c>
    </row>
    <row r="59" spans="5:13" x14ac:dyDescent="0.25">
      <c r="E59">
        <f t="shared" si="3"/>
        <v>4.5833333333333339</v>
      </c>
      <c r="F59">
        <f t="shared" si="12"/>
        <v>0.95520114911628839</v>
      </c>
      <c r="G59">
        <f t="shared" si="13"/>
        <v>0.87153434999715618</v>
      </c>
      <c r="H59">
        <f t="shared" si="11"/>
        <v>1.4586811637953654E-3</v>
      </c>
      <c r="I59">
        <f t="shared" si="4"/>
        <v>0.93356004091711342</v>
      </c>
      <c r="J59">
        <f t="shared" si="8"/>
        <v>0.93441619663270659</v>
      </c>
      <c r="K59">
        <f t="shared" si="5"/>
        <v>5.7946335640768191E-4</v>
      </c>
      <c r="L59">
        <f t="shared" si="6"/>
        <v>4.627413122614679E-4</v>
      </c>
      <c r="M59">
        <f t="shared" si="7"/>
        <v>1.0422046686691497E-3</v>
      </c>
    </row>
    <row r="60" spans="5:13" x14ac:dyDescent="0.25">
      <c r="E60">
        <f t="shared" si="3"/>
        <v>4.666666666666667</v>
      </c>
      <c r="F60">
        <f t="shared" si="12"/>
        <v>0.95440547973364664</v>
      </c>
      <c r="G60">
        <f t="shared" si="13"/>
        <v>0.86935823539880408</v>
      </c>
      <c r="H60">
        <f t="shared" si="11"/>
        <v>1.4538269880369373E-3</v>
      </c>
      <c r="I60">
        <f t="shared" si="4"/>
        <v>0.93239381990595072</v>
      </c>
      <c r="J60">
        <f t="shared" si="8"/>
        <v>0.93326446037354605</v>
      </c>
      <c r="K60">
        <f t="shared" si="5"/>
        <v>5.7883481730278813E-4</v>
      </c>
      <c r="L60">
        <f t="shared" si="6"/>
        <v>4.6120909590580779E-4</v>
      </c>
      <c r="M60">
        <f t="shared" si="7"/>
        <v>1.040043913208596E-3</v>
      </c>
    </row>
    <row r="61" spans="5:13" x14ac:dyDescent="0.25">
      <c r="E61">
        <f t="shared" si="3"/>
        <v>4.75</v>
      </c>
      <c r="F61">
        <f t="shared" si="12"/>
        <v>0.95361047313262637</v>
      </c>
      <c r="G61">
        <f t="shared" si="13"/>
        <v>0.86718755429225314</v>
      </c>
      <c r="H61">
        <f t="shared" si="11"/>
        <v>1.4489889659266681E-3</v>
      </c>
      <c r="I61">
        <f t="shared" si="4"/>
        <v>0.93122905576032133</v>
      </c>
      <c r="J61">
        <f t="shared" si="8"/>
        <v>0.93211414371350565</v>
      </c>
      <c r="K61">
        <f t="shared" si="5"/>
        <v>5.782056846328047E-4</v>
      </c>
      <c r="L61">
        <f t="shared" si="6"/>
        <v>4.5968195298301594E-4</v>
      </c>
      <c r="M61">
        <f t="shared" si="7"/>
        <v>1.0378876376158207E-3</v>
      </c>
    </row>
    <row r="62" spans="5:13" x14ac:dyDescent="0.25">
      <c r="E62">
        <f t="shared" si="3"/>
        <v>4.833333333333333</v>
      </c>
      <c r="F62">
        <f t="shared" si="12"/>
        <v>0.95281612876113964</v>
      </c>
      <c r="G62">
        <f t="shared" si="13"/>
        <v>0.86502229311073942</v>
      </c>
      <c r="H62">
        <f t="shared" si="11"/>
        <v>1.4441670437086731E-3</v>
      </c>
      <c r="I62">
        <f t="shared" si="4"/>
        <v>0.93006574666028108</v>
      </c>
      <c r="J62">
        <f t="shared" si="8"/>
        <v>0.93096524490282584</v>
      </c>
      <c r="K62">
        <f t="shared" si="5"/>
        <v>5.7757596590856167E-4</v>
      </c>
      <c r="L62">
        <f t="shared" si="6"/>
        <v>4.5815986669398565E-4</v>
      </c>
      <c r="M62">
        <f t="shared" si="7"/>
        <v>1.0357358326025473E-3</v>
      </c>
    </row>
    <row r="63" spans="5:13" x14ac:dyDescent="0.25">
      <c r="E63">
        <f t="shared" si="3"/>
        <v>4.9166666666666661</v>
      </c>
      <c r="F63">
        <f t="shared" si="12"/>
        <v>0.95202244606755837</v>
      </c>
      <c r="G63">
        <f t="shared" si="13"/>
        <v>0.86286243832137344</v>
      </c>
      <c r="H63">
        <f t="shared" si="11"/>
        <v>1.4393611678060504E-3</v>
      </c>
      <c r="I63">
        <f t="shared" si="4"/>
        <v>0.92890389078815916</v>
      </c>
      <c r="J63">
        <f t="shared" si="8"/>
        <v>0.92981776219390366</v>
      </c>
      <c r="K63">
        <f t="shared" si="5"/>
        <v>5.7694566860455262E-4</v>
      </c>
      <c r="L63">
        <f t="shared" si="6"/>
        <v>4.5664282029536906E-4</v>
      </c>
      <c r="M63">
        <f t="shared" si="7"/>
        <v>1.0335884888999216E-3</v>
      </c>
    </row>
    <row r="64" spans="5:13" x14ac:dyDescent="0.25">
      <c r="E64">
        <f t="shared" si="3"/>
        <v>4.9999999999999991</v>
      </c>
      <c r="F64">
        <f t="shared" si="12"/>
        <v>0.95122942450071402</v>
      </c>
      <c r="G64">
        <f t="shared" si="13"/>
        <v>0.86070797642505581</v>
      </c>
      <c r="H64">
        <f t="shared" si="11"/>
        <v>1.4345712848200535E-3</v>
      </c>
      <c r="I64">
        <f t="shared" si="4"/>
        <v>0.92774348632855563</v>
      </c>
      <c r="J64">
        <f t="shared" si="8"/>
        <v>0.92867169384129011</v>
      </c>
      <c r="K64">
        <f t="shared" si="5"/>
        <v>5.7631480015891468E-4</v>
      </c>
      <c r="L64">
        <f t="shared" si="6"/>
        <v>4.5513079709926061E-4</v>
      </c>
      <c r="M64">
        <f t="shared" si="7"/>
        <v>1.0314455972581754E-3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O285"/>
  <sheetViews>
    <sheetView tabSelected="1" topLeftCell="A6" workbookViewId="0">
      <selection activeCell="B18" sqref="B18"/>
    </sheetView>
  </sheetViews>
  <sheetFormatPr baseColWidth="10" defaultColWidth="9.140625" defaultRowHeight="15" x14ac:dyDescent="0.25"/>
  <cols>
    <col min="1" max="1" width="23.85546875" bestFit="1" customWidth="1"/>
    <col min="2" max="2" width="15.85546875" customWidth="1"/>
    <col min="3" max="3" width="12.42578125" bestFit="1" customWidth="1"/>
    <col min="10" max="10" width="11.85546875" bestFit="1" customWidth="1"/>
    <col min="11" max="11" width="11.85546875" customWidth="1"/>
    <col min="12" max="12" width="10.5703125" bestFit="1" customWidth="1"/>
    <col min="13" max="14" width="19.42578125" bestFit="1" customWidth="1"/>
    <col min="15" max="15" width="19.5703125" bestFit="1" customWidth="1"/>
    <col min="18" max="18" width="12" bestFit="1" customWidth="1"/>
    <col min="19" max="19" width="10.7109375" bestFit="1" customWidth="1"/>
  </cols>
  <sheetData>
    <row r="1" spans="1:15" ht="18.75" x14ac:dyDescent="0.3">
      <c r="A1" s="9" t="s">
        <v>26</v>
      </c>
      <c r="D1" t="s">
        <v>23</v>
      </c>
      <c r="E1">
        <f>1/12</f>
        <v>8.3333333333333329E-2</v>
      </c>
      <c r="F1" t="s">
        <v>28</v>
      </c>
      <c r="I1" s="11"/>
      <c r="M1" s="7" t="s">
        <v>48</v>
      </c>
      <c r="N1" s="7" t="s">
        <v>49</v>
      </c>
    </row>
    <row r="2" spans="1:15" x14ac:dyDescent="0.25">
      <c r="A2" s="6"/>
      <c r="I2" s="11"/>
      <c r="M2" s="14">
        <f>0.05*SUMPRODUCT($L$5:$L$285,M5:M285)</f>
        <v>7.2256513671293585E-2</v>
      </c>
      <c r="N2" s="14">
        <f>0.05*SUMPRODUCT($L$5:$L$285,N5:N285)</f>
        <v>7.1328306158561214E-2</v>
      </c>
    </row>
    <row r="3" spans="1:15" x14ac:dyDescent="0.25">
      <c r="A3" s="6" t="s">
        <v>0</v>
      </c>
      <c r="B3" s="1">
        <v>0.01</v>
      </c>
      <c r="L3" s="25">
        <f>SUM(L5:L285)*0.05</f>
        <v>0.99999999999787426</v>
      </c>
      <c r="M3" s="14"/>
      <c r="O3" s="14"/>
    </row>
    <row r="4" spans="1:15" x14ac:dyDescent="0.25">
      <c r="A4" s="6" t="s">
        <v>16</v>
      </c>
      <c r="B4">
        <v>5</v>
      </c>
      <c r="E4" s="7" t="s">
        <v>2</v>
      </c>
      <c r="F4" s="7" t="s">
        <v>4</v>
      </c>
      <c r="G4" s="7" t="s">
        <v>24</v>
      </c>
      <c r="H4" s="7" t="s">
        <v>27</v>
      </c>
      <c r="K4" s="7" t="s">
        <v>39</v>
      </c>
      <c r="L4" s="7" t="s">
        <v>44</v>
      </c>
      <c r="M4" s="7" t="s">
        <v>45</v>
      </c>
      <c r="N4" s="7" t="s">
        <v>46</v>
      </c>
      <c r="O4" s="14"/>
    </row>
    <row r="5" spans="1:15" x14ac:dyDescent="0.25">
      <c r="A5" s="6" t="s">
        <v>17</v>
      </c>
      <c r="B5" s="1">
        <v>0.03</v>
      </c>
      <c r="E5">
        <v>0</v>
      </c>
      <c r="F5">
        <f t="shared" ref="F5:F36" si="0">EXP(-$B$3*E5)</f>
        <v>1</v>
      </c>
      <c r="G5">
        <v>1</v>
      </c>
      <c r="H5">
        <v>0</v>
      </c>
      <c r="K5" s="13">
        <v>-7</v>
      </c>
      <c r="L5" s="19">
        <f>_xlfn.NORM.S.DIST(K5,FALSE)</f>
        <v>9.1347204083645936E-12</v>
      </c>
      <c r="M5" s="22">
        <f>_xlfn.NORM.S.DIST(($B$23-SQRT($B$11)*K5)/SQRT(1-$B$11),TRUE)</f>
        <v>7.2256513671447142E-2</v>
      </c>
      <c r="N5" s="22">
        <f>_xlfn.NORM.S.DIST(($B$26-SQRT($B$11)*K5)/SQRT(1-$B$11),TRUE)</f>
        <v>7.1328306158712815E-2</v>
      </c>
      <c r="O5" s="14"/>
    </row>
    <row r="6" spans="1:15" x14ac:dyDescent="0.25">
      <c r="A6" s="6" t="s">
        <v>18</v>
      </c>
      <c r="B6" s="3">
        <v>1.4999999999999999E-2</v>
      </c>
      <c r="E6">
        <f>E5+$E$1</f>
        <v>8.3333333333333329E-2</v>
      </c>
      <c r="F6">
        <f>EXP(-$B$3*E6)</f>
        <v>0.99916701379245831</v>
      </c>
      <c r="G6">
        <f>G5*EXP(-$B$5*$E$1)</f>
        <v>0.99750312239746008</v>
      </c>
      <c r="H6">
        <f>(1-$B$8)*F6*(G5-G6)</f>
        <v>1.7463584165545558E-3</v>
      </c>
      <c r="K6" s="13">
        <v>-6.95</v>
      </c>
      <c r="L6" s="19">
        <f t="shared" ref="L6:L69" si="1">_xlfn.NORM.S.DIST(K6,FALSE)</f>
        <v>1.2946591938319176E-11</v>
      </c>
      <c r="M6" s="22">
        <f t="shared" ref="M6:M69" si="2">_xlfn.NORM.S.DIST(($B$23-SQRT($B$11)*K6)/SQRT(1-$B$11),TRUE)</f>
        <v>7.2256513671447142E-2</v>
      </c>
      <c r="N6" s="22">
        <f t="shared" ref="N6:N69" si="3">_xlfn.NORM.S.DIST(($B$26-SQRT($B$11)*K6)/SQRT(1-$B$11),TRUE)</f>
        <v>7.1328306158712815E-2</v>
      </c>
    </row>
    <row r="7" spans="1:15" x14ac:dyDescent="0.25">
      <c r="A7" s="6" t="s">
        <v>19</v>
      </c>
      <c r="B7" s="3">
        <v>1.4800000000000001E-2</v>
      </c>
      <c r="E7">
        <f t="shared" ref="E7:E65" si="4">E6+$E$1</f>
        <v>0.16666666666666666</v>
      </c>
      <c r="F7">
        <f t="shared" si="0"/>
        <v>0.99833472145093871</v>
      </c>
      <c r="G7">
        <f t="shared" ref="G7:G37" si="5">G6*EXP(-$B$5*$E$1)</f>
        <v>0.99501247919268221</v>
      </c>
      <c r="H7">
        <f t="shared" ref="H6:H37" si="6">(1-$B$8)*F7*(G6-G7)</f>
        <v>1.7405469130529158E-3</v>
      </c>
      <c r="K7" s="13">
        <v>-6.9</v>
      </c>
      <c r="L7" s="19">
        <f t="shared" si="1"/>
        <v>1.8303322170155714E-11</v>
      </c>
      <c r="M7" s="22">
        <f t="shared" si="2"/>
        <v>7.2256513671447142E-2</v>
      </c>
      <c r="N7" s="22">
        <f t="shared" si="3"/>
        <v>7.1328306158712815E-2</v>
      </c>
    </row>
    <row r="8" spans="1:15" x14ac:dyDescent="0.25">
      <c r="A8" s="6" t="s">
        <v>20</v>
      </c>
      <c r="B8" s="1">
        <v>0.3</v>
      </c>
      <c r="E8">
        <f t="shared" si="4"/>
        <v>0.25</v>
      </c>
      <c r="F8">
        <f t="shared" si="0"/>
        <v>0.99750312239746008</v>
      </c>
      <c r="G8">
        <f t="shared" si="5"/>
        <v>0.99252805481913831</v>
      </c>
      <c r="H8">
        <f t="shared" si="6"/>
        <v>1.7347547489792777E-3</v>
      </c>
      <c r="K8" s="13">
        <v>-6.85</v>
      </c>
      <c r="L8" s="19">
        <f>_xlfn.NORM.S.DIST(K8,FALSE)</f>
        <v>2.5811821449986732E-11</v>
      </c>
      <c r="M8" s="22">
        <f t="shared" si="2"/>
        <v>7.2256513671447142E-2</v>
      </c>
      <c r="N8" s="22">
        <f t="shared" si="3"/>
        <v>7.1328306158712815E-2</v>
      </c>
    </row>
    <row r="9" spans="1:15" x14ac:dyDescent="0.25">
      <c r="A9" s="6" t="s">
        <v>21</v>
      </c>
      <c r="B9" s="1">
        <v>0.51</v>
      </c>
      <c r="E9">
        <f t="shared" si="4"/>
        <v>0.33333333333333331</v>
      </c>
      <c r="F9">
        <f t="shared" si="0"/>
        <v>0.99667221605452327</v>
      </c>
      <c r="G9">
        <f t="shared" si="5"/>
        <v>0.99004983374916788</v>
      </c>
      <c r="H9">
        <f t="shared" si="6"/>
        <v>1.7289818599763019E-3</v>
      </c>
      <c r="K9" s="13">
        <v>-6.8</v>
      </c>
      <c r="L9" s="19">
        <f t="shared" si="1"/>
        <v>3.6309615017918004E-11</v>
      </c>
      <c r="M9" s="22">
        <f t="shared" si="2"/>
        <v>7.2256513671447142E-2</v>
      </c>
      <c r="N9" s="22">
        <f t="shared" si="3"/>
        <v>7.1328306158712815E-2</v>
      </c>
    </row>
    <row r="10" spans="1:15" x14ac:dyDescent="0.25">
      <c r="A10" s="6" t="s">
        <v>22</v>
      </c>
      <c r="B10" s="1">
        <v>0.55000000000000004</v>
      </c>
      <c r="E10">
        <f t="shared" si="4"/>
        <v>0.41666666666666663</v>
      </c>
      <c r="F10">
        <f t="shared" si="0"/>
        <v>0.99584200184510996</v>
      </c>
      <c r="G10">
        <f t="shared" si="5"/>
        <v>0.98757780049388122</v>
      </c>
      <c r="H10">
        <f t="shared" si="6"/>
        <v>1.7232281819006495E-3</v>
      </c>
      <c r="K10" s="13">
        <v>-6.75</v>
      </c>
      <c r="L10" s="19">
        <f>_xlfn.NORM.S.DIST(K10,FALSE)</f>
        <v>5.0949379588436842E-11</v>
      </c>
      <c r="M10" s="22">
        <f t="shared" si="2"/>
        <v>7.2256513671447142E-2</v>
      </c>
      <c r="N10" s="22">
        <f t="shared" si="3"/>
        <v>7.1328306158712815E-2</v>
      </c>
    </row>
    <row r="11" spans="1:15" x14ac:dyDescent="0.25">
      <c r="A11" s="6" t="s">
        <v>25</v>
      </c>
      <c r="B11" s="16">
        <v>0</v>
      </c>
      <c r="E11">
        <f t="shared" si="4"/>
        <v>0.49999999999999994</v>
      </c>
      <c r="F11">
        <f t="shared" si="0"/>
        <v>0.99501247919268232</v>
      </c>
      <c r="G11">
        <f t="shared" si="5"/>
        <v>0.98511193960306243</v>
      </c>
      <c r="H11">
        <f t="shared" si="6"/>
        <v>1.717493650822519E-3</v>
      </c>
      <c r="K11" s="13">
        <v>-6.7</v>
      </c>
      <c r="L11" s="19">
        <f t="shared" si="1"/>
        <v>7.1313281239960764E-11</v>
      </c>
      <c r="M11" s="22">
        <f t="shared" si="2"/>
        <v>7.2256513671447142E-2</v>
      </c>
      <c r="N11" s="22">
        <f t="shared" si="3"/>
        <v>7.1328306158712815E-2</v>
      </c>
    </row>
    <row r="12" spans="1:15" x14ac:dyDescent="0.25">
      <c r="E12">
        <f t="shared" si="4"/>
        <v>0.58333333333333326</v>
      </c>
      <c r="F12">
        <f t="shared" si="0"/>
        <v>0.99418364752118304</v>
      </c>
      <c r="G12">
        <f t="shared" si="5"/>
        <v>0.98265223566507287</v>
      </c>
      <c r="H12">
        <f t="shared" si="6"/>
        <v>1.7117782030248712E-3</v>
      </c>
      <c r="K12" s="13">
        <v>-6.65</v>
      </c>
      <c r="L12" s="19">
        <f t="shared" si="1"/>
        <v>9.9567179054970047E-11</v>
      </c>
      <c r="M12" s="22">
        <f t="shared" si="2"/>
        <v>7.2256513671447142E-2</v>
      </c>
      <c r="N12" s="22">
        <f t="shared" si="3"/>
        <v>7.1328306158712815E-2</v>
      </c>
    </row>
    <row r="13" spans="1:15" x14ac:dyDescent="0.25">
      <c r="E13">
        <f t="shared" si="4"/>
        <v>0.66666666666666663</v>
      </c>
      <c r="F13">
        <f t="shared" si="0"/>
        <v>0.99335550625503444</v>
      </c>
      <c r="G13">
        <f t="shared" si="5"/>
        <v>0.98019867330675503</v>
      </c>
      <c r="H13">
        <f t="shared" si="6"/>
        <v>1.70608177500258E-3</v>
      </c>
      <c r="K13" s="13">
        <v>-6.6</v>
      </c>
      <c r="L13" s="19">
        <f t="shared" si="1"/>
        <v>1.3866799941653172E-10</v>
      </c>
      <c r="M13" s="22">
        <f t="shared" si="2"/>
        <v>7.2256513671447142E-2</v>
      </c>
      <c r="N13" s="22">
        <f t="shared" si="3"/>
        <v>7.1328306158712815E-2</v>
      </c>
    </row>
    <row r="14" spans="1:15" x14ac:dyDescent="0.25">
      <c r="E14">
        <f t="shared" si="4"/>
        <v>0.75</v>
      </c>
      <c r="F14">
        <f t="shared" si="0"/>
        <v>0.99252805481913842</v>
      </c>
      <c r="G14">
        <f t="shared" si="5"/>
        <v>0.97775123719333601</v>
      </c>
      <c r="H14">
        <f t="shared" si="6"/>
        <v>1.7004043034621254E-3</v>
      </c>
      <c r="K14" s="13">
        <v>-6.55</v>
      </c>
      <c r="L14" s="19">
        <f t="shared" si="1"/>
        <v>1.9264181479359126E-10</v>
      </c>
      <c r="M14" s="22">
        <f t="shared" si="2"/>
        <v>7.2256513671447142E-2</v>
      </c>
      <c r="N14" s="22">
        <f t="shared" si="3"/>
        <v>7.1328306158712815E-2</v>
      </c>
    </row>
    <row r="15" spans="1:15" x14ac:dyDescent="0.25">
      <c r="A15" s="6" t="s">
        <v>30</v>
      </c>
      <c r="B15">
        <f>SUM(H5:H65)</f>
        <v>9.5126690978559608E-2</v>
      </c>
      <c r="C15" t="s">
        <v>50</v>
      </c>
      <c r="E15">
        <f t="shared" si="4"/>
        <v>0.83333333333333337</v>
      </c>
      <c r="F15">
        <f t="shared" si="0"/>
        <v>0.99170129263887596</v>
      </c>
      <c r="G15">
        <f t="shared" si="5"/>
        <v>0.97530991202833228</v>
      </c>
      <c r="H15">
        <f t="shared" si="6"/>
        <v>1.6947457253202092E-3</v>
      </c>
      <c r="K15" s="13">
        <v>-6.5</v>
      </c>
      <c r="L15" s="19">
        <f t="shared" si="1"/>
        <v>2.6695566147628519E-10</v>
      </c>
      <c r="M15" s="22">
        <f t="shared" si="2"/>
        <v>7.2256513671447142E-2</v>
      </c>
      <c r="N15" s="22">
        <f t="shared" si="3"/>
        <v>7.1328306158712815E-2</v>
      </c>
    </row>
    <row r="16" spans="1:15" x14ac:dyDescent="0.25">
      <c r="A16" s="6" t="s">
        <v>31</v>
      </c>
      <c r="B16" s="20">
        <f>((1-B9)*M2+(1-B10)*N2*(1-M2))*EXP(-B3*B4)</f>
        <v>6.2005089902022442E-2</v>
      </c>
      <c r="C16" t="s">
        <v>51</v>
      </c>
      <c r="E16">
        <f t="shared" si="4"/>
        <v>0.91666666666666674</v>
      </c>
      <c r="F16">
        <f t="shared" si="0"/>
        <v>0.99087521914010657</v>
      </c>
      <c r="G16">
        <f t="shared" si="5"/>
        <v>0.97287468255345355</v>
      </c>
      <c r="H16">
        <f t="shared" si="6"/>
        <v>1.6891059777038361E-3</v>
      </c>
      <c r="K16" s="13">
        <v>-6.45</v>
      </c>
      <c r="L16" s="19">
        <f t="shared" si="1"/>
        <v>3.6901326161245672E-10</v>
      </c>
      <c r="M16" s="22">
        <f t="shared" si="2"/>
        <v>7.2256513671447142E-2</v>
      </c>
      <c r="N16" s="22">
        <f t="shared" si="3"/>
        <v>7.1328306158712815E-2</v>
      </c>
    </row>
    <row r="17" spans="1:14" ht="15.75" x14ac:dyDescent="0.25">
      <c r="A17" s="10" t="s">
        <v>29</v>
      </c>
      <c r="B17" s="21">
        <f>B16-B15</f>
        <v>-3.3121601076537166E-2</v>
      </c>
      <c r="E17">
        <f t="shared" si="4"/>
        <v>1</v>
      </c>
      <c r="F17">
        <f t="shared" si="0"/>
        <v>0.99004983374916811</v>
      </c>
      <c r="G17">
        <f t="shared" si="5"/>
        <v>0.97044553354850771</v>
      </c>
      <c r="H17">
        <f t="shared" si="6"/>
        <v>1.6834849979490108E-3</v>
      </c>
      <c r="K17" s="13">
        <v>-6.4</v>
      </c>
      <c r="L17" s="19">
        <f t="shared" si="1"/>
        <v>5.0881402816450389E-10</v>
      </c>
      <c r="M17" s="22">
        <f t="shared" si="2"/>
        <v>7.2256513671447142E-2</v>
      </c>
      <c r="N17" s="22">
        <f t="shared" si="3"/>
        <v>7.1328306158712815E-2</v>
      </c>
    </row>
    <row r="18" spans="1:14" x14ac:dyDescent="0.25">
      <c r="A18" t="s">
        <v>47</v>
      </c>
      <c r="B18" s="17">
        <f>(Ejercicio1!B16-Ejercicio2!B17)/Ejercicio1!B16</f>
        <v>-0.1307865872467113</v>
      </c>
      <c r="E18">
        <f t="shared" si="4"/>
        <v>1.0833333333333333</v>
      </c>
      <c r="F18">
        <f t="shared" si="0"/>
        <v>0.98922513589287608</v>
      </c>
      <c r="G18">
        <f t="shared" si="5"/>
        <v>0.96802244983130559</v>
      </c>
      <c r="H18">
        <f t="shared" si="6"/>
        <v>1.6778827236003603E-3</v>
      </c>
      <c r="K18" s="13">
        <v>-6.35</v>
      </c>
      <c r="L18" s="19">
        <f t="shared" si="1"/>
        <v>6.9982659485798031E-10</v>
      </c>
      <c r="M18" s="22">
        <f t="shared" si="2"/>
        <v>7.2256513671447142E-2</v>
      </c>
      <c r="N18" s="22">
        <f t="shared" si="3"/>
        <v>7.1328306158712815E-2</v>
      </c>
    </row>
    <row r="19" spans="1:14" x14ac:dyDescent="0.25">
      <c r="B19" t="s">
        <v>54</v>
      </c>
      <c r="E19">
        <f t="shared" si="4"/>
        <v>1.1666666666666665</v>
      </c>
      <c r="F19">
        <f t="shared" si="0"/>
        <v>0.98840112499852384</v>
      </c>
      <c r="G19">
        <f t="shared" si="5"/>
        <v>0.96560541625756602</v>
      </c>
      <c r="H19">
        <f t="shared" si="6"/>
        <v>1.6722990924103744E-3</v>
      </c>
      <c r="K19" s="13">
        <v>-6.3</v>
      </c>
      <c r="L19" s="19">
        <f t="shared" si="1"/>
        <v>9.6014333703123363E-10</v>
      </c>
      <c r="M19" s="22">
        <f t="shared" si="2"/>
        <v>7.2256513671447142E-2</v>
      </c>
      <c r="N19" s="22">
        <f t="shared" si="3"/>
        <v>7.1328306158712815E-2</v>
      </c>
    </row>
    <row r="20" spans="1:14" x14ac:dyDescent="0.25">
      <c r="E20">
        <f t="shared" si="4"/>
        <v>1.2499999999999998</v>
      </c>
      <c r="F20">
        <f t="shared" si="0"/>
        <v>0.98757780049388144</v>
      </c>
      <c r="G20">
        <f t="shared" si="5"/>
        <v>0.96319441772082126</v>
      </c>
      <c r="H20">
        <f t="shared" si="6"/>
        <v>1.6667340423386478E-3</v>
      </c>
      <c r="K20" s="13">
        <v>-6.25</v>
      </c>
      <c r="L20" s="19">
        <f t="shared" si="1"/>
        <v>1.314001818155884E-9</v>
      </c>
      <c r="M20" s="22">
        <f t="shared" si="2"/>
        <v>7.2256513671447142E-2</v>
      </c>
      <c r="N20" s="22">
        <f t="shared" si="3"/>
        <v>7.1328306158712815E-2</v>
      </c>
    </row>
    <row r="21" spans="1:14" x14ac:dyDescent="0.25">
      <c r="A21" s="6" t="s">
        <v>37</v>
      </c>
      <c r="B21">
        <f>EXP(-B6*B4)</f>
        <v>0.92774348632855286</v>
      </c>
      <c r="E21">
        <f t="shared" si="4"/>
        <v>1.333333333333333</v>
      </c>
      <c r="F21">
        <f t="shared" si="0"/>
        <v>0.98675516180719569</v>
      </c>
      <c r="G21">
        <f t="shared" si="5"/>
        <v>0.96078943915232262</v>
      </c>
      <c r="H21">
        <f t="shared" si="6"/>
        <v>1.6611875115511987E-3</v>
      </c>
      <c r="K21" s="13">
        <v>-6.2</v>
      </c>
      <c r="L21" s="19">
        <f t="shared" si="1"/>
        <v>1.7937839079640794E-9</v>
      </c>
      <c r="M21" s="22">
        <f t="shared" si="2"/>
        <v>7.2256513671447142E-2</v>
      </c>
      <c r="N21" s="22">
        <f t="shared" si="3"/>
        <v>7.1328306158712815E-2</v>
      </c>
    </row>
    <row r="22" spans="1:14" x14ac:dyDescent="0.25">
      <c r="A22" s="6" t="s">
        <v>38</v>
      </c>
      <c r="B22">
        <f>1-B21</f>
        <v>7.2256513671447142E-2</v>
      </c>
      <c r="E22">
        <f t="shared" si="4"/>
        <v>1.4166666666666663</v>
      </c>
      <c r="F22">
        <f t="shared" si="0"/>
        <v>0.98593320836718978</v>
      </c>
      <c r="G22">
        <f t="shared" si="5"/>
        <v>0.95839046552094631</v>
      </c>
      <c r="H22">
        <f t="shared" si="6"/>
        <v>1.655659438419794E-3</v>
      </c>
      <c r="K22" s="13">
        <v>-6.15</v>
      </c>
      <c r="L22" s="19">
        <f t="shared" si="1"/>
        <v>2.442634826807044E-9</v>
      </c>
      <c r="M22" s="22">
        <f t="shared" si="2"/>
        <v>7.2256513671447142E-2</v>
      </c>
      <c r="N22" s="22">
        <f t="shared" si="3"/>
        <v>7.1328306158712815E-2</v>
      </c>
    </row>
    <row r="23" spans="1:14" x14ac:dyDescent="0.25">
      <c r="A23" s="6" t="s">
        <v>42</v>
      </c>
      <c r="B23">
        <f>NORMSINV(B22)</f>
        <v>-1.4591892478592694</v>
      </c>
      <c r="E23">
        <f t="shared" si="4"/>
        <v>1.4999999999999996</v>
      </c>
      <c r="F23">
        <f t="shared" si="0"/>
        <v>0.98511193960306265</v>
      </c>
      <c r="G23">
        <f t="shared" si="5"/>
        <v>0.95599748183309929</v>
      </c>
      <c r="H23">
        <f t="shared" si="6"/>
        <v>1.650149761521425E-3</v>
      </c>
      <c r="K23" s="13">
        <v>-6.1</v>
      </c>
      <c r="L23" s="19">
        <f t="shared" si="1"/>
        <v>3.3178842435473049E-9</v>
      </c>
      <c r="M23" s="22">
        <f t="shared" si="2"/>
        <v>7.2256513671447142E-2</v>
      </c>
      <c r="N23" s="22">
        <f t="shared" si="3"/>
        <v>7.1328306158712815E-2</v>
      </c>
    </row>
    <row r="24" spans="1:14" x14ac:dyDescent="0.25">
      <c r="A24" s="6" t="s">
        <v>40</v>
      </c>
      <c r="B24" s="13">
        <f>EXP(-B7*B4)</f>
        <v>0.92867169384128723</v>
      </c>
      <c r="E24">
        <f t="shared" si="4"/>
        <v>1.5833333333333328</v>
      </c>
      <c r="F24">
        <f t="shared" si="0"/>
        <v>0.98429135494448872</v>
      </c>
      <c r="G24">
        <f t="shared" si="5"/>
        <v>0.9536104731326257</v>
      </c>
      <c r="H24">
        <f t="shared" si="6"/>
        <v>1.6446584196374045E-3</v>
      </c>
      <c r="K24" s="13">
        <v>-6.05</v>
      </c>
      <c r="L24" s="19">
        <f t="shared" si="1"/>
        <v>4.4955018310132447E-9</v>
      </c>
      <c r="M24" s="22">
        <f t="shared" si="2"/>
        <v>7.2256513671447142E-2</v>
      </c>
      <c r="N24" s="22">
        <f t="shared" si="3"/>
        <v>7.1328306158712815E-2</v>
      </c>
    </row>
    <row r="25" spans="1:14" x14ac:dyDescent="0.25">
      <c r="A25" s="6" t="s">
        <v>41</v>
      </c>
      <c r="B25" s="13">
        <f>1-B24</f>
        <v>7.1328306158712773E-2</v>
      </c>
      <c r="E25">
        <f t="shared" si="4"/>
        <v>1.6666666666666661</v>
      </c>
      <c r="F25">
        <f t="shared" si="0"/>
        <v>0.98347145382161749</v>
      </c>
      <c r="G25">
        <f t="shared" si="5"/>
        <v>0.95122942450071335</v>
      </c>
      <c r="H25">
        <f t="shared" si="6"/>
        <v>1.6391853517527702E-3</v>
      </c>
      <c r="K25" s="13">
        <v>-6</v>
      </c>
      <c r="L25" s="19">
        <f t="shared" si="1"/>
        <v>6.0758828498232861E-9</v>
      </c>
      <c r="M25" s="22">
        <f t="shared" si="2"/>
        <v>7.2256513671447142E-2</v>
      </c>
      <c r="N25" s="22">
        <f t="shared" si="3"/>
        <v>7.1328306158712815E-2</v>
      </c>
    </row>
    <row r="26" spans="1:14" x14ac:dyDescent="0.25">
      <c r="A26" s="6" t="s">
        <v>43</v>
      </c>
      <c r="B26">
        <f>NORMSINV(B25)</f>
        <v>-1.4659694408221748</v>
      </c>
      <c r="E26">
        <f t="shared" si="4"/>
        <v>1.7499999999999993</v>
      </c>
      <c r="F26">
        <f t="shared" si="0"/>
        <v>0.9826522356650732</v>
      </c>
      <c r="G26">
        <f t="shared" si="5"/>
        <v>0.94885432105580059</v>
      </c>
      <c r="H26">
        <f t="shared" si="6"/>
        <v>1.6337304970555405E-3</v>
      </c>
      <c r="K26" s="13">
        <v>-5.95</v>
      </c>
      <c r="L26" s="19">
        <f t="shared" si="1"/>
        <v>8.1913384034791736E-9</v>
      </c>
      <c r="M26" s="22">
        <f t="shared" si="2"/>
        <v>7.2256513671447142E-2</v>
      </c>
      <c r="N26" s="22">
        <f t="shared" si="3"/>
        <v>7.1328306158712815E-2</v>
      </c>
    </row>
    <row r="27" spans="1:14" x14ac:dyDescent="0.25">
      <c r="A27" s="14"/>
      <c r="B27" s="14"/>
      <c r="E27">
        <f t="shared" si="4"/>
        <v>1.8333333333333326</v>
      </c>
      <c r="F27">
        <f t="shared" si="0"/>
        <v>0.98183369990595426</v>
      </c>
      <c r="G27">
        <f t="shared" si="5"/>
        <v>0.94648514795348315</v>
      </c>
      <c r="H27">
        <f t="shared" si="6"/>
        <v>1.6282937949361961E-3</v>
      </c>
      <c r="K27" s="13">
        <v>-5.9</v>
      </c>
      <c r="L27" s="19">
        <f t="shared" si="1"/>
        <v>1.1015763624682308E-8</v>
      </c>
      <c r="M27" s="22">
        <f t="shared" si="2"/>
        <v>7.2256513671447142E-2</v>
      </c>
      <c r="N27" s="22">
        <f t="shared" si="3"/>
        <v>7.1328306158712815E-2</v>
      </c>
    </row>
    <row r="28" spans="1:14" x14ac:dyDescent="0.25">
      <c r="A28" s="14"/>
      <c r="B28" s="14"/>
      <c r="E28">
        <f t="shared" si="4"/>
        <v>1.9166666666666659</v>
      </c>
      <c r="F28">
        <f t="shared" si="0"/>
        <v>0.98101584597583302</v>
      </c>
      <c r="G28">
        <f t="shared" si="5"/>
        <v>0.94412189038642147</v>
      </c>
      <c r="H28">
        <f t="shared" si="6"/>
        <v>1.6228751849868641E-3</v>
      </c>
      <c r="K28" s="13">
        <v>-5.85</v>
      </c>
      <c r="L28" s="19">
        <f t="shared" si="1"/>
        <v>1.4777079586480053E-8</v>
      </c>
      <c r="M28" s="22">
        <f t="shared" si="2"/>
        <v>7.2256513671447142E-2</v>
      </c>
      <c r="N28" s="22">
        <f t="shared" si="3"/>
        <v>7.1328306158712815E-2</v>
      </c>
    </row>
    <row r="29" spans="1:14" x14ac:dyDescent="0.25">
      <c r="A29" s="23" t="s">
        <v>52</v>
      </c>
      <c r="B29" s="23" t="s">
        <v>53</v>
      </c>
      <c r="E29">
        <f t="shared" si="4"/>
        <v>1.9999999999999991</v>
      </c>
      <c r="F29">
        <f t="shared" si="0"/>
        <v>0.98019867330675536</v>
      </c>
      <c r="G29">
        <f t="shared" si="5"/>
        <v>0.94176453358424794</v>
      </c>
      <c r="H29">
        <f t="shared" si="6"/>
        <v>1.6174746070008025E-3</v>
      </c>
      <c r="K29" s="13">
        <v>-5.8</v>
      </c>
      <c r="L29" s="19">
        <f t="shared" si="1"/>
        <v>1.9773196406244672E-8</v>
      </c>
      <c r="M29" s="22">
        <f t="shared" si="2"/>
        <v>7.2256513671447142E-2</v>
      </c>
      <c r="N29" s="22">
        <f t="shared" si="3"/>
        <v>7.1328306158712815E-2</v>
      </c>
    </row>
    <row r="30" spans="1:14" x14ac:dyDescent="0.25">
      <c r="A30" s="15">
        <v>0</v>
      </c>
      <c r="B30" s="24">
        <v>-3.3121601076537166E-2</v>
      </c>
      <c r="E30">
        <f t="shared" si="4"/>
        <v>2.0833333333333326</v>
      </c>
      <c r="F30">
        <f t="shared" si="0"/>
        <v>0.97938218133124022</v>
      </c>
      <c r="G30">
        <f t="shared" si="5"/>
        <v>0.93941306281347503</v>
      </c>
      <c r="H30">
        <f t="shared" si="6"/>
        <v>1.6120920009713589E-3</v>
      </c>
      <c r="K30" s="13">
        <v>-5.75</v>
      </c>
      <c r="L30" s="19">
        <f t="shared" si="1"/>
        <v>2.6392432035705735E-8</v>
      </c>
      <c r="M30" s="22">
        <f t="shared" si="2"/>
        <v>7.2256513671447142E-2</v>
      </c>
      <c r="N30" s="22">
        <f t="shared" si="3"/>
        <v>7.1328306158712815E-2</v>
      </c>
    </row>
    <row r="31" spans="1:14" x14ac:dyDescent="0.25">
      <c r="A31" s="15">
        <f>A30+0.1</f>
        <v>0.1</v>
      </c>
      <c r="B31" s="24">
        <v>-3.3121601077120158E-2</v>
      </c>
      <c r="C31" s="12">
        <f>B30-B31</f>
        <v>5.8299198801847751E-13</v>
      </c>
      <c r="E31">
        <f t="shared" si="4"/>
        <v>2.1666666666666661</v>
      </c>
      <c r="F31">
        <f t="shared" si="0"/>
        <v>0.97856636948227915</v>
      </c>
      <c r="G31">
        <f t="shared" si="5"/>
        <v>0.93706746337740265</v>
      </c>
      <c r="H31">
        <f t="shared" si="6"/>
        <v>1.6067273070919186E-3</v>
      </c>
      <c r="K31" s="13">
        <v>-5.7</v>
      </c>
      <c r="L31" s="19">
        <f t="shared" si="1"/>
        <v>3.513955094820434E-8</v>
      </c>
      <c r="M31" s="22">
        <f t="shared" si="2"/>
        <v>7.2256513671447142E-2</v>
      </c>
      <c r="N31" s="22">
        <f t="shared" si="3"/>
        <v>7.1328306158712815E-2</v>
      </c>
    </row>
    <row r="32" spans="1:14" x14ac:dyDescent="0.25">
      <c r="A32" s="15">
        <f t="shared" ref="A32:A40" si="7">A31+0.1</f>
        <v>0.2</v>
      </c>
      <c r="B32">
        <v>-3.3121601077273424E-2</v>
      </c>
      <c r="C32" s="12">
        <f t="shared" ref="C32:C45" si="8">B31-B32</f>
        <v>1.5326628854950286E-13</v>
      </c>
      <c r="E32">
        <f t="shared" si="4"/>
        <v>2.2499999999999996</v>
      </c>
      <c r="F32">
        <f t="shared" si="0"/>
        <v>0.97775123719333634</v>
      </c>
      <c r="G32">
        <f t="shared" si="5"/>
        <v>0.93472772061602671</v>
      </c>
      <c r="H32">
        <f t="shared" si="6"/>
        <v>1.6013804657546351E-3</v>
      </c>
      <c r="K32" s="13">
        <v>-5.65</v>
      </c>
      <c r="L32" s="19">
        <f t="shared" si="1"/>
        <v>4.666886797594256E-8</v>
      </c>
      <c r="M32" s="22">
        <f t="shared" si="2"/>
        <v>7.2256513671447142E-2</v>
      </c>
      <c r="N32" s="22">
        <f t="shared" si="3"/>
        <v>7.1328306158712815E-2</v>
      </c>
    </row>
    <row r="33" spans="1:14" x14ac:dyDescent="0.25">
      <c r="A33" s="15">
        <f t="shared" si="7"/>
        <v>0.30000000000000004</v>
      </c>
      <c r="B33">
        <v>-3.3121601077295032E-2</v>
      </c>
      <c r="C33" s="12">
        <f t="shared" si="8"/>
        <v>2.1607715616767109E-14</v>
      </c>
      <c r="E33">
        <f t="shared" si="4"/>
        <v>2.333333333333333</v>
      </c>
      <c r="F33">
        <f t="shared" si="0"/>
        <v>0.97693678389834759</v>
      </c>
      <c r="G33">
        <f t="shared" si="5"/>
        <v>0.93239381990594739</v>
      </c>
      <c r="H33">
        <f t="shared" si="6"/>
        <v>1.5960514175500781E-3</v>
      </c>
      <c r="K33" s="13">
        <v>-5.6</v>
      </c>
      <c r="L33" s="19">
        <f t="shared" si="1"/>
        <v>6.1826205001658573E-8</v>
      </c>
      <c r="M33" s="22">
        <f t="shared" si="2"/>
        <v>7.2256513671447142E-2</v>
      </c>
      <c r="N33" s="22">
        <f t="shared" si="3"/>
        <v>7.1328306158712815E-2</v>
      </c>
    </row>
    <row r="34" spans="1:14" x14ac:dyDescent="0.25">
      <c r="A34" s="15">
        <f t="shared" si="7"/>
        <v>0.4</v>
      </c>
      <c r="B34">
        <v>-3.312160107729651E-2</v>
      </c>
      <c r="C34" s="12">
        <f t="shared" si="8"/>
        <v>1.4779844015322396E-15</v>
      </c>
      <c r="E34">
        <f t="shared" si="4"/>
        <v>2.4166666666666665</v>
      </c>
      <c r="F34">
        <f t="shared" si="0"/>
        <v>0.97612300903172011</v>
      </c>
      <c r="G34">
        <f t="shared" si="5"/>
        <v>0.93006574666027764</v>
      </c>
      <c r="H34">
        <f t="shared" si="6"/>
        <v>1.5907401032665782E-3</v>
      </c>
      <c r="K34" s="13">
        <v>-5.5500000000000096</v>
      </c>
      <c r="L34" s="19">
        <f t="shared" si="1"/>
        <v>8.1701903785427836E-8</v>
      </c>
      <c r="M34" s="22">
        <f t="shared" si="2"/>
        <v>7.2256513671447142E-2</v>
      </c>
      <c r="N34" s="22">
        <f t="shared" si="3"/>
        <v>7.1328306158712815E-2</v>
      </c>
    </row>
    <row r="35" spans="1:14" x14ac:dyDescent="0.25">
      <c r="A35" s="15">
        <f t="shared" si="7"/>
        <v>0.5</v>
      </c>
      <c r="B35">
        <v>-3.3121601077296572E-2</v>
      </c>
      <c r="C35" s="12">
        <f t="shared" si="8"/>
        <v>6.2450045135165055E-17</v>
      </c>
      <c r="E35">
        <f t="shared" si="4"/>
        <v>2.5</v>
      </c>
      <c r="F35">
        <f t="shared" si="0"/>
        <v>0.97530991202833262</v>
      </c>
      <c r="G35">
        <f t="shared" si="5"/>
        <v>0.92774348632855208</v>
      </c>
      <c r="H35">
        <f t="shared" si="6"/>
        <v>1.5854464638894972E-3</v>
      </c>
      <c r="K35" s="13">
        <v>-5.5000000000000098</v>
      </c>
      <c r="L35" s="19">
        <f t="shared" si="1"/>
        <v>1.0769760042542703E-7</v>
      </c>
      <c r="M35" s="22">
        <f t="shared" si="2"/>
        <v>7.2256513671447142E-2</v>
      </c>
      <c r="N35" s="22">
        <f t="shared" si="3"/>
        <v>7.1328306158712815E-2</v>
      </c>
    </row>
    <row r="36" spans="1:14" x14ac:dyDescent="0.25">
      <c r="A36" s="15">
        <f t="shared" si="7"/>
        <v>0.6</v>
      </c>
      <c r="B36">
        <v>-3.3121601077296572E-2</v>
      </c>
      <c r="C36" s="12">
        <f t="shared" si="8"/>
        <v>0</v>
      </c>
      <c r="D36" s="12"/>
      <c r="E36">
        <f t="shared" si="4"/>
        <v>2.5833333333333335</v>
      </c>
      <c r="F36">
        <f t="shared" si="0"/>
        <v>0.97449749232353444</v>
      </c>
      <c r="G36">
        <f t="shared" si="5"/>
        <v>0.92542702439663604</v>
      </c>
      <c r="H36">
        <f t="shared" si="6"/>
        <v>1.580170440600575E-3</v>
      </c>
      <c r="K36" s="13">
        <v>-5.4500000000000099</v>
      </c>
      <c r="L36" s="19">
        <f t="shared" si="1"/>
        <v>1.4161007130160421E-7</v>
      </c>
      <c r="M36" s="22">
        <f t="shared" si="2"/>
        <v>7.2256513671447142E-2</v>
      </c>
      <c r="N36" s="22">
        <f t="shared" si="3"/>
        <v>7.1328306158712815E-2</v>
      </c>
    </row>
    <row r="37" spans="1:14" x14ac:dyDescent="0.25">
      <c r="A37" s="15">
        <f t="shared" si="7"/>
        <v>0.7</v>
      </c>
      <c r="B37">
        <v>-3.31216010772966E-2</v>
      </c>
      <c r="C37" s="12">
        <f>B36-B37</f>
        <v>0</v>
      </c>
      <c r="D37" s="12"/>
      <c r="E37">
        <f t="shared" si="4"/>
        <v>2.666666666666667</v>
      </c>
      <c r="F37">
        <f t="shared" ref="F37:F55" si="9">EXP(-$B$3*E37)</f>
        <v>0.973685749353145</v>
      </c>
      <c r="G37">
        <f t="shared" si="5"/>
        <v>0.92311634638663498</v>
      </c>
      <c r="H37">
        <f t="shared" si="6"/>
        <v>1.5749119747772052E-3</v>
      </c>
      <c r="K37" s="13">
        <v>-5.4000000000000101</v>
      </c>
      <c r="L37" s="19">
        <f t="shared" si="1"/>
        <v>1.8573618445551907E-7</v>
      </c>
      <c r="M37" s="22">
        <f t="shared" si="2"/>
        <v>7.2256513671447142E-2</v>
      </c>
      <c r="N37" s="22">
        <f t="shared" si="3"/>
        <v>7.1328306158712815E-2</v>
      </c>
    </row>
    <row r="38" spans="1:14" x14ac:dyDescent="0.25">
      <c r="A38" s="15">
        <f t="shared" si="7"/>
        <v>0.79999999999999993</v>
      </c>
      <c r="B38">
        <v>-3.31216010772966E-2</v>
      </c>
      <c r="C38" s="12">
        <f t="shared" si="8"/>
        <v>0</v>
      </c>
      <c r="D38" s="12"/>
      <c r="E38">
        <f t="shared" si="4"/>
        <v>2.7500000000000004</v>
      </c>
      <c r="F38">
        <f t="shared" si="9"/>
        <v>0.972874682553454</v>
      </c>
      <c r="G38">
        <f t="shared" ref="G38:G65" si="10">G37*EXP(-$B$5*$E$1)</f>
        <v>0.92081143785680375</v>
      </c>
      <c r="H38">
        <f t="shared" ref="H38:H65" si="11">(1-$B$8)*F38*(G37-G38)</f>
        <v>1.5696710079920136E-3</v>
      </c>
      <c r="K38" s="13">
        <v>-5.3500000000000103</v>
      </c>
      <c r="L38" s="19">
        <f t="shared" si="1"/>
        <v>2.4300385410803968E-7</v>
      </c>
      <c r="M38" s="22">
        <f t="shared" si="2"/>
        <v>7.2256513671447142E-2</v>
      </c>
      <c r="N38" s="22">
        <f t="shared" si="3"/>
        <v>7.1328306158712815E-2</v>
      </c>
    </row>
    <row r="39" spans="1:14" x14ac:dyDescent="0.25">
      <c r="A39" s="15">
        <f t="shared" si="7"/>
        <v>0.89999999999999991</v>
      </c>
      <c r="B39">
        <v>-3.3121601077296628E-2</v>
      </c>
      <c r="C39" s="12">
        <f t="shared" si="8"/>
        <v>0</v>
      </c>
      <c r="D39" s="12"/>
      <c r="E39">
        <f t="shared" si="4"/>
        <v>2.8333333333333339</v>
      </c>
      <c r="F39">
        <f t="shared" si="9"/>
        <v>0.97206429136122052</v>
      </c>
      <c r="G39">
        <f t="shared" si="10"/>
        <v>0.91851228440145649</v>
      </c>
      <c r="H39">
        <f t="shared" si="11"/>
        <v>1.5644474820119838E-3</v>
      </c>
      <c r="K39" s="13">
        <v>-5.3000000000000096</v>
      </c>
      <c r="L39" s="19">
        <f t="shared" si="1"/>
        <v>3.1713492167158123E-7</v>
      </c>
      <c r="M39" s="22">
        <f t="shared" si="2"/>
        <v>7.2256513671447142E-2</v>
      </c>
      <c r="N39" s="22">
        <f t="shared" si="3"/>
        <v>7.1328306158712815E-2</v>
      </c>
    </row>
    <row r="40" spans="1:14" x14ac:dyDescent="0.25">
      <c r="A40" s="15">
        <v>0.95</v>
      </c>
      <c r="B40">
        <v>-3.3121601077296628E-2</v>
      </c>
      <c r="C40" s="12">
        <f t="shared" si="8"/>
        <v>0</v>
      </c>
      <c r="D40" s="12"/>
      <c r="E40">
        <f t="shared" si="4"/>
        <v>2.9166666666666674</v>
      </c>
      <c r="F40">
        <f t="shared" si="9"/>
        <v>0.97125457521367287</v>
      </c>
      <c r="G40">
        <f t="shared" si="10"/>
        <v>0.91621887165087668</v>
      </c>
      <c r="H40">
        <f t="shared" si="11"/>
        <v>1.5592413387978136E-3</v>
      </c>
      <c r="K40" s="13">
        <v>-5.2500000000000098</v>
      </c>
      <c r="L40" s="19">
        <f t="shared" si="1"/>
        <v>4.1284709886297861E-7</v>
      </c>
      <c r="M40" s="22">
        <f t="shared" si="2"/>
        <v>7.2256513671447142E-2</v>
      </c>
      <c r="N40" s="22">
        <f t="shared" si="3"/>
        <v>7.1328306158712815E-2</v>
      </c>
    </row>
    <row r="41" spans="1:14" x14ac:dyDescent="0.25">
      <c r="A41" s="15">
        <v>0.99</v>
      </c>
      <c r="B41">
        <v>-3.31216010772966E-2</v>
      </c>
      <c r="C41" s="12">
        <f t="shared" si="8"/>
        <v>0</v>
      </c>
      <c r="E41">
        <f t="shared" si="4"/>
        <v>3.0000000000000009</v>
      </c>
      <c r="F41">
        <f t="shared" si="9"/>
        <v>0.97044553354850815</v>
      </c>
      <c r="G41">
        <f t="shared" si="10"/>
        <v>0.91393118527122719</v>
      </c>
      <c r="H41">
        <f t="shared" si="11"/>
        <v>1.5540525205034227E-3</v>
      </c>
      <c r="K41" s="13">
        <v>-5.2000000000000099</v>
      </c>
      <c r="L41" s="19">
        <f t="shared" si="1"/>
        <v>5.3610353446973477E-7</v>
      </c>
      <c r="M41" s="22">
        <f t="shared" si="2"/>
        <v>7.2256513671447142E-2</v>
      </c>
      <c r="N41" s="22">
        <f t="shared" si="3"/>
        <v>7.1328306158712815E-2</v>
      </c>
    </row>
    <row r="42" spans="1:14" x14ac:dyDescent="0.25">
      <c r="A42" s="16">
        <v>0.999</v>
      </c>
      <c r="B42">
        <v>-3.3122212733407083E-2</v>
      </c>
      <c r="C42" s="12">
        <f t="shared" si="8"/>
        <v>6.1165611048297208E-7</v>
      </c>
      <c r="E42">
        <f t="shared" si="4"/>
        <v>3.0833333333333344</v>
      </c>
      <c r="F42">
        <f t="shared" si="9"/>
        <v>0.96963716580389192</v>
      </c>
      <c r="G42">
        <f t="shared" si="10"/>
        <v>0.91164921096446072</v>
      </c>
      <c r="H42">
        <f t="shared" si="11"/>
        <v>1.5488809694752356E-3</v>
      </c>
      <c r="K42" s="13">
        <v>-5.1500000000000101</v>
      </c>
      <c r="L42" s="19">
        <f t="shared" si="1"/>
        <v>6.9442023538549941E-7</v>
      </c>
      <c r="M42" s="22">
        <f t="shared" si="2"/>
        <v>7.2256513671447142E-2</v>
      </c>
      <c r="N42" s="22">
        <f t="shared" si="3"/>
        <v>7.1328306158712815E-2</v>
      </c>
    </row>
    <row r="43" spans="1:14" x14ac:dyDescent="0.25">
      <c r="A43" s="16">
        <v>0.99990000000000001</v>
      </c>
      <c r="B43">
        <v>-3.3873526431235548E-2</v>
      </c>
      <c r="C43" s="12">
        <f t="shared" si="8"/>
        <v>7.5131369782846513E-4</v>
      </c>
      <c r="E43">
        <f t="shared" si="4"/>
        <v>3.1666666666666679</v>
      </c>
      <c r="F43">
        <f t="shared" si="9"/>
        <v>0.96882947141845743</v>
      </c>
      <c r="G43">
        <f t="shared" si="10"/>
        <v>0.90937293446823042</v>
      </c>
      <c r="H43">
        <f t="shared" si="11"/>
        <v>1.5437266282515422E-3</v>
      </c>
      <c r="K43" s="13">
        <v>-5.1000000000000103</v>
      </c>
      <c r="L43" s="19">
        <f t="shared" si="1"/>
        <v>8.9724351623828588E-7</v>
      </c>
      <c r="M43" s="22">
        <f t="shared" si="2"/>
        <v>7.2256513671447142E-2</v>
      </c>
      <c r="N43" s="22">
        <f t="shared" si="3"/>
        <v>7.1328306158712815E-2</v>
      </c>
    </row>
    <row r="44" spans="1:14" x14ac:dyDescent="0.25">
      <c r="A44" s="5">
        <v>0.99999000000000005</v>
      </c>
      <c r="B44">
        <v>-3.4556308222891352E-2</v>
      </c>
      <c r="C44" s="12">
        <f t="shared" si="8"/>
        <v>6.8278179165580377E-4</v>
      </c>
      <c r="E44">
        <f t="shared" si="4"/>
        <v>3.2500000000000013</v>
      </c>
      <c r="F44">
        <f t="shared" si="9"/>
        <v>0.96802244983130603</v>
      </c>
      <c r="G44">
        <f t="shared" si="10"/>
        <v>0.90710234155580072</v>
      </c>
      <c r="H44">
        <f t="shared" si="11"/>
        <v>1.5385894395618608E-3</v>
      </c>
      <c r="K44" s="13">
        <v>-5.0500000000000096</v>
      </c>
      <c r="L44" s="19">
        <f t="shared" si="1"/>
        <v>1.1564119035797258E-6</v>
      </c>
      <c r="M44" s="22">
        <f t="shared" si="2"/>
        <v>7.2256513671447142E-2</v>
      </c>
      <c r="N44" s="22">
        <f t="shared" si="3"/>
        <v>7.1328306158712815E-2</v>
      </c>
    </row>
    <row r="45" spans="1:14" x14ac:dyDescent="0.25">
      <c r="A45" s="18">
        <v>0.99999899999999997</v>
      </c>
      <c r="B45">
        <v>-3.4561835021983886E-2</v>
      </c>
      <c r="C45" s="12">
        <f>B44-B45</f>
        <v>5.5267990925339516E-6</v>
      </c>
      <c r="E45">
        <f t="shared" si="4"/>
        <v>3.3333333333333348</v>
      </c>
      <c r="F45">
        <f t="shared" si="9"/>
        <v>0.9672161004820059</v>
      </c>
      <c r="G45">
        <f t="shared" si="10"/>
        <v>0.90483741803595852</v>
      </c>
      <c r="H45">
        <f t="shared" si="11"/>
        <v>1.5334693463262255E-3</v>
      </c>
      <c r="K45" s="13">
        <v>-5.0000000000000098</v>
      </c>
      <c r="L45" s="19">
        <f t="shared" si="1"/>
        <v>1.4867195147342238E-6</v>
      </c>
      <c r="M45" s="22">
        <f t="shared" si="2"/>
        <v>7.2256513671447142E-2</v>
      </c>
      <c r="N45" s="22">
        <f t="shared" si="3"/>
        <v>7.1328306158712815E-2</v>
      </c>
    </row>
    <row r="46" spans="1:14" x14ac:dyDescent="0.25">
      <c r="E46">
        <f t="shared" si="4"/>
        <v>3.4166666666666683</v>
      </c>
      <c r="F46">
        <f t="shared" si="9"/>
        <v>0.9664104228105922</v>
      </c>
      <c r="G46">
        <f t="shared" si="10"/>
        <v>0.9025781497529245</v>
      </c>
      <c r="H46">
        <f t="shared" si="11"/>
        <v>1.5283662916546286E-3</v>
      </c>
      <c r="K46" s="13">
        <v>-4.9500000000000099</v>
      </c>
      <c r="L46" s="19">
        <f t="shared" si="1"/>
        <v>1.9066009031227195E-6</v>
      </c>
      <c r="M46" s="22">
        <f t="shared" si="2"/>
        <v>7.2256513671447142E-2</v>
      </c>
      <c r="N46" s="22">
        <f t="shared" si="3"/>
        <v>7.1328306158712815E-2</v>
      </c>
    </row>
    <row r="47" spans="1:14" x14ac:dyDescent="0.25">
      <c r="E47">
        <f t="shared" si="4"/>
        <v>3.5000000000000018</v>
      </c>
      <c r="F47">
        <f t="shared" si="9"/>
        <v>0.96560541625756646</v>
      </c>
      <c r="G47">
        <f t="shared" si="10"/>
        <v>0.9003245225862645</v>
      </c>
      <c r="H47">
        <f t="shared" si="11"/>
        <v>1.5232802188464621E-3</v>
      </c>
      <c r="K47" s="13">
        <v>-4.9000000000000101</v>
      </c>
      <c r="L47" s="19">
        <f t="shared" si="1"/>
        <v>2.4389607458932395E-6</v>
      </c>
      <c r="M47" s="22">
        <f t="shared" si="2"/>
        <v>7.2256513671447142E-2</v>
      </c>
      <c r="N47" s="22">
        <f t="shared" si="3"/>
        <v>7.1328306158712815E-2</v>
      </c>
    </row>
    <row r="48" spans="1:14" x14ac:dyDescent="0.25">
      <c r="E48">
        <f t="shared" si="4"/>
        <v>3.5833333333333353</v>
      </c>
      <c r="F48">
        <f t="shared" si="9"/>
        <v>0.96480108026389644</v>
      </c>
      <c r="G48">
        <f t="shared" si="10"/>
        <v>0.89807652245080138</v>
      </c>
      <c r="H48">
        <f t="shared" si="11"/>
        <v>1.5182110713897377E-3</v>
      </c>
      <c r="K48" s="13">
        <v>-4.8500000000000103</v>
      </c>
      <c r="L48" s="19">
        <f t="shared" si="1"/>
        <v>3.1121755791487844E-6</v>
      </c>
      <c r="M48" s="22">
        <f t="shared" si="2"/>
        <v>7.2256513671447142E-2</v>
      </c>
      <c r="N48" s="22">
        <f t="shared" si="3"/>
        <v>7.1328306158712815E-2</v>
      </c>
    </row>
    <row r="49" spans="5:14" x14ac:dyDescent="0.25">
      <c r="E49">
        <f t="shared" si="4"/>
        <v>3.6666666666666687</v>
      </c>
      <c r="F49">
        <f t="shared" si="9"/>
        <v>0.96399741427101526</v>
      </c>
      <c r="G49">
        <f t="shared" si="10"/>
        <v>0.895834135296527</v>
      </c>
      <c r="H49">
        <f t="shared" si="11"/>
        <v>1.513158792960532E-3</v>
      </c>
      <c r="K49" s="13">
        <v>-4.8000000000000096</v>
      </c>
      <c r="L49" s="19">
        <f t="shared" si="1"/>
        <v>3.9612990910318923E-6</v>
      </c>
      <c r="M49" s="22">
        <f t="shared" si="2"/>
        <v>7.2256513671447142E-2</v>
      </c>
      <c r="N49" s="22">
        <f t="shared" si="3"/>
        <v>7.1328306158712815E-2</v>
      </c>
    </row>
    <row r="50" spans="5:14" x14ac:dyDescent="0.25">
      <c r="E50">
        <f t="shared" si="4"/>
        <v>3.7500000000000022</v>
      </c>
      <c r="F50">
        <f t="shared" si="9"/>
        <v>0.96319441772082171</v>
      </c>
      <c r="G50">
        <f t="shared" si="10"/>
        <v>0.89359734710851435</v>
      </c>
      <c r="H50">
        <f t="shared" si="11"/>
        <v>1.5081233274223597E-3</v>
      </c>
      <c r="K50" s="13">
        <v>-4.7500000000000098</v>
      </c>
      <c r="L50" s="19">
        <f t="shared" si="1"/>
        <v>5.0295072885922133E-6</v>
      </c>
      <c r="M50" s="22">
        <f t="shared" si="2"/>
        <v>7.2256513671447142E-2</v>
      </c>
      <c r="N50" s="22">
        <f t="shared" si="3"/>
        <v>7.1328306158712815E-2</v>
      </c>
    </row>
    <row r="51" spans="5:14" x14ac:dyDescent="0.25">
      <c r="E51">
        <f t="shared" si="4"/>
        <v>3.8333333333333357</v>
      </c>
      <c r="F51">
        <f t="shared" si="9"/>
        <v>0.96239209005567916</v>
      </c>
      <c r="G51">
        <f t="shared" si="10"/>
        <v>0.89136614390683</v>
      </c>
      <c r="H51">
        <f t="shared" si="11"/>
        <v>1.5031046188255478E-3</v>
      </c>
      <c r="K51" s="13">
        <v>-4.7000000000000099</v>
      </c>
      <c r="L51" s="19">
        <f t="shared" si="1"/>
        <v>6.369825178866807E-6</v>
      </c>
      <c r="M51" s="22">
        <f t="shared" si="2"/>
        <v>7.2256513671447142E-2</v>
      </c>
      <c r="N51" s="22">
        <f t="shared" si="3"/>
        <v>7.1328306158712815E-2</v>
      </c>
    </row>
    <row r="52" spans="5:14" x14ac:dyDescent="0.25">
      <c r="E52">
        <f t="shared" si="4"/>
        <v>3.9166666666666692</v>
      </c>
      <c r="F52">
        <f t="shared" si="9"/>
        <v>0.96159043071841566</v>
      </c>
      <c r="G52">
        <f t="shared" si="10"/>
        <v>0.8891405117464467</v>
      </c>
      <c r="H52">
        <f t="shared" si="11"/>
        <v>1.4981026114066114E-3</v>
      </c>
      <c r="K52" s="13">
        <v>-4.6500000000000101</v>
      </c>
      <c r="L52" s="19">
        <f t="shared" si="1"/>
        <v>8.0471824564919225E-6</v>
      </c>
      <c r="M52" s="22">
        <f t="shared" si="2"/>
        <v>7.2256513671447142E-2</v>
      </c>
      <c r="N52" s="22">
        <f t="shared" si="3"/>
        <v>7.1328306158712815E-2</v>
      </c>
    </row>
    <row r="53" spans="5:14" x14ac:dyDescent="0.25">
      <c r="E53">
        <f t="shared" si="4"/>
        <v>4.0000000000000027</v>
      </c>
      <c r="F53">
        <f t="shared" si="9"/>
        <v>0.96078943915232318</v>
      </c>
      <c r="G53">
        <f t="shared" si="10"/>
        <v>0.88692043671715615</v>
      </c>
      <c r="H53">
        <f t="shared" si="11"/>
        <v>1.4931172495877066E-3</v>
      </c>
      <c r="K53" s="13">
        <v>-4.6000000000000103</v>
      </c>
      <c r="L53" s="19">
        <f t="shared" si="1"/>
        <v>1.0140852065486255E-5</v>
      </c>
      <c r="M53" s="22">
        <f t="shared" si="2"/>
        <v>7.2256513671447142E-2</v>
      </c>
      <c r="N53" s="22">
        <f t="shared" si="3"/>
        <v>7.1328306158712815E-2</v>
      </c>
    </row>
    <row r="54" spans="5:14" x14ac:dyDescent="0.25">
      <c r="E54">
        <f t="shared" si="4"/>
        <v>4.0833333333333357</v>
      </c>
      <c r="F54">
        <f t="shared" si="9"/>
        <v>0.95998911480115767</v>
      </c>
      <c r="G54">
        <f t="shared" si="10"/>
        <v>0.88470590494348211</v>
      </c>
      <c r="H54">
        <f t="shared" si="11"/>
        <v>1.4881484779758608E-3</v>
      </c>
      <c r="K54" s="13">
        <v>-4.5500000000000096</v>
      </c>
      <c r="L54" s="19">
        <f t="shared" si="1"/>
        <v>1.2747332381832898E-5</v>
      </c>
      <c r="M54" s="22">
        <f t="shared" si="2"/>
        <v>7.2256513671447142E-2</v>
      </c>
      <c r="N54" s="22">
        <f t="shared" si="3"/>
        <v>7.1328306158712815E-2</v>
      </c>
    </row>
    <row r="55" spans="5:14" x14ac:dyDescent="0.25">
      <c r="E55">
        <f t="shared" si="4"/>
        <v>4.1666666666666687</v>
      </c>
      <c r="F55">
        <f t="shared" si="9"/>
        <v>0.95918945710913817</v>
      </c>
      <c r="G55">
        <f t="shared" si="10"/>
        <v>0.8824969025845939</v>
      </c>
      <c r="H55">
        <f t="shared" si="11"/>
        <v>1.4831962413623531E-3</v>
      </c>
      <c r="K55" s="13">
        <v>-4.5000000000000098</v>
      </c>
      <c r="L55" s="19">
        <f t="shared" si="1"/>
        <v>1.5983741106904766E-5</v>
      </c>
      <c r="M55" s="22">
        <f t="shared" si="2"/>
        <v>7.2256513671447142E-2</v>
      </c>
      <c r="N55" s="22">
        <f t="shared" si="3"/>
        <v>7.1328306158712815E-2</v>
      </c>
    </row>
    <row r="56" spans="5:14" x14ac:dyDescent="0.25">
      <c r="E56">
        <f t="shared" si="4"/>
        <v>4.2500000000000018</v>
      </c>
      <c r="F56">
        <f t="shared" ref="F56:F65" si="12">EXP(-$B$3*E56)</f>
        <v>0.95839046552094687</v>
      </c>
      <c r="G56">
        <f t="shared" si="10"/>
        <v>0.88029341583421961</v>
      </c>
      <c r="H56">
        <f t="shared" si="11"/>
        <v>1.4782604847223212E-3</v>
      </c>
      <c r="K56" s="13">
        <v>-4.4500000000000099</v>
      </c>
      <c r="L56" s="19">
        <f t="shared" si="1"/>
        <v>1.9991796706921937E-5</v>
      </c>
      <c r="M56" s="22">
        <f t="shared" si="2"/>
        <v>7.2256513671447142E-2</v>
      </c>
      <c r="N56" s="22">
        <f t="shared" si="3"/>
        <v>7.1328306158712815E-2</v>
      </c>
    </row>
    <row r="57" spans="5:14" x14ac:dyDescent="0.25">
      <c r="E57">
        <f t="shared" si="4"/>
        <v>4.3333333333333348</v>
      </c>
      <c r="F57">
        <f t="shared" si="12"/>
        <v>0.9575921394817285</v>
      </c>
      <c r="G57">
        <f t="shared" si="10"/>
        <v>0.87809543092055975</v>
      </c>
      <c r="H57">
        <f t="shared" si="11"/>
        <v>1.4733411532140727E-3</v>
      </c>
      <c r="K57" s="13">
        <v>-4.4000000000000101</v>
      </c>
      <c r="L57" s="19">
        <f t="shared" si="1"/>
        <v>2.4942471290052468E-5</v>
      </c>
      <c r="M57" s="22">
        <f t="shared" si="2"/>
        <v>7.2256513671447142E-2</v>
      </c>
      <c r="N57" s="22">
        <f t="shared" si="3"/>
        <v>7.1328306158712815E-2</v>
      </c>
    </row>
    <row r="58" spans="5:14" x14ac:dyDescent="0.25">
      <c r="E58">
        <f t="shared" si="4"/>
        <v>4.4166666666666679</v>
      </c>
      <c r="F58">
        <f t="shared" si="12"/>
        <v>0.95679447843708998</v>
      </c>
      <c r="G58">
        <f t="shared" si="10"/>
        <v>0.87590293410620157</v>
      </c>
      <c r="H58">
        <f t="shared" si="11"/>
        <v>1.4684381921781715E-3</v>
      </c>
      <c r="K58" s="13">
        <v>-4.3500000000000103</v>
      </c>
      <c r="L58" s="19">
        <f t="shared" si="1"/>
        <v>3.1041407057848837E-5</v>
      </c>
      <c r="M58" s="22">
        <f t="shared" si="2"/>
        <v>7.2256513671447142E-2</v>
      </c>
      <c r="N58" s="22">
        <f t="shared" si="3"/>
        <v>7.1328306158712815E-2</v>
      </c>
    </row>
    <row r="59" spans="5:14" x14ac:dyDescent="0.25">
      <c r="E59">
        <f t="shared" si="4"/>
        <v>4.5000000000000009</v>
      </c>
      <c r="F59">
        <f t="shared" si="12"/>
        <v>0.95599748183309985</v>
      </c>
      <c r="G59">
        <f t="shared" si="10"/>
        <v>0.87371591168803275</v>
      </c>
      <c r="H59">
        <f t="shared" si="11"/>
        <v>1.4635515471373471E-3</v>
      </c>
      <c r="K59" s="13">
        <v>-4.3000000000000096</v>
      </c>
      <c r="L59" s="19">
        <f t="shared" si="1"/>
        <v>3.853519674208549E-5</v>
      </c>
      <c r="M59" s="22">
        <f t="shared" si="2"/>
        <v>7.2256513671447142E-2</v>
      </c>
      <c r="N59" s="22">
        <f t="shared" si="3"/>
        <v>7.1328306158712815E-2</v>
      </c>
    </row>
    <row r="60" spans="5:14" x14ac:dyDescent="0.25">
      <c r="E60">
        <f t="shared" si="4"/>
        <v>4.5833333333333339</v>
      </c>
      <c r="F60">
        <f t="shared" si="12"/>
        <v>0.95520114911628839</v>
      </c>
      <c r="G60">
        <f t="shared" si="10"/>
        <v>0.87153434999715618</v>
      </c>
      <c r="H60">
        <f t="shared" si="11"/>
        <v>1.4586811637953654E-3</v>
      </c>
      <c r="K60" s="13">
        <v>-4.2500000000000098</v>
      </c>
      <c r="L60" s="19">
        <f t="shared" si="1"/>
        <v>4.7718636541202993E-5</v>
      </c>
      <c r="M60" s="22">
        <f t="shared" si="2"/>
        <v>7.2256513671447142E-2</v>
      </c>
      <c r="N60" s="22">
        <f t="shared" si="3"/>
        <v>7.1328306158712815E-2</v>
      </c>
    </row>
    <row r="61" spans="5:14" x14ac:dyDescent="0.25">
      <c r="E61">
        <f t="shared" si="4"/>
        <v>4.666666666666667</v>
      </c>
      <c r="F61">
        <f t="shared" si="12"/>
        <v>0.95440547973364664</v>
      </c>
      <c r="G61">
        <f t="shared" si="10"/>
        <v>0.86935823539880408</v>
      </c>
      <c r="H61">
        <f t="shared" si="11"/>
        <v>1.4538269880369373E-3</v>
      </c>
      <c r="K61" s="13">
        <v>-4.2000000000000099</v>
      </c>
      <c r="L61" s="19">
        <f t="shared" si="1"/>
        <v>5.8943067756537443E-5</v>
      </c>
      <c r="M61" s="22">
        <f t="shared" si="2"/>
        <v>7.2256513671447142E-2</v>
      </c>
      <c r="N61" s="22">
        <f t="shared" si="3"/>
        <v>7.1328306158712815E-2</v>
      </c>
    </row>
    <row r="62" spans="5:14" x14ac:dyDescent="0.25">
      <c r="E62">
        <f t="shared" si="4"/>
        <v>4.75</v>
      </c>
      <c r="F62">
        <f t="shared" si="12"/>
        <v>0.95361047313262637</v>
      </c>
      <c r="G62">
        <f t="shared" si="10"/>
        <v>0.86718755429225314</v>
      </c>
      <c r="H62">
        <f t="shared" si="11"/>
        <v>1.4489889659266681E-3</v>
      </c>
      <c r="K62" s="13">
        <v>-4.1500000000000101</v>
      </c>
      <c r="L62" s="19">
        <f t="shared" si="1"/>
        <v>7.2625930302249369E-5</v>
      </c>
      <c r="M62" s="22">
        <f t="shared" si="2"/>
        <v>7.2256513671447142E-2</v>
      </c>
      <c r="N62" s="22">
        <f t="shared" si="3"/>
        <v>7.1328306158712815E-2</v>
      </c>
    </row>
    <row r="63" spans="5:14" x14ac:dyDescent="0.25">
      <c r="E63">
        <f t="shared" si="4"/>
        <v>4.833333333333333</v>
      </c>
      <c r="F63">
        <f t="shared" si="12"/>
        <v>0.95281612876113964</v>
      </c>
      <c r="G63">
        <f t="shared" si="10"/>
        <v>0.86502229311073942</v>
      </c>
      <c r="H63">
        <f t="shared" si="11"/>
        <v>1.4441670437086731E-3</v>
      </c>
      <c r="K63" s="13">
        <v>-4.1000000000000103</v>
      </c>
      <c r="L63" s="19">
        <f t="shared" si="1"/>
        <v>8.926165717712912E-5</v>
      </c>
      <c r="M63" s="22">
        <f t="shared" si="2"/>
        <v>7.2256513671447142E-2</v>
      </c>
      <c r="N63" s="22">
        <f t="shared" si="3"/>
        <v>7.1328306158712815E-2</v>
      </c>
    </row>
    <row r="64" spans="5:14" x14ac:dyDescent="0.25">
      <c r="E64">
        <f t="shared" si="4"/>
        <v>4.9166666666666661</v>
      </c>
      <c r="F64">
        <f t="shared" si="12"/>
        <v>0.95202244606755837</v>
      </c>
      <c r="G64">
        <f t="shared" si="10"/>
        <v>0.86286243832137344</v>
      </c>
      <c r="H64">
        <f t="shared" si="11"/>
        <v>1.4393611678060504E-3</v>
      </c>
      <c r="K64" s="13">
        <v>-4.0500000000000096</v>
      </c>
      <c r="L64" s="19">
        <f t="shared" si="1"/>
        <v>1.0943404343979627E-4</v>
      </c>
      <c r="M64" s="22">
        <f t="shared" si="2"/>
        <v>7.2256513671447142E-2</v>
      </c>
      <c r="N64" s="22">
        <f t="shared" si="3"/>
        <v>7.1328306158712815E-2</v>
      </c>
    </row>
    <row r="65" spans="5:14" x14ac:dyDescent="0.25">
      <c r="E65">
        <f t="shared" si="4"/>
        <v>4.9999999999999991</v>
      </c>
      <c r="F65">
        <f t="shared" si="12"/>
        <v>0.95122942450071402</v>
      </c>
      <c r="G65">
        <f t="shared" si="10"/>
        <v>0.86070797642505581</v>
      </c>
      <c r="H65">
        <f t="shared" si="11"/>
        <v>1.4345712848200535E-3</v>
      </c>
      <c r="K65" s="13">
        <v>-4.0000000000000098</v>
      </c>
      <c r="L65" s="19">
        <f t="shared" si="1"/>
        <v>1.3383022576488014E-4</v>
      </c>
      <c r="M65" s="22">
        <f t="shared" si="2"/>
        <v>7.2256513671447142E-2</v>
      </c>
      <c r="N65" s="22">
        <f t="shared" si="3"/>
        <v>7.1328306158712815E-2</v>
      </c>
    </row>
    <row r="66" spans="5:14" x14ac:dyDescent="0.25">
      <c r="K66" s="13">
        <v>-3.9500000000000099</v>
      </c>
      <c r="L66" s="19">
        <f t="shared" si="1"/>
        <v>1.6325640876623562E-4</v>
      </c>
      <c r="M66" s="22">
        <f t="shared" si="2"/>
        <v>7.2256513671447142E-2</v>
      </c>
      <c r="N66" s="22">
        <f t="shared" si="3"/>
        <v>7.1328306158712815E-2</v>
      </c>
    </row>
    <row r="67" spans="5:14" x14ac:dyDescent="0.25">
      <c r="K67" s="13">
        <v>-3.9000000000000101</v>
      </c>
      <c r="L67" s="19">
        <f t="shared" si="1"/>
        <v>1.9865547139276475E-4</v>
      </c>
      <c r="M67" s="22">
        <f t="shared" si="2"/>
        <v>7.2256513671447142E-2</v>
      </c>
      <c r="N67" s="22">
        <f t="shared" si="3"/>
        <v>7.1328306158712815E-2</v>
      </c>
    </row>
    <row r="68" spans="5:14" x14ac:dyDescent="0.25">
      <c r="K68" s="13">
        <v>-3.8500000000000099</v>
      </c>
      <c r="L68" s="19">
        <f t="shared" si="1"/>
        <v>2.4112658022598424E-4</v>
      </c>
      <c r="M68" s="22">
        <f t="shared" si="2"/>
        <v>7.2256513671447142E-2</v>
      </c>
      <c r="N68" s="22">
        <f t="shared" si="3"/>
        <v>7.1328306158712815E-2</v>
      </c>
    </row>
    <row r="69" spans="5:14" x14ac:dyDescent="0.25">
      <c r="K69" s="13">
        <v>-3.80000000000001</v>
      </c>
      <c r="L69" s="19">
        <f t="shared" si="1"/>
        <v>2.919469257914491E-4</v>
      </c>
      <c r="M69" s="22">
        <f t="shared" si="2"/>
        <v>7.2256513671447142E-2</v>
      </c>
      <c r="N69" s="22">
        <f t="shared" si="3"/>
        <v>7.1328306158712815E-2</v>
      </c>
    </row>
    <row r="70" spans="5:14" x14ac:dyDescent="0.25">
      <c r="K70" s="13">
        <v>-3.7500000000000102</v>
      </c>
      <c r="L70" s="19">
        <f t="shared" ref="L70:L133" si="13">_xlfn.NORM.S.DIST(K70,FALSE)</f>
        <v>3.5259568236743191E-4</v>
      </c>
      <c r="M70" s="22">
        <f t="shared" ref="M70:M133" si="14">_xlfn.NORM.S.DIST(($B$23-SQRT($B$11)*K70)/SQRT(1-$B$11),TRUE)</f>
        <v>7.2256513671447142E-2</v>
      </c>
      <c r="N70" s="22">
        <f t="shared" ref="N70:N133" si="15">_xlfn.NORM.S.DIST(($B$26-SQRT($B$11)*K70)/SQRT(1-$B$11),TRUE)</f>
        <v>7.1328306158712815E-2</v>
      </c>
    </row>
    <row r="71" spans="5:14" x14ac:dyDescent="0.25">
      <c r="K71" s="13">
        <v>-3.7000000000000099</v>
      </c>
      <c r="L71" s="19">
        <f t="shared" si="13"/>
        <v>4.2478027055073593E-4</v>
      </c>
      <c r="M71" s="22">
        <f t="shared" si="14"/>
        <v>7.2256513671447142E-2</v>
      </c>
      <c r="N71" s="22">
        <f t="shared" si="15"/>
        <v>7.1328306158712815E-2</v>
      </c>
    </row>
    <row r="72" spans="5:14" x14ac:dyDescent="0.25">
      <c r="K72" s="13">
        <v>-3.6500000000000101</v>
      </c>
      <c r="L72" s="19">
        <f t="shared" si="13"/>
        <v>5.1046497434416652E-4</v>
      </c>
      <c r="M72" s="22">
        <f t="shared" si="14"/>
        <v>7.2256513671447142E-2</v>
      </c>
      <c r="N72" s="22">
        <f t="shared" si="15"/>
        <v>7.1328306158712815E-2</v>
      </c>
    </row>
    <row r="73" spans="5:14" x14ac:dyDescent="0.25">
      <c r="K73" s="13">
        <v>-3.6000000000000099</v>
      </c>
      <c r="L73" s="19">
        <f t="shared" si="13"/>
        <v>6.1190193011375076E-4</v>
      </c>
      <c r="M73" s="22">
        <f t="shared" si="14"/>
        <v>7.2256513671447142E-2</v>
      </c>
      <c r="N73" s="22">
        <f t="shared" si="15"/>
        <v>7.1328306158712815E-2</v>
      </c>
    </row>
    <row r="74" spans="5:14" x14ac:dyDescent="0.25">
      <c r="K74" s="13">
        <v>-3.55000000000001</v>
      </c>
      <c r="L74" s="19">
        <f t="shared" si="13"/>
        <v>7.3166446283028422E-4</v>
      </c>
      <c r="M74" s="22">
        <f t="shared" si="14"/>
        <v>7.2256513671447142E-2</v>
      </c>
      <c r="N74" s="22">
        <f t="shared" si="15"/>
        <v>7.1328306158712815E-2</v>
      </c>
    </row>
    <row r="75" spans="5:14" x14ac:dyDescent="0.25">
      <c r="K75" s="13">
        <v>-3.5000000000000102</v>
      </c>
      <c r="L75" s="19">
        <f t="shared" si="13"/>
        <v>8.7268269504572915E-4</v>
      </c>
      <c r="M75" s="22">
        <f t="shared" si="14"/>
        <v>7.2256513671447142E-2</v>
      </c>
      <c r="N75" s="22">
        <f t="shared" si="15"/>
        <v>7.1328306158712815E-2</v>
      </c>
    </row>
    <row r="76" spans="5:14" x14ac:dyDescent="0.25">
      <c r="K76" s="13">
        <v>-3.4500000000000099</v>
      </c>
      <c r="L76" s="19">
        <f t="shared" si="13"/>
        <v>1.0382812956613752E-3</v>
      </c>
      <c r="M76" s="22">
        <f t="shared" si="14"/>
        <v>7.2256513671447142E-2</v>
      </c>
      <c r="N76" s="22">
        <f t="shared" si="15"/>
        <v>7.1328306158712815E-2</v>
      </c>
    </row>
    <row r="77" spans="5:14" x14ac:dyDescent="0.25">
      <c r="K77" s="13">
        <v>-3.4000000000000101</v>
      </c>
      <c r="L77" s="19">
        <f t="shared" si="13"/>
        <v>1.2322191684729772E-3</v>
      </c>
      <c r="M77" s="22">
        <f t="shared" si="14"/>
        <v>7.2256513671447142E-2</v>
      </c>
      <c r="N77" s="22">
        <f t="shared" si="15"/>
        <v>7.1328306158712815E-2</v>
      </c>
    </row>
    <row r="78" spans="5:14" x14ac:dyDescent="0.25">
      <c r="K78" s="13">
        <v>-3.3500000000000099</v>
      </c>
      <c r="L78" s="19">
        <f t="shared" si="13"/>
        <v>1.458730804666698E-3</v>
      </c>
      <c r="M78" s="22">
        <f t="shared" si="14"/>
        <v>7.2256513671447142E-2</v>
      </c>
      <c r="N78" s="22">
        <f t="shared" si="15"/>
        <v>7.1328306158712815E-2</v>
      </c>
    </row>
    <row r="79" spans="5:14" x14ac:dyDescent="0.25">
      <c r="K79" s="13">
        <v>-3.30000000000001</v>
      </c>
      <c r="L79" s="19">
        <f t="shared" si="13"/>
        <v>1.7225689390536229E-3</v>
      </c>
      <c r="M79" s="22">
        <f t="shared" si="14"/>
        <v>7.2256513671447142E-2</v>
      </c>
      <c r="N79" s="22">
        <f t="shared" si="15"/>
        <v>7.1328306158712815E-2</v>
      </c>
    </row>
    <row r="80" spans="5:14" x14ac:dyDescent="0.25">
      <c r="K80" s="13">
        <v>-3.2500000000000102</v>
      </c>
      <c r="L80" s="19">
        <f t="shared" si="13"/>
        <v>2.0290480572997013E-3</v>
      </c>
      <c r="M80" s="22">
        <f t="shared" si="14"/>
        <v>7.2256513671447142E-2</v>
      </c>
      <c r="N80" s="22">
        <f t="shared" si="15"/>
        <v>7.1328306158712815E-2</v>
      </c>
    </row>
    <row r="81" spans="11:14" x14ac:dyDescent="0.25">
      <c r="K81" s="13">
        <v>-3.2000000000000099</v>
      </c>
      <c r="L81" s="19">
        <f t="shared" si="13"/>
        <v>2.3840882014647662E-3</v>
      </c>
      <c r="M81" s="22">
        <f t="shared" si="14"/>
        <v>7.2256513671447142E-2</v>
      </c>
      <c r="N81" s="22">
        <f t="shared" si="15"/>
        <v>7.1328306158712815E-2</v>
      </c>
    </row>
    <row r="82" spans="11:14" x14ac:dyDescent="0.25">
      <c r="K82" s="13">
        <v>-3.1500000000000101</v>
      </c>
      <c r="L82" s="19">
        <f t="shared" si="13"/>
        <v>2.7942584148793578E-3</v>
      </c>
      <c r="M82" s="22">
        <f t="shared" si="14"/>
        <v>7.2256513671447142E-2</v>
      </c>
      <c r="N82" s="22">
        <f t="shared" si="15"/>
        <v>7.1328306158712815E-2</v>
      </c>
    </row>
    <row r="83" spans="11:14" x14ac:dyDescent="0.25">
      <c r="K83" s="13">
        <v>-3.1000000000000099</v>
      </c>
      <c r="L83" s="19">
        <f t="shared" si="13"/>
        <v>3.2668190561998202E-3</v>
      </c>
      <c r="M83" s="22">
        <f t="shared" si="14"/>
        <v>7.2256513671447142E-2</v>
      </c>
      <c r="N83" s="22">
        <f t="shared" si="15"/>
        <v>7.1328306158712815E-2</v>
      </c>
    </row>
    <row r="84" spans="11:14" x14ac:dyDescent="0.25">
      <c r="K84" s="13">
        <v>-3.05000000000001</v>
      </c>
      <c r="L84" s="19">
        <f t="shared" si="13"/>
        <v>3.809762098221692E-3</v>
      </c>
      <c r="M84" s="22">
        <f t="shared" si="14"/>
        <v>7.2256513671447142E-2</v>
      </c>
      <c r="N84" s="22">
        <f t="shared" si="15"/>
        <v>7.1328306158712815E-2</v>
      </c>
    </row>
    <row r="85" spans="11:14" x14ac:dyDescent="0.25">
      <c r="K85" s="13">
        <v>-3.0000000000000102</v>
      </c>
      <c r="L85" s="19">
        <f t="shared" si="13"/>
        <v>4.431848411937874E-3</v>
      </c>
      <c r="M85" s="22">
        <f t="shared" si="14"/>
        <v>7.2256513671447142E-2</v>
      </c>
      <c r="N85" s="22">
        <f t="shared" si="15"/>
        <v>7.1328306158712815E-2</v>
      </c>
    </row>
    <row r="86" spans="11:14" x14ac:dyDescent="0.25">
      <c r="K86" s="13">
        <v>-2.9500000000000099</v>
      </c>
      <c r="L86" s="19">
        <f t="shared" si="13"/>
        <v>5.1426409230537883E-3</v>
      </c>
      <c r="M86" s="22">
        <f t="shared" si="14"/>
        <v>7.2256513671447142E-2</v>
      </c>
      <c r="N86" s="22">
        <f t="shared" si="15"/>
        <v>7.1328306158712815E-2</v>
      </c>
    </row>
    <row r="87" spans="11:14" x14ac:dyDescent="0.25">
      <c r="K87" s="13">
        <v>-2.9000000000000101</v>
      </c>
      <c r="L87" s="19">
        <f t="shared" si="13"/>
        <v>5.9525324197756795E-3</v>
      </c>
      <c r="M87" s="22">
        <f t="shared" si="14"/>
        <v>7.2256513671447142E-2</v>
      </c>
      <c r="N87" s="22">
        <f t="shared" si="15"/>
        <v>7.1328306158712815E-2</v>
      </c>
    </row>
    <row r="88" spans="11:14" x14ac:dyDescent="0.25">
      <c r="K88" s="13">
        <v>-2.8500000000000099</v>
      </c>
      <c r="L88" s="19">
        <f t="shared" si="13"/>
        <v>6.8727666906137829E-3</v>
      </c>
      <c r="M88" s="22">
        <f t="shared" si="14"/>
        <v>7.2256513671447142E-2</v>
      </c>
      <c r="N88" s="22">
        <f t="shared" si="15"/>
        <v>7.1328306158712815E-2</v>
      </c>
    </row>
    <row r="89" spans="11:14" x14ac:dyDescent="0.25">
      <c r="K89" s="13">
        <v>-2.80000000000001</v>
      </c>
      <c r="L89" s="19">
        <f t="shared" si="13"/>
        <v>7.915451582979743E-3</v>
      </c>
      <c r="M89" s="22">
        <f t="shared" si="14"/>
        <v>7.2256513671447142E-2</v>
      </c>
      <c r="N89" s="22">
        <f t="shared" si="15"/>
        <v>7.1328306158712815E-2</v>
      </c>
    </row>
    <row r="90" spans="11:14" x14ac:dyDescent="0.25">
      <c r="K90" s="13">
        <v>-2.75000000000002</v>
      </c>
      <c r="L90" s="19">
        <f t="shared" si="13"/>
        <v>9.0935625015905533E-3</v>
      </c>
      <c r="M90" s="22">
        <f t="shared" si="14"/>
        <v>7.2256513671447142E-2</v>
      </c>
      <c r="N90" s="22">
        <f t="shared" si="15"/>
        <v>7.1328306158712815E-2</v>
      </c>
    </row>
    <row r="91" spans="11:14" x14ac:dyDescent="0.25">
      <c r="K91" s="13">
        <v>-2.7000000000000202</v>
      </c>
      <c r="L91" s="19">
        <f t="shared" si="13"/>
        <v>1.0420934814422026E-2</v>
      </c>
      <c r="M91" s="22">
        <f t="shared" si="14"/>
        <v>7.2256513671447142E-2</v>
      </c>
      <c r="N91" s="22">
        <f t="shared" si="15"/>
        <v>7.1328306158712815E-2</v>
      </c>
    </row>
    <row r="92" spans="11:14" x14ac:dyDescent="0.25">
      <c r="K92" s="13">
        <v>-2.6500000000000199</v>
      </c>
      <c r="L92" s="19">
        <f t="shared" si="13"/>
        <v>1.1912243607604549E-2</v>
      </c>
      <c r="M92" s="22">
        <f t="shared" si="14"/>
        <v>7.2256513671447142E-2</v>
      </c>
      <c r="N92" s="22">
        <f t="shared" si="15"/>
        <v>7.1328306158712815E-2</v>
      </c>
    </row>
    <row r="93" spans="11:14" x14ac:dyDescent="0.25">
      <c r="K93" s="13">
        <v>-2.6000000000000201</v>
      </c>
      <c r="L93" s="19">
        <f t="shared" si="13"/>
        <v>1.3582969233684909E-2</v>
      </c>
      <c r="M93" s="22">
        <f t="shared" si="14"/>
        <v>7.2256513671447142E-2</v>
      </c>
      <c r="N93" s="22">
        <f t="shared" si="15"/>
        <v>7.1328306158712815E-2</v>
      </c>
    </row>
    <row r="94" spans="11:14" x14ac:dyDescent="0.25">
      <c r="K94" s="13">
        <v>-2.5500000000000198</v>
      </c>
      <c r="L94" s="19">
        <f t="shared" si="13"/>
        <v>1.5449347134394394E-2</v>
      </c>
      <c r="M94" s="22">
        <f t="shared" si="14"/>
        <v>7.2256513671447142E-2</v>
      </c>
      <c r="N94" s="22">
        <f t="shared" si="15"/>
        <v>7.1328306158712815E-2</v>
      </c>
    </row>
    <row r="95" spans="11:14" x14ac:dyDescent="0.25">
      <c r="K95" s="13">
        <v>-2.50000000000002</v>
      </c>
      <c r="L95" s="19">
        <f t="shared" si="13"/>
        <v>1.7528300493567666E-2</v>
      </c>
      <c r="M95" s="22">
        <f t="shared" si="14"/>
        <v>7.2256513671447142E-2</v>
      </c>
      <c r="N95" s="22">
        <f t="shared" si="15"/>
        <v>7.1328306158712815E-2</v>
      </c>
    </row>
    <row r="96" spans="11:14" x14ac:dyDescent="0.25">
      <c r="K96" s="13">
        <v>-2.4500000000000202</v>
      </c>
      <c r="L96" s="19">
        <f t="shared" si="13"/>
        <v>1.9837354391794345E-2</v>
      </c>
      <c r="M96" s="22">
        <f t="shared" si="14"/>
        <v>7.2256513671447142E-2</v>
      </c>
      <c r="N96" s="22">
        <f t="shared" si="15"/>
        <v>7.1328306158712815E-2</v>
      </c>
    </row>
    <row r="97" spans="11:14" x14ac:dyDescent="0.25">
      <c r="K97" s="13">
        <v>-2.4000000000000199</v>
      </c>
      <c r="L97" s="19">
        <f t="shared" si="13"/>
        <v>2.2394530294841827E-2</v>
      </c>
      <c r="M97" s="22">
        <f t="shared" si="14"/>
        <v>7.2256513671447142E-2</v>
      </c>
      <c r="N97" s="22">
        <f t="shared" si="15"/>
        <v>7.1328306158712815E-2</v>
      </c>
    </row>
    <row r="98" spans="11:14" x14ac:dyDescent="0.25">
      <c r="K98" s="13">
        <v>-2.3500000000000201</v>
      </c>
      <c r="L98" s="19">
        <f t="shared" si="13"/>
        <v>2.5218219915193203E-2</v>
      </c>
      <c r="M98" s="22">
        <f t="shared" si="14"/>
        <v>7.2256513671447142E-2</v>
      </c>
      <c r="N98" s="22">
        <f t="shared" si="15"/>
        <v>7.1328306158712815E-2</v>
      </c>
    </row>
    <row r="99" spans="11:14" x14ac:dyDescent="0.25">
      <c r="K99" s="13">
        <v>-2.3000000000000198</v>
      </c>
      <c r="L99" s="19">
        <f t="shared" si="13"/>
        <v>2.8327037741599882E-2</v>
      </c>
      <c r="M99" s="22">
        <f t="shared" si="14"/>
        <v>7.2256513671447142E-2</v>
      </c>
      <c r="N99" s="22">
        <f t="shared" si="15"/>
        <v>7.1328306158712815E-2</v>
      </c>
    </row>
    <row r="100" spans="11:14" x14ac:dyDescent="0.25">
      <c r="K100" s="13">
        <v>-2.25000000000002</v>
      </c>
      <c r="L100" s="19">
        <f t="shared" si="13"/>
        <v>3.1739651835665995E-2</v>
      </c>
      <c r="M100" s="22">
        <f t="shared" si="14"/>
        <v>7.2256513671447142E-2</v>
      </c>
      <c r="N100" s="22">
        <f t="shared" si="15"/>
        <v>7.1328306158712815E-2</v>
      </c>
    </row>
    <row r="101" spans="11:14" x14ac:dyDescent="0.25">
      <c r="K101" s="13">
        <v>-2.2000000000000202</v>
      </c>
      <c r="L101" s="19">
        <f t="shared" si="13"/>
        <v>3.5474592846229863E-2</v>
      </c>
      <c r="M101" s="22">
        <f t="shared" si="14"/>
        <v>7.2256513671447142E-2</v>
      </c>
      <c r="N101" s="22">
        <f t="shared" si="15"/>
        <v>7.1328306158712815E-2</v>
      </c>
    </row>
    <row r="102" spans="11:14" x14ac:dyDescent="0.25">
      <c r="K102" s="13">
        <v>-2.1500000000000199</v>
      </c>
      <c r="L102" s="19">
        <f t="shared" si="13"/>
        <v>3.955004158936852E-2</v>
      </c>
      <c r="M102" s="22">
        <f t="shared" si="14"/>
        <v>7.2256513671447142E-2</v>
      </c>
      <c r="N102" s="22">
        <f t="shared" si="15"/>
        <v>7.1328306158712815E-2</v>
      </c>
    </row>
    <row r="103" spans="11:14" x14ac:dyDescent="0.25">
      <c r="K103" s="13">
        <v>-2.1000000000000201</v>
      </c>
      <c r="L103" s="19">
        <f t="shared" si="13"/>
        <v>4.3983595980425338E-2</v>
      </c>
      <c r="M103" s="22">
        <f t="shared" si="14"/>
        <v>7.2256513671447142E-2</v>
      </c>
      <c r="N103" s="22">
        <f t="shared" si="15"/>
        <v>7.1328306158712815E-2</v>
      </c>
    </row>
    <row r="104" spans="11:14" x14ac:dyDescent="0.25">
      <c r="K104" s="13">
        <v>-2.0500000000000198</v>
      </c>
      <c r="L104" s="19">
        <f t="shared" si="13"/>
        <v>4.8792018579180772E-2</v>
      </c>
      <c r="M104" s="22">
        <f t="shared" si="14"/>
        <v>7.2256513671447142E-2</v>
      </c>
      <c r="N104" s="22">
        <f t="shared" si="15"/>
        <v>7.1328306158712815E-2</v>
      </c>
    </row>
    <row r="105" spans="11:14" x14ac:dyDescent="0.25">
      <c r="K105" s="13">
        <v>-2.00000000000002</v>
      </c>
      <c r="L105" s="19">
        <f t="shared" si="13"/>
        <v>5.3990966513185898E-2</v>
      </c>
      <c r="M105" s="22">
        <f t="shared" si="14"/>
        <v>7.2256513671447142E-2</v>
      </c>
      <c r="N105" s="22">
        <f t="shared" si="15"/>
        <v>7.1328306158712815E-2</v>
      </c>
    </row>
    <row r="106" spans="11:14" x14ac:dyDescent="0.25">
      <c r="K106" s="13">
        <v>-1.9500000000000199</v>
      </c>
      <c r="L106" s="19">
        <f t="shared" si="13"/>
        <v>5.9594706068813751E-2</v>
      </c>
      <c r="M106" s="22">
        <f t="shared" si="14"/>
        <v>7.2256513671447142E-2</v>
      </c>
      <c r="N106" s="22">
        <f t="shared" si="15"/>
        <v>7.1328306158712815E-2</v>
      </c>
    </row>
    <row r="107" spans="11:14" x14ac:dyDescent="0.25">
      <c r="K107" s="13">
        <v>-1.9000000000000199</v>
      </c>
      <c r="L107" s="19">
        <f t="shared" si="13"/>
        <v>6.5615814774674111E-2</v>
      </c>
      <c r="M107" s="22">
        <f t="shared" si="14"/>
        <v>7.2256513671447142E-2</v>
      </c>
      <c r="N107" s="22">
        <f t="shared" si="15"/>
        <v>7.1328306158712815E-2</v>
      </c>
    </row>
    <row r="108" spans="11:14" x14ac:dyDescent="0.25">
      <c r="K108" s="13">
        <v>-1.8500000000000201</v>
      </c>
      <c r="L108" s="19">
        <f t="shared" si="13"/>
        <v>7.2064874336215307E-2</v>
      </c>
      <c r="M108" s="22">
        <f t="shared" si="14"/>
        <v>7.2256513671447142E-2</v>
      </c>
      <c r="N108" s="22">
        <f t="shared" si="15"/>
        <v>7.1328306158712815E-2</v>
      </c>
    </row>
    <row r="109" spans="11:14" x14ac:dyDescent="0.25">
      <c r="K109" s="13">
        <v>-1.80000000000002</v>
      </c>
      <c r="L109" s="19">
        <f t="shared" si="13"/>
        <v>7.8950158300891318E-2</v>
      </c>
      <c r="M109" s="22">
        <f t="shared" si="14"/>
        <v>7.2256513671447142E-2</v>
      </c>
      <c r="N109" s="22">
        <f t="shared" si="15"/>
        <v>7.1328306158712815E-2</v>
      </c>
    </row>
    <row r="110" spans="11:14" x14ac:dyDescent="0.25">
      <c r="K110" s="13">
        <v>-1.75000000000002</v>
      </c>
      <c r="L110" s="19">
        <f t="shared" si="13"/>
        <v>8.6277318826508492E-2</v>
      </c>
      <c r="M110" s="22">
        <f t="shared" si="14"/>
        <v>7.2256513671447142E-2</v>
      </c>
      <c r="N110" s="22">
        <f t="shared" si="15"/>
        <v>7.1328306158712815E-2</v>
      </c>
    </row>
    <row r="111" spans="11:14" x14ac:dyDescent="0.25">
      <c r="K111" s="13">
        <v>-1.7000000000000199</v>
      </c>
      <c r="L111" s="19">
        <f t="shared" si="13"/>
        <v>9.4049077376883741E-2</v>
      </c>
      <c r="M111" s="22">
        <f t="shared" si="14"/>
        <v>7.2256513671447142E-2</v>
      </c>
      <c r="N111" s="22">
        <f t="shared" si="15"/>
        <v>7.1328306158712815E-2</v>
      </c>
    </row>
    <row r="112" spans="11:14" x14ac:dyDescent="0.25">
      <c r="K112" s="13">
        <v>-1.6500000000000199</v>
      </c>
      <c r="L112" s="19">
        <f t="shared" si="13"/>
        <v>0.10226492456397464</v>
      </c>
      <c r="M112" s="22">
        <f t="shared" si="14"/>
        <v>7.2256513671447142E-2</v>
      </c>
      <c r="N112" s="22">
        <f t="shared" si="15"/>
        <v>7.1328306158712815E-2</v>
      </c>
    </row>
    <row r="113" spans="11:14" x14ac:dyDescent="0.25">
      <c r="K113" s="13">
        <v>-1.6000000000000201</v>
      </c>
      <c r="L113" s="19">
        <f t="shared" si="13"/>
        <v>0.110920834679452</v>
      </c>
      <c r="M113" s="22">
        <f t="shared" si="14"/>
        <v>7.2256513671447142E-2</v>
      </c>
      <c r="N113" s="22">
        <f t="shared" si="15"/>
        <v>7.1328306158712815E-2</v>
      </c>
    </row>
    <row r="114" spans="11:14" x14ac:dyDescent="0.25">
      <c r="K114" s="13">
        <v>-1.55000000000002</v>
      </c>
      <c r="L114" s="19">
        <f t="shared" si="13"/>
        <v>0.12000900069698188</v>
      </c>
      <c r="M114" s="22">
        <f t="shared" si="14"/>
        <v>7.2256513671447142E-2</v>
      </c>
      <c r="N114" s="22">
        <f t="shared" si="15"/>
        <v>7.1328306158712815E-2</v>
      </c>
    </row>
    <row r="115" spans="11:14" x14ac:dyDescent="0.25">
      <c r="K115" s="13">
        <v>-1.50000000000002</v>
      </c>
      <c r="L115" s="19">
        <f t="shared" si="13"/>
        <v>0.12951759566588786</v>
      </c>
      <c r="M115" s="22">
        <f t="shared" si="14"/>
        <v>7.2256513671447142E-2</v>
      </c>
      <c r="N115" s="22">
        <f t="shared" si="15"/>
        <v>7.1328306158712815E-2</v>
      </c>
    </row>
    <row r="116" spans="11:14" x14ac:dyDescent="0.25">
      <c r="K116" s="13">
        <v>-1.4500000000000199</v>
      </c>
      <c r="L116" s="19">
        <f t="shared" si="13"/>
        <v>0.13943056644535626</v>
      </c>
      <c r="M116" s="22">
        <f t="shared" si="14"/>
        <v>7.2256513671447142E-2</v>
      </c>
      <c r="N116" s="22">
        <f t="shared" si="15"/>
        <v>7.1328306158712815E-2</v>
      </c>
    </row>
    <row r="117" spans="11:14" x14ac:dyDescent="0.25">
      <c r="K117" s="13">
        <v>-1.4000000000000199</v>
      </c>
      <c r="L117" s="19">
        <f t="shared" si="13"/>
        <v>0.14972746563574069</v>
      </c>
      <c r="M117" s="22">
        <f t="shared" si="14"/>
        <v>7.2256513671447142E-2</v>
      </c>
      <c r="N117" s="22">
        <f t="shared" si="15"/>
        <v>7.1328306158712815E-2</v>
      </c>
    </row>
    <row r="118" spans="11:14" x14ac:dyDescent="0.25">
      <c r="K118" s="13">
        <v>-1.3500000000000201</v>
      </c>
      <c r="L118" s="19">
        <f t="shared" si="13"/>
        <v>0.16038332734191524</v>
      </c>
      <c r="M118" s="22">
        <f t="shared" si="14"/>
        <v>7.2256513671447142E-2</v>
      </c>
      <c r="N118" s="22">
        <f t="shared" si="15"/>
        <v>7.1328306158712815E-2</v>
      </c>
    </row>
    <row r="119" spans="11:14" x14ac:dyDescent="0.25">
      <c r="K119" s="13">
        <v>-1.30000000000002</v>
      </c>
      <c r="L119" s="19">
        <f t="shared" si="13"/>
        <v>0.17136859204780289</v>
      </c>
      <c r="M119" s="22">
        <f t="shared" si="14"/>
        <v>7.2256513671447142E-2</v>
      </c>
      <c r="N119" s="22">
        <f t="shared" si="15"/>
        <v>7.1328306158712815E-2</v>
      </c>
    </row>
    <row r="120" spans="11:14" x14ac:dyDescent="0.25">
      <c r="K120" s="13">
        <v>-1.25000000000002</v>
      </c>
      <c r="L120" s="19">
        <f t="shared" si="13"/>
        <v>0.18264908538901736</v>
      </c>
      <c r="M120" s="22">
        <f t="shared" si="14"/>
        <v>7.2256513671447142E-2</v>
      </c>
      <c r="N120" s="22">
        <f t="shared" si="15"/>
        <v>7.1328306158712815E-2</v>
      </c>
    </row>
    <row r="121" spans="11:14" x14ac:dyDescent="0.25">
      <c r="K121" s="13">
        <v>-1.2000000000000199</v>
      </c>
      <c r="L121" s="19">
        <f t="shared" si="13"/>
        <v>0.19418605498320829</v>
      </c>
      <c r="M121" s="22">
        <f t="shared" si="14"/>
        <v>7.2256513671447142E-2</v>
      </c>
      <c r="N121" s="22">
        <f t="shared" si="15"/>
        <v>7.1328306158712815E-2</v>
      </c>
    </row>
    <row r="122" spans="11:14" x14ac:dyDescent="0.25">
      <c r="K122" s="13">
        <v>-1.1500000000000199</v>
      </c>
      <c r="L122" s="19">
        <f t="shared" si="13"/>
        <v>0.20593626871997003</v>
      </c>
      <c r="M122" s="22">
        <f t="shared" si="14"/>
        <v>7.2256513671447142E-2</v>
      </c>
      <c r="N122" s="22">
        <f t="shared" si="15"/>
        <v>7.1328306158712815E-2</v>
      </c>
    </row>
    <row r="123" spans="11:14" x14ac:dyDescent="0.25">
      <c r="K123" s="13">
        <v>-1.1000000000000201</v>
      </c>
      <c r="L123" s="19">
        <f t="shared" si="13"/>
        <v>0.21785217703254575</v>
      </c>
      <c r="M123" s="22">
        <f t="shared" si="14"/>
        <v>7.2256513671447142E-2</v>
      </c>
      <c r="N123" s="22">
        <f t="shared" si="15"/>
        <v>7.1328306158712815E-2</v>
      </c>
    </row>
    <row r="124" spans="11:14" x14ac:dyDescent="0.25">
      <c r="K124" s="13">
        <v>-1.05000000000002</v>
      </c>
      <c r="L124" s="19">
        <f t="shared" si="13"/>
        <v>0.22988214068422821</v>
      </c>
      <c r="M124" s="22">
        <f t="shared" si="14"/>
        <v>7.2256513671447142E-2</v>
      </c>
      <c r="N124" s="22">
        <f t="shared" si="15"/>
        <v>7.1328306158712815E-2</v>
      </c>
    </row>
    <row r="125" spans="11:14" x14ac:dyDescent="0.25">
      <c r="K125" s="13">
        <v>-1.00000000000002</v>
      </c>
      <c r="L125" s="19">
        <f t="shared" si="13"/>
        <v>0.24197072451913854</v>
      </c>
      <c r="M125" s="22">
        <f t="shared" si="14"/>
        <v>7.2256513671447142E-2</v>
      </c>
      <c r="N125" s="22">
        <f t="shared" si="15"/>
        <v>7.1328306158712815E-2</v>
      </c>
    </row>
    <row r="126" spans="11:14" x14ac:dyDescent="0.25">
      <c r="K126" s="13">
        <v>-0.95000000000002005</v>
      </c>
      <c r="L126" s="19">
        <f t="shared" si="13"/>
        <v>0.25405905646918414</v>
      </c>
      <c r="M126" s="22">
        <f t="shared" si="14"/>
        <v>7.2256513671447142E-2</v>
      </c>
      <c r="N126" s="22">
        <f t="shared" si="15"/>
        <v>7.1328306158712815E-2</v>
      </c>
    </row>
    <row r="127" spans="11:14" x14ac:dyDescent="0.25">
      <c r="K127" s="13">
        <v>-0.90000000000002001</v>
      </c>
      <c r="L127" s="19">
        <f t="shared" si="13"/>
        <v>0.26608524989875004</v>
      </c>
      <c r="M127" s="22">
        <f t="shared" si="14"/>
        <v>7.2256513671447142E-2</v>
      </c>
      <c r="N127" s="22">
        <f t="shared" si="15"/>
        <v>7.1328306158712815E-2</v>
      </c>
    </row>
    <row r="128" spans="11:14" x14ac:dyDescent="0.25">
      <c r="K128" s="13">
        <v>-0.85000000000001996</v>
      </c>
      <c r="L128" s="19">
        <f t="shared" si="13"/>
        <v>0.27798488613099176</v>
      </c>
      <c r="M128" s="22">
        <f t="shared" si="14"/>
        <v>7.2256513671447142E-2</v>
      </c>
      <c r="N128" s="22">
        <f t="shared" si="15"/>
        <v>7.1328306158712815E-2</v>
      </c>
    </row>
    <row r="129" spans="11:14" x14ac:dyDescent="0.25">
      <c r="K129" s="13">
        <v>-0.80000000000002003</v>
      </c>
      <c r="L129" s="19">
        <f t="shared" si="13"/>
        <v>0.28969155276147812</v>
      </c>
      <c r="M129" s="22">
        <f t="shared" si="14"/>
        <v>7.2256513671447142E-2</v>
      </c>
      <c r="N129" s="22">
        <f t="shared" si="15"/>
        <v>7.1328306158712815E-2</v>
      </c>
    </row>
    <row r="130" spans="11:14" x14ac:dyDescent="0.25">
      <c r="K130" s="13">
        <v>-0.75000000000001998</v>
      </c>
      <c r="L130" s="19">
        <f t="shared" si="13"/>
        <v>0.30113743215479993</v>
      </c>
      <c r="M130" s="22">
        <f t="shared" si="14"/>
        <v>7.2256513671447142E-2</v>
      </c>
      <c r="N130" s="22">
        <f t="shared" si="15"/>
        <v>7.1328306158712815E-2</v>
      </c>
    </row>
    <row r="131" spans="11:14" x14ac:dyDescent="0.25">
      <c r="K131" s="13">
        <v>-0.70000000000002005</v>
      </c>
      <c r="L131" s="19">
        <f t="shared" si="13"/>
        <v>0.31225393336675689</v>
      </c>
      <c r="M131" s="22">
        <f t="shared" si="14"/>
        <v>7.2256513671447142E-2</v>
      </c>
      <c r="N131" s="22">
        <f t="shared" si="15"/>
        <v>7.1328306158712815E-2</v>
      </c>
    </row>
    <row r="132" spans="11:14" x14ac:dyDescent="0.25">
      <c r="K132" s="13">
        <v>-0.65000000000002001</v>
      </c>
      <c r="L132" s="19">
        <f t="shared" si="13"/>
        <v>0.3229723596679101</v>
      </c>
      <c r="M132" s="22">
        <f t="shared" si="14"/>
        <v>7.2256513671447142E-2</v>
      </c>
      <c r="N132" s="22">
        <f t="shared" si="15"/>
        <v>7.1328306158712815E-2</v>
      </c>
    </row>
    <row r="133" spans="11:14" x14ac:dyDescent="0.25">
      <c r="K133" s="13">
        <v>-0.60000000000001996</v>
      </c>
      <c r="L133" s="19">
        <f t="shared" si="13"/>
        <v>0.33322460289179567</v>
      </c>
      <c r="M133" s="22">
        <f t="shared" si="14"/>
        <v>7.2256513671447142E-2</v>
      </c>
      <c r="N133" s="22">
        <f t="shared" si="15"/>
        <v>7.1328306158712815E-2</v>
      </c>
    </row>
    <row r="134" spans="11:14" x14ac:dyDescent="0.25">
      <c r="K134" s="13">
        <v>-0.55000000000002003</v>
      </c>
      <c r="L134" s="19">
        <f t="shared" ref="L134:L197" si="16">_xlfn.NORM.S.DIST(K134,FALSE)</f>
        <v>0.34294385501938013</v>
      </c>
      <c r="M134" s="22">
        <f t="shared" ref="M134:M197" si="17">_xlfn.NORM.S.DIST(($B$23-SQRT($B$11)*K134)/SQRT(1-$B$11),TRUE)</f>
        <v>7.2256513671447142E-2</v>
      </c>
      <c r="N134" s="22">
        <f t="shared" ref="N134:N197" si="18">_xlfn.NORM.S.DIST(($B$26-SQRT($B$11)*K134)/SQRT(1-$B$11),TRUE)</f>
        <v>7.1328306158712815E-2</v>
      </c>
    </row>
    <row r="135" spans="11:14" x14ac:dyDescent="0.25">
      <c r="K135" s="13">
        <v>-0.50000000000001998</v>
      </c>
      <c r="L135" s="19">
        <f t="shared" si="16"/>
        <v>0.35206532676429597</v>
      </c>
      <c r="M135" s="22">
        <f t="shared" si="17"/>
        <v>7.2256513671447142E-2</v>
      </c>
      <c r="N135" s="22">
        <f t="shared" si="18"/>
        <v>7.1328306158712815E-2</v>
      </c>
    </row>
    <row r="136" spans="11:14" x14ac:dyDescent="0.25">
      <c r="K136" s="13">
        <v>-0.45000000000002</v>
      </c>
      <c r="L136" s="19">
        <f t="shared" si="16"/>
        <v>0.36052696246164473</v>
      </c>
      <c r="M136" s="22">
        <f t="shared" si="17"/>
        <v>7.2256513671447142E-2</v>
      </c>
      <c r="N136" s="22">
        <f t="shared" si="18"/>
        <v>7.1328306158712815E-2</v>
      </c>
    </row>
    <row r="137" spans="11:14" x14ac:dyDescent="0.25">
      <c r="K137" s="13">
        <v>-0.40000000000002001</v>
      </c>
      <c r="L137" s="19">
        <f t="shared" si="16"/>
        <v>0.36827014030332039</v>
      </c>
      <c r="M137" s="22">
        <f t="shared" si="17"/>
        <v>7.2256513671447142E-2</v>
      </c>
      <c r="N137" s="22">
        <f t="shared" si="18"/>
        <v>7.1328306158712815E-2</v>
      </c>
    </row>
    <row r="138" spans="11:14" x14ac:dyDescent="0.25">
      <c r="K138" s="13">
        <v>-0.35000000000002002</v>
      </c>
      <c r="L138" s="19">
        <f t="shared" si="16"/>
        <v>0.37524034691693525</v>
      </c>
      <c r="M138" s="22">
        <f t="shared" si="17"/>
        <v>7.2256513671447142E-2</v>
      </c>
      <c r="N138" s="22">
        <f t="shared" si="18"/>
        <v>7.1328306158712815E-2</v>
      </c>
    </row>
    <row r="139" spans="11:14" x14ac:dyDescent="0.25">
      <c r="K139" s="13">
        <v>-0.30000000000001997</v>
      </c>
      <c r="L139" s="19">
        <f t="shared" si="16"/>
        <v>0.38138781546052181</v>
      </c>
      <c r="M139" s="22">
        <f t="shared" si="17"/>
        <v>7.2256513671447142E-2</v>
      </c>
      <c r="N139" s="22">
        <f t="shared" si="18"/>
        <v>7.1328306158712815E-2</v>
      </c>
    </row>
    <row r="140" spans="11:14" x14ac:dyDescent="0.25">
      <c r="K140" s="13">
        <v>-0.25000000000001998</v>
      </c>
      <c r="L140" s="19">
        <f t="shared" si="16"/>
        <v>0.38666811680284729</v>
      </c>
      <c r="M140" s="22">
        <f t="shared" si="17"/>
        <v>7.2256513671447142E-2</v>
      </c>
      <c r="N140" s="22">
        <f t="shared" si="18"/>
        <v>7.1328306158712815E-2</v>
      </c>
    </row>
    <row r="141" spans="11:14" x14ac:dyDescent="0.25">
      <c r="K141" s="13">
        <v>-0.20000000000002</v>
      </c>
      <c r="L141" s="19">
        <f t="shared" si="16"/>
        <v>0.39104269397545433</v>
      </c>
      <c r="M141" s="22">
        <f t="shared" si="17"/>
        <v>7.2256513671447142E-2</v>
      </c>
      <c r="N141" s="22">
        <f t="shared" si="18"/>
        <v>7.1328306158712815E-2</v>
      </c>
    </row>
    <row r="142" spans="11:14" x14ac:dyDescent="0.25">
      <c r="K142" s="13">
        <v>-0.15000000000002001</v>
      </c>
      <c r="L142" s="19">
        <f t="shared" si="16"/>
        <v>0.39447933090788773</v>
      </c>
      <c r="M142" s="22">
        <f t="shared" si="17"/>
        <v>7.2256513671447142E-2</v>
      </c>
      <c r="N142" s="22">
        <f t="shared" si="18"/>
        <v>7.1328306158712815E-2</v>
      </c>
    </row>
    <row r="143" spans="11:14" x14ac:dyDescent="0.25">
      <c r="K143" s="13">
        <v>-0.10000000000002</v>
      </c>
      <c r="L143" s="19">
        <f t="shared" si="16"/>
        <v>0.39695254747701098</v>
      </c>
      <c r="M143" s="22">
        <f t="shared" si="17"/>
        <v>7.2256513671447142E-2</v>
      </c>
      <c r="N143" s="22">
        <f t="shared" si="18"/>
        <v>7.1328306158712815E-2</v>
      </c>
    </row>
    <row r="144" spans="11:14" x14ac:dyDescent="0.25">
      <c r="K144" s="13">
        <v>-5.0000000000020299E-2</v>
      </c>
      <c r="L144" s="19">
        <f t="shared" si="16"/>
        <v>0.3984439140947636</v>
      </c>
      <c r="M144" s="22">
        <f t="shared" si="17"/>
        <v>7.2256513671447142E-2</v>
      </c>
      <c r="N144" s="22">
        <f t="shared" si="18"/>
        <v>7.1328306158712815E-2</v>
      </c>
    </row>
    <row r="145" spans="11:14" x14ac:dyDescent="0.25">
      <c r="K145" s="13">
        <v>-2.0428103653102899E-14</v>
      </c>
      <c r="L145" s="19">
        <f t="shared" si="16"/>
        <v>0.3989422804014327</v>
      </c>
      <c r="M145" s="22">
        <f t="shared" si="17"/>
        <v>7.2256513671447142E-2</v>
      </c>
      <c r="N145" s="22">
        <f t="shared" si="18"/>
        <v>7.1328306158712815E-2</v>
      </c>
    </row>
    <row r="146" spans="11:14" x14ac:dyDescent="0.25">
      <c r="K146" s="13">
        <v>4.9999999999969597E-2</v>
      </c>
      <c r="L146" s="19">
        <f t="shared" si="16"/>
        <v>0.3984439140947646</v>
      </c>
      <c r="M146" s="22">
        <f t="shared" si="17"/>
        <v>7.2256513671447142E-2</v>
      </c>
      <c r="N146" s="22">
        <f t="shared" si="18"/>
        <v>7.1328306158712815E-2</v>
      </c>
    </row>
    <row r="147" spans="11:14" x14ac:dyDescent="0.25">
      <c r="K147" s="13">
        <v>9.9999999999970293E-2</v>
      </c>
      <c r="L147" s="19">
        <f t="shared" si="16"/>
        <v>0.39695254747701297</v>
      </c>
      <c r="M147" s="22">
        <f t="shared" si="17"/>
        <v>7.2256513671447142E-2</v>
      </c>
      <c r="N147" s="22">
        <f t="shared" si="18"/>
        <v>7.1328306158712815E-2</v>
      </c>
    </row>
    <row r="148" spans="11:14" x14ac:dyDescent="0.25">
      <c r="K148" s="13">
        <v>0.14999999999996999</v>
      </c>
      <c r="L148" s="19">
        <f t="shared" si="16"/>
        <v>0.39447933090789072</v>
      </c>
      <c r="M148" s="22">
        <f t="shared" si="17"/>
        <v>7.2256513671447142E-2</v>
      </c>
      <c r="N148" s="22">
        <f t="shared" si="18"/>
        <v>7.1328306158712815E-2</v>
      </c>
    </row>
    <row r="149" spans="11:14" x14ac:dyDescent="0.25">
      <c r="K149" s="13">
        <v>0.19999999999997001</v>
      </c>
      <c r="L149" s="19">
        <f t="shared" si="16"/>
        <v>0.39104269397545821</v>
      </c>
      <c r="M149" s="22">
        <f t="shared" si="17"/>
        <v>7.2256513671447142E-2</v>
      </c>
      <c r="N149" s="22">
        <f t="shared" si="18"/>
        <v>7.1328306158712815E-2</v>
      </c>
    </row>
    <row r="150" spans="11:14" x14ac:dyDescent="0.25">
      <c r="K150" s="13">
        <v>0.24999999999997</v>
      </c>
      <c r="L150" s="19">
        <f t="shared" si="16"/>
        <v>0.38666811680285212</v>
      </c>
      <c r="M150" s="22">
        <f t="shared" si="17"/>
        <v>7.2256513671447142E-2</v>
      </c>
      <c r="N150" s="22">
        <f t="shared" si="18"/>
        <v>7.1328306158712815E-2</v>
      </c>
    </row>
    <row r="151" spans="11:14" x14ac:dyDescent="0.25">
      <c r="K151" s="13">
        <v>0.29999999999997001</v>
      </c>
      <c r="L151" s="19">
        <f t="shared" si="16"/>
        <v>0.38138781546052752</v>
      </c>
      <c r="M151" s="22">
        <f t="shared" si="17"/>
        <v>7.2256513671447142E-2</v>
      </c>
      <c r="N151" s="22">
        <f t="shared" si="18"/>
        <v>7.1328306158712815E-2</v>
      </c>
    </row>
    <row r="152" spans="11:14" x14ac:dyDescent="0.25">
      <c r="K152" s="13">
        <v>0.34999999999997</v>
      </c>
      <c r="L152" s="19">
        <f t="shared" si="16"/>
        <v>0.37524034691694186</v>
      </c>
      <c r="M152" s="22">
        <f t="shared" si="17"/>
        <v>7.2256513671447142E-2</v>
      </c>
      <c r="N152" s="22">
        <f t="shared" si="18"/>
        <v>7.1328306158712815E-2</v>
      </c>
    </row>
    <row r="153" spans="11:14" x14ac:dyDescent="0.25">
      <c r="K153" s="13">
        <v>0.39999999999996999</v>
      </c>
      <c r="L153" s="19">
        <f t="shared" si="16"/>
        <v>0.36827014030332778</v>
      </c>
      <c r="M153" s="22">
        <f t="shared" si="17"/>
        <v>7.2256513671447142E-2</v>
      </c>
      <c r="N153" s="22">
        <f t="shared" si="18"/>
        <v>7.1328306158712815E-2</v>
      </c>
    </row>
    <row r="154" spans="11:14" x14ac:dyDescent="0.25">
      <c r="K154" s="13">
        <v>0.44999999999996998</v>
      </c>
      <c r="L154" s="19">
        <f t="shared" si="16"/>
        <v>0.36052696246165283</v>
      </c>
      <c r="M154" s="22">
        <f t="shared" si="17"/>
        <v>7.2256513671447142E-2</v>
      </c>
      <c r="N154" s="22">
        <f t="shared" si="18"/>
        <v>7.1328306158712815E-2</v>
      </c>
    </row>
    <row r="155" spans="11:14" x14ac:dyDescent="0.25">
      <c r="K155" s="13">
        <v>0.49999999999997002</v>
      </c>
      <c r="L155" s="19">
        <f t="shared" si="16"/>
        <v>0.3520653267643048</v>
      </c>
      <c r="M155" s="22">
        <f t="shared" si="17"/>
        <v>7.2256513671447142E-2</v>
      </c>
      <c r="N155" s="22">
        <f t="shared" si="18"/>
        <v>7.1328306158712815E-2</v>
      </c>
    </row>
    <row r="156" spans="11:14" x14ac:dyDescent="0.25">
      <c r="K156" s="13">
        <v>0.54999999999996996</v>
      </c>
      <c r="L156" s="19">
        <f t="shared" si="16"/>
        <v>0.34294385501938962</v>
      </c>
      <c r="M156" s="22">
        <f t="shared" si="17"/>
        <v>7.2256513671447142E-2</v>
      </c>
      <c r="N156" s="22">
        <f t="shared" si="18"/>
        <v>7.1328306158712815E-2</v>
      </c>
    </row>
    <row r="157" spans="11:14" x14ac:dyDescent="0.25">
      <c r="K157" s="13">
        <v>0.59999999999997</v>
      </c>
      <c r="L157" s="19">
        <f t="shared" si="16"/>
        <v>0.33322460289180567</v>
      </c>
      <c r="M157" s="22">
        <f t="shared" si="17"/>
        <v>7.2256513671447142E-2</v>
      </c>
      <c r="N157" s="22">
        <f t="shared" si="18"/>
        <v>7.1328306158712815E-2</v>
      </c>
    </row>
    <row r="158" spans="11:14" x14ac:dyDescent="0.25">
      <c r="K158" s="13">
        <v>0.64999999999997005</v>
      </c>
      <c r="L158" s="19">
        <f t="shared" si="16"/>
        <v>0.32297235966792059</v>
      </c>
      <c r="M158" s="22">
        <f t="shared" si="17"/>
        <v>7.2256513671447142E-2</v>
      </c>
      <c r="N158" s="22">
        <f t="shared" si="18"/>
        <v>7.1328306158712815E-2</v>
      </c>
    </row>
    <row r="159" spans="11:14" x14ac:dyDescent="0.25">
      <c r="K159" s="13">
        <v>0.69999999999996998</v>
      </c>
      <c r="L159" s="19">
        <f t="shared" si="16"/>
        <v>0.31225393336676782</v>
      </c>
      <c r="M159" s="22">
        <f t="shared" si="17"/>
        <v>7.2256513671447142E-2</v>
      </c>
      <c r="N159" s="22">
        <f t="shared" si="18"/>
        <v>7.1328306158712815E-2</v>
      </c>
    </row>
    <row r="160" spans="11:14" x14ac:dyDescent="0.25">
      <c r="K160" s="13">
        <v>0.74999999999997002</v>
      </c>
      <c r="L160" s="19">
        <f t="shared" si="16"/>
        <v>0.3011374321548112</v>
      </c>
      <c r="M160" s="22">
        <f t="shared" si="17"/>
        <v>7.2256513671447142E-2</v>
      </c>
      <c r="N160" s="22">
        <f t="shared" si="18"/>
        <v>7.1328306158712815E-2</v>
      </c>
    </row>
    <row r="161" spans="11:14" x14ac:dyDescent="0.25">
      <c r="K161" s="13">
        <v>0.79999999999996996</v>
      </c>
      <c r="L161" s="19">
        <f t="shared" si="16"/>
        <v>0.28969155276148972</v>
      </c>
      <c r="M161" s="22">
        <f t="shared" si="17"/>
        <v>7.2256513671447142E-2</v>
      </c>
      <c r="N161" s="22">
        <f t="shared" si="18"/>
        <v>7.1328306158712815E-2</v>
      </c>
    </row>
    <row r="162" spans="11:14" x14ac:dyDescent="0.25">
      <c r="K162" s="13">
        <v>0.84999999999997</v>
      </c>
      <c r="L162" s="19">
        <f t="shared" si="16"/>
        <v>0.27798488613100358</v>
      </c>
      <c r="M162" s="22">
        <f t="shared" si="17"/>
        <v>7.2256513671447142E-2</v>
      </c>
      <c r="N162" s="22">
        <f t="shared" si="18"/>
        <v>7.1328306158712815E-2</v>
      </c>
    </row>
    <row r="163" spans="11:14" x14ac:dyDescent="0.25">
      <c r="K163" s="13">
        <v>0.89999999999997005</v>
      </c>
      <c r="L163" s="19">
        <f t="shared" si="16"/>
        <v>0.26608524989876198</v>
      </c>
      <c r="M163" s="22">
        <f t="shared" si="17"/>
        <v>7.2256513671447142E-2</v>
      </c>
      <c r="N163" s="22">
        <f t="shared" si="18"/>
        <v>7.1328306158712815E-2</v>
      </c>
    </row>
    <row r="164" spans="11:14" x14ac:dyDescent="0.25">
      <c r="K164" s="13">
        <v>0.94999999999996998</v>
      </c>
      <c r="L164" s="19">
        <f t="shared" si="16"/>
        <v>0.25405905646919624</v>
      </c>
      <c r="M164" s="22">
        <f t="shared" si="17"/>
        <v>7.2256513671447142E-2</v>
      </c>
      <c r="N164" s="22">
        <f t="shared" si="18"/>
        <v>7.1328306158712815E-2</v>
      </c>
    </row>
    <row r="165" spans="11:14" x14ac:dyDescent="0.25">
      <c r="K165" s="13">
        <v>0.99999999999997002</v>
      </c>
      <c r="L165" s="19">
        <f t="shared" si="16"/>
        <v>0.24197072451915064</v>
      </c>
      <c r="M165" s="22">
        <f t="shared" si="17"/>
        <v>7.2256513671447142E-2</v>
      </c>
      <c r="N165" s="22">
        <f t="shared" si="18"/>
        <v>7.1328306158712815E-2</v>
      </c>
    </row>
    <row r="166" spans="11:14" x14ac:dyDescent="0.25">
      <c r="K166" s="13">
        <v>1.0499999999999701</v>
      </c>
      <c r="L166" s="19">
        <f t="shared" si="16"/>
        <v>0.22988214068424026</v>
      </c>
      <c r="M166" s="22">
        <f t="shared" si="17"/>
        <v>7.2256513671447142E-2</v>
      </c>
      <c r="N166" s="22">
        <f t="shared" si="18"/>
        <v>7.1328306158712815E-2</v>
      </c>
    </row>
    <row r="167" spans="11:14" x14ac:dyDescent="0.25">
      <c r="K167" s="13">
        <v>1.0999999999999699</v>
      </c>
      <c r="L167" s="19">
        <f t="shared" si="16"/>
        <v>0.21785217703255777</v>
      </c>
      <c r="M167" s="22">
        <f t="shared" si="17"/>
        <v>7.2256513671447142E-2</v>
      </c>
      <c r="N167" s="22">
        <f t="shared" si="18"/>
        <v>7.1328306158712815E-2</v>
      </c>
    </row>
    <row r="168" spans="11:14" x14ac:dyDescent="0.25">
      <c r="K168" s="13">
        <v>1.1499999999999699</v>
      </c>
      <c r="L168" s="19">
        <f t="shared" si="16"/>
        <v>0.20593626871998186</v>
      </c>
      <c r="M168" s="22">
        <f t="shared" si="17"/>
        <v>7.2256513671447142E-2</v>
      </c>
      <c r="N168" s="22">
        <f t="shared" si="18"/>
        <v>7.1328306158712815E-2</v>
      </c>
    </row>
    <row r="169" spans="11:14" x14ac:dyDescent="0.25">
      <c r="K169" s="13">
        <v>1.19999999999997</v>
      </c>
      <c r="L169" s="19">
        <f t="shared" si="16"/>
        <v>0.19418605498321995</v>
      </c>
      <c r="M169" s="22">
        <f t="shared" si="17"/>
        <v>7.2256513671447142E-2</v>
      </c>
      <c r="N169" s="22">
        <f t="shared" si="18"/>
        <v>7.1328306158712815E-2</v>
      </c>
    </row>
    <row r="170" spans="11:14" x14ac:dyDescent="0.25">
      <c r="K170" s="13">
        <v>1.24999999999997</v>
      </c>
      <c r="L170" s="19">
        <f t="shared" si="16"/>
        <v>0.18264908538902877</v>
      </c>
      <c r="M170" s="22">
        <f t="shared" si="17"/>
        <v>7.2256513671447142E-2</v>
      </c>
      <c r="N170" s="22">
        <f t="shared" si="18"/>
        <v>7.1328306158712815E-2</v>
      </c>
    </row>
    <row r="171" spans="11:14" x14ac:dyDescent="0.25">
      <c r="K171" s="13">
        <v>1.2999999999999701</v>
      </c>
      <c r="L171" s="19">
        <f t="shared" si="16"/>
        <v>0.17136859204781404</v>
      </c>
      <c r="M171" s="22">
        <f t="shared" si="17"/>
        <v>7.2256513671447142E-2</v>
      </c>
      <c r="N171" s="22">
        <f t="shared" si="18"/>
        <v>7.1328306158712815E-2</v>
      </c>
    </row>
    <row r="172" spans="11:14" x14ac:dyDescent="0.25">
      <c r="K172" s="13">
        <v>1.3499999999999699</v>
      </c>
      <c r="L172" s="19">
        <f t="shared" si="16"/>
        <v>0.16038332734192612</v>
      </c>
      <c r="M172" s="22">
        <f t="shared" si="17"/>
        <v>7.2256513671447142E-2</v>
      </c>
      <c r="N172" s="22">
        <f t="shared" si="18"/>
        <v>7.1328306158712815E-2</v>
      </c>
    </row>
    <row r="173" spans="11:14" x14ac:dyDescent="0.25">
      <c r="K173" s="13">
        <v>1.3999999999999699</v>
      </c>
      <c r="L173" s="19">
        <f t="shared" si="16"/>
        <v>0.14972746563575118</v>
      </c>
      <c r="M173" s="22">
        <f t="shared" si="17"/>
        <v>7.2256513671447142E-2</v>
      </c>
      <c r="N173" s="22">
        <f t="shared" si="18"/>
        <v>7.1328306158712815E-2</v>
      </c>
    </row>
    <row r="174" spans="11:14" x14ac:dyDescent="0.25">
      <c r="K174" s="13">
        <v>1.44999999999997</v>
      </c>
      <c r="L174" s="19">
        <f t="shared" si="16"/>
        <v>0.13943056644536633</v>
      </c>
      <c r="M174" s="22">
        <f t="shared" si="17"/>
        <v>7.2256513671447142E-2</v>
      </c>
      <c r="N174" s="22">
        <f t="shared" si="18"/>
        <v>7.1328306158712815E-2</v>
      </c>
    </row>
    <row r="175" spans="11:14" x14ac:dyDescent="0.25">
      <c r="K175" s="13">
        <v>1.49999999999997</v>
      </c>
      <c r="L175" s="19">
        <f t="shared" si="16"/>
        <v>0.12951759566589754</v>
      </c>
      <c r="M175" s="22">
        <f t="shared" si="17"/>
        <v>7.2256513671447142E-2</v>
      </c>
      <c r="N175" s="22">
        <f t="shared" si="18"/>
        <v>7.1328306158712815E-2</v>
      </c>
    </row>
    <row r="176" spans="11:14" x14ac:dyDescent="0.25">
      <c r="K176" s="13">
        <v>1.5499999999999701</v>
      </c>
      <c r="L176" s="19">
        <f t="shared" si="16"/>
        <v>0.12000900069699118</v>
      </c>
      <c r="M176" s="22">
        <f t="shared" si="17"/>
        <v>7.2256513671447142E-2</v>
      </c>
      <c r="N176" s="22">
        <f t="shared" si="18"/>
        <v>7.1328306158712815E-2</v>
      </c>
    </row>
    <row r="177" spans="11:14" x14ac:dyDescent="0.25">
      <c r="K177" s="13">
        <v>1.5999999999999699</v>
      </c>
      <c r="L177" s="19">
        <f t="shared" si="16"/>
        <v>0.1109208346794609</v>
      </c>
      <c r="M177" s="22">
        <f t="shared" si="17"/>
        <v>7.2256513671447142E-2</v>
      </c>
      <c r="N177" s="22">
        <f t="shared" si="18"/>
        <v>7.1328306158712815E-2</v>
      </c>
    </row>
    <row r="178" spans="11:14" x14ac:dyDescent="0.25">
      <c r="K178" s="13">
        <v>1.6499999999999699</v>
      </c>
      <c r="L178" s="19">
        <f t="shared" si="16"/>
        <v>0.10226492456398308</v>
      </c>
      <c r="M178" s="22">
        <f t="shared" si="17"/>
        <v>7.2256513671447142E-2</v>
      </c>
      <c r="N178" s="22">
        <f t="shared" si="18"/>
        <v>7.1328306158712815E-2</v>
      </c>
    </row>
    <row r="179" spans="11:14" x14ac:dyDescent="0.25">
      <c r="K179" s="13">
        <v>1.69999999999997</v>
      </c>
      <c r="L179" s="19">
        <f t="shared" si="16"/>
        <v>9.4049077376891735E-2</v>
      </c>
      <c r="M179" s="22">
        <f t="shared" si="17"/>
        <v>7.2256513671447142E-2</v>
      </c>
      <c r="N179" s="22">
        <f t="shared" si="18"/>
        <v>7.1328306158712815E-2</v>
      </c>
    </row>
    <row r="180" spans="11:14" x14ac:dyDescent="0.25">
      <c r="K180" s="13">
        <v>1.74999999999997</v>
      </c>
      <c r="L180" s="19">
        <f t="shared" si="16"/>
        <v>8.6277318826516042E-2</v>
      </c>
      <c r="M180" s="22">
        <f t="shared" si="17"/>
        <v>7.2256513671447142E-2</v>
      </c>
      <c r="N180" s="22">
        <f t="shared" si="18"/>
        <v>7.1328306158712815E-2</v>
      </c>
    </row>
    <row r="181" spans="11:14" x14ac:dyDescent="0.25">
      <c r="K181" s="13">
        <v>1.7999999999999701</v>
      </c>
      <c r="L181" s="19">
        <f t="shared" si="16"/>
        <v>7.895015830089841E-2</v>
      </c>
      <c r="M181" s="22">
        <f t="shared" si="17"/>
        <v>7.2256513671447142E-2</v>
      </c>
      <c r="N181" s="22">
        <f t="shared" si="18"/>
        <v>7.1328306158712815E-2</v>
      </c>
    </row>
    <row r="182" spans="11:14" x14ac:dyDescent="0.25">
      <c r="K182" s="13">
        <v>1.8499999999999699</v>
      </c>
      <c r="L182" s="19">
        <f t="shared" si="16"/>
        <v>7.2064874336222023E-2</v>
      </c>
      <c r="M182" s="22">
        <f t="shared" si="17"/>
        <v>7.2256513671447142E-2</v>
      </c>
      <c r="N182" s="22">
        <f t="shared" si="18"/>
        <v>7.1328306158712815E-2</v>
      </c>
    </row>
    <row r="183" spans="11:14" x14ac:dyDescent="0.25">
      <c r="K183" s="13">
        <v>1.8999999999999699</v>
      </c>
      <c r="L183" s="19">
        <f t="shared" si="16"/>
        <v>6.5615814774680342E-2</v>
      </c>
      <c r="M183" s="22">
        <f t="shared" si="17"/>
        <v>7.2256513671447142E-2</v>
      </c>
      <c r="N183" s="22">
        <f t="shared" si="18"/>
        <v>7.1328306158712815E-2</v>
      </c>
    </row>
    <row r="184" spans="11:14" x14ac:dyDescent="0.25">
      <c r="K184" s="13">
        <v>1.94999999999997</v>
      </c>
      <c r="L184" s="19">
        <f t="shared" si="16"/>
        <v>5.9594706068819565E-2</v>
      </c>
      <c r="M184" s="22">
        <f t="shared" si="17"/>
        <v>7.2256513671447142E-2</v>
      </c>
      <c r="N184" s="22">
        <f t="shared" si="18"/>
        <v>7.1328306158712815E-2</v>
      </c>
    </row>
    <row r="185" spans="11:14" x14ac:dyDescent="0.25">
      <c r="K185" s="13">
        <v>1.99999999999997</v>
      </c>
      <c r="L185" s="19">
        <f t="shared" si="16"/>
        <v>5.3990966513191289E-2</v>
      </c>
      <c r="M185" s="22">
        <f t="shared" si="17"/>
        <v>7.2256513671447142E-2</v>
      </c>
      <c r="N185" s="22">
        <f t="shared" si="18"/>
        <v>7.1328306158712815E-2</v>
      </c>
    </row>
    <row r="186" spans="11:14" x14ac:dyDescent="0.25">
      <c r="K186" s="13">
        <v>2.0499999999999701</v>
      </c>
      <c r="L186" s="19">
        <f t="shared" si="16"/>
        <v>4.8792018579185754E-2</v>
      </c>
      <c r="M186" s="22">
        <f t="shared" si="17"/>
        <v>7.2256513671447142E-2</v>
      </c>
      <c r="N186" s="22">
        <f t="shared" si="18"/>
        <v>7.1328306158712815E-2</v>
      </c>
    </row>
    <row r="187" spans="11:14" x14ac:dyDescent="0.25">
      <c r="K187" s="13">
        <v>2.0999999999999699</v>
      </c>
      <c r="L187" s="19">
        <f t="shared" si="16"/>
        <v>4.3983595980429988E-2</v>
      </c>
      <c r="M187" s="22">
        <f t="shared" si="17"/>
        <v>7.2256513671447142E-2</v>
      </c>
      <c r="N187" s="22">
        <f t="shared" si="18"/>
        <v>7.1328306158712815E-2</v>
      </c>
    </row>
    <row r="188" spans="11:14" x14ac:dyDescent="0.25">
      <c r="K188" s="13">
        <v>2.1499999999999702</v>
      </c>
      <c r="L188" s="19">
        <f t="shared" si="16"/>
        <v>3.9550041589372753E-2</v>
      </c>
      <c r="M188" s="22">
        <f t="shared" si="17"/>
        <v>7.2256513671447142E-2</v>
      </c>
      <c r="N188" s="22">
        <f t="shared" si="18"/>
        <v>7.1328306158712815E-2</v>
      </c>
    </row>
    <row r="189" spans="11:14" x14ac:dyDescent="0.25">
      <c r="K189" s="13">
        <v>2.19999999999997</v>
      </c>
      <c r="L189" s="19">
        <f t="shared" si="16"/>
        <v>3.5474592846233791E-2</v>
      </c>
      <c r="M189" s="22">
        <f t="shared" si="17"/>
        <v>7.2256513671447142E-2</v>
      </c>
      <c r="N189" s="22">
        <f t="shared" si="18"/>
        <v>7.1328306158712815E-2</v>
      </c>
    </row>
    <row r="190" spans="11:14" x14ac:dyDescent="0.25">
      <c r="K190" s="13">
        <v>2.2499999999999698</v>
      </c>
      <c r="L190" s="19">
        <f t="shared" si="16"/>
        <v>3.1739651835669576E-2</v>
      </c>
      <c r="M190" s="22">
        <f t="shared" si="17"/>
        <v>7.2256513671447142E-2</v>
      </c>
      <c r="N190" s="22">
        <f t="shared" si="18"/>
        <v>7.1328306158712815E-2</v>
      </c>
    </row>
    <row r="191" spans="11:14" x14ac:dyDescent="0.25">
      <c r="K191" s="13">
        <v>2.2999999999999701</v>
      </c>
      <c r="L191" s="19">
        <f t="shared" si="16"/>
        <v>2.8327037741603125E-2</v>
      </c>
      <c r="M191" s="22">
        <f t="shared" si="17"/>
        <v>7.2256513671447142E-2</v>
      </c>
      <c r="N191" s="22">
        <f t="shared" si="18"/>
        <v>7.1328306158712815E-2</v>
      </c>
    </row>
    <row r="192" spans="11:14" x14ac:dyDescent="0.25">
      <c r="K192" s="13">
        <v>2.3499999999999699</v>
      </c>
      <c r="L192" s="19">
        <f t="shared" si="16"/>
        <v>2.5218219915196169E-2</v>
      </c>
      <c r="M192" s="22">
        <f t="shared" si="17"/>
        <v>7.2256513671447142E-2</v>
      </c>
      <c r="N192" s="22">
        <f t="shared" si="18"/>
        <v>7.1328306158712815E-2</v>
      </c>
    </row>
    <row r="193" spans="11:14" x14ac:dyDescent="0.25">
      <c r="K193" s="13">
        <v>2.3999999999999702</v>
      </c>
      <c r="L193" s="19">
        <f t="shared" si="16"/>
        <v>2.2394530294844502E-2</v>
      </c>
      <c r="M193" s="22">
        <f t="shared" si="17"/>
        <v>7.2256513671447142E-2</v>
      </c>
      <c r="N193" s="22">
        <f t="shared" si="18"/>
        <v>7.1328306158712815E-2</v>
      </c>
    </row>
    <row r="194" spans="11:14" x14ac:dyDescent="0.25">
      <c r="K194" s="13">
        <v>2.44999999999997</v>
      </c>
      <c r="L194" s="19">
        <f t="shared" si="16"/>
        <v>1.9837354391796781E-2</v>
      </c>
      <c r="M194" s="22">
        <f t="shared" si="17"/>
        <v>7.2256513671447142E-2</v>
      </c>
      <c r="N194" s="22">
        <f t="shared" si="18"/>
        <v>7.1328306158712815E-2</v>
      </c>
    </row>
    <row r="195" spans="11:14" x14ac:dyDescent="0.25">
      <c r="K195" s="13">
        <v>2.4999999999999698</v>
      </c>
      <c r="L195" s="19">
        <f t="shared" si="16"/>
        <v>1.7528300493569862E-2</v>
      </c>
      <c r="M195" s="22">
        <f t="shared" si="17"/>
        <v>7.2256513671447142E-2</v>
      </c>
      <c r="N195" s="22">
        <f t="shared" si="18"/>
        <v>7.1328306158712815E-2</v>
      </c>
    </row>
    <row r="196" spans="11:14" x14ac:dyDescent="0.25">
      <c r="K196" s="13">
        <v>2.5499999999999701</v>
      </c>
      <c r="L196" s="19">
        <f t="shared" si="16"/>
        <v>1.5449347134396347E-2</v>
      </c>
      <c r="M196" s="22">
        <f t="shared" si="17"/>
        <v>7.2256513671447142E-2</v>
      </c>
      <c r="N196" s="22">
        <f t="shared" si="18"/>
        <v>7.1328306158712815E-2</v>
      </c>
    </row>
    <row r="197" spans="11:14" x14ac:dyDescent="0.25">
      <c r="K197" s="13">
        <v>2.5999999999999699</v>
      </c>
      <c r="L197" s="19">
        <f t="shared" si="16"/>
        <v>1.3582969233686681E-2</v>
      </c>
      <c r="M197" s="22">
        <f t="shared" si="17"/>
        <v>7.2256513671447142E-2</v>
      </c>
      <c r="N197" s="22">
        <f t="shared" si="18"/>
        <v>7.1328306158712815E-2</v>
      </c>
    </row>
    <row r="198" spans="11:14" x14ac:dyDescent="0.25">
      <c r="K198" s="13">
        <v>2.6499999999999702</v>
      </c>
      <c r="L198" s="19">
        <f t="shared" ref="L198:L261" si="19">_xlfn.NORM.S.DIST(K198,FALSE)</f>
        <v>1.1912243607606121E-2</v>
      </c>
      <c r="M198" s="22">
        <f t="shared" ref="M198:M261" si="20">_xlfn.NORM.S.DIST(($B$23-SQRT($B$11)*K198)/SQRT(1-$B$11),TRUE)</f>
        <v>7.2256513671447142E-2</v>
      </c>
      <c r="N198" s="22">
        <f t="shared" ref="N198:N261" si="21">_xlfn.NORM.S.DIST(($B$26-SQRT($B$11)*K198)/SQRT(1-$B$11),TRUE)</f>
        <v>7.1328306158712815E-2</v>
      </c>
    </row>
    <row r="199" spans="11:14" x14ac:dyDescent="0.25">
      <c r="K199" s="13">
        <v>2.69999999999997</v>
      </c>
      <c r="L199" s="19">
        <f t="shared" si="19"/>
        <v>1.0420934814423442E-2</v>
      </c>
      <c r="M199" s="22">
        <f t="shared" si="20"/>
        <v>7.2256513671447142E-2</v>
      </c>
      <c r="N199" s="22">
        <f t="shared" si="21"/>
        <v>7.1328306158712815E-2</v>
      </c>
    </row>
    <row r="200" spans="11:14" x14ac:dyDescent="0.25">
      <c r="K200" s="13">
        <v>2.74999999999996</v>
      </c>
      <c r="L200" s="19">
        <f t="shared" si="19"/>
        <v>9.0935625015920556E-3</v>
      </c>
      <c r="M200" s="22">
        <f t="shared" si="20"/>
        <v>7.2256513671447142E-2</v>
      </c>
      <c r="N200" s="22">
        <f t="shared" si="21"/>
        <v>7.1328306158712815E-2</v>
      </c>
    </row>
    <row r="201" spans="11:14" x14ac:dyDescent="0.25">
      <c r="K201" s="13">
        <v>2.7999999999999701</v>
      </c>
      <c r="L201" s="19">
        <f t="shared" si="19"/>
        <v>7.9154515829806277E-3</v>
      </c>
      <c r="M201" s="22">
        <f t="shared" si="20"/>
        <v>7.2256513671447142E-2</v>
      </c>
      <c r="N201" s="22">
        <f t="shared" si="21"/>
        <v>7.1328306158712815E-2</v>
      </c>
    </row>
    <row r="202" spans="11:14" x14ac:dyDescent="0.25">
      <c r="K202" s="13">
        <v>2.8499999999999699</v>
      </c>
      <c r="L202" s="19">
        <f t="shared" si="19"/>
        <v>6.8727666906145636E-3</v>
      </c>
      <c r="M202" s="22">
        <f t="shared" si="20"/>
        <v>7.2256513671447142E-2</v>
      </c>
      <c r="N202" s="22">
        <f t="shared" si="21"/>
        <v>7.1328306158712815E-2</v>
      </c>
    </row>
    <row r="203" spans="11:14" x14ac:dyDescent="0.25">
      <c r="K203" s="13">
        <v>2.8999999999999599</v>
      </c>
      <c r="L203" s="19">
        <f t="shared" si="19"/>
        <v>5.9525324197765468E-3</v>
      </c>
      <c r="M203" s="22">
        <f t="shared" si="20"/>
        <v>7.2256513671447142E-2</v>
      </c>
      <c r="N203" s="22">
        <f t="shared" si="21"/>
        <v>7.1328306158712815E-2</v>
      </c>
    </row>
    <row r="204" spans="11:14" x14ac:dyDescent="0.25">
      <c r="K204" s="13">
        <v>2.9499999999999602</v>
      </c>
      <c r="L204" s="19">
        <f t="shared" si="19"/>
        <v>5.1426409230545421E-3</v>
      </c>
      <c r="M204" s="22">
        <f t="shared" si="20"/>
        <v>7.2256513671447142E-2</v>
      </c>
      <c r="N204" s="22">
        <f t="shared" si="21"/>
        <v>7.1328306158712815E-2</v>
      </c>
    </row>
    <row r="205" spans="11:14" x14ac:dyDescent="0.25">
      <c r="K205" s="13">
        <v>2.99999999999996</v>
      </c>
      <c r="L205" s="19">
        <f t="shared" si="19"/>
        <v>4.4318484119385384E-3</v>
      </c>
      <c r="M205" s="22">
        <f t="shared" si="20"/>
        <v>7.2256513671447142E-2</v>
      </c>
      <c r="N205" s="22">
        <f t="shared" si="21"/>
        <v>7.1328306158712815E-2</v>
      </c>
    </row>
    <row r="206" spans="11:14" x14ac:dyDescent="0.25">
      <c r="K206" s="13">
        <v>3.05</v>
      </c>
      <c r="L206" s="19">
        <f t="shared" si="19"/>
        <v>3.8097620982218104E-3</v>
      </c>
      <c r="M206" s="22">
        <f t="shared" si="20"/>
        <v>7.2256513671447142E-2</v>
      </c>
      <c r="N206" s="22">
        <f t="shared" si="21"/>
        <v>7.1328306158712815E-2</v>
      </c>
    </row>
    <row r="207" spans="11:14" x14ac:dyDescent="0.25">
      <c r="K207" s="13">
        <v>3.1</v>
      </c>
      <c r="L207" s="19">
        <f t="shared" si="19"/>
        <v>3.2668190561999182E-3</v>
      </c>
      <c r="M207" s="22">
        <f t="shared" si="20"/>
        <v>7.2256513671447142E-2</v>
      </c>
      <c r="N207" s="22">
        <f t="shared" si="21"/>
        <v>7.1328306158712815E-2</v>
      </c>
    </row>
    <row r="208" spans="11:14" x14ac:dyDescent="0.25">
      <c r="K208" s="13">
        <v>3.15</v>
      </c>
      <c r="L208" s="19">
        <f t="shared" si="19"/>
        <v>2.7942584148794472E-3</v>
      </c>
      <c r="M208" s="22">
        <f t="shared" si="20"/>
        <v>7.2256513671447142E-2</v>
      </c>
      <c r="N208" s="22">
        <f t="shared" si="21"/>
        <v>7.1328306158712815E-2</v>
      </c>
    </row>
    <row r="209" spans="11:14" x14ac:dyDescent="0.25">
      <c r="K209" s="13">
        <v>3.2</v>
      </c>
      <c r="L209" s="19">
        <f t="shared" si="19"/>
        <v>2.3840882014648404E-3</v>
      </c>
      <c r="M209" s="22">
        <f t="shared" si="20"/>
        <v>7.2256513671447142E-2</v>
      </c>
      <c r="N209" s="22">
        <f t="shared" si="21"/>
        <v>7.1328306158712815E-2</v>
      </c>
    </row>
    <row r="210" spans="11:14" x14ac:dyDescent="0.25">
      <c r="K210" s="13">
        <v>3.25</v>
      </c>
      <c r="L210" s="19">
        <f t="shared" si="19"/>
        <v>2.0290480572997681E-3</v>
      </c>
      <c r="M210" s="22">
        <f t="shared" si="20"/>
        <v>7.2256513671447142E-2</v>
      </c>
      <c r="N210" s="22">
        <f t="shared" si="21"/>
        <v>7.1328306158712815E-2</v>
      </c>
    </row>
    <row r="211" spans="11:14" x14ac:dyDescent="0.25">
      <c r="K211" s="13">
        <v>3.3</v>
      </c>
      <c r="L211" s="19">
        <f t="shared" si="19"/>
        <v>1.7225689390536812E-3</v>
      </c>
      <c r="M211" s="22">
        <f t="shared" si="20"/>
        <v>7.2256513671447142E-2</v>
      </c>
      <c r="N211" s="22">
        <f t="shared" si="21"/>
        <v>7.1328306158712815E-2</v>
      </c>
    </row>
    <row r="212" spans="11:14" x14ac:dyDescent="0.25">
      <c r="K212" s="13">
        <v>3.35</v>
      </c>
      <c r="L212" s="19">
        <f t="shared" si="19"/>
        <v>1.4587308046667459E-3</v>
      </c>
      <c r="M212" s="22">
        <f t="shared" si="20"/>
        <v>7.2256513671447142E-2</v>
      </c>
      <c r="N212" s="22">
        <f t="shared" si="21"/>
        <v>7.1328306158712815E-2</v>
      </c>
    </row>
    <row r="213" spans="11:14" x14ac:dyDescent="0.25">
      <c r="K213" s="13">
        <v>3.4</v>
      </c>
      <c r="L213" s="19">
        <f t="shared" si="19"/>
        <v>1.2322191684730199E-3</v>
      </c>
      <c r="M213" s="22">
        <f t="shared" si="20"/>
        <v>7.2256513671447142E-2</v>
      </c>
      <c r="N213" s="22">
        <f t="shared" si="21"/>
        <v>7.1328306158712815E-2</v>
      </c>
    </row>
    <row r="214" spans="11:14" x14ac:dyDescent="0.25">
      <c r="K214" s="13">
        <v>3.45</v>
      </c>
      <c r="L214" s="19">
        <f t="shared" si="19"/>
        <v>1.0382812956614103E-3</v>
      </c>
      <c r="M214" s="22">
        <f t="shared" si="20"/>
        <v>7.2256513671447142E-2</v>
      </c>
      <c r="N214" s="22">
        <f t="shared" si="21"/>
        <v>7.1328306158712815E-2</v>
      </c>
    </row>
    <row r="215" spans="11:14" x14ac:dyDescent="0.25">
      <c r="K215" s="13">
        <v>3.5</v>
      </c>
      <c r="L215" s="19">
        <f t="shared" si="19"/>
        <v>8.7268269504576015E-4</v>
      </c>
      <c r="M215" s="22">
        <f t="shared" si="20"/>
        <v>7.2256513671447142E-2</v>
      </c>
      <c r="N215" s="22">
        <f t="shared" si="21"/>
        <v>7.1328306158712815E-2</v>
      </c>
    </row>
    <row r="216" spans="11:14" x14ac:dyDescent="0.25">
      <c r="K216" s="13">
        <v>3.55</v>
      </c>
      <c r="L216" s="19">
        <f t="shared" si="19"/>
        <v>7.3166446283031089E-4</v>
      </c>
      <c r="M216" s="22">
        <f t="shared" si="20"/>
        <v>7.2256513671447142E-2</v>
      </c>
      <c r="N216" s="22">
        <f t="shared" si="21"/>
        <v>7.1328306158712815E-2</v>
      </c>
    </row>
    <row r="217" spans="11:14" x14ac:dyDescent="0.25">
      <c r="K217" s="13">
        <v>3.6</v>
      </c>
      <c r="L217" s="19">
        <f t="shared" si="19"/>
        <v>6.119019301137719E-4</v>
      </c>
      <c r="M217" s="22">
        <f t="shared" si="20"/>
        <v>7.2256513671447142E-2</v>
      </c>
      <c r="N217" s="22">
        <f t="shared" si="21"/>
        <v>7.1328306158712815E-2</v>
      </c>
    </row>
    <row r="218" spans="11:14" x14ac:dyDescent="0.25">
      <c r="K218" s="13">
        <v>3.65</v>
      </c>
      <c r="L218" s="19">
        <f t="shared" si="19"/>
        <v>5.104649743441856E-4</v>
      </c>
      <c r="M218" s="22">
        <f t="shared" si="20"/>
        <v>7.2256513671447142E-2</v>
      </c>
      <c r="N218" s="22">
        <f t="shared" si="21"/>
        <v>7.1328306158712815E-2</v>
      </c>
    </row>
    <row r="219" spans="11:14" x14ac:dyDescent="0.25">
      <c r="K219" s="13">
        <v>3.7</v>
      </c>
      <c r="L219" s="19">
        <f t="shared" si="19"/>
        <v>4.2478027055075143E-4</v>
      </c>
      <c r="M219" s="22">
        <f t="shared" si="20"/>
        <v>7.2256513671447142E-2</v>
      </c>
      <c r="N219" s="22">
        <f t="shared" si="21"/>
        <v>7.1328306158712815E-2</v>
      </c>
    </row>
    <row r="220" spans="11:14" x14ac:dyDescent="0.25">
      <c r="K220" s="13">
        <v>3.75</v>
      </c>
      <c r="L220" s="19">
        <f t="shared" si="19"/>
        <v>3.5259568236744541E-4</v>
      </c>
      <c r="M220" s="22">
        <f t="shared" si="20"/>
        <v>7.2256513671447142E-2</v>
      </c>
      <c r="N220" s="22">
        <f t="shared" si="21"/>
        <v>7.1328306158712815E-2</v>
      </c>
    </row>
    <row r="221" spans="11:14" x14ac:dyDescent="0.25">
      <c r="K221" s="13">
        <v>3.8</v>
      </c>
      <c r="L221" s="19">
        <f t="shared" si="19"/>
        <v>2.9194692579146027E-4</v>
      </c>
      <c r="M221" s="22">
        <f t="shared" si="20"/>
        <v>7.2256513671447142E-2</v>
      </c>
      <c r="N221" s="22">
        <f t="shared" si="21"/>
        <v>7.1328306158712815E-2</v>
      </c>
    </row>
    <row r="222" spans="11:14" x14ac:dyDescent="0.25">
      <c r="K222" s="13">
        <v>3.85</v>
      </c>
      <c r="L222" s="19">
        <f t="shared" si="19"/>
        <v>2.4112658022599324E-4</v>
      </c>
      <c r="M222" s="22">
        <f t="shared" si="20"/>
        <v>7.2256513671447142E-2</v>
      </c>
      <c r="N222" s="22">
        <f t="shared" si="21"/>
        <v>7.1328306158712815E-2</v>
      </c>
    </row>
    <row r="223" spans="11:14" x14ac:dyDescent="0.25">
      <c r="K223" s="13">
        <v>3.9</v>
      </c>
      <c r="L223" s="19">
        <f t="shared" si="19"/>
        <v>1.9865547139277272E-4</v>
      </c>
      <c r="M223" s="22">
        <f t="shared" si="20"/>
        <v>7.2256513671447142E-2</v>
      </c>
      <c r="N223" s="22">
        <f t="shared" si="21"/>
        <v>7.1328306158712815E-2</v>
      </c>
    </row>
    <row r="224" spans="11:14" x14ac:dyDescent="0.25">
      <c r="K224" s="13">
        <v>3.95</v>
      </c>
      <c r="L224" s="19">
        <f t="shared" si="19"/>
        <v>1.6325640876624199E-4</v>
      </c>
      <c r="M224" s="22">
        <f t="shared" si="20"/>
        <v>7.2256513671447142E-2</v>
      </c>
      <c r="N224" s="22">
        <f t="shared" si="21"/>
        <v>7.1328306158712815E-2</v>
      </c>
    </row>
    <row r="225" spans="11:14" x14ac:dyDescent="0.25">
      <c r="K225" s="13">
        <v>4</v>
      </c>
      <c r="L225" s="19">
        <f t="shared" si="19"/>
        <v>1.3383022576488537E-4</v>
      </c>
      <c r="M225" s="22">
        <f t="shared" si="20"/>
        <v>7.2256513671447142E-2</v>
      </c>
      <c r="N225" s="22">
        <f t="shared" si="21"/>
        <v>7.1328306158712815E-2</v>
      </c>
    </row>
    <row r="226" spans="11:14" x14ac:dyDescent="0.25">
      <c r="K226" s="13">
        <v>4.05</v>
      </c>
      <c r="L226" s="19">
        <f t="shared" si="19"/>
        <v>1.0943404343980055E-4</v>
      </c>
      <c r="M226" s="22">
        <f t="shared" si="20"/>
        <v>7.2256513671447142E-2</v>
      </c>
      <c r="N226" s="22">
        <f t="shared" si="21"/>
        <v>7.1328306158712815E-2</v>
      </c>
    </row>
    <row r="227" spans="11:14" x14ac:dyDescent="0.25">
      <c r="K227" s="13">
        <v>4.0999999999999996</v>
      </c>
      <c r="L227" s="19">
        <f t="shared" si="19"/>
        <v>8.9261657177132928E-5</v>
      </c>
      <c r="M227" s="22">
        <f t="shared" si="20"/>
        <v>7.2256513671447142E-2</v>
      </c>
      <c r="N227" s="22">
        <f t="shared" si="21"/>
        <v>7.1328306158712815E-2</v>
      </c>
    </row>
    <row r="228" spans="11:14" x14ac:dyDescent="0.25">
      <c r="K228" s="13">
        <v>4.1500000000000004</v>
      </c>
      <c r="L228" s="19">
        <f t="shared" si="19"/>
        <v>7.2625930302252324E-5</v>
      </c>
      <c r="M228" s="22">
        <f t="shared" si="20"/>
        <v>7.2256513671447142E-2</v>
      </c>
      <c r="N228" s="22">
        <f t="shared" si="21"/>
        <v>7.1328306158712815E-2</v>
      </c>
    </row>
    <row r="229" spans="11:14" x14ac:dyDescent="0.25">
      <c r="K229" s="13">
        <v>4.2</v>
      </c>
      <c r="L229" s="19">
        <f t="shared" si="19"/>
        <v>5.8943067756539855E-5</v>
      </c>
      <c r="M229" s="22">
        <f t="shared" si="20"/>
        <v>7.2256513671447142E-2</v>
      </c>
      <c r="N229" s="22">
        <f t="shared" si="21"/>
        <v>7.1328306158712815E-2</v>
      </c>
    </row>
    <row r="230" spans="11:14" x14ac:dyDescent="0.25">
      <c r="K230" s="13">
        <v>4.25</v>
      </c>
      <c r="L230" s="19">
        <f t="shared" si="19"/>
        <v>4.7718636541204952E-5</v>
      </c>
      <c r="M230" s="22">
        <f t="shared" si="20"/>
        <v>7.2256513671447142E-2</v>
      </c>
      <c r="N230" s="22">
        <f t="shared" si="21"/>
        <v>7.1328306158712815E-2</v>
      </c>
    </row>
    <row r="231" spans="11:14" x14ac:dyDescent="0.25">
      <c r="K231" s="13">
        <v>4.3</v>
      </c>
      <c r="L231" s="19">
        <f t="shared" si="19"/>
        <v>3.8535196742087129E-5</v>
      </c>
      <c r="M231" s="22">
        <f t="shared" si="20"/>
        <v>7.2256513671447142E-2</v>
      </c>
      <c r="N231" s="22">
        <f t="shared" si="21"/>
        <v>7.1328306158712815E-2</v>
      </c>
    </row>
    <row r="232" spans="11:14" x14ac:dyDescent="0.25">
      <c r="K232" s="13">
        <v>4.3499999999999996</v>
      </c>
      <c r="L232" s="19">
        <f t="shared" si="19"/>
        <v>3.1041407057850266E-5</v>
      </c>
      <c r="M232" s="22">
        <f t="shared" si="20"/>
        <v>7.2256513671447142E-2</v>
      </c>
      <c r="N232" s="22">
        <f t="shared" si="21"/>
        <v>7.1328306158712815E-2</v>
      </c>
    </row>
    <row r="233" spans="11:14" x14ac:dyDescent="0.25">
      <c r="K233" s="13">
        <v>4.4000000000000004</v>
      </c>
      <c r="L233" s="19">
        <f t="shared" si="19"/>
        <v>2.4942471290053535E-5</v>
      </c>
      <c r="M233" s="22">
        <f t="shared" si="20"/>
        <v>7.2256513671447142E-2</v>
      </c>
      <c r="N233" s="22">
        <f t="shared" si="21"/>
        <v>7.1328306158712815E-2</v>
      </c>
    </row>
    <row r="234" spans="11:14" x14ac:dyDescent="0.25">
      <c r="K234" s="13">
        <v>4.45</v>
      </c>
      <c r="L234" s="19">
        <f t="shared" si="19"/>
        <v>1.9991796706922791E-5</v>
      </c>
      <c r="M234" s="22">
        <f t="shared" si="20"/>
        <v>7.2256513671447142E-2</v>
      </c>
      <c r="N234" s="22">
        <f t="shared" si="21"/>
        <v>7.1328306158712815E-2</v>
      </c>
    </row>
    <row r="235" spans="11:14" x14ac:dyDescent="0.25">
      <c r="K235" s="13">
        <v>4.5</v>
      </c>
      <c r="L235" s="19">
        <f t="shared" si="19"/>
        <v>1.5983741106905475E-5</v>
      </c>
      <c r="M235" s="22">
        <f t="shared" si="20"/>
        <v>7.2256513671447142E-2</v>
      </c>
      <c r="N235" s="22">
        <f t="shared" si="21"/>
        <v>7.1328306158712815E-2</v>
      </c>
    </row>
    <row r="236" spans="11:14" x14ac:dyDescent="0.25">
      <c r="K236" s="13">
        <v>4.55</v>
      </c>
      <c r="L236" s="19">
        <f t="shared" si="19"/>
        <v>1.2747332381833466E-5</v>
      </c>
      <c r="M236" s="22">
        <f t="shared" si="20"/>
        <v>7.2256513671447142E-2</v>
      </c>
      <c r="N236" s="22">
        <f t="shared" si="21"/>
        <v>7.1328306158712815E-2</v>
      </c>
    </row>
    <row r="237" spans="11:14" x14ac:dyDescent="0.25">
      <c r="K237" s="13">
        <v>4.5999999999999996</v>
      </c>
      <c r="L237" s="19">
        <f t="shared" si="19"/>
        <v>1.0140852065486758E-5</v>
      </c>
      <c r="M237" s="22">
        <f t="shared" si="20"/>
        <v>7.2256513671447142E-2</v>
      </c>
      <c r="N237" s="22">
        <f t="shared" si="21"/>
        <v>7.1328306158712815E-2</v>
      </c>
    </row>
    <row r="238" spans="11:14" x14ac:dyDescent="0.25">
      <c r="K238" s="13">
        <v>4.6500000000000004</v>
      </c>
      <c r="L238" s="19">
        <f t="shared" si="19"/>
        <v>8.0471824564922952E-6</v>
      </c>
      <c r="M238" s="22">
        <f t="shared" si="20"/>
        <v>7.2256513671447142E-2</v>
      </c>
      <c r="N238" s="22">
        <f t="shared" si="21"/>
        <v>7.1328306158712815E-2</v>
      </c>
    </row>
    <row r="239" spans="11:14" x14ac:dyDescent="0.25">
      <c r="K239" s="13">
        <v>4.7</v>
      </c>
      <c r="L239" s="19">
        <f t="shared" si="19"/>
        <v>6.3698251788670899E-6</v>
      </c>
      <c r="M239" s="22">
        <f t="shared" si="20"/>
        <v>7.2256513671447142E-2</v>
      </c>
      <c r="N239" s="22">
        <f t="shared" si="21"/>
        <v>7.1328306158712815E-2</v>
      </c>
    </row>
    <row r="240" spans="11:14" x14ac:dyDescent="0.25">
      <c r="K240" s="13">
        <v>4.75</v>
      </c>
      <c r="L240" s="19">
        <f t="shared" si="19"/>
        <v>5.0295072885924454E-6</v>
      </c>
      <c r="M240" s="22">
        <f t="shared" si="20"/>
        <v>7.2256513671447142E-2</v>
      </c>
      <c r="N240" s="22">
        <f t="shared" si="21"/>
        <v>7.1328306158712815E-2</v>
      </c>
    </row>
    <row r="241" spans="11:14" x14ac:dyDescent="0.25">
      <c r="K241" s="13">
        <v>4.8</v>
      </c>
      <c r="L241" s="19">
        <f t="shared" si="19"/>
        <v>3.9612990910320753E-6</v>
      </c>
      <c r="M241" s="22">
        <f t="shared" si="20"/>
        <v>7.2256513671447142E-2</v>
      </c>
      <c r="N241" s="22">
        <f t="shared" si="21"/>
        <v>7.1328306158712815E-2</v>
      </c>
    </row>
    <row r="242" spans="11:14" x14ac:dyDescent="0.25">
      <c r="K242" s="13">
        <v>4.8499999999999996</v>
      </c>
      <c r="L242" s="19">
        <f t="shared" si="19"/>
        <v>3.1121755791489445E-6</v>
      </c>
      <c r="M242" s="22">
        <f t="shared" si="20"/>
        <v>7.2256513671447142E-2</v>
      </c>
      <c r="N242" s="22">
        <f t="shared" si="21"/>
        <v>7.1328306158712815E-2</v>
      </c>
    </row>
    <row r="243" spans="11:14" x14ac:dyDescent="0.25">
      <c r="K243" s="13">
        <v>4.9000000000000004</v>
      </c>
      <c r="L243" s="19">
        <f t="shared" si="19"/>
        <v>2.4389607458933522E-6</v>
      </c>
      <c r="M243" s="22">
        <f t="shared" si="20"/>
        <v>7.2256513671447142E-2</v>
      </c>
      <c r="N243" s="22">
        <f t="shared" si="21"/>
        <v>7.1328306158712815E-2</v>
      </c>
    </row>
    <row r="244" spans="11:14" x14ac:dyDescent="0.25">
      <c r="K244" s="13">
        <v>4.95</v>
      </c>
      <c r="L244" s="19">
        <f t="shared" si="19"/>
        <v>1.9066009031228108E-6</v>
      </c>
      <c r="M244" s="22">
        <f t="shared" si="20"/>
        <v>7.2256513671447142E-2</v>
      </c>
      <c r="N244" s="22">
        <f t="shared" si="21"/>
        <v>7.1328306158712815E-2</v>
      </c>
    </row>
    <row r="245" spans="11:14" x14ac:dyDescent="0.25">
      <c r="K245" s="13">
        <v>5</v>
      </c>
      <c r="L245" s="19">
        <f t="shared" si="19"/>
        <v>1.4867195147342977E-6</v>
      </c>
      <c r="M245" s="22">
        <f t="shared" si="20"/>
        <v>7.2256513671447142E-2</v>
      </c>
      <c r="N245" s="22">
        <f t="shared" si="21"/>
        <v>7.1328306158712815E-2</v>
      </c>
    </row>
    <row r="246" spans="11:14" x14ac:dyDescent="0.25">
      <c r="K246" s="13">
        <v>5.05</v>
      </c>
      <c r="L246" s="19">
        <f t="shared" si="19"/>
        <v>1.1564119035797834E-6</v>
      </c>
      <c r="M246" s="22">
        <f t="shared" si="20"/>
        <v>7.2256513671447142E-2</v>
      </c>
      <c r="N246" s="22">
        <f t="shared" si="21"/>
        <v>7.1328306158712815E-2</v>
      </c>
    </row>
    <row r="247" spans="11:14" x14ac:dyDescent="0.25">
      <c r="K247" s="13">
        <v>5.0999999999999996</v>
      </c>
      <c r="L247" s="19">
        <f t="shared" si="19"/>
        <v>8.9724351623833374E-7</v>
      </c>
      <c r="M247" s="22">
        <f t="shared" si="20"/>
        <v>7.2256513671447142E-2</v>
      </c>
      <c r="N247" s="22">
        <f t="shared" si="21"/>
        <v>7.1328306158712815E-2</v>
      </c>
    </row>
    <row r="248" spans="11:14" x14ac:dyDescent="0.25">
      <c r="K248" s="13">
        <v>5.15</v>
      </c>
      <c r="L248" s="19">
        <f t="shared" si="19"/>
        <v>6.9442023538553393E-7</v>
      </c>
      <c r="M248" s="22">
        <f t="shared" si="20"/>
        <v>7.2256513671447142E-2</v>
      </c>
      <c r="N248" s="22">
        <f t="shared" si="21"/>
        <v>7.1328306158712815E-2</v>
      </c>
    </row>
    <row r="249" spans="11:14" x14ac:dyDescent="0.25">
      <c r="K249" s="13">
        <v>5.2</v>
      </c>
      <c r="L249" s="19">
        <f t="shared" si="19"/>
        <v>5.3610353446976145E-7</v>
      </c>
      <c r="M249" s="22">
        <f t="shared" si="20"/>
        <v>7.2256513671447142E-2</v>
      </c>
      <c r="N249" s="22">
        <f t="shared" si="21"/>
        <v>7.1328306158712815E-2</v>
      </c>
    </row>
    <row r="250" spans="11:14" x14ac:dyDescent="0.25">
      <c r="K250" s="13">
        <v>5.25</v>
      </c>
      <c r="L250" s="19">
        <f t="shared" si="19"/>
        <v>4.1284709886299984E-7</v>
      </c>
      <c r="M250" s="22">
        <f t="shared" si="20"/>
        <v>7.2256513671447142E-2</v>
      </c>
      <c r="N250" s="22">
        <f t="shared" si="21"/>
        <v>7.1328306158712815E-2</v>
      </c>
    </row>
    <row r="251" spans="11:14" x14ac:dyDescent="0.25">
      <c r="K251" s="13">
        <v>5.3</v>
      </c>
      <c r="L251" s="19">
        <f t="shared" si="19"/>
        <v>3.1713492167159759E-7</v>
      </c>
      <c r="M251" s="22">
        <f t="shared" si="20"/>
        <v>7.2256513671447142E-2</v>
      </c>
      <c r="N251" s="22">
        <f t="shared" si="21"/>
        <v>7.1328306158712815E-2</v>
      </c>
    </row>
    <row r="252" spans="11:14" x14ac:dyDescent="0.25">
      <c r="K252" s="13">
        <v>5.35</v>
      </c>
      <c r="L252" s="19">
        <f t="shared" si="19"/>
        <v>2.430038541080535E-7</v>
      </c>
      <c r="M252" s="22">
        <f t="shared" si="20"/>
        <v>7.2256513671447142E-2</v>
      </c>
      <c r="N252" s="22">
        <f t="shared" si="21"/>
        <v>7.1328306158712815E-2</v>
      </c>
    </row>
    <row r="253" spans="11:14" x14ac:dyDescent="0.25">
      <c r="K253" s="13">
        <v>5.4</v>
      </c>
      <c r="L253" s="19">
        <f t="shared" si="19"/>
        <v>1.8573618445552897E-7</v>
      </c>
      <c r="M253" s="22">
        <f t="shared" si="20"/>
        <v>7.2256513671447142E-2</v>
      </c>
      <c r="N253" s="22">
        <f t="shared" si="21"/>
        <v>7.1328306158712815E-2</v>
      </c>
    </row>
    <row r="254" spans="11:14" x14ac:dyDescent="0.25">
      <c r="K254" s="13">
        <v>5.45</v>
      </c>
      <c r="L254" s="19">
        <f t="shared" si="19"/>
        <v>1.4161007130161176E-7</v>
      </c>
      <c r="M254" s="22">
        <f t="shared" si="20"/>
        <v>7.2256513671447142E-2</v>
      </c>
      <c r="N254" s="22">
        <f t="shared" si="21"/>
        <v>7.1328306158712815E-2</v>
      </c>
    </row>
    <row r="255" spans="11:14" x14ac:dyDescent="0.25">
      <c r="K255" s="13">
        <v>5.5</v>
      </c>
      <c r="L255" s="19">
        <f t="shared" si="19"/>
        <v>1.0769760042543276E-7</v>
      </c>
      <c r="M255" s="22">
        <f t="shared" si="20"/>
        <v>7.2256513671447142E-2</v>
      </c>
      <c r="N255" s="22">
        <f t="shared" si="21"/>
        <v>7.1328306158712815E-2</v>
      </c>
    </row>
    <row r="256" spans="11:14" x14ac:dyDescent="0.25">
      <c r="K256" s="13">
        <v>5.55</v>
      </c>
      <c r="L256" s="19">
        <f t="shared" si="19"/>
        <v>8.1701903785432203E-8</v>
      </c>
      <c r="M256" s="22">
        <f t="shared" si="20"/>
        <v>7.2256513671447142E-2</v>
      </c>
      <c r="N256" s="22">
        <f t="shared" si="21"/>
        <v>7.1328306158712815E-2</v>
      </c>
    </row>
    <row r="257" spans="11:14" x14ac:dyDescent="0.25">
      <c r="K257" s="13">
        <v>5.6</v>
      </c>
      <c r="L257" s="19">
        <f t="shared" si="19"/>
        <v>6.1826205001658573E-8</v>
      </c>
      <c r="M257" s="22">
        <f t="shared" si="20"/>
        <v>7.2256513671447142E-2</v>
      </c>
      <c r="N257" s="22">
        <f t="shared" si="21"/>
        <v>7.1328306158712815E-2</v>
      </c>
    </row>
    <row r="258" spans="11:14" x14ac:dyDescent="0.25">
      <c r="K258" s="13">
        <v>5.65</v>
      </c>
      <c r="L258" s="19">
        <f t="shared" si="19"/>
        <v>4.666886797594256E-8</v>
      </c>
      <c r="M258" s="22">
        <f t="shared" si="20"/>
        <v>7.2256513671447142E-2</v>
      </c>
      <c r="N258" s="22">
        <f t="shared" si="21"/>
        <v>7.1328306158712815E-2</v>
      </c>
    </row>
    <row r="259" spans="11:14" x14ac:dyDescent="0.25">
      <c r="K259" s="13">
        <v>5.7</v>
      </c>
      <c r="L259" s="19">
        <f t="shared" si="19"/>
        <v>3.513955094820434E-8</v>
      </c>
      <c r="M259" s="22">
        <f t="shared" si="20"/>
        <v>7.2256513671447142E-2</v>
      </c>
      <c r="N259" s="22">
        <f t="shared" si="21"/>
        <v>7.1328306158712815E-2</v>
      </c>
    </row>
    <row r="260" spans="11:14" x14ac:dyDescent="0.25">
      <c r="K260" s="13">
        <v>5.75</v>
      </c>
      <c r="L260" s="19">
        <f t="shared" si="19"/>
        <v>2.6392432035705735E-8</v>
      </c>
      <c r="M260" s="22">
        <f t="shared" si="20"/>
        <v>7.2256513671447142E-2</v>
      </c>
      <c r="N260" s="22">
        <f t="shared" si="21"/>
        <v>7.1328306158712815E-2</v>
      </c>
    </row>
    <row r="261" spans="11:14" x14ac:dyDescent="0.25">
      <c r="K261" s="13">
        <v>5.8</v>
      </c>
      <c r="L261" s="19">
        <f t="shared" si="19"/>
        <v>1.9773196406244672E-8</v>
      </c>
      <c r="M261" s="22">
        <f t="shared" si="20"/>
        <v>7.2256513671447142E-2</v>
      </c>
      <c r="N261" s="22">
        <f t="shared" si="21"/>
        <v>7.1328306158712815E-2</v>
      </c>
    </row>
    <row r="262" spans="11:14" x14ac:dyDescent="0.25">
      <c r="K262" s="13">
        <v>5.85</v>
      </c>
      <c r="L262" s="19">
        <f t="shared" ref="L262:L285" si="22">_xlfn.NORM.S.DIST(K262,FALSE)</f>
        <v>1.4777079586480053E-8</v>
      </c>
      <c r="M262" s="22">
        <f t="shared" ref="M262:M285" si="23">_xlfn.NORM.S.DIST(($B$23-SQRT($B$11)*K262)/SQRT(1-$B$11),TRUE)</f>
        <v>7.2256513671447142E-2</v>
      </c>
      <c r="N262" s="22">
        <f t="shared" ref="N262:N285" si="24">_xlfn.NORM.S.DIST(($B$26-SQRT($B$11)*K262)/SQRT(1-$B$11),TRUE)</f>
        <v>7.1328306158712815E-2</v>
      </c>
    </row>
    <row r="263" spans="11:14" x14ac:dyDescent="0.25">
      <c r="K263" s="13">
        <v>5.9</v>
      </c>
      <c r="L263" s="19">
        <f t="shared" si="22"/>
        <v>1.1015763624682308E-8</v>
      </c>
      <c r="M263" s="22">
        <f t="shared" si="23"/>
        <v>7.2256513671447142E-2</v>
      </c>
      <c r="N263" s="22">
        <f t="shared" si="24"/>
        <v>7.1328306158712815E-2</v>
      </c>
    </row>
    <row r="264" spans="11:14" x14ac:dyDescent="0.25">
      <c r="K264" s="13">
        <v>5.95</v>
      </c>
      <c r="L264" s="19">
        <f t="shared" si="22"/>
        <v>8.1913384034791736E-9</v>
      </c>
      <c r="M264" s="22">
        <f t="shared" si="23"/>
        <v>7.2256513671447142E-2</v>
      </c>
      <c r="N264" s="22">
        <f t="shared" si="24"/>
        <v>7.1328306158712815E-2</v>
      </c>
    </row>
    <row r="265" spans="11:14" x14ac:dyDescent="0.25">
      <c r="K265" s="13">
        <v>6</v>
      </c>
      <c r="L265" s="19">
        <f t="shared" si="22"/>
        <v>6.0758828498232861E-9</v>
      </c>
      <c r="M265" s="22">
        <f t="shared" si="23"/>
        <v>7.2256513671447142E-2</v>
      </c>
      <c r="N265" s="22">
        <f t="shared" si="24"/>
        <v>7.1328306158712815E-2</v>
      </c>
    </row>
    <row r="266" spans="11:14" x14ac:dyDescent="0.25">
      <c r="K266" s="13">
        <v>6.05</v>
      </c>
      <c r="L266" s="19">
        <f t="shared" si="22"/>
        <v>4.4955018310132447E-9</v>
      </c>
      <c r="M266" s="22">
        <f t="shared" si="23"/>
        <v>7.2256513671447142E-2</v>
      </c>
      <c r="N266" s="22">
        <f t="shared" si="24"/>
        <v>7.1328306158712815E-2</v>
      </c>
    </row>
    <row r="267" spans="11:14" x14ac:dyDescent="0.25">
      <c r="K267" s="13">
        <v>6.1</v>
      </c>
      <c r="L267" s="19">
        <f t="shared" si="22"/>
        <v>3.3178842435473049E-9</v>
      </c>
      <c r="M267" s="22">
        <f t="shared" si="23"/>
        <v>7.2256513671447142E-2</v>
      </c>
      <c r="N267" s="22">
        <f t="shared" si="24"/>
        <v>7.1328306158712815E-2</v>
      </c>
    </row>
    <row r="268" spans="11:14" x14ac:dyDescent="0.25">
      <c r="K268" s="13">
        <v>6.15</v>
      </c>
      <c r="L268" s="19">
        <f t="shared" si="22"/>
        <v>2.442634826807044E-9</v>
      </c>
      <c r="M268" s="22">
        <f t="shared" si="23"/>
        <v>7.2256513671447142E-2</v>
      </c>
      <c r="N268" s="22">
        <f t="shared" si="24"/>
        <v>7.1328306158712815E-2</v>
      </c>
    </row>
    <row r="269" spans="11:14" x14ac:dyDescent="0.25">
      <c r="K269" s="13">
        <v>6.2</v>
      </c>
      <c r="L269" s="19">
        <f t="shared" si="22"/>
        <v>1.7937839079640794E-9</v>
      </c>
      <c r="M269" s="22">
        <f t="shared" si="23"/>
        <v>7.2256513671447142E-2</v>
      </c>
      <c r="N269" s="22">
        <f t="shared" si="24"/>
        <v>7.1328306158712815E-2</v>
      </c>
    </row>
    <row r="270" spans="11:14" x14ac:dyDescent="0.25">
      <c r="K270" s="13">
        <v>6.25</v>
      </c>
      <c r="L270" s="19">
        <f t="shared" si="22"/>
        <v>1.314001818155884E-9</v>
      </c>
      <c r="M270" s="22">
        <f t="shared" si="23"/>
        <v>7.2256513671447142E-2</v>
      </c>
      <c r="N270" s="22">
        <f t="shared" si="24"/>
        <v>7.1328306158712815E-2</v>
      </c>
    </row>
    <row r="271" spans="11:14" x14ac:dyDescent="0.25">
      <c r="K271" s="13">
        <v>6.3</v>
      </c>
      <c r="L271" s="19">
        <f t="shared" si="22"/>
        <v>9.6014333703123363E-10</v>
      </c>
      <c r="M271" s="22">
        <f t="shared" si="23"/>
        <v>7.2256513671447142E-2</v>
      </c>
      <c r="N271" s="22">
        <f t="shared" si="24"/>
        <v>7.1328306158712815E-2</v>
      </c>
    </row>
    <row r="272" spans="11:14" x14ac:dyDescent="0.25">
      <c r="K272" s="13">
        <v>6.35</v>
      </c>
      <c r="L272" s="19">
        <f t="shared" si="22"/>
        <v>6.9982659485798031E-10</v>
      </c>
      <c r="M272" s="22">
        <f t="shared" si="23"/>
        <v>7.2256513671447142E-2</v>
      </c>
      <c r="N272" s="22">
        <f t="shared" si="24"/>
        <v>7.1328306158712815E-2</v>
      </c>
    </row>
    <row r="273" spans="11:14" x14ac:dyDescent="0.25">
      <c r="K273" s="13">
        <v>6.4</v>
      </c>
      <c r="L273" s="19">
        <f t="shared" si="22"/>
        <v>5.0881402816450389E-10</v>
      </c>
      <c r="M273" s="22">
        <f t="shared" si="23"/>
        <v>7.2256513671447142E-2</v>
      </c>
      <c r="N273" s="22">
        <f t="shared" si="24"/>
        <v>7.1328306158712815E-2</v>
      </c>
    </row>
    <row r="274" spans="11:14" x14ac:dyDescent="0.25">
      <c r="K274" s="13">
        <v>6.45</v>
      </c>
      <c r="L274" s="19">
        <f t="shared" si="22"/>
        <v>3.6901326161245672E-10</v>
      </c>
      <c r="M274" s="22">
        <f t="shared" si="23"/>
        <v>7.2256513671447142E-2</v>
      </c>
      <c r="N274" s="22">
        <f t="shared" si="24"/>
        <v>7.1328306158712815E-2</v>
      </c>
    </row>
    <row r="275" spans="11:14" x14ac:dyDescent="0.25">
      <c r="K275" s="13">
        <v>6.5</v>
      </c>
      <c r="L275" s="19">
        <f t="shared" si="22"/>
        <v>2.6695566147628519E-10</v>
      </c>
      <c r="M275" s="22">
        <f t="shared" si="23"/>
        <v>7.2256513671447142E-2</v>
      </c>
      <c r="N275" s="22">
        <f t="shared" si="24"/>
        <v>7.1328306158712815E-2</v>
      </c>
    </row>
    <row r="276" spans="11:14" x14ac:dyDescent="0.25">
      <c r="K276" s="13">
        <v>6.55</v>
      </c>
      <c r="L276" s="19">
        <f t="shared" si="22"/>
        <v>1.9264181479359126E-10</v>
      </c>
      <c r="M276" s="22">
        <f t="shared" si="23"/>
        <v>7.2256513671447142E-2</v>
      </c>
      <c r="N276" s="22">
        <f t="shared" si="24"/>
        <v>7.1328306158712815E-2</v>
      </c>
    </row>
    <row r="277" spans="11:14" x14ac:dyDescent="0.25">
      <c r="K277" s="13">
        <v>6.6</v>
      </c>
      <c r="L277" s="19">
        <f t="shared" si="22"/>
        <v>1.3866799941653172E-10</v>
      </c>
      <c r="M277" s="22">
        <f t="shared" si="23"/>
        <v>7.2256513671447142E-2</v>
      </c>
      <c r="N277" s="22">
        <f t="shared" si="24"/>
        <v>7.1328306158712815E-2</v>
      </c>
    </row>
    <row r="278" spans="11:14" x14ac:dyDescent="0.25">
      <c r="K278" s="13">
        <v>6.65</v>
      </c>
      <c r="L278" s="19">
        <f t="shared" si="22"/>
        <v>9.9567179054970047E-11</v>
      </c>
      <c r="M278" s="22">
        <f t="shared" si="23"/>
        <v>7.2256513671447142E-2</v>
      </c>
      <c r="N278" s="22">
        <f t="shared" si="24"/>
        <v>7.1328306158712815E-2</v>
      </c>
    </row>
    <row r="279" spans="11:14" x14ac:dyDescent="0.25">
      <c r="K279" s="13">
        <v>6.7</v>
      </c>
      <c r="L279" s="19">
        <f t="shared" si="22"/>
        <v>7.1313281239960764E-11</v>
      </c>
      <c r="M279" s="22">
        <f t="shared" si="23"/>
        <v>7.2256513671447142E-2</v>
      </c>
      <c r="N279" s="22">
        <f t="shared" si="24"/>
        <v>7.1328306158712815E-2</v>
      </c>
    </row>
    <row r="280" spans="11:14" x14ac:dyDescent="0.25">
      <c r="K280" s="13">
        <v>6.75</v>
      </c>
      <c r="L280" s="19">
        <f t="shared" si="22"/>
        <v>5.0949379588436842E-11</v>
      </c>
      <c r="M280" s="22">
        <f t="shared" si="23"/>
        <v>7.2256513671447142E-2</v>
      </c>
      <c r="N280" s="22">
        <f t="shared" si="24"/>
        <v>7.1328306158712815E-2</v>
      </c>
    </row>
    <row r="281" spans="11:14" x14ac:dyDescent="0.25">
      <c r="K281" s="13">
        <v>6.8</v>
      </c>
      <c r="L281" s="19">
        <f t="shared" si="22"/>
        <v>3.6309615017918004E-11</v>
      </c>
      <c r="M281" s="22">
        <f t="shared" si="23"/>
        <v>7.2256513671447142E-2</v>
      </c>
      <c r="N281" s="22">
        <f t="shared" si="24"/>
        <v>7.1328306158712815E-2</v>
      </c>
    </row>
    <row r="282" spans="11:14" x14ac:dyDescent="0.25">
      <c r="K282" s="13">
        <v>6.85</v>
      </c>
      <c r="L282" s="19">
        <f t="shared" si="22"/>
        <v>2.5811821449986732E-11</v>
      </c>
      <c r="M282" s="22">
        <f t="shared" si="23"/>
        <v>7.2256513671447142E-2</v>
      </c>
      <c r="N282" s="22">
        <f t="shared" si="24"/>
        <v>7.1328306158712815E-2</v>
      </c>
    </row>
    <row r="283" spans="11:14" x14ac:dyDescent="0.25">
      <c r="K283" s="13">
        <v>6.9</v>
      </c>
      <c r="L283" s="19">
        <f t="shared" si="22"/>
        <v>1.8303322170155714E-11</v>
      </c>
      <c r="M283" s="22">
        <f t="shared" si="23"/>
        <v>7.2256513671447142E-2</v>
      </c>
      <c r="N283" s="22">
        <f t="shared" si="24"/>
        <v>7.1328306158712815E-2</v>
      </c>
    </row>
    <row r="284" spans="11:14" x14ac:dyDescent="0.25">
      <c r="K284" s="13">
        <v>6.9499999999998998</v>
      </c>
      <c r="L284" s="19">
        <f t="shared" si="22"/>
        <v>1.2946591938328189E-11</v>
      </c>
      <c r="M284" s="22">
        <f t="shared" si="23"/>
        <v>7.2256513671447142E-2</v>
      </c>
      <c r="N284" s="22">
        <f t="shared" si="24"/>
        <v>7.1328306158712815E-2</v>
      </c>
    </row>
    <row r="285" spans="11:14" x14ac:dyDescent="0.25">
      <c r="K285" s="13">
        <v>7</v>
      </c>
      <c r="L285" s="19">
        <f t="shared" si="22"/>
        <v>9.1347204083645936E-12</v>
      </c>
      <c r="M285" s="22">
        <f t="shared" si="23"/>
        <v>7.2256513671447142E-2</v>
      </c>
      <c r="N285" s="22">
        <f t="shared" si="24"/>
        <v>7.1328306158712815E-2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16"/>
  <sheetViews>
    <sheetView workbookViewId="0">
      <selection activeCell="D21" sqref="D21"/>
    </sheetView>
  </sheetViews>
  <sheetFormatPr baseColWidth="10" defaultRowHeight="15" x14ac:dyDescent="0.25"/>
  <sheetData>
    <row r="1" spans="1:2" ht="18.75" x14ac:dyDescent="0.3">
      <c r="A1" s="9" t="s">
        <v>26</v>
      </c>
    </row>
    <row r="2" spans="1:2" x14ac:dyDescent="0.25">
      <c r="A2" s="6" t="s">
        <v>0</v>
      </c>
      <c r="B2" s="1">
        <v>0.01</v>
      </c>
    </row>
    <row r="3" spans="1:2" x14ac:dyDescent="0.25">
      <c r="A3" s="6" t="s">
        <v>16</v>
      </c>
      <c r="B3">
        <v>5</v>
      </c>
    </row>
    <row r="4" spans="1:2" x14ac:dyDescent="0.25">
      <c r="A4" s="6" t="s">
        <v>17</v>
      </c>
      <c r="B4" s="1">
        <v>0.03</v>
      </c>
    </row>
    <row r="5" spans="1:2" x14ac:dyDescent="0.25">
      <c r="A5" s="6" t="s">
        <v>18</v>
      </c>
      <c r="B5" s="3">
        <v>1.4999999999999999E-2</v>
      </c>
    </row>
    <row r="6" spans="1:2" x14ac:dyDescent="0.25">
      <c r="A6" s="6" t="s">
        <v>19</v>
      </c>
      <c r="B6" s="3">
        <v>1.4800000000000001E-2</v>
      </c>
    </row>
    <row r="7" spans="1:2" x14ac:dyDescent="0.25">
      <c r="A7" s="6" t="s">
        <v>20</v>
      </c>
      <c r="B7" s="1">
        <v>0.3</v>
      </c>
    </row>
    <row r="8" spans="1:2" x14ac:dyDescent="0.25">
      <c r="A8" s="6" t="s">
        <v>21</v>
      </c>
      <c r="B8" s="1">
        <v>0.51</v>
      </c>
    </row>
    <row r="9" spans="1:2" x14ac:dyDescent="0.25">
      <c r="A9" s="6" t="s">
        <v>22</v>
      </c>
      <c r="B9" s="1">
        <v>0.55000000000000004</v>
      </c>
    </row>
    <row r="10" spans="1:2" x14ac:dyDescent="0.25">
      <c r="A10" s="6" t="s">
        <v>25</v>
      </c>
      <c r="B10" s="1">
        <v>0.3</v>
      </c>
    </row>
    <row r="14" spans="1:2" x14ac:dyDescent="0.25">
      <c r="A14" s="6" t="s">
        <v>30</v>
      </c>
      <c r="B14">
        <f>SUM(H4:H64)</f>
        <v>0</v>
      </c>
    </row>
    <row r="15" spans="1:2" x14ac:dyDescent="0.25">
      <c r="A15" s="6" t="s">
        <v>31</v>
      </c>
      <c r="B15">
        <f>SUM(M4:M64)</f>
        <v>0</v>
      </c>
    </row>
    <row r="16" spans="1:2" ht="15.75" x14ac:dyDescent="0.25">
      <c r="A16" s="10" t="s">
        <v>29</v>
      </c>
      <c r="B16" s="8">
        <f>B15-B14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Ejemplo_Clase</vt:lpstr>
      <vt:lpstr>Ejercicio1</vt:lpstr>
      <vt:lpstr>Ejercicio2</vt:lpstr>
      <vt:lpstr>Comp_rho=1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2019-06-10T19:40:53Z</dcterms:modified>
</cp:coreProperties>
</file>