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trlProps/ctrlProp2.xml" ContentType="application/vnd.ms-excel.controlproperties+xml"/>
  <Override PartName="/xl/charts/chart2.xml" ContentType="application/vnd.openxmlformats-officedocument.drawingml.chart+xml"/>
  <Override PartName="/xl/drawings/drawing4.xml" ContentType="application/vnd.openxmlformats-officedocument.drawing+xml"/>
  <Override PartName="/xl/ctrlProps/ctrlProp3.xml" ContentType="application/vnd.ms-excel.controlproperties+xml"/>
  <Override PartName="/xl/charts/chart3.xml" ContentType="application/vnd.openxmlformats-officedocument.drawingml.chart+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codeName="{DD97A8EA-9A9A-E61F-A557-7D5A7D7259CE}"/>
  <workbookPr codeName="현재_통합_문서" defaultThemeVersion="202300"/>
  <mc:AlternateContent xmlns:mc="http://schemas.openxmlformats.org/markup-compatibility/2006">
    <mc:Choice Requires="x15">
      <x15ac:absPath xmlns:x15ac="http://schemas.microsoft.com/office/spreadsheetml/2010/11/ac" url="N:\개인\게임캔버스\살아남은 놈들\"/>
    </mc:Choice>
  </mc:AlternateContent>
  <xr:revisionPtr revIDLastSave="0" documentId="13_ncr:1_{8AEF4DB3-9227-4C77-A913-8372159042D5}" xr6:coauthVersionLast="47" xr6:coauthVersionMax="47" xr10:uidLastSave="{00000000-0000-0000-0000-000000000000}"/>
  <bookViews>
    <workbookView xWindow="-120" yWindow="-120" windowWidth="38640" windowHeight="21240" xr2:uid="{4CD75EC6-2FA2-4789-9C78-E5FAF75DC249}"/>
  </bookViews>
  <sheets>
    <sheet name="Info" sheetId="12" r:id="rId1"/>
    <sheet name="조합별 DPS" sheetId="8" r:id="rId2"/>
    <sheet name="퀵스왑 DPS" sheetId="9" r:id="rId3"/>
    <sheet name="접대별 DPS" sheetId="10" r:id="rId4"/>
    <sheet name="CharacterData" sheetId="1" r:id="rId5"/>
    <sheet name="BuffData" sheetId="3" r:id="rId6"/>
    <sheet name="SeasonData" sheetId="6" r:id="rId7"/>
    <sheet name="DPS Calculator" sheetId="4" r:id="rId8"/>
    <sheet name="데이터 유효성 검사"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96" i="4" l="1"/>
  <c r="G895" i="4"/>
  <c r="G894" i="4"/>
  <c r="G893" i="4"/>
  <c r="G892" i="4"/>
  <c r="G891" i="4"/>
  <c r="G890" i="4"/>
  <c r="G889" i="4"/>
  <c r="G888" i="4"/>
  <c r="G887" i="4"/>
  <c r="G886" i="4"/>
  <c r="G885" i="4"/>
  <c r="G884" i="4"/>
  <c r="F884" i="4"/>
  <c r="G883" i="4"/>
  <c r="G882" i="4"/>
  <c r="G881" i="4"/>
  <c r="G880" i="4"/>
  <c r="G879" i="4"/>
  <c r="G878" i="4"/>
  <c r="G877" i="4"/>
  <c r="F877" i="4"/>
  <c r="C877" i="4"/>
  <c r="L874" i="4"/>
  <c r="L892" i="4" s="1"/>
  <c r="K874" i="4"/>
  <c r="K886" i="4" s="1"/>
  <c r="J874" i="4"/>
  <c r="J886" i="4" s="1"/>
  <c r="I874" i="4"/>
  <c r="I886" i="4" s="1"/>
  <c r="H874" i="4"/>
  <c r="H895" i="4" s="1"/>
  <c r="F858" i="4"/>
  <c r="F832" i="4"/>
  <c r="F806" i="4"/>
  <c r="F780" i="4"/>
  <c r="F754" i="4"/>
  <c r="F728" i="4"/>
  <c r="F702" i="4"/>
  <c r="F676" i="4"/>
  <c r="F650" i="4"/>
  <c r="F624" i="4"/>
  <c r="F598" i="4"/>
  <c r="F572" i="4"/>
  <c r="F546" i="4"/>
  <c r="F520" i="4"/>
  <c r="F494" i="4"/>
  <c r="F468" i="4"/>
  <c r="F442" i="4"/>
  <c r="F416" i="4"/>
  <c r="F390" i="4"/>
  <c r="F364" i="4"/>
  <c r="F338" i="4"/>
  <c r="F312" i="4"/>
  <c r="F286" i="4"/>
  <c r="F260" i="4"/>
  <c r="F234" i="4"/>
  <c r="F208" i="4"/>
  <c r="F182" i="4"/>
  <c r="F156" i="4"/>
  <c r="F130" i="4"/>
  <c r="F104" i="4"/>
  <c r="F78" i="4"/>
  <c r="F52" i="4"/>
  <c r="F26" i="4"/>
  <c r="H28" i="4"/>
  <c r="H34" i="4"/>
  <c r="AM36" i="1"/>
  <c r="F876" i="4" s="1"/>
  <c r="M876" i="4" s="1"/>
  <c r="AO36" i="1"/>
  <c r="F886" i="4" s="1"/>
  <c r="AP36" i="1"/>
  <c r="F880" i="4" s="1"/>
  <c r="AQ36" i="1"/>
  <c r="F881" i="4" s="1"/>
  <c r="AR36" i="1"/>
  <c r="F882" i="4" s="1"/>
  <c r="AS36" i="1"/>
  <c r="F883" i="4" s="1"/>
  <c r="AU36" i="1"/>
  <c r="F878" i="4" s="1"/>
  <c r="AV36" i="1"/>
  <c r="F879" i="4" s="1"/>
  <c r="J16" i="4"/>
  <c r="J49" i="4" s="1"/>
  <c r="I16" i="4"/>
  <c r="I47" i="4" s="1"/>
  <c r="AN288" i="4" a="1"/>
  <c r="AN288" i="4" s="1"/>
  <c r="AP288" i="4" s="1"/>
  <c r="AN285" i="4" a="1"/>
  <c r="AN285" i="4" s="1"/>
  <c r="AP285" i="4" s="1"/>
  <c r="G3" i="4" a="1"/>
  <c r="G3" i="4" s="1"/>
  <c r="G4" i="4" a="1"/>
  <c r="G4" i="4" s="1"/>
  <c r="G2" i="4" a="1"/>
  <c r="G2" i="4" s="1"/>
  <c r="O860" i="4" a="1"/>
  <c r="O860" i="4" s="1"/>
  <c r="Q860" i="4" s="1"/>
  <c r="O857" i="4" a="1"/>
  <c r="O857" i="4" s="1"/>
  <c r="Q857" i="4" s="1"/>
  <c r="G870" i="4"/>
  <c r="G869" i="4"/>
  <c r="G868" i="4"/>
  <c r="G867" i="4"/>
  <c r="G866" i="4"/>
  <c r="G865" i="4"/>
  <c r="G864" i="4"/>
  <c r="G863" i="4"/>
  <c r="G862" i="4"/>
  <c r="G861" i="4"/>
  <c r="G860" i="4"/>
  <c r="G859" i="4"/>
  <c r="G858" i="4"/>
  <c r="G857" i="4"/>
  <c r="G856" i="4"/>
  <c r="G855" i="4"/>
  <c r="G854" i="4"/>
  <c r="G853" i="4"/>
  <c r="G852" i="4"/>
  <c r="G851" i="4"/>
  <c r="L848" i="4"/>
  <c r="L866" i="4" s="1"/>
  <c r="K848" i="4"/>
  <c r="K866" i="4" s="1"/>
  <c r="J848" i="4"/>
  <c r="J860" i="4" s="1"/>
  <c r="I848" i="4"/>
  <c r="I866" i="4" s="1"/>
  <c r="H848" i="4"/>
  <c r="H869" i="4" s="1"/>
  <c r="BR834" i="4" a="1"/>
  <c r="BR834" i="4" s="1"/>
  <c r="BT834" i="4" s="1"/>
  <c r="BR831" i="4" a="1"/>
  <c r="BR831" i="4" s="1"/>
  <c r="BT831" i="4" s="1"/>
  <c r="O834" i="4" a="1"/>
  <c r="O834" i="4" s="1"/>
  <c r="Q834" i="4" s="1"/>
  <c r="O831" i="4" a="1"/>
  <c r="O831" i="4" s="1"/>
  <c r="Q831" i="4" s="1"/>
  <c r="G844" i="4"/>
  <c r="G843" i="4"/>
  <c r="G842" i="4"/>
  <c r="G841" i="4"/>
  <c r="G840" i="4"/>
  <c r="G839" i="4"/>
  <c r="G838" i="4"/>
  <c r="G837" i="4"/>
  <c r="G836" i="4"/>
  <c r="G835" i="4"/>
  <c r="G834" i="4"/>
  <c r="G833" i="4"/>
  <c r="G832" i="4"/>
  <c r="G831" i="4"/>
  <c r="G830" i="4"/>
  <c r="G829" i="4"/>
  <c r="G828" i="4"/>
  <c r="G827" i="4"/>
  <c r="G826" i="4"/>
  <c r="G825" i="4"/>
  <c r="L822" i="4"/>
  <c r="L834" i="4" s="1"/>
  <c r="K822" i="4"/>
  <c r="K840" i="4" s="1"/>
  <c r="J822" i="4"/>
  <c r="J834" i="4" s="1"/>
  <c r="I822" i="4"/>
  <c r="I840" i="4" s="1"/>
  <c r="H822" i="4"/>
  <c r="H843" i="4" s="1"/>
  <c r="BC808" i="4" a="1"/>
  <c r="BC808" i="4" s="1"/>
  <c r="BE808" i="4" s="1"/>
  <c r="BC805" i="4" a="1"/>
  <c r="BC805" i="4" s="1"/>
  <c r="BE805" i="4" s="1"/>
  <c r="O808" i="4" a="1"/>
  <c r="O808" i="4" s="1"/>
  <c r="Q808" i="4" s="1"/>
  <c r="O805" i="4" a="1"/>
  <c r="O805" i="4" s="1"/>
  <c r="Q805" i="4" s="1"/>
  <c r="G818" i="4"/>
  <c r="G817" i="4"/>
  <c r="G816" i="4"/>
  <c r="G815" i="4"/>
  <c r="G814" i="4"/>
  <c r="G813" i="4"/>
  <c r="G812" i="4"/>
  <c r="G811" i="4"/>
  <c r="G810" i="4"/>
  <c r="G809" i="4"/>
  <c r="G808" i="4"/>
  <c r="G807" i="4"/>
  <c r="G806" i="4"/>
  <c r="G805" i="4"/>
  <c r="G804" i="4"/>
  <c r="G803" i="4"/>
  <c r="G802" i="4"/>
  <c r="G801" i="4"/>
  <c r="G800" i="4"/>
  <c r="G799" i="4"/>
  <c r="L796" i="4"/>
  <c r="L814" i="4" s="1"/>
  <c r="K796" i="4"/>
  <c r="K808" i="4" s="1"/>
  <c r="J796" i="4"/>
  <c r="J814" i="4" s="1"/>
  <c r="I796" i="4"/>
  <c r="I808" i="4" s="1"/>
  <c r="H796" i="4"/>
  <c r="H817" i="4" s="1"/>
  <c r="O782" i="4" a="1"/>
  <c r="O782" i="4" s="1"/>
  <c r="Q782" i="4" s="1"/>
  <c r="O779" i="4" a="1"/>
  <c r="O779" i="4" s="1"/>
  <c r="Q779" i="4" s="1"/>
  <c r="G792" i="4"/>
  <c r="G791" i="4"/>
  <c r="G790" i="4"/>
  <c r="G789" i="4"/>
  <c r="G788" i="4"/>
  <c r="G787" i="4"/>
  <c r="G786" i="4"/>
  <c r="G785" i="4"/>
  <c r="G784" i="4"/>
  <c r="G783" i="4"/>
  <c r="G782" i="4"/>
  <c r="G781" i="4"/>
  <c r="G780" i="4"/>
  <c r="G779" i="4"/>
  <c r="G778" i="4"/>
  <c r="G777" i="4"/>
  <c r="G776" i="4"/>
  <c r="G775" i="4"/>
  <c r="G774" i="4"/>
  <c r="G773" i="4"/>
  <c r="L770" i="4"/>
  <c r="L788" i="4" s="1"/>
  <c r="K770" i="4"/>
  <c r="K782" i="4" s="1"/>
  <c r="J770" i="4"/>
  <c r="J782" i="4" s="1"/>
  <c r="I770" i="4"/>
  <c r="I782" i="4" s="1"/>
  <c r="H770" i="4"/>
  <c r="H791" i="4" s="1"/>
  <c r="AX756" i="4" a="1"/>
  <c r="AX756" i="4" s="1"/>
  <c r="AZ756" i="4" s="1"/>
  <c r="AX753" i="4" a="1"/>
  <c r="AX753" i="4" s="1"/>
  <c r="AZ753" i="4" s="1"/>
  <c r="O756" i="4" a="1"/>
  <c r="O756" i="4" s="1"/>
  <c r="Q756" i="4" s="1"/>
  <c r="O753" i="4" a="1"/>
  <c r="O753" i="4" s="1"/>
  <c r="Q753" i="4" s="1"/>
  <c r="G766" i="4"/>
  <c r="G765" i="4"/>
  <c r="G764" i="4"/>
  <c r="G763" i="4"/>
  <c r="G762" i="4"/>
  <c r="G761" i="4"/>
  <c r="G760" i="4"/>
  <c r="G759" i="4"/>
  <c r="G758" i="4"/>
  <c r="G757" i="4"/>
  <c r="G756" i="4"/>
  <c r="G755" i="4"/>
  <c r="G754" i="4"/>
  <c r="G753" i="4"/>
  <c r="G752" i="4"/>
  <c r="G751" i="4"/>
  <c r="G750" i="4"/>
  <c r="G749" i="4"/>
  <c r="G748" i="4"/>
  <c r="G747" i="4"/>
  <c r="L744" i="4"/>
  <c r="L756" i="4" s="1"/>
  <c r="K744" i="4"/>
  <c r="K756" i="4" s="1"/>
  <c r="J744" i="4"/>
  <c r="J762" i="4" s="1"/>
  <c r="I744" i="4"/>
  <c r="I756" i="4" s="1"/>
  <c r="H744" i="4"/>
  <c r="H765" i="4" s="1"/>
  <c r="O730" i="4" a="1"/>
  <c r="O730" i="4" s="1"/>
  <c r="Q730" i="4" s="1"/>
  <c r="O727" i="4" a="1"/>
  <c r="O727" i="4" s="1"/>
  <c r="Q727" i="4" s="1"/>
  <c r="G740" i="4"/>
  <c r="G739" i="4"/>
  <c r="G738" i="4"/>
  <c r="G737" i="4"/>
  <c r="G736" i="4"/>
  <c r="G735" i="4"/>
  <c r="G734" i="4"/>
  <c r="G733" i="4"/>
  <c r="G732" i="4"/>
  <c r="G731" i="4"/>
  <c r="G730" i="4"/>
  <c r="G729" i="4"/>
  <c r="G728" i="4"/>
  <c r="G727" i="4"/>
  <c r="G726" i="4"/>
  <c r="G725" i="4"/>
  <c r="G724" i="4"/>
  <c r="G723" i="4"/>
  <c r="G722" i="4"/>
  <c r="G721" i="4"/>
  <c r="L718" i="4"/>
  <c r="L736" i="4" s="1"/>
  <c r="K718" i="4"/>
  <c r="K730" i="4" s="1"/>
  <c r="J718" i="4"/>
  <c r="J736" i="4" s="1"/>
  <c r="I718" i="4"/>
  <c r="I736" i="4" s="1"/>
  <c r="H718" i="4"/>
  <c r="H739" i="4" s="1"/>
  <c r="BW704" i="4" a="1"/>
  <c r="BW704" i="4" s="1"/>
  <c r="BY704" i="4" s="1"/>
  <c r="BW701" i="4" a="1"/>
  <c r="BW701" i="4" s="1"/>
  <c r="BY701" i="4" s="1"/>
  <c r="G704" i="4"/>
  <c r="O704" i="4" a="1"/>
  <c r="O704" i="4" s="1"/>
  <c r="Q704" i="4" s="1"/>
  <c r="O701" i="4" a="1"/>
  <c r="O701" i="4" s="1"/>
  <c r="Q701" i="4" s="1"/>
  <c r="G714" i="4"/>
  <c r="G713" i="4"/>
  <c r="G712" i="4"/>
  <c r="G711" i="4"/>
  <c r="G710" i="4"/>
  <c r="G709" i="4"/>
  <c r="G708" i="4"/>
  <c r="G707" i="4"/>
  <c r="G706" i="4"/>
  <c r="G705" i="4"/>
  <c r="G703" i="4"/>
  <c r="G702" i="4"/>
  <c r="G701" i="4"/>
  <c r="G700" i="4"/>
  <c r="G699" i="4"/>
  <c r="G698" i="4"/>
  <c r="G697" i="4"/>
  <c r="G696" i="4"/>
  <c r="G695" i="4"/>
  <c r="L692" i="4"/>
  <c r="L710" i="4" s="1"/>
  <c r="K692" i="4"/>
  <c r="K710" i="4" s="1"/>
  <c r="J692" i="4"/>
  <c r="J704" i="4" s="1"/>
  <c r="I692" i="4"/>
  <c r="I710" i="4" s="1"/>
  <c r="H692" i="4"/>
  <c r="H713" i="4" s="1"/>
  <c r="AN678" i="4" a="1"/>
  <c r="AN678" i="4" s="1"/>
  <c r="AP678" i="4" s="1"/>
  <c r="AN675" i="4" a="1"/>
  <c r="AN675" i="4" s="1"/>
  <c r="AP675" i="4" s="1"/>
  <c r="O678" i="4" a="1"/>
  <c r="O678" i="4" s="1"/>
  <c r="Q678" i="4" s="1"/>
  <c r="O675" i="4" a="1"/>
  <c r="O675" i="4" s="1"/>
  <c r="Q675" i="4" s="1"/>
  <c r="G688" i="4"/>
  <c r="G687" i="4"/>
  <c r="G686" i="4"/>
  <c r="G685" i="4"/>
  <c r="G684" i="4"/>
  <c r="G683" i="4"/>
  <c r="G682" i="4"/>
  <c r="G681" i="4"/>
  <c r="G680" i="4"/>
  <c r="G679" i="4"/>
  <c r="G678" i="4"/>
  <c r="G677" i="4"/>
  <c r="G676" i="4"/>
  <c r="G675" i="4"/>
  <c r="G674" i="4"/>
  <c r="G673" i="4"/>
  <c r="G672" i="4"/>
  <c r="G671" i="4"/>
  <c r="G670" i="4"/>
  <c r="G669" i="4"/>
  <c r="L666" i="4"/>
  <c r="L684" i="4" s="1"/>
  <c r="K666" i="4"/>
  <c r="K684" i="4" s="1"/>
  <c r="J666" i="4"/>
  <c r="J678" i="4" s="1"/>
  <c r="I666" i="4"/>
  <c r="I684" i="4" s="1"/>
  <c r="H666" i="4"/>
  <c r="H687" i="4" s="1"/>
  <c r="O652" i="4" a="1"/>
  <c r="O652" i="4" s="1"/>
  <c r="Q652" i="4" s="1"/>
  <c r="O649" i="4" a="1"/>
  <c r="O649" i="4" s="1"/>
  <c r="Q649" i="4" s="1"/>
  <c r="G662" i="4"/>
  <c r="G661" i="4"/>
  <c r="G660" i="4"/>
  <c r="G659" i="4"/>
  <c r="G658" i="4"/>
  <c r="G657" i="4"/>
  <c r="G656" i="4"/>
  <c r="G655" i="4"/>
  <c r="G654" i="4"/>
  <c r="G653" i="4"/>
  <c r="G652" i="4"/>
  <c r="G651" i="4"/>
  <c r="G650" i="4"/>
  <c r="G649" i="4"/>
  <c r="G648" i="4"/>
  <c r="G647" i="4"/>
  <c r="G646" i="4"/>
  <c r="G645" i="4"/>
  <c r="G644" i="4"/>
  <c r="G643" i="4"/>
  <c r="L640" i="4"/>
  <c r="L652" i="4" s="1"/>
  <c r="K640" i="4"/>
  <c r="K658" i="4" s="1"/>
  <c r="J640" i="4"/>
  <c r="J658" i="4" s="1"/>
  <c r="I640" i="4"/>
  <c r="I658" i="4" s="1"/>
  <c r="H640" i="4"/>
  <c r="H661" i="4" s="1"/>
  <c r="O626" i="4" a="1"/>
  <c r="O626" i="4" s="1"/>
  <c r="Q626" i="4" s="1"/>
  <c r="O623" i="4" a="1"/>
  <c r="O623" i="4" s="1"/>
  <c r="Q623" i="4" s="1"/>
  <c r="G636" i="4"/>
  <c r="G635" i="4"/>
  <c r="G634" i="4"/>
  <c r="G633" i="4"/>
  <c r="G632" i="4"/>
  <c r="G631" i="4"/>
  <c r="G630" i="4"/>
  <c r="G629" i="4"/>
  <c r="G628" i="4"/>
  <c r="G627" i="4"/>
  <c r="G626" i="4"/>
  <c r="G625" i="4"/>
  <c r="G624" i="4"/>
  <c r="G623" i="4"/>
  <c r="G622" i="4"/>
  <c r="G621" i="4"/>
  <c r="G620" i="4"/>
  <c r="G619" i="4"/>
  <c r="G618" i="4"/>
  <c r="G617" i="4"/>
  <c r="L614" i="4"/>
  <c r="L626" i="4" s="1"/>
  <c r="K614" i="4"/>
  <c r="K626" i="4" s="1"/>
  <c r="J614" i="4"/>
  <c r="J626" i="4" s="1"/>
  <c r="I614" i="4"/>
  <c r="I626" i="4" s="1"/>
  <c r="H614" i="4"/>
  <c r="H635" i="4" s="1"/>
  <c r="O600" i="4" a="1"/>
  <c r="O600" i="4" s="1"/>
  <c r="Q600" i="4" s="1"/>
  <c r="O597" i="4" a="1"/>
  <c r="O597" i="4" s="1"/>
  <c r="Q597" i="4" s="1"/>
  <c r="G610" i="4"/>
  <c r="G609" i="4"/>
  <c r="G608" i="4"/>
  <c r="G607" i="4"/>
  <c r="G606" i="4"/>
  <c r="G605" i="4"/>
  <c r="G604" i="4"/>
  <c r="G603" i="4"/>
  <c r="G602" i="4"/>
  <c r="G601" i="4"/>
  <c r="G600" i="4"/>
  <c r="G599" i="4"/>
  <c r="G598" i="4"/>
  <c r="G597" i="4"/>
  <c r="G596" i="4"/>
  <c r="G595" i="4"/>
  <c r="G594" i="4"/>
  <c r="G593" i="4"/>
  <c r="G592" i="4"/>
  <c r="G591" i="4"/>
  <c r="L588" i="4"/>
  <c r="L600" i="4" s="1"/>
  <c r="K588" i="4"/>
  <c r="K600" i="4" s="1"/>
  <c r="J588" i="4"/>
  <c r="J606" i="4" s="1"/>
  <c r="I588" i="4"/>
  <c r="I606" i="4" s="1"/>
  <c r="H588" i="4"/>
  <c r="H609" i="4" s="1"/>
  <c r="O574" i="4" a="1"/>
  <c r="O574" i="4" s="1"/>
  <c r="Q574" i="4" s="1"/>
  <c r="O571" i="4" a="1"/>
  <c r="O571" i="4" s="1"/>
  <c r="Q571" i="4" s="1"/>
  <c r="G584" i="4"/>
  <c r="G583" i="4"/>
  <c r="G582" i="4"/>
  <c r="G581" i="4"/>
  <c r="G580" i="4"/>
  <c r="G579" i="4"/>
  <c r="G578" i="4"/>
  <c r="G577" i="4"/>
  <c r="G576" i="4"/>
  <c r="G575" i="4"/>
  <c r="G574" i="4"/>
  <c r="G573" i="4"/>
  <c r="G572" i="4"/>
  <c r="G571" i="4"/>
  <c r="G570" i="4"/>
  <c r="G569" i="4"/>
  <c r="G568" i="4"/>
  <c r="G567" i="4"/>
  <c r="G566" i="4"/>
  <c r="G565" i="4"/>
  <c r="L562" i="4"/>
  <c r="L580" i="4" s="1"/>
  <c r="K562" i="4"/>
  <c r="K574" i="4" s="1"/>
  <c r="J562" i="4"/>
  <c r="J580" i="4" s="1"/>
  <c r="I562" i="4"/>
  <c r="I574" i="4" s="1"/>
  <c r="H562" i="4"/>
  <c r="H583" i="4" s="1"/>
  <c r="BM548" i="4" a="1"/>
  <c r="BM548" i="4" s="1"/>
  <c r="BO548" i="4" s="1"/>
  <c r="BM545" i="4" a="1"/>
  <c r="BM545" i="4" s="1"/>
  <c r="BO545" i="4" s="1"/>
  <c r="O548" i="4" a="1"/>
  <c r="O548" i="4" s="1"/>
  <c r="Q548" i="4" s="1"/>
  <c r="O545" i="4" a="1"/>
  <c r="O545" i="4" s="1"/>
  <c r="Q545" i="4" s="1"/>
  <c r="Y522" i="4" a="1"/>
  <c r="Y522" i="4" s="1"/>
  <c r="AA522" i="4" s="1"/>
  <c r="Y519" i="4" a="1"/>
  <c r="Y519" i="4" s="1"/>
  <c r="AA519" i="4" s="1"/>
  <c r="T522" i="4" a="1"/>
  <c r="T522" i="4" s="1"/>
  <c r="V522" i="4" s="1"/>
  <c r="T519" i="4" a="1"/>
  <c r="T519" i="4" s="1"/>
  <c r="V519" i="4" s="1"/>
  <c r="O522" i="4" a="1"/>
  <c r="O522" i="4" s="1"/>
  <c r="Q522" i="4" s="1"/>
  <c r="O519" i="4" a="1"/>
  <c r="O519" i="4" s="1"/>
  <c r="Q519" i="4" s="1"/>
  <c r="G513" i="4"/>
  <c r="G558" i="4"/>
  <c r="G557" i="4"/>
  <c r="G556" i="4"/>
  <c r="G555" i="4"/>
  <c r="G554" i="4"/>
  <c r="G553" i="4"/>
  <c r="G552" i="4"/>
  <c r="G551" i="4"/>
  <c r="G550" i="4"/>
  <c r="G549" i="4"/>
  <c r="G548" i="4"/>
  <c r="G547" i="4"/>
  <c r="G546" i="4"/>
  <c r="G545" i="4"/>
  <c r="G544" i="4"/>
  <c r="G543" i="4"/>
  <c r="G542" i="4"/>
  <c r="G541" i="4"/>
  <c r="G540" i="4"/>
  <c r="G539" i="4"/>
  <c r="L536" i="4"/>
  <c r="L554" i="4" s="1"/>
  <c r="K536" i="4"/>
  <c r="K548" i="4" s="1"/>
  <c r="J536" i="4"/>
  <c r="J548" i="4" s="1"/>
  <c r="I536" i="4"/>
  <c r="I548" i="4" s="1"/>
  <c r="H536" i="4"/>
  <c r="H557" i="4" s="1"/>
  <c r="G532" i="4"/>
  <c r="G531" i="4"/>
  <c r="G530" i="4"/>
  <c r="G529" i="4"/>
  <c r="G528" i="4"/>
  <c r="G527" i="4"/>
  <c r="G526" i="4"/>
  <c r="G525" i="4"/>
  <c r="G524" i="4"/>
  <c r="G523" i="4"/>
  <c r="G522" i="4"/>
  <c r="G521" i="4"/>
  <c r="G520" i="4"/>
  <c r="G519" i="4"/>
  <c r="G518" i="4"/>
  <c r="G517" i="4"/>
  <c r="G516" i="4"/>
  <c r="G515" i="4"/>
  <c r="G514" i="4"/>
  <c r="L510" i="4"/>
  <c r="L522" i="4" s="1"/>
  <c r="K510" i="4"/>
  <c r="K522" i="4" s="1"/>
  <c r="J510" i="4"/>
  <c r="J522" i="4" s="1"/>
  <c r="I510" i="4"/>
  <c r="I522" i="4" s="1"/>
  <c r="H510" i="4"/>
  <c r="H531" i="4" s="1"/>
  <c r="CL496" i="4" a="1"/>
  <c r="CL496" i="4" s="1"/>
  <c r="CN496" i="4" s="1"/>
  <c r="CL493" i="4" a="1"/>
  <c r="CL493" i="4" s="1"/>
  <c r="CN493" i="4" s="1"/>
  <c r="O496" i="4" a="1"/>
  <c r="O496" i="4" s="1"/>
  <c r="Q496" i="4" s="1"/>
  <c r="O493" i="4" a="1"/>
  <c r="O493" i="4" s="1"/>
  <c r="Q493" i="4" s="1"/>
  <c r="G506" i="4"/>
  <c r="G505" i="4"/>
  <c r="G504" i="4"/>
  <c r="G503" i="4"/>
  <c r="G502" i="4"/>
  <c r="G501" i="4"/>
  <c r="G500" i="4"/>
  <c r="G499" i="4"/>
  <c r="G498" i="4"/>
  <c r="G497" i="4"/>
  <c r="G496" i="4"/>
  <c r="G495" i="4"/>
  <c r="G494" i="4"/>
  <c r="G493" i="4"/>
  <c r="G492" i="4"/>
  <c r="G491" i="4"/>
  <c r="G490" i="4"/>
  <c r="G489" i="4"/>
  <c r="G488" i="4"/>
  <c r="G487" i="4"/>
  <c r="L484" i="4"/>
  <c r="L496" i="4" s="1"/>
  <c r="K484" i="4"/>
  <c r="K502" i="4" s="1"/>
  <c r="J484" i="4"/>
  <c r="J502" i="4" s="1"/>
  <c r="I484" i="4"/>
  <c r="I496" i="4" s="1"/>
  <c r="H484" i="4"/>
  <c r="H505" i="4" s="1"/>
  <c r="BM470" i="4" a="1"/>
  <c r="BM470" i="4" s="1"/>
  <c r="BO470" i="4" s="1"/>
  <c r="BM467" i="4" a="1"/>
  <c r="BM467" i="4" s="1"/>
  <c r="BO467" i="4" s="1"/>
  <c r="O470" i="4" a="1"/>
  <c r="O470" i="4" s="1"/>
  <c r="Q470" i="4" s="1"/>
  <c r="O467" i="4" a="1"/>
  <c r="O467" i="4" s="1"/>
  <c r="Q467" i="4" s="1"/>
  <c r="G480" i="4"/>
  <c r="G479" i="4"/>
  <c r="G478" i="4"/>
  <c r="G477" i="4"/>
  <c r="G476" i="4"/>
  <c r="G475" i="4"/>
  <c r="G474" i="4"/>
  <c r="G473" i="4"/>
  <c r="G472" i="4"/>
  <c r="G471" i="4"/>
  <c r="G470" i="4"/>
  <c r="G469" i="4"/>
  <c r="G468" i="4"/>
  <c r="G467" i="4"/>
  <c r="G466" i="4"/>
  <c r="G465" i="4"/>
  <c r="G464" i="4"/>
  <c r="G463" i="4"/>
  <c r="G462" i="4"/>
  <c r="G461" i="4"/>
  <c r="L458" i="4"/>
  <c r="L476" i="4" s="1"/>
  <c r="K458" i="4"/>
  <c r="K476" i="4" s="1"/>
  <c r="J458" i="4"/>
  <c r="J470" i="4" s="1"/>
  <c r="I458" i="4"/>
  <c r="I476" i="4" s="1"/>
  <c r="H458" i="4"/>
  <c r="H479" i="4" s="1"/>
  <c r="AX444" i="4" a="1"/>
  <c r="AX444" i="4" s="1"/>
  <c r="AZ444" i="4" s="1"/>
  <c r="AX441" i="4" a="1"/>
  <c r="AX441" i="4" s="1"/>
  <c r="AZ441" i="4" s="1"/>
  <c r="G439" i="4"/>
  <c r="G413" i="4"/>
  <c r="G387" i="4"/>
  <c r="G361" i="4"/>
  <c r="G335" i="4"/>
  <c r="G309" i="4"/>
  <c r="G283" i="4"/>
  <c r="G257" i="4"/>
  <c r="G231" i="4"/>
  <c r="G205" i="4"/>
  <c r="G179" i="4"/>
  <c r="G153" i="4"/>
  <c r="O444" i="4" a="1"/>
  <c r="O444" i="4" s="1"/>
  <c r="Q444" i="4" s="1"/>
  <c r="O441" i="4" a="1"/>
  <c r="O441" i="4" s="1"/>
  <c r="Q441" i="4" s="1"/>
  <c r="G454" i="4"/>
  <c r="G453" i="4"/>
  <c r="G452" i="4"/>
  <c r="G451" i="4"/>
  <c r="G450" i="4"/>
  <c r="G449" i="4"/>
  <c r="G448" i="4"/>
  <c r="G447" i="4"/>
  <c r="G446" i="4"/>
  <c r="G445" i="4"/>
  <c r="G444" i="4"/>
  <c r="G443" i="4"/>
  <c r="G442" i="4"/>
  <c r="G441" i="4"/>
  <c r="G440" i="4"/>
  <c r="G438" i="4"/>
  <c r="G437" i="4"/>
  <c r="G436" i="4"/>
  <c r="G435" i="4"/>
  <c r="L432" i="4"/>
  <c r="L450" i="4" s="1"/>
  <c r="K432" i="4"/>
  <c r="K444" i="4" s="1"/>
  <c r="J432" i="4"/>
  <c r="J450" i="4" s="1"/>
  <c r="I432" i="4"/>
  <c r="I444" i="4" s="1"/>
  <c r="H432" i="4"/>
  <c r="H453" i="4" s="1"/>
  <c r="BC418" i="4" a="1"/>
  <c r="BC418" i="4" s="1"/>
  <c r="BE418" i="4" s="1"/>
  <c r="BC415" i="4" a="1"/>
  <c r="BC415" i="4" s="1"/>
  <c r="BE415" i="4" s="1"/>
  <c r="O418" i="4" a="1"/>
  <c r="O418" i="4" s="1"/>
  <c r="Q418" i="4" s="1"/>
  <c r="O415" i="4" a="1"/>
  <c r="O415" i="4" s="1"/>
  <c r="Q415" i="4" s="1"/>
  <c r="G428" i="4"/>
  <c r="G427" i="4"/>
  <c r="G426" i="4"/>
  <c r="G425" i="4"/>
  <c r="G424" i="4"/>
  <c r="G423" i="4"/>
  <c r="G422" i="4"/>
  <c r="G421" i="4"/>
  <c r="G420" i="4"/>
  <c r="G419" i="4"/>
  <c r="G418" i="4"/>
  <c r="G417" i="4"/>
  <c r="G416" i="4"/>
  <c r="G415" i="4"/>
  <c r="G414" i="4"/>
  <c r="G412" i="4"/>
  <c r="G411" i="4"/>
  <c r="G410" i="4"/>
  <c r="G409" i="4"/>
  <c r="L406" i="4"/>
  <c r="L424" i="4" s="1"/>
  <c r="K406" i="4"/>
  <c r="K418" i="4" s="1"/>
  <c r="J406" i="4"/>
  <c r="J418" i="4" s="1"/>
  <c r="I406" i="4"/>
  <c r="I424" i="4" s="1"/>
  <c r="H406" i="4"/>
  <c r="H427" i="4" s="1"/>
  <c r="O392" i="4" a="1"/>
  <c r="O392" i="4" s="1"/>
  <c r="Q392" i="4" s="1"/>
  <c r="O389" i="4" a="1"/>
  <c r="O389" i="4" s="1"/>
  <c r="Q389" i="4" s="1"/>
  <c r="G402" i="4"/>
  <c r="G401" i="4"/>
  <c r="G400" i="4"/>
  <c r="G399" i="4"/>
  <c r="G398" i="4"/>
  <c r="G397" i="4"/>
  <c r="G396" i="4"/>
  <c r="G395" i="4"/>
  <c r="G394" i="4"/>
  <c r="G393" i="4"/>
  <c r="G392" i="4"/>
  <c r="G391" i="4"/>
  <c r="G390" i="4"/>
  <c r="G389" i="4"/>
  <c r="G388" i="4"/>
  <c r="G386" i="4"/>
  <c r="G385" i="4"/>
  <c r="G384" i="4"/>
  <c r="G383" i="4"/>
  <c r="L380" i="4"/>
  <c r="L398" i="4" s="1"/>
  <c r="K380" i="4"/>
  <c r="K392" i="4" s="1"/>
  <c r="J380" i="4"/>
  <c r="J398" i="4" s="1"/>
  <c r="I380" i="4"/>
  <c r="I392" i="4" s="1"/>
  <c r="H380" i="4"/>
  <c r="H401" i="4" s="1"/>
  <c r="O366" i="4" a="1"/>
  <c r="O366" i="4" s="1"/>
  <c r="Q366" i="4" s="1"/>
  <c r="O363" i="4" a="1"/>
  <c r="O363" i="4" s="1"/>
  <c r="Q363" i="4" s="1"/>
  <c r="G376" i="4"/>
  <c r="G375" i="4"/>
  <c r="G374" i="4"/>
  <c r="G373" i="4"/>
  <c r="G372" i="4"/>
  <c r="G371" i="4"/>
  <c r="G370" i="4"/>
  <c r="G369" i="4"/>
  <c r="G368" i="4"/>
  <c r="G367" i="4"/>
  <c r="G366" i="4"/>
  <c r="G365" i="4"/>
  <c r="G364" i="4"/>
  <c r="G363" i="4"/>
  <c r="G362" i="4"/>
  <c r="G360" i="4"/>
  <c r="G359" i="4"/>
  <c r="G358" i="4"/>
  <c r="G357" i="4"/>
  <c r="L354" i="4"/>
  <c r="L366" i="4" s="1"/>
  <c r="K354" i="4"/>
  <c r="K366" i="4" s="1"/>
  <c r="J354" i="4"/>
  <c r="J372" i="4" s="1"/>
  <c r="I354" i="4"/>
  <c r="I366" i="4" s="1"/>
  <c r="H354" i="4"/>
  <c r="H375" i="4" s="1"/>
  <c r="O340" i="4" a="1"/>
  <c r="O340" i="4" s="1"/>
  <c r="Q340" i="4" s="1"/>
  <c r="O337" i="4" a="1"/>
  <c r="O337" i="4" s="1"/>
  <c r="Q337" i="4" s="1"/>
  <c r="G350" i="4"/>
  <c r="G349" i="4"/>
  <c r="G348" i="4"/>
  <c r="G347" i="4"/>
  <c r="G346" i="4"/>
  <c r="G345" i="4"/>
  <c r="G344" i="4"/>
  <c r="G343" i="4"/>
  <c r="G342" i="4"/>
  <c r="G341" i="4"/>
  <c r="G340" i="4"/>
  <c r="G339" i="4"/>
  <c r="G338" i="4"/>
  <c r="G337" i="4"/>
  <c r="G336" i="4"/>
  <c r="G334" i="4"/>
  <c r="G333" i="4"/>
  <c r="G332" i="4"/>
  <c r="G331" i="4"/>
  <c r="L328" i="4"/>
  <c r="L346" i="4" s="1"/>
  <c r="K328" i="4"/>
  <c r="K340" i="4" s="1"/>
  <c r="J328" i="4"/>
  <c r="J340" i="4" s="1"/>
  <c r="I328" i="4"/>
  <c r="I340" i="4" s="1"/>
  <c r="H328" i="4"/>
  <c r="H349" i="4" s="1"/>
  <c r="AX314" i="4" a="1"/>
  <c r="AX314" i="4" s="1"/>
  <c r="AZ314" i="4" s="1"/>
  <c r="AX311" i="4" a="1"/>
  <c r="AX311" i="4" s="1"/>
  <c r="AZ311" i="4" s="1"/>
  <c r="O314" i="4" a="1"/>
  <c r="O314" i="4" s="1"/>
  <c r="Q314" i="4" s="1"/>
  <c r="O311" i="4" a="1"/>
  <c r="O311" i="4" s="1"/>
  <c r="Q311" i="4" s="1"/>
  <c r="G324" i="4"/>
  <c r="G323" i="4"/>
  <c r="G322" i="4"/>
  <c r="G321" i="4"/>
  <c r="G320" i="4"/>
  <c r="G319" i="4"/>
  <c r="G318" i="4"/>
  <c r="G317" i="4"/>
  <c r="G316" i="4"/>
  <c r="G315" i="4"/>
  <c r="G314" i="4"/>
  <c r="G313" i="4"/>
  <c r="G312" i="4"/>
  <c r="G311" i="4"/>
  <c r="G310" i="4"/>
  <c r="G308" i="4"/>
  <c r="G307" i="4"/>
  <c r="G306" i="4"/>
  <c r="G305" i="4"/>
  <c r="L302" i="4"/>
  <c r="L314" i="4" s="1"/>
  <c r="K302" i="4"/>
  <c r="K320" i="4" s="1"/>
  <c r="J302" i="4"/>
  <c r="J314" i="4" s="1"/>
  <c r="I302" i="4"/>
  <c r="I320" i="4" s="1"/>
  <c r="H302" i="4"/>
  <c r="H323" i="4" s="1"/>
  <c r="T288" i="4" a="1"/>
  <c r="T288" i="4" s="1"/>
  <c r="V288" i="4" s="1"/>
  <c r="T285" i="4" a="1"/>
  <c r="T285" i="4" s="1"/>
  <c r="V285" i="4" s="1"/>
  <c r="O288" i="4" a="1"/>
  <c r="O288" i="4" s="1"/>
  <c r="Q288" i="4" s="1"/>
  <c r="O285" i="4" a="1"/>
  <c r="O285" i="4" s="1"/>
  <c r="Q285" i="4" s="1"/>
  <c r="G298" i="4"/>
  <c r="G297" i="4"/>
  <c r="G296" i="4"/>
  <c r="G295" i="4"/>
  <c r="G294" i="4"/>
  <c r="G293" i="4"/>
  <c r="G292" i="4"/>
  <c r="G291" i="4"/>
  <c r="G290" i="4"/>
  <c r="G289" i="4"/>
  <c r="G288" i="4"/>
  <c r="G287" i="4"/>
  <c r="G286" i="4"/>
  <c r="G285" i="4"/>
  <c r="G284" i="4"/>
  <c r="G282" i="4"/>
  <c r="G281" i="4"/>
  <c r="G280" i="4"/>
  <c r="G279" i="4"/>
  <c r="L276" i="4"/>
  <c r="L288" i="4" s="1"/>
  <c r="K276" i="4"/>
  <c r="K294" i="4" s="1"/>
  <c r="J276" i="4"/>
  <c r="J288" i="4" s="1"/>
  <c r="I276" i="4"/>
  <c r="I294" i="4" s="1"/>
  <c r="H276" i="4"/>
  <c r="H297" i="4" s="1"/>
  <c r="BH262" i="4" a="1"/>
  <c r="BH262" i="4" s="1"/>
  <c r="BJ262" i="4" s="1"/>
  <c r="BH259" i="4" a="1"/>
  <c r="BH259" i="4" s="1"/>
  <c r="BJ259" i="4" s="1"/>
  <c r="O262" i="4" a="1"/>
  <c r="O262" i="4" s="1"/>
  <c r="Q262" i="4" s="1"/>
  <c r="O259" i="4" a="1"/>
  <c r="O259" i="4" s="1"/>
  <c r="Q259" i="4" s="1"/>
  <c r="G272" i="4"/>
  <c r="G271" i="4"/>
  <c r="G270" i="4"/>
  <c r="G269" i="4"/>
  <c r="G268" i="4"/>
  <c r="G267" i="4"/>
  <c r="G266" i="4"/>
  <c r="G265" i="4"/>
  <c r="G264" i="4"/>
  <c r="G263" i="4"/>
  <c r="G262" i="4"/>
  <c r="G261" i="4"/>
  <c r="G260" i="4"/>
  <c r="G259" i="4"/>
  <c r="G258" i="4"/>
  <c r="G256" i="4"/>
  <c r="G255" i="4"/>
  <c r="G254" i="4"/>
  <c r="G253" i="4"/>
  <c r="L250" i="4"/>
  <c r="L268" i="4" s="1"/>
  <c r="K250" i="4"/>
  <c r="K268" i="4" s="1"/>
  <c r="J250" i="4"/>
  <c r="J262" i="4" s="1"/>
  <c r="I250" i="4"/>
  <c r="I262" i="4" s="1"/>
  <c r="H250" i="4"/>
  <c r="H271" i="4" s="1"/>
  <c r="G246" i="4"/>
  <c r="G245" i="4"/>
  <c r="G244" i="4"/>
  <c r="G243" i="4"/>
  <c r="G242" i="4"/>
  <c r="G241" i="4"/>
  <c r="G240" i="4"/>
  <c r="G239" i="4"/>
  <c r="G238" i="4"/>
  <c r="G237" i="4"/>
  <c r="G236" i="4"/>
  <c r="G235" i="4"/>
  <c r="G234" i="4"/>
  <c r="G233" i="4"/>
  <c r="G232" i="4"/>
  <c r="G230" i="4"/>
  <c r="G229" i="4"/>
  <c r="G228" i="4"/>
  <c r="G227" i="4"/>
  <c r="L224" i="4"/>
  <c r="L242" i="4" s="1"/>
  <c r="K224" i="4"/>
  <c r="K236" i="4" s="1"/>
  <c r="J224" i="4"/>
  <c r="J236" i="4" s="1"/>
  <c r="I224" i="4"/>
  <c r="I242" i="4" s="1"/>
  <c r="H224" i="4"/>
  <c r="H245" i="4" s="1"/>
  <c r="G220" i="4"/>
  <c r="G219" i="4"/>
  <c r="G218" i="4"/>
  <c r="G217" i="4"/>
  <c r="G216" i="4"/>
  <c r="G215" i="4"/>
  <c r="G214" i="4"/>
  <c r="G213" i="4"/>
  <c r="G212" i="4"/>
  <c r="G211" i="4"/>
  <c r="G210" i="4"/>
  <c r="G209" i="4"/>
  <c r="G208" i="4"/>
  <c r="G207" i="4"/>
  <c r="G206" i="4"/>
  <c r="G204" i="4"/>
  <c r="G203" i="4"/>
  <c r="G202" i="4"/>
  <c r="G201" i="4"/>
  <c r="L198" i="4"/>
  <c r="L210" i="4" s="1"/>
  <c r="K198" i="4"/>
  <c r="K210" i="4" s="1"/>
  <c r="J198" i="4"/>
  <c r="J210" i="4" s="1"/>
  <c r="I198" i="4"/>
  <c r="I216" i="4" s="1"/>
  <c r="H198" i="4"/>
  <c r="H219" i="4" s="1"/>
  <c r="O184" i="4" a="1"/>
  <c r="O184" i="4" s="1"/>
  <c r="Q184" i="4" s="1"/>
  <c r="O181" i="4" a="1"/>
  <c r="O181" i="4" s="1"/>
  <c r="Q181" i="4" s="1"/>
  <c r="G194" i="4"/>
  <c r="G193" i="4"/>
  <c r="G192" i="4"/>
  <c r="G191" i="4"/>
  <c r="G190" i="4"/>
  <c r="G189" i="4"/>
  <c r="G188" i="4"/>
  <c r="G187" i="4"/>
  <c r="G186" i="4"/>
  <c r="G185" i="4"/>
  <c r="G184" i="4"/>
  <c r="G183" i="4"/>
  <c r="G182" i="4"/>
  <c r="G181" i="4"/>
  <c r="G180" i="4"/>
  <c r="G178" i="4"/>
  <c r="G177" i="4"/>
  <c r="G176" i="4"/>
  <c r="G175" i="4"/>
  <c r="L172" i="4"/>
  <c r="L184" i="4" s="1"/>
  <c r="K172" i="4"/>
  <c r="K184" i="4" s="1"/>
  <c r="J172" i="4"/>
  <c r="J184" i="4" s="1"/>
  <c r="I172" i="4"/>
  <c r="I184" i="4" s="1"/>
  <c r="H172" i="4"/>
  <c r="H193" i="4" s="1"/>
  <c r="G168" i="4"/>
  <c r="G167" i="4"/>
  <c r="G166" i="4"/>
  <c r="G165" i="4"/>
  <c r="G164" i="4"/>
  <c r="G163" i="4"/>
  <c r="G162" i="4"/>
  <c r="G161" i="4"/>
  <c r="G160" i="4"/>
  <c r="G159" i="4"/>
  <c r="G158" i="4"/>
  <c r="G157" i="4"/>
  <c r="G156" i="4"/>
  <c r="G155" i="4"/>
  <c r="G154" i="4"/>
  <c r="G152" i="4"/>
  <c r="G151" i="4"/>
  <c r="G150" i="4"/>
  <c r="G149" i="4"/>
  <c r="L146" i="4"/>
  <c r="L164" i="4" s="1"/>
  <c r="K146" i="4"/>
  <c r="K164" i="4" s="1"/>
  <c r="J146" i="4"/>
  <c r="J158" i="4" s="1"/>
  <c r="I146" i="4"/>
  <c r="I164" i="4" s="1"/>
  <c r="H146" i="4"/>
  <c r="H167" i="4" s="1"/>
  <c r="AX132" i="4" a="1"/>
  <c r="AX132" i="4" s="1"/>
  <c r="AZ132" i="4" s="1"/>
  <c r="AX129" i="4" a="1"/>
  <c r="AX129" i="4" s="1"/>
  <c r="AZ129" i="4" s="1"/>
  <c r="G142" i="4"/>
  <c r="G141" i="4"/>
  <c r="G140" i="4"/>
  <c r="G139" i="4"/>
  <c r="G138" i="4"/>
  <c r="G137" i="4"/>
  <c r="G136" i="4"/>
  <c r="G135" i="4"/>
  <c r="G134" i="4"/>
  <c r="G133" i="4"/>
  <c r="G132" i="4"/>
  <c r="G131" i="4"/>
  <c r="G130" i="4"/>
  <c r="G129" i="4"/>
  <c r="G128" i="4"/>
  <c r="G127" i="4"/>
  <c r="G126" i="4"/>
  <c r="G125" i="4"/>
  <c r="G124" i="4"/>
  <c r="G123" i="4"/>
  <c r="L120" i="4"/>
  <c r="L132" i="4" s="1"/>
  <c r="K120" i="4"/>
  <c r="K132" i="4" s="1"/>
  <c r="J120" i="4"/>
  <c r="J138" i="4" s="1"/>
  <c r="I120" i="4"/>
  <c r="I132" i="4" s="1"/>
  <c r="H120" i="4"/>
  <c r="H141" i="4" s="1"/>
  <c r="O106" i="4" a="1"/>
  <c r="O106" i="4" s="1"/>
  <c r="Q106" i="4" s="1"/>
  <c r="O103" i="4" a="1"/>
  <c r="O103" i="4" s="1"/>
  <c r="Q103" i="4" s="1"/>
  <c r="O80" i="4" a="1"/>
  <c r="O80" i="4" s="1"/>
  <c r="Q80" i="4" s="1"/>
  <c r="O77" i="4" a="1"/>
  <c r="O77" i="4" s="1"/>
  <c r="Q77" i="4" s="1"/>
  <c r="AN54" i="4" a="1"/>
  <c r="AN54" i="4" s="1"/>
  <c r="AP54" i="4" s="1"/>
  <c r="AN51" i="4" a="1"/>
  <c r="AN51" i="4" s="1"/>
  <c r="AP51" i="4" s="1"/>
  <c r="AI54" i="4" a="1"/>
  <c r="AI54" i="4" s="1"/>
  <c r="AK54" i="4" s="1"/>
  <c r="AI51" i="4" a="1"/>
  <c r="AI51" i="4" s="1"/>
  <c r="AK51" i="4" s="1"/>
  <c r="O54" i="4" a="1"/>
  <c r="O54" i="4" s="1"/>
  <c r="Q54" i="4" s="1"/>
  <c r="O51" i="4" a="1"/>
  <c r="O51" i="4" s="1"/>
  <c r="Q51" i="4" s="1"/>
  <c r="G45" i="4"/>
  <c r="G116" i="4"/>
  <c r="G115" i="4"/>
  <c r="G114" i="4"/>
  <c r="G113" i="4"/>
  <c r="G112" i="4"/>
  <c r="G111" i="4"/>
  <c r="G110" i="4"/>
  <c r="G109" i="4"/>
  <c r="G108" i="4"/>
  <c r="G107" i="4"/>
  <c r="G106" i="4"/>
  <c r="G105" i="4"/>
  <c r="G104" i="4"/>
  <c r="G103" i="4"/>
  <c r="G102" i="4"/>
  <c r="G101" i="4"/>
  <c r="G100" i="4"/>
  <c r="G99" i="4"/>
  <c r="G98" i="4"/>
  <c r="G97" i="4"/>
  <c r="L94" i="4"/>
  <c r="L112" i="4" s="1"/>
  <c r="K94" i="4"/>
  <c r="K106" i="4" s="1"/>
  <c r="J94" i="4"/>
  <c r="J106" i="4" s="1"/>
  <c r="I94" i="4"/>
  <c r="I112" i="4" s="1"/>
  <c r="H94" i="4"/>
  <c r="H116" i="4" s="1"/>
  <c r="G90" i="4"/>
  <c r="G89" i="4"/>
  <c r="G88" i="4"/>
  <c r="G87" i="4"/>
  <c r="G86" i="4"/>
  <c r="G85" i="4"/>
  <c r="G84" i="4"/>
  <c r="G83" i="4"/>
  <c r="G82" i="4"/>
  <c r="G81" i="4"/>
  <c r="G80" i="4"/>
  <c r="G79" i="4"/>
  <c r="G78" i="4"/>
  <c r="G77" i="4"/>
  <c r="G76" i="4"/>
  <c r="G75" i="4"/>
  <c r="G74" i="4"/>
  <c r="G73" i="4"/>
  <c r="G72" i="4"/>
  <c r="G71" i="4"/>
  <c r="L68" i="4"/>
  <c r="L86" i="4" s="1"/>
  <c r="K68" i="4"/>
  <c r="K80" i="4" s="1"/>
  <c r="J68" i="4"/>
  <c r="J86" i="4" s="1"/>
  <c r="I68" i="4"/>
  <c r="I86" i="4" s="1"/>
  <c r="H68" i="4"/>
  <c r="H86" i="4" s="1"/>
  <c r="G64" i="4"/>
  <c r="G63" i="4"/>
  <c r="G62" i="4"/>
  <c r="G61" i="4"/>
  <c r="G60" i="4"/>
  <c r="G59" i="4"/>
  <c r="G58" i="4"/>
  <c r="G57" i="4"/>
  <c r="G56" i="4"/>
  <c r="G55" i="4"/>
  <c r="G54" i="4"/>
  <c r="G53" i="4"/>
  <c r="G52" i="4"/>
  <c r="G51" i="4"/>
  <c r="G50" i="4"/>
  <c r="G49" i="4"/>
  <c r="G48" i="4"/>
  <c r="G47" i="4"/>
  <c r="G46" i="4"/>
  <c r="L42" i="4"/>
  <c r="L60" i="4" s="1"/>
  <c r="K42" i="4"/>
  <c r="K60" i="4" s="1"/>
  <c r="J42" i="4"/>
  <c r="J60" i="4" s="1"/>
  <c r="I42" i="4"/>
  <c r="I60" i="4" s="1"/>
  <c r="H42" i="4"/>
  <c r="H60" i="4" s="1"/>
  <c r="AX28" i="4" a="1"/>
  <c r="AX28" i="4" s="1"/>
  <c r="AZ28" i="4" s="1"/>
  <c r="AX25" i="4" a="1"/>
  <c r="AX25" i="4" s="1"/>
  <c r="AZ25" i="4" s="1"/>
  <c r="O28" i="4" a="1"/>
  <c r="O28" i="4" s="1"/>
  <c r="O25" i="4" a="1"/>
  <c r="O25" i="4" s="1"/>
  <c r="G35" i="4"/>
  <c r="G27" i="4"/>
  <c r="G38" i="4"/>
  <c r="G37" i="4"/>
  <c r="G36" i="4"/>
  <c r="G34" i="4"/>
  <c r="G33" i="4"/>
  <c r="G32" i="4"/>
  <c r="G31" i="4"/>
  <c r="G29" i="4"/>
  <c r="G30" i="4"/>
  <c r="G28" i="4"/>
  <c r="G25" i="4"/>
  <c r="G24" i="4"/>
  <c r="G23" i="4"/>
  <c r="G22" i="4"/>
  <c r="G21" i="4"/>
  <c r="G20" i="4"/>
  <c r="G19" i="4"/>
  <c r="G26" i="4"/>
  <c r="L16" i="4"/>
  <c r="L23" i="4" s="1"/>
  <c r="K16" i="4"/>
  <c r="K179" i="4" s="1"/>
  <c r="I79" i="4"/>
  <c r="AN22" i="1"/>
  <c r="F513" i="4" s="1"/>
  <c r="AN12" i="1"/>
  <c r="F253" i="4" s="1"/>
  <c r="AN24" i="1"/>
  <c r="F565" i="4" s="1"/>
  <c r="AN25" i="1"/>
  <c r="F591" i="4" s="1"/>
  <c r="AN26" i="1"/>
  <c r="F617" i="4" s="1"/>
  <c r="AN27" i="1"/>
  <c r="F643" i="4" s="1"/>
  <c r="AN28" i="1"/>
  <c r="F669" i="4" s="1"/>
  <c r="AN29" i="1"/>
  <c r="F695" i="4" s="1"/>
  <c r="AN30" i="1"/>
  <c r="F721" i="4" s="1"/>
  <c r="AN31" i="1"/>
  <c r="F747" i="4" s="1"/>
  <c r="AN32" i="1"/>
  <c r="F773" i="4" s="1"/>
  <c r="AN33" i="1"/>
  <c r="F799" i="4" s="1"/>
  <c r="AN34" i="1"/>
  <c r="F825" i="4" s="1"/>
  <c r="AN35" i="1"/>
  <c r="F851" i="4" s="1"/>
  <c r="AN23" i="1"/>
  <c r="F539" i="4" s="1"/>
  <c r="AN14" i="1"/>
  <c r="F305" i="4" s="1"/>
  <c r="AN15" i="1"/>
  <c r="F331" i="4" s="1"/>
  <c r="AN16" i="1"/>
  <c r="F357" i="4" s="1"/>
  <c r="AN17" i="1"/>
  <c r="F383" i="4" s="1"/>
  <c r="AN18" i="1"/>
  <c r="F409" i="4" s="1"/>
  <c r="AN19" i="1"/>
  <c r="F435" i="4" s="1"/>
  <c r="AN20" i="1"/>
  <c r="F461" i="4" s="1"/>
  <c r="AN21" i="1"/>
  <c r="F487" i="4" s="1"/>
  <c r="AN13" i="1"/>
  <c r="F279" i="4" s="1"/>
  <c r="AN6" i="1"/>
  <c r="F97" i="4" s="1"/>
  <c r="AN7" i="1"/>
  <c r="F123" i="4" s="1"/>
  <c r="AN8" i="1"/>
  <c r="F149" i="4" s="1"/>
  <c r="AN9" i="1"/>
  <c r="F175" i="4" s="1"/>
  <c r="AN10" i="1"/>
  <c r="F201" i="4" s="1"/>
  <c r="AN11" i="1"/>
  <c r="F227" i="4" s="1"/>
  <c r="AN5" i="1"/>
  <c r="F71" i="4" s="1"/>
  <c r="AN3" i="1"/>
  <c r="F19" i="4" s="1"/>
  <c r="AV3" i="1"/>
  <c r="F21" i="4" s="1"/>
  <c r="AV4" i="1"/>
  <c r="F47" i="4" s="1"/>
  <c r="AV5" i="1"/>
  <c r="F73" i="4" s="1"/>
  <c r="AV6" i="1"/>
  <c r="F99" i="4" s="1"/>
  <c r="AV7" i="1"/>
  <c r="F125" i="4" s="1"/>
  <c r="AV8" i="1"/>
  <c r="F151" i="4" s="1"/>
  <c r="AV9" i="1"/>
  <c r="F177" i="4" s="1"/>
  <c r="AV10" i="1"/>
  <c r="F203" i="4" s="1"/>
  <c r="AV11" i="1"/>
  <c r="F229" i="4" s="1"/>
  <c r="AV12" i="1"/>
  <c r="F255" i="4" s="1"/>
  <c r="AV13" i="1"/>
  <c r="F281" i="4" s="1"/>
  <c r="AV14" i="1"/>
  <c r="F307" i="4" s="1"/>
  <c r="AV15" i="1"/>
  <c r="F333" i="4" s="1"/>
  <c r="AV16" i="1"/>
  <c r="F359" i="4" s="1"/>
  <c r="AV17" i="1"/>
  <c r="F385" i="4" s="1"/>
  <c r="AV18" i="1"/>
  <c r="F411" i="4" s="1"/>
  <c r="AV19" i="1"/>
  <c r="F437" i="4" s="1"/>
  <c r="AV20" i="1"/>
  <c r="F463" i="4" s="1"/>
  <c r="AV21" i="1"/>
  <c r="F489" i="4" s="1"/>
  <c r="AV22" i="1"/>
  <c r="F515" i="4" s="1"/>
  <c r="AV23" i="1"/>
  <c r="F541" i="4" s="1"/>
  <c r="AV24" i="1"/>
  <c r="F567" i="4" s="1"/>
  <c r="AV25" i="1"/>
  <c r="F593" i="4" s="1"/>
  <c r="AV26" i="1"/>
  <c r="F619" i="4" s="1"/>
  <c r="AV27" i="1"/>
  <c r="F645" i="4" s="1"/>
  <c r="AV28" i="1"/>
  <c r="F671" i="4" s="1"/>
  <c r="AV29" i="1"/>
  <c r="F697" i="4" s="1"/>
  <c r="AV30" i="1"/>
  <c r="F723" i="4" s="1"/>
  <c r="AV31" i="1"/>
  <c r="F749" i="4" s="1"/>
  <c r="AV32" i="1"/>
  <c r="F775" i="4" s="1"/>
  <c r="AV33" i="1"/>
  <c r="F801" i="4" s="1"/>
  <c r="AV34" i="1"/>
  <c r="F827" i="4" s="1"/>
  <c r="AV35" i="1"/>
  <c r="F853" i="4" s="1"/>
  <c r="AU3" i="1"/>
  <c r="F20" i="4" s="1"/>
  <c r="AU4" i="1"/>
  <c r="F46" i="4" s="1"/>
  <c r="AU5" i="1"/>
  <c r="F72" i="4" s="1"/>
  <c r="AU6" i="1"/>
  <c r="F98" i="4" s="1"/>
  <c r="AU7" i="1"/>
  <c r="F124" i="4" s="1"/>
  <c r="AU8" i="1"/>
  <c r="F150" i="4" s="1"/>
  <c r="AU9" i="1"/>
  <c r="F176" i="4" s="1"/>
  <c r="AU10" i="1"/>
  <c r="F202" i="4" s="1"/>
  <c r="AU11" i="1"/>
  <c r="F228" i="4" s="1"/>
  <c r="AU12" i="1"/>
  <c r="F254" i="4" s="1"/>
  <c r="AU13" i="1"/>
  <c r="F280" i="4" s="1"/>
  <c r="AU14" i="1"/>
  <c r="F306" i="4" s="1"/>
  <c r="AU15" i="1"/>
  <c r="F332" i="4" s="1"/>
  <c r="AU16" i="1"/>
  <c r="F358" i="4" s="1"/>
  <c r="AU17" i="1"/>
  <c r="F384" i="4" s="1"/>
  <c r="AU18" i="1"/>
  <c r="F410" i="4" s="1"/>
  <c r="AU19" i="1"/>
  <c r="F436" i="4" s="1"/>
  <c r="AU20" i="1"/>
  <c r="F462" i="4" s="1"/>
  <c r="AU21" i="1"/>
  <c r="F488" i="4" s="1"/>
  <c r="AU22" i="1"/>
  <c r="F514" i="4" s="1"/>
  <c r="AU23" i="1"/>
  <c r="F540" i="4" s="1"/>
  <c r="AU24" i="1"/>
  <c r="F566" i="4" s="1"/>
  <c r="AU25" i="1"/>
  <c r="F592" i="4" s="1"/>
  <c r="AU26" i="1"/>
  <c r="F618" i="4" s="1"/>
  <c r="AU27" i="1"/>
  <c r="F644" i="4" s="1"/>
  <c r="AU28" i="1"/>
  <c r="F670" i="4" s="1"/>
  <c r="AU29" i="1"/>
  <c r="F696" i="4" s="1"/>
  <c r="AU30" i="1"/>
  <c r="F722" i="4" s="1"/>
  <c r="AU31" i="1"/>
  <c r="F748" i="4" s="1"/>
  <c r="AU32" i="1"/>
  <c r="F774" i="4" s="1"/>
  <c r="AU33" i="1"/>
  <c r="F800" i="4" s="1"/>
  <c r="AU34" i="1"/>
  <c r="F826" i="4" s="1"/>
  <c r="AU35" i="1"/>
  <c r="F852" i="4" s="1"/>
  <c r="AS3" i="1"/>
  <c r="F25" i="4" s="1"/>
  <c r="AS4" i="1"/>
  <c r="F51" i="4" s="1"/>
  <c r="AS5" i="1"/>
  <c r="F77" i="4" s="1"/>
  <c r="AS6" i="1"/>
  <c r="F103" i="4" s="1"/>
  <c r="AS7" i="1"/>
  <c r="F129" i="4" s="1"/>
  <c r="AS8" i="1"/>
  <c r="F155" i="4" s="1"/>
  <c r="AS9" i="1"/>
  <c r="F181" i="4" s="1"/>
  <c r="AS10" i="1"/>
  <c r="F207" i="4" s="1"/>
  <c r="AS11" i="1"/>
  <c r="F233" i="4" s="1"/>
  <c r="AS12" i="1"/>
  <c r="F259" i="4" s="1"/>
  <c r="AS13" i="1"/>
  <c r="F285" i="4" s="1"/>
  <c r="AS14" i="1"/>
  <c r="F311" i="4" s="1"/>
  <c r="AS15" i="1"/>
  <c r="F337" i="4" s="1"/>
  <c r="AS16" i="1"/>
  <c r="F363" i="4" s="1"/>
  <c r="AS17" i="1"/>
  <c r="F389" i="4" s="1"/>
  <c r="AS18" i="1"/>
  <c r="F415" i="4" s="1"/>
  <c r="AS19" i="1"/>
  <c r="F441" i="4" s="1"/>
  <c r="AS20" i="1"/>
  <c r="F467" i="4" s="1"/>
  <c r="AS21" i="1"/>
  <c r="F493" i="4" s="1"/>
  <c r="AS22" i="1"/>
  <c r="F519" i="4" s="1"/>
  <c r="AS23" i="1"/>
  <c r="F545" i="4" s="1"/>
  <c r="AS24" i="1"/>
  <c r="F571" i="4" s="1"/>
  <c r="AS25" i="1"/>
  <c r="F597" i="4" s="1"/>
  <c r="AS26" i="1"/>
  <c r="F623" i="4" s="1"/>
  <c r="AS27" i="1"/>
  <c r="F649" i="4" s="1"/>
  <c r="AS28" i="1"/>
  <c r="F675" i="4" s="1"/>
  <c r="AS29" i="1"/>
  <c r="F701" i="4" s="1"/>
  <c r="AS30" i="1"/>
  <c r="F727" i="4" s="1"/>
  <c r="AS31" i="1"/>
  <c r="F753" i="4" s="1"/>
  <c r="AS32" i="1"/>
  <c r="F779" i="4" s="1"/>
  <c r="AS33" i="1"/>
  <c r="F805" i="4" s="1"/>
  <c r="AS34" i="1"/>
  <c r="F831" i="4" s="1"/>
  <c r="AS35" i="1"/>
  <c r="F857" i="4" s="1"/>
  <c r="AR3" i="1"/>
  <c r="F24" i="4" s="1"/>
  <c r="AR4" i="1"/>
  <c r="F50" i="4" s="1"/>
  <c r="AR5" i="1"/>
  <c r="F76" i="4" s="1"/>
  <c r="AR6" i="1"/>
  <c r="F102" i="4" s="1"/>
  <c r="AR7" i="1"/>
  <c r="F128" i="4" s="1"/>
  <c r="AR8" i="1"/>
  <c r="F154" i="4" s="1"/>
  <c r="AR9" i="1"/>
  <c r="F180" i="4" s="1"/>
  <c r="AR10" i="1"/>
  <c r="F206" i="4" s="1"/>
  <c r="AR11" i="1"/>
  <c r="F232" i="4" s="1"/>
  <c r="AR12" i="1"/>
  <c r="F258" i="4" s="1"/>
  <c r="AR13" i="1"/>
  <c r="F284" i="4" s="1"/>
  <c r="AR14" i="1"/>
  <c r="F310" i="4" s="1"/>
  <c r="AR15" i="1"/>
  <c r="F336" i="4" s="1"/>
  <c r="AR16" i="1"/>
  <c r="F362" i="4" s="1"/>
  <c r="AR17" i="1"/>
  <c r="F388" i="4" s="1"/>
  <c r="AR18" i="1"/>
  <c r="F414" i="4" s="1"/>
  <c r="AR19" i="1"/>
  <c r="F440" i="4" s="1"/>
  <c r="AR20" i="1"/>
  <c r="F466" i="4" s="1"/>
  <c r="AR21" i="1"/>
  <c r="F492" i="4" s="1"/>
  <c r="AR22" i="1"/>
  <c r="F518" i="4" s="1"/>
  <c r="AR23" i="1"/>
  <c r="F544" i="4" s="1"/>
  <c r="AR24" i="1"/>
  <c r="F570" i="4" s="1"/>
  <c r="AR25" i="1"/>
  <c r="F596" i="4" s="1"/>
  <c r="AR26" i="1"/>
  <c r="F622" i="4" s="1"/>
  <c r="AR27" i="1"/>
  <c r="F648" i="4" s="1"/>
  <c r="AR28" i="1"/>
  <c r="F674" i="4" s="1"/>
  <c r="AR29" i="1"/>
  <c r="F700" i="4" s="1"/>
  <c r="AR30" i="1"/>
  <c r="F726" i="4" s="1"/>
  <c r="AR31" i="1"/>
  <c r="F752" i="4" s="1"/>
  <c r="AR32" i="1"/>
  <c r="F778" i="4" s="1"/>
  <c r="AR33" i="1"/>
  <c r="F804" i="4" s="1"/>
  <c r="AR34" i="1"/>
  <c r="F830" i="4" s="1"/>
  <c r="AR35" i="1"/>
  <c r="F856" i="4" s="1"/>
  <c r="AQ3" i="1"/>
  <c r="F23" i="4" s="1"/>
  <c r="AQ4" i="1"/>
  <c r="F49" i="4" s="1"/>
  <c r="AQ5" i="1"/>
  <c r="F75" i="4" s="1"/>
  <c r="AQ6" i="1"/>
  <c r="F101" i="4" s="1"/>
  <c r="AQ7" i="1"/>
  <c r="F127" i="4" s="1"/>
  <c r="AQ8" i="1"/>
  <c r="F153" i="4" s="1"/>
  <c r="AQ9" i="1"/>
  <c r="F179" i="4" s="1"/>
  <c r="AQ10" i="1"/>
  <c r="F205" i="4" s="1"/>
  <c r="AQ11" i="1"/>
  <c r="F231" i="4" s="1"/>
  <c r="AQ12" i="1"/>
  <c r="F257" i="4" s="1"/>
  <c r="AQ13" i="1"/>
  <c r="F283" i="4" s="1"/>
  <c r="AQ14" i="1"/>
  <c r="F309" i="4" s="1"/>
  <c r="AQ15" i="1"/>
  <c r="F335" i="4" s="1"/>
  <c r="AQ16" i="1"/>
  <c r="F361" i="4" s="1"/>
  <c r="AQ17" i="1"/>
  <c r="F387" i="4" s="1"/>
  <c r="AQ18" i="1"/>
  <c r="F413" i="4" s="1"/>
  <c r="AQ19" i="1"/>
  <c r="F439" i="4" s="1"/>
  <c r="AQ20" i="1"/>
  <c r="F465" i="4" s="1"/>
  <c r="AQ21" i="1"/>
  <c r="F491" i="4" s="1"/>
  <c r="AQ22" i="1"/>
  <c r="F517" i="4" s="1"/>
  <c r="AQ23" i="1"/>
  <c r="F543" i="4" s="1"/>
  <c r="AQ24" i="1"/>
  <c r="F569" i="4" s="1"/>
  <c r="AQ25" i="1"/>
  <c r="F595" i="4" s="1"/>
  <c r="AQ26" i="1"/>
  <c r="F621" i="4" s="1"/>
  <c r="AQ27" i="1"/>
  <c r="F647" i="4" s="1"/>
  <c r="AQ28" i="1"/>
  <c r="F673" i="4" s="1"/>
  <c r="AQ29" i="1"/>
  <c r="F699" i="4" s="1"/>
  <c r="AQ30" i="1"/>
  <c r="F725" i="4" s="1"/>
  <c r="AQ31" i="1"/>
  <c r="F751" i="4" s="1"/>
  <c r="AQ32" i="1"/>
  <c r="F777" i="4" s="1"/>
  <c r="AQ33" i="1"/>
  <c r="F803" i="4" s="1"/>
  <c r="AQ34" i="1"/>
  <c r="F829" i="4" s="1"/>
  <c r="AQ35" i="1"/>
  <c r="F855" i="4" s="1"/>
  <c r="AP3" i="1"/>
  <c r="F22" i="4" s="1"/>
  <c r="AP4" i="1"/>
  <c r="F48" i="4" s="1"/>
  <c r="AP5" i="1"/>
  <c r="F74" i="4" s="1"/>
  <c r="AP6" i="1"/>
  <c r="F100" i="4" s="1"/>
  <c r="AP7" i="1"/>
  <c r="F126" i="4" s="1"/>
  <c r="AP8" i="1"/>
  <c r="F152" i="4" s="1"/>
  <c r="AP9" i="1"/>
  <c r="F178" i="4" s="1"/>
  <c r="AP10" i="1"/>
  <c r="F204" i="4" s="1"/>
  <c r="AP11" i="1"/>
  <c r="F230" i="4" s="1"/>
  <c r="AP12" i="1"/>
  <c r="F256" i="4" s="1"/>
  <c r="AP13" i="1"/>
  <c r="F282" i="4" s="1"/>
  <c r="AP14" i="1"/>
  <c r="F308" i="4" s="1"/>
  <c r="AP15" i="1"/>
  <c r="F334" i="4" s="1"/>
  <c r="AP16" i="1"/>
  <c r="F360" i="4" s="1"/>
  <c r="AP17" i="1"/>
  <c r="F386" i="4" s="1"/>
  <c r="AP18" i="1"/>
  <c r="F412" i="4" s="1"/>
  <c r="AP19" i="1"/>
  <c r="F438" i="4" s="1"/>
  <c r="AP20" i="1"/>
  <c r="F464" i="4" s="1"/>
  <c r="AP21" i="1"/>
  <c r="F490" i="4" s="1"/>
  <c r="AP22" i="1"/>
  <c r="F516" i="4" s="1"/>
  <c r="AP23" i="1"/>
  <c r="F542" i="4" s="1"/>
  <c r="AP24" i="1"/>
  <c r="F568" i="4" s="1"/>
  <c r="AP25" i="1"/>
  <c r="F594" i="4" s="1"/>
  <c r="AP26" i="1"/>
  <c r="F620" i="4" s="1"/>
  <c r="AP27" i="1"/>
  <c r="F646" i="4" s="1"/>
  <c r="AP28" i="1"/>
  <c r="F672" i="4" s="1"/>
  <c r="AP29" i="1"/>
  <c r="F698" i="4" s="1"/>
  <c r="AP30" i="1"/>
  <c r="F724" i="4" s="1"/>
  <c r="AP31" i="1"/>
  <c r="F750" i="4" s="1"/>
  <c r="AP32" i="1"/>
  <c r="F776" i="4" s="1"/>
  <c r="AP33" i="1"/>
  <c r="F802" i="4" s="1"/>
  <c r="AP34" i="1"/>
  <c r="F828" i="4" s="1"/>
  <c r="AP35" i="1"/>
  <c r="F854" i="4" s="1"/>
  <c r="AO3" i="1"/>
  <c r="F28" i="4" s="1"/>
  <c r="AO4" i="1"/>
  <c r="F54" i="4" s="1"/>
  <c r="AO5" i="1"/>
  <c r="F80" i="4" s="1"/>
  <c r="AO6" i="1"/>
  <c r="F106" i="4" s="1"/>
  <c r="AO7" i="1"/>
  <c r="F132" i="4" s="1"/>
  <c r="AO8" i="1"/>
  <c r="F158" i="4" s="1"/>
  <c r="AO9" i="1"/>
  <c r="F184" i="4" s="1"/>
  <c r="AO10" i="1"/>
  <c r="F210" i="4" s="1"/>
  <c r="AO11" i="1"/>
  <c r="F236" i="4" s="1"/>
  <c r="AO12" i="1"/>
  <c r="F262" i="4" s="1"/>
  <c r="AO13" i="1"/>
  <c r="F288" i="4" s="1"/>
  <c r="AO14" i="1"/>
  <c r="F314" i="4" s="1"/>
  <c r="AO15" i="1"/>
  <c r="F340" i="4" s="1"/>
  <c r="AO16" i="1"/>
  <c r="F366" i="4" s="1"/>
  <c r="AO17" i="1"/>
  <c r="F392" i="4" s="1"/>
  <c r="AO18" i="1"/>
  <c r="F418" i="4" s="1"/>
  <c r="AO19" i="1"/>
  <c r="F444" i="4" s="1"/>
  <c r="AO20" i="1"/>
  <c r="F470" i="4" s="1"/>
  <c r="AO21" i="1"/>
  <c r="F496" i="4" s="1"/>
  <c r="AO22" i="1"/>
  <c r="F522" i="4" s="1"/>
  <c r="AO23" i="1"/>
  <c r="F548" i="4" s="1"/>
  <c r="AO24" i="1"/>
  <c r="F574" i="4" s="1"/>
  <c r="AO25" i="1"/>
  <c r="F600" i="4" s="1"/>
  <c r="AO26" i="1"/>
  <c r="F626" i="4" s="1"/>
  <c r="AO27" i="1"/>
  <c r="F652" i="4" s="1"/>
  <c r="AO28" i="1"/>
  <c r="F678" i="4" s="1"/>
  <c r="AO29" i="1"/>
  <c r="F704" i="4" s="1"/>
  <c r="AO30" i="1"/>
  <c r="F730" i="4" s="1"/>
  <c r="AO31" i="1"/>
  <c r="F756" i="4" s="1"/>
  <c r="AO32" i="1"/>
  <c r="F782" i="4" s="1"/>
  <c r="AO33" i="1"/>
  <c r="F808" i="4" s="1"/>
  <c r="AO34" i="1"/>
  <c r="F834" i="4" s="1"/>
  <c r="AO35" i="1"/>
  <c r="F860" i="4" s="1"/>
  <c r="AN4" i="1"/>
  <c r="F45" i="4" s="1"/>
  <c r="AM22" i="1"/>
  <c r="AM4" i="1"/>
  <c r="F44" i="4" s="1"/>
  <c r="AM3" i="1"/>
  <c r="F18" i="4" s="1"/>
  <c r="AM5" i="1"/>
  <c r="F70" i="4" s="1"/>
  <c r="AM6" i="1"/>
  <c r="F96" i="4" s="1"/>
  <c r="AM7" i="1"/>
  <c r="AM8" i="1"/>
  <c r="AM9" i="1"/>
  <c r="AM10" i="1"/>
  <c r="AM11" i="1"/>
  <c r="AM12" i="1"/>
  <c r="F252" i="4" s="1"/>
  <c r="AM13" i="1"/>
  <c r="F278" i="4" s="1"/>
  <c r="AM14" i="1"/>
  <c r="F304" i="4" s="1"/>
  <c r="AM15" i="1"/>
  <c r="F330" i="4" s="1"/>
  <c r="AM16" i="1"/>
  <c r="F356" i="4" s="1"/>
  <c r="AM17" i="1"/>
  <c r="F382" i="4" s="1"/>
  <c r="AM18" i="1"/>
  <c r="F408" i="4" s="1"/>
  <c r="AM19" i="1"/>
  <c r="AM20" i="1"/>
  <c r="AM21" i="1"/>
  <c r="AM23" i="1"/>
  <c r="AM24" i="1"/>
  <c r="AM25" i="1"/>
  <c r="F590" i="4" s="1"/>
  <c r="AM26" i="1"/>
  <c r="AM27" i="1"/>
  <c r="AM28" i="1"/>
  <c r="AM29" i="1"/>
  <c r="F694" i="4" s="1"/>
  <c r="AM30" i="1"/>
  <c r="F720" i="4" s="1"/>
  <c r="AM31" i="1"/>
  <c r="F746" i="4" s="1"/>
  <c r="AM32" i="1"/>
  <c r="AM33" i="1"/>
  <c r="AM34" i="1"/>
  <c r="AM35" i="1"/>
  <c r="J35" i="4" l="1"/>
  <c r="L886" i="4"/>
  <c r="L782" i="4"/>
  <c r="L574" i="4"/>
  <c r="L294" i="4"/>
  <c r="L762" i="4"/>
  <c r="L320" i="4"/>
  <c r="L606" i="4"/>
  <c r="L418" i="4"/>
  <c r="L470" i="4"/>
  <c r="J882" i="4"/>
  <c r="I470" i="4"/>
  <c r="L54" i="4"/>
  <c r="L808" i="4"/>
  <c r="L730" i="4"/>
  <c r="L190" i="4"/>
  <c r="L882" i="4"/>
  <c r="J20" i="4"/>
  <c r="I28" i="4"/>
  <c r="I528" i="4"/>
  <c r="L340" i="4"/>
  <c r="L392" i="4"/>
  <c r="I887" i="4"/>
  <c r="L878" i="4"/>
  <c r="L891" i="4"/>
  <c r="J528" i="4"/>
  <c r="L80" i="4"/>
  <c r="L704" i="4"/>
  <c r="I210" i="4"/>
  <c r="J496" i="4"/>
  <c r="L632" i="4"/>
  <c r="L879" i="4"/>
  <c r="L887" i="4"/>
  <c r="L893" i="4"/>
  <c r="I580" i="4"/>
  <c r="L216" i="4"/>
  <c r="L372" i="4"/>
  <c r="L502" i="4"/>
  <c r="L883" i="4"/>
  <c r="L158" i="4"/>
  <c r="L678" i="4"/>
  <c r="L548" i="4"/>
  <c r="L106" i="4"/>
  <c r="L658" i="4"/>
  <c r="L888" i="4"/>
  <c r="J894" i="4"/>
  <c r="J34" i="4"/>
  <c r="J710" i="4"/>
  <c r="L236" i="4"/>
  <c r="L880" i="4"/>
  <c r="L894" i="4"/>
  <c r="I762" i="4"/>
  <c r="L34" i="4"/>
  <c r="L528" i="4"/>
  <c r="I834" i="4"/>
  <c r="L884" i="4"/>
  <c r="I889" i="4"/>
  <c r="J294" i="4"/>
  <c r="J788" i="4"/>
  <c r="L28" i="4"/>
  <c r="L444" i="4"/>
  <c r="L138" i="4"/>
  <c r="L262" i="4"/>
  <c r="L840" i="4"/>
  <c r="L889" i="4"/>
  <c r="I895" i="4"/>
  <c r="I346" i="4"/>
  <c r="I814" i="4"/>
  <c r="L877" i="4"/>
  <c r="L881" i="4"/>
  <c r="L885" i="4"/>
  <c r="L895" i="4"/>
  <c r="L860" i="4"/>
  <c r="I158" i="4"/>
  <c r="L890" i="4"/>
  <c r="I398" i="4"/>
  <c r="L896" i="4"/>
  <c r="K190" i="4"/>
  <c r="K762" i="4"/>
  <c r="K54" i="4"/>
  <c r="K834" i="4"/>
  <c r="K882" i="4"/>
  <c r="K34" i="4"/>
  <c r="K372" i="4"/>
  <c r="K554" i="4"/>
  <c r="K158" i="4"/>
  <c r="K889" i="4"/>
  <c r="K28" i="4"/>
  <c r="K398" i="4"/>
  <c r="K580" i="4"/>
  <c r="K788" i="4"/>
  <c r="K262" i="4"/>
  <c r="K652" i="4"/>
  <c r="K86" i="4"/>
  <c r="K216" i="4"/>
  <c r="K470" i="4"/>
  <c r="K860" i="4"/>
  <c r="K877" i="4"/>
  <c r="K880" i="4"/>
  <c r="K894" i="4"/>
  <c r="K112" i="4"/>
  <c r="K424" i="4"/>
  <c r="K606" i="4"/>
  <c r="K814" i="4"/>
  <c r="K883" i="4"/>
  <c r="K890" i="4"/>
  <c r="K242" i="4"/>
  <c r="K632" i="4"/>
  <c r="K288" i="4"/>
  <c r="K678" i="4"/>
  <c r="K450" i="4"/>
  <c r="K887" i="4"/>
  <c r="K496" i="4"/>
  <c r="K878" i="4"/>
  <c r="K881" i="4"/>
  <c r="K891" i="4"/>
  <c r="K895" i="4"/>
  <c r="K138" i="4"/>
  <c r="K314" i="4"/>
  <c r="K704" i="4"/>
  <c r="K884" i="4"/>
  <c r="K888" i="4"/>
  <c r="K346" i="4"/>
  <c r="K896" i="4"/>
  <c r="K528" i="4"/>
  <c r="K736" i="4"/>
  <c r="K879" i="4"/>
  <c r="K885" i="4"/>
  <c r="K893" i="4"/>
  <c r="J424" i="4"/>
  <c r="J684" i="4"/>
  <c r="J54" i="4"/>
  <c r="J132" i="4"/>
  <c r="J574" i="4"/>
  <c r="J652" i="4"/>
  <c r="J730" i="4"/>
  <c r="J808" i="4"/>
  <c r="J216" i="4"/>
  <c r="J320" i="4"/>
  <c r="J554" i="4"/>
  <c r="J880" i="4"/>
  <c r="J885" i="4"/>
  <c r="J888" i="4"/>
  <c r="H216" i="4"/>
  <c r="H704" i="4"/>
  <c r="J366" i="4"/>
  <c r="J444" i="4"/>
  <c r="J891" i="4"/>
  <c r="J164" i="4"/>
  <c r="J346" i="4"/>
  <c r="H834" i="4"/>
  <c r="J878" i="4"/>
  <c r="H210" i="4"/>
  <c r="J80" i="4"/>
  <c r="J600" i="4"/>
  <c r="J756" i="4"/>
  <c r="J883" i="4"/>
  <c r="J895" i="4"/>
  <c r="J28" i="4"/>
  <c r="J476" i="4"/>
  <c r="J840" i="4"/>
  <c r="J242" i="4"/>
  <c r="J392" i="4"/>
  <c r="J881" i="4"/>
  <c r="J889" i="4"/>
  <c r="J112" i="4"/>
  <c r="H184" i="4"/>
  <c r="J866" i="4"/>
  <c r="J893" i="4"/>
  <c r="J268" i="4"/>
  <c r="J632" i="4"/>
  <c r="J879" i="4"/>
  <c r="J896" i="4"/>
  <c r="J190" i="4"/>
  <c r="H268" i="4"/>
  <c r="J884" i="4"/>
  <c r="J887" i="4"/>
  <c r="J877" i="4"/>
  <c r="J890" i="4"/>
  <c r="I268" i="4"/>
  <c r="H340" i="4"/>
  <c r="H392" i="4"/>
  <c r="I502" i="4"/>
  <c r="H574" i="4"/>
  <c r="H756" i="4"/>
  <c r="H866" i="4"/>
  <c r="I80" i="4"/>
  <c r="I704" i="4"/>
  <c r="I632" i="4"/>
  <c r="I138" i="4"/>
  <c r="H288" i="4"/>
  <c r="H398" i="4"/>
  <c r="H450" i="4"/>
  <c r="H522" i="4"/>
  <c r="H632" i="4"/>
  <c r="H814" i="4"/>
  <c r="I652" i="4"/>
  <c r="I878" i="4"/>
  <c r="I880" i="4"/>
  <c r="I882" i="4"/>
  <c r="I884" i="4"/>
  <c r="H502" i="4"/>
  <c r="H80" i="4"/>
  <c r="H236" i="4"/>
  <c r="H346" i="4"/>
  <c r="H418" i="4"/>
  <c r="H580" i="4"/>
  <c r="H762" i="4"/>
  <c r="I288" i="4"/>
  <c r="I600" i="4"/>
  <c r="H112" i="4"/>
  <c r="H366" i="4"/>
  <c r="H600" i="4"/>
  <c r="H710" i="4"/>
  <c r="H782" i="4"/>
  <c r="H54" i="4"/>
  <c r="I106" i="4"/>
  <c r="I418" i="4"/>
  <c r="I730" i="4"/>
  <c r="I893" i="4"/>
  <c r="H106" i="4"/>
  <c r="I190" i="4"/>
  <c r="H294" i="4"/>
  <c r="H476" i="4"/>
  <c r="H528" i="4"/>
  <c r="H730" i="4"/>
  <c r="I54" i="4"/>
  <c r="I236" i="4"/>
  <c r="I554" i="4"/>
  <c r="I860" i="4"/>
  <c r="I890" i="4"/>
  <c r="H652" i="4"/>
  <c r="H158" i="4"/>
  <c r="H190" i="4"/>
  <c r="H314" i="4"/>
  <c r="I372" i="4"/>
  <c r="H658" i="4"/>
  <c r="H840" i="4"/>
  <c r="I678" i="4"/>
  <c r="I885" i="4"/>
  <c r="H242" i="4"/>
  <c r="H424" i="4"/>
  <c r="H470" i="4"/>
  <c r="H548" i="4"/>
  <c r="H678" i="4"/>
  <c r="I788" i="4"/>
  <c r="H860" i="4"/>
  <c r="I877" i="4"/>
  <c r="I879" i="4"/>
  <c r="I881" i="4"/>
  <c r="I883" i="4"/>
  <c r="I888" i="4"/>
  <c r="I896" i="4"/>
  <c r="H262" i="4"/>
  <c r="H372" i="4"/>
  <c r="H496" i="4"/>
  <c r="H606" i="4"/>
  <c r="H788" i="4"/>
  <c r="I314" i="4"/>
  <c r="H138" i="4"/>
  <c r="I34" i="4"/>
  <c r="I450" i="4"/>
  <c r="H626" i="4"/>
  <c r="H736" i="4"/>
  <c r="H808" i="4"/>
  <c r="I894" i="4"/>
  <c r="H132" i="4"/>
  <c r="M132" i="4" s="1"/>
  <c r="H164" i="4"/>
  <c r="H320" i="4"/>
  <c r="H444" i="4"/>
  <c r="H554" i="4"/>
  <c r="H684" i="4"/>
  <c r="I891" i="4"/>
  <c r="H885" i="4"/>
  <c r="H890" i="4"/>
  <c r="H879" i="4"/>
  <c r="H882" i="4"/>
  <c r="H892" i="4"/>
  <c r="H887" i="4"/>
  <c r="I892" i="4"/>
  <c r="J892" i="4"/>
  <c r="H894" i="4"/>
  <c r="H878" i="4"/>
  <c r="H881" i="4"/>
  <c r="H884" i="4"/>
  <c r="H889" i="4"/>
  <c r="K892" i="4"/>
  <c r="H896" i="4"/>
  <c r="H891" i="4"/>
  <c r="H886" i="4"/>
  <c r="M886" i="4" s="1"/>
  <c r="H877" i="4"/>
  <c r="H880" i="4"/>
  <c r="H883" i="4"/>
  <c r="H893" i="4"/>
  <c r="H888" i="4"/>
  <c r="M382" i="4"/>
  <c r="AU384" i="4" s="1"/>
  <c r="M18" i="4"/>
  <c r="AK20" i="4" s="1"/>
  <c r="F668" i="4"/>
  <c r="M668" i="4" s="1"/>
  <c r="M70" i="4"/>
  <c r="M694" i="4"/>
  <c r="AZ696" i="4" s="1"/>
  <c r="F642" i="4"/>
  <c r="M642" i="4" s="1"/>
  <c r="F512" i="4"/>
  <c r="M512" i="4" s="1"/>
  <c r="M720" i="4"/>
  <c r="AF722" i="4" s="1"/>
  <c r="M304" i="4"/>
  <c r="AP306" i="4" s="1"/>
  <c r="M746" i="4"/>
  <c r="AA748" i="4" s="1"/>
  <c r="M408" i="4"/>
  <c r="AF410" i="4" s="1"/>
  <c r="M96" i="4"/>
  <c r="AA98" i="4" s="1"/>
  <c r="F616" i="4"/>
  <c r="M616" i="4" s="1"/>
  <c r="F564" i="4"/>
  <c r="M564" i="4" s="1"/>
  <c r="F226" i="4"/>
  <c r="M226" i="4" s="1"/>
  <c r="M330" i="4"/>
  <c r="AF332" i="4" s="1"/>
  <c r="M44" i="4"/>
  <c r="V46" i="4" s="1"/>
  <c r="F850" i="4"/>
  <c r="M850" i="4" s="1"/>
  <c r="F538" i="4"/>
  <c r="M538" i="4" s="1"/>
  <c r="F200" i="4"/>
  <c r="M200" i="4" s="1"/>
  <c r="F824" i="4"/>
  <c r="M824" i="4" s="1"/>
  <c r="F486" i="4"/>
  <c r="M486" i="4" s="1"/>
  <c r="F174" i="4"/>
  <c r="M174" i="4" s="1"/>
  <c r="M356" i="4"/>
  <c r="AU358" i="4" s="1"/>
  <c r="M278" i="4"/>
  <c r="AP280" i="4" s="1"/>
  <c r="F798" i="4"/>
  <c r="M798" i="4" s="1"/>
  <c r="F460" i="4"/>
  <c r="M460" i="4" s="1"/>
  <c r="F148" i="4"/>
  <c r="M148" i="4" s="1"/>
  <c r="M590" i="4"/>
  <c r="AP592" i="4" s="1"/>
  <c r="M252" i="4"/>
  <c r="BJ254" i="4" s="1"/>
  <c r="F772" i="4"/>
  <c r="M772" i="4" s="1"/>
  <c r="F434" i="4"/>
  <c r="M434" i="4" s="1"/>
  <c r="F122" i="4"/>
  <c r="M122" i="4" s="1"/>
  <c r="AZ124" i="4" s="1"/>
  <c r="J46" i="4"/>
  <c r="I20" i="4"/>
  <c r="K48" i="4"/>
  <c r="I46" i="4"/>
  <c r="L22" i="4"/>
  <c r="L134" i="4"/>
  <c r="L153" i="4"/>
  <c r="L254" i="4"/>
  <c r="L338" i="4"/>
  <c r="L575" i="4"/>
  <c r="L709" i="4"/>
  <c r="L21" i="4"/>
  <c r="L62" i="4"/>
  <c r="L79" i="4"/>
  <c r="L212" i="4"/>
  <c r="L357" i="4"/>
  <c r="L388" i="4"/>
  <c r="L462" i="4"/>
  <c r="L497" i="4"/>
  <c r="L595" i="4"/>
  <c r="L735" i="4"/>
  <c r="L778" i="4"/>
  <c r="L787" i="4"/>
  <c r="L826" i="4"/>
  <c r="L46" i="4"/>
  <c r="L90" i="4"/>
  <c r="L163" i="4"/>
  <c r="L605" i="4"/>
  <c r="L644" i="4"/>
  <c r="L855" i="4"/>
  <c r="L74" i="4"/>
  <c r="L107" i="4"/>
  <c r="L350" i="4"/>
  <c r="L471" i="4"/>
  <c r="L547" i="4"/>
  <c r="L625" i="4"/>
  <c r="L747" i="4"/>
  <c r="L755" i="4"/>
  <c r="L55" i="4"/>
  <c r="L129" i="4"/>
  <c r="L313" i="4"/>
  <c r="L399" i="4"/>
  <c r="L419" i="4"/>
  <c r="L685" i="4"/>
  <c r="L361" i="4"/>
  <c r="L703" i="4"/>
  <c r="L721" i="4"/>
  <c r="L729" i="4"/>
  <c r="L766" i="4"/>
  <c r="L829" i="4"/>
  <c r="L839" i="4"/>
  <c r="L227" i="4"/>
  <c r="L102" i="4"/>
  <c r="L157" i="4"/>
  <c r="L207" i="4"/>
  <c r="L297" i="4"/>
  <c r="L84" i="4"/>
  <c r="L140" i="4"/>
  <c r="L180" i="4"/>
  <c r="L270" i="4"/>
  <c r="L334" i="4"/>
  <c r="L384" i="4"/>
  <c r="L440" i="4"/>
  <c r="L530" i="4"/>
  <c r="L591" i="4"/>
  <c r="L774" i="4"/>
  <c r="L344" i="4"/>
  <c r="L466" i="4"/>
  <c r="L582" i="4"/>
  <c r="L648" i="4"/>
  <c r="L31" i="4"/>
  <c r="L50" i="4"/>
  <c r="L141" i="4"/>
  <c r="L219" i="4"/>
  <c r="L393" i="4"/>
  <c r="L414" i="4"/>
  <c r="L504" i="4"/>
  <c r="L552" i="4"/>
  <c r="L630" i="4"/>
  <c r="L751" i="4"/>
  <c r="L815" i="4"/>
  <c r="L30" i="4"/>
  <c r="L113" i="4"/>
  <c r="L125" i="4"/>
  <c r="L191" i="4"/>
  <c r="L281" i="4"/>
  <c r="L308" i="4"/>
  <c r="L318" i="4"/>
  <c r="L451" i="4"/>
  <c r="L659" i="4"/>
  <c r="L760" i="4"/>
  <c r="L25" i="4"/>
  <c r="L61" i="4"/>
  <c r="L78" i="4"/>
  <c r="L98" i="4"/>
  <c r="L152" i="4"/>
  <c r="L264" i="4"/>
  <c r="L291" i="4"/>
  <c r="L425" i="4"/>
  <c r="L478" i="4"/>
  <c r="L523" i="4"/>
  <c r="L725" i="4"/>
  <c r="L844" i="4"/>
  <c r="J790" i="4"/>
  <c r="J869" i="4"/>
  <c r="J856" i="4"/>
  <c r="K862" i="4"/>
  <c r="K813" i="4"/>
  <c r="K826" i="4"/>
  <c r="K831" i="4"/>
  <c r="K837" i="4"/>
  <c r="K843" i="4"/>
  <c r="K861" i="4"/>
  <c r="K786" i="4"/>
  <c r="K802" i="4"/>
  <c r="K807" i="4"/>
  <c r="K868" i="4"/>
  <c r="K803" i="4"/>
  <c r="K815" i="4"/>
  <c r="K827" i="4"/>
  <c r="K832" i="4"/>
  <c r="K844" i="4"/>
  <c r="K852" i="4"/>
  <c r="K857" i="4"/>
  <c r="K863" i="4"/>
  <c r="K869" i="4"/>
  <c r="K838" i="4"/>
  <c r="K839" i="4"/>
  <c r="K757" i="4"/>
  <c r="K780" i="4"/>
  <c r="K804" i="4"/>
  <c r="K828" i="4"/>
  <c r="K833" i="4"/>
  <c r="K810" i="4"/>
  <c r="K816" i="4"/>
  <c r="K853" i="4"/>
  <c r="K864" i="4"/>
  <c r="K870" i="4"/>
  <c r="K799" i="4"/>
  <c r="K829" i="4"/>
  <c r="K858" i="4"/>
  <c r="K851" i="4"/>
  <c r="K809" i="4"/>
  <c r="K805" i="4"/>
  <c r="K811" i="4"/>
  <c r="K817" i="4"/>
  <c r="K835" i="4"/>
  <c r="K841" i="4"/>
  <c r="K854" i="4"/>
  <c r="K865" i="4"/>
  <c r="K800" i="4"/>
  <c r="K859" i="4"/>
  <c r="K783" i="4"/>
  <c r="K812" i="4"/>
  <c r="K818" i="4"/>
  <c r="K825" i="4"/>
  <c r="K830" i="4"/>
  <c r="K836" i="4"/>
  <c r="K842" i="4"/>
  <c r="K855" i="4"/>
  <c r="K856" i="4"/>
  <c r="K761" i="4"/>
  <c r="K801" i="4"/>
  <c r="K806" i="4"/>
  <c r="K867" i="4"/>
  <c r="J859" i="4"/>
  <c r="J852" i="4"/>
  <c r="J864" i="4"/>
  <c r="J853" i="4"/>
  <c r="J861" i="4"/>
  <c r="J865" i="4"/>
  <c r="J857" i="4"/>
  <c r="J870" i="4"/>
  <c r="J854" i="4"/>
  <c r="J862" i="4"/>
  <c r="J867" i="4"/>
  <c r="J832" i="4"/>
  <c r="J838" i="4"/>
  <c r="J858" i="4"/>
  <c r="J851" i="4"/>
  <c r="J855" i="4"/>
  <c r="J863" i="4"/>
  <c r="J868" i="4"/>
  <c r="I832" i="4"/>
  <c r="AA384" i="4"/>
  <c r="AZ384" i="4"/>
  <c r="AK384" i="4"/>
  <c r="AF384" i="4"/>
  <c r="V384" i="4"/>
  <c r="L410" i="4"/>
  <c r="L436" i="4"/>
  <c r="L445" i="4"/>
  <c r="L472" i="4"/>
  <c r="L489" i="4"/>
  <c r="L493" i="4"/>
  <c r="L498" i="4"/>
  <c r="L539" i="4"/>
  <c r="L543" i="4"/>
  <c r="L553" i="4"/>
  <c r="L567" i="4"/>
  <c r="L571" i="4"/>
  <c r="L576" i="4"/>
  <c r="L617" i="4"/>
  <c r="L621" i="4"/>
  <c r="L631" i="4"/>
  <c r="L653" i="4"/>
  <c r="L670" i="4"/>
  <c r="L674" i="4"/>
  <c r="L679" i="4"/>
  <c r="L695" i="4"/>
  <c r="L699" i="4"/>
  <c r="L807" i="4"/>
  <c r="L811" i="4"/>
  <c r="L832" i="4"/>
  <c r="L836" i="4"/>
  <c r="L853" i="4"/>
  <c r="L861" i="4"/>
  <c r="L864" i="4"/>
  <c r="L292" i="4"/>
  <c r="L319" i="4"/>
  <c r="L38" i="4"/>
  <c r="L56" i="4"/>
  <c r="L71" i="4"/>
  <c r="L75" i="4"/>
  <c r="L85" i="4"/>
  <c r="L114" i="4"/>
  <c r="L135" i="4"/>
  <c r="L149" i="4"/>
  <c r="L192" i="4"/>
  <c r="L220" i="4"/>
  <c r="L228" i="4"/>
  <c r="L237" i="4"/>
  <c r="L255" i="4"/>
  <c r="L265" i="4"/>
  <c r="L271" i="4"/>
  <c r="L282" i="4"/>
  <c r="L305" i="4"/>
  <c r="L335" i="4"/>
  <c r="L345" i="4"/>
  <c r="L362" i="4"/>
  <c r="L367" i="4"/>
  <c r="L389" i="4"/>
  <c r="L394" i="4"/>
  <c r="L420" i="4"/>
  <c r="L452" i="4"/>
  <c r="L463" i="4"/>
  <c r="L467" i="4"/>
  <c r="L479" i="4"/>
  <c r="L505" i="4"/>
  <c r="L531" i="4"/>
  <c r="L583" i="4"/>
  <c r="L592" i="4"/>
  <c r="L596" i="4"/>
  <c r="L607" i="4"/>
  <c r="L660" i="4"/>
  <c r="L686" i="4"/>
  <c r="L761" i="4"/>
  <c r="L775" i="4"/>
  <c r="L779" i="4"/>
  <c r="L783" i="4"/>
  <c r="L789" i="4"/>
  <c r="L801" i="4"/>
  <c r="L804" i="4"/>
  <c r="L816" i="4"/>
  <c r="L858" i="4"/>
  <c r="L868" i="4"/>
  <c r="L176" i="4"/>
  <c r="L185" i="4"/>
  <c r="L243" i="4"/>
  <c r="L309" i="4"/>
  <c r="L339" i="4"/>
  <c r="L373" i="4"/>
  <c r="L400" i="4"/>
  <c r="L426" i="4"/>
  <c r="L524" i="4"/>
  <c r="L37" i="4"/>
  <c r="L47" i="4"/>
  <c r="L51" i="4"/>
  <c r="L63" i="4"/>
  <c r="L99" i="4"/>
  <c r="L103" i="4"/>
  <c r="L108" i="4"/>
  <c r="L126" i="4"/>
  <c r="L130" i="4"/>
  <c r="L142" i="4"/>
  <c r="L165" i="4"/>
  <c r="L181" i="4"/>
  <c r="L186" i="4"/>
  <c r="L208" i="4"/>
  <c r="L214" i="4"/>
  <c r="L244" i="4"/>
  <c r="L287" i="4"/>
  <c r="L293" i="4"/>
  <c r="L331" i="4"/>
  <c r="L358" i="4"/>
  <c r="L374" i="4"/>
  <c r="L385" i="4"/>
  <c r="L401" i="4"/>
  <c r="L415" i="4"/>
  <c r="L427" i="4"/>
  <c r="L441" i="4"/>
  <c r="L446" i="4"/>
  <c r="L473" i="4"/>
  <c r="L499" i="4"/>
  <c r="L525" i="4"/>
  <c r="L577" i="4"/>
  <c r="L601" i="4"/>
  <c r="L645" i="4"/>
  <c r="L649" i="4"/>
  <c r="L654" i="4"/>
  <c r="L680" i="4"/>
  <c r="L711" i="4"/>
  <c r="L722" i="4"/>
  <c r="L726" i="4"/>
  <c r="L737" i="4"/>
  <c r="L748" i="4"/>
  <c r="L752" i="4"/>
  <c r="L827" i="4"/>
  <c r="L830" i="4"/>
  <c r="L841" i="4"/>
  <c r="L851" i="4"/>
  <c r="L203" i="4"/>
  <c r="L298" i="4"/>
  <c r="L519" i="4"/>
  <c r="L36" i="4"/>
  <c r="L27" i="4"/>
  <c r="L57" i="4"/>
  <c r="L115" i="4"/>
  <c r="L136" i="4"/>
  <c r="L154" i="4"/>
  <c r="L159" i="4"/>
  <c r="L177" i="4"/>
  <c r="L193" i="4"/>
  <c r="L204" i="4"/>
  <c r="L233" i="4"/>
  <c r="L238" i="4"/>
  <c r="L260" i="4"/>
  <c r="L266" i="4"/>
  <c r="L272" i="4"/>
  <c r="L283" i="4"/>
  <c r="L310" i="4"/>
  <c r="L321" i="4"/>
  <c r="L368" i="4"/>
  <c r="L395" i="4"/>
  <c r="L411" i="4"/>
  <c r="L421" i="4"/>
  <c r="L437" i="4"/>
  <c r="L453" i="4"/>
  <c r="L480" i="4"/>
  <c r="L490" i="4"/>
  <c r="L494" i="4"/>
  <c r="L506" i="4"/>
  <c r="L516" i="4"/>
  <c r="L520" i="4"/>
  <c r="L532" i="4"/>
  <c r="L540" i="4"/>
  <c r="L544" i="4"/>
  <c r="L555" i="4"/>
  <c r="L568" i="4"/>
  <c r="L572" i="4"/>
  <c r="L584" i="4"/>
  <c r="L608" i="4"/>
  <c r="L618" i="4"/>
  <c r="L622" i="4"/>
  <c r="L633" i="4"/>
  <c r="L661" i="4"/>
  <c r="L671" i="4"/>
  <c r="L675" i="4"/>
  <c r="L687" i="4"/>
  <c r="L696" i="4"/>
  <c r="L700" i="4"/>
  <c r="L705" i="4"/>
  <c r="L731" i="4"/>
  <c r="L784" i="4"/>
  <c r="L812" i="4"/>
  <c r="L833" i="4"/>
  <c r="L837" i="4"/>
  <c r="L856" i="4"/>
  <c r="L213" i="4"/>
  <c r="L286" i="4"/>
  <c r="L33" i="4"/>
  <c r="L64" i="4"/>
  <c r="L72" i="4"/>
  <c r="L76" i="4"/>
  <c r="L109" i="4"/>
  <c r="L131" i="4"/>
  <c r="L150" i="4"/>
  <c r="L166" i="4"/>
  <c r="L187" i="4"/>
  <c r="L209" i="4"/>
  <c r="L215" i="4"/>
  <c r="L229" i="4"/>
  <c r="L245" i="4"/>
  <c r="L256" i="4"/>
  <c r="L279" i="4"/>
  <c r="L306" i="4"/>
  <c r="L315" i="4"/>
  <c r="L336" i="4"/>
  <c r="L347" i="4"/>
  <c r="L363" i="4"/>
  <c r="L375" i="4"/>
  <c r="L390" i="4"/>
  <c r="L402" i="4"/>
  <c r="L428" i="4"/>
  <c r="L447" i="4"/>
  <c r="L464" i="4"/>
  <c r="L468" i="4"/>
  <c r="L474" i="4"/>
  <c r="L500" i="4"/>
  <c r="L526" i="4"/>
  <c r="L549" i="4"/>
  <c r="L578" i="4"/>
  <c r="L593" i="4"/>
  <c r="L597" i="4"/>
  <c r="L602" i="4"/>
  <c r="L627" i="4"/>
  <c r="L655" i="4"/>
  <c r="L681" i="4"/>
  <c r="L712" i="4"/>
  <c r="L738" i="4"/>
  <c r="L757" i="4"/>
  <c r="L763" i="4"/>
  <c r="L776" i="4"/>
  <c r="L790" i="4"/>
  <c r="L817" i="4"/>
  <c r="L862" i="4"/>
  <c r="L865" i="4"/>
  <c r="L232" i="4"/>
  <c r="L259" i="4"/>
  <c r="L515" i="4"/>
  <c r="L32" i="4"/>
  <c r="L35" i="4"/>
  <c r="L48" i="4"/>
  <c r="L52" i="4"/>
  <c r="L58" i="4"/>
  <c r="L81" i="4"/>
  <c r="L87" i="4"/>
  <c r="L100" i="4"/>
  <c r="L104" i="4"/>
  <c r="L116" i="4"/>
  <c r="L123" i="4"/>
  <c r="L127" i="4"/>
  <c r="L137" i="4"/>
  <c r="L160" i="4"/>
  <c r="L182" i="4"/>
  <c r="L194" i="4"/>
  <c r="L205" i="4"/>
  <c r="L239" i="4"/>
  <c r="L261" i="4"/>
  <c r="L267" i="4"/>
  <c r="L322" i="4"/>
  <c r="L332" i="4"/>
  <c r="L341" i="4"/>
  <c r="L359" i="4"/>
  <c r="L369" i="4"/>
  <c r="L386" i="4"/>
  <c r="L396" i="4"/>
  <c r="L416" i="4"/>
  <c r="L422" i="4"/>
  <c r="L442" i="4"/>
  <c r="L454" i="4"/>
  <c r="L495" i="4"/>
  <c r="L521" i="4"/>
  <c r="L556" i="4"/>
  <c r="L573" i="4"/>
  <c r="L609" i="4"/>
  <c r="L634" i="4"/>
  <c r="L646" i="4"/>
  <c r="L650" i="4"/>
  <c r="L662" i="4"/>
  <c r="L688" i="4"/>
  <c r="L706" i="4"/>
  <c r="L723" i="4"/>
  <c r="L727" i="4"/>
  <c r="L732" i="4"/>
  <c r="L749" i="4"/>
  <c r="L753" i="4"/>
  <c r="L780" i="4"/>
  <c r="L785" i="4"/>
  <c r="L799" i="4"/>
  <c r="L802" i="4"/>
  <c r="L805" i="4"/>
  <c r="L842" i="4"/>
  <c r="L854" i="4"/>
  <c r="L859" i="4"/>
  <c r="L869" i="4"/>
  <c r="L110" i="4"/>
  <c r="L155" i="4"/>
  <c r="L167" i="4"/>
  <c r="L178" i="4"/>
  <c r="L188" i="4"/>
  <c r="L201" i="4"/>
  <c r="L234" i="4"/>
  <c r="L246" i="4"/>
  <c r="L257" i="4"/>
  <c r="L284" i="4"/>
  <c r="L289" i="4"/>
  <c r="L295" i="4"/>
  <c r="L311" i="4"/>
  <c r="L316" i="4"/>
  <c r="L348" i="4"/>
  <c r="L376" i="4"/>
  <c r="L391" i="4"/>
  <c r="L412" i="4"/>
  <c r="L438" i="4"/>
  <c r="L448" i="4"/>
  <c r="L469" i="4"/>
  <c r="L475" i="4"/>
  <c r="L487" i="4"/>
  <c r="L491" i="4"/>
  <c r="L501" i="4"/>
  <c r="L513" i="4"/>
  <c r="L517" i="4"/>
  <c r="L527" i="4"/>
  <c r="L541" i="4"/>
  <c r="L545" i="4"/>
  <c r="L550" i="4"/>
  <c r="L565" i="4"/>
  <c r="L569" i="4"/>
  <c r="L579" i="4"/>
  <c r="L603" i="4"/>
  <c r="L619" i="4"/>
  <c r="L623" i="4"/>
  <c r="L628" i="4"/>
  <c r="L656" i="4"/>
  <c r="L672" i="4"/>
  <c r="L676" i="4"/>
  <c r="L682" i="4"/>
  <c r="L697" i="4"/>
  <c r="L701" i="4"/>
  <c r="L713" i="4"/>
  <c r="L739" i="4"/>
  <c r="L758" i="4"/>
  <c r="L764" i="4"/>
  <c r="L791" i="4"/>
  <c r="L809" i="4"/>
  <c r="L813" i="4"/>
  <c r="L825" i="4"/>
  <c r="L828" i="4"/>
  <c r="L831" i="4"/>
  <c r="L151" i="4"/>
  <c r="L161" i="4"/>
  <c r="L183" i="4"/>
  <c r="L240" i="4"/>
  <c r="L253" i="4"/>
  <c r="L280" i="4"/>
  <c r="L307" i="4"/>
  <c r="L323" i="4"/>
  <c r="L337" i="4"/>
  <c r="L342" i="4"/>
  <c r="L364" i="4"/>
  <c r="L370" i="4"/>
  <c r="L387" i="4"/>
  <c r="L397" i="4"/>
  <c r="L417" i="4"/>
  <c r="L423" i="4"/>
  <c r="L443" i="4"/>
  <c r="L461" i="4"/>
  <c r="L465" i="4"/>
  <c r="L557" i="4"/>
  <c r="L594" i="4"/>
  <c r="L598" i="4"/>
  <c r="L610" i="4"/>
  <c r="L635" i="4"/>
  <c r="L651" i="4"/>
  <c r="L707" i="4"/>
  <c r="L733" i="4"/>
  <c r="L773" i="4"/>
  <c r="L777" i="4"/>
  <c r="L781" i="4"/>
  <c r="L818" i="4"/>
  <c r="L838" i="4"/>
  <c r="L852" i="4"/>
  <c r="L53" i="4"/>
  <c r="L59" i="4"/>
  <c r="L73" i="4"/>
  <c r="L77" i="4"/>
  <c r="L82" i="4"/>
  <c r="L88" i="4"/>
  <c r="L105" i="4"/>
  <c r="L45" i="4"/>
  <c r="L29" i="4"/>
  <c r="L49" i="4"/>
  <c r="L97" i="4"/>
  <c r="L101" i="4"/>
  <c r="L111" i="4"/>
  <c r="L124" i="4"/>
  <c r="L128" i="4"/>
  <c r="L139" i="4"/>
  <c r="L168" i="4"/>
  <c r="L179" i="4"/>
  <c r="L189" i="4"/>
  <c r="L206" i="4"/>
  <c r="L211" i="4"/>
  <c r="L235" i="4"/>
  <c r="L290" i="4"/>
  <c r="L296" i="4"/>
  <c r="L317" i="4"/>
  <c r="L333" i="4"/>
  <c r="L349" i="4"/>
  <c r="L360" i="4"/>
  <c r="L383" i="4"/>
  <c r="L413" i="4"/>
  <c r="L439" i="4"/>
  <c r="L449" i="4"/>
  <c r="L551" i="4"/>
  <c r="L604" i="4"/>
  <c r="L629" i="4"/>
  <c r="L643" i="4"/>
  <c r="L647" i="4"/>
  <c r="L657" i="4"/>
  <c r="L677" i="4"/>
  <c r="L683" i="4"/>
  <c r="L714" i="4"/>
  <c r="L724" i="4"/>
  <c r="L728" i="4"/>
  <c r="L740" i="4"/>
  <c r="L750" i="4"/>
  <c r="L754" i="4"/>
  <c r="L759" i="4"/>
  <c r="L765" i="4"/>
  <c r="L786" i="4"/>
  <c r="L792" i="4"/>
  <c r="L843" i="4"/>
  <c r="L857" i="4"/>
  <c r="L863" i="4"/>
  <c r="L217" i="4"/>
  <c r="L230" i="4"/>
  <c r="L26" i="4"/>
  <c r="L83" i="4"/>
  <c r="L89" i="4"/>
  <c r="L133" i="4"/>
  <c r="L156" i="4"/>
  <c r="L162" i="4"/>
  <c r="L175" i="4"/>
  <c r="L202" i="4"/>
  <c r="L218" i="4"/>
  <c r="L231" i="4"/>
  <c r="L241" i="4"/>
  <c r="L258" i="4"/>
  <c r="L263" i="4"/>
  <c r="L269" i="4"/>
  <c r="L285" i="4"/>
  <c r="L312" i="4"/>
  <c r="L324" i="4"/>
  <c r="L343" i="4"/>
  <c r="L365" i="4"/>
  <c r="L371" i="4"/>
  <c r="L409" i="4"/>
  <c r="L435" i="4"/>
  <c r="L477" i="4"/>
  <c r="L488" i="4"/>
  <c r="L492" i="4"/>
  <c r="L503" i="4"/>
  <c r="L514" i="4"/>
  <c r="L518" i="4"/>
  <c r="L529" i="4"/>
  <c r="L542" i="4"/>
  <c r="L546" i="4"/>
  <c r="L558" i="4"/>
  <c r="L566" i="4"/>
  <c r="L570" i="4"/>
  <c r="L581" i="4"/>
  <c r="L599" i="4"/>
  <c r="L620" i="4"/>
  <c r="L624" i="4"/>
  <c r="L636" i="4"/>
  <c r="L669" i="4"/>
  <c r="L673" i="4"/>
  <c r="L698" i="4"/>
  <c r="L702" i="4"/>
  <c r="L708" i="4"/>
  <c r="L734" i="4"/>
  <c r="L800" i="4"/>
  <c r="L803" i="4"/>
  <c r="L806" i="4"/>
  <c r="L810" i="4"/>
  <c r="L835" i="4"/>
  <c r="L867" i="4"/>
  <c r="L870" i="4"/>
  <c r="I863" i="4"/>
  <c r="I852" i="4"/>
  <c r="I854" i="4"/>
  <c r="I856" i="4"/>
  <c r="I858" i="4"/>
  <c r="I830" i="4"/>
  <c r="I861" i="4"/>
  <c r="I869" i="4"/>
  <c r="I837" i="4"/>
  <c r="I867" i="4"/>
  <c r="I864" i="4"/>
  <c r="I859" i="4"/>
  <c r="I851" i="4"/>
  <c r="I853" i="4"/>
  <c r="I855" i="4"/>
  <c r="I857" i="4"/>
  <c r="I862" i="4"/>
  <c r="I870" i="4"/>
  <c r="I868" i="4"/>
  <c r="I865" i="4"/>
  <c r="H859" i="4"/>
  <c r="H864" i="4"/>
  <c r="H853" i="4"/>
  <c r="H856" i="4"/>
  <c r="H861" i="4"/>
  <c r="H868" i="4"/>
  <c r="H852" i="4"/>
  <c r="H855" i="4"/>
  <c r="H858" i="4"/>
  <c r="H863" i="4"/>
  <c r="H870" i="4"/>
  <c r="H865" i="4"/>
  <c r="H851" i="4"/>
  <c r="H854" i="4"/>
  <c r="H857" i="4"/>
  <c r="H867" i="4"/>
  <c r="H862" i="4"/>
  <c r="J773" i="4"/>
  <c r="J776" i="4"/>
  <c r="J779" i="4"/>
  <c r="J786" i="4"/>
  <c r="J801" i="4"/>
  <c r="J809" i="4"/>
  <c r="J812" i="4"/>
  <c r="J830" i="4"/>
  <c r="J842" i="4"/>
  <c r="J806" i="4"/>
  <c r="J816" i="4"/>
  <c r="J828" i="4"/>
  <c r="J783" i="4"/>
  <c r="J791" i="4"/>
  <c r="J799" i="4"/>
  <c r="J836" i="4"/>
  <c r="J804" i="4"/>
  <c r="J826" i="4"/>
  <c r="J833" i="4"/>
  <c r="J839" i="4"/>
  <c r="J774" i="4"/>
  <c r="J777" i="4"/>
  <c r="J780" i="4"/>
  <c r="J787" i="4"/>
  <c r="J810" i="4"/>
  <c r="J813" i="4"/>
  <c r="J843" i="4"/>
  <c r="J792" i="4"/>
  <c r="J802" i="4"/>
  <c r="J807" i="4"/>
  <c r="J817" i="4"/>
  <c r="J831" i="4"/>
  <c r="J784" i="4"/>
  <c r="J829" i="4"/>
  <c r="J800" i="4"/>
  <c r="J837" i="4"/>
  <c r="J775" i="4"/>
  <c r="J778" i="4"/>
  <c r="J781" i="4"/>
  <c r="J789" i="4"/>
  <c r="J805" i="4"/>
  <c r="J811" i="4"/>
  <c r="J827" i="4"/>
  <c r="J841" i="4"/>
  <c r="J844" i="4"/>
  <c r="J785" i="4"/>
  <c r="J815" i="4"/>
  <c r="J818" i="4"/>
  <c r="J803" i="4"/>
  <c r="J825" i="4"/>
  <c r="J835" i="4"/>
  <c r="I835" i="4"/>
  <c r="I843" i="4"/>
  <c r="I825" i="4"/>
  <c r="H827" i="4"/>
  <c r="I827" i="4"/>
  <c r="I829" i="4"/>
  <c r="H833" i="4"/>
  <c r="H838" i="4"/>
  <c r="I841" i="4"/>
  <c r="I831" i="4"/>
  <c r="I833" i="4"/>
  <c r="I838" i="4"/>
  <c r="I836" i="4"/>
  <c r="I844" i="4"/>
  <c r="I826" i="4"/>
  <c r="I842" i="4"/>
  <c r="I828" i="4"/>
  <c r="H830" i="4"/>
  <c r="I839" i="4"/>
  <c r="H839" i="4"/>
  <c r="H835" i="4"/>
  <c r="H842" i="4"/>
  <c r="H826" i="4"/>
  <c r="H829" i="4"/>
  <c r="H832" i="4"/>
  <c r="H837" i="4"/>
  <c r="H844" i="4"/>
  <c r="H825" i="4"/>
  <c r="H828" i="4"/>
  <c r="H831" i="4"/>
  <c r="H841" i="4"/>
  <c r="H836" i="4"/>
  <c r="I800" i="4"/>
  <c r="I811" i="4"/>
  <c r="I802" i="4"/>
  <c r="I804" i="4"/>
  <c r="I806" i="4"/>
  <c r="I809" i="4"/>
  <c r="I817" i="4"/>
  <c r="I815" i="4"/>
  <c r="I812" i="4"/>
  <c r="I799" i="4"/>
  <c r="H801" i="4"/>
  <c r="I807" i="4"/>
  <c r="I801" i="4"/>
  <c r="I803" i="4"/>
  <c r="I805" i="4"/>
  <c r="I810" i="4"/>
  <c r="I818" i="4"/>
  <c r="I816" i="4"/>
  <c r="I813" i="4"/>
  <c r="H807" i="4"/>
  <c r="H812" i="4"/>
  <c r="H804" i="4"/>
  <c r="H809" i="4"/>
  <c r="H816" i="4"/>
  <c r="H800" i="4"/>
  <c r="H803" i="4"/>
  <c r="H806" i="4"/>
  <c r="H811" i="4"/>
  <c r="H818" i="4"/>
  <c r="H813" i="4"/>
  <c r="H799" i="4"/>
  <c r="H802" i="4"/>
  <c r="H805" i="4"/>
  <c r="H815" i="4"/>
  <c r="H810" i="4"/>
  <c r="K778" i="4"/>
  <c r="K790" i="4"/>
  <c r="K701" i="4"/>
  <c r="K748" i="4"/>
  <c r="K751" i="4"/>
  <c r="K754" i="4"/>
  <c r="K758" i="4"/>
  <c r="H781" i="4"/>
  <c r="K723" i="4"/>
  <c r="K763" i="4"/>
  <c r="K776" i="4"/>
  <c r="K784" i="4"/>
  <c r="K787" i="4"/>
  <c r="K698" i="4"/>
  <c r="K781" i="4"/>
  <c r="K755" i="4"/>
  <c r="K759" i="4"/>
  <c r="K774" i="4"/>
  <c r="K791" i="4"/>
  <c r="K749" i="4"/>
  <c r="K752" i="4"/>
  <c r="K764" i="4"/>
  <c r="K779" i="4"/>
  <c r="K785" i="4"/>
  <c r="K766" i="4"/>
  <c r="K703" i="4"/>
  <c r="K760" i="4"/>
  <c r="K777" i="4"/>
  <c r="K765" i="4"/>
  <c r="K789" i="4"/>
  <c r="K792" i="4"/>
  <c r="K773" i="4"/>
  <c r="K747" i="4"/>
  <c r="K750" i="4"/>
  <c r="K753" i="4"/>
  <c r="K775" i="4"/>
  <c r="I783" i="4"/>
  <c r="I791" i="4"/>
  <c r="H786" i="4"/>
  <c r="I773" i="4"/>
  <c r="I775" i="4"/>
  <c r="I777" i="4"/>
  <c r="I779" i="4"/>
  <c r="I781" i="4"/>
  <c r="I786" i="4"/>
  <c r="I789" i="4"/>
  <c r="I784" i="4"/>
  <c r="I792" i="4"/>
  <c r="I787" i="4"/>
  <c r="I790" i="4"/>
  <c r="I774" i="4"/>
  <c r="I776" i="4"/>
  <c r="I778" i="4"/>
  <c r="I780" i="4"/>
  <c r="I785" i="4"/>
  <c r="H775" i="4"/>
  <c r="H778" i="4"/>
  <c r="H783" i="4"/>
  <c r="H790" i="4"/>
  <c r="H774" i="4"/>
  <c r="H777" i="4"/>
  <c r="H780" i="4"/>
  <c r="H785" i="4"/>
  <c r="H792" i="4"/>
  <c r="H787" i="4"/>
  <c r="H773" i="4"/>
  <c r="H776" i="4"/>
  <c r="H779" i="4"/>
  <c r="H789" i="4"/>
  <c r="H784" i="4"/>
  <c r="J748" i="4"/>
  <c r="J753" i="4"/>
  <c r="J759" i="4"/>
  <c r="J763" i="4"/>
  <c r="J766" i="4"/>
  <c r="J751" i="4"/>
  <c r="J749" i="4"/>
  <c r="J757" i="4"/>
  <c r="J760" i="4"/>
  <c r="J735" i="4"/>
  <c r="J754" i="4"/>
  <c r="J764" i="4"/>
  <c r="J747" i="4"/>
  <c r="J752" i="4"/>
  <c r="J758" i="4"/>
  <c r="J761" i="4"/>
  <c r="J750" i="4"/>
  <c r="J755" i="4"/>
  <c r="J765" i="4"/>
  <c r="I761" i="4"/>
  <c r="I764" i="4"/>
  <c r="I748" i="4"/>
  <c r="I750" i="4"/>
  <c r="I752" i="4"/>
  <c r="I754" i="4"/>
  <c r="I759" i="4"/>
  <c r="I766" i="4"/>
  <c r="I757" i="4"/>
  <c r="I765" i="4"/>
  <c r="H755" i="4"/>
  <c r="H760" i="4"/>
  <c r="I747" i="4"/>
  <c r="I749" i="4"/>
  <c r="I751" i="4"/>
  <c r="I753" i="4"/>
  <c r="I755" i="4"/>
  <c r="I760" i="4"/>
  <c r="I763" i="4"/>
  <c r="I758" i="4"/>
  <c r="H749" i="4"/>
  <c r="H752" i="4"/>
  <c r="H757" i="4"/>
  <c r="H764" i="4"/>
  <c r="H748" i="4"/>
  <c r="H751" i="4"/>
  <c r="H754" i="4"/>
  <c r="H759" i="4"/>
  <c r="H766" i="4"/>
  <c r="H761" i="4"/>
  <c r="H747" i="4"/>
  <c r="H750" i="4"/>
  <c r="H753" i="4"/>
  <c r="H763" i="4"/>
  <c r="H758" i="4"/>
  <c r="J727" i="4"/>
  <c r="J731" i="4"/>
  <c r="J701" i="4"/>
  <c r="J721" i="4"/>
  <c r="J732" i="4"/>
  <c r="J695" i="4"/>
  <c r="J729" i="4"/>
  <c r="J702" i="4"/>
  <c r="J713" i="4"/>
  <c r="J726" i="4"/>
  <c r="J734" i="4"/>
  <c r="J696" i="4"/>
  <c r="J708" i="4"/>
  <c r="J740" i="4"/>
  <c r="J714" i="4"/>
  <c r="I703" i="4"/>
  <c r="I707" i="4"/>
  <c r="I739" i="4"/>
  <c r="I714" i="4"/>
  <c r="I740" i="4"/>
  <c r="I731" i="4"/>
  <c r="I706" i="4"/>
  <c r="I711" i="4"/>
  <c r="K695" i="4"/>
  <c r="K707" i="4"/>
  <c r="K711" i="4"/>
  <c r="K714" i="4"/>
  <c r="K728" i="4"/>
  <c r="K731" i="4"/>
  <c r="K734" i="4"/>
  <c r="K738" i="4"/>
  <c r="K712" i="4"/>
  <c r="K726" i="4"/>
  <c r="H735" i="4"/>
  <c r="K705" i="4"/>
  <c r="K708" i="4"/>
  <c r="K729" i="4"/>
  <c r="K732" i="4"/>
  <c r="K739" i="4"/>
  <c r="K696" i="4"/>
  <c r="K699" i="4"/>
  <c r="K735" i="4"/>
  <c r="K721" i="4"/>
  <c r="K724" i="4"/>
  <c r="K702" i="4"/>
  <c r="K709" i="4"/>
  <c r="K713" i="4"/>
  <c r="K733" i="4"/>
  <c r="K706" i="4"/>
  <c r="K727" i="4"/>
  <c r="K697" i="4"/>
  <c r="K700" i="4"/>
  <c r="K737" i="4"/>
  <c r="K740" i="4"/>
  <c r="K722" i="4"/>
  <c r="K725" i="4"/>
  <c r="H734" i="4"/>
  <c r="J697" i="4"/>
  <c r="J705" i="4"/>
  <c r="J711" i="4"/>
  <c r="J722" i="4"/>
  <c r="J700" i="4"/>
  <c r="J725" i="4"/>
  <c r="J733" i="4"/>
  <c r="J739" i="4"/>
  <c r="J712" i="4"/>
  <c r="J698" i="4"/>
  <c r="J706" i="4"/>
  <c r="J723" i="4"/>
  <c r="J703" i="4"/>
  <c r="J709" i="4"/>
  <c r="J728" i="4"/>
  <c r="J737" i="4"/>
  <c r="J699" i="4"/>
  <c r="J707" i="4"/>
  <c r="J724" i="4"/>
  <c r="H729" i="4"/>
  <c r="J738" i="4"/>
  <c r="I708" i="4"/>
  <c r="I695" i="4"/>
  <c r="I697" i="4"/>
  <c r="I699" i="4"/>
  <c r="I701" i="4"/>
  <c r="I721" i="4"/>
  <c r="I723" i="4"/>
  <c r="I725" i="4"/>
  <c r="I727" i="4"/>
  <c r="I729" i="4"/>
  <c r="I734" i="4"/>
  <c r="I712" i="4"/>
  <c r="I732" i="4"/>
  <c r="I737" i="4"/>
  <c r="I709" i="4"/>
  <c r="I696" i="4"/>
  <c r="I698" i="4"/>
  <c r="I700" i="4"/>
  <c r="I702" i="4"/>
  <c r="I705" i="4"/>
  <c r="I713" i="4"/>
  <c r="I722" i="4"/>
  <c r="I724" i="4"/>
  <c r="I726" i="4"/>
  <c r="I728" i="4"/>
  <c r="I733" i="4"/>
  <c r="I735" i="4"/>
  <c r="I738" i="4"/>
  <c r="H723" i="4"/>
  <c r="H726" i="4"/>
  <c r="H731" i="4"/>
  <c r="H738" i="4"/>
  <c r="H722" i="4"/>
  <c r="H725" i="4"/>
  <c r="H728" i="4"/>
  <c r="H733" i="4"/>
  <c r="H740" i="4"/>
  <c r="H721" i="4"/>
  <c r="H724" i="4"/>
  <c r="H727" i="4"/>
  <c r="H737" i="4"/>
  <c r="H732" i="4"/>
  <c r="H703" i="4"/>
  <c r="H708" i="4"/>
  <c r="H697" i="4"/>
  <c r="H700" i="4"/>
  <c r="H705" i="4"/>
  <c r="H712" i="4"/>
  <c r="H696" i="4"/>
  <c r="H699" i="4"/>
  <c r="H702" i="4"/>
  <c r="H707" i="4"/>
  <c r="H714" i="4"/>
  <c r="H709" i="4"/>
  <c r="H695" i="4"/>
  <c r="H698" i="4"/>
  <c r="H701" i="4"/>
  <c r="H711" i="4"/>
  <c r="H706" i="4"/>
  <c r="J669" i="4"/>
  <c r="J660" i="4"/>
  <c r="I681" i="4"/>
  <c r="K685" i="4"/>
  <c r="K677" i="4"/>
  <c r="K681" i="4"/>
  <c r="K671" i="4"/>
  <c r="K674" i="4"/>
  <c r="K686" i="4"/>
  <c r="K648" i="4"/>
  <c r="K682" i="4"/>
  <c r="K669" i="4"/>
  <c r="K672" i="4"/>
  <c r="K675" i="4"/>
  <c r="K679" i="4"/>
  <c r="K687" i="4"/>
  <c r="K683" i="4"/>
  <c r="K680" i="4"/>
  <c r="K688" i="4"/>
  <c r="K670" i="4"/>
  <c r="K673" i="4"/>
  <c r="K676" i="4"/>
  <c r="J604" i="4"/>
  <c r="J674" i="4"/>
  <c r="J686" i="4"/>
  <c r="J591" i="4"/>
  <c r="J656" i="4"/>
  <c r="J680" i="4"/>
  <c r="J643" i="4"/>
  <c r="J646" i="4"/>
  <c r="J661" i="4"/>
  <c r="J672" i="4"/>
  <c r="J677" i="4"/>
  <c r="J683" i="4"/>
  <c r="J649" i="4"/>
  <c r="J653" i="4"/>
  <c r="J657" i="4"/>
  <c r="J670" i="4"/>
  <c r="J687" i="4"/>
  <c r="J662" i="4"/>
  <c r="J675" i="4"/>
  <c r="J644" i="4"/>
  <c r="J647" i="4"/>
  <c r="J681" i="4"/>
  <c r="J650" i="4"/>
  <c r="J654" i="4"/>
  <c r="J673" i="4"/>
  <c r="J622" i="4"/>
  <c r="J659" i="4"/>
  <c r="H679" i="4"/>
  <c r="J685" i="4"/>
  <c r="J688" i="4"/>
  <c r="J671" i="4"/>
  <c r="J679" i="4"/>
  <c r="J645" i="4"/>
  <c r="J648" i="4"/>
  <c r="J651" i="4"/>
  <c r="J655" i="4"/>
  <c r="J676" i="4"/>
  <c r="J682" i="4"/>
  <c r="I670" i="4"/>
  <c r="I672" i="4"/>
  <c r="I674" i="4"/>
  <c r="I676" i="4"/>
  <c r="I651" i="4"/>
  <c r="I679" i="4"/>
  <c r="I687" i="4"/>
  <c r="I682" i="4"/>
  <c r="I685" i="4"/>
  <c r="I677" i="4"/>
  <c r="I669" i="4"/>
  <c r="I671" i="4"/>
  <c r="I673" i="4"/>
  <c r="I675" i="4"/>
  <c r="I680" i="4"/>
  <c r="I688" i="4"/>
  <c r="I683" i="4"/>
  <c r="I686" i="4"/>
  <c r="H677" i="4"/>
  <c r="H682" i="4"/>
  <c r="H671" i="4"/>
  <c r="H674" i="4"/>
  <c r="H686" i="4"/>
  <c r="H670" i="4"/>
  <c r="H673" i="4"/>
  <c r="H676" i="4"/>
  <c r="H681" i="4"/>
  <c r="H688" i="4"/>
  <c r="H683" i="4"/>
  <c r="H669" i="4"/>
  <c r="H672" i="4"/>
  <c r="H675" i="4"/>
  <c r="H685" i="4"/>
  <c r="H680" i="4"/>
  <c r="K646" i="4"/>
  <c r="K654" i="4"/>
  <c r="K657" i="4"/>
  <c r="K651" i="4"/>
  <c r="K661" i="4"/>
  <c r="K619" i="4"/>
  <c r="K644" i="4"/>
  <c r="K649" i="4"/>
  <c r="K655" i="4"/>
  <c r="K647" i="4"/>
  <c r="K659" i="4"/>
  <c r="K662" i="4"/>
  <c r="K629" i="4"/>
  <c r="K645" i="4"/>
  <c r="K650" i="4"/>
  <c r="K653" i="4"/>
  <c r="K656" i="4"/>
  <c r="K625" i="4"/>
  <c r="K643" i="4"/>
  <c r="K660" i="4"/>
  <c r="I643" i="4"/>
  <c r="I645" i="4"/>
  <c r="I647" i="4"/>
  <c r="I649" i="4"/>
  <c r="I654" i="4"/>
  <c r="I662" i="4"/>
  <c r="I660" i="4"/>
  <c r="I657" i="4"/>
  <c r="I655" i="4"/>
  <c r="I644" i="4"/>
  <c r="I646" i="4"/>
  <c r="I648" i="4"/>
  <c r="I650" i="4"/>
  <c r="I653" i="4"/>
  <c r="I661" i="4"/>
  <c r="I659" i="4"/>
  <c r="I656" i="4"/>
  <c r="H651" i="4"/>
  <c r="H656" i="4"/>
  <c r="H645" i="4"/>
  <c r="H648" i="4"/>
  <c r="H653" i="4"/>
  <c r="H660" i="4"/>
  <c r="H644" i="4"/>
  <c r="H647" i="4"/>
  <c r="H650" i="4"/>
  <c r="H655" i="4"/>
  <c r="H662" i="4"/>
  <c r="H657" i="4"/>
  <c r="H643" i="4"/>
  <c r="H646" i="4"/>
  <c r="H649" i="4"/>
  <c r="H659" i="4"/>
  <c r="H654" i="4"/>
  <c r="K565" i="4"/>
  <c r="K622" i="4"/>
  <c r="K634" i="4"/>
  <c r="K499" i="4"/>
  <c r="K578" i="4"/>
  <c r="K558" i="4"/>
  <c r="K601" i="4"/>
  <c r="K630" i="4"/>
  <c r="K495" i="4"/>
  <c r="K593" i="4"/>
  <c r="K617" i="4"/>
  <c r="K620" i="4"/>
  <c r="K635" i="4"/>
  <c r="K553" i="4"/>
  <c r="K623" i="4"/>
  <c r="K532" i="4"/>
  <c r="K627" i="4"/>
  <c r="K631" i="4"/>
  <c r="K636" i="4"/>
  <c r="K527" i="4"/>
  <c r="K549" i="4"/>
  <c r="K618" i="4"/>
  <c r="K621" i="4"/>
  <c r="K571" i="4"/>
  <c r="K624" i="4"/>
  <c r="K628" i="4"/>
  <c r="K633" i="4"/>
  <c r="K523" i="4"/>
  <c r="K568" i="4"/>
  <c r="K604" i="4"/>
  <c r="J594" i="4"/>
  <c r="J597" i="4"/>
  <c r="J628" i="4"/>
  <c r="J631" i="4"/>
  <c r="J601" i="4"/>
  <c r="J609" i="4"/>
  <c r="J620" i="4"/>
  <c r="J625" i="4"/>
  <c r="J635" i="4"/>
  <c r="J578" i="4"/>
  <c r="J592" i="4"/>
  <c r="J605" i="4"/>
  <c r="J618" i="4"/>
  <c r="J595" i="4"/>
  <c r="J598" i="4"/>
  <c r="J610" i="4"/>
  <c r="J623" i="4"/>
  <c r="J629" i="4"/>
  <c r="J602" i="4"/>
  <c r="J633" i="4"/>
  <c r="J636" i="4"/>
  <c r="J621" i="4"/>
  <c r="J567" i="4"/>
  <c r="J593" i="4"/>
  <c r="J599" i="4"/>
  <c r="J607" i="4"/>
  <c r="J575" i="4"/>
  <c r="J596" i="4"/>
  <c r="J603" i="4"/>
  <c r="J619" i="4"/>
  <c r="J627" i="4"/>
  <c r="J630" i="4"/>
  <c r="J624" i="4"/>
  <c r="J634" i="4"/>
  <c r="J608" i="4"/>
  <c r="J617" i="4"/>
  <c r="I633" i="4"/>
  <c r="I630" i="4"/>
  <c r="I625" i="4"/>
  <c r="I617" i="4"/>
  <c r="I619" i="4"/>
  <c r="I621" i="4"/>
  <c r="I623" i="4"/>
  <c r="I628" i="4"/>
  <c r="I636" i="4"/>
  <c r="I634" i="4"/>
  <c r="I631" i="4"/>
  <c r="I629" i="4"/>
  <c r="I618" i="4"/>
  <c r="I620" i="4"/>
  <c r="I622" i="4"/>
  <c r="I624" i="4"/>
  <c r="I627" i="4"/>
  <c r="I635" i="4"/>
  <c r="H625" i="4"/>
  <c r="H630" i="4"/>
  <c r="H619" i="4"/>
  <c r="H622" i="4"/>
  <c r="H627" i="4"/>
  <c r="H634" i="4"/>
  <c r="H618" i="4"/>
  <c r="H621" i="4"/>
  <c r="H624" i="4"/>
  <c r="H629" i="4"/>
  <c r="H636" i="4"/>
  <c r="H631" i="4"/>
  <c r="H617" i="4"/>
  <c r="H620" i="4"/>
  <c r="H623" i="4"/>
  <c r="H633" i="4"/>
  <c r="H628" i="4"/>
  <c r="K489" i="4"/>
  <c r="K492" i="4"/>
  <c r="K504" i="4"/>
  <c r="K583" i="4"/>
  <c r="K598" i="4"/>
  <c r="K608" i="4"/>
  <c r="K514" i="4"/>
  <c r="K517" i="4"/>
  <c r="K520" i="4"/>
  <c r="K524" i="4"/>
  <c r="K540" i="4"/>
  <c r="K543" i="4"/>
  <c r="K546" i="4"/>
  <c r="K550" i="4"/>
  <c r="K575" i="4"/>
  <c r="K591" i="4"/>
  <c r="K500" i="4"/>
  <c r="K529" i="4"/>
  <c r="K555" i="4"/>
  <c r="K513" i="4"/>
  <c r="K566" i="4"/>
  <c r="K579" i="4"/>
  <c r="K596" i="4"/>
  <c r="K505" i="4"/>
  <c r="K569" i="4"/>
  <c r="K572" i="4"/>
  <c r="K584" i="4"/>
  <c r="K602" i="4"/>
  <c r="K605" i="4"/>
  <c r="K487" i="4"/>
  <c r="K490" i="4"/>
  <c r="K493" i="4"/>
  <c r="K521" i="4"/>
  <c r="K525" i="4"/>
  <c r="K547" i="4"/>
  <c r="K551" i="4"/>
  <c r="K576" i="4"/>
  <c r="K594" i="4"/>
  <c r="K599" i="4"/>
  <c r="K609" i="4"/>
  <c r="K497" i="4"/>
  <c r="K501" i="4"/>
  <c r="K515" i="4"/>
  <c r="K518" i="4"/>
  <c r="K530" i="4"/>
  <c r="K541" i="4"/>
  <c r="K544" i="4"/>
  <c r="K556" i="4"/>
  <c r="K506" i="4"/>
  <c r="K573" i="4"/>
  <c r="K581" i="4"/>
  <c r="K592" i="4"/>
  <c r="K526" i="4"/>
  <c r="K552" i="4"/>
  <c r="K567" i="4"/>
  <c r="K570" i="4"/>
  <c r="K577" i="4"/>
  <c r="K597" i="4"/>
  <c r="K603" i="4"/>
  <c r="K488" i="4"/>
  <c r="K491" i="4"/>
  <c r="K494" i="4"/>
  <c r="K498" i="4"/>
  <c r="K531" i="4"/>
  <c r="K557" i="4"/>
  <c r="K607" i="4"/>
  <c r="K610" i="4"/>
  <c r="K503" i="4"/>
  <c r="K516" i="4"/>
  <c r="K519" i="4"/>
  <c r="K539" i="4"/>
  <c r="K542" i="4"/>
  <c r="K545" i="4"/>
  <c r="K582" i="4"/>
  <c r="K595" i="4"/>
  <c r="I603" i="4"/>
  <c r="I592" i="4"/>
  <c r="I594" i="4"/>
  <c r="I596" i="4"/>
  <c r="I598" i="4"/>
  <c r="I601" i="4"/>
  <c r="I609" i="4"/>
  <c r="I607" i="4"/>
  <c r="I604" i="4"/>
  <c r="I599" i="4"/>
  <c r="I591" i="4"/>
  <c r="I593" i="4"/>
  <c r="I595" i="4"/>
  <c r="I597" i="4"/>
  <c r="I602" i="4"/>
  <c r="I610" i="4"/>
  <c r="I608" i="4"/>
  <c r="I605" i="4"/>
  <c r="H599" i="4"/>
  <c r="H604" i="4"/>
  <c r="H593" i="4"/>
  <c r="H596" i="4"/>
  <c r="H601" i="4"/>
  <c r="H608" i="4"/>
  <c r="H592" i="4"/>
  <c r="H595" i="4"/>
  <c r="H598" i="4"/>
  <c r="H603" i="4"/>
  <c r="H610" i="4"/>
  <c r="H605" i="4"/>
  <c r="H591" i="4"/>
  <c r="H594" i="4"/>
  <c r="H597" i="4"/>
  <c r="H607" i="4"/>
  <c r="H602" i="4"/>
  <c r="J572" i="4"/>
  <c r="J582" i="4"/>
  <c r="J565" i="4"/>
  <c r="J570" i="4"/>
  <c r="J518" i="4"/>
  <c r="J576" i="4"/>
  <c r="J579" i="4"/>
  <c r="J568" i="4"/>
  <c r="J573" i="4"/>
  <c r="J583" i="4"/>
  <c r="J544" i="4"/>
  <c r="J566" i="4"/>
  <c r="J526" i="4"/>
  <c r="J571" i="4"/>
  <c r="J577" i="4"/>
  <c r="J581" i="4"/>
  <c r="J584" i="4"/>
  <c r="J523" i="4"/>
  <c r="J569" i="4"/>
  <c r="I566" i="4"/>
  <c r="I577" i="4"/>
  <c r="I568" i="4"/>
  <c r="I570" i="4"/>
  <c r="I572" i="4"/>
  <c r="I575" i="4"/>
  <c r="I583" i="4"/>
  <c r="H515" i="4"/>
  <c r="I581" i="4"/>
  <c r="I578" i="4"/>
  <c r="H521" i="4"/>
  <c r="I565" i="4"/>
  <c r="H567" i="4"/>
  <c r="I573" i="4"/>
  <c r="I521" i="4"/>
  <c r="I567" i="4"/>
  <c r="I569" i="4"/>
  <c r="I571" i="4"/>
  <c r="I576" i="4"/>
  <c r="I584" i="4"/>
  <c r="I513" i="4"/>
  <c r="I582" i="4"/>
  <c r="I519" i="4"/>
  <c r="I579" i="4"/>
  <c r="H573" i="4"/>
  <c r="H578" i="4"/>
  <c r="H570" i="4"/>
  <c r="H575" i="4"/>
  <c r="H582" i="4"/>
  <c r="H566" i="4"/>
  <c r="H569" i="4"/>
  <c r="H572" i="4"/>
  <c r="H577" i="4"/>
  <c r="H584" i="4"/>
  <c r="H579" i="4"/>
  <c r="H565" i="4"/>
  <c r="H568" i="4"/>
  <c r="H571" i="4"/>
  <c r="H581" i="4"/>
  <c r="H576" i="4"/>
  <c r="J516" i="4"/>
  <c r="J530" i="4"/>
  <c r="J542" i="4"/>
  <c r="J513" i="4"/>
  <c r="J514" i="4"/>
  <c r="J540" i="4"/>
  <c r="J547" i="4"/>
  <c r="J550" i="4"/>
  <c r="J553" i="4"/>
  <c r="J557" i="4"/>
  <c r="J524" i="4"/>
  <c r="J527" i="4"/>
  <c r="J521" i="4"/>
  <c r="J531" i="4"/>
  <c r="J545" i="4"/>
  <c r="J517" i="4"/>
  <c r="J519" i="4"/>
  <c r="J543" i="4"/>
  <c r="J551" i="4"/>
  <c r="H541" i="4"/>
  <c r="J555" i="4"/>
  <c r="J558" i="4"/>
  <c r="J515" i="4"/>
  <c r="J525" i="4"/>
  <c r="J541" i="4"/>
  <c r="J529" i="4"/>
  <c r="J532" i="4"/>
  <c r="J539" i="4"/>
  <c r="H549" i="4"/>
  <c r="J546" i="4"/>
  <c r="J549" i="4"/>
  <c r="J552" i="4"/>
  <c r="H518" i="4"/>
  <c r="J520" i="4"/>
  <c r="H544" i="4"/>
  <c r="J556" i="4"/>
  <c r="H513" i="4"/>
  <c r="I518" i="4"/>
  <c r="I520" i="4"/>
  <c r="I525" i="4"/>
  <c r="I550" i="4"/>
  <c r="I558" i="4"/>
  <c r="I523" i="4"/>
  <c r="I531" i="4"/>
  <c r="I540" i="4"/>
  <c r="I556" i="4"/>
  <c r="I542" i="4"/>
  <c r="I553" i="4"/>
  <c r="I529" i="4"/>
  <c r="I544" i="4"/>
  <c r="I546" i="4"/>
  <c r="I515" i="4"/>
  <c r="I517" i="4"/>
  <c r="I526" i="4"/>
  <c r="I551" i="4"/>
  <c r="I524" i="4"/>
  <c r="I532" i="4"/>
  <c r="I549" i="4"/>
  <c r="I557" i="4"/>
  <c r="I539" i="4"/>
  <c r="I530" i="4"/>
  <c r="I541" i="4"/>
  <c r="I543" i="4"/>
  <c r="H547" i="4"/>
  <c r="I555" i="4"/>
  <c r="I514" i="4"/>
  <c r="I527" i="4"/>
  <c r="I545" i="4"/>
  <c r="I547" i="4"/>
  <c r="I552" i="4"/>
  <c r="I516" i="4"/>
  <c r="V72" i="4"/>
  <c r="Q72" i="4"/>
  <c r="AF72" i="4"/>
  <c r="AA72" i="4"/>
  <c r="AP72" i="4"/>
  <c r="AK72" i="4"/>
  <c r="V280" i="4"/>
  <c r="Q280" i="4"/>
  <c r="AK280" i="4"/>
  <c r="AF280" i="4"/>
  <c r="AA280" i="4"/>
  <c r="Q332" i="4"/>
  <c r="V332" i="4"/>
  <c r="Q384" i="4"/>
  <c r="AK332" i="4"/>
  <c r="H556" i="4"/>
  <c r="H552" i="4"/>
  <c r="H523" i="4"/>
  <c r="H526" i="4"/>
  <c r="H540" i="4"/>
  <c r="H543" i="4"/>
  <c r="H546" i="4"/>
  <c r="H551" i="4"/>
  <c r="H558" i="4"/>
  <c r="H553" i="4"/>
  <c r="H539" i="4"/>
  <c r="H542" i="4"/>
  <c r="H545" i="4"/>
  <c r="H555" i="4"/>
  <c r="H550" i="4"/>
  <c r="H530" i="4"/>
  <c r="H514" i="4"/>
  <c r="H517" i="4"/>
  <c r="H520" i="4"/>
  <c r="H525" i="4"/>
  <c r="H532" i="4"/>
  <c r="H527" i="4"/>
  <c r="H516" i="4"/>
  <c r="H519" i="4"/>
  <c r="H529" i="4"/>
  <c r="H524" i="4"/>
  <c r="I494" i="4"/>
  <c r="J501" i="4"/>
  <c r="I487" i="4"/>
  <c r="I504" i="4"/>
  <c r="I492" i="4"/>
  <c r="I498" i="4"/>
  <c r="I501" i="4"/>
  <c r="I490" i="4"/>
  <c r="I495" i="4"/>
  <c r="I505" i="4"/>
  <c r="I488" i="4"/>
  <c r="I493" i="4"/>
  <c r="I499" i="4"/>
  <c r="I491" i="4"/>
  <c r="I503" i="4"/>
  <c r="I506" i="4"/>
  <c r="H357" i="4"/>
  <c r="I489" i="4"/>
  <c r="I497" i="4"/>
  <c r="I500" i="4"/>
  <c r="H331" i="4"/>
  <c r="J474" i="4"/>
  <c r="H305" i="4"/>
  <c r="J499" i="4"/>
  <c r="H279" i="4"/>
  <c r="J488" i="4"/>
  <c r="J490" i="4"/>
  <c r="J492" i="4"/>
  <c r="J494" i="4"/>
  <c r="H253" i="4"/>
  <c r="J497" i="4"/>
  <c r="J505" i="4"/>
  <c r="H227" i="4"/>
  <c r="H201" i="4"/>
  <c r="J503" i="4"/>
  <c r="J471" i="4"/>
  <c r="H175" i="4"/>
  <c r="J500" i="4"/>
  <c r="H461" i="4"/>
  <c r="H149" i="4"/>
  <c r="J495" i="4"/>
  <c r="H435" i="4"/>
  <c r="H123" i="4"/>
  <c r="J487" i="4"/>
  <c r="J489" i="4"/>
  <c r="J491" i="4"/>
  <c r="J493" i="4"/>
  <c r="J498" i="4"/>
  <c r="J506" i="4"/>
  <c r="H409" i="4"/>
  <c r="H97" i="4"/>
  <c r="H383" i="4"/>
  <c r="H71" i="4"/>
  <c r="J504" i="4"/>
  <c r="H495" i="4"/>
  <c r="H500" i="4"/>
  <c r="H489" i="4"/>
  <c r="H492" i="4"/>
  <c r="H497" i="4"/>
  <c r="H504" i="4"/>
  <c r="H488" i="4"/>
  <c r="H491" i="4"/>
  <c r="H494" i="4"/>
  <c r="H499" i="4"/>
  <c r="H506" i="4"/>
  <c r="H501" i="4"/>
  <c r="H487" i="4"/>
  <c r="H490" i="4"/>
  <c r="H493" i="4"/>
  <c r="H503" i="4"/>
  <c r="H498" i="4"/>
  <c r="K477" i="4"/>
  <c r="K469" i="4"/>
  <c r="K473" i="4"/>
  <c r="K463" i="4"/>
  <c r="K466" i="4"/>
  <c r="K478" i="4"/>
  <c r="K474" i="4"/>
  <c r="K461" i="4"/>
  <c r="K464" i="4"/>
  <c r="K467" i="4"/>
  <c r="K479" i="4"/>
  <c r="K471" i="4"/>
  <c r="K475" i="4"/>
  <c r="K480" i="4"/>
  <c r="K462" i="4"/>
  <c r="K465" i="4"/>
  <c r="K468" i="4"/>
  <c r="K472" i="4"/>
  <c r="J461" i="4"/>
  <c r="J468" i="4"/>
  <c r="J478" i="4"/>
  <c r="H466" i="4"/>
  <c r="J448" i="4"/>
  <c r="J466" i="4"/>
  <c r="J464" i="4"/>
  <c r="J472" i="4"/>
  <c r="J475" i="4"/>
  <c r="J469" i="4"/>
  <c r="J479" i="4"/>
  <c r="J462" i="4"/>
  <c r="J445" i="4"/>
  <c r="J467" i="4"/>
  <c r="J473" i="4"/>
  <c r="J465" i="4"/>
  <c r="J477" i="4"/>
  <c r="J480" i="4"/>
  <c r="J463" i="4"/>
  <c r="I462" i="4"/>
  <c r="I464" i="4"/>
  <c r="I473" i="4"/>
  <c r="I466" i="4"/>
  <c r="I468" i="4"/>
  <c r="I471" i="4"/>
  <c r="I479" i="4"/>
  <c r="I440" i="4"/>
  <c r="I477" i="4"/>
  <c r="I474" i="4"/>
  <c r="I461" i="4"/>
  <c r="I463" i="4"/>
  <c r="I465" i="4"/>
  <c r="I469" i="4"/>
  <c r="I467" i="4"/>
  <c r="I472" i="4"/>
  <c r="I480" i="4"/>
  <c r="I478" i="4"/>
  <c r="I442" i="4"/>
  <c r="I475" i="4"/>
  <c r="H463" i="4"/>
  <c r="H469" i="4"/>
  <c r="H474" i="4"/>
  <c r="H471" i="4"/>
  <c r="H478" i="4"/>
  <c r="H462" i="4"/>
  <c r="H465" i="4"/>
  <c r="H468" i="4"/>
  <c r="H473" i="4"/>
  <c r="H480" i="4"/>
  <c r="H475" i="4"/>
  <c r="H464" i="4"/>
  <c r="H467" i="4"/>
  <c r="H477" i="4"/>
  <c r="H472" i="4"/>
  <c r="K437" i="4"/>
  <c r="K440" i="4"/>
  <c r="K443" i="4"/>
  <c r="K451" i="4"/>
  <c r="K447" i="4"/>
  <c r="K452" i="4"/>
  <c r="K435" i="4"/>
  <c r="K438" i="4"/>
  <c r="K441" i="4"/>
  <c r="K448" i="4"/>
  <c r="K453" i="4"/>
  <c r="K417" i="4"/>
  <c r="K439" i="4"/>
  <c r="K445" i="4"/>
  <c r="K436" i="4"/>
  <c r="K449" i="4"/>
  <c r="K442" i="4"/>
  <c r="K454" i="4"/>
  <c r="K414" i="4"/>
  <c r="K446" i="4"/>
  <c r="J452" i="4"/>
  <c r="J440" i="4"/>
  <c r="J438" i="4"/>
  <c r="J446" i="4"/>
  <c r="J449" i="4"/>
  <c r="J414" i="4"/>
  <c r="J443" i="4"/>
  <c r="J453" i="4"/>
  <c r="J436" i="4"/>
  <c r="J435" i="4"/>
  <c r="J441" i="4"/>
  <c r="J439" i="4"/>
  <c r="J447" i="4"/>
  <c r="J426" i="4"/>
  <c r="J451" i="4"/>
  <c r="J454" i="4"/>
  <c r="J442" i="4"/>
  <c r="J437" i="4"/>
  <c r="I447" i="4"/>
  <c r="I436" i="4"/>
  <c r="I438" i="4"/>
  <c r="I445" i="4"/>
  <c r="I453" i="4"/>
  <c r="I419" i="4"/>
  <c r="I412" i="4"/>
  <c r="H448" i="4"/>
  <c r="I451" i="4"/>
  <c r="I443" i="4"/>
  <c r="I448" i="4"/>
  <c r="I439" i="4"/>
  <c r="I441" i="4"/>
  <c r="I446" i="4"/>
  <c r="I416" i="4"/>
  <c r="I435" i="4"/>
  <c r="I437" i="4"/>
  <c r="I454" i="4"/>
  <c r="I421" i="4"/>
  <c r="I410" i="4"/>
  <c r="I427" i="4"/>
  <c r="I452" i="4"/>
  <c r="I414" i="4"/>
  <c r="I449" i="4"/>
  <c r="H440" i="4"/>
  <c r="H437" i="4"/>
  <c r="H452" i="4"/>
  <c r="H439" i="4"/>
  <c r="H442" i="4"/>
  <c r="H447" i="4"/>
  <c r="H443" i="4"/>
  <c r="H436" i="4"/>
  <c r="H454" i="4"/>
  <c r="H449" i="4"/>
  <c r="H441" i="4"/>
  <c r="H451" i="4"/>
  <c r="H445" i="4"/>
  <c r="H438" i="4"/>
  <c r="H446" i="4"/>
  <c r="K409" i="4"/>
  <c r="K421" i="4"/>
  <c r="K412" i="4"/>
  <c r="K426" i="4"/>
  <c r="K415" i="4"/>
  <c r="K422" i="4"/>
  <c r="K410" i="4"/>
  <c r="K413" i="4"/>
  <c r="K419" i="4"/>
  <c r="K423" i="4"/>
  <c r="K427" i="4"/>
  <c r="K416" i="4"/>
  <c r="K420" i="4"/>
  <c r="K411" i="4"/>
  <c r="K428" i="4"/>
  <c r="K425" i="4"/>
  <c r="J412" i="4"/>
  <c r="J420" i="4"/>
  <c r="J410" i="4"/>
  <c r="J417" i="4"/>
  <c r="J423" i="4"/>
  <c r="J415" i="4"/>
  <c r="J427" i="4"/>
  <c r="J413" i="4"/>
  <c r="J421" i="4"/>
  <c r="J411" i="4"/>
  <c r="J425" i="4"/>
  <c r="J409" i="4"/>
  <c r="J428" i="4"/>
  <c r="J419" i="4"/>
  <c r="J416" i="4"/>
  <c r="J422" i="4"/>
  <c r="I425" i="4"/>
  <c r="I422" i="4"/>
  <c r="I417" i="4"/>
  <c r="I420" i="4"/>
  <c r="I428" i="4"/>
  <c r="I413" i="4"/>
  <c r="I415" i="4"/>
  <c r="I409" i="4"/>
  <c r="I411" i="4"/>
  <c r="I426" i="4"/>
  <c r="I423" i="4"/>
  <c r="H414" i="4"/>
  <c r="H417" i="4"/>
  <c r="H422" i="4"/>
  <c r="H411" i="4"/>
  <c r="H419" i="4"/>
  <c r="H426" i="4"/>
  <c r="H413" i="4"/>
  <c r="H416" i="4"/>
  <c r="H421" i="4"/>
  <c r="H410" i="4"/>
  <c r="H428" i="4"/>
  <c r="H423" i="4"/>
  <c r="H415" i="4"/>
  <c r="H425" i="4"/>
  <c r="H412" i="4"/>
  <c r="H420" i="4"/>
  <c r="K385" i="4"/>
  <c r="K399" i="4"/>
  <c r="K395" i="4"/>
  <c r="K391" i="4"/>
  <c r="K359" i="4"/>
  <c r="K388" i="4"/>
  <c r="J390" i="4"/>
  <c r="J374" i="4"/>
  <c r="J400" i="4"/>
  <c r="J396" i="4"/>
  <c r="J364" i="4"/>
  <c r="J385" i="4"/>
  <c r="I395" i="4"/>
  <c r="K369" i="4"/>
  <c r="K374" i="4"/>
  <c r="K383" i="4"/>
  <c r="K389" i="4"/>
  <c r="K400" i="4"/>
  <c r="K370" i="4"/>
  <c r="K386" i="4"/>
  <c r="K396" i="4"/>
  <c r="K393" i="4"/>
  <c r="K401" i="4"/>
  <c r="K384" i="4"/>
  <c r="K387" i="4"/>
  <c r="K397" i="4"/>
  <c r="K390" i="4"/>
  <c r="K394" i="4"/>
  <c r="K402" i="4"/>
  <c r="K373" i="4"/>
  <c r="J383" i="4"/>
  <c r="J388" i="4"/>
  <c r="J357" i="4"/>
  <c r="J394" i="4"/>
  <c r="J391" i="4"/>
  <c r="J397" i="4"/>
  <c r="J348" i="4"/>
  <c r="J386" i="4"/>
  <c r="J401" i="4"/>
  <c r="J384" i="4"/>
  <c r="J389" i="4"/>
  <c r="J395" i="4"/>
  <c r="J387" i="4"/>
  <c r="J399" i="4"/>
  <c r="J402" i="4"/>
  <c r="J393" i="4"/>
  <c r="I384" i="4"/>
  <c r="I386" i="4"/>
  <c r="I393" i="4"/>
  <c r="I401" i="4"/>
  <c r="I396" i="4"/>
  <c r="I399" i="4"/>
  <c r="I391" i="4"/>
  <c r="I388" i="4"/>
  <c r="I387" i="4"/>
  <c r="I389" i="4"/>
  <c r="I394" i="4"/>
  <c r="I383" i="4"/>
  <c r="I385" i="4"/>
  <c r="I402" i="4"/>
  <c r="I390" i="4"/>
  <c r="I397" i="4"/>
  <c r="I400" i="4"/>
  <c r="H391" i="4"/>
  <c r="H388" i="4"/>
  <c r="H396" i="4"/>
  <c r="H385" i="4"/>
  <c r="H400" i="4"/>
  <c r="H384" i="4"/>
  <c r="H402" i="4"/>
  <c r="H395" i="4"/>
  <c r="H397" i="4"/>
  <c r="H393" i="4"/>
  <c r="H389" i="4"/>
  <c r="H399" i="4"/>
  <c r="H387" i="4"/>
  <c r="H386" i="4"/>
  <c r="H394" i="4"/>
  <c r="H390" i="4"/>
  <c r="K362" i="4"/>
  <c r="K365" i="4"/>
  <c r="K363" i="4"/>
  <c r="K357" i="4"/>
  <c r="K360" i="4"/>
  <c r="K367" i="4"/>
  <c r="K371" i="4"/>
  <c r="K375" i="4"/>
  <c r="K361" i="4"/>
  <c r="K368" i="4"/>
  <c r="K376" i="4"/>
  <c r="K358" i="4"/>
  <c r="K364" i="4"/>
  <c r="J333" i="4"/>
  <c r="J362" i="4"/>
  <c r="J368" i="4"/>
  <c r="J371" i="4"/>
  <c r="J338" i="4"/>
  <c r="J360" i="4"/>
  <c r="J365" i="4"/>
  <c r="J358" i="4"/>
  <c r="J375" i="4"/>
  <c r="J369" i="4"/>
  <c r="J363" i="4"/>
  <c r="H361" i="4"/>
  <c r="J361" i="4"/>
  <c r="J373" i="4"/>
  <c r="J376" i="4"/>
  <c r="H359" i="4"/>
  <c r="J367" i="4"/>
  <c r="J370" i="4"/>
  <c r="J359" i="4"/>
  <c r="I360" i="4"/>
  <c r="I362" i="4"/>
  <c r="I364" i="4"/>
  <c r="I367" i="4"/>
  <c r="I375" i="4"/>
  <c r="I370" i="4"/>
  <c r="I373" i="4"/>
  <c r="I357" i="4"/>
  <c r="I365" i="4"/>
  <c r="I368" i="4"/>
  <c r="I358" i="4"/>
  <c r="I359" i="4"/>
  <c r="I361" i="4"/>
  <c r="I363" i="4"/>
  <c r="I371" i="4"/>
  <c r="I374" i="4"/>
  <c r="I376" i="4"/>
  <c r="I369" i="4"/>
  <c r="H369" i="4"/>
  <c r="H364" i="4"/>
  <c r="H365" i="4"/>
  <c r="H370" i="4"/>
  <c r="H362" i="4"/>
  <c r="H367" i="4"/>
  <c r="H374" i="4"/>
  <c r="H358" i="4"/>
  <c r="H376" i="4"/>
  <c r="H371" i="4"/>
  <c r="H363" i="4"/>
  <c r="H373" i="4"/>
  <c r="H360" i="4"/>
  <c r="H368" i="4"/>
  <c r="K287" i="4"/>
  <c r="K336" i="4"/>
  <c r="K339" i="4"/>
  <c r="K343" i="4"/>
  <c r="K307" i="4"/>
  <c r="K284" i="4"/>
  <c r="K333" i="4"/>
  <c r="K347" i="4"/>
  <c r="K348" i="4"/>
  <c r="K317" i="4"/>
  <c r="K344" i="4"/>
  <c r="K281" i="4"/>
  <c r="K331" i="4"/>
  <c r="K337" i="4"/>
  <c r="K313" i="4"/>
  <c r="K334" i="4"/>
  <c r="K349" i="4"/>
  <c r="K296" i="4"/>
  <c r="K341" i="4"/>
  <c r="K345" i="4"/>
  <c r="K291" i="4"/>
  <c r="K310" i="4"/>
  <c r="K332" i="4"/>
  <c r="K335" i="4"/>
  <c r="K350" i="4"/>
  <c r="K321" i="4"/>
  <c r="K338" i="4"/>
  <c r="K342" i="4"/>
  <c r="J341" i="4"/>
  <c r="J344" i="4"/>
  <c r="J331" i="4"/>
  <c r="J336" i="4"/>
  <c r="J342" i="4"/>
  <c r="J345" i="4"/>
  <c r="J339" i="4"/>
  <c r="J349" i="4"/>
  <c r="J334" i="4"/>
  <c r="J332" i="4"/>
  <c r="J337" i="4"/>
  <c r="J343" i="4"/>
  <c r="J347" i="4"/>
  <c r="J350" i="4"/>
  <c r="J335" i="4"/>
  <c r="I290" i="4"/>
  <c r="I343" i="4"/>
  <c r="I279" i="4"/>
  <c r="I317" i="4"/>
  <c r="I336" i="4"/>
  <c r="I338" i="4"/>
  <c r="I283" i="4"/>
  <c r="I332" i="4"/>
  <c r="I334" i="4"/>
  <c r="I341" i="4"/>
  <c r="I349" i="4"/>
  <c r="I287" i="4"/>
  <c r="I306" i="4"/>
  <c r="I323" i="4"/>
  <c r="I347" i="4"/>
  <c r="I344" i="4"/>
  <c r="I339" i="4"/>
  <c r="I335" i="4"/>
  <c r="I337" i="4"/>
  <c r="I342" i="4"/>
  <c r="I350" i="4"/>
  <c r="I308" i="4"/>
  <c r="I315" i="4"/>
  <c r="I331" i="4"/>
  <c r="I333" i="4"/>
  <c r="I348" i="4"/>
  <c r="I345" i="4"/>
  <c r="H333" i="4"/>
  <c r="H339" i="4"/>
  <c r="H348" i="4"/>
  <c r="H335" i="4"/>
  <c r="H338" i="4"/>
  <c r="H343" i="4"/>
  <c r="H341" i="4"/>
  <c r="H332" i="4"/>
  <c r="H350" i="4"/>
  <c r="H345" i="4"/>
  <c r="H337" i="4"/>
  <c r="H347" i="4"/>
  <c r="H344" i="4"/>
  <c r="H334" i="4"/>
  <c r="H342" i="4"/>
  <c r="H336" i="4"/>
  <c r="K292" i="4"/>
  <c r="K322" i="4"/>
  <c r="K279" i="4"/>
  <c r="K282" i="4"/>
  <c r="K285" i="4"/>
  <c r="K305" i="4"/>
  <c r="K289" i="4"/>
  <c r="K297" i="4"/>
  <c r="K311" i="4"/>
  <c r="K318" i="4"/>
  <c r="K293" i="4"/>
  <c r="K308" i="4"/>
  <c r="K315" i="4"/>
  <c r="K323" i="4"/>
  <c r="K280" i="4"/>
  <c r="K283" i="4"/>
  <c r="K286" i="4"/>
  <c r="K298" i="4"/>
  <c r="K319" i="4"/>
  <c r="K290" i="4"/>
  <c r="K306" i="4"/>
  <c r="K309" i="4"/>
  <c r="K312" i="4"/>
  <c r="K316" i="4"/>
  <c r="K324" i="4"/>
  <c r="K295" i="4"/>
  <c r="J322" i="4"/>
  <c r="J281" i="4"/>
  <c r="J295" i="4"/>
  <c r="J298" i="4"/>
  <c r="J279" i="4"/>
  <c r="J289" i="4"/>
  <c r="J313" i="4"/>
  <c r="J316" i="4"/>
  <c r="J286" i="4"/>
  <c r="J292" i="4"/>
  <c r="J308" i="4"/>
  <c r="J319" i="4"/>
  <c r="H284" i="4"/>
  <c r="J306" i="4"/>
  <c r="J284" i="4"/>
  <c r="J296" i="4"/>
  <c r="J311" i="4"/>
  <c r="J323" i="4"/>
  <c r="J282" i="4"/>
  <c r="J310" i="4"/>
  <c r="H280" i="4"/>
  <c r="J290" i="4"/>
  <c r="J293" i="4"/>
  <c r="J309" i="4"/>
  <c r="J317" i="4"/>
  <c r="J280" i="4"/>
  <c r="J287" i="4"/>
  <c r="J321" i="4"/>
  <c r="J297" i="4"/>
  <c r="J307" i="4"/>
  <c r="J324" i="4"/>
  <c r="J285" i="4"/>
  <c r="J305" i="4"/>
  <c r="J312" i="4"/>
  <c r="J315" i="4"/>
  <c r="J283" i="4"/>
  <c r="J291" i="4"/>
  <c r="J318" i="4"/>
  <c r="I281" i="4"/>
  <c r="I285" i="4"/>
  <c r="I298" i="4"/>
  <c r="I310" i="4"/>
  <c r="I312" i="4"/>
  <c r="I293" i="4"/>
  <c r="I296" i="4"/>
  <c r="I321" i="4"/>
  <c r="I291" i="4"/>
  <c r="I318" i="4"/>
  <c r="I313" i="4"/>
  <c r="I280" i="4"/>
  <c r="I282" i="4"/>
  <c r="I284" i="4"/>
  <c r="I286" i="4"/>
  <c r="I289" i="4"/>
  <c r="I309" i="4"/>
  <c r="I311" i="4"/>
  <c r="I316" i="4"/>
  <c r="I324" i="4"/>
  <c r="I297" i="4"/>
  <c r="I305" i="4"/>
  <c r="I307" i="4"/>
  <c r="I322" i="4"/>
  <c r="I292" i="4"/>
  <c r="I295" i="4"/>
  <c r="I319" i="4"/>
  <c r="H310" i="4"/>
  <c r="H307" i="4"/>
  <c r="H315" i="4"/>
  <c r="H318" i="4"/>
  <c r="H322" i="4"/>
  <c r="H313" i="4"/>
  <c r="H309" i="4"/>
  <c r="H312" i="4"/>
  <c r="H317" i="4"/>
  <c r="H306" i="4"/>
  <c r="H324" i="4"/>
  <c r="H319" i="4"/>
  <c r="H311" i="4"/>
  <c r="H321" i="4"/>
  <c r="H308" i="4"/>
  <c r="H316" i="4"/>
  <c r="H298" i="4"/>
  <c r="H287" i="4"/>
  <c r="H292" i="4"/>
  <c r="H281" i="4"/>
  <c r="H289" i="4"/>
  <c r="H296" i="4"/>
  <c r="H283" i="4"/>
  <c r="H286" i="4"/>
  <c r="H291" i="4"/>
  <c r="H293" i="4"/>
  <c r="H285" i="4"/>
  <c r="H295" i="4"/>
  <c r="H282" i="4"/>
  <c r="H290" i="4"/>
  <c r="K233" i="4"/>
  <c r="K227" i="4"/>
  <c r="K230" i="4"/>
  <c r="K237" i="4"/>
  <c r="K241" i="4"/>
  <c r="K254" i="4"/>
  <c r="K269" i="4"/>
  <c r="K246" i="4"/>
  <c r="K265" i="4"/>
  <c r="K261" i="4"/>
  <c r="K231" i="4"/>
  <c r="K234" i="4"/>
  <c r="K238" i="4"/>
  <c r="K258" i="4"/>
  <c r="K270" i="4"/>
  <c r="K260" i="4"/>
  <c r="K228" i="4"/>
  <c r="K243" i="4"/>
  <c r="K255" i="4"/>
  <c r="K266" i="4"/>
  <c r="K257" i="4"/>
  <c r="K235" i="4"/>
  <c r="K239" i="4"/>
  <c r="K271" i="4"/>
  <c r="K232" i="4"/>
  <c r="K244" i="4"/>
  <c r="K259" i="4"/>
  <c r="K263" i="4"/>
  <c r="K267" i="4"/>
  <c r="K229" i="4"/>
  <c r="K253" i="4"/>
  <c r="K256" i="4"/>
  <c r="K240" i="4"/>
  <c r="K272" i="4"/>
  <c r="K245" i="4"/>
  <c r="K264" i="4"/>
  <c r="J227" i="4"/>
  <c r="J232" i="4"/>
  <c r="J238" i="4"/>
  <c r="J241" i="4"/>
  <c r="J255" i="4"/>
  <c r="J260" i="4"/>
  <c r="J270" i="4"/>
  <c r="J235" i="4"/>
  <c r="J245" i="4"/>
  <c r="J253" i="4"/>
  <c r="J230" i="4"/>
  <c r="J258" i="4"/>
  <c r="J264" i="4"/>
  <c r="J267" i="4"/>
  <c r="J228" i="4"/>
  <c r="J233" i="4"/>
  <c r="J239" i="4"/>
  <c r="J261" i="4"/>
  <c r="J271" i="4"/>
  <c r="J243" i="4"/>
  <c r="J246" i="4"/>
  <c r="J256" i="4"/>
  <c r="J231" i="4"/>
  <c r="H254" i="4"/>
  <c r="J265" i="4"/>
  <c r="J254" i="4"/>
  <c r="J259" i="4"/>
  <c r="J237" i="4"/>
  <c r="J240" i="4"/>
  <c r="J269" i="4"/>
  <c r="J272" i="4"/>
  <c r="J229" i="4"/>
  <c r="J234" i="4"/>
  <c r="J244" i="4"/>
  <c r="J257" i="4"/>
  <c r="J263" i="4"/>
  <c r="J266" i="4"/>
  <c r="I232" i="4"/>
  <c r="I234" i="4"/>
  <c r="I265" i="4"/>
  <c r="I228" i="4"/>
  <c r="I230" i="4"/>
  <c r="I237" i="4"/>
  <c r="I245" i="4"/>
  <c r="I258" i="4"/>
  <c r="I260" i="4"/>
  <c r="I263" i="4"/>
  <c r="I243" i="4"/>
  <c r="I254" i="4"/>
  <c r="I256" i="4"/>
  <c r="I271" i="4"/>
  <c r="I240" i="4"/>
  <c r="I235" i="4"/>
  <c r="I266" i="4"/>
  <c r="I269" i="4"/>
  <c r="I231" i="4"/>
  <c r="I233" i="4"/>
  <c r="I238" i="4"/>
  <c r="I246" i="4"/>
  <c r="I227" i="4"/>
  <c r="I229" i="4"/>
  <c r="I261" i="4"/>
  <c r="I264" i="4"/>
  <c r="I244" i="4"/>
  <c r="I253" i="4"/>
  <c r="I257" i="4"/>
  <c r="I259" i="4"/>
  <c r="I272" i="4"/>
  <c r="I241" i="4"/>
  <c r="I255" i="4"/>
  <c r="I267" i="4"/>
  <c r="I270" i="4"/>
  <c r="I239" i="4"/>
  <c r="H272" i="4"/>
  <c r="H261" i="4"/>
  <c r="H266" i="4"/>
  <c r="H258" i="4"/>
  <c r="H255" i="4"/>
  <c r="H263" i="4"/>
  <c r="H270" i="4"/>
  <c r="H257" i="4"/>
  <c r="H260" i="4"/>
  <c r="H265" i="4"/>
  <c r="H267" i="4"/>
  <c r="H259" i="4"/>
  <c r="H269" i="4"/>
  <c r="H256" i="4"/>
  <c r="H264" i="4"/>
  <c r="H232" i="4"/>
  <c r="H229" i="4"/>
  <c r="H235" i="4"/>
  <c r="H237" i="4"/>
  <c r="H240" i="4"/>
  <c r="H244" i="4"/>
  <c r="H231" i="4"/>
  <c r="H234" i="4"/>
  <c r="H239" i="4"/>
  <c r="H228" i="4"/>
  <c r="H246" i="4"/>
  <c r="H241" i="4"/>
  <c r="H233" i="4"/>
  <c r="H243" i="4"/>
  <c r="H230" i="4"/>
  <c r="H238" i="4"/>
  <c r="K105" i="4"/>
  <c r="K127" i="4"/>
  <c r="K203" i="4"/>
  <c r="K214" i="4"/>
  <c r="K31" i="4"/>
  <c r="K219" i="4"/>
  <c r="K84" i="4"/>
  <c r="K124" i="4"/>
  <c r="K209" i="4"/>
  <c r="K63" i="4"/>
  <c r="K207" i="4"/>
  <c r="K211" i="4"/>
  <c r="K215" i="4"/>
  <c r="K36" i="4"/>
  <c r="K130" i="4"/>
  <c r="K201" i="4"/>
  <c r="K204" i="4"/>
  <c r="K220" i="4"/>
  <c r="K213" i="4"/>
  <c r="K109" i="4"/>
  <c r="K218" i="4"/>
  <c r="K153" i="4"/>
  <c r="K163" i="4"/>
  <c r="K212" i="4"/>
  <c r="K20" i="4"/>
  <c r="K205" i="4"/>
  <c r="K208" i="4"/>
  <c r="K217" i="4"/>
  <c r="K206" i="4"/>
  <c r="K30" i="4"/>
  <c r="K134" i="4"/>
  <c r="K202" i="4"/>
  <c r="J214" i="4"/>
  <c r="J211" i="4"/>
  <c r="I168" i="4"/>
  <c r="I194" i="4"/>
  <c r="I89" i="4"/>
  <c r="J218" i="4"/>
  <c r="J203" i="4"/>
  <c r="J208" i="4"/>
  <c r="J201" i="4"/>
  <c r="J206" i="4"/>
  <c r="J212" i="4"/>
  <c r="J215" i="4"/>
  <c r="J219" i="4"/>
  <c r="J209" i="4"/>
  <c r="J204" i="4"/>
  <c r="J213" i="4"/>
  <c r="J202" i="4"/>
  <c r="J207" i="4"/>
  <c r="J217" i="4"/>
  <c r="J220" i="4"/>
  <c r="J205" i="4"/>
  <c r="I213" i="4"/>
  <c r="I151" i="4"/>
  <c r="I179" i="4"/>
  <c r="I182" i="4"/>
  <c r="I186" i="4"/>
  <c r="I206" i="4"/>
  <c r="I208" i="4"/>
  <c r="I176" i="4"/>
  <c r="I191" i="4"/>
  <c r="I202" i="4"/>
  <c r="I204" i="4"/>
  <c r="I211" i="4"/>
  <c r="I219" i="4"/>
  <c r="I155" i="4"/>
  <c r="I160" i="4"/>
  <c r="I165" i="4"/>
  <c r="I183" i="4"/>
  <c r="I187" i="4"/>
  <c r="I217" i="4"/>
  <c r="I180" i="4"/>
  <c r="I192" i="4"/>
  <c r="I214" i="4"/>
  <c r="I149" i="4"/>
  <c r="I177" i="4"/>
  <c r="I209" i="4"/>
  <c r="I153" i="4"/>
  <c r="I188" i="4"/>
  <c r="I205" i="4"/>
  <c r="I207" i="4"/>
  <c r="I212" i="4"/>
  <c r="I220" i="4"/>
  <c r="I193" i="4"/>
  <c r="I201" i="4"/>
  <c r="I203" i="4"/>
  <c r="I157" i="4"/>
  <c r="I162" i="4"/>
  <c r="I181" i="4"/>
  <c r="I218" i="4"/>
  <c r="I175" i="4"/>
  <c r="I178" i="4"/>
  <c r="I185" i="4"/>
  <c r="I189" i="4"/>
  <c r="I215" i="4"/>
  <c r="H215" i="4"/>
  <c r="H209" i="4"/>
  <c r="H214" i="4"/>
  <c r="H206" i="4"/>
  <c r="H203" i="4"/>
  <c r="H211" i="4"/>
  <c r="H218" i="4"/>
  <c r="H205" i="4"/>
  <c r="H208" i="4"/>
  <c r="H213" i="4"/>
  <c r="H202" i="4"/>
  <c r="H220" i="4"/>
  <c r="H207" i="4"/>
  <c r="H217" i="4"/>
  <c r="H204" i="4"/>
  <c r="H212" i="4"/>
  <c r="K156" i="4"/>
  <c r="K22" i="4"/>
  <c r="K38" i="4"/>
  <c r="K51" i="4"/>
  <c r="K55" i="4"/>
  <c r="K59" i="4"/>
  <c r="K71" i="4"/>
  <c r="K74" i="4"/>
  <c r="K77" i="4"/>
  <c r="K160" i="4"/>
  <c r="K177" i="4"/>
  <c r="K182" i="4"/>
  <c r="K192" i="4"/>
  <c r="K21" i="4"/>
  <c r="K23" i="4"/>
  <c r="K64" i="4"/>
  <c r="K81" i="4"/>
  <c r="K85" i="4"/>
  <c r="K89" i="4"/>
  <c r="K110" i="4"/>
  <c r="K131" i="4"/>
  <c r="K135" i="4"/>
  <c r="K168" i="4"/>
  <c r="K37" i="4"/>
  <c r="K99" i="4"/>
  <c r="K102" i="4"/>
  <c r="K188" i="4"/>
  <c r="K24" i="4"/>
  <c r="K27" i="4"/>
  <c r="K115" i="4"/>
  <c r="K125" i="4"/>
  <c r="K128" i="4"/>
  <c r="K140" i="4"/>
  <c r="K151" i="4"/>
  <c r="K154" i="4"/>
  <c r="K175" i="4"/>
  <c r="K180" i="4"/>
  <c r="K114" i="4"/>
  <c r="K25" i="4"/>
  <c r="K56" i="4"/>
  <c r="K97" i="4"/>
  <c r="K100" i="4"/>
  <c r="K103" i="4"/>
  <c r="K157" i="4"/>
  <c r="K161" i="4"/>
  <c r="K165" i="4"/>
  <c r="K186" i="4"/>
  <c r="K189" i="4"/>
  <c r="K139" i="4"/>
  <c r="K26" i="4"/>
  <c r="K46" i="4"/>
  <c r="K49" i="4"/>
  <c r="K52" i="4"/>
  <c r="K61" i="4"/>
  <c r="K72" i="4"/>
  <c r="K75" i="4"/>
  <c r="K78" i="4"/>
  <c r="K82" i="4"/>
  <c r="K90" i="4"/>
  <c r="K107" i="4"/>
  <c r="K111" i="4"/>
  <c r="K136" i="4"/>
  <c r="K183" i="4"/>
  <c r="K193" i="4"/>
  <c r="K185" i="4"/>
  <c r="K29" i="4"/>
  <c r="K35" i="4"/>
  <c r="K116" i="4"/>
  <c r="K141" i="4"/>
  <c r="K149" i="4"/>
  <c r="K178" i="4"/>
  <c r="K57" i="4"/>
  <c r="K87" i="4"/>
  <c r="K123" i="4"/>
  <c r="K126" i="4"/>
  <c r="K129" i="4"/>
  <c r="K152" i="4"/>
  <c r="K166" i="4"/>
  <c r="K53" i="4"/>
  <c r="K62" i="4"/>
  <c r="K79" i="4"/>
  <c r="K83" i="4"/>
  <c r="K98" i="4"/>
  <c r="K101" i="4"/>
  <c r="K104" i="4"/>
  <c r="K108" i="4"/>
  <c r="K133" i="4"/>
  <c r="K137" i="4"/>
  <c r="K155" i="4"/>
  <c r="K162" i="4"/>
  <c r="K176" i="4"/>
  <c r="K181" i="4"/>
  <c r="K187" i="4"/>
  <c r="K32" i="4"/>
  <c r="K50" i="4"/>
  <c r="K76" i="4"/>
  <c r="K113" i="4"/>
  <c r="K142" i="4"/>
  <c r="K159" i="4"/>
  <c r="K191" i="4"/>
  <c r="K194" i="4"/>
  <c r="K47" i="4"/>
  <c r="K73" i="4"/>
  <c r="K45" i="4"/>
  <c r="K19" i="4"/>
  <c r="K33" i="4"/>
  <c r="K58" i="4"/>
  <c r="K88" i="4"/>
  <c r="K150" i="4"/>
  <c r="K167" i="4"/>
  <c r="J189" i="4"/>
  <c r="J187" i="4"/>
  <c r="J180" i="4"/>
  <c r="J182" i="4"/>
  <c r="J176" i="4"/>
  <c r="J178" i="4"/>
  <c r="J185" i="4"/>
  <c r="J193" i="4"/>
  <c r="J191" i="4"/>
  <c r="J188" i="4"/>
  <c r="J183" i="4"/>
  <c r="J179" i="4"/>
  <c r="J181" i="4"/>
  <c r="J186" i="4"/>
  <c r="J194" i="4"/>
  <c r="J175" i="4"/>
  <c r="J177" i="4"/>
  <c r="J192" i="4"/>
  <c r="H177" i="4"/>
  <c r="H185" i="4"/>
  <c r="H183" i="4"/>
  <c r="H192" i="4"/>
  <c r="H179" i="4"/>
  <c r="H182" i="4"/>
  <c r="H187" i="4"/>
  <c r="H188" i="4"/>
  <c r="H176" i="4"/>
  <c r="H194" i="4"/>
  <c r="H189" i="4"/>
  <c r="M184" i="4"/>
  <c r="H181" i="4"/>
  <c r="H191" i="4"/>
  <c r="H180" i="4"/>
  <c r="H178" i="4"/>
  <c r="H186" i="4"/>
  <c r="J160" i="4"/>
  <c r="J155" i="4"/>
  <c r="J167" i="4"/>
  <c r="J157" i="4"/>
  <c r="J62" i="4"/>
  <c r="H75" i="4"/>
  <c r="J153" i="4"/>
  <c r="J161" i="4"/>
  <c r="J30" i="4"/>
  <c r="J123" i="4"/>
  <c r="J151" i="4"/>
  <c r="J149" i="4"/>
  <c r="J22" i="4"/>
  <c r="J159" i="4"/>
  <c r="J165" i="4"/>
  <c r="J36" i="4"/>
  <c r="J156" i="4"/>
  <c r="J168" i="4"/>
  <c r="J154" i="4"/>
  <c r="J162" i="4"/>
  <c r="J29" i="4"/>
  <c r="J152" i="4"/>
  <c r="J163" i="4"/>
  <c r="J140" i="4"/>
  <c r="J19" i="4"/>
  <c r="J150" i="4"/>
  <c r="J166" i="4"/>
  <c r="I166" i="4"/>
  <c r="I163" i="4"/>
  <c r="I161" i="4"/>
  <c r="I135" i="4"/>
  <c r="I150" i="4"/>
  <c r="I152" i="4"/>
  <c r="I154" i="4"/>
  <c r="I156" i="4"/>
  <c r="I159" i="4"/>
  <c r="I167" i="4"/>
  <c r="I116" i="4"/>
  <c r="H157" i="4"/>
  <c r="H162" i="4"/>
  <c r="H151" i="4"/>
  <c r="H154" i="4"/>
  <c r="H159" i="4"/>
  <c r="H166" i="4"/>
  <c r="H150" i="4"/>
  <c r="H153" i="4"/>
  <c r="H156" i="4"/>
  <c r="H161" i="4"/>
  <c r="H168" i="4"/>
  <c r="H163" i="4"/>
  <c r="H152" i="4"/>
  <c r="H155" i="4"/>
  <c r="H165" i="4"/>
  <c r="H160" i="4"/>
  <c r="J128" i="4"/>
  <c r="J134" i="4"/>
  <c r="H56" i="4"/>
  <c r="J126" i="4"/>
  <c r="J131" i="4"/>
  <c r="J137" i="4"/>
  <c r="J141" i="4"/>
  <c r="J21" i="4"/>
  <c r="H87" i="4"/>
  <c r="J124" i="4"/>
  <c r="J129" i="4"/>
  <c r="J24" i="4"/>
  <c r="J64" i="4"/>
  <c r="J77" i="4"/>
  <c r="H100" i="4"/>
  <c r="J135" i="4"/>
  <c r="H105" i="4"/>
  <c r="J127" i="4"/>
  <c r="J139" i="4"/>
  <c r="J142" i="4"/>
  <c r="H109" i="4"/>
  <c r="J125" i="4"/>
  <c r="J133" i="4"/>
  <c r="J32" i="4"/>
  <c r="J130" i="4"/>
  <c r="J136" i="4"/>
  <c r="H57" i="4"/>
  <c r="H76" i="4"/>
  <c r="H88" i="4"/>
  <c r="I124" i="4"/>
  <c r="I126" i="4"/>
  <c r="I128" i="4"/>
  <c r="I130" i="4"/>
  <c r="I113" i="4"/>
  <c r="H45" i="4"/>
  <c r="H58" i="4"/>
  <c r="H77" i="4"/>
  <c r="H89" i="4"/>
  <c r="H107" i="4"/>
  <c r="I133" i="4"/>
  <c r="I141" i="4"/>
  <c r="H46" i="4"/>
  <c r="H59" i="4"/>
  <c r="H78" i="4"/>
  <c r="H90" i="4"/>
  <c r="H108" i="4"/>
  <c r="H47" i="4"/>
  <c r="H61" i="4"/>
  <c r="H79" i="4"/>
  <c r="I139" i="4"/>
  <c r="I22" i="4"/>
  <c r="I53" i="4"/>
  <c r="I72" i="4"/>
  <c r="H48" i="4"/>
  <c r="H62" i="4"/>
  <c r="H98" i="4"/>
  <c r="H110" i="4"/>
  <c r="I136" i="4"/>
  <c r="I33" i="4"/>
  <c r="H49" i="4"/>
  <c r="H63" i="4"/>
  <c r="H81" i="4"/>
  <c r="H99" i="4"/>
  <c r="H111" i="4"/>
  <c r="I131" i="4"/>
  <c r="H50" i="4"/>
  <c r="H64" i="4"/>
  <c r="H82" i="4"/>
  <c r="I123" i="4"/>
  <c r="I125" i="4"/>
  <c r="I127" i="4"/>
  <c r="I129" i="4"/>
  <c r="I134" i="4"/>
  <c r="I142" i="4"/>
  <c r="H51" i="4"/>
  <c r="H83" i="4"/>
  <c r="H101" i="4"/>
  <c r="H113" i="4"/>
  <c r="I36" i="4"/>
  <c r="I48" i="4"/>
  <c r="I107" i="4"/>
  <c r="H52" i="4"/>
  <c r="H72" i="4"/>
  <c r="H84" i="4"/>
  <c r="H102" i="4"/>
  <c r="H114" i="4"/>
  <c r="I140" i="4"/>
  <c r="I83" i="4"/>
  <c r="H53" i="4"/>
  <c r="H73" i="4"/>
  <c r="H85" i="4"/>
  <c r="H103" i="4"/>
  <c r="H115" i="4"/>
  <c r="I137" i="4"/>
  <c r="I101" i="4"/>
  <c r="H55" i="4"/>
  <c r="H74" i="4"/>
  <c r="H104" i="4"/>
  <c r="H125" i="4"/>
  <c r="H128" i="4"/>
  <c r="H136" i="4"/>
  <c r="H133" i="4"/>
  <c r="H140" i="4"/>
  <c r="H124" i="4"/>
  <c r="H127" i="4"/>
  <c r="H130" i="4"/>
  <c r="H135" i="4"/>
  <c r="H142" i="4"/>
  <c r="H131" i="4"/>
  <c r="H137" i="4"/>
  <c r="H126" i="4"/>
  <c r="H129" i="4"/>
  <c r="H139" i="4"/>
  <c r="H134" i="4"/>
  <c r="I21" i="4"/>
  <c r="I35" i="4"/>
  <c r="I63" i="4"/>
  <c r="I77" i="4"/>
  <c r="I99" i="4"/>
  <c r="I110" i="4"/>
  <c r="I23" i="4"/>
  <c r="I37" i="4"/>
  <c r="I51" i="4"/>
  <c r="I57" i="4"/>
  <c r="I75" i="4"/>
  <c r="I104" i="4"/>
  <c r="I24" i="4"/>
  <c r="I61" i="4"/>
  <c r="I87" i="4"/>
  <c r="I90" i="4"/>
  <c r="I97" i="4"/>
  <c r="I114" i="4"/>
  <c r="I45" i="4"/>
  <c r="I49" i="4"/>
  <c r="I64" i="4"/>
  <c r="I73" i="4"/>
  <c r="I102" i="4"/>
  <c r="I26" i="4"/>
  <c r="I81" i="4"/>
  <c r="I84" i="4"/>
  <c r="I108" i="4"/>
  <c r="I111" i="4"/>
  <c r="H35" i="4"/>
  <c r="I38" i="4"/>
  <c r="I25" i="4"/>
  <c r="H30" i="4"/>
  <c r="I55" i="4"/>
  <c r="I58" i="4"/>
  <c r="I71" i="4"/>
  <c r="I78" i="4"/>
  <c r="I100" i="4"/>
  <c r="I105" i="4"/>
  <c r="I62" i="4"/>
  <c r="I88" i="4"/>
  <c r="I115" i="4"/>
  <c r="I29" i="4"/>
  <c r="I98" i="4"/>
  <c r="H32" i="4"/>
  <c r="I52" i="4"/>
  <c r="H36" i="4"/>
  <c r="H38" i="4"/>
  <c r="I31" i="4"/>
  <c r="I50" i="4"/>
  <c r="I74" i="4"/>
  <c r="I82" i="4"/>
  <c r="I85" i="4"/>
  <c r="I103" i="4"/>
  <c r="I109" i="4"/>
  <c r="I27" i="4"/>
  <c r="I76" i="4"/>
  <c r="I30" i="4"/>
  <c r="I19" i="4"/>
  <c r="I32" i="4"/>
  <c r="I56" i="4"/>
  <c r="I59" i="4"/>
  <c r="H31" i="4"/>
  <c r="J38" i="4"/>
  <c r="J52" i="4"/>
  <c r="H33" i="4"/>
  <c r="J84" i="4"/>
  <c r="H27" i="4"/>
  <c r="H22" i="4"/>
  <c r="J31" i="4"/>
  <c r="J100" i="4"/>
  <c r="H19" i="4"/>
  <c r="H25" i="4"/>
  <c r="J47" i="4"/>
  <c r="J72" i="4"/>
  <c r="J82" i="4"/>
  <c r="H20" i="4"/>
  <c r="H26" i="4"/>
  <c r="J33" i="4"/>
  <c r="H29" i="4"/>
  <c r="J79" i="4"/>
  <c r="J88" i="4"/>
  <c r="J90" i="4"/>
  <c r="J108" i="4"/>
  <c r="J110" i="4"/>
  <c r="J55" i="4"/>
  <c r="J57" i="4"/>
  <c r="J59" i="4"/>
  <c r="J102" i="4"/>
  <c r="J74" i="4"/>
  <c r="J97" i="4"/>
  <c r="J113" i="4"/>
  <c r="J115" i="4"/>
  <c r="J45" i="4"/>
  <c r="J104" i="4"/>
  <c r="J27" i="4"/>
  <c r="J51" i="4"/>
  <c r="J76" i="4"/>
  <c r="J99" i="4"/>
  <c r="J53" i="4"/>
  <c r="J71" i="4"/>
  <c r="J78" i="4"/>
  <c r="J87" i="4"/>
  <c r="J89" i="4"/>
  <c r="J101" i="4"/>
  <c r="J107" i="4"/>
  <c r="J109" i="4"/>
  <c r="J111" i="4"/>
  <c r="H21" i="4"/>
  <c r="H37" i="4"/>
  <c r="J23" i="4"/>
  <c r="J37" i="4"/>
  <c r="J48" i="4"/>
  <c r="J56" i="4"/>
  <c r="J58" i="4"/>
  <c r="J73" i="4"/>
  <c r="J103" i="4"/>
  <c r="J114" i="4"/>
  <c r="J116" i="4"/>
  <c r="H23" i="4"/>
  <c r="J25" i="4"/>
  <c r="J50" i="4"/>
  <c r="J61" i="4"/>
  <c r="J63" i="4"/>
  <c r="J75" i="4"/>
  <c r="J81" i="4"/>
  <c r="J83" i="4"/>
  <c r="J85" i="4"/>
  <c r="J98" i="4"/>
  <c r="J105" i="4"/>
  <c r="H24" i="4"/>
  <c r="J26" i="4"/>
  <c r="L19" i="4"/>
  <c r="L24" i="4"/>
  <c r="L20" i="4"/>
  <c r="M314" i="4" l="1"/>
  <c r="M392" i="4"/>
  <c r="M574" i="4"/>
  <c r="M652" i="4"/>
  <c r="M262" i="4"/>
  <c r="O260" i="4" s="1"/>
  <c r="Q260" i="4" s="1"/>
  <c r="M444" i="4"/>
  <c r="AS442" i="4" s="1"/>
  <c r="AU442" i="4" s="1"/>
  <c r="M880" i="4"/>
  <c r="M896" i="4"/>
  <c r="M288" i="4"/>
  <c r="AN286" i="4" s="1"/>
  <c r="AP286" i="4" s="1"/>
  <c r="M889" i="4"/>
  <c r="M893" i="4"/>
  <c r="M894" i="4"/>
  <c r="M877" i="4"/>
  <c r="M882" i="4"/>
  <c r="M54" i="4"/>
  <c r="Y52" i="4" s="1"/>
  <c r="AA52" i="4" s="1"/>
  <c r="M885" i="4"/>
  <c r="M888" i="4"/>
  <c r="M878" i="4"/>
  <c r="AP332" i="4"/>
  <c r="Q592" i="4"/>
  <c r="M883" i="4"/>
  <c r="AP696" i="4"/>
  <c r="BO696" i="4"/>
  <c r="M887" i="4"/>
  <c r="BT696" i="4"/>
  <c r="M895" i="4"/>
  <c r="AP46" i="4"/>
  <c r="M884" i="4"/>
  <c r="M881" i="4"/>
  <c r="M891" i="4"/>
  <c r="M879" i="4"/>
  <c r="M890" i="4"/>
  <c r="M892" i="4"/>
  <c r="AU254" i="4"/>
  <c r="V254" i="4"/>
  <c r="AP384" i="4"/>
  <c r="AU696" i="4"/>
  <c r="Q46" i="4"/>
  <c r="BJ696" i="4"/>
  <c r="AF592" i="4"/>
  <c r="BY696" i="4"/>
  <c r="AK46" i="4"/>
  <c r="V696" i="4"/>
  <c r="AF696" i="4"/>
  <c r="AK696" i="4"/>
  <c r="AA696" i="4"/>
  <c r="AA46" i="4"/>
  <c r="BE696" i="4"/>
  <c r="AF46" i="4"/>
  <c r="Q696" i="4"/>
  <c r="AZ254" i="4"/>
  <c r="Q254" i="4"/>
  <c r="AK254" i="4"/>
  <c r="AU306" i="4"/>
  <c r="AF254" i="4"/>
  <c r="V722" i="4"/>
  <c r="AA254" i="4"/>
  <c r="AA722" i="4"/>
  <c r="AA306" i="4"/>
  <c r="AZ306" i="4"/>
  <c r="AF306" i="4"/>
  <c r="BE254" i="4"/>
  <c r="Q306" i="4"/>
  <c r="AP254" i="4"/>
  <c r="Q722" i="4"/>
  <c r="Q410" i="4"/>
  <c r="AF748" i="4"/>
  <c r="AP358" i="4"/>
  <c r="AF98" i="4"/>
  <c r="AZ410" i="4"/>
  <c r="V410" i="4"/>
  <c r="BJ98" i="4"/>
  <c r="AU410" i="4"/>
  <c r="AU98" i="4"/>
  <c r="BE98" i="4"/>
  <c r="AK98" i="4"/>
  <c r="AK358" i="4"/>
  <c r="AP98" i="4"/>
  <c r="AZ98" i="4"/>
  <c r="AK748" i="4"/>
  <c r="AP410" i="4"/>
  <c r="Q98" i="4"/>
  <c r="AP748" i="4"/>
  <c r="Q358" i="4"/>
  <c r="BO98" i="4"/>
  <c r="AU748" i="4"/>
  <c r="BE410" i="4"/>
  <c r="BT98" i="4"/>
  <c r="AZ748" i="4"/>
  <c r="BY98" i="4"/>
  <c r="AA358" i="4"/>
  <c r="Q748" i="4"/>
  <c r="V358" i="4"/>
  <c r="V98" i="4"/>
  <c r="V306" i="4"/>
  <c r="AF358" i="4"/>
  <c r="V748" i="4"/>
  <c r="CD98" i="4"/>
  <c r="AK306" i="4"/>
  <c r="AZ358" i="4"/>
  <c r="AA410" i="4"/>
  <c r="AK410" i="4"/>
  <c r="Q202" i="4"/>
  <c r="AF202" i="4"/>
  <c r="AP202" i="4"/>
  <c r="AU202" i="4"/>
  <c r="V202" i="4"/>
  <c r="AA202" i="4"/>
  <c r="AK202" i="4"/>
  <c r="AZ774" i="4"/>
  <c r="AF774" i="4"/>
  <c r="BE774" i="4"/>
  <c r="AK774" i="4"/>
  <c r="AP774" i="4"/>
  <c r="Q774" i="4"/>
  <c r="AU774" i="4"/>
  <c r="V774" i="4"/>
  <c r="AA774" i="4"/>
  <c r="AP540" i="4"/>
  <c r="V540" i="4"/>
  <c r="AU540" i="4"/>
  <c r="AA540" i="4"/>
  <c r="AF540" i="4"/>
  <c r="AZ540" i="4"/>
  <c r="AK540" i="4"/>
  <c r="BE540" i="4"/>
  <c r="BJ540" i="4"/>
  <c r="Q540" i="4"/>
  <c r="BO540" i="4"/>
  <c r="V592" i="4"/>
  <c r="AA592" i="4"/>
  <c r="AZ436" i="4"/>
  <c r="AK436" i="4"/>
  <c r="AF436" i="4"/>
  <c r="AP436" i="4"/>
  <c r="AU436" i="4"/>
  <c r="V436" i="4"/>
  <c r="AA436" i="4"/>
  <c r="Q436" i="4"/>
  <c r="V514" i="4"/>
  <c r="AA514" i="4"/>
  <c r="Q514" i="4"/>
  <c r="BJ852" i="4"/>
  <c r="BE852" i="4"/>
  <c r="AA852" i="4"/>
  <c r="AZ852" i="4"/>
  <c r="AU852" i="4"/>
  <c r="AP852" i="4"/>
  <c r="AK852" i="4"/>
  <c r="AF852" i="4"/>
  <c r="V852" i="4"/>
  <c r="Q852" i="4"/>
  <c r="AA644" i="4"/>
  <c r="AK644" i="4"/>
  <c r="AF644" i="4"/>
  <c r="V644" i="4"/>
  <c r="Q644" i="4"/>
  <c r="AA150" i="4"/>
  <c r="AK150" i="4"/>
  <c r="BO150" i="4"/>
  <c r="V150" i="4"/>
  <c r="BY150" i="4"/>
  <c r="AU150" i="4"/>
  <c r="BT150" i="4"/>
  <c r="Q150" i="4"/>
  <c r="BJ150" i="4"/>
  <c r="AF150" i="4"/>
  <c r="BE150" i="4"/>
  <c r="AZ150" i="4"/>
  <c r="AP150" i="4"/>
  <c r="AZ462" i="4"/>
  <c r="V462" i="4"/>
  <c r="AA462" i="4"/>
  <c r="AU462" i="4"/>
  <c r="Q462" i="4"/>
  <c r="AK462" i="4"/>
  <c r="BO462" i="4"/>
  <c r="AF462" i="4"/>
  <c r="AP462" i="4"/>
  <c r="BE462" i="4"/>
  <c r="BJ462" i="4"/>
  <c r="V228" i="4"/>
  <c r="AF228" i="4"/>
  <c r="AU228" i="4"/>
  <c r="Q228" i="4"/>
  <c r="AP228" i="4"/>
  <c r="AK228" i="4"/>
  <c r="AA228" i="4"/>
  <c r="AZ800" i="4"/>
  <c r="AU800" i="4"/>
  <c r="AP800" i="4"/>
  <c r="AK800" i="4"/>
  <c r="AF800" i="4"/>
  <c r="AA800" i="4"/>
  <c r="V800" i="4"/>
  <c r="Q800" i="4"/>
  <c r="BE800" i="4"/>
  <c r="Q566" i="4"/>
  <c r="AZ566" i="4"/>
  <c r="AU566" i="4"/>
  <c r="AP566" i="4"/>
  <c r="AK566" i="4"/>
  <c r="AF566" i="4"/>
  <c r="AA566" i="4"/>
  <c r="V566" i="4"/>
  <c r="BJ618" i="4"/>
  <c r="AU618" i="4"/>
  <c r="BT618" i="4"/>
  <c r="BO618" i="4"/>
  <c r="AF618" i="4"/>
  <c r="AZ618" i="4"/>
  <c r="Q618" i="4"/>
  <c r="AA618" i="4"/>
  <c r="V618" i="4"/>
  <c r="BE618" i="4"/>
  <c r="AK618" i="4"/>
  <c r="AP618" i="4"/>
  <c r="AP670" i="4"/>
  <c r="AK670" i="4"/>
  <c r="AF670" i="4"/>
  <c r="AA670" i="4"/>
  <c r="V670" i="4"/>
  <c r="Q670" i="4"/>
  <c r="AU176" i="4"/>
  <c r="AA176" i="4"/>
  <c r="Q176" i="4"/>
  <c r="AK176" i="4"/>
  <c r="AP176" i="4"/>
  <c r="AF176" i="4"/>
  <c r="V176" i="4"/>
  <c r="CD488" i="4"/>
  <c r="CN488" i="4"/>
  <c r="BY488" i="4"/>
  <c r="AK488" i="4"/>
  <c r="AP488" i="4"/>
  <c r="V488" i="4"/>
  <c r="BJ488" i="4"/>
  <c r="AF488" i="4"/>
  <c r="AZ488" i="4"/>
  <c r="Q488" i="4"/>
  <c r="AA488" i="4"/>
  <c r="BE488" i="4"/>
  <c r="BO488" i="4"/>
  <c r="BT488" i="4"/>
  <c r="CI488" i="4"/>
  <c r="AU488" i="4"/>
  <c r="V826" i="4"/>
  <c r="AF826" i="4"/>
  <c r="AU826" i="4"/>
  <c r="BJ826" i="4"/>
  <c r="Q826" i="4"/>
  <c r="AZ826" i="4"/>
  <c r="BO826" i="4"/>
  <c r="AK826" i="4"/>
  <c r="AP826" i="4"/>
  <c r="BE826" i="4"/>
  <c r="BT826" i="4"/>
  <c r="AA826" i="4"/>
  <c r="AA20" i="4"/>
  <c r="AU124" i="4"/>
  <c r="AA124" i="4"/>
  <c r="V124" i="4"/>
  <c r="AK592" i="4"/>
  <c r="V20" i="4"/>
  <c r="AP20" i="4"/>
  <c r="AU20" i="4"/>
  <c r="Q124" i="4"/>
  <c r="AZ20" i="4"/>
  <c r="AF124" i="4"/>
  <c r="AF20" i="4"/>
  <c r="Q20" i="4"/>
  <c r="AP124" i="4"/>
  <c r="AA332" i="4"/>
  <c r="AK124" i="4"/>
  <c r="M106" i="4"/>
  <c r="AS104" i="4" s="1"/>
  <c r="AU104" i="4" s="1"/>
  <c r="M808" i="4"/>
  <c r="O806" i="4" s="1"/>
  <c r="Q806" i="4" s="1"/>
  <c r="M704" i="4"/>
  <c r="AD702" i="4" s="1"/>
  <c r="AF702" i="4" s="1"/>
  <c r="M834" i="4"/>
  <c r="T832" i="4" s="1"/>
  <c r="V832" i="4" s="1"/>
  <c r="M600" i="4"/>
  <c r="O598" i="4" s="1"/>
  <c r="Q598" i="4" s="1"/>
  <c r="M730" i="4"/>
  <c r="Y728" i="4" s="1"/>
  <c r="AA728" i="4" s="1"/>
  <c r="M626" i="4"/>
  <c r="AD624" i="4" s="1"/>
  <c r="AF624" i="4" s="1"/>
  <c r="M340" i="4"/>
  <c r="O338" i="4" s="1"/>
  <c r="Q338" i="4" s="1"/>
  <c r="M236" i="4"/>
  <c r="AS234" i="4" s="1"/>
  <c r="AU234" i="4" s="1"/>
  <c r="M496" i="4"/>
  <c r="T494" i="4" s="1"/>
  <c r="V494" i="4" s="1"/>
  <c r="M522" i="4"/>
  <c r="O520" i="4" s="1"/>
  <c r="Q520" i="4" s="1"/>
  <c r="M756" i="4"/>
  <c r="Y754" i="4" s="1"/>
  <c r="AA754" i="4" s="1"/>
  <c r="M782" i="4"/>
  <c r="AX780" i="4" s="1"/>
  <c r="AZ780" i="4" s="1"/>
  <c r="M817" i="4"/>
  <c r="T812" i="4" s="1"/>
  <c r="V812" i="4" s="1"/>
  <c r="M708" i="4"/>
  <c r="T704" i="4" s="1" a="1"/>
  <c r="T704" i="4" s="1"/>
  <c r="V704" i="4" s="1"/>
  <c r="M827" i="4"/>
  <c r="BM830" i="4" s="1"/>
  <c r="BO830" i="4" s="1"/>
  <c r="M864" i="4"/>
  <c r="BH860" i="4" s="1" a="1"/>
  <c r="BH860" i="4" s="1"/>
  <c r="BJ860" i="4" s="1"/>
  <c r="M857" i="4"/>
  <c r="BH857" i="4" s="1" a="1"/>
  <c r="BH857" i="4" s="1"/>
  <c r="BJ857" i="4" s="1"/>
  <c r="M836" i="4"/>
  <c r="M851" i="4"/>
  <c r="AN853" i="4" s="1"/>
  <c r="AP853" i="4" s="1"/>
  <c r="M863" i="4"/>
  <c r="T860" i="4" s="1" a="1"/>
  <c r="T860" i="4" s="1"/>
  <c r="V860" i="4" s="1"/>
  <c r="M859" i="4"/>
  <c r="O859" i="4" s="1"/>
  <c r="Q859" i="4" s="1"/>
  <c r="M869" i="4"/>
  <c r="BH864" i="4" s="1"/>
  <c r="BJ864" i="4" s="1"/>
  <c r="M838" i="4"/>
  <c r="AS834" i="4" s="1" a="1"/>
  <c r="AS834" i="4" s="1"/>
  <c r="AU834" i="4" s="1"/>
  <c r="M832" i="4"/>
  <c r="M826" i="4"/>
  <c r="BR829" i="4" s="1"/>
  <c r="BT829" i="4" s="1"/>
  <c r="M801" i="4"/>
  <c r="AI804" i="4" s="1"/>
  <c r="AK804" i="4" s="1"/>
  <c r="M862" i="4"/>
  <c r="AN860" i="4" s="1" a="1"/>
  <c r="AN860" i="4" s="1"/>
  <c r="AP860" i="4" s="1"/>
  <c r="M830" i="4"/>
  <c r="AI831" i="4" s="1" a="1"/>
  <c r="AI831" i="4" s="1"/>
  <c r="AK831" i="4" s="1"/>
  <c r="M854" i="4"/>
  <c r="M812" i="4"/>
  <c r="AX808" i="4" s="1" a="1"/>
  <c r="AX808" i="4" s="1"/>
  <c r="AZ808" i="4" s="1"/>
  <c r="M841" i="4"/>
  <c r="T836" i="4" s="1"/>
  <c r="V836" i="4" s="1"/>
  <c r="M805" i="4"/>
  <c r="AX805" i="4" s="1" a="1"/>
  <c r="AX805" i="4" s="1"/>
  <c r="AZ805" i="4" s="1"/>
  <c r="M809" i="4"/>
  <c r="Y808" i="4" s="1" a="1"/>
  <c r="Y808" i="4" s="1"/>
  <c r="AA808" i="4" s="1"/>
  <c r="M858" i="4"/>
  <c r="M855" i="4"/>
  <c r="AI857" i="4" s="1" a="1"/>
  <c r="AI857" i="4" s="1"/>
  <c r="AK857" i="4" s="1"/>
  <c r="M695" i="4"/>
  <c r="AI697" i="4" s="1"/>
  <c r="AK697" i="4" s="1"/>
  <c r="M806" i="4"/>
  <c r="M727" i="4"/>
  <c r="AD727" i="4" s="1" a="1"/>
  <c r="AD727" i="4" s="1"/>
  <c r="AF727" i="4" s="1"/>
  <c r="M804" i="4"/>
  <c r="AS805" i="4" s="1" a="1"/>
  <c r="AS805" i="4" s="1"/>
  <c r="AU805" i="4" s="1"/>
  <c r="M860" i="4"/>
  <c r="AI858" i="4" s="1"/>
  <c r="AK858" i="4" s="1"/>
  <c r="M867" i="4"/>
  <c r="AX862" i="4" s="1"/>
  <c r="AZ862" i="4" s="1"/>
  <c r="M714" i="4"/>
  <c r="BM709" i="4" s="1"/>
  <c r="BO709" i="4" s="1"/>
  <c r="M80" i="4"/>
  <c r="AI78" i="4" s="1"/>
  <c r="AK78" i="4" s="1"/>
  <c r="M811" i="4"/>
  <c r="AD808" i="4" s="1" a="1"/>
  <c r="AD808" i="4" s="1"/>
  <c r="AF808" i="4" s="1"/>
  <c r="M825" i="4"/>
  <c r="AN827" i="4" s="1"/>
  <c r="AP827" i="4" s="1"/>
  <c r="M748" i="4"/>
  <c r="AX751" i="4" s="1"/>
  <c r="AZ751" i="4" s="1"/>
  <c r="M852" i="4"/>
  <c r="T855" i="4" s="1"/>
  <c r="V855" i="4" s="1"/>
  <c r="M810" i="4"/>
  <c r="AI808" i="4" s="1" a="1"/>
  <c r="AI808" i="4" s="1"/>
  <c r="AK808" i="4" s="1"/>
  <c r="M800" i="4"/>
  <c r="AS803" i="4" s="1"/>
  <c r="AU803" i="4" s="1"/>
  <c r="M158" i="4"/>
  <c r="O156" i="4" s="1"/>
  <c r="Q156" i="4" s="1"/>
  <c r="M418" i="4"/>
  <c r="AD416" i="4" s="1"/>
  <c r="AF416" i="4" s="1"/>
  <c r="M724" i="4"/>
  <c r="T727" i="4" s="1" a="1"/>
  <c r="T727" i="4" s="1"/>
  <c r="V727" i="4" s="1"/>
  <c r="M831" i="4"/>
  <c r="M868" i="4"/>
  <c r="M803" i="4"/>
  <c r="AI805" i="4" s="1" a="1"/>
  <c r="AI805" i="4" s="1"/>
  <c r="AK805" i="4" s="1"/>
  <c r="M783" i="4"/>
  <c r="AD782" i="4" s="1" a="1"/>
  <c r="AD782" i="4" s="1"/>
  <c r="AF782" i="4" s="1"/>
  <c r="M861" i="4"/>
  <c r="M778" i="4"/>
  <c r="AS779" i="4" s="1" a="1"/>
  <c r="AS779" i="4" s="1"/>
  <c r="AU779" i="4" s="1"/>
  <c r="M802" i="4"/>
  <c r="T805" i="4" s="1" a="1"/>
  <c r="T805" i="4" s="1"/>
  <c r="V805" i="4" s="1"/>
  <c r="M829" i="4"/>
  <c r="M865" i="4"/>
  <c r="M856" i="4"/>
  <c r="M870" i="4"/>
  <c r="M853" i="4"/>
  <c r="M842" i="4"/>
  <c r="M866" i="4"/>
  <c r="M837" i="4"/>
  <c r="M765" i="4"/>
  <c r="Y760" i="4" s="1"/>
  <c r="AA760" i="4" s="1"/>
  <c r="M787" i="4"/>
  <c r="M712" i="4"/>
  <c r="BW707" i="4" s="1"/>
  <c r="BY707" i="4" s="1"/>
  <c r="M780" i="4"/>
  <c r="M843" i="4"/>
  <c r="M835" i="4"/>
  <c r="M758" i="4"/>
  <c r="M833" i="4"/>
  <c r="M815" i="4"/>
  <c r="AX810" i="4" s="1"/>
  <c r="AZ810" i="4" s="1"/>
  <c r="M844" i="4"/>
  <c r="M790" i="4"/>
  <c r="AS785" i="4" s="1"/>
  <c r="AU785" i="4" s="1"/>
  <c r="M816" i="4"/>
  <c r="M747" i="4"/>
  <c r="Y749" i="4" s="1"/>
  <c r="AA749" i="4" s="1"/>
  <c r="M781" i="4"/>
  <c r="T781" i="4" s="1"/>
  <c r="V781" i="4" s="1"/>
  <c r="M828" i="4"/>
  <c r="M785" i="4"/>
  <c r="AI782" i="4" s="1" a="1"/>
  <c r="AI782" i="4" s="1"/>
  <c r="AK782" i="4" s="1"/>
  <c r="M786" i="4"/>
  <c r="T782" i="4" s="1" a="1"/>
  <c r="T782" i="4" s="1"/>
  <c r="V782" i="4" s="1"/>
  <c r="M807" i="4"/>
  <c r="M839" i="4"/>
  <c r="M840" i="4"/>
  <c r="M777" i="4"/>
  <c r="M774" i="4"/>
  <c r="M760" i="4"/>
  <c r="AS756" i="4" s="1" a="1"/>
  <c r="AS756" i="4" s="1"/>
  <c r="AU756" i="4" s="1"/>
  <c r="M799" i="4"/>
  <c r="M752" i="4"/>
  <c r="T753" i="4" s="1" a="1"/>
  <c r="T753" i="4" s="1"/>
  <c r="V753" i="4" s="1"/>
  <c r="M775" i="4"/>
  <c r="M732" i="4"/>
  <c r="M761" i="4"/>
  <c r="M792" i="4"/>
  <c r="M813" i="4"/>
  <c r="M818" i="4"/>
  <c r="M814" i="4"/>
  <c r="M731" i="4"/>
  <c r="T730" i="4" s="1" a="1"/>
  <c r="T730" i="4" s="1"/>
  <c r="V730" i="4" s="1"/>
  <c r="M721" i="4"/>
  <c r="AD723" i="4" s="1"/>
  <c r="AF723" i="4" s="1"/>
  <c r="M740" i="4"/>
  <c r="T735" i="4" s="1"/>
  <c r="V735" i="4" s="1"/>
  <c r="M779" i="4"/>
  <c r="T779" i="4" s="1" a="1"/>
  <c r="T779" i="4" s="1"/>
  <c r="V779" i="4" s="1"/>
  <c r="M791" i="4"/>
  <c r="M776" i="4"/>
  <c r="AD779" i="4" s="1" a="1"/>
  <c r="AD779" i="4" s="1"/>
  <c r="AF779" i="4" s="1"/>
  <c r="M728" i="4"/>
  <c r="M750" i="4"/>
  <c r="AI753" i="4" s="1" a="1"/>
  <c r="AI753" i="4" s="1"/>
  <c r="AK753" i="4" s="1"/>
  <c r="M773" i="4"/>
  <c r="M763" i="4"/>
  <c r="T758" i="4" s="1"/>
  <c r="V758" i="4" s="1"/>
  <c r="M753" i="4"/>
  <c r="AS753" i="4" s="1" a="1"/>
  <c r="AS753" i="4" s="1"/>
  <c r="AU753" i="4" s="1"/>
  <c r="M757" i="4"/>
  <c r="AI756" i="4" s="1" a="1"/>
  <c r="AI756" i="4" s="1"/>
  <c r="AK756" i="4" s="1"/>
  <c r="M784" i="4"/>
  <c r="M749" i="4"/>
  <c r="O752" i="4" s="1"/>
  <c r="Q752" i="4" s="1"/>
  <c r="M789" i="4"/>
  <c r="M759" i="4"/>
  <c r="M788" i="4"/>
  <c r="M764" i="4"/>
  <c r="O759" i="4" s="1"/>
  <c r="Q759" i="4" s="1"/>
  <c r="M754" i="4"/>
  <c r="M755" i="4"/>
  <c r="T755" i="4" s="1"/>
  <c r="V755" i="4" s="1"/>
  <c r="M751" i="4"/>
  <c r="M739" i="4"/>
  <c r="M762" i="4"/>
  <c r="M766" i="4"/>
  <c r="M657" i="4"/>
  <c r="M697" i="4"/>
  <c r="AD700" i="4" s="1"/>
  <c r="AF700" i="4" s="1"/>
  <c r="M703" i="4"/>
  <c r="BH703" i="4" s="1"/>
  <c r="BJ703" i="4" s="1"/>
  <c r="M696" i="4"/>
  <c r="BR699" i="4" s="1"/>
  <c r="BT699" i="4" s="1"/>
  <c r="M705" i="4"/>
  <c r="AN704" i="4" s="1" a="1"/>
  <c r="AN704" i="4" s="1"/>
  <c r="AP704" i="4" s="1"/>
  <c r="M725" i="4"/>
  <c r="M711" i="4"/>
  <c r="BM706" i="4" s="1"/>
  <c r="BO706" i="4" s="1"/>
  <c r="M701" i="4"/>
  <c r="T701" i="4" s="1" a="1"/>
  <c r="T701" i="4" s="1"/>
  <c r="V701" i="4" s="1"/>
  <c r="M698" i="4"/>
  <c r="BH701" i="4" s="1" a="1"/>
  <c r="BH701" i="4" s="1"/>
  <c r="BJ701" i="4" s="1"/>
  <c r="M699" i="4"/>
  <c r="Y701" i="4" s="1" a="1"/>
  <c r="Y701" i="4" s="1"/>
  <c r="AA701" i="4" s="1"/>
  <c r="M737" i="4"/>
  <c r="M735" i="4"/>
  <c r="M707" i="4"/>
  <c r="BM704" i="4" s="1" a="1"/>
  <c r="BM704" i="4" s="1"/>
  <c r="BO704" i="4" s="1"/>
  <c r="M661" i="4"/>
  <c r="AI656" i="4" s="1"/>
  <c r="AK656" i="4" s="1"/>
  <c r="M702" i="4"/>
  <c r="M734" i="4"/>
  <c r="AD730" i="4" s="1" a="1"/>
  <c r="AD730" i="4" s="1"/>
  <c r="AF730" i="4" s="1"/>
  <c r="M713" i="4"/>
  <c r="BC708" i="4" s="1"/>
  <c r="BE708" i="4" s="1"/>
  <c r="M726" i="4"/>
  <c r="Y727" i="4" s="1" a="1"/>
  <c r="Y727" i="4" s="1"/>
  <c r="AA727" i="4" s="1"/>
  <c r="M680" i="4"/>
  <c r="AD678" i="4" s="1" a="1"/>
  <c r="AD678" i="4" s="1"/>
  <c r="AF678" i="4" s="1"/>
  <c r="M729" i="4"/>
  <c r="M706" i="4"/>
  <c r="Y704" i="4" s="1" a="1"/>
  <c r="Y704" i="4" s="1"/>
  <c r="AA704" i="4" s="1"/>
  <c r="M643" i="4"/>
  <c r="AD645" i="4" s="1"/>
  <c r="AF645" i="4" s="1"/>
  <c r="M688" i="4"/>
  <c r="T683" i="4" s="1"/>
  <c r="V683" i="4" s="1"/>
  <c r="M723" i="4"/>
  <c r="M531" i="4"/>
  <c r="Y526" i="4" s="1"/>
  <c r="AA526" i="4" s="1"/>
  <c r="M709" i="4"/>
  <c r="M700" i="4"/>
  <c r="AS701" i="4" s="1" a="1"/>
  <c r="AS701" i="4" s="1"/>
  <c r="AU701" i="4" s="1"/>
  <c r="M733" i="4"/>
  <c r="Y730" i="4" s="1" a="1"/>
  <c r="Y730" i="4" s="1"/>
  <c r="AA730" i="4" s="1"/>
  <c r="M681" i="4"/>
  <c r="AI678" i="4" s="1" a="1"/>
  <c r="AI678" i="4" s="1"/>
  <c r="AK678" i="4" s="1"/>
  <c r="M722" i="4"/>
  <c r="M738" i="4"/>
  <c r="M736" i="4"/>
  <c r="M710" i="4"/>
  <c r="M687" i="4"/>
  <c r="AD682" i="4" s="1"/>
  <c r="AF682" i="4" s="1"/>
  <c r="M685" i="4"/>
  <c r="T680" i="4" s="1"/>
  <c r="V680" i="4" s="1"/>
  <c r="M686" i="4"/>
  <c r="M649" i="4"/>
  <c r="AI649" i="4" s="1" a="1"/>
  <c r="AI649" i="4" s="1"/>
  <c r="AK649" i="4" s="1"/>
  <c r="M674" i="4"/>
  <c r="M683" i="4"/>
  <c r="M682" i="4"/>
  <c r="M672" i="4"/>
  <c r="M675" i="4"/>
  <c r="M679" i="4"/>
  <c r="M659" i="4"/>
  <c r="Y654" i="4" s="1"/>
  <c r="AA654" i="4" s="1"/>
  <c r="M660" i="4"/>
  <c r="O655" i="4" s="1"/>
  <c r="Q655" i="4" s="1"/>
  <c r="M676" i="4"/>
  <c r="M673" i="4"/>
  <c r="M670" i="4"/>
  <c r="M619" i="4"/>
  <c r="Y622" i="4" s="1"/>
  <c r="AA622" i="4" s="1"/>
  <c r="M557" i="4"/>
  <c r="AS552" i="4" s="1"/>
  <c r="AU552" i="4" s="1"/>
  <c r="M671" i="4"/>
  <c r="M625" i="4"/>
  <c r="BC625" i="4" s="1"/>
  <c r="BE625" i="4" s="1"/>
  <c r="M677" i="4"/>
  <c r="M654" i="4"/>
  <c r="AD652" i="4" s="1" a="1"/>
  <c r="AD652" i="4" s="1"/>
  <c r="AF652" i="4" s="1"/>
  <c r="M628" i="4"/>
  <c r="Y626" i="4" s="1" a="1"/>
  <c r="Y626" i="4" s="1"/>
  <c r="AA626" i="4" s="1"/>
  <c r="O650" i="4"/>
  <c r="Q650" i="4" s="1"/>
  <c r="T650" i="4"/>
  <c r="V650" i="4" s="1"/>
  <c r="AD650" i="4"/>
  <c r="AF650" i="4" s="1"/>
  <c r="Y650" i="4"/>
  <c r="AA650" i="4" s="1"/>
  <c r="AI650" i="4"/>
  <c r="AK650" i="4" s="1"/>
  <c r="M669" i="4"/>
  <c r="M622" i="4"/>
  <c r="AI623" i="4" s="1" a="1"/>
  <c r="AI623" i="4" s="1"/>
  <c r="AK623" i="4" s="1"/>
  <c r="M678" i="4"/>
  <c r="M684" i="4"/>
  <c r="M647" i="4"/>
  <c r="AD649" i="4" s="1" a="1"/>
  <c r="AD649" i="4" s="1"/>
  <c r="AF649" i="4" s="1"/>
  <c r="M636" i="4"/>
  <c r="AS631" i="4" s="1"/>
  <c r="AU631" i="4" s="1"/>
  <c r="M655" i="4"/>
  <c r="Y652" i="4" s="1" a="1"/>
  <c r="Y652" i="4" s="1"/>
  <c r="AA652" i="4" s="1"/>
  <c r="M651" i="4"/>
  <c r="M650" i="4"/>
  <c r="M635" i="4"/>
  <c r="T630" i="4" s="1"/>
  <c r="V630" i="4" s="1"/>
  <c r="M595" i="4"/>
  <c r="M617" i="4"/>
  <c r="BM619" i="4" s="1"/>
  <c r="BO619" i="4" s="1"/>
  <c r="M662" i="4"/>
  <c r="M645" i="4"/>
  <c r="M656" i="4"/>
  <c r="AI652" i="4" s="1" a="1"/>
  <c r="AI652" i="4" s="1"/>
  <c r="AK652" i="4" s="1"/>
  <c r="M644" i="4"/>
  <c r="M646" i="4"/>
  <c r="T649" i="4" s="1" a="1"/>
  <c r="T649" i="4" s="1"/>
  <c r="V649" i="4" s="1"/>
  <c r="M648" i="4"/>
  <c r="Y649" i="4" s="1" a="1"/>
  <c r="Y649" i="4" s="1"/>
  <c r="AA649" i="4" s="1"/>
  <c r="M633" i="4"/>
  <c r="M653" i="4"/>
  <c r="T652" i="4" s="1" a="1"/>
  <c r="T652" i="4" s="1"/>
  <c r="V652" i="4" s="1"/>
  <c r="M658" i="4"/>
  <c r="M630" i="4"/>
  <c r="BM626" i="4" s="1" a="1"/>
  <c r="BM626" i="4" s="1"/>
  <c r="BO626" i="4" s="1"/>
  <c r="M624" i="4"/>
  <c r="M605" i="4"/>
  <c r="M621" i="4"/>
  <c r="Y623" i="4" s="1" a="1"/>
  <c r="Y623" i="4" s="1"/>
  <c r="AA623" i="4" s="1"/>
  <c r="M620" i="4"/>
  <c r="AD623" i="4" s="1" a="1"/>
  <c r="AD623" i="4" s="1"/>
  <c r="AF623" i="4" s="1"/>
  <c r="M602" i="4"/>
  <c r="M594" i="4"/>
  <c r="M576" i="4"/>
  <c r="AD574" i="4" s="1" a="1"/>
  <c r="AD574" i="4" s="1"/>
  <c r="AF574" i="4" s="1"/>
  <c r="M558" i="4"/>
  <c r="BM553" i="4" s="1"/>
  <c r="BO553" i="4" s="1"/>
  <c r="M575" i="4"/>
  <c r="T574" i="4" s="1" a="1"/>
  <c r="T574" i="4" s="1"/>
  <c r="V574" i="4" s="1"/>
  <c r="M629" i="4"/>
  <c r="M599" i="4"/>
  <c r="AN599" i="4" s="1"/>
  <c r="AP599" i="4" s="1"/>
  <c r="M631" i="4"/>
  <c r="M604" i="4"/>
  <c r="AI600" i="4" s="1" a="1"/>
  <c r="AI600" i="4" s="1"/>
  <c r="AK600" i="4" s="1"/>
  <c r="M571" i="4"/>
  <c r="M598" i="4"/>
  <c r="M618" i="4"/>
  <c r="M634" i="4"/>
  <c r="M543" i="4"/>
  <c r="M623" i="4"/>
  <c r="BM623" i="4" s="1" a="1"/>
  <c r="BM623" i="4" s="1"/>
  <c r="BO623" i="4" s="1"/>
  <c r="M627" i="4"/>
  <c r="AD626" i="4" s="1" a="1"/>
  <c r="AD626" i="4" s="1"/>
  <c r="AF626" i="4" s="1"/>
  <c r="M632" i="4"/>
  <c r="M518" i="4"/>
  <c r="M608" i="4"/>
  <c r="M565" i="4"/>
  <c r="AN567" i="4" s="1"/>
  <c r="AP567" i="4" s="1"/>
  <c r="M597" i="4"/>
  <c r="AI597" i="4" s="1" a="1"/>
  <c r="AI597" i="4" s="1"/>
  <c r="AK597" i="4" s="1"/>
  <c r="M584" i="4"/>
  <c r="AN579" i="4" s="1"/>
  <c r="AP579" i="4" s="1"/>
  <c r="M527" i="4"/>
  <c r="M601" i="4"/>
  <c r="M541" i="4"/>
  <c r="AI544" i="4" s="1"/>
  <c r="AK544" i="4" s="1"/>
  <c r="M610" i="4"/>
  <c r="M593" i="4"/>
  <c r="M513" i="4"/>
  <c r="O515" i="4" s="1"/>
  <c r="Q515" i="4" s="1"/>
  <c r="M520" i="4"/>
  <c r="M603" i="4"/>
  <c r="M609" i="4"/>
  <c r="M592" i="4"/>
  <c r="M530" i="4"/>
  <c r="O525" i="4" s="1"/>
  <c r="Q525" i="4" s="1"/>
  <c r="M540" i="4"/>
  <c r="AI543" i="4" s="1"/>
  <c r="AK543" i="4" s="1"/>
  <c r="M596" i="4"/>
  <c r="O572" i="4"/>
  <c r="Q572" i="4" s="1"/>
  <c r="AS572" i="4"/>
  <c r="AU572" i="4" s="1"/>
  <c r="AD572" i="4"/>
  <c r="AF572" i="4" s="1"/>
  <c r="AN572" i="4"/>
  <c r="AP572" i="4" s="1"/>
  <c r="Y572" i="4"/>
  <c r="AA572" i="4" s="1"/>
  <c r="AX572" i="4"/>
  <c r="AZ572" i="4" s="1"/>
  <c r="T572" i="4"/>
  <c r="V572" i="4" s="1"/>
  <c r="AI572" i="4"/>
  <c r="AK572" i="4" s="1"/>
  <c r="M567" i="4"/>
  <c r="M550" i="4"/>
  <c r="M570" i="4"/>
  <c r="Y571" i="4" s="1" a="1"/>
  <c r="Y571" i="4" s="1"/>
  <c r="AA571" i="4" s="1"/>
  <c r="M573" i="4"/>
  <c r="M577" i="4"/>
  <c r="Y574" i="4" s="1" a="1"/>
  <c r="Y574" i="4" s="1"/>
  <c r="AA574" i="4" s="1"/>
  <c r="M572" i="4"/>
  <c r="M525" i="4"/>
  <c r="M523" i="4"/>
  <c r="M569" i="4"/>
  <c r="AD571" i="4" s="1" a="1"/>
  <c r="AD571" i="4" s="1"/>
  <c r="AF571" i="4" s="1"/>
  <c r="M607" i="4"/>
  <c r="M472" i="4"/>
  <c r="M517" i="4"/>
  <c r="M515" i="4"/>
  <c r="O518" i="4" s="1"/>
  <c r="Q518" i="4" s="1"/>
  <c r="M581" i="4"/>
  <c r="M582" i="4"/>
  <c r="M591" i="4"/>
  <c r="M606" i="4"/>
  <c r="M519" i="4"/>
  <c r="M551" i="4"/>
  <c r="AX548" i="4" s="1" a="1"/>
  <c r="AX548" i="4" s="1"/>
  <c r="AZ548" i="4" s="1"/>
  <c r="M554" i="4"/>
  <c r="BH549" i="4" s="1"/>
  <c r="BJ549" i="4" s="1"/>
  <c r="M521" i="4"/>
  <c r="O521" i="4" s="1"/>
  <c r="Q521" i="4" s="1"/>
  <c r="M566" i="4"/>
  <c r="M514" i="4"/>
  <c r="O517" i="4" s="1"/>
  <c r="Q517" i="4" s="1"/>
  <c r="M549" i="4"/>
  <c r="AN548" i="4" s="1" a="1"/>
  <c r="AN548" i="4" s="1"/>
  <c r="AP548" i="4" s="1"/>
  <c r="M583" i="4"/>
  <c r="M568" i="4"/>
  <c r="M529" i="4"/>
  <c r="Y524" i="4" s="1"/>
  <c r="AA524" i="4" s="1"/>
  <c r="M544" i="4"/>
  <c r="M580" i="4"/>
  <c r="M532" i="4"/>
  <c r="T527" i="4" s="1"/>
  <c r="V527" i="4" s="1"/>
  <c r="M579" i="4"/>
  <c r="M539" i="4"/>
  <c r="M578" i="4"/>
  <c r="M526" i="4"/>
  <c r="M524" i="4"/>
  <c r="M546" i="4"/>
  <c r="M542" i="4"/>
  <c r="AN545" i="4" s="1" a="1"/>
  <c r="AN545" i="4" s="1"/>
  <c r="AP545" i="4" s="1"/>
  <c r="M553" i="4"/>
  <c r="M516" i="4"/>
  <c r="M547" i="4"/>
  <c r="M438" i="4"/>
  <c r="T441" i="4" s="1" a="1"/>
  <c r="T441" i="4" s="1"/>
  <c r="V441" i="4" s="1"/>
  <c r="M552" i="4"/>
  <c r="M494" i="4"/>
  <c r="M555" i="4"/>
  <c r="M556" i="4"/>
  <c r="M545" i="4"/>
  <c r="M528" i="4"/>
  <c r="M548" i="4"/>
  <c r="M497" i="4"/>
  <c r="CG496" i="4" s="1" a="1"/>
  <c r="CG496" i="4" s="1"/>
  <c r="CI496" i="4" s="1"/>
  <c r="M501" i="4"/>
  <c r="M492" i="4"/>
  <c r="M489" i="4"/>
  <c r="T492" i="4" s="1"/>
  <c r="V492" i="4" s="1"/>
  <c r="M490" i="4"/>
  <c r="M505" i="4"/>
  <c r="M413" i="4"/>
  <c r="AX415" i="4" s="1" a="1"/>
  <c r="AX415" i="4" s="1"/>
  <c r="AZ415" i="4" s="1"/>
  <c r="M478" i="4"/>
  <c r="AN473" i="4" s="1"/>
  <c r="AP473" i="4" s="1"/>
  <c r="M506" i="4"/>
  <c r="O501" i="4" s="1"/>
  <c r="Q501" i="4" s="1"/>
  <c r="M447" i="4"/>
  <c r="AD444" i="4" s="1" a="1"/>
  <c r="AD444" i="4" s="1"/>
  <c r="AF444" i="4" s="1"/>
  <c r="M467" i="4"/>
  <c r="M498" i="4"/>
  <c r="M463" i="4"/>
  <c r="O466" i="4" s="1"/>
  <c r="Q466" i="4" s="1"/>
  <c r="M503" i="4"/>
  <c r="M468" i="4"/>
  <c r="M493" i="4"/>
  <c r="AX493" i="4" s="1" a="1"/>
  <c r="AX493" i="4" s="1"/>
  <c r="AZ493" i="4" s="1"/>
  <c r="M464" i="4"/>
  <c r="AD467" i="4" s="1" a="1"/>
  <c r="AD467" i="4" s="1"/>
  <c r="AF467" i="4" s="1"/>
  <c r="M499" i="4"/>
  <c r="M495" i="4"/>
  <c r="M439" i="4"/>
  <c r="AS441" i="4" s="1" a="1"/>
  <c r="AS441" i="4" s="1"/>
  <c r="AU441" i="4" s="1"/>
  <c r="M491" i="4"/>
  <c r="M469" i="4"/>
  <c r="AX469" i="4" s="1"/>
  <c r="AZ469" i="4" s="1"/>
  <c r="M488" i="4"/>
  <c r="AD491" i="4" s="1"/>
  <c r="AF491" i="4" s="1"/>
  <c r="M466" i="4"/>
  <c r="T467" i="4" s="1" a="1"/>
  <c r="T467" i="4" s="1"/>
  <c r="V467" i="4" s="1"/>
  <c r="M465" i="4"/>
  <c r="M504" i="4"/>
  <c r="M477" i="4"/>
  <c r="M448" i="4"/>
  <c r="M487" i="4"/>
  <c r="M473" i="4"/>
  <c r="M500" i="4"/>
  <c r="AX496" i="4" s="1" a="1"/>
  <c r="AX496" i="4" s="1"/>
  <c r="AZ496" i="4" s="1"/>
  <c r="M502" i="4"/>
  <c r="M449" i="4"/>
  <c r="M443" i="4"/>
  <c r="AI443" i="4" s="1"/>
  <c r="AK443" i="4" s="1"/>
  <c r="M471" i="4"/>
  <c r="AD470" i="4" s="1" a="1"/>
  <c r="AD470" i="4" s="1"/>
  <c r="AF470" i="4" s="1"/>
  <c r="M470" i="4"/>
  <c r="M440" i="4"/>
  <c r="AD441" i="4" s="1" a="1"/>
  <c r="AD441" i="4" s="1"/>
  <c r="AF441" i="4" s="1"/>
  <c r="M462" i="4"/>
  <c r="M479" i="4"/>
  <c r="M445" i="4"/>
  <c r="T444" i="4" s="1" a="1"/>
  <c r="T444" i="4" s="1"/>
  <c r="V444" i="4" s="1"/>
  <c r="M421" i="4"/>
  <c r="Y418" i="4" s="1" a="1"/>
  <c r="Y418" i="4" s="1"/>
  <c r="AA418" i="4" s="1"/>
  <c r="M322" i="4"/>
  <c r="T317" i="4" s="1"/>
  <c r="V317" i="4" s="1"/>
  <c r="M412" i="4"/>
  <c r="AS415" i="4" s="1" a="1"/>
  <c r="AS415" i="4" s="1"/>
  <c r="AU415" i="4" s="1"/>
  <c r="M426" i="4"/>
  <c r="AN421" i="4" s="1"/>
  <c r="AP421" i="4" s="1"/>
  <c r="M461" i="4"/>
  <c r="M476" i="4"/>
  <c r="M436" i="4"/>
  <c r="M475" i="4"/>
  <c r="M474" i="4"/>
  <c r="M480" i="4"/>
  <c r="M453" i="4"/>
  <c r="M420" i="4"/>
  <c r="AN418" i="4" s="1" a="1"/>
  <c r="AN418" i="4" s="1"/>
  <c r="AP418" i="4" s="1"/>
  <c r="M441" i="4"/>
  <c r="M446" i="4"/>
  <c r="M428" i="4"/>
  <c r="O423" i="4" s="1"/>
  <c r="Q423" i="4" s="1"/>
  <c r="M422" i="4"/>
  <c r="AD418" i="4" s="1" a="1"/>
  <c r="AD418" i="4" s="1"/>
  <c r="AF418" i="4" s="1"/>
  <c r="M410" i="4"/>
  <c r="BC413" i="4" s="1"/>
  <c r="BE413" i="4" s="1"/>
  <c r="M435" i="4"/>
  <c r="M442" i="4"/>
  <c r="M451" i="4"/>
  <c r="M452" i="4"/>
  <c r="M427" i="4"/>
  <c r="M437" i="4"/>
  <c r="M414" i="4"/>
  <c r="M454" i="4"/>
  <c r="M450" i="4"/>
  <c r="M417" i="4"/>
  <c r="M298" i="4"/>
  <c r="M425" i="4"/>
  <c r="M415" i="4"/>
  <c r="AD415" i="4" s="1" a="1"/>
  <c r="AD415" i="4" s="1"/>
  <c r="AF415" i="4" s="1"/>
  <c r="M416" i="4"/>
  <c r="M419" i="4"/>
  <c r="M374" i="4"/>
  <c r="O369" i="4" s="1"/>
  <c r="Q369" i="4" s="1"/>
  <c r="M360" i="4"/>
  <c r="Y363" i="4" s="1" a="1"/>
  <c r="Y363" i="4" s="1"/>
  <c r="AA363" i="4" s="1"/>
  <c r="M409" i="4"/>
  <c r="M424" i="4"/>
  <c r="O390" i="4"/>
  <c r="Q390" i="4" s="1"/>
  <c r="Y390" i="4"/>
  <c r="AA390" i="4" s="1"/>
  <c r="AN390" i="4"/>
  <c r="AP390" i="4" s="1"/>
  <c r="T390" i="4"/>
  <c r="V390" i="4" s="1"/>
  <c r="AI390" i="4"/>
  <c r="AK390" i="4" s="1"/>
  <c r="AX390" i="4"/>
  <c r="AZ390" i="4" s="1"/>
  <c r="AD390" i="4"/>
  <c r="AF390" i="4" s="1"/>
  <c r="AS390" i="4"/>
  <c r="AU390" i="4" s="1"/>
  <c r="M423" i="4"/>
  <c r="M411" i="4"/>
  <c r="M336" i="4"/>
  <c r="AD337" i="4" s="1" a="1"/>
  <c r="AD337" i="4" s="1"/>
  <c r="AF337" i="4" s="1"/>
  <c r="M389" i="4"/>
  <c r="T389" i="4" s="1" a="1"/>
  <c r="T389" i="4" s="1"/>
  <c r="V389" i="4" s="1"/>
  <c r="M399" i="4"/>
  <c r="M391" i="4"/>
  <c r="M364" i="4"/>
  <c r="M396" i="4"/>
  <c r="T392" i="4" s="1" a="1"/>
  <c r="T392" i="4" s="1"/>
  <c r="V392" i="4" s="1"/>
  <c r="M390" i="4"/>
  <c r="M402" i="4"/>
  <c r="M393" i="4"/>
  <c r="M397" i="4"/>
  <c r="M385" i="4"/>
  <c r="M388" i="4"/>
  <c r="M384" i="4"/>
  <c r="M367" i="4"/>
  <c r="AN366" i="4" s="1" a="1"/>
  <c r="AN366" i="4" s="1"/>
  <c r="AP366" i="4" s="1"/>
  <c r="M386" i="4"/>
  <c r="M370" i="4"/>
  <c r="M383" i="4"/>
  <c r="M387" i="4"/>
  <c r="M269" i="4"/>
  <c r="AS264" i="4" s="1"/>
  <c r="AU264" i="4" s="1"/>
  <c r="M395" i="4"/>
  <c r="M361" i="4"/>
  <c r="AD363" i="4" s="1" a="1"/>
  <c r="AD363" i="4" s="1"/>
  <c r="AF363" i="4" s="1"/>
  <c r="M341" i="4"/>
  <c r="Y340" i="4" s="1" a="1"/>
  <c r="Y340" i="4" s="1"/>
  <c r="AA340" i="4" s="1"/>
  <c r="M401" i="4"/>
  <c r="M365" i="4"/>
  <c r="AD365" i="4" s="1"/>
  <c r="AF365" i="4" s="1"/>
  <c r="M368" i="4"/>
  <c r="AD366" i="4" s="1" a="1"/>
  <c r="AD366" i="4" s="1"/>
  <c r="AF366" i="4" s="1"/>
  <c r="M362" i="4"/>
  <c r="M363" i="4"/>
  <c r="M359" i="4"/>
  <c r="M394" i="4"/>
  <c r="M400" i="4"/>
  <c r="M398" i="4"/>
  <c r="M333" i="4"/>
  <c r="T336" i="4" s="1"/>
  <c r="V336" i="4" s="1"/>
  <c r="M371" i="4"/>
  <c r="M376" i="4"/>
  <c r="M372" i="4"/>
  <c r="M345" i="4"/>
  <c r="M319" i="4"/>
  <c r="M358" i="4"/>
  <c r="M339" i="4"/>
  <c r="AI339" i="4" s="1"/>
  <c r="AK339" i="4" s="1"/>
  <c r="M375" i="4"/>
  <c r="M369" i="4"/>
  <c r="M323" i="4"/>
  <c r="AX318" i="4" s="1"/>
  <c r="AZ318" i="4" s="1"/>
  <c r="M343" i="4"/>
  <c r="M338" i="4"/>
  <c r="M285" i="4"/>
  <c r="AI285" i="4" s="1" a="1"/>
  <c r="AI285" i="4" s="1"/>
  <c r="AK285" i="4" s="1"/>
  <c r="M357" i="4"/>
  <c r="M373" i="4"/>
  <c r="M366" i="4"/>
  <c r="M282" i="4"/>
  <c r="M324" i="4"/>
  <c r="AX319" i="4" s="1"/>
  <c r="AZ319" i="4" s="1"/>
  <c r="M292" i="4"/>
  <c r="AI288" i="4" s="1" a="1"/>
  <c r="AI288" i="4" s="1"/>
  <c r="AK288" i="4" s="1"/>
  <c r="M310" i="4"/>
  <c r="T311" i="4" s="1" a="1"/>
  <c r="T311" i="4" s="1"/>
  <c r="V311" i="4" s="1"/>
  <c r="M317" i="4"/>
  <c r="T314" i="4" s="1" a="1"/>
  <c r="T314" i="4" s="1"/>
  <c r="V314" i="4" s="1"/>
  <c r="M348" i="4"/>
  <c r="M240" i="4"/>
  <c r="T236" i="4" s="1" a="1"/>
  <c r="T236" i="4" s="1"/>
  <c r="V236" i="4" s="1"/>
  <c r="M347" i="4"/>
  <c r="M287" i="4"/>
  <c r="M332" i="4"/>
  <c r="M297" i="4"/>
  <c r="M279" i="4"/>
  <c r="M295" i="4"/>
  <c r="M280" i="4"/>
  <c r="M281" i="4"/>
  <c r="M306" i="4"/>
  <c r="AD309" i="4" s="1"/>
  <c r="AF309" i="4" s="1"/>
  <c r="M349" i="4"/>
  <c r="M289" i="4"/>
  <c r="Y312" i="4"/>
  <c r="AA312" i="4" s="1"/>
  <c r="AI312" i="4"/>
  <c r="AK312" i="4" s="1"/>
  <c r="AS312" i="4"/>
  <c r="AU312" i="4" s="1"/>
  <c r="AN312" i="4"/>
  <c r="AP312" i="4" s="1"/>
  <c r="T312" i="4"/>
  <c r="V312" i="4" s="1"/>
  <c r="AD312" i="4"/>
  <c r="AF312" i="4" s="1"/>
  <c r="AX312" i="4"/>
  <c r="AZ312" i="4" s="1"/>
  <c r="O312" i="4"/>
  <c r="Q312" i="4" s="1"/>
  <c r="M331" i="4"/>
  <c r="M335" i="4"/>
  <c r="M334" i="4"/>
  <c r="Y337" i="4" s="1" a="1"/>
  <c r="Y337" i="4" s="1"/>
  <c r="AA337" i="4" s="1"/>
  <c r="M344" i="4"/>
  <c r="M230" i="4"/>
  <c r="AD233" i="4" s="1" a="1"/>
  <c r="AD233" i="4" s="1"/>
  <c r="AF233" i="4" s="1"/>
  <c r="M337" i="4"/>
  <c r="M350" i="4"/>
  <c r="M296" i="4"/>
  <c r="M284" i="4"/>
  <c r="Y285" i="4" s="1" a="1"/>
  <c r="Y285" i="4" s="1"/>
  <c r="AA285" i="4" s="1"/>
  <c r="M342" i="4"/>
  <c r="M346" i="4"/>
  <c r="M316" i="4"/>
  <c r="AN314" i="4" s="1" a="1"/>
  <c r="AN314" i="4" s="1"/>
  <c r="AP314" i="4" s="1"/>
  <c r="M241" i="4"/>
  <c r="M311" i="4"/>
  <c r="M318" i="4"/>
  <c r="M315" i="4"/>
  <c r="Y314" i="4" s="1" a="1"/>
  <c r="Y314" i="4" s="1"/>
  <c r="AA314" i="4" s="1"/>
  <c r="M293" i="4"/>
  <c r="M286" i="4"/>
  <c r="M312" i="4"/>
  <c r="M283" i="4"/>
  <c r="AD285" i="4" s="1" a="1"/>
  <c r="AD285" i="4" s="1"/>
  <c r="AF285" i="4" s="1"/>
  <c r="M309" i="4"/>
  <c r="AN311" i="4" s="1" a="1"/>
  <c r="AN311" i="4" s="1"/>
  <c r="AP311" i="4" s="1"/>
  <c r="M308" i="4"/>
  <c r="Y311" i="4" s="1" a="1"/>
  <c r="Y311" i="4" s="1"/>
  <c r="AA311" i="4" s="1"/>
  <c r="M290" i="4"/>
  <c r="AD288" i="4" s="1" a="1"/>
  <c r="AD288" i="4" s="1"/>
  <c r="AF288" i="4" s="1"/>
  <c r="M305" i="4"/>
  <c r="M321" i="4"/>
  <c r="M307" i="4"/>
  <c r="M235" i="4"/>
  <c r="AS235" i="4" s="1"/>
  <c r="AU235" i="4" s="1"/>
  <c r="M265" i="4"/>
  <c r="AI262" i="4" s="1" a="1"/>
  <c r="AI262" i="4" s="1"/>
  <c r="AK262" i="4" s="1"/>
  <c r="M291" i="4"/>
  <c r="Y288" i="4" s="1" a="1"/>
  <c r="Y288" i="4" s="1"/>
  <c r="AA288" i="4" s="1"/>
  <c r="M313" i="4"/>
  <c r="M320" i="4"/>
  <c r="M246" i="4"/>
  <c r="AS241" i="4" s="1"/>
  <c r="AU241" i="4" s="1"/>
  <c r="M239" i="4"/>
  <c r="Y236" i="4" s="1" a="1"/>
  <c r="Y236" i="4" s="1"/>
  <c r="AA236" i="4" s="1"/>
  <c r="M176" i="4"/>
  <c r="AI179" i="4" s="1"/>
  <c r="AK179" i="4" s="1"/>
  <c r="M238" i="4"/>
  <c r="AI236" i="4" s="1" a="1"/>
  <c r="AI236" i="4" s="1"/>
  <c r="AK236" i="4" s="1"/>
  <c r="M253" i="4"/>
  <c r="AD255" i="4" s="1"/>
  <c r="AF255" i="4" s="1"/>
  <c r="M233" i="4"/>
  <c r="O233" i="4" s="1" a="1"/>
  <c r="O233" i="4" s="1"/>
  <c r="Q233" i="4" s="1"/>
  <c r="M254" i="4"/>
  <c r="M271" i="4"/>
  <c r="M232" i="4"/>
  <c r="Y233" i="4" s="1" a="1"/>
  <c r="Y233" i="4" s="1"/>
  <c r="AA233" i="4" s="1"/>
  <c r="M256" i="4"/>
  <c r="M244" i="4"/>
  <c r="AS239" i="4" s="1"/>
  <c r="AU239" i="4" s="1"/>
  <c r="M259" i="4"/>
  <c r="BC259" i="4" s="1" a="1"/>
  <c r="BC259" i="4" s="1"/>
  <c r="BE259" i="4" s="1"/>
  <c r="M255" i="4"/>
  <c r="AD260" i="4"/>
  <c r="AF260" i="4" s="1"/>
  <c r="AS260" i="4"/>
  <c r="AU260" i="4" s="1"/>
  <c r="BH260" i="4"/>
  <c r="BJ260" i="4" s="1"/>
  <c r="T260" i="4"/>
  <c r="V260" i="4" s="1"/>
  <c r="AX260" i="4"/>
  <c r="AZ260" i="4" s="1"/>
  <c r="AI260" i="4"/>
  <c r="AK260" i="4" s="1"/>
  <c r="M294" i="4"/>
  <c r="AN289" i="4" s="1"/>
  <c r="AP289" i="4" s="1"/>
  <c r="M264" i="4"/>
  <c r="M234" i="4"/>
  <c r="M231" i="4"/>
  <c r="AI233" i="4" s="1" a="1"/>
  <c r="AI233" i="4" s="1"/>
  <c r="AK233" i="4" s="1"/>
  <c r="M245" i="4"/>
  <c r="AS240" i="4" s="1"/>
  <c r="AU240" i="4" s="1"/>
  <c r="M22" i="4"/>
  <c r="AD25" i="4" s="1" a="1"/>
  <c r="AD25" i="4" s="1"/>
  <c r="AF25" i="4" s="1"/>
  <c r="M102" i="4"/>
  <c r="M263" i="4"/>
  <c r="M258" i="4"/>
  <c r="AI259" i="4" s="1" a="1"/>
  <c r="AI259" i="4" s="1"/>
  <c r="AK259" i="4" s="1"/>
  <c r="M237" i="4"/>
  <c r="AD236" i="4" s="1" a="1"/>
  <c r="AD236" i="4" s="1"/>
  <c r="AF236" i="4" s="1"/>
  <c r="M261" i="4"/>
  <c r="M228" i="4"/>
  <c r="AS231" i="4" s="1"/>
  <c r="AU231" i="4" s="1"/>
  <c r="M229" i="4"/>
  <c r="AS232" i="4" s="1"/>
  <c r="AU232" i="4" s="1"/>
  <c r="M227" i="4"/>
  <c r="AS229" i="4" s="1"/>
  <c r="AU229" i="4" s="1"/>
  <c r="M243" i="4"/>
  <c r="AS238" i="4" s="1"/>
  <c r="AU238" i="4" s="1"/>
  <c r="M206" i="4"/>
  <c r="AN207" i="4" s="1" a="1"/>
  <c r="AN207" i="4" s="1"/>
  <c r="AP207" i="4" s="1"/>
  <c r="M270" i="4"/>
  <c r="M267" i="4"/>
  <c r="M266" i="4"/>
  <c r="BC262" i="4" s="1" a="1"/>
  <c r="BC262" i="4" s="1"/>
  <c r="BE262" i="4" s="1"/>
  <c r="M260" i="4"/>
  <c r="M272" i="4"/>
  <c r="M257" i="4"/>
  <c r="M268" i="4"/>
  <c r="M242" i="4"/>
  <c r="AS237" i="4" s="1"/>
  <c r="AU237" i="4" s="1"/>
  <c r="M204" i="4"/>
  <c r="M211" i="4"/>
  <c r="M152" i="4"/>
  <c r="AX155" i="4" s="1" a="1"/>
  <c r="AX155" i="4" s="1"/>
  <c r="AZ155" i="4" s="1"/>
  <c r="M155" i="4"/>
  <c r="M219" i="4"/>
  <c r="AS214" i="4" s="1"/>
  <c r="AU214" i="4" s="1"/>
  <c r="M208" i="4"/>
  <c r="AS207" i="4" s="1" a="1"/>
  <c r="AS207" i="4" s="1"/>
  <c r="AU207" i="4" s="1"/>
  <c r="M142" i="4"/>
  <c r="O137" i="4" s="1"/>
  <c r="Q137" i="4" s="1"/>
  <c r="M217" i="4"/>
  <c r="AS212" i="4" s="1"/>
  <c r="AU212" i="4" s="1"/>
  <c r="M178" i="4"/>
  <c r="M207" i="4"/>
  <c r="M163" i="4"/>
  <c r="M161" i="4"/>
  <c r="BC158" i="4" s="1" a="1"/>
  <c r="BC158" i="4" s="1"/>
  <c r="BE158" i="4" s="1"/>
  <c r="M212" i="4"/>
  <c r="M175" i="4"/>
  <c r="AI177" i="4" s="1"/>
  <c r="AK177" i="4" s="1"/>
  <c r="M153" i="4"/>
  <c r="AN155" i="4" s="1" a="1"/>
  <c r="AN155" i="4" s="1"/>
  <c r="AP155" i="4" s="1"/>
  <c r="M218" i="4"/>
  <c r="AS213" i="4" s="1"/>
  <c r="AU213" i="4" s="1"/>
  <c r="M160" i="4"/>
  <c r="AS158" i="4" s="1" a="1"/>
  <c r="AS158" i="4" s="1"/>
  <c r="AU158" i="4" s="1"/>
  <c r="M177" i="4"/>
  <c r="AN180" i="4" s="1"/>
  <c r="AP180" i="4" s="1"/>
  <c r="M188" i="4"/>
  <c r="AN184" i="4" s="1" a="1"/>
  <c r="AN184" i="4" s="1"/>
  <c r="AP184" i="4" s="1"/>
  <c r="M165" i="4"/>
  <c r="O160" i="4" s="1"/>
  <c r="Q160" i="4" s="1"/>
  <c r="M141" i="4"/>
  <c r="AX136" i="4" s="1"/>
  <c r="AZ136" i="4" s="1"/>
  <c r="M182" i="4"/>
  <c r="M150" i="4"/>
  <c r="BW153" i="4" s="1"/>
  <c r="BY153" i="4" s="1"/>
  <c r="M167" i="4"/>
  <c r="AN162" i="4" s="1"/>
  <c r="AP162" i="4" s="1"/>
  <c r="M210" i="4"/>
  <c r="AS208" i="4" s="1"/>
  <c r="AU208" i="4" s="1"/>
  <c r="M181" i="4"/>
  <c r="AN181" i="4" s="1" a="1"/>
  <c r="AN181" i="4" s="1"/>
  <c r="AP181" i="4" s="1"/>
  <c r="M213" i="4"/>
  <c r="M209" i="4"/>
  <c r="AS209" i="4" s="1"/>
  <c r="AU209" i="4" s="1"/>
  <c r="M215" i="4"/>
  <c r="AS210" i="4" s="1" a="1"/>
  <c r="AS210" i="4" s="1"/>
  <c r="AU210" i="4" s="1"/>
  <c r="M189" i="4"/>
  <c r="M185" i="4"/>
  <c r="M205" i="4"/>
  <c r="M103" i="4"/>
  <c r="M113" i="4"/>
  <c r="Y108" i="4" s="1"/>
  <c r="AA108" i="4" s="1"/>
  <c r="M180" i="4"/>
  <c r="T181" i="4" s="1" a="1"/>
  <c r="T181" i="4" s="1"/>
  <c r="V181" i="4" s="1"/>
  <c r="M201" i="4"/>
  <c r="AS203" i="4" s="1"/>
  <c r="AU203" i="4" s="1"/>
  <c r="M28" i="4"/>
  <c r="O26" i="4" s="1"/>
  <c r="Q26" i="4" s="1"/>
  <c r="M203" i="4"/>
  <c r="AS206" i="4" s="1"/>
  <c r="AU206" i="4" s="1"/>
  <c r="AN182" i="4"/>
  <c r="AP182" i="4" s="1"/>
  <c r="AI182" i="4"/>
  <c r="AK182" i="4" s="1"/>
  <c r="AS182" i="4"/>
  <c r="AU182" i="4" s="1"/>
  <c r="AD182" i="4"/>
  <c r="AF182" i="4" s="1"/>
  <c r="M220" i="4"/>
  <c r="AS215" i="4" s="1"/>
  <c r="AU215" i="4" s="1"/>
  <c r="M202" i="4"/>
  <c r="AS205" i="4" s="1"/>
  <c r="AU205" i="4" s="1"/>
  <c r="M214" i="4"/>
  <c r="M216" i="4"/>
  <c r="AS211" i="4" s="1"/>
  <c r="AU211" i="4" s="1"/>
  <c r="T182" i="4"/>
  <c r="V182" i="4" s="1"/>
  <c r="O182" i="4"/>
  <c r="Q182" i="4" s="1"/>
  <c r="Y182" i="4"/>
  <c r="AA182" i="4" s="1"/>
  <c r="M149" i="4"/>
  <c r="BR151" i="4" s="1"/>
  <c r="BT151" i="4" s="1"/>
  <c r="M168" i="4"/>
  <c r="AN163" i="4" s="1"/>
  <c r="AP163" i="4" s="1"/>
  <c r="M186" i="4"/>
  <c r="M157" i="4"/>
  <c r="Y157" i="4" s="1"/>
  <c r="AA157" i="4" s="1"/>
  <c r="M187" i="4"/>
  <c r="T184" i="4" s="1" a="1"/>
  <c r="T184" i="4" s="1"/>
  <c r="V184" i="4" s="1"/>
  <c r="M34" i="4"/>
  <c r="AX29" i="4" s="1"/>
  <c r="AZ29" i="4" s="1"/>
  <c r="M194" i="4"/>
  <c r="M193" i="4"/>
  <c r="M57" i="4"/>
  <c r="T54" i="4" s="1" a="1"/>
  <c r="T54" i="4" s="1"/>
  <c r="V54" i="4" s="1"/>
  <c r="M183" i="4"/>
  <c r="M77" i="4"/>
  <c r="AD77" i="4" s="1" a="1"/>
  <c r="AD77" i="4" s="1"/>
  <c r="AF77" i="4" s="1"/>
  <c r="O158" i="4" a="1"/>
  <c r="O158" i="4" s="1"/>
  <c r="Q158" i="4" s="1"/>
  <c r="M179" i="4"/>
  <c r="M135" i="4"/>
  <c r="M159" i="4"/>
  <c r="AX158" i="4" s="1" a="1"/>
  <c r="AX158" i="4" s="1"/>
  <c r="AZ158" i="4" s="1"/>
  <c r="M192" i="4"/>
  <c r="M110" i="4"/>
  <c r="M75" i="4"/>
  <c r="M33" i="4"/>
  <c r="M191" i="4"/>
  <c r="M190" i="4"/>
  <c r="O155" i="4" a="1"/>
  <c r="O155" i="4" s="1"/>
  <c r="Q155" i="4" s="1"/>
  <c r="M79" i="4"/>
  <c r="Y79" i="4" s="1"/>
  <c r="AA79" i="4" s="1"/>
  <c r="M21" i="4"/>
  <c r="AX24" i="4" s="1"/>
  <c r="AZ24" i="4" s="1"/>
  <c r="M26" i="4"/>
  <c r="M52" i="4"/>
  <c r="M51" i="4"/>
  <c r="AD51" i="4" s="1" a="1"/>
  <c r="AD51" i="4" s="1"/>
  <c r="AF51" i="4" s="1"/>
  <c r="M139" i="4"/>
  <c r="AD134" i="4" s="1"/>
  <c r="AF134" i="4" s="1"/>
  <c r="M151" i="4"/>
  <c r="M47" i="4"/>
  <c r="AN50" i="4" s="1"/>
  <c r="AP50" i="4" s="1"/>
  <c r="M162" i="4"/>
  <c r="M104" i="4"/>
  <c r="AS103" i="4" s="1" a="1"/>
  <c r="AS103" i="4" s="1"/>
  <c r="AU103" i="4" s="1"/>
  <c r="M123" i="4"/>
  <c r="AX125" i="4" s="1"/>
  <c r="AZ125" i="4" s="1"/>
  <c r="M29" i="4"/>
  <c r="AN28" i="4" s="1" a="1"/>
  <c r="AN28" i="4" s="1"/>
  <c r="AP28" i="4" s="1"/>
  <c r="M166" i="4"/>
  <c r="M30" i="4"/>
  <c r="M164" i="4"/>
  <c r="M61" i="4"/>
  <c r="AN56" i="4" s="1"/>
  <c r="AP56" i="4" s="1"/>
  <c r="M154" i="4"/>
  <c r="M116" i="4"/>
  <c r="AS111" i="4" s="1"/>
  <c r="AU111" i="4" s="1"/>
  <c r="M140" i="4"/>
  <c r="O135" i="4" s="1"/>
  <c r="Q135" i="4" s="1"/>
  <c r="M126" i="4"/>
  <c r="M35" i="4"/>
  <c r="O30" i="4" s="1"/>
  <c r="Q30" i="4" s="1"/>
  <c r="M156" i="4"/>
  <c r="M71" i="4"/>
  <c r="AD73" i="4" s="1"/>
  <c r="AF73" i="4" s="1"/>
  <c r="M64" i="4"/>
  <c r="AI59" i="4" s="1"/>
  <c r="AK59" i="4" s="1"/>
  <c r="M73" i="4"/>
  <c r="AI76" i="4" s="1"/>
  <c r="AK76" i="4" s="1"/>
  <c r="M131" i="4"/>
  <c r="M136" i="4"/>
  <c r="M36" i="4"/>
  <c r="AX31" i="4" s="1"/>
  <c r="AZ31" i="4" s="1"/>
  <c r="M46" i="4"/>
  <c r="O49" i="4" s="1"/>
  <c r="Q49" i="4" s="1"/>
  <c r="M128" i="4"/>
  <c r="M53" i="4"/>
  <c r="AD53" i="4" s="1"/>
  <c r="AF53" i="4" s="1"/>
  <c r="M101" i="4"/>
  <c r="AN103" i="4" s="1" a="1"/>
  <c r="AN103" i="4" s="1"/>
  <c r="AP103" i="4" s="1"/>
  <c r="M78" i="4"/>
  <c r="AI130" i="4"/>
  <c r="AK130" i="4" s="1"/>
  <c r="AS130" i="4"/>
  <c r="AU130" i="4" s="1"/>
  <c r="T130" i="4"/>
  <c r="V130" i="4" s="1"/>
  <c r="AD130" i="4"/>
  <c r="AF130" i="4" s="1"/>
  <c r="AN130" i="4"/>
  <c r="AP130" i="4" s="1"/>
  <c r="AX130" i="4"/>
  <c r="AZ130" i="4" s="1"/>
  <c r="O130" i="4"/>
  <c r="Q130" i="4" s="1"/>
  <c r="Y130" i="4"/>
  <c r="AA130" i="4" s="1"/>
  <c r="M133" i="4"/>
  <c r="M32" i="4"/>
  <c r="Y28" i="4" s="1" a="1"/>
  <c r="Y28" i="4" s="1"/>
  <c r="AA28" i="4" s="1"/>
  <c r="M59" i="4"/>
  <c r="M130" i="4"/>
  <c r="M48" i="4"/>
  <c r="Y51" i="4" s="1" a="1"/>
  <c r="Y51" i="4" s="1"/>
  <c r="AA51" i="4" s="1"/>
  <c r="M87" i="4"/>
  <c r="O82" i="4" s="1"/>
  <c r="Q82" i="4" s="1"/>
  <c r="M125" i="4"/>
  <c r="M81" i="4"/>
  <c r="Y80" i="4" s="1" a="1"/>
  <c r="Y80" i="4" s="1"/>
  <c r="AA80" i="4" s="1"/>
  <c r="M124" i="4"/>
  <c r="M55" i="4"/>
  <c r="Y54" i="4" s="1" a="1"/>
  <c r="Y54" i="4" s="1"/>
  <c r="AA54" i="4" s="1"/>
  <c r="M129" i="4"/>
  <c r="M90" i="4"/>
  <c r="AN85" i="4" s="1"/>
  <c r="AP85" i="4" s="1"/>
  <c r="M25" i="4"/>
  <c r="Y25" i="4" s="1" a="1"/>
  <c r="Y25" i="4" s="1"/>
  <c r="AA25" i="4" s="1"/>
  <c r="M31" i="4"/>
  <c r="T28" i="4" s="1" a="1"/>
  <c r="T28" i="4" s="1"/>
  <c r="V28" i="4" s="1"/>
  <c r="M62" i="4"/>
  <c r="AD57" i="4" s="1"/>
  <c r="AF57" i="4" s="1"/>
  <c r="M58" i="4"/>
  <c r="AD54" i="4" s="1" a="1"/>
  <c r="AD54" i="4" s="1"/>
  <c r="AF54" i="4" s="1"/>
  <c r="M114" i="4"/>
  <c r="BC109" i="4" s="1"/>
  <c r="BE109" i="4" s="1"/>
  <c r="M27" i="4"/>
  <c r="AX27" i="4" s="1"/>
  <c r="AZ27" i="4" s="1"/>
  <c r="M100" i="4"/>
  <c r="M97" i="4"/>
  <c r="CB99" i="4" s="1"/>
  <c r="CD99" i="4" s="1"/>
  <c r="M99" i="4"/>
  <c r="BW102" i="4" s="1"/>
  <c r="BY102" i="4" s="1"/>
  <c r="M137" i="4"/>
  <c r="M134" i="4"/>
  <c r="M127" i="4"/>
  <c r="M138" i="4"/>
  <c r="M56" i="4"/>
  <c r="M24" i="4"/>
  <c r="T25" i="4" s="1" a="1"/>
  <c r="T25" i="4" s="1"/>
  <c r="V25" i="4" s="1"/>
  <c r="M89" i="4"/>
  <c r="M88" i="4"/>
  <c r="M19" i="4"/>
  <c r="Y21" i="4" s="1"/>
  <c r="AA21" i="4" s="1"/>
  <c r="M37" i="4"/>
  <c r="Y32" i="4" s="1"/>
  <c r="AA32" i="4" s="1"/>
  <c r="M74" i="4"/>
  <c r="Y77" i="4" s="1" a="1"/>
  <c r="Y77" i="4" s="1"/>
  <c r="AA77" i="4" s="1"/>
  <c r="M50" i="4"/>
  <c r="T51" i="4" s="1" a="1"/>
  <c r="T51" i="4" s="1"/>
  <c r="V51" i="4" s="1"/>
  <c r="M76" i="4"/>
  <c r="M49" i="4"/>
  <c r="M111" i="4"/>
  <c r="M45" i="4"/>
  <c r="O47" i="4" s="1"/>
  <c r="Q47" i="4" s="1"/>
  <c r="M82" i="4"/>
  <c r="M115" i="4"/>
  <c r="M84" i="4"/>
  <c r="M105" i="4"/>
  <c r="M107" i="4"/>
  <c r="M98" i="4"/>
  <c r="M72" i="4"/>
  <c r="M108" i="4"/>
  <c r="M63" i="4"/>
  <c r="T58" i="4" s="1"/>
  <c r="V58" i="4" s="1"/>
  <c r="M85" i="4"/>
  <c r="M23" i="4"/>
  <c r="M109" i="4"/>
  <c r="M83" i="4"/>
  <c r="M112" i="4"/>
  <c r="M86" i="4"/>
  <c r="M60" i="4"/>
  <c r="M38" i="4"/>
  <c r="M20" i="4"/>
  <c r="Q28" i="4"/>
  <c r="Q25" i="4"/>
  <c r="T286" i="4" l="1"/>
  <c r="V286" i="4" s="1"/>
  <c r="AI286" i="4"/>
  <c r="AK286" i="4" s="1"/>
  <c r="Y286" i="4"/>
  <c r="AA286" i="4" s="1"/>
  <c r="Y260" i="4"/>
  <c r="AA260" i="4" s="1"/>
  <c r="BC260" i="4"/>
  <c r="BE260" i="4" s="1"/>
  <c r="O286" i="4"/>
  <c r="Q286" i="4" s="1"/>
  <c r="AD286" i="4"/>
  <c r="AF286" i="4" s="1"/>
  <c r="AN260" i="4"/>
  <c r="AP260" i="4" s="1"/>
  <c r="T442" i="4"/>
  <c r="V442" i="4" s="1"/>
  <c r="Y442" i="4"/>
  <c r="AA442" i="4" s="1"/>
  <c r="AN442" i="4"/>
  <c r="AP442" i="4" s="1"/>
  <c r="O442" i="4"/>
  <c r="Q442" i="4" s="1"/>
  <c r="AD442" i="4"/>
  <c r="AF442" i="4" s="1"/>
  <c r="AI442" i="4"/>
  <c r="AK442" i="4" s="1"/>
  <c r="AX442" i="4"/>
  <c r="AZ442" i="4" s="1"/>
  <c r="AN52" i="4"/>
  <c r="AP52" i="4" s="1"/>
  <c r="O52" i="4"/>
  <c r="Q52" i="4" s="1"/>
  <c r="AI52" i="4"/>
  <c r="AK52" i="4" s="1"/>
  <c r="T52" i="4"/>
  <c r="V52" i="4" s="1"/>
  <c r="AD52" i="4"/>
  <c r="AF52" i="4" s="1"/>
  <c r="AI104" i="4"/>
  <c r="AK104" i="4" s="1"/>
  <c r="AX104" i="4"/>
  <c r="AZ104" i="4" s="1"/>
  <c r="AN806" i="4"/>
  <c r="AP806" i="4" s="1"/>
  <c r="BW702" i="4"/>
  <c r="BY702" i="4" s="1"/>
  <c r="BH104" i="4"/>
  <c r="BJ104" i="4" s="1"/>
  <c r="BR104" i="4"/>
  <c r="BT104" i="4" s="1"/>
  <c r="AI780" i="4"/>
  <c r="AK780" i="4" s="1"/>
  <c r="Y104" i="4"/>
  <c r="AA104" i="4" s="1"/>
  <c r="AN104" i="4"/>
  <c r="AP104" i="4" s="1"/>
  <c r="BW104" i="4"/>
  <c r="BY104" i="4" s="1"/>
  <c r="O104" i="4"/>
  <c r="Q104" i="4" s="1"/>
  <c r="AD104" i="4"/>
  <c r="AF104" i="4" s="1"/>
  <c r="CB104" i="4"/>
  <c r="CD104" i="4" s="1"/>
  <c r="BC104" i="4"/>
  <c r="BE104" i="4" s="1"/>
  <c r="BM104" i="4"/>
  <c r="BO104" i="4" s="1"/>
  <c r="T104" i="4"/>
  <c r="V104" i="4" s="1"/>
  <c r="BC702" i="4"/>
  <c r="BE702" i="4" s="1"/>
  <c r="BM702" i="4"/>
  <c r="BO702" i="4" s="1"/>
  <c r="Y702" i="4"/>
  <c r="AA702" i="4" s="1"/>
  <c r="AX806" i="4"/>
  <c r="AZ806" i="4" s="1"/>
  <c r="AI702" i="4"/>
  <c r="AK702" i="4" s="1"/>
  <c r="BR702" i="4"/>
  <c r="BT702" i="4" s="1"/>
  <c r="AX702" i="4"/>
  <c r="AZ702" i="4" s="1"/>
  <c r="BH702" i="4"/>
  <c r="BJ702" i="4" s="1"/>
  <c r="T702" i="4"/>
  <c r="V702" i="4" s="1"/>
  <c r="O702" i="4"/>
  <c r="Q702" i="4" s="1"/>
  <c r="AN702" i="4"/>
  <c r="AP702" i="4" s="1"/>
  <c r="AS702" i="4"/>
  <c r="AU702" i="4" s="1"/>
  <c r="Y598" i="4"/>
  <c r="AA598" i="4" s="1"/>
  <c r="AD806" i="4"/>
  <c r="AF806" i="4" s="1"/>
  <c r="T806" i="4"/>
  <c r="V806" i="4" s="1"/>
  <c r="AS806" i="4"/>
  <c r="AU806" i="4" s="1"/>
  <c r="AI806" i="4"/>
  <c r="AK806" i="4" s="1"/>
  <c r="Y806" i="4"/>
  <c r="AA806" i="4" s="1"/>
  <c r="BC806" i="4"/>
  <c r="BE806" i="4" s="1"/>
  <c r="AS832" i="4"/>
  <c r="AU832" i="4" s="1"/>
  <c r="AI832" i="4"/>
  <c r="AK832" i="4" s="1"/>
  <c r="AD598" i="4"/>
  <c r="AF598" i="4" s="1"/>
  <c r="T598" i="4"/>
  <c r="V598" i="4" s="1"/>
  <c r="AI598" i="4"/>
  <c r="AK598" i="4" s="1"/>
  <c r="AN598" i="4"/>
  <c r="AP598" i="4" s="1"/>
  <c r="Y832" i="4"/>
  <c r="AA832" i="4" s="1"/>
  <c r="AX832" i="4"/>
  <c r="AZ832" i="4" s="1"/>
  <c r="BC832" i="4"/>
  <c r="BE832" i="4" s="1"/>
  <c r="BH832" i="4"/>
  <c r="BJ832" i="4" s="1"/>
  <c r="BM832" i="4"/>
  <c r="BO832" i="4" s="1"/>
  <c r="AD338" i="4"/>
  <c r="AF338" i="4" s="1"/>
  <c r="O494" i="4"/>
  <c r="Q494" i="4" s="1"/>
  <c r="AI494" i="4"/>
  <c r="AK494" i="4" s="1"/>
  <c r="O832" i="4"/>
  <c r="Q832" i="4" s="1"/>
  <c r="BR624" i="4"/>
  <c r="BT624" i="4" s="1"/>
  <c r="AN832" i="4"/>
  <c r="AP832" i="4" s="1"/>
  <c r="BR832" i="4"/>
  <c r="BT832" i="4" s="1"/>
  <c r="AI234" i="4"/>
  <c r="AK234" i="4" s="1"/>
  <c r="Y338" i="4"/>
  <c r="AA338" i="4" s="1"/>
  <c r="AN338" i="4"/>
  <c r="AP338" i="4" s="1"/>
  <c r="T338" i="4"/>
  <c r="V338" i="4" s="1"/>
  <c r="O234" i="4"/>
  <c r="Q234" i="4" s="1"/>
  <c r="AI338" i="4"/>
  <c r="AK338" i="4" s="1"/>
  <c r="AN234" i="4"/>
  <c r="AP234" i="4" s="1"/>
  <c r="AS624" i="4"/>
  <c r="AU624" i="4" s="1"/>
  <c r="AI624" i="4"/>
  <c r="AK624" i="4" s="1"/>
  <c r="O624" i="4"/>
  <c r="Q624" i="4" s="1"/>
  <c r="T624" i="4"/>
  <c r="V624" i="4" s="1"/>
  <c r="AD832" i="4"/>
  <c r="AF832" i="4" s="1"/>
  <c r="BC624" i="4"/>
  <c r="BE624" i="4" s="1"/>
  <c r="BM624" i="4"/>
  <c r="BO624" i="4" s="1"/>
  <c r="T520" i="4"/>
  <c r="V520" i="4" s="1"/>
  <c r="Y624" i="4"/>
  <c r="AA624" i="4" s="1"/>
  <c r="Y520" i="4"/>
  <c r="AA520" i="4" s="1"/>
  <c r="AX624" i="4"/>
  <c r="AZ624" i="4" s="1"/>
  <c r="T728" i="4"/>
  <c r="V728" i="4" s="1"/>
  <c r="AN624" i="4"/>
  <c r="AP624" i="4" s="1"/>
  <c r="AD728" i="4"/>
  <c r="AF728" i="4" s="1"/>
  <c r="BH624" i="4"/>
  <c r="BJ624" i="4" s="1"/>
  <c r="O728" i="4"/>
  <c r="Q728" i="4" s="1"/>
  <c r="AN494" i="4"/>
  <c r="AP494" i="4" s="1"/>
  <c r="T234" i="4"/>
  <c r="V234" i="4" s="1"/>
  <c r="AS494" i="4"/>
  <c r="AU494" i="4" s="1"/>
  <c r="CL494" i="4"/>
  <c r="CN494" i="4" s="1"/>
  <c r="AD494" i="4"/>
  <c r="AF494" i="4" s="1"/>
  <c r="CG494" i="4"/>
  <c r="CI494" i="4" s="1"/>
  <c r="AD234" i="4"/>
  <c r="AF234" i="4" s="1"/>
  <c r="Y234" i="4"/>
  <c r="AA234" i="4" s="1"/>
  <c r="AX494" i="4"/>
  <c r="AZ494" i="4" s="1"/>
  <c r="BH494" i="4"/>
  <c r="BJ494" i="4" s="1"/>
  <c r="BM494" i="4"/>
  <c r="BO494" i="4" s="1"/>
  <c r="Y494" i="4"/>
  <c r="AA494" i="4" s="1"/>
  <c r="CB494" i="4"/>
  <c r="CD494" i="4" s="1"/>
  <c r="BR494" i="4"/>
  <c r="BT494" i="4" s="1"/>
  <c r="BC494" i="4"/>
  <c r="BE494" i="4" s="1"/>
  <c r="BW494" i="4"/>
  <c r="BY494" i="4" s="1"/>
  <c r="T754" i="4"/>
  <c r="V754" i="4" s="1"/>
  <c r="O754" i="4"/>
  <c r="Q754" i="4" s="1"/>
  <c r="AN754" i="4"/>
  <c r="AP754" i="4" s="1"/>
  <c r="AD754" i="4"/>
  <c r="AF754" i="4" s="1"/>
  <c r="AS754" i="4"/>
  <c r="AU754" i="4" s="1"/>
  <c r="AI754" i="4"/>
  <c r="AK754" i="4" s="1"/>
  <c r="AX754" i="4"/>
  <c r="AZ754" i="4" s="1"/>
  <c r="AS780" i="4"/>
  <c r="AU780" i="4" s="1"/>
  <c r="BR830" i="4"/>
  <c r="BT830" i="4" s="1"/>
  <c r="AN780" i="4"/>
  <c r="AP780" i="4" s="1"/>
  <c r="AD812" i="4"/>
  <c r="AF812" i="4" s="1"/>
  <c r="AD780" i="4"/>
  <c r="AF780" i="4" s="1"/>
  <c r="Y812" i="4"/>
  <c r="AA812" i="4" s="1"/>
  <c r="AN812" i="4"/>
  <c r="AP812" i="4" s="1"/>
  <c r="AI812" i="4"/>
  <c r="AK812" i="4" s="1"/>
  <c r="AS812" i="4"/>
  <c r="AU812" i="4" s="1"/>
  <c r="BC812" i="4"/>
  <c r="BE812" i="4" s="1"/>
  <c r="O812" i="4"/>
  <c r="Q812" i="4" s="1"/>
  <c r="AX812" i="4"/>
  <c r="AZ812" i="4" s="1"/>
  <c r="O830" i="4"/>
  <c r="Q830" i="4" s="1"/>
  <c r="AX830" i="4"/>
  <c r="AZ830" i="4" s="1"/>
  <c r="T780" i="4"/>
  <c r="V780" i="4" s="1"/>
  <c r="Y780" i="4"/>
  <c r="AA780" i="4" s="1"/>
  <c r="BC780" i="4"/>
  <c r="BE780" i="4" s="1"/>
  <c r="O780" i="4"/>
  <c r="Q780" i="4" s="1"/>
  <c r="T553" i="4"/>
  <c r="V553" i="4" s="1"/>
  <c r="AI830" i="4"/>
  <c r="AK830" i="4" s="1"/>
  <c r="AS830" i="4"/>
  <c r="AU830" i="4" s="1"/>
  <c r="AS366" i="4" a="1"/>
  <c r="AS366" i="4" s="1"/>
  <c r="AU366" i="4" s="1"/>
  <c r="AD284" i="4"/>
  <c r="AF284" i="4" s="1"/>
  <c r="AN284" i="4"/>
  <c r="AP284" i="4" s="1"/>
  <c r="AI283" i="4"/>
  <c r="AK283" i="4" s="1"/>
  <c r="AN283" i="4"/>
  <c r="AP283" i="4" s="1"/>
  <c r="AI281" i="4"/>
  <c r="AK281" i="4" s="1"/>
  <c r="AN281" i="4"/>
  <c r="AP281" i="4" s="1"/>
  <c r="T292" i="4"/>
  <c r="V292" i="4" s="1"/>
  <c r="AN292" i="4"/>
  <c r="AP292" i="4" s="1"/>
  <c r="O293" i="4"/>
  <c r="Q293" i="4" s="1"/>
  <c r="AN293" i="4"/>
  <c r="AP293" i="4" s="1"/>
  <c r="T290" i="4"/>
  <c r="V290" i="4" s="1"/>
  <c r="AN290" i="4"/>
  <c r="AP290" i="4" s="1"/>
  <c r="T291" i="4"/>
  <c r="V291" i="4" s="1"/>
  <c r="AN291" i="4"/>
  <c r="AP291" i="4" s="1"/>
  <c r="AD287" i="4"/>
  <c r="AF287" i="4" s="1"/>
  <c r="AN287" i="4"/>
  <c r="AP287" i="4" s="1"/>
  <c r="BH830" i="4"/>
  <c r="BJ830" i="4" s="1"/>
  <c r="T830" i="4"/>
  <c r="V830" i="4" s="1"/>
  <c r="BM836" i="4"/>
  <c r="BO836" i="4" s="1"/>
  <c r="T808" i="4" a="1"/>
  <c r="T808" i="4" s="1"/>
  <c r="V808" i="4" s="1"/>
  <c r="Y830" i="4"/>
  <c r="AA830" i="4" s="1"/>
  <c r="BC860" i="4" a="1"/>
  <c r="BC860" i="4" s="1"/>
  <c r="BE860" i="4" s="1"/>
  <c r="O853" i="4"/>
  <c r="Q853" i="4" s="1"/>
  <c r="AS853" i="4"/>
  <c r="AU853" i="4" s="1"/>
  <c r="BC830" i="4"/>
  <c r="BE830" i="4" s="1"/>
  <c r="AN830" i="4"/>
  <c r="AP830" i="4" s="1"/>
  <c r="BC853" i="4"/>
  <c r="BE853" i="4" s="1"/>
  <c r="Y853" i="4"/>
  <c r="AA853" i="4" s="1"/>
  <c r="AN697" i="4"/>
  <c r="AP697" i="4" s="1"/>
  <c r="AI853" i="4"/>
  <c r="AK853" i="4" s="1"/>
  <c r="BH853" i="4"/>
  <c r="BJ853" i="4" s="1"/>
  <c r="AD830" i="4"/>
  <c r="AF830" i="4" s="1"/>
  <c r="AX853" i="4"/>
  <c r="AZ853" i="4" s="1"/>
  <c r="BM697" i="4"/>
  <c r="BO697" i="4" s="1"/>
  <c r="AS697" i="4"/>
  <c r="AU697" i="4" s="1"/>
  <c r="BC697" i="4"/>
  <c r="BE697" i="4" s="1"/>
  <c r="BW697" i="4"/>
  <c r="BY697" i="4" s="1"/>
  <c r="BR697" i="4"/>
  <c r="BT697" i="4" s="1"/>
  <c r="AX697" i="4"/>
  <c r="AZ697" i="4" s="1"/>
  <c r="AS751" i="4"/>
  <c r="AU751" i="4" s="1"/>
  <c r="BH697" i="4"/>
  <c r="BJ697" i="4" s="1"/>
  <c r="AN751" i="4"/>
  <c r="AP751" i="4" s="1"/>
  <c r="O697" i="4"/>
  <c r="Q697" i="4" s="1"/>
  <c r="AD751" i="4"/>
  <c r="AF751" i="4" s="1"/>
  <c r="Y751" i="4"/>
  <c r="AA751" i="4" s="1"/>
  <c r="T697" i="4"/>
  <c r="V697" i="4" s="1"/>
  <c r="O751" i="4"/>
  <c r="Q751" i="4" s="1"/>
  <c r="AD697" i="4"/>
  <c r="AF697" i="4" s="1"/>
  <c r="T751" i="4"/>
  <c r="V751" i="4" s="1"/>
  <c r="BR827" i="4"/>
  <c r="BT827" i="4" s="1"/>
  <c r="BC836" i="4"/>
  <c r="BE836" i="4" s="1"/>
  <c r="Y697" i="4"/>
  <c r="AA697" i="4" s="1"/>
  <c r="BH836" i="4"/>
  <c r="BJ836" i="4" s="1"/>
  <c r="T853" i="4"/>
  <c r="V853" i="4" s="1"/>
  <c r="O836" i="4"/>
  <c r="Q836" i="4" s="1"/>
  <c r="AI751" i="4"/>
  <c r="AK751" i="4" s="1"/>
  <c r="BR836" i="4"/>
  <c r="BT836" i="4" s="1"/>
  <c r="AD853" i="4"/>
  <c r="AF853" i="4" s="1"/>
  <c r="AN836" i="4"/>
  <c r="AP836" i="4" s="1"/>
  <c r="Y834" i="4" a="1"/>
  <c r="Y834" i="4" s="1"/>
  <c r="AA834" i="4" s="1"/>
  <c r="AS808" i="4" a="1"/>
  <c r="AS808" i="4" s="1"/>
  <c r="AU808" i="4" s="1"/>
  <c r="Y860" i="4" a="1"/>
  <c r="Y860" i="4" s="1"/>
  <c r="AA860" i="4" s="1"/>
  <c r="AX860" i="4" a="1"/>
  <c r="AX860" i="4" s="1"/>
  <c r="AZ860" i="4" s="1"/>
  <c r="O827" i="4"/>
  <c r="Q827" i="4" s="1"/>
  <c r="T834" i="4" a="1"/>
  <c r="T834" i="4" s="1"/>
  <c r="V834" i="4" s="1"/>
  <c r="BH827" i="4"/>
  <c r="BJ827" i="4" s="1"/>
  <c r="AD827" i="4"/>
  <c r="AF827" i="4" s="1"/>
  <c r="Y864" i="4"/>
  <c r="AA864" i="4" s="1"/>
  <c r="Y859" i="4"/>
  <c r="AA859" i="4" s="1"/>
  <c r="AI859" i="4"/>
  <c r="AK859" i="4" s="1"/>
  <c r="O864" i="4"/>
  <c r="Q864" i="4" s="1"/>
  <c r="AN864" i="4"/>
  <c r="AP864" i="4" s="1"/>
  <c r="AN808" i="4" a="1"/>
  <c r="AN808" i="4" s="1"/>
  <c r="AP808" i="4" s="1"/>
  <c r="AI864" i="4"/>
  <c r="AK864" i="4" s="1"/>
  <c r="AX864" i="4"/>
  <c r="AZ864" i="4" s="1"/>
  <c r="Y827" i="4"/>
  <c r="AA827" i="4" s="1"/>
  <c r="BH859" i="4"/>
  <c r="BJ859" i="4" s="1"/>
  <c r="AI827" i="4"/>
  <c r="AK827" i="4" s="1"/>
  <c r="AX859" i="4"/>
  <c r="AZ859" i="4" s="1"/>
  <c r="BC859" i="4"/>
  <c r="BE859" i="4" s="1"/>
  <c r="AN156" i="4"/>
  <c r="AP156" i="4" s="1"/>
  <c r="Y803" i="4"/>
  <c r="AA803" i="4" s="1"/>
  <c r="BM834" i="4" a="1"/>
  <c r="BM834" i="4" s="1"/>
  <c r="BO834" i="4" s="1"/>
  <c r="T859" i="4"/>
  <c r="V859" i="4" s="1"/>
  <c r="BM156" i="4"/>
  <c r="BO156" i="4" s="1"/>
  <c r="BC864" i="4"/>
  <c r="BE864" i="4" s="1"/>
  <c r="AS859" i="4"/>
  <c r="AU859" i="4" s="1"/>
  <c r="T829" i="4"/>
  <c r="V829" i="4" s="1"/>
  <c r="BM829" i="4"/>
  <c r="BO829" i="4" s="1"/>
  <c r="AD829" i="4"/>
  <c r="AF829" i="4" s="1"/>
  <c r="T864" i="4"/>
  <c r="V864" i="4" s="1"/>
  <c r="AN859" i="4"/>
  <c r="AP859" i="4" s="1"/>
  <c r="AD859" i="4"/>
  <c r="AF859" i="4" s="1"/>
  <c r="AD864" i="4"/>
  <c r="AF864" i="4" s="1"/>
  <c r="AS864" i="4"/>
  <c r="AU864" i="4" s="1"/>
  <c r="AX829" i="4"/>
  <c r="AZ829" i="4" s="1"/>
  <c r="AS829" i="4"/>
  <c r="AU829" i="4" s="1"/>
  <c r="AD860" i="4" a="1"/>
  <c r="AD860" i="4" s="1"/>
  <c r="AF860" i="4" s="1"/>
  <c r="Y829" i="4"/>
  <c r="AA829" i="4" s="1"/>
  <c r="AI829" i="4"/>
  <c r="AK829" i="4" s="1"/>
  <c r="BC829" i="4"/>
  <c r="BE829" i="4" s="1"/>
  <c r="BH829" i="4"/>
  <c r="BJ829" i="4" s="1"/>
  <c r="O829" i="4"/>
  <c r="Q829" i="4" s="1"/>
  <c r="AS860" i="4" a="1"/>
  <c r="AS860" i="4" s="1"/>
  <c r="AU860" i="4" s="1"/>
  <c r="AN804" i="4"/>
  <c r="AP804" i="4" s="1"/>
  <c r="AN829" i="4"/>
  <c r="AP829" i="4" s="1"/>
  <c r="BC804" i="4"/>
  <c r="BE804" i="4" s="1"/>
  <c r="AI860" i="4" a="1"/>
  <c r="AI860" i="4" s="1"/>
  <c r="AK860" i="4" s="1"/>
  <c r="Y782" i="4" a="1"/>
  <c r="Y782" i="4" s="1"/>
  <c r="AA782" i="4" s="1"/>
  <c r="AD804" i="4"/>
  <c r="AF804" i="4" s="1"/>
  <c r="AX156" i="4"/>
  <c r="AZ156" i="4" s="1"/>
  <c r="O804" i="4"/>
  <c r="Q804" i="4" s="1"/>
  <c r="BH858" i="4"/>
  <c r="BJ858" i="4" s="1"/>
  <c r="AX858" i="4"/>
  <c r="AZ858" i="4" s="1"/>
  <c r="O781" i="4"/>
  <c r="Q781" i="4" s="1"/>
  <c r="AX804" i="4"/>
  <c r="AZ804" i="4" s="1"/>
  <c r="T804" i="4"/>
  <c r="V804" i="4" s="1"/>
  <c r="AS804" i="4"/>
  <c r="AU804" i="4" s="1"/>
  <c r="BC831" i="4" a="1"/>
  <c r="BC831" i="4" s="1"/>
  <c r="BE831" i="4" s="1"/>
  <c r="Y804" i="4"/>
  <c r="AA804" i="4" s="1"/>
  <c r="AD862" i="4"/>
  <c r="AF862" i="4" s="1"/>
  <c r="O709" i="4"/>
  <c r="Q709" i="4" s="1"/>
  <c r="AD836" i="4"/>
  <c r="AF836" i="4" s="1"/>
  <c r="BR709" i="4"/>
  <c r="BT709" i="4" s="1"/>
  <c r="T858" i="4"/>
  <c r="V858" i="4" s="1"/>
  <c r="BH709" i="4"/>
  <c r="BJ709" i="4" s="1"/>
  <c r="AS836" i="4"/>
  <c r="AU836" i="4" s="1"/>
  <c r="AS709" i="4"/>
  <c r="AU709" i="4" s="1"/>
  <c r="AI836" i="4"/>
  <c r="AK836" i="4" s="1"/>
  <c r="BC709" i="4"/>
  <c r="BE709" i="4" s="1"/>
  <c r="AX836" i="4"/>
  <c r="AZ836" i="4" s="1"/>
  <c r="AI709" i="4"/>
  <c r="AK709" i="4" s="1"/>
  <c r="Y836" i="4"/>
  <c r="AA836" i="4" s="1"/>
  <c r="AN857" i="4" a="1"/>
  <c r="AN857" i="4" s="1"/>
  <c r="AP857" i="4" s="1"/>
  <c r="AD857" i="4" a="1"/>
  <c r="AD857" i="4" s="1"/>
  <c r="AF857" i="4" s="1"/>
  <c r="AS857" i="4" a="1"/>
  <c r="AS857" i="4" s="1"/>
  <c r="AU857" i="4" s="1"/>
  <c r="AD855" i="4"/>
  <c r="AF855" i="4" s="1"/>
  <c r="AX827" i="4"/>
  <c r="AZ827" i="4" s="1"/>
  <c r="AN855" i="4"/>
  <c r="AP855" i="4" s="1"/>
  <c r="BC827" i="4"/>
  <c r="BE827" i="4" s="1"/>
  <c r="O855" i="4"/>
  <c r="Q855" i="4" s="1"/>
  <c r="T827" i="4"/>
  <c r="V827" i="4" s="1"/>
  <c r="AS855" i="4"/>
  <c r="AU855" i="4" s="1"/>
  <c r="BC855" i="4"/>
  <c r="BE855" i="4" s="1"/>
  <c r="AN858" i="4"/>
  <c r="AP858" i="4" s="1"/>
  <c r="BC858" i="4"/>
  <c r="BE858" i="4" s="1"/>
  <c r="AS827" i="4"/>
  <c r="AU827" i="4" s="1"/>
  <c r="Y156" i="4"/>
  <c r="AA156" i="4" s="1"/>
  <c r="BW156" i="4"/>
  <c r="BY156" i="4" s="1"/>
  <c r="BC862" i="4"/>
  <c r="BE862" i="4" s="1"/>
  <c r="BC156" i="4"/>
  <c r="BE156" i="4" s="1"/>
  <c r="AD805" i="4" a="1"/>
  <c r="AD805" i="4" s="1"/>
  <c r="AF805" i="4" s="1"/>
  <c r="AS862" i="4"/>
  <c r="AU862" i="4" s="1"/>
  <c r="AN805" i="4" a="1"/>
  <c r="AN805" i="4" s="1"/>
  <c r="AP805" i="4" s="1"/>
  <c r="O862" i="4"/>
  <c r="Q862" i="4" s="1"/>
  <c r="T156" i="4"/>
  <c r="V156" i="4" s="1"/>
  <c r="AD156" i="4"/>
  <c r="AF156" i="4" s="1"/>
  <c r="Y862" i="4"/>
  <c r="AA862" i="4" s="1"/>
  <c r="BH862" i="4"/>
  <c r="BJ862" i="4" s="1"/>
  <c r="BH156" i="4"/>
  <c r="BJ156" i="4" s="1"/>
  <c r="AN862" i="4"/>
  <c r="AP862" i="4" s="1"/>
  <c r="BR156" i="4"/>
  <c r="BT156" i="4" s="1"/>
  <c r="T862" i="4"/>
  <c r="V862" i="4" s="1"/>
  <c r="AS156" i="4"/>
  <c r="AU156" i="4" s="1"/>
  <c r="AI156" i="4"/>
  <c r="AK156" i="4" s="1"/>
  <c r="AS416" i="4"/>
  <c r="AU416" i="4" s="1"/>
  <c r="AX416" i="4"/>
  <c r="AZ416" i="4" s="1"/>
  <c r="Y709" i="4"/>
  <c r="AA709" i="4" s="1"/>
  <c r="AN78" i="4"/>
  <c r="AP78" i="4" s="1"/>
  <c r="AD858" i="4"/>
  <c r="AF858" i="4" s="1"/>
  <c r="T78" i="4"/>
  <c r="V78" i="4" s="1"/>
  <c r="AD78" i="4"/>
  <c r="AF78" i="4" s="1"/>
  <c r="T709" i="4"/>
  <c r="V709" i="4" s="1"/>
  <c r="AI862" i="4"/>
  <c r="AK862" i="4" s="1"/>
  <c r="O858" i="4"/>
  <c r="Q858" i="4" s="1"/>
  <c r="Y78" i="4"/>
  <c r="AA78" i="4" s="1"/>
  <c r="AD709" i="4"/>
  <c r="AF709" i="4" s="1"/>
  <c r="AN709" i="4"/>
  <c r="AP709" i="4" s="1"/>
  <c r="AD707" i="4"/>
  <c r="AF707" i="4" s="1"/>
  <c r="O78" i="4"/>
  <c r="Q78" i="4" s="1"/>
  <c r="BW709" i="4"/>
  <c r="BY709" i="4" s="1"/>
  <c r="AX709" i="4"/>
  <c r="AZ709" i="4" s="1"/>
  <c r="BM827" i="4"/>
  <c r="BO827" i="4" s="1"/>
  <c r="AS858" i="4"/>
  <c r="AU858" i="4" s="1"/>
  <c r="Y858" i="4"/>
  <c r="AA858" i="4" s="1"/>
  <c r="AI416" i="4"/>
  <c r="AK416" i="4" s="1"/>
  <c r="AI803" i="4"/>
  <c r="AK803" i="4" s="1"/>
  <c r="O416" i="4"/>
  <c r="Q416" i="4" s="1"/>
  <c r="O803" i="4"/>
  <c r="Q803" i="4" s="1"/>
  <c r="AN803" i="4"/>
  <c r="AP803" i="4" s="1"/>
  <c r="AD803" i="4"/>
  <c r="AF803" i="4" s="1"/>
  <c r="AX803" i="4"/>
  <c r="AZ803" i="4" s="1"/>
  <c r="Y855" i="4"/>
  <c r="AA855" i="4" s="1"/>
  <c r="T416" i="4"/>
  <c r="V416" i="4" s="1"/>
  <c r="T803" i="4"/>
  <c r="V803" i="4" s="1"/>
  <c r="AI855" i="4"/>
  <c r="AK855" i="4" s="1"/>
  <c r="AN416" i="4"/>
  <c r="AP416" i="4" s="1"/>
  <c r="BH855" i="4"/>
  <c r="BJ855" i="4" s="1"/>
  <c r="BC803" i="4"/>
  <c r="BE803" i="4" s="1"/>
  <c r="BC416" i="4"/>
  <c r="BE416" i="4" s="1"/>
  <c r="Y779" i="4" a="1"/>
  <c r="Y779" i="4" s="1"/>
  <c r="AA779" i="4" s="1"/>
  <c r="Y416" i="4"/>
  <c r="AA416" i="4" s="1"/>
  <c r="AS707" i="4"/>
  <c r="AU707" i="4" s="1"/>
  <c r="AN707" i="4"/>
  <c r="AP707" i="4" s="1"/>
  <c r="BC707" i="4"/>
  <c r="BE707" i="4" s="1"/>
  <c r="BM707" i="4"/>
  <c r="BO707" i="4" s="1"/>
  <c r="Y707" i="4"/>
  <c r="AA707" i="4" s="1"/>
  <c r="AI707" i="4"/>
  <c r="AK707" i="4" s="1"/>
  <c r="BR707" i="4"/>
  <c r="BT707" i="4" s="1"/>
  <c r="AN749" i="4"/>
  <c r="AP749" i="4" s="1"/>
  <c r="AX707" i="4"/>
  <c r="AZ707" i="4" s="1"/>
  <c r="BH707" i="4"/>
  <c r="BJ707" i="4" s="1"/>
  <c r="O707" i="4"/>
  <c r="Q707" i="4" s="1"/>
  <c r="AX855" i="4"/>
  <c r="AZ855" i="4" s="1"/>
  <c r="T707" i="4"/>
  <c r="V707" i="4" s="1"/>
  <c r="O749" i="4"/>
  <c r="Q749" i="4" s="1"/>
  <c r="BC781" i="4"/>
  <c r="BE781" i="4" s="1"/>
  <c r="AS782" i="4" a="1"/>
  <c r="AS782" i="4" s="1"/>
  <c r="AU782" i="4" s="1"/>
  <c r="T700" i="4"/>
  <c r="V700" i="4" s="1"/>
  <c r="AI749" i="4"/>
  <c r="AK749" i="4" s="1"/>
  <c r="AX749" i="4"/>
  <c r="AZ749" i="4" s="1"/>
  <c r="Y805" i="4" a="1"/>
  <c r="Y805" i="4" s="1"/>
  <c r="AA805" i="4" s="1"/>
  <c r="T749" i="4"/>
  <c r="V749" i="4" s="1"/>
  <c r="AD749" i="4"/>
  <c r="AF749" i="4" s="1"/>
  <c r="AS749" i="4"/>
  <c r="AU749" i="4" s="1"/>
  <c r="BC779" i="4" a="1"/>
  <c r="BC779" i="4" s="1"/>
  <c r="BE779" i="4" s="1"/>
  <c r="AI779" i="4" a="1"/>
  <c r="AI779" i="4" s="1"/>
  <c r="AK779" i="4" s="1"/>
  <c r="AS760" i="4"/>
  <c r="AU760" i="4" s="1"/>
  <c r="T699" i="4"/>
  <c r="V699" i="4" s="1"/>
  <c r="BC861" i="4"/>
  <c r="BE861" i="4" s="1"/>
  <c r="AD861" i="4"/>
  <c r="AF861" i="4" s="1"/>
  <c r="AN861" i="4"/>
  <c r="AP861" i="4" s="1"/>
  <c r="T861" i="4"/>
  <c r="V861" i="4" s="1"/>
  <c r="AX861" i="4"/>
  <c r="AZ861" i="4" s="1"/>
  <c r="BH861" i="4"/>
  <c r="BJ861" i="4" s="1"/>
  <c r="AI861" i="4"/>
  <c r="AK861" i="4" s="1"/>
  <c r="Y861" i="4"/>
  <c r="AA861" i="4" s="1"/>
  <c r="O861" i="4"/>
  <c r="Q861" i="4" s="1"/>
  <c r="AS861" i="4"/>
  <c r="AU861" i="4" s="1"/>
  <c r="BH856" i="4"/>
  <c r="BJ856" i="4" s="1"/>
  <c r="AI856" i="4"/>
  <c r="AK856" i="4" s="1"/>
  <c r="Y856" i="4"/>
  <c r="AA856" i="4" s="1"/>
  <c r="BC856" i="4"/>
  <c r="BE856" i="4" s="1"/>
  <c r="AS856" i="4"/>
  <c r="AU856" i="4" s="1"/>
  <c r="O856" i="4"/>
  <c r="Q856" i="4" s="1"/>
  <c r="AN856" i="4"/>
  <c r="AP856" i="4" s="1"/>
  <c r="AD856" i="4"/>
  <c r="AF856" i="4" s="1"/>
  <c r="T856" i="4"/>
  <c r="V856" i="4" s="1"/>
  <c r="AX856" i="4"/>
  <c r="AZ856" i="4" s="1"/>
  <c r="T863" i="4"/>
  <c r="V863" i="4" s="1"/>
  <c r="AX863" i="4"/>
  <c r="AZ863" i="4" s="1"/>
  <c r="AN863" i="4"/>
  <c r="AP863" i="4" s="1"/>
  <c r="BH863" i="4"/>
  <c r="BJ863" i="4" s="1"/>
  <c r="AI863" i="4"/>
  <c r="AK863" i="4" s="1"/>
  <c r="Y863" i="4"/>
  <c r="AA863" i="4" s="1"/>
  <c r="O863" i="4"/>
  <c r="Q863" i="4" s="1"/>
  <c r="AS863" i="4"/>
  <c r="AU863" i="4" s="1"/>
  <c r="BC863" i="4"/>
  <c r="BE863" i="4" s="1"/>
  <c r="AD863" i="4"/>
  <c r="AF863" i="4" s="1"/>
  <c r="BH865" i="4"/>
  <c r="BJ865" i="4" s="1"/>
  <c r="AI865" i="4"/>
  <c r="AK865" i="4" s="1"/>
  <c r="Y865" i="4"/>
  <c r="AA865" i="4" s="1"/>
  <c r="O865" i="4"/>
  <c r="Q865" i="4" s="1"/>
  <c r="AS865" i="4"/>
  <c r="AU865" i="4" s="1"/>
  <c r="BC865" i="4"/>
  <c r="BE865" i="4" s="1"/>
  <c r="AD865" i="4"/>
  <c r="AF865" i="4" s="1"/>
  <c r="T865" i="4"/>
  <c r="V865" i="4" s="1"/>
  <c r="AX865" i="4"/>
  <c r="AZ865" i="4" s="1"/>
  <c r="AN865" i="4"/>
  <c r="AP865" i="4" s="1"/>
  <c r="BH699" i="4"/>
  <c r="BJ699" i="4" s="1"/>
  <c r="Y857" i="4" a="1"/>
  <c r="Y857" i="4" s="1"/>
  <c r="AA857" i="4" s="1"/>
  <c r="BC857" i="4" a="1"/>
  <c r="BC857" i="4" s="1"/>
  <c r="BE857" i="4" s="1"/>
  <c r="T857" i="4" a="1"/>
  <c r="T857" i="4" s="1"/>
  <c r="V857" i="4" s="1"/>
  <c r="AX857" i="4" a="1"/>
  <c r="AX857" i="4" s="1"/>
  <c r="AZ857" i="4" s="1"/>
  <c r="AS781" i="4"/>
  <c r="AU781" i="4" s="1"/>
  <c r="AI834" i="4" a="1"/>
  <c r="AI834" i="4" s="1"/>
  <c r="AK834" i="4" s="1"/>
  <c r="BC834" i="4" a="1"/>
  <c r="BC834" i="4" s="1"/>
  <c r="BE834" i="4" s="1"/>
  <c r="AN753" i="4" a="1"/>
  <c r="AN753" i="4" s="1"/>
  <c r="AP753" i="4" s="1"/>
  <c r="AI760" i="4"/>
  <c r="AK760" i="4" s="1"/>
  <c r="BC835" i="4"/>
  <c r="BE835" i="4" s="1"/>
  <c r="AS835" i="4"/>
  <c r="AU835" i="4" s="1"/>
  <c r="AX835" i="4"/>
  <c r="AZ835" i="4" s="1"/>
  <c r="T835" i="4"/>
  <c r="V835" i="4" s="1"/>
  <c r="AD835" i="4"/>
  <c r="AF835" i="4" s="1"/>
  <c r="AN835" i="4"/>
  <c r="AP835" i="4" s="1"/>
  <c r="BR835" i="4"/>
  <c r="BT835" i="4" s="1"/>
  <c r="O835" i="4"/>
  <c r="Q835" i="4" s="1"/>
  <c r="BM835" i="4"/>
  <c r="BO835" i="4" s="1"/>
  <c r="Y835" i="4"/>
  <c r="AA835" i="4" s="1"/>
  <c r="BH835" i="4"/>
  <c r="BJ835" i="4" s="1"/>
  <c r="AI835" i="4"/>
  <c r="AK835" i="4" s="1"/>
  <c r="AN839" i="4"/>
  <c r="AP839" i="4" s="1"/>
  <c r="BR839" i="4"/>
  <c r="BT839" i="4" s="1"/>
  <c r="O839" i="4"/>
  <c r="Q839" i="4" s="1"/>
  <c r="Y839" i="4"/>
  <c r="AA839" i="4" s="1"/>
  <c r="BM839" i="4"/>
  <c r="BO839" i="4" s="1"/>
  <c r="AI839" i="4"/>
  <c r="AK839" i="4" s="1"/>
  <c r="BH839" i="4"/>
  <c r="BJ839" i="4" s="1"/>
  <c r="AS839" i="4"/>
  <c r="AU839" i="4" s="1"/>
  <c r="BC839" i="4"/>
  <c r="BE839" i="4" s="1"/>
  <c r="AX839" i="4"/>
  <c r="AZ839" i="4" s="1"/>
  <c r="AD839" i="4"/>
  <c r="AF839" i="4" s="1"/>
  <c r="T839" i="4"/>
  <c r="V839" i="4" s="1"/>
  <c r="O760" i="4"/>
  <c r="Q760" i="4" s="1"/>
  <c r="AD753" i="4" a="1"/>
  <c r="AD753" i="4" s="1"/>
  <c r="AF753" i="4" s="1"/>
  <c r="AX760" i="4"/>
  <c r="AZ760" i="4" s="1"/>
  <c r="AD785" i="4"/>
  <c r="AF785" i="4" s="1"/>
  <c r="AD837" i="4"/>
  <c r="AF837" i="4" s="1"/>
  <c r="T837" i="4"/>
  <c r="V837" i="4" s="1"/>
  <c r="BM837" i="4"/>
  <c r="BO837" i="4" s="1"/>
  <c r="AN837" i="4"/>
  <c r="AP837" i="4" s="1"/>
  <c r="BH837" i="4"/>
  <c r="BJ837" i="4" s="1"/>
  <c r="BR837" i="4"/>
  <c r="BT837" i="4" s="1"/>
  <c r="BC837" i="4"/>
  <c r="BE837" i="4" s="1"/>
  <c r="AX837" i="4"/>
  <c r="AZ837" i="4" s="1"/>
  <c r="O837" i="4"/>
  <c r="Q837" i="4" s="1"/>
  <c r="Y837" i="4"/>
  <c r="AA837" i="4" s="1"/>
  <c r="AI837" i="4"/>
  <c r="AK837" i="4" s="1"/>
  <c r="AS837" i="4"/>
  <c r="AU837" i="4" s="1"/>
  <c r="O723" i="4"/>
  <c r="Q723" i="4" s="1"/>
  <c r="T760" i="4"/>
  <c r="V760" i="4" s="1"/>
  <c r="AN760" i="4"/>
  <c r="AP760" i="4" s="1"/>
  <c r="Y833" i="4"/>
  <c r="AA833" i="4" s="1"/>
  <c r="AI833" i="4"/>
  <c r="AK833" i="4" s="1"/>
  <c r="AS833" i="4"/>
  <c r="AU833" i="4" s="1"/>
  <c r="T833" i="4"/>
  <c r="V833" i="4" s="1"/>
  <c r="BM833" i="4"/>
  <c r="BO833" i="4" s="1"/>
  <c r="AD833" i="4"/>
  <c r="AF833" i="4" s="1"/>
  <c r="BH833" i="4"/>
  <c r="BJ833" i="4" s="1"/>
  <c r="AN833" i="4"/>
  <c r="AP833" i="4" s="1"/>
  <c r="BR833" i="4"/>
  <c r="BT833" i="4" s="1"/>
  <c r="BC833" i="4"/>
  <c r="BE833" i="4" s="1"/>
  <c r="AX833" i="4"/>
  <c r="AZ833" i="4" s="1"/>
  <c r="O833" i="4"/>
  <c r="Q833" i="4" s="1"/>
  <c r="Y723" i="4"/>
  <c r="AA723" i="4" s="1"/>
  <c r="AD760" i="4"/>
  <c r="AF760" i="4" s="1"/>
  <c r="Y831" i="4" a="1"/>
  <c r="Y831" i="4" s="1"/>
  <c r="AA831" i="4" s="1"/>
  <c r="BM831" i="4" a="1"/>
  <c r="BM831" i="4" s="1"/>
  <c r="BO831" i="4" s="1"/>
  <c r="AS831" i="4" a="1"/>
  <c r="AS831" i="4" s="1"/>
  <c r="AU831" i="4" s="1"/>
  <c r="T831" i="4" a="1"/>
  <c r="T831" i="4" s="1"/>
  <c r="V831" i="4" s="1"/>
  <c r="BH831" i="4" a="1"/>
  <c r="BH831" i="4" s="1"/>
  <c r="BJ831" i="4" s="1"/>
  <c r="AX831" i="4" a="1"/>
  <c r="AX831" i="4" s="1"/>
  <c r="AZ831" i="4" s="1"/>
  <c r="AD831" i="4" a="1"/>
  <c r="AD831" i="4" s="1"/>
  <c r="AF831" i="4" s="1"/>
  <c r="AN831" i="4" a="1"/>
  <c r="AN831" i="4" s="1"/>
  <c r="AP831" i="4" s="1"/>
  <c r="T723" i="4"/>
  <c r="V723" i="4" s="1"/>
  <c r="Y810" i="4"/>
  <c r="AA810" i="4" s="1"/>
  <c r="BH834" i="4" a="1"/>
  <c r="BH834" i="4" s="1"/>
  <c r="BJ834" i="4" s="1"/>
  <c r="AX834" i="4" a="1"/>
  <c r="AX834" i="4" s="1"/>
  <c r="AZ834" i="4" s="1"/>
  <c r="AD834" i="4" a="1"/>
  <c r="AD834" i="4" s="1"/>
  <c r="AF834" i="4" s="1"/>
  <c r="AN834" i="4" a="1"/>
  <c r="AN834" i="4" s="1"/>
  <c r="AP834" i="4" s="1"/>
  <c r="AD735" i="4"/>
  <c r="AF735" i="4" s="1"/>
  <c r="AI810" i="4"/>
  <c r="AK810" i="4" s="1"/>
  <c r="BC838" i="4"/>
  <c r="BE838" i="4" s="1"/>
  <c r="AD838" i="4"/>
  <c r="AF838" i="4" s="1"/>
  <c r="T838" i="4"/>
  <c r="V838" i="4" s="1"/>
  <c r="AX838" i="4"/>
  <c r="AZ838" i="4" s="1"/>
  <c r="AN838" i="4"/>
  <c r="AP838" i="4" s="1"/>
  <c r="BR838" i="4"/>
  <c r="BT838" i="4" s="1"/>
  <c r="O838" i="4"/>
  <c r="Q838" i="4" s="1"/>
  <c r="BH838" i="4"/>
  <c r="BJ838" i="4" s="1"/>
  <c r="Y838" i="4"/>
  <c r="AA838" i="4" s="1"/>
  <c r="AI838" i="4"/>
  <c r="AK838" i="4" s="1"/>
  <c r="AS838" i="4"/>
  <c r="AU838" i="4" s="1"/>
  <c r="BM838" i="4"/>
  <c r="BO838" i="4" s="1"/>
  <c r="O735" i="4"/>
  <c r="Q735" i="4" s="1"/>
  <c r="AN781" i="4"/>
  <c r="AP781" i="4" s="1"/>
  <c r="BC810" i="4"/>
  <c r="BE810" i="4" s="1"/>
  <c r="AX781" i="4"/>
  <c r="AZ781" i="4" s="1"/>
  <c r="AS810" i="4"/>
  <c r="AU810" i="4" s="1"/>
  <c r="AD781" i="4"/>
  <c r="AF781" i="4" s="1"/>
  <c r="O699" i="4"/>
  <c r="Q699" i="4" s="1"/>
  <c r="BC785" i="4"/>
  <c r="BE785" i="4" s="1"/>
  <c r="Y785" i="4"/>
  <c r="AA785" i="4" s="1"/>
  <c r="AI785" i="4"/>
  <c r="AK785" i="4" s="1"/>
  <c r="O810" i="4"/>
  <c r="Q810" i="4" s="1"/>
  <c r="T785" i="4"/>
  <c r="V785" i="4" s="1"/>
  <c r="AN810" i="4"/>
  <c r="AP810" i="4" s="1"/>
  <c r="AN785" i="4"/>
  <c r="AP785" i="4" s="1"/>
  <c r="T810" i="4"/>
  <c r="V810" i="4" s="1"/>
  <c r="AX785" i="4"/>
  <c r="AZ785" i="4" s="1"/>
  <c r="AD810" i="4"/>
  <c r="AF810" i="4" s="1"/>
  <c r="O785" i="4"/>
  <c r="Q785" i="4" s="1"/>
  <c r="O708" i="4"/>
  <c r="Q708" i="4" s="1"/>
  <c r="AN701" i="4" a="1"/>
  <c r="AN701" i="4" s="1"/>
  <c r="AP701" i="4" s="1"/>
  <c r="Y699" i="4"/>
  <c r="AA699" i="4" s="1"/>
  <c r="BC782" i="4" a="1"/>
  <c r="BC782" i="4" s="1"/>
  <c r="BE782" i="4" s="1"/>
  <c r="T801" i="4"/>
  <c r="V801" i="4" s="1"/>
  <c r="AS801" i="4"/>
  <c r="AU801" i="4" s="1"/>
  <c r="AX801" i="4"/>
  <c r="AZ801" i="4" s="1"/>
  <c r="AD801" i="4"/>
  <c r="AF801" i="4" s="1"/>
  <c r="AN801" i="4"/>
  <c r="AP801" i="4" s="1"/>
  <c r="O801" i="4"/>
  <c r="Q801" i="4" s="1"/>
  <c r="BC801" i="4"/>
  <c r="BE801" i="4" s="1"/>
  <c r="AI801" i="4"/>
  <c r="AK801" i="4" s="1"/>
  <c r="Y801" i="4"/>
  <c r="AA801" i="4" s="1"/>
  <c r="Y735" i="4"/>
  <c r="AA735" i="4" s="1"/>
  <c r="AS809" i="4"/>
  <c r="AU809" i="4" s="1"/>
  <c r="Y809" i="4"/>
  <c r="AA809" i="4" s="1"/>
  <c r="T809" i="4"/>
  <c r="V809" i="4" s="1"/>
  <c r="AX809" i="4"/>
  <c r="AZ809" i="4" s="1"/>
  <c r="AD809" i="4"/>
  <c r="AF809" i="4" s="1"/>
  <c r="BC809" i="4"/>
  <c r="BE809" i="4" s="1"/>
  <c r="AN809" i="4"/>
  <c r="AP809" i="4" s="1"/>
  <c r="AI809" i="4"/>
  <c r="AK809" i="4" s="1"/>
  <c r="O809" i="4"/>
  <c r="Q809" i="4" s="1"/>
  <c r="AN813" i="4"/>
  <c r="AP813" i="4" s="1"/>
  <c r="AD813" i="4"/>
  <c r="AF813" i="4" s="1"/>
  <c r="O813" i="4"/>
  <c r="Q813" i="4" s="1"/>
  <c r="BC813" i="4"/>
  <c r="BE813" i="4" s="1"/>
  <c r="AS813" i="4"/>
  <c r="AU813" i="4" s="1"/>
  <c r="Y813" i="4"/>
  <c r="AA813" i="4" s="1"/>
  <c r="AX813" i="4"/>
  <c r="AZ813" i="4" s="1"/>
  <c r="AI813" i="4"/>
  <c r="AK813" i="4" s="1"/>
  <c r="T813" i="4"/>
  <c r="V813" i="4" s="1"/>
  <c r="Y781" i="4"/>
  <c r="AA781" i="4" s="1"/>
  <c r="BC807" i="4"/>
  <c r="BE807" i="4" s="1"/>
  <c r="AI807" i="4"/>
  <c r="AK807" i="4" s="1"/>
  <c r="Y807" i="4"/>
  <c r="AA807" i="4" s="1"/>
  <c r="AS807" i="4"/>
  <c r="AU807" i="4" s="1"/>
  <c r="T807" i="4"/>
  <c r="V807" i="4" s="1"/>
  <c r="AX807" i="4"/>
  <c r="AZ807" i="4" s="1"/>
  <c r="AD807" i="4"/>
  <c r="AF807" i="4" s="1"/>
  <c r="O807" i="4"/>
  <c r="Q807" i="4" s="1"/>
  <c r="AN807" i="4"/>
  <c r="AP807" i="4" s="1"/>
  <c r="Y753" i="4" a="1"/>
  <c r="Y753" i="4" s="1"/>
  <c r="AA753" i="4" s="1"/>
  <c r="AI781" i="4"/>
  <c r="AK781" i="4" s="1"/>
  <c r="AX811" i="4"/>
  <c r="AZ811" i="4" s="1"/>
  <c r="AD811" i="4"/>
  <c r="AF811" i="4" s="1"/>
  <c r="T811" i="4"/>
  <c r="V811" i="4" s="1"/>
  <c r="AN811" i="4"/>
  <c r="AP811" i="4" s="1"/>
  <c r="O811" i="4"/>
  <c r="Q811" i="4" s="1"/>
  <c r="BC811" i="4"/>
  <c r="BE811" i="4" s="1"/>
  <c r="AI811" i="4"/>
  <c r="AK811" i="4" s="1"/>
  <c r="Y811" i="4"/>
  <c r="AA811" i="4" s="1"/>
  <c r="AS811" i="4"/>
  <c r="AU811" i="4" s="1"/>
  <c r="O783" i="4"/>
  <c r="Q783" i="4" s="1"/>
  <c r="AD783" i="4"/>
  <c r="AF783" i="4" s="1"/>
  <c r="AX783" i="4"/>
  <c r="AZ783" i="4" s="1"/>
  <c r="AN783" i="4"/>
  <c r="AP783" i="4" s="1"/>
  <c r="T783" i="4"/>
  <c r="V783" i="4" s="1"/>
  <c r="AI783" i="4"/>
  <c r="AK783" i="4" s="1"/>
  <c r="Y783" i="4"/>
  <c r="AA783" i="4" s="1"/>
  <c r="BC783" i="4"/>
  <c r="BE783" i="4" s="1"/>
  <c r="AS783" i="4"/>
  <c r="AU783" i="4" s="1"/>
  <c r="O778" i="4"/>
  <c r="Q778" i="4" s="1"/>
  <c r="AI778" i="4"/>
  <c r="AK778" i="4" s="1"/>
  <c r="BC778" i="4"/>
  <c r="BE778" i="4" s="1"/>
  <c r="Y778" i="4"/>
  <c r="AA778" i="4" s="1"/>
  <c r="AS778" i="4"/>
  <c r="AU778" i="4" s="1"/>
  <c r="AD778" i="4"/>
  <c r="AF778" i="4" s="1"/>
  <c r="AN778" i="4"/>
  <c r="AP778" i="4" s="1"/>
  <c r="T778" i="4"/>
  <c r="V778" i="4" s="1"/>
  <c r="AX778" i="4"/>
  <c r="AZ778" i="4" s="1"/>
  <c r="O784" i="4"/>
  <c r="Q784" i="4" s="1"/>
  <c r="AX784" i="4"/>
  <c r="AZ784" i="4" s="1"/>
  <c r="AN784" i="4"/>
  <c r="AP784" i="4" s="1"/>
  <c r="T784" i="4"/>
  <c r="V784" i="4" s="1"/>
  <c r="AI784" i="4"/>
  <c r="AK784" i="4" s="1"/>
  <c r="Y784" i="4"/>
  <c r="AA784" i="4" s="1"/>
  <c r="BC784" i="4"/>
  <c r="BE784" i="4" s="1"/>
  <c r="AS784" i="4"/>
  <c r="AU784" i="4" s="1"/>
  <c r="AD784" i="4"/>
  <c r="AF784" i="4" s="1"/>
  <c r="O786" i="4"/>
  <c r="Q786" i="4" s="1"/>
  <c r="BC786" i="4"/>
  <c r="BE786" i="4" s="1"/>
  <c r="AI786" i="4"/>
  <c r="AK786" i="4" s="1"/>
  <c r="Y786" i="4"/>
  <c r="AA786" i="4" s="1"/>
  <c r="AX786" i="4"/>
  <c r="AZ786" i="4" s="1"/>
  <c r="AS786" i="4"/>
  <c r="AU786" i="4" s="1"/>
  <c r="AN786" i="4"/>
  <c r="AP786" i="4" s="1"/>
  <c r="T786" i="4"/>
  <c r="V786" i="4" s="1"/>
  <c r="AD786" i="4"/>
  <c r="AF786" i="4" s="1"/>
  <c r="O775" i="4"/>
  <c r="Q775" i="4" s="1"/>
  <c r="AD775" i="4"/>
  <c r="AF775" i="4" s="1"/>
  <c r="AN775" i="4"/>
  <c r="AP775" i="4" s="1"/>
  <c r="T775" i="4"/>
  <c r="V775" i="4" s="1"/>
  <c r="AX775" i="4"/>
  <c r="AZ775" i="4" s="1"/>
  <c r="AI775" i="4"/>
  <c r="AK775" i="4" s="1"/>
  <c r="BC775" i="4"/>
  <c r="BE775" i="4" s="1"/>
  <c r="Y775" i="4"/>
  <c r="AA775" i="4" s="1"/>
  <c r="AS775" i="4"/>
  <c r="AU775" i="4" s="1"/>
  <c r="O777" i="4"/>
  <c r="Q777" i="4" s="1"/>
  <c r="AX777" i="4"/>
  <c r="AZ777" i="4" s="1"/>
  <c r="AN777" i="4"/>
  <c r="AP777" i="4" s="1"/>
  <c r="T777" i="4"/>
  <c r="V777" i="4" s="1"/>
  <c r="AI777" i="4"/>
  <c r="AK777" i="4" s="1"/>
  <c r="BC777" i="4"/>
  <c r="BE777" i="4" s="1"/>
  <c r="Y777" i="4"/>
  <c r="AA777" i="4" s="1"/>
  <c r="AS777" i="4"/>
  <c r="AU777" i="4" s="1"/>
  <c r="AD777" i="4"/>
  <c r="AF777" i="4" s="1"/>
  <c r="AX782" i="4" a="1"/>
  <c r="AX782" i="4" s="1"/>
  <c r="AZ782" i="4" s="1"/>
  <c r="AN782" i="4" a="1"/>
  <c r="AN782" i="4" s="1"/>
  <c r="AP782" i="4" s="1"/>
  <c r="AN779" i="4" a="1"/>
  <c r="AN779" i="4" s="1"/>
  <c r="AP779" i="4" s="1"/>
  <c r="AX779" i="4" a="1"/>
  <c r="AX779" i="4" s="1"/>
  <c r="AZ779" i="4" s="1"/>
  <c r="O787" i="4"/>
  <c r="Q787" i="4" s="1"/>
  <c r="BC787" i="4"/>
  <c r="BE787" i="4" s="1"/>
  <c r="Y787" i="4"/>
  <c r="AA787" i="4" s="1"/>
  <c r="AI787" i="4"/>
  <c r="AK787" i="4" s="1"/>
  <c r="AS787" i="4"/>
  <c r="AU787" i="4" s="1"/>
  <c r="AD787" i="4"/>
  <c r="AF787" i="4" s="1"/>
  <c r="AX787" i="4"/>
  <c r="AZ787" i="4" s="1"/>
  <c r="T787" i="4"/>
  <c r="V787" i="4" s="1"/>
  <c r="AN787" i="4"/>
  <c r="AP787" i="4" s="1"/>
  <c r="AD701" i="4" a="1"/>
  <c r="AD701" i="4" s="1"/>
  <c r="AF701" i="4" s="1"/>
  <c r="BR701" i="4" a="1"/>
  <c r="BR701" i="4" s="1"/>
  <c r="BT701" i="4" s="1"/>
  <c r="T759" i="4"/>
  <c r="V759" i="4" s="1"/>
  <c r="AI645" i="4"/>
  <c r="AK645" i="4" s="1"/>
  <c r="AD706" i="4"/>
  <c r="AF706" i="4" s="1"/>
  <c r="Y678" i="4" a="1"/>
  <c r="Y678" i="4" s="1"/>
  <c r="AA678" i="4" s="1"/>
  <c r="O758" i="4"/>
  <c r="Q758" i="4" s="1"/>
  <c r="AX706" i="4"/>
  <c r="AZ706" i="4" s="1"/>
  <c r="AN699" i="4"/>
  <c r="AP699" i="4" s="1"/>
  <c r="AD756" i="4" a="1"/>
  <c r="AD756" i="4" s="1"/>
  <c r="AF756" i="4" s="1"/>
  <c r="AN756" i="4" a="1"/>
  <c r="AN756" i="4" s="1"/>
  <c r="AP756" i="4" s="1"/>
  <c r="Y761" i="4"/>
  <c r="AA761" i="4" s="1"/>
  <c r="AN761" i="4"/>
  <c r="AP761" i="4" s="1"/>
  <c r="AS761" i="4"/>
  <c r="AU761" i="4" s="1"/>
  <c r="AX761" i="4"/>
  <c r="AZ761" i="4" s="1"/>
  <c r="AI761" i="4"/>
  <c r="AK761" i="4" s="1"/>
  <c r="AD761" i="4"/>
  <c r="AF761" i="4" s="1"/>
  <c r="Y752" i="4"/>
  <c r="AA752" i="4" s="1"/>
  <c r="AN752" i="4"/>
  <c r="AP752" i="4" s="1"/>
  <c r="AX752" i="4"/>
  <c r="AZ752" i="4" s="1"/>
  <c r="AI752" i="4"/>
  <c r="AK752" i="4" s="1"/>
  <c r="AS752" i="4"/>
  <c r="AU752" i="4" s="1"/>
  <c r="AD752" i="4"/>
  <c r="AF752" i="4" s="1"/>
  <c r="BR708" i="4"/>
  <c r="BT708" i="4" s="1"/>
  <c r="Y757" i="4"/>
  <c r="AA757" i="4" s="1"/>
  <c r="AS757" i="4"/>
  <c r="AU757" i="4" s="1"/>
  <c r="AD757" i="4"/>
  <c r="AF757" i="4" s="1"/>
  <c r="AN757" i="4"/>
  <c r="AP757" i="4" s="1"/>
  <c r="AX757" i="4"/>
  <c r="AZ757" i="4" s="1"/>
  <c r="AI757" i="4"/>
  <c r="AK757" i="4" s="1"/>
  <c r="Y755" i="4"/>
  <c r="AA755" i="4" s="1"/>
  <c r="AX755" i="4"/>
  <c r="AZ755" i="4" s="1"/>
  <c r="AI755" i="4"/>
  <c r="AK755" i="4" s="1"/>
  <c r="AS755" i="4"/>
  <c r="AU755" i="4" s="1"/>
  <c r="AD755" i="4"/>
  <c r="AF755" i="4" s="1"/>
  <c r="AN755" i="4"/>
  <c r="AP755" i="4" s="1"/>
  <c r="T752" i="4"/>
  <c r="V752" i="4" s="1"/>
  <c r="Y759" i="4"/>
  <c r="AA759" i="4" s="1"/>
  <c r="AS759" i="4"/>
  <c r="AU759" i="4" s="1"/>
  <c r="AD759" i="4"/>
  <c r="AF759" i="4" s="1"/>
  <c r="AN759" i="4"/>
  <c r="AP759" i="4" s="1"/>
  <c r="AI759" i="4"/>
  <c r="AK759" i="4" s="1"/>
  <c r="AX759" i="4"/>
  <c r="AZ759" i="4" s="1"/>
  <c r="Y756" i="4" a="1"/>
  <c r="Y756" i="4" s="1"/>
  <c r="AA756" i="4" s="1"/>
  <c r="T756" i="4" a="1"/>
  <c r="T756" i="4" s="1"/>
  <c r="V756" i="4" s="1"/>
  <c r="Y758" i="4"/>
  <c r="AA758" i="4" s="1"/>
  <c r="AS758" i="4"/>
  <c r="AU758" i="4" s="1"/>
  <c r="AD758" i="4"/>
  <c r="AF758" i="4" s="1"/>
  <c r="AN758" i="4"/>
  <c r="AP758" i="4" s="1"/>
  <c r="AX758" i="4"/>
  <c r="AZ758" i="4" s="1"/>
  <c r="AI758" i="4"/>
  <c r="AK758" i="4" s="1"/>
  <c r="BH708" i="4"/>
  <c r="BJ708" i="4" s="1"/>
  <c r="AX699" i="4"/>
  <c r="AZ699" i="4" s="1"/>
  <c r="T708" i="4"/>
  <c r="V708" i="4" s="1"/>
  <c r="O755" i="4"/>
  <c r="Q755" i="4" s="1"/>
  <c r="AD699" i="4"/>
  <c r="AF699" i="4" s="1"/>
  <c r="BW699" i="4"/>
  <c r="BY699" i="4" s="1"/>
  <c r="AS706" i="4"/>
  <c r="AU706" i="4" s="1"/>
  <c r="BC699" i="4"/>
  <c r="BE699" i="4" s="1"/>
  <c r="BR704" i="4" a="1"/>
  <c r="BR704" i="4" s="1"/>
  <c r="BT704" i="4" s="1"/>
  <c r="O552" i="4"/>
  <c r="Q552" i="4" s="1"/>
  <c r="BM699" i="4"/>
  <c r="BO699" i="4" s="1"/>
  <c r="AX704" i="4" a="1"/>
  <c r="AX704" i="4" s="1"/>
  <c r="AZ704" i="4" s="1"/>
  <c r="BH706" i="4"/>
  <c r="BJ706" i="4" s="1"/>
  <c r="AS699" i="4"/>
  <c r="AU699" i="4" s="1"/>
  <c r="BH704" i="4" a="1"/>
  <c r="BH704" i="4" s="1"/>
  <c r="BJ704" i="4" s="1"/>
  <c r="T706" i="4"/>
  <c r="V706" i="4" s="1"/>
  <c r="AI699" i="4"/>
  <c r="AK699" i="4" s="1"/>
  <c r="AD704" i="4" a="1"/>
  <c r="AD704" i="4" s="1"/>
  <c r="AF704" i="4" s="1"/>
  <c r="O706" i="4"/>
  <c r="Q706" i="4" s="1"/>
  <c r="BR703" i="4"/>
  <c r="BT703" i="4" s="1"/>
  <c r="T645" i="4"/>
  <c r="V645" i="4" s="1"/>
  <c r="BW706" i="4"/>
  <c r="BY706" i="4" s="1"/>
  <c r="Y645" i="4"/>
  <c r="AA645" i="4" s="1"/>
  <c r="BC706" i="4"/>
  <c r="BE706" i="4" s="1"/>
  <c r="O645" i="4"/>
  <c r="Q645" i="4" s="1"/>
  <c r="AI706" i="4"/>
  <c r="AK706" i="4" s="1"/>
  <c r="BC700" i="4"/>
  <c r="BE700" i="4" s="1"/>
  <c r="T703" i="4"/>
  <c r="V703" i="4" s="1"/>
  <c r="O731" i="4"/>
  <c r="Q731" i="4" s="1"/>
  <c r="AD731" i="4"/>
  <c r="AF731" i="4" s="1"/>
  <c r="T731" i="4"/>
  <c r="V731" i="4" s="1"/>
  <c r="Y731" i="4"/>
  <c r="AA731" i="4" s="1"/>
  <c r="BM700" i="4"/>
  <c r="BO700" i="4" s="1"/>
  <c r="AN703" i="4"/>
  <c r="AP703" i="4" s="1"/>
  <c r="T726" i="4"/>
  <c r="V726" i="4" s="1"/>
  <c r="Y726" i="4"/>
  <c r="AA726" i="4" s="1"/>
  <c r="O726" i="4"/>
  <c r="Q726" i="4" s="1"/>
  <c r="AD726" i="4"/>
  <c r="AF726" i="4" s="1"/>
  <c r="AS700" i="4"/>
  <c r="AU700" i="4" s="1"/>
  <c r="AD703" i="4"/>
  <c r="AF703" i="4" s="1"/>
  <c r="O732" i="4"/>
  <c r="Q732" i="4" s="1"/>
  <c r="AD732" i="4"/>
  <c r="AF732" i="4" s="1"/>
  <c r="T732" i="4"/>
  <c r="V732" i="4" s="1"/>
  <c r="Y732" i="4"/>
  <c r="AA732" i="4" s="1"/>
  <c r="BW700" i="4"/>
  <c r="BY700" i="4" s="1"/>
  <c r="AD733" i="4"/>
  <c r="AF733" i="4" s="1"/>
  <c r="T733" i="4"/>
  <c r="V733" i="4" s="1"/>
  <c r="Y733" i="4"/>
  <c r="AA733" i="4" s="1"/>
  <c r="O733" i="4"/>
  <c r="Q733" i="4" s="1"/>
  <c r="Y700" i="4"/>
  <c r="AA700" i="4" s="1"/>
  <c r="BW703" i="4"/>
  <c r="BY703" i="4" s="1"/>
  <c r="AD725" i="4"/>
  <c r="AF725" i="4" s="1"/>
  <c r="T725" i="4"/>
  <c r="V725" i="4" s="1"/>
  <c r="Y725" i="4"/>
  <c r="AA725" i="4" s="1"/>
  <c r="O725" i="4"/>
  <c r="Q725" i="4" s="1"/>
  <c r="AI700" i="4"/>
  <c r="AK700" i="4" s="1"/>
  <c r="O703" i="4"/>
  <c r="Q703" i="4" s="1"/>
  <c r="BR700" i="4"/>
  <c r="BT700" i="4" s="1"/>
  <c r="O700" i="4"/>
  <c r="Q700" i="4" s="1"/>
  <c r="BC703" i="4"/>
  <c r="BE703" i="4" s="1"/>
  <c r="Y729" i="4"/>
  <c r="AA729" i="4" s="1"/>
  <c r="O729" i="4"/>
  <c r="Q729" i="4" s="1"/>
  <c r="AD729" i="4"/>
  <c r="AF729" i="4" s="1"/>
  <c r="T729" i="4"/>
  <c r="V729" i="4" s="1"/>
  <c r="AX700" i="4"/>
  <c r="AZ700" i="4" s="1"/>
  <c r="BM703" i="4"/>
  <c r="BO703" i="4" s="1"/>
  <c r="AD734" i="4"/>
  <c r="AF734" i="4" s="1"/>
  <c r="T734" i="4"/>
  <c r="V734" i="4" s="1"/>
  <c r="Y734" i="4"/>
  <c r="AA734" i="4" s="1"/>
  <c r="O734" i="4"/>
  <c r="Q734" i="4" s="1"/>
  <c r="BH700" i="4"/>
  <c r="BJ700" i="4" s="1"/>
  <c r="AS703" i="4"/>
  <c r="AU703" i="4" s="1"/>
  <c r="T761" i="4"/>
  <c r="V761" i="4" s="1"/>
  <c r="O761" i="4"/>
  <c r="Q761" i="4" s="1"/>
  <c r="T757" i="4"/>
  <c r="V757" i="4" s="1"/>
  <c r="O757" i="4"/>
  <c r="Q757" i="4" s="1"/>
  <c r="AN700" i="4"/>
  <c r="AP700" i="4" s="1"/>
  <c r="AN706" i="4"/>
  <c r="AP706" i="4" s="1"/>
  <c r="AI703" i="4"/>
  <c r="AK703" i="4" s="1"/>
  <c r="AX703" i="4"/>
  <c r="AZ703" i="4" s="1"/>
  <c r="Y703" i="4"/>
  <c r="AA703" i="4" s="1"/>
  <c r="Y706" i="4"/>
  <c r="AA706" i="4" s="1"/>
  <c r="AX701" i="4" a="1"/>
  <c r="AX701" i="4" s="1"/>
  <c r="AZ701" i="4" s="1"/>
  <c r="AS704" i="4" a="1"/>
  <c r="AS704" i="4" s="1"/>
  <c r="AU704" i="4" s="1"/>
  <c r="BR706" i="4"/>
  <c r="BT706" i="4" s="1"/>
  <c r="AI704" i="4" a="1"/>
  <c r="AI704" i="4" s="1"/>
  <c r="AK704" i="4" s="1"/>
  <c r="O656" i="4"/>
  <c r="Q656" i="4" s="1"/>
  <c r="O526" i="4"/>
  <c r="Q526" i="4" s="1"/>
  <c r="T526" i="4"/>
  <c r="V526" i="4" s="1"/>
  <c r="BC704" i="4" a="1"/>
  <c r="BC704" i="4" s="1"/>
  <c r="BE704" i="4" s="1"/>
  <c r="BM622" i="4"/>
  <c r="BO622" i="4" s="1"/>
  <c r="AX708" i="4"/>
  <c r="AZ708" i="4" s="1"/>
  <c r="T678" i="4" a="1"/>
  <c r="T678" i="4" s="1"/>
  <c r="V678" i="4" s="1"/>
  <c r="BW708" i="4"/>
  <c r="BY708" i="4" s="1"/>
  <c r="BM708" i="4"/>
  <c r="BO708" i="4" s="1"/>
  <c r="AD656" i="4"/>
  <c r="AF656" i="4" s="1"/>
  <c r="Y656" i="4"/>
  <c r="AA656" i="4" s="1"/>
  <c r="AD708" i="4"/>
  <c r="AF708" i="4" s="1"/>
  <c r="T656" i="4"/>
  <c r="V656" i="4" s="1"/>
  <c r="Y708" i="4"/>
  <c r="AA708" i="4" s="1"/>
  <c r="AI708" i="4"/>
  <c r="AK708" i="4" s="1"/>
  <c r="AN683" i="4"/>
  <c r="AP683" i="4" s="1"/>
  <c r="AI680" i="4"/>
  <c r="AK680" i="4" s="1"/>
  <c r="AD683" i="4"/>
  <c r="AF683" i="4" s="1"/>
  <c r="AI683" i="4"/>
  <c r="AK683" i="4" s="1"/>
  <c r="AN708" i="4"/>
  <c r="AP708" i="4" s="1"/>
  <c r="O683" i="4"/>
  <c r="Q683" i="4" s="1"/>
  <c r="AS708" i="4"/>
  <c r="AU708" i="4" s="1"/>
  <c r="Y683" i="4"/>
  <c r="AA683" i="4" s="1"/>
  <c r="AX552" i="4"/>
  <c r="AZ552" i="4" s="1"/>
  <c r="AI622" i="4"/>
  <c r="AK622" i="4" s="1"/>
  <c r="BH552" i="4"/>
  <c r="BJ552" i="4" s="1"/>
  <c r="BC622" i="4"/>
  <c r="BE622" i="4" s="1"/>
  <c r="AI701" i="4" a="1"/>
  <c r="AI701" i="4" s="1"/>
  <c r="AK701" i="4" s="1"/>
  <c r="BC701" i="4" a="1"/>
  <c r="BC701" i="4" s="1"/>
  <c r="BE701" i="4" s="1"/>
  <c r="AN622" i="4"/>
  <c r="AP622" i="4" s="1"/>
  <c r="BM701" i="4" a="1"/>
  <c r="BM701" i="4" s="1"/>
  <c r="BO701" i="4" s="1"/>
  <c r="BH622" i="4"/>
  <c r="BJ622" i="4" s="1"/>
  <c r="BR622" i="4"/>
  <c r="BT622" i="4" s="1"/>
  <c r="AD622" i="4"/>
  <c r="AF622" i="4" s="1"/>
  <c r="AI552" i="4"/>
  <c r="AK552" i="4" s="1"/>
  <c r="T622" i="4"/>
  <c r="V622" i="4" s="1"/>
  <c r="O705" i="4"/>
  <c r="Q705" i="4" s="1"/>
  <c r="T705" i="4"/>
  <c r="V705" i="4" s="1"/>
  <c r="AN705" i="4"/>
  <c r="AP705" i="4" s="1"/>
  <c r="AD705" i="4"/>
  <c r="AF705" i="4" s="1"/>
  <c r="BH705" i="4"/>
  <c r="BJ705" i="4" s="1"/>
  <c r="AX705" i="4"/>
  <c r="AZ705" i="4" s="1"/>
  <c r="BR705" i="4"/>
  <c r="BT705" i="4" s="1"/>
  <c r="AS705" i="4"/>
  <c r="AU705" i="4" s="1"/>
  <c r="AI705" i="4"/>
  <c r="AK705" i="4" s="1"/>
  <c r="Y705" i="4"/>
  <c r="AA705" i="4" s="1"/>
  <c r="BM705" i="4"/>
  <c r="BO705" i="4" s="1"/>
  <c r="BC705" i="4"/>
  <c r="BE705" i="4" s="1"/>
  <c r="BW705" i="4"/>
  <c r="BY705" i="4" s="1"/>
  <c r="Y680" i="4"/>
  <c r="AA680" i="4" s="1"/>
  <c r="BC631" i="4"/>
  <c r="BE631" i="4" s="1"/>
  <c r="AI682" i="4"/>
  <c r="AK682" i="4" s="1"/>
  <c r="O682" i="4"/>
  <c r="Q682" i="4" s="1"/>
  <c r="AN682" i="4"/>
  <c r="AP682" i="4" s="1"/>
  <c r="T682" i="4"/>
  <c r="V682" i="4" s="1"/>
  <c r="O680" i="4"/>
  <c r="Q680" i="4" s="1"/>
  <c r="Y682" i="4"/>
  <c r="AA682" i="4" s="1"/>
  <c r="AD680" i="4"/>
  <c r="AF680" i="4" s="1"/>
  <c r="AN680" i="4"/>
  <c r="AP680" i="4" s="1"/>
  <c r="AX630" i="4"/>
  <c r="AZ630" i="4" s="1"/>
  <c r="BM631" i="4"/>
  <c r="BO631" i="4" s="1"/>
  <c r="AS630" i="4"/>
  <c r="AU630" i="4" s="1"/>
  <c r="AD655" i="4"/>
  <c r="AF655" i="4" s="1"/>
  <c r="Y655" i="4"/>
  <c r="AA655" i="4" s="1"/>
  <c r="O654" i="4"/>
  <c r="Q654" i="4" s="1"/>
  <c r="AD496" i="4" a="1"/>
  <c r="AD496" i="4" s="1"/>
  <c r="AF496" i="4" s="1"/>
  <c r="O619" i="4"/>
  <c r="Q619" i="4" s="1"/>
  <c r="AN679" i="4"/>
  <c r="AP679" i="4" s="1"/>
  <c r="AD679" i="4"/>
  <c r="AF679" i="4" s="1"/>
  <c r="T679" i="4"/>
  <c r="V679" i="4" s="1"/>
  <c r="AI679" i="4"/>
  <c r="AK679" i="4" s="1"/>
  <c r="Y679" i="4"/>
  <c r="AA679" i="4" s="1"/>
  <c r="O679" i="4"/>
  <c r="Q679" i="4" s="1"/>
  <c r="AI676" i="4"/>
  <c r="AK676" i="4" s="1"/>
  <c r="O676" i="4"/>
  <c r="Q676" i="4" s="1"/>
  <c r="Y676" i="4"/>
  <c r="AA676" i="4" s="1"/>
  <c r="AN676" i="4"/>
  <c r="AP676" i="4" s="1"/>
  <c r="AD676" i="4"/>
  <c r="AF676" i="4" s="1"/>
  <c r="T676" i="4"/>
  <c r="V676" i="4" s="1"/>
  <c r="AD673" i="4"/>
  <c r="AF673" i="4" s="1"/>
  <c r="T673" i="4"/>
  <c r="V673" i="4" s="1"/>
  <c r="AN673" i="4"/>
  <c r="AP673" i="4" s="1"/>
  <c r="AI673" i="4"/>
  <c r="AK673" i="4" s="1"/>
  <c r="O673" i="4"/>
  <c r="Q673" i="4" s="1"/>
  <c r="Y673" i="4"/>
  <c r="AA673" i="4" s="1"/>
  <c r="AI675" i="4" a="1"/>
  <c r="AI675" i="4" s="1"/>
  <c r="AK675" i="4" s="1"/>
  <c r="T675" i="4" a="1"/>
  <c r="T675" i="4" s="1"/>
  <c r="V675" i="4" s="1"/>
  <c r="Y631" i="4"/>
  <c r="AA631" i="4" s="1"/>
  <c r="AD671" i="4"/>
  <c r="AF671" i="4" s="1"/>
  <c r="T671" i="4"/>
  <c r="V671" i="4" s="1"/>
  <c r="O671" i="4"/>
  <c r="Q671" i="4" s="1"/>
  <c r="AN671" i="4"/>
  <c r="AP671" i="4" s="1"/>
  <c r="Y671" i="4"/>
  <c r="AA671" i="4" s="1"/>
  <c r="AI671" i="4"/>
  <c r="AK671" i="4" s="1"/>
  <c r="AI677" i="4"/>
  <c r="AK677" i="4" s="1"/>
  <c r="Y677" i="4"/>
  <c r="AA677" i="4" s="1"/>
  <c r="O677" i="4"/>
  <c r="Q677" i="4" s="1"/>
  <c r="AD677" i="4"/>
  <c r="AF677" i="4" s="1"/>
  <c r="T677" i="4"/>
  <c r="V677" i="4" s="1"/>
  <c r="AN677" i="4"/>
  <c r="AP677" i="4" s="1"/>
  <c r="AD654" i="4"/>
  <c r="AF654" i="4" s="1"/>
  <c r="T654" i="4"/>
  <c r="V654" i="4" s="1"/>
  <c r="AN674" i="4"/>
  <c r="AP674" i="4" s="1"/>
  <c r="AI674" i="4"/>
  <c r="AK674" i="4" s="1"/>
  <c r="O674" i="4"/>
  <c r="Q674" i="4" s="1"/>
  <c r="Y674" i="4"/>
  <c r="AA674" i="4" s="1"/>
  <c r="AD674" i="4"/>
  <c r="AF674" i="4" s="1"/>
  <c r="T674" i="4"/>
  <c r="V674" i="4" s="1"/>
  <c r="AN681" i="4"/>
  <c r="AP681" i="4" s="1"/>
  <c r="AD681" i="4"/>
  <c r="AF681" i="4" s="1"/>
  <c r="T681" i="4"/>
  <c r="V681" i="4" s="1"/>
  <c r="Y681" i="4"/>
  <c r="AA681" i="4" s="1"/>
  <c r="AI681" i="4"/>
  <c r="AK681" i="4" s="1"/>
  <c r="O681" i="4"/>
  <c r="Q681" i="4" s="1"/>
  <c r="AI654" i="4"/>
  <c r="AK654" i="4" s="1"/>
  <c r="AD675" i="4" a="1"/>
  <c r="AD675" i="4" s="1"/>
  <c r="AF675" i="4" s="1"/>
  <c r="Y675" i="4" a="1"/>
  <c r="Y675" i="4" s="1"/>
  <c r="AA675" i="4" s="1"/>
  <c r="T552" i="4"/>
  <c r="V552" i="4" s="1"/>
  <c r="O631" i="4"/>
  <c r="Q631" i="4" s="1"/>
  <c r="AN552" i="4"/>
  <c r="AP552" i="4" s="1"/>
  <c r="Y552" i="4"/>
  <c r="AA552" i="4" s="1"/>
  <c r="AI625" i="4"/>
  <c r="AK625" i="4" s="1"/>
  <c r="BM552" i="4"/>
  <c r="BO552" i="4" s="1"/>
  <c r="BM625" i="4"/>
  <c r="BO625" i="4" s="1"/>
  <c r="AS622" i="4"/>
  <c r="AU622" i="4" s="1"/>
  <c r="T655" i="4"/>
  <c r="V655" i="4" s="1"/>
  <c r="AD552" i="4"/>
  <c r="AF552" i="4" s="1"/>
  <c r="T625" i="4"/>
  <c r="V625" i="4" s="1"/>
  <c r="AN631" i="4"/>
  <c r="AP631" i="4" s="1"/>
  <c r="AI655" i="4"/>
  <c r="AK655" i="4" s="1"/>
  <c r="BC552" i="4"/>
  <c r="BE552" i="4" s="1"/>
  <c r="BR625" i="4"/>
  <c r="BT625" i="4" s="1"/>
  <c r="AX631" i="4"/>
  <c r="AZ631" i="4" s="1"/>
  <c r="AX622" i="4"/>
  <c r="AZ622" i="4" s="1"/>
  <c r="AI631" i="4"/>
  <c r="AK631" i="4" s="1"/>
  <c r="AS625" i="4"/>
  <c r="AU625" i="4" s="1"/>
  <c r="Y625" i="4"/>
  <c r="AA625" i="4" s="1"/>
  <c r="AX625" i="4"/>
  <c r="AZ625" i="4" s="1"/>
  <c r="AN625" i="4"/>
  <c r="AP625" i="4" s="1"/>
  <c r="AN630" i="4"/>
  <c r="AP630" i="4" s="1"/>
  <c r="BH625" i="4"/>
  <c r="BJ625" i="4" s="1"/>
  <c r="AD625" i="4"/>
  <c r="AF625" i="4" s="1"/>
  <c r="O625" i="4"/>
  <c r="Q625" i="4" s="1"/>
  <c r="O622" i="4"/>
  <c r="Q622" i="4" s="1"/>
  <c r="AD631" i="4"/>
  <c r="AF631" i="4" s="1"/>
  <c r="BH630" i="4"/>
  <c r="BJ630" i="4" s="1"/>
  <c r="AI630" i="4"/>
  <c r="AK630" i="4" s="1"/>
  <c r="BC630" i="4"/>
  <c r="BE630" i="4" s="1"/>
  <c r="BM630" i="4"/>
  <c r="BO630" i="4" s="1"/>
  <c r="AS623" i="4" a="1"/>
  <c r="AS623" i="4" s="1"/>
  <c r="AU623" i="4" s="1"/>
  <c r="Y630" i="4"/>
  <c r="AA630" i="4" s="1"/>
  <c r="BC623" i="4" a="1"/>
  <c r="BC623" i="4" s="1"/>
  <c r="BE623" i="4" s="1"/>
  <c r="O630" i="4"/>
  <c r="Q630" i="4" s="1"/>
  <c r="BR619" i="4"/>
  <c r="BT619" i="4" s="1"/>
  <c r="AD619" i="4"/>
  <c r="AF619" i="4" s="1"/>
  <c r="BC549" i="4"/>
  <c r="BE549" i="4" s="1"/>
  <c r="O648" i="4"/>
  <c r="Q648" i="4" s="1"/>
  <c r="AD648" i="4"/>
  <c r="AF648" i="4" s="1"/>
  <c r="T648" i="4"/>
  <c r="V648" i="4" s="1"/>
  <c r="Y648" i="4"/>
  <c r="AA648" i="4" s="1"/>
  <c r="AI648" i="4"/>
  <c r="AK648" i="4" s="1"/>
  <c r="O653" i="4"/>
  <c r="Q653" i="4" s="1"/>
  <c r="Y653" i="4"/>
  <c r="AA653" i="4" s="1"/>
  <c r="AI653" i="4"/>
  <c r="AK653" i="4" s="1"/>
  <c r="AD653" i="4"/>
  <c r="AF653" i="4" s="1"/>
  <c r="T653" i="4"/>
  <c r="V653" i="4" s="1"/>
  <c r="O647" i="4"/>
  <c r="Q647" i="4" s="1"/>
  <c r="Y647" i="4"/>
  <c r="AA647" i="4" s="1"/>
  <c r="AI647" i="4"/>
  <c r="AK647" i="4" s="1"/>
  <c r="AD647" i="4"/>
  <c r="AF647" i="4" s="1"/>
  <c r="T647" i="4"/>
  <c r="V647" i="4" s="1"/>
  <c r="AX623" i="4" a="1"/>
  <c r="AX623" i="4" s="1"/>
  <c r="AZ623" i="4" s="1"/>
  <c r="O657" i="4"/>
  <c r="Q657" i="4" s="1"/>
  <c r="AI657" i="4"/>
  <c r="AK657" i="4" s="1"/>
  <c r="T657" i="4"/>
  <c r="V657" i="4" s="1"/>
  <c r="AD657" i="4"/>
  <c r="AF657" i="4" s="1"/>
  <c r="Y657" i="4"/>
  <c r="AA657" i="4" s="1"/>
  <c r="AN623" i="4" a="1"/>
  <c r="AN623" i="4" s="1"/>
  <c r="AP623" i="4" s="1"/>
  <c r="BH631" i="4"/>
  <c r="BJ631" i="4" s="1"/>
  <c r="BH623" i="4" a="1"/>
  <c r="BH623" i="4" s="1"/>
  <c r="BJ623" i="4" s="1"/>
  <c r="BR631" i="4"/>
  <c r="BT631" i="4" s="1"/>
  <c r="BR623" i="4" a="1"/>
  <c r="BR623" i="4" s="1"/>
  <c r="BT623" i="4" s="1"/>
  <c r="T631" i="4"/>
  <c r="V631" i="4" s="1"/>
  <c r="T623" i="4" a="1"/>
  <c r="T623" i="4" s="1"/>
  <c r="V623" i="4" s="1"/>
  <c r="O651" i="4"/>
  <c r="Q651" i="4" s="1"/>
  <c r="Y651" i="4"/>
  <c r="AA651" i="4" s="1"/>
  <c r="T651" i="4"/>
  <c r="V651" i="4" s="1"/>
  <c r="AI651" i="4"/>
  <c r="AK651" i="4" s="1"/>
  <c r="AD651" i="4"/>
  <c r="AF651" i="4" s="1"/>
  <c r="T619" i="4"/>
  <c r="V619" i="4" s="1"/>
  <c r="AI619" i="4"/>
  <c r="AK619" i="4" s="1"/>
  <c r="AS619" i="4"/>
  <c r="AU619" i="4" s="1"/>
  <c r="Y619" i="4"/>
  <c r="AA619" i="4" s="1"/>
  <c r="AD630" i="4"/>
  <c r="AF630" i="4" s="1"/>
  <c r="AX619" i="4"/>
  <c r="AZ619" i="4" s="1"/>
  <c r="BR630" i="4"/>
  <c r="BT630" i="4" s="1"/>
  <c r="AN619" i="4"/>
  <c r="AP619" i="4" s="1"/>
  <c r="BH619" i="4"/>
  <c r="BJ619" i="4" s="1"/>
  <c r="BC496" i="4" a="1"/>
  <c r="BC496" i="4" s="1"/>
  <c r="BE496" i="4" s="1"/>
  <c r="BC619" i="4"/>
  <c r="BE619" i="4" s="1"/>
  <c r="BH496" i="4" a="1"/>
  <c r="BH496" i="4" s="1"/>
  <c r="BJ496" i="4" s="1"/>
  <c r="T549" i="4"/>
  <c r="V549" i="4" s="1"/>
  <c r="O627" i="4"/>
  <c r="Q627" i="4" s="1"/>
  <c r="AD627" i="4"/>
  <c r="AF627" i="4" s="1"/>
  <c r="BR627" i="4"/>
  <c r="BT627" i="4" s="1"/>
  <c r="BH627" i="4"/>
  <c r="BJ627" i="4" s="1"/>
  <c r="AN627" i="4"/>
  <c r="AP627" i="4" s="1"/>
  <c r="AX627" i="4"/>
  <c r="AZ627" i="4" s="1"/>
  <c r="Y627" i="4"/>
  <c r="AA627" i="4" s="1"/>
  <c r="BM627" i="4"/>
  <c r="BO627" i="4" s="1"/>
  <c r="AS627" i="4"/>
  <c r="AU627" i="4" s="1"/>
  <c r="AI627" i="4"/>
  <c r="AK627" i="4" s="1"/>
  <c r="BC627" i="4"/>
  <c r="BE627" i="4" s="1"/>
  <c r="T627" i="4"/>
  <c r="V627" i="4" s="1"/>
  <c r="AS553" i="4"/>
  <c r="AU553" i="4" s="1"/>
  <c r="AS579" i="4"/>
  <c r="AU579" i="4" s="1"/>
  <c r="AN574" i="4" a="1"/>
  <c r="AN574" i="4" s="1"/>
  <c r="AP574" i="4" s="1"/>
  <c r="O629" i="4"/>
  <c r="Q629" i="4" s="1"/>
  <c r="AX629" i="4"/>
  <c r="AZ629" i="4" s="1"/>
  <c r="Y629" i="4"/>
  <c r="AA629" i="4" s="1"/>
  <c r="BM629" i="4"/>
  <c r="BO629" i="4" s="1"/>
  <c r="BC629" i="4"/>
  <c r="BE629" i="4" s="1"/>
  <c r="AS629" i="4"/>
  <c r="AU629" i="4" s="1"/>
  <c r="AI629" i="4"/>
  <c r="AK629" i="4" s="1"/>
  <c r="T629" i="4"/>
  <c r="V629" i="4" s="1"/>
  <c r="AN629" i="4"/>
  <c r="AP629" i="4" s="1"/>
  <c r="BR629" i="4"/>
  <c r="BT629" i="4" s="1"/>
  <c r="AD629" i="4"/>
  <c r="AF629" i="4" s="1"/>
  <c r="BH629" i="4"/>
  <c r="BJ629" i="4" s="1"/>
  <c r="O628" i="4"/>
  <c r="Q628" i="4" s="1"/>
  <c r="BH628" i="4"/>
  <c r="BJ628" i="4" s="1"/>
  <c r="AN628" i="4"/>
  <c r="AP628" i="4" s="1"/>
  <c r="AX628" i="4"/>
  <c r="AZ628" i="4" s="1"/>
  <c r="AD628" i="4"/>
  <c r="AF628" i="4" s="1"/>
  <c r="Y628" i="4"/>
  <c r="AA628" i="4" s="1"/>
  <c r="BR628" i="4"/>
  <c r="BT628" i="4" s="1"/>
  <c r="BM628" i="4"/>
  <c r="BO628" i="4" s="1"/>
  <c r="BC628" i="4"/>
  <c r="BE628" i="4" s="1"/>
  <c r="AS628" i="4"/>
  <c r="AU628" i="4" s="1"/>
  <c r="AI628" i="4"/>
  <c r="AK628" i="4" s="1"/>
  <c r="T628" i="4"/>
  <c r="V628" i="4" s="1"/>
  <c r="AS496" i="4" a="1"/>
  <c r="AS496" i="4" s="1"/>
  <c r="AU496" i="4" s="1"/>
  <c r="T579" i="4"/>
  <c r="V579" i="4" s="1"/>
  <c r="O621" i="4"/>
  <c r="Q621" i="4" s="1"/>
  <c r="Y621" i="4"/>
  <c r="AA621" i="4" s="1"/>
  <c r="AS621" i="4"/>
  <c r="AU621" i="4" s="1"/>
  <c r="BM621" i="4"/>
  <c r="BO621" i="4" s="1"/>
  <c r="BC621" i="4"/>
  <c r="BE621" i="4" s="1"/>
  <c r="AI621" i="4"/>
  <c r="AK621" i="4" s="1"/>
  <c r="T621" i="4"/>
  <c r="V621" i="4" s="1"/>
  <c r="AD621" i="4"/>
  <c r="AF621" i="4" s="1"/>
  <c r="BR621" i="4"/>
  <c r="BT621" i="4" s="1"/>
  <c r="BH621" i="4"/>
  <c r="BJ621" i="4" s="1"/>
  <c r="AN621" i="4"/>
  <c r="AP621" i="4" s="1"/>
  <c r="AX621" i="4"/>
  <c r="AZ621" i="4" s="1"/>
  <c r="BR626" i="4" a="1"/>
  <c r="BR626" i="4" s="1"/>
  <c r="BT626" i="4" s="1"/>
  <c r="BH626" i="4" a="1"/>
  <c r="BH626" i="4" s="1"/>
  <c r="BJ626" i="4" s="1"/>
  <c r="AN626" i="4" a="1"/>
  <c r="AN626" i="4" s="1"/>
  <c r="AP626" i="4" s="1"/>
  <c r="AX626" i="4" a="1"/>
  <c r="AX626" i="4" s="1"/>
  <c r="AZ626" i="4" s="1"/>
  <c r="AS626" i="4" a="1"/>
  <c r="AS626" i="4" s="1"/>
  <c r="AU626" i="4" s="1"/>
  <c r="AI626" i="4" a="1"/>
  <c r="AI626" i="4" s="1"/>
  <c r="AK626" i="4" s="1"/>
  <c r="BC626" i="4" a="1"/>
  <c r="BC626" i="4" s="1"/>
  <c r="BE626" i="4" s="1"/>
  <c r="T626" i="4" a="1"/>
  <c r="T626" i="4" s="1"/>
  <c r="V626" i="4" s="1"/>
  <c r="BH543" i="4"/>
  <c r="BJ543" i="4" s="1"/>
  <c r="AI553" i="4"/>
  <c r="AK553" i="4" s="1"/>
  <c r="AX553" i="4"/>
  <c r="AZ553" i="4" s="1"/>
  <c r="AD553" i="4"/>
  <c r="AF553" i="4" s="1"/>
  <c r="BC553" i="4"/>
  <c r="BE553" i="4" s="1"/>
  <c r="AD579" i="4"/>
  <c r="AF579" i="4" s="1"/>
  <c r="AI579" i="4"/>
  <c r="AK579" i="4" s="1"/>
  <c r="AD599" i="4"/>
  <c r="AF599" i="4" s="1"/>
  <c r="AX579" i="4"/>
  <c r="AZ579" i="4" s="1"/>
  <c r="BH553" i="4"/>
  <c r="BJ553" i="4" s="1"/>
  <c r="O579" i="4"/>
  <c r="Q579" i="4" s="1"/>
  <c r="AN553" i="4"/>
  <c r="AP553" i="4" s="1"/>
  <c r="AD567" i="4"/>
  <c r="AF567" i="4" s="1"/>
  <c r="T525" i="4"/>
  <c r="V525" i="4" s="1"/>
  <c r="O553" i="4"/>
  <c r="Q553" i="4" s="1"/>
  <c r="AS567" i="4"/>
  <c r="AU567" i="4" s="1"/>
  <c r="Y525" i="4"/>
  <c r="AA525" i="4" s="1"/>
  <c r="Y553" i="4"/>
  <c r="AA553" i="4" s="1"/>
  <c r="Y567" i="4"/>
  <c r="AA567" i="4" s="1"/>
  <c r="AS574" i="4" a="1"/>
  <c r="AS574" i="4" s="1"/>
  <c r="AU574" i="4" s="1"/>
  <c r="O567" i="4"/>
  <c r="Q567" i="4" s="1"/>
  <c r="AX574" i="4" a="1"/>
  <c r="AX574" i="4" s="1"/>
  <c r="AZ574" i="4" s="1"/>
  <c r="T599" i="4"/>
  <c r="V599" i="4" s="1"/>
  <c r="BH544" i="4"/>
  <c r="BJ544" i="4" s="1"/>
  <c r="AI599" i="4"/>
  <c r="AK599" i="4" s="1"/>
  <c r="AX544" i="4"/>
  <c r="AZ544" i="4" s="1"/>
  <c r="AI567" i="4"/>
  <c r="AK567" i="4" s="1"/>
  <c r="O599" i="4"/>
  <c r="Q599" i="4" s="1"/>
  <c r="T544" i="4"/>
  <c r="V544" i="4" s="1"/>
  <c r="AN544" i="4"/>
  <c r="AP544" i="4" s="1"/>
  <c r="AI574" i="4" a="1"/>
  <c r="AI574" i="4" s="1"/>
  <c r="AK574" i="4" s="1"/>
  <c r="BM469" i="4"/>
  <c r="BO469" i="4" s="1"/>
  <c r="Y544" i="4"/>
  <c r="AA544" i="4" s="1"/>
  <c r="BC544" i="4"/>
  <c r="BE544" i="4" s="1"/>
  <c r="T567" i="4"/>
  <c r="V567" i="4" s="1"/>
  <c r="BM544" i="4"/>
  <c r="BO544" i="4" s="1"/>
  <c r="AX567" i="4"/>
  <c r="AZ567" i="4" s="1"/>
  <c r="Y599" i="4"/>
  <c r="AA599" i="4" s="1"/>
  <c r="AS544" i="4"/>
  <c r="AU544" i="4" s="1"/>
  <c r="O604" i="4"/>
  <c r="Q604" i="4" s="1"/>
  <c r="T604" i="4"/>
  <c r="V604" i="4" s="1"/>
  <c r="AD604" i="4"/>
  <c r="AF604" i="4" s="1"/>
  <c r="AN604" i="4"/>
  <c r="AP604" i="4" s="1"/>
  <c r="Y604" i="4"/>
  <c r="AA604" i="4" s="1"/>
  <c r="AI604" i="4"/>
  <c r="AK604" i="4" s="1"/>
  <c r="O603" i="4"/>
  <c r="Q603" i="4" s="1"/>
  <c r="AI603" i="4"/>
  <c r="AK603" i="4" s="1"/>
  <c r="T603" i="4"/>
  <c r="V603" i="4" s="1"/>
  <c r="AD603" i="4"/>
  <c r="AF603" i="4" s="1"/>
  <c r="AN603" i="4"/>
  <c r="AP603" i="4" s="1"/>
  <c r="Y603" i="4"/>
  <c r="AA603" i="4" s="1"/>
  <c r="O601" i="4"/>
  <c r="Q601" i="4" s="1"/>
  <c r="AI601" i="4"/>
  <c r="AK601" i="4" s="1"/>
  <c r="T601" i="4"/>
  <c r="V601" i="4" s="1"/>
  <c r="Y601" i="4"/>
  <c r="AA601" i="4" s="1"/>
  <c r="AD601" i="4"/>
  <c r="AF601" i="4" s="1"/>
  <c r="AN601" i="4"/>
  <c r="AP601" i="4" s="1"/>
  <c r="Y600" i="4" a="1"/>
  <c r="Y600" i="4" s="1"/>
  <c r="AA600" i="4" s="1"/>
  <c r="T600" i="4" a="1"/>
  <c r="T600" i="4" s="1"/>
  <c r="V600" i="4" s="1"/>
  <c r="AN600" i="4" a="1"/>
  <c r="AN600" i="4" s="1"/>
  <c r="AP600" i="4" s="1"/>
  <c r="AD600" i="4" a="1"/>
  <c r="AD600" i="4" s="1"/>
  <c r="AF600" i="4" s="1"/>
  <c r="O596" i="4"/>
  <c r="Q596" i="4" s="1"/>
  <c r="AD596" i="4"/>
  <c r="AF596" i="4" s="1"/>
  <c r="AN596" i="4"/>
  <c r="AP596" i="4" s="1"/>
  <c r="Y596" i="4"/>
  <c r="AA596" i="4" s="1"/>
  <c r="AI596" i="4"/>
  <c r="AK596" i="4" s="1"/>
  <c r="T596" i="4"/>
  <c r="V596" i="4" s="1"/>
  <c r="O593" i="4"/>
  <c r="Q593" i="4" s="1"/>
  <c r="T593" i="4"/>
  <c r="V593" i="4" s="1"/>
  <c r="AD593" i="4"/>
  <c r="AF593" i="4" s="1"/>
  <c r="AN593" i="4"/>
  <c r="AP593" i="4" s="1"/>
  <c r="Y593" i="4"/>
  <c r="AA593" i="4" s="1"/>
  <c r="AI593" i="4"/>
  <c r="AK593" i="4" s="1"/>
  <c r="O605" i="4"/>
  <c r="Q605" i="4" s="1"/>
  <c r="AD605" i="4"/>
  <c r="AF605" i="4" s="1"/>
  <c r="T605" i="4"/>
  <c r="V605" i="4" s="1"/>
  <c r="AN605" i="4"/>
  <c r="AP605" i="4" s="1"/>
  <c r="Y605" i="4"/>
  <c r="AA605" i="4" s="1"/>
  <c r="AI605" i="4"/>
  <c r="AK605" i="4" s="1"/>
  <c r="AN597" i="4" a="1"/>
  <c r="AN597" i="4" s="1"/>
  <c r="AP597" i="4" s="1"/>
  <c r="Y597" i="4" a="1"/>
  <c r="Y597" i="4" s="1"/>
  <c r="AA597" i="4" s="1"/>
  <c r="T597" i="4" a="1"/>
  <c r="T597" i="4" s="1"/>
  <c r="V597" i="4" s="1"/>
  <c r="AD597" i="4" a="1"/>
  <c r="AD597" i="4" s="1"/>
  <c r="AF597" i="4" s="1"/>
  <c r="O602" i="4"/>
  <c r="Q602" i="4" s="1"/>
  <c r="AI602" i="4"/>
  <c r="AK602" i="4" s="1"/>
  <c r="T602" i="4"/>
  <c r="V602" i="4" s="1"/>
  <c r="AD602" i="4"/>
  <c r="AF602" i="4" s="1"/>
  <c r="AN602" i="4"/>
  <c r="AP602" i="4" s="1"/>
  <c r="Y602" i="4"/>
  <c r="AA602" i="4" s="1"/>
  <c r="O595" i="4"/>
  <c r="Q595" i="4" s="1"/>
  <c r="AD595" i="4"/>
  <c r="AF595" i="4" s="1"/>
  <c r="T595" i="4"/>
  <c r="V595" i="4" s="1"/>
  <c r="AN595" i="4"/>
  <c r="AP595" i="4" s="1"/>
  <c r="Y595" i="4"/>
  <c r="AA595" i="4" s="1"/>
  <c r="AI595" i="4"/>
  <c r="AK595" i="4" s="1"/>
  <c r="AN549" i="4"/>
  <c r="AP549" i="4" s="1"/>
  <c r="Y517" i="4"/>
  <c r="AA517" i="4" s="1"/>
  <c r="T515" i="4"/>
  <c r="V515" i="4" s="1"/>
  <c r="Y515" i="4"/>
  <c r="AA515" i="4" s="1"/>
  <c r="O544" i="4"/>
  <c r="Q544" i="4" s="1"/>
  <c r="AD544" i="4"/>
  <c r="AF544" i="4" s="1"/>
  <c r="AX543" i="4"/>
  <c r="AZ543" i="4" s="1"/>
  <c r="Y579" i="4"/>
  <c r="AA579" i="4" s="1"/>
  <c r="Y518" i="4"/>
  <c r="AA518" i="4" s="1"/>
  <c r="T543" i="4"/>
  <c r="V543" i="4" s="1"/>
  <c r="T518" i="4"/>
  <c r="V518" i="4" s="1"/>
  <c r="T521" i="4"/>
  <c r="V521" i="4" s="1"/>
  <c r="AN543" i="4"/>
  <c r="AP543" i="4" s="1"/>
  <c r="Y521" i="4"/>
  <c r="AA521" i="4" s="1"/>
  <c r="Y549" i="4"/>
  <c r="AA549" i="4" s="1"/>
  <c r="Y543" i="4"/>
  <c r="AA543" i="4" s="1"/>
  <c r="BM549" i="4"/>
  <c r="BO549" i="4" s="1"/>
  <c r="BM543" i="4"/>
  <c r="BO543" i="4" s="1"/>
  <c r="BC543" i="4"/>
  <c r="BE543" i="4" s="1"/>
  <c r="AD549" i="4"/>
  <c r="AF549" i="4" s="1"/>
  <c r="AS543" i="4"/>
  <c r="AU543" i="4" s="1"/>
  <c r="T517" i="4"/>
  <c r="V517" i="4" s="1"/>
  <c r="AS549" i="4"/>
  <c r="AU549" i="4" s="1"/>
  <c r="O543" i="4"/>
  <c r="Q543" i="4" s="1"/>
  <c r="AD543" i="4"/>
  <c r="AF543" i="4" s="1"/>
  <c r="Y548" i="4" a="1"/>
  <c r="Y548" i="4" s="1"/>
  <c r="AA548" i="4" s="1"/>
  <c r="AI571" i="4" a="1"/>
  <c r="AI571" i="4" s="1"/>
  <c r="AK571" i="4" s="1"/>
  <c r="AS571" i="4" a="1"/>
  <c r="AS571" i="4" s="1"/>
  <c r="AU571" i="4" s="1"/>
  <c r="AN571" i="4" a="1"/>
  <c r="AN571" i="4" s="1"/>
  <c r="AP571" i="4" s="1"/>
  <c r="AX571" i="4" a="1"/>
  <c r="AX571" i="4" s="1"/>
  <c r="AZ571" i="4" s="1"/>
  <c r="T571" i="4" a="1"/>
  <c r="T571" i="4" s="1"/>
  <c r="V571" i="4" s="1"/>
  <c r="O575" i="4"/>
  <c r="Q575" i="4" s="1"/>
  <c r="AD575" i="4"/>
  <c r="AF575" i="4" s="1"/>
  <c r="AN575" i="4"/>
  <c r="AP575" i="4" s="1"/>
  <c r="Y575" i="4"/>
  <c r="AA575" i="4" s="1"/>
  <c r="AX575" i="4"/>
  <c r="AZ575" i="4" s="1"/>
  <c r="T575" i="4"/>
  <c r="V575" i="4" s="1"/>
  <c r="AI575" i="4"/>
  <c r="AK575" i="4" s="1"/>
  <c r="AS575" i="4"/>
  <c r="AU575" i="4" s="1"/>
  <c r="O578" i="4"/>
  <c r="Q578" i="4" s="1"/>
  <c r="Y578" i="4"/>
  <c r="AA578" i="4" s="1"/>
  <c r="AX578" i="4"/>
  <c r="AZ578" i="4" s="1"/>
  <c r="T578" i="4"/>
  <c r="V578" i="4" s="1"/>
  <c r="AI578" i="4"/>
  <c r="AK578" i="4" s="1"/>
  <c r="AS578" i="4"/>
  <c r="AU578" i="4" s="1"/>
  <c r="AD578" i="4"/>
  <c r="AF578" i="4" s="1"/>
  <c r="AN578" i="4"/>
  <c r="AP578" i="4" s="1"/>
  <c r="O573" i="4"/>
  <c r="Q573" i="4" s="1"/>
  <c r="AD573" i="4"/>
  <c r="AF573" i="4" s="1"/>
  <c r="AN573" i="4"/>
  <c r="AP573" i="4" s="1"/>
  <c r="Y573" i="4"/>
  <c r="AA573" i="4" s="1"/>
  <c r="AS573" i="4"/>
  <c r="AU573" i="4" s="1"/>
  <c r="AX573" i="4"/>
  <c r="AZ573" i="4" s="1"/>
  <c r="T573" i="4"/>
  <c r="V573" i="4" s="1"/>
  <c r="AI573" i="4"/>
  <c r="AK573" i="4" s="1"/>
  <c r="O577" i="4"/>
  <c r="Q577" i="4" s="1"/>
  <c r="Y577" i="4"/>
  <c r="AA577" i="4" s="1"/>
  <c r="AX577" i="4"/>
  <c r="AZ577" i="4" s="1"/>
  <c r="T577" i="4"/>
  <c r="V577" i="4" s="1"/>
  <c r="AI577" i="4"/>
  <c r="AK577" i="4" s="1"/>
  <c r="AS577" i="4"/>
  <c r="AU577" i="4" s="1"/>
  <c r="AD577" i="4"/>
  <c r="AF577" i="4" s="1"/>
  <c r="AN577" i="4"/>
  <c r="AP577" i="4" s="1"/>
  <c r="O570" i="4"/>
  <c r="Q570" i="4" s="1"/>
  <c r="T570" i="4"/>
  <c r="V570" i="4" s="1"/>
  <c r="AX570" i="4"/>
  <c r="AZ570" i="4" s="1"/>
  <c r="AI570" i="4"/>
  <c r="AK570" i="4" s="1"/>
  <c r="AS570" i="4"/>
  <c r="AU570" i="4" s="1"/>
  <c r="AD570" i="4"/>
  <c r="AF570" i="4" s="1"/>
  <c r="Y570" i="4"/>
  <c r="AA570" i="4" s="1"/>
  <c r="AN570" i="4"/>
  <c r="AP570" i="4" s="1"/>
  <c r="O569" i="4"/>
  <c r="Q569" i="4" s="1"/>
  <c r="AX569" i="4"/>
  <c r="AZ569" i="4" s="1"/>
  <c r="T569" i="4"/>
  <c r="V569" i="4" s="1"/>
  <c r="AI569" i="4"/>
  <c r="AK569" i="4" s="1"/>
  <c r="AN569" i="4"/>
  <c r="AP569" i="4" s="1"/>
  <c r="AS569" i="4"/>
  <c r="AU569" i="4" s="1"/>
  <c r="AD569" i="4"/>
  <c r="AF569" i="4" s="1"/>
  <c r="Y569" i="4"/>
  <c r="AA569" i="4" s="1"/>
  <c r="O576" i="4"/>
  <c r="Q576" i="4" s="1"/>
  <c r="AN576" i="4"/>
  <c r="AP576" i="4" s="1"/>
  <c r="Y576" i="4"/>
  <c r="AA576" i="4" s="1"/>
  <c r="AX576" i="4"/>
  <c r="AZ576" i="4" s="1"/>
  <c r="AD576" i="4"/>
  <c r="AF576" i="4" s="1"/>
  <c r="T576" i="4"/>
  <c r="V576" i="4" s="1"/>
  <c r="AI576" i="4"/>
  <c r="AK576" i="4" s="1"/>
  <c r="AS576" i="4"/>
  <c r="AU576" i="4" s="1"/>
  <c r="Y527" i="4"/>
  <c r="AA527" i="4" s="1"/>
  <c r="O527" i="4"/>
  <c r="Q527" i="4" s="1"/>
  <c r="O549" i="4"/>
  <c r="Q549" i="4" s="1"/>
  <c r="AX549" i="4"/>
  <c r="AZ549" i="4" s="1"/>
  <c r="AI496" i="4" a="1"/>
  <c r="AI496" i="4" s="1"/>
  <c r="AK496" i="4" s="1"/>
  <c r="T496" i="4" a="1"/>
  <c r="T496" i="4" s="1"/>
  <c r="V496" i="4" s="1"/>
  <c r="T501" i="4"/>
  <c r="V501" i="4" s="1"/>
  <c r="AI549" i="4"/>
  <c r="AK549" i="4" s="1"/>
  <c r="T545" i="4" a="1"/>
  <c r="T545" i="4" s="1"/>
  <c r="V545" i="4" s="1"/>
  <c r="BH545" i="4" a="1"/>
  <c r="BH545" i="4" s="1"/>
  <c r="BJ545" i="4" s="1"/>
  <c r="AI545" i="4" a="1"/>
  <c r="AI545" i="4" s="1"/>
  <c r="AK545" i="4" s="1"/>
  <c r="BC545" i="4" a="1"/>
  <c r="BC545" i="4" s="1"/>
  <c r="BE545" i="4" s="1"/>
  <c r="AD545" i="4" a="1"/>
  <c r="AD545" i="4" s="1"/>
  <c r="AF545" i="4" s="1"/>
  <c r="AS545" i="4" a="1"/>
  <c r="AS545" i="4" s="1"/>
  <c r="AU545" i="4" s="1"/>
  <c r="AN547" i="4"/>
  <c r="AP547" i="4" s="1"/>
  <c r="T547" i="4"/>
  <c r="V547" i="4" s="1"/>
  <c r="AX547" i="4"/>
  <c r="AZ547" i="4" s="1"/>
  <c r="BH547" i="4"/>
  <c r="BJ547" i="4" s="1"/>
  <c r="AI547" i="4"/>
  <c r="AK547" i="4" s="1"/>
  <c r="AS547" i="4"/>
  <c r="AU547" i="4" s="1"/>
  <c r="AD547" i="4"/>
  <c r="AF547" i="4" s="1"/>
  <c r="O547" i="4"/>
  <c r="Q547" i="4" s="1"/>
  <c r="BM547" i="4"/>
  <c r="BO547" i="4" s="1"/>
  <c r="BC547" i="4"/>
  <c r="BE547" i="4" s="1"/>
  <c r="Y547" i="4"/>
  <c r="AA547" i="4" s="1"/>
  <c r="Y492" i="4"/>
  <c r="AA492" i="4" s="1"/>
  <c r="BH492" i="4"/>
  <c r="BJ492" i="4" s="1"/>
  <c r="AI551" i="4"/>
  <c r="AK551" i="4" s="1"/>
  <c r="AS551" i="4"/>
  <c r="AU551" i="4" s="1"/>
  <c r="O551" i="4"/>
  <c r="Q551" i="4" s="1"/>
  <c r="AD551" i="4"/>
  <c r="AF551" i="4" s="1"/>
  <c r="BM551" i="4"/>
  <c r="BO551" i="4" s="1"/>
  <c r="BC551" i="4"/>
  <c r="BE551" i="4" s="1"/>
  <c r="Y551" i="4"/>
  <c r="AA551" i="4" s="1"/>
  <c r="AN551" i="4"/>
  <c r="AP551" i="4" s="1"/>
  <c r="AX551" i="4"/>
  <c r="AZ551" i="4" s="1"/>
  <c r="T551" i="4"/>
  <c r="V551" i="4" s="1"/>
  <c r="BH551" i="4"/>
  <c r="BJ551" i="4" s="1"/>
  <c r="AI550" i="4"/>
  <c r="AK550" i="4" s="1"/>
  <c r="BH550" i="4"/>
  <c r="BJ550" i="4" s="1"/>
  <c r="AS550" i="4"/>
  <c r="AU550" i="4" s="1"/>
  <c r="O550" i="4"/>
  <c r="Q550" i="4" s="1"/>
  <c r="AD550" i="4"/>
  <c r="AF550" i="4" s="1"/>
  <c r="BM550" i="4"/>
  <c r="BO550" i="4" s="1"/>
  <c r="BC550" i="4"/>
  <c r="BE550" i="4" s="1"/>
  <c r="Y550" i="4"/>
  <c r="AA550" i="4" s="1"/>
  <c r="AN550" i="4"/>
  <c r="AP550" i="4" s="1"/>
  <c r="AX550" i="4"/>
  <c r="AZ550" i="4" s="1"/>
  <c r="T550" i="4"/>
  <c r="V550" i="4" s="1"/>
  <c r="O524" i="4"/>
  <c r="Q524" i="4" s="1"/>
  <c r="T524" i="4"/>
  <c r="V524" i="4" s="1"/>
  <c r="AD541" i="4"/>
  <c r="AF541" i="4" s="1"/>
  <c r="O541" i="4"/>
  <c r="Q541" i="4" s="1"/>
  <c r="AI541" i="4"/>
  <c r="AK541" i="4" s="1"/>
  <c r="BH541" i="4"/>
  <c r="BJ541" i="4" s="1"/>
  <c r="AS541" i="4"/>
  <c r="AU541" i="4" s="1"/>
  <c r="BM541" i="4"/>
  <c r="BO541" i="4" s="1"/>
  <c r="BC541" i="4"/>
  <c r="BE541" i="4" s="1"/>
  <c r="Y541" i="4"/>
  <c r="AA541" i="4" s="1"/>
  <c r="AN541" i="4"/>
  <c r="AP541" i="4" s="1"/>
  <c r="T541" i="4"/>
  <c r="V541" i="4" s="1"/>
  <c r="AX541" i="4"/>
  <c r="AZ541" i="4" s="1"/>
  <c r="T548" i="4" a="1"/>
  <c r="T548" i="4" s="1"/>
  <c r="V548" i="4" s="1"/>
  <c r="BH548" i="4" a="1"/>
  <c r="BH548" i="4" s="1"/>
  <c r="BJ548" i="4" s="1"/>
  <c r="AI548" i="4" a="1"/>
  <c r="AI548" i="4" s="1"/>
  <c r="AK548" i="4" s="1"/>
  <c r="AS548" i="4" a="1"/>
  <c r="AS548" i="4" s="1"/>
  <c r="AU548" i="4" s="1"/>
  <c r="AD548" i="4" a="1"/>
  <c r="AD548" i="4" s="1"/>
  <c r="AF548" i="4" s="1"/>
  <c r="BC548" i="4" a="1"/>
  <c r="BC548" i="4" s="1"/>
  <c r="BE548" i="4" s="1"/>
  <c r="AN546" i="4"/>
  <c r="AP546" i="4" s="1"/>
  <c r="Y546" i="4"/>
  <c r="AA546" i="4" s="1"/>
  <c r="AX546" i="4"/>
  <c r="AZ546" i="4" s="1"/>
  <c r="T546" i="4"/>
  <c r="V546" i="4" s="1"/>
  <c r="BH546" i="4"/>
  <c r="BJ546" i="4" s="1"/>
  <c r="AI546" i="4"/>
  <c r="AK546" i="4" s="1"/>
  <c r="AD546" i="4"/>
  <c r="AF546" i="4" s="1"/>
  <c r="O546" i="4"/>
  <c r="Q546" i="4" s="1"/>
  <c r="AS546" i="4"/>
  <c r="AU546" i="4" s="1"/>
  <c r="BM546" i="4"/>
  <c r="BO546" i="4" s="1"/>
  <c r="BC546" i="4"/>
  <c r="BE546" i="4" s="1"/>
  <c r="Y545" i="4" a="1"/>
  <c r="Y545" i="4" s="1"/>
  <c r="AA545" i="4" s="1"/>
  <c r="AX545" i="4" a="1"/>
  <c r="AX545" i="4" s="1"/>
  <c r="AZ545" i="4" s="1"/>
  <c r="Y469" i="4"/>
  <c r="AA469" i="4" s="1"/>
  <c r="AD469" i="4"/>
  <c r="AF469" i="4" s="1"/>
  <c r="BH469" i="4"/>
  <c r="BJ469" i="4" s="1"/>
  <c r="Y496" i="4" a="1"/>
  <c r="Y496" i="4" s="1"/>
  <c r="AA496" i="4" s="1"/>
  <c r="AN496" i="4" a="1"/>
  <c r="AN496" i="4" s="1"/>
  <c r="AP496" i="4" s="1"/>
  <c r="CL499" i="4"/>
  <c r="CN499" i="4" s="1"/>
  <c r="CG499" i="4"/>
  <c r="CI499" i="4" s="1"/>
  <c r="CG498" i="4"/>
  <c r="CI498" i="4" s="1"/>
  <c r="CL498" i="4"/>
  <c r="CN498" i="4" s="1"/>
  <c r="BC469" i="4"/>
  <c r="BE469" i="4" s="1"/>
  <c r="CG501" i="4"/>
  <c r="CI501" i="4" s="1"/>
  <c r="CL501" i="4"/>
  <c r="CN501" i="4" s="1"/>
  <c r="AI469" i="4"/>
  <c r="AK469" i="4" s="1"/>
  <c r="T469" i="4"/>
  <c r="V469" i="4" s="1"/>
  <c r="O495" i="4"/>
  <c r="Q495" i="4" s="1"/>
  <c r="CL495" i="4"/>
  <c r="CN495" i="4" s="1"/>
  <c r="CG495" i="4"/>
  <c r="CI495" i="4" s="1"/>
  <c r="Y523" i="4"/>
  <c r="AA523" i="4" s="1"/>
  <c r="T523" i="4"/>
  <c r="V523" i="4" s="1"/>
  <c r="O523" i="4"/>
  <c r="Q523" i="4" s="1"/>
  <c r="AS469" i="4"/>
  <c r="AU469" i="4" s="1"/>
  <c r="AD500" i="4"/>
  <c r="AF500" i="4" s="1"/>
  <c r="CL500" i="4"/>
  <c r="CN500" i="4" s="1"/>
  <c r="CG500" i="4"/>
  <c r="CI500" i="4" s="1"/>
  <c r="CG497" i="4"/>
  <c r="CI497" i="4" s="1"/>
  <c r="CL497" i="4"/>
  <c r="CN497" i="4" s="1"/>
  <c r="BH501" i="4"/>
  <c r="BJ501" i="4" s="1"/>
  <c r="CL489" i="4"/>
  <c r="CN489" i="4" s="1"/>
  <c r="CG489" i="4"/>
  <c r="CI489" i="4" s="1"/>
  <c r="T491" i="4"/>
  <c r="V491" i="4" s="1"/>
  <c r="O491" i="4"/>
  <c r="Q491" i="4" s="1"/>
  <c r="AS491" i="4"/>
  <c r="AU491" i="4" s="1"/>
  <c r="CL491" i="4"/>
  <c r="CN491" i="4" s="1"/>
  <c r="CG491" i="4"/>
  <c r="CI491" i="4" s="1"/>
  <c r="AD466" i="4"/>
  <c r="AF466" i="4" s="1"/>
  <c r="AD493" i="4" a="1"/>
  <c r="AD493" i="4" s="1"/>
  <c r="AF493" i="4" s="1"/>
  <c r="CG493" i="4" a="1"/>
  <c r="CG493" i="4" s="1"/>
  <c r="CI493" i="4" s="1"/>
  <c r="AI466" i="4"/>
  <c r="AK466" i="4" s="1"/>
  <c r="O492" i="4"/>
  <c r="Q492" i="4" s="1"/>
  <c r="CL492" i="4"/>
  <c r="CN492" i="4" s="1"/>
  <c r="CG492" i="4"/>
  <c r="CI492" i="4" s="1"/>
  <c r="AD492" i="4"/>
  <c r="AF492" i="4" s="1"/>
  <c r="AN492" i="4"/>
  <c r="AP492" i="4" s="1"/>
  <c r="AN415" i="4" a="1"/>
  <c r="AN415" i="4" s="1"/>
  <c r="AP415" i="4" s="1"/>
  <c r="AS493" i="4" a="1"/>
  <c r="AS493" i="4" s="1"/>
  <c r="AU493" i="4" s="1"/>
  <c r="AI493" i="4" a="1"/>
  <c r="AI493" i="4" s="1"/>
  <c r="AK493" i="4" s="1"/>
  <c r="O500" i="4"/>
  <c r="Q500" i="4" s="1"/>
  <c r="BC493" i="4" a="1"/>
  <c r="BC493" i="4" s="1"/>
  <c r="BE493" i="4" s="1"/>
  <c r="BC500" i="4"/>
  <c r="BE500" i="4" s="1"/>
  <c r="AI500" i="4"/>
  <c r="AK500" i="4" s="1"/>
  <c r="Y500" i="4"/>
  <c r="AA500" i="4" s="1"/>
  <c r="AN500" i="4"/>
  <c r="AP500" i="4" s="1"/>
  <c r="AS467" i="4" a="1"/>
  <c r="AS467" i="4" s="1"/>
  <c r="AU467" i="4" s="1"/>
  <c r="AS500" i="4"/>
  <c r="AU500" i="4" s="1"/>
  <c r="BH493" i="4" a="1"/>
  <c r="BH493" i="4" s="1"/>
  <c r="BJ493" i="4" s="1"/>
  <c r="BH500" i="4"/>
  <c r="BJ500" i="4" s="1"/>
  <c r="T500" i="4"/>
  <c r="V500" i="4" s="1"/>
  <c r="AX473" i="4"/>
  <c r="AZ473" i="4" s="1"/>
  <c r="AS495" i="4"/>
  <c r="AU495" i="4" s="1"/>
  <c r="BW495" i="4"/>
  <c r="BY495" i="4" s="1"/>
  <c r="BR495" i="4"/>
  <c r="BT495" i="4" s="1"/>
  <c r="CB495" i="4"/>
  <c r="CD495" i="4" s="1"/>
  <c r="BM495" i="4"/>
  <c r="BO495" i="4" s="1"/>
  <c r="Y441" i="4" a="1"/>
  <c r="Y441" i="4" s="1"/>
  <c r="AA441" i="4" s="1"/>
  <c r="AS473" i="4"/>
  <c r="AU473" i="4" s="1"/>
  <c r="CB500" i="4"/>
  <c r="CD500" i="4" s="1"/>
  <c r="BM500" i="4"/>
  <c r="BO500" i="4" s="1"/>
  <c r="BW500" i="4"/>
  <c r="BY500" i="4" s="1"/>
  <c r="BR500" i="4"/>
  <c r="BT500" i="4" s="1"/>
  <c r="AI441" i="4" a="1"/>
  <c r="AI441" i="4" s="1"/>
  <c r="AK441" i="4" s="1"/>
  <c r="T473" i="4"/>
  <c r="V473" i="4" s="1"/>
  <c r="BW493" i="4" a="1"/>
  <c r="BW493" i="4" s="1"/>
  <c r="BY493" i="4" s="1"/>
  <c r="BM493" i="4" a="1"/>
  <c r="BM493" i="4" s="1"/>
  <c r="BO493" i="4" s="1"/>
  <c r="BR493" i="4" a="1"/>
  <c r="BR493" i="4" s="1"/>
  <c r="BT493" i="4" s="1"/>
  <c r="CB493" i="4" a="1"/>
  <c r="CB493" i="4" s="1"/>
  <c r="CD493" i="4" s="1"/>
  <c r="BH473" i="4"/>
  <c r="BJ473" i="4" s="1"/>
  <c r="BW492" i="4"/>
  <c r="BY492" i="4" s="1"/>
  <c r="BM492" i="4"/>
  <c r="BO492" i="4" s="1"/>
  <c r="BR492" i="4"/>
  <c r="BT492" i="4" s="1"/>
  <c r="CB492" i="4"/>
  <c r="CD492" i="4" s="1"/>
  <c r="Y473" i="4"/>
  <c r="AA473" i="4" s="1"/>
  <c r="BC473" i="4"/>
  <c r="BE473" i="4" s="1"/>
  <c r="AD498" i="4"/>
  <c r="AF498" i="4" s="1"/>
  <c r="BR498" i="4"/>
  <c r="BT498" i="4" s="1"/>
  <c r="CB498" i="4"/>
  <c r="CD498" i="4" s="1"/>
  <c r="BM498" i="4"/>
  <c r="BO498" i="4" s="1"/>
  <c r="BW498" i="4"/>
  <c r="BY498" i="4" s="1"/>
  <c r="O473" i="4"/>
  <c r="Q473" i="4" s="1"/>
  <c r="CB489" i="4"/>
  <c r="CD489" i="4" s="1"/>
  <c r="BM489" i="4"/>
  <c r="BO489" i="4" s="1"/>
  <c r="BR489" i="4"/>
  <c r="BT489" i="4" s="1"/>
  <c r="BW489" i="4"/>
  <c r="BY489" i="4" s="1"/>
  <c r="BM473" i="4"/>
  <c r="BO473" i="4" s="1"/>
  <c r="Y493" i="4" a="1"/>
  <c r="Y493" i="4" s="1"/>
  <c r="AA493" i="4" s="1"/>
  <c r="AX500" i="4"/>
  <c r="AZ500" i="4" s="1"/>
  <c r="BR497" i="4"/>
  <c r="BT497" i="4" s="1"/>
  <c r="CB497" i="4"/>
  <c r="CD497" i="4" s="1"/>
  <c r="BM497" i="4"/>
  <c r="BO497" i="4" s="1"/>
  <c r="BW497" i="4"/>
  <c r="BY497" i="4" s="1"/>
  <c r="AI473" i="4"/>
  <c r="AK473" i="4" s="1"/>
  <c r="AN493" i="4" a="1"/>
  <c r="AN493" i="4" s="1"/>
  <c r="AP493" i="4" s="1"/>
  <c r="AS492" i="4"/>
  <c r="AU492" i="4" s="1"/>
  <c r="AD473" i="4"/>
  <c r="AF473" i="4" s="1"/>
  <c r="T493" i="4" a="1"/>
  <c r="T493" i="4" s="1"/>
  <c r="V493" i="4" s="1"/>
  <c r="AX492" i="4"/>
  <c r="AZ492" i="4" s="1"/>
  <c r="BC491" i="4"/>
  <c r="BE491" i="4" s="1"/>
  <c r="BM491" i="4"/>
  <c r="BO491" i="4" s="1"/>
  <c r="CB491" i="4"/>
  <c r="CD491" i="4" s="1"/>
  <c r="BW491" i="4"/>
  <c r="BY491" i="4" s="1"/>
  <c r="BR491" i="4"/>
  <c r="BT491" i="4" s="1"/>
  <c r="AN441" i="4" a="1"/>
  <c r="AN441" i="4" s="1"/>
  <c r="AP441" i="4" s="1"/>
  <c r="CB499" i="4"/>
  <c r="CD499" i="4" s="1"/>
  <c r="BM499" i="4"/>
  <c r="BO499" i="4" s="1"/>
  <c r="BR499" i="4"/>
  <c r="BT499" i="4" s="1"/>
  <c r="BW499" i="4"/>
  <c r="BY499" i="4" s="1"/>
  <c r="AI492" i="4"/>
  <c r="AK492" i="4" s="1"/>
  <c r="BC492" i="4"/>
  <c r="BE492" i="4" s="1"/>
  <c r="AN501" i="4"/>
  <c r="AP501" i="4" s="1"/>
  <c r="CB501" i="4"/>
  <c r="CD501" i="4" s="1"/>
  <c r="BM501" i="4"/>
  <c r="BO501" i="4" s="1"/>
  <c r="BW501" i="4"/>
  <c r="BY501" i="4" s="1"/>
  <c r="BR501" i="4"/>
  <c r="BT501" i="4" s="1"/>
  <c r="BR496" i="4" a="1"/>
  <c r="BR496" i="4" s="1"/>
  <c r="BT496" i="4" s="1"/>
  <c r="CB496" i="4" a="1"/>
  <c r="CB496" i="4" s="1"/>
  <c r="CD496" i="4" s="1"/>
  <c r="BM496" i="4" a="1"/>
  <c r="BM496" i="4" s="1"/>
  <c r="BO496" i="4" s="1"/>
  <c r="BW496" i="4" a="1"/>
  <c r="BW496" i="4" s="1"/>
  <c r="BY496" i="4" s="1"/>
  <c r="AX466" i="4"/>
  <c r="AZ466" i="4" s="1"/>
  <c r="BH498" i="4"/>
  <c r="BJ498" i="4" s="1"/>
  <c r="Y466" i="4"/>
  <c r="AA466" i="4" s="1"/>
  <c r="BC498" i="4"/>
  <c r="BE498" i="4" s="1"/>
  <c r="BC466" i="4"/>
  <c r="BE466" i="4" s="1"/>
  <c r="AX467" i="4" a="1"/>
  <c r="AX467" i="4" s="1"/>
  <c r="AZ467" i="4" s="1"/>
  <c r="AD501" i="4"/>
  <c r="AF501" i="4" s="1"/>
  <c r="AN466" i="4"/>
  <c r="AP466" i="4" s="1"/>
  <c r="AN469" i="4"/>
  <c r="AP469" i="4" s="1"/>
  <c r="AS466" i="4"/>
  <c r="AU466" i="4" s="1"/>
  <c r="AX501" i="4"/>
  <c r="AZ501" i="4" s="1"/>
  <c r="O469" i="4"/>
  <c r="Q469" i="4" s="1"/>
  <c r="T466" i="4"/>
  <c r="V466" i="4" s="1"/>
  <c r="AI501" i="4"/>
  <c r="AK501" i="4" s="1"/>
  <c r="BM466" i="4"/>
  <c r="BO466" i="4" s="1"/>
  <c r="AS501" i="4"/>
  <c r="AU501" i="4" s="1"/>
  <c r="AX498" i="4"/>
  <c r="AZ498" i="4" s="1"/>
  <c r="Y491" i="4"/>
  <c r="AA491" i="4" s="1"/>
  <c r="BC501" i="4"/>
  <c r="BE501" i="4" s="1"/>
  <c r="AN491" i="4"/>
  <c r="AP491" i="4" s="1"/>
  <c r="Y501" i="4"/>
  <c r="AA501" i="4" s="1"/>
  <c r="BH466" i="4"/>
  <c r="BJ466" i="4" s="1"/>
  <c r="BH491" i="4"/>
  <c r="BJ491" i="4" s="1"/>
  <c r="AD495" i="4"/>
  <c r="AF495" i="4" s="1"/>
  <c r="AI495" i="4"/>
  <c r="AK495" i="4" s="1"/>
  <c r="BC495" i="4"/>
  <c r="BE495" i="4" s="1"/>
  <c r="AI415" i="4" a="1"/>
  <c r="AI415" i="4" s="1"/>
  <c r="AK415" i="4" s="1"/>
  <c r="T498" i="4"/>
  <c r="V498" i="4" s="1"/>
  <c r="AI498" i="4"/>
  <c r="AK498" i="4" s="1"/>
  <c r="AX495" i="4"/>
  <c r="AZ495" i="4" s="1"/>
  <c r="O498" i="4"/>
  <c r="Q498" i="4" s="1"/>
  <c r="Y498" i="4"/>
  <c r="AA498" i="4" s="1"/>
  <c r="AN495" i="4"/>
  <c r="AP495" i="4" s="1"/>
  <c r="AN498" i="4"/>
  <c r="AP498" i="4" s="1"/>
  <c r="Y495" i="4"/>
  <c r="AA495" i="4" s="1"/>
  <c r="AS498" i="4"/>
  <c r="AU498" i="4" s="1"/>
  <c r="BH495" i="4"/>
  <c r="BJ495" i="4" s="1"/>
  <c r="T495" i="4"/>
  <c r="V495" i="4" s="1"/>
  <c r="AX421" i="4"/>
  <c r="AZ421" i="4" s="1"/>
  <c r="Y467" i="4" a="1"/>
  <c r="Y467" i="4" s="1"/>
  <c r="AA467" i="4" s="1"/>
  <c r="AI467" i="4" a="1"/>
  <c r="AI467" i="4" s="1"/>
  <c r="AK467" i="4" s="1"/>
  <c r="Y443" i="4"/>
  <c r="AA443" i="4" s="1"/>
  <c r="BH467" i="4" a="1"/>
  <c r="BH467" i="4" s="1"/>
  <c r="BJ467" i="4" s="1"/>
  <c r="AX491" i="4"/>
  <c r="AZ491" i="4" s="1"/>
  <c r="AN443" i="4"/>
  <c r="AP443" i="4" s="1"/>
  <c r="BC467" i="4" a="1"/>
  <c r="BC467" i="4" s="1"/>
  <c r="BE467" i="4" s="1"/>
  <c r="AI491" i="4"/>
  <c r="AK491" i="4" s="1"/>
  <c r="AN467" i="4" a="1"/>
  <c r="AN467" i="4" s="1"/>
  <c r="AP467" i="4" s="1"/>
  <c r="AX499" i="4"/>
  <c r="AZ499" i="4" s="1"/>
  <c r="BH499" i="4"/>
  <c r="BJ499" i="4" s="1"/>
  <c r="AD499" i="4"/>
  <c r="AF499" i="4" s="1"/>
  <c r="AS499" i="4"/>
  <c r="AU499" i="4" s="1"/>
  <c r="AN499" i="4"/>
  <c r="AP499" i="4" s="1"/>
  <c r="Y499" i="4"/>
  <c r="AA499" i="4" s="1"/>
  <c r="BC499" i="4"/>
  <c r="BE499" i="4" s="1"/>
  <c r="AI499" i="4"/>
  <c r="AK499" i="4" s="1"/>
  <c r="AD443" i="4"/>
  <c r="AF443" i="4" s="1"/>
  <c r="AS443" i="4"/>
  <c r="AU443" i="4" s="1"/>
  <c r="BC421" i="4"/>
  <c r="BE421" i="4" s="1"/>
  <c r="O443" i="4"/>
  <c r="Q443" i="4" s="1"/>
  <c r="AS421" i="4"/>
  <c r="AU421" i="4" s="1"/>
  <c r="O421" i="4"/>
  <c r="Q421" i="4" s="1"/>
  <c r="AI497" i="4"/>
  <c r="AK497" i="4" s="1"/>
  <c r="AX497" i="4"/>
  <c r="AZ497" i="4" s="1"/>
  <c r="AD497" i="4"/>
  <c r="AF497" i="4" s="1"/>
  <c r="BH497" i="4"/>
  <c r="BJ497" i="4" s="1"/>
  <c r="AS497" i="4"/>
  <c r="AU497" i="4" s="1"/>
  <c r="AN497" i="4"/>
  <c r="AP497" i="4" s="1"/>
  <c r="Y497" i="4"/>
  <c r="AA497" i="4" s="1"/>
  <c r="BC497" i="4"/>
  <c r="BE497" i="4" s="1"/>
  <c r="AS489" i="4"/>
  <c r="AU489" i="4" s="1"/>
  <c r="AD489" i="4"/>
  <c r="AF489" i="4" s="1"/>
  <c r="BH489" i="4"/>
  <c r="BJ489" i="4" s="1"/>
  <c r="AN489" i="4"/>
  <c r="AP489" i="4" s="1"/>
  <c r="Y489" i="4"/>
  <c r="AA489" i="4" s="1"/>
  <c r="BC489" i="4"/>
  <c r="BE489" i="4" s="1"/>
  <c r="AI489" i="4"/>
  <c r="AK489" i="4" s="1"/>
  <c r="AX489" i="4"/>
  <c r="AZ489" i="4" s="1"/>
  <c r="O497" i="4"/>
  <c r="Q497" i="4" s="1"/>
  <c r="T497" i="4"/>
  <c r="V497" i="4" s="1"/>
  <c r="O499" i="4"/>
  <c r="Q499" i="4" s="1"/>
  <c r="T499" i="4"/>
  <c r="V499" i="4" s="1"/>
  <c r="T443" i="4"/>
  <c r="V443" i="4" s="1"/>
  <c r="O489" i="4"/>
  <c r="Q489" i="4" s="1"/>
  <c r="T489" i="4"/>
  <c r="V489" i="4" s="1"/>
  <c r="AX443" i="4"/>
  <c r="AZ443" i="4" s="1"/>
  <c r="AX418" i="4" a="1"/>
  <c r="AX418" i="4" s="1"/>
  <c r="AZ418" i="4" s="1"/>
  <c r="T418" i="4" a="1"/>
  <c r="T418" i="4" s="1"/>
  <c r="V418" i="4" s="1"/>
  <c r="AX470" i="4" a="1"/>
  <c r="AX470" i="4" s="1"/>
  <c r="AZ470" i="4" s="1"/>
  <c r="AN470" i="4" a="1"/>
  <c r="AN470" i="4" s="1"/>
  <c r="AP470" i="4" s="1"/>
  <c r="AI470" i="4" a="1"/>
  <c r="AI470" i="4" s="1"/>
  <c r="AK470" i="4" s="1"/>
  <c r="BH470" i="4" a="1"/>
  <c r="BH470" i="4" s="1"/>
  <c r="BJ470" i="4" s="1"/>
  <c r="BC470" i="4" a="1"/>
  <c r="BC470" i="4" s="1"/>
  <c r="BE470" i="4" s="1"/>
  <c r="Y470" i="4" a="1"/>
  <c r="Y470" i="4" s="1"/>
  <c r="AA470" i="4" s="1"/>
  <c r="AS470" i="4" a="1"/>
  <c r="AS470" i="4" s="1"/>
  <c r="AU470" i="4" s="1"/>
  <c r="T470" i="4" a="1"/>
  <c r="T470" i="4" s="1"/>
  <c r="V470" i="4" s="1"/>
  <c r="BH463" i="4"/>
  <c r="BJ463" i="4" s="1"/>
  <c r="BC463" i="4"/>
  <c r="BE463" i="4" s="1"/>
  <c r="BM463" i="4"/>
  <c r="BO463" i="4" s="1"/>
  <c r="AX463" i="4"/>
  <c r="AZ463" i="4" s="1"/>
  <c r="BH472" i="4"/>
  <c r="BJ472" i="4" s="1"/>
  <c r="AI472" i="4"/>
  <c r="AK472" i="4" s="1"/>
  <c r="AD472" i="4"/>
  <c r="AF472" i="4" s="1"/>
  <c r="AN472" i="4"/>
  <c r="AP472" i="4" s="1"/>
  <c r="BM472" i="4"/>
  <c r="BO472" i="4" s="1"/>
  <c r="BC472" i="4"/>
  <c r="BE472" i="4" s="1"/>
  <c r="Y472" i="4"/>
  <c r="AA472" i="4" s="1"/>
  <c r="T472" i="4"/>
  <c r="V472" i="4" s="1"/>
  <c r="AS472" i="4"/>
  <c r="AU472" i="4" s="1"/>
  <c r="AX472" i="4"/>
  <c r="AZ472" i="4" s="1"/>
  <c r="O472" i="4"/>
  <c r="Q472" i="4" s="1"/>
  <c r="AD474" i="4"/>
  <c r="AF474" i="4" s="1"/>
  <c r="BM474" i="4"/>
  <c r="BO474" i="4" s="1"/>
  <c r="Y474" i="4"/>
  <c r="AA474" i="4" s="1"/>
  <c r="BC474" i="4"/>
  <c r="BE474" i="4" s="1"/>
  <c r="T474" i="4"/>
  <c r="V474" i="4" s="1"/>
  <c r="AS474" i="4"/>
  <c r="AU474" i="4" s="1"/>
  <c r="AX474" i="4"/>
  <c r="AZ474" i="4" s="1"/>
  <c r="O474" i="4"/>
  <c r="Q474" i="4" s="1"/>
  <c r="BH474" i="4"/>
  <c r="BJ474" i="4" s="1"/>
  <c r="AN474" i="4"/>
  <c r="AP474" i="4" s="1"/>
  <c r="AI474" i="4"/>
  <c r="AK474" i="4" s="1"/>
  <c r="BC465" i="4"/>
  <c r="BE465" i="4" s="1"/>
  <c r="Y465" i="4"/>
  <c r="AA465" i="4" s="1"/>
  <c r="BM465" i="4"/>
  <c r="BO465" i="4" s="1"/>
  <c r="T465" i="4"/>
  <c r="V465" i="4" s="1"/>
  <c r="AS465" i="4"/>
  <c r="AU465" i="4" s="1"/>
  <c r="AN465" i="4"/>
  <c r="AP465" i="4" s="1"/>
  <c r="O465" i="4"/>
  <c r="Q465" i="4" s="1"/>
  <c r="AX465" i="4"/>
  <c r="AZ465" i="4" s="1"/>
  <c r="AD465" i="4"/>
  <c r="AF465" i="4" s="1"/>
  <c r="AI465" i="4"/>
  <c r="AK465" i="4" s="1"/>
  <c r="BH465" i="4"/>
  <c r="BJ465" i="4" s="1"/>
  <c r="T468" i="4"/>
  <c r="V468" i="4" s="1"/>
  <c r="AS468" i="4"/>
  <c r="AU468" i="4" s="1"/>
  <c r="O468" i="4"/>
  <c r="Q468" i="4" s="1"/>
  <c r="AX468" i="4"/>
  <c r="AZ468" i="4" s="1"/>
  <c r="AN468" i="4"/>
  <c r="AP468" i="4" s="1"/>
  <c r="BH468" i="4"/>
  <c r="BJ468" i="4" s="1"/>
  <c r="AI468" i="4"/>
  <c r="AK468" i="4" s="1"/>
  <c r="AD468" i="4"/>
  <c r="AF468" i="4" s="1"/>
  <c r="Y468" i="4"/>
  <c r="AA468" i="4" s="1"/>
  <c r="BM468" i="4"/>
  <c r="BO468" i="4" s="1"/>
  <c r="BC468" i="4"/>
  <c r="BE468" i="4" s="1"/>
  <c r="BM475" i="4"/>
  <c r="BO475" i="4" s="1"/>
  <c r="Y475" i="4"/>
  <c r="AA475" i="4" s="1"/>
  <c r="BC475" i="4"/>
  <c r="BE475" i="4" s="1"/>
  <c r="AD475" i="4"/>
  <c r="AF475" i="4" s="1"/>
  <c r="AS475" i="4"/>
  <c r="AU475" i="4" s="1"/>
  <c r="T475" i="4"/>
  <c r="V475" i="4" s="1"/>
  <c r="AX475" i="4"/>
  <c r="AZ475" i="4" s="1"/>
  <c r="BH475" i="4"/>
  <c r="BJ475" i="4" s="1"/>
  <c r="O475" i="4"/>
  <c r="Q475" i="4" s="1"/>
  <c r="AN475" i="4"/>
  <c r="AP475" i="4" s="1"/>
  <c r="AI475" i="4"/>
  <c r="AK475" i="4" s="1"/>
  <c r="AN471" i="4"/>
  <c r="AP471" i="4" s="1"/>
  <c r="AI471" i="4"/>
  <c r="AK471" i="4" s="1"/>
  <c r="BH471" i="4"/>
  <c r="BJ471" i="4" s="1"/>
  <c r="AX471" i="4"/>
  <c r="AZ471" i="4" s="1"/>
  <c r="AD471" i="4"/>
  <c r="AF471" i="4" s="1"/>
  <c r="BC471" i="4"/>
  <c r="BE471" i="4" s="1"/>
  <c r="Y471" i="4"/>
  <c r="AA471" i="4" s="1"/>
  <c r="BM471" i="4"/>
  <c r="BO471" i="4" s="1"/>
  <c r="O471" i="4"/>
  <c r="Q471" i="4" s="1"/>
  <c r="AS471" i="4"/>
  <c r="AU471" i="4" s="1"/>
  <c r="T471" i="4"/>
  <c r="V471" i="4" s="1"/>
  <c r="AI463" i="4"/>
  <c r="AK463" i="4" s="1"/>
  <c r="T463" i="4"/>
  <c r="V463" i="4" s="1"/>
  <c r="AD463" i="4"/>
  <c r="AF463" i="4" s="1"/>
  <c r="AS463" i="4"/>
  <c r="AU463" i="4" s="1"/>
  <c r="O463" i="4"/>
  <c r="Q463" i="4" s="1"/>
  <c r="AN463" i="4"/>
  <c r="AP463" i="4" s="1"/>
  <c r="Y463" i="4"/>
  <c r="AA463" i="4" s="1"/>
  <c r="AN317" i="4"/>
  <c r="AP317" i="4" s="1"/>
  <c r="Y317" i="4"/>
  <c r="AA317" i="4" s="1"/>
  <c r="AS317" i="4"/>
  <c r="AU317" i="4" s="1"/>
  <c r="AI317" i="4"/>
  <c r="AK317" i="4" s="1"/>
  <c r="AD317" i="4"/>
  <c r="AF317" i="4" s="1"/>
  <c r="O317" i="4"/>
  <c r="Q317" i="4" s="1"/>
  <c r="AX317" i="4"/>
  <c r="AZ317" i="4" s="1"/>
  <c r="Y421" i="4"/>
  <c r="AA421" i="4" s="1"/>
  <c r="AN413" i="4"/>
  <c r="AP413" i="4" s="1"/>
  <c r="O413" i="4"/>
  <c r="Q413" i="4" s="1"/>
  <c r="BC423" i="4"/>
  <c r="BE423" i="4" s="1"/>
  <c r="AS445" i="4"/>
  <c r="AU445" i="4" s="1"/>
  <c r="O445" i="4"/>
  <c r="Q445" i="4" s="1"/>
  <c r="AD445" i="4"/>
  <c r="AF445" i="4" s="1"/>
  <c r="AN445" i="4"/>
  <c r="AP445" i="4" s="1"/>
  <c r="Y445" i="4"/>
  <c r="AA445" i="4" s="1"/>
  <c r="AX445" i="4"/>
  <c r="AZ445" i="4" s="1"/>
  <c r="T445" i="4"/>
  <c r="V445" i="4" s="1"/>
  <c r="AI445" i="4"/>
  <c r="AK445" i="4" s="1"/>
  <c r="AN447" i="4"/>
  <c r="AP447" i="4" s="1"/>
  <c r="Y447" i="4"/>
  <c r="AA447" i="4" s="1"/>
  <c r="AX447" i="4"/>
  <c r="AZ447" i="4" s="1"/>
  <c r="T447" i="4"/>
  <c r="V447" i="4" s="1"/>
  <c r="AI447" i="4"/>
  <c r="AK447" i="4" s="1"/>
  <c r="AS447" i="4"/>
  <c r="AU447" i="4" s="1"/>
  <c r="O447" i="4"/>
  <c r="Q447" i="4" s="1"/>
  <c r="AD447" i="4"/>
  <c r="AF447" i="4" s="1"/>
  <c r="AN449" i="4"/>
  <c r="AP449" i="4" s="1"/>
  <c r="Y449" i="4"/>
  <c r="AA449" i="4" s="1"/>
  <c r="AX449" i="4"/>
  <c r="AZ449" i="4" s="1"/>
  <c r="T449" i="4"/>
  <c r="V449" i="4" s="1"/>
  <c r="AI449" i="4"/>
  <c r="AK449" i="4" s="1"/>
  <c r="AS449" i="4"/>
  <c r="AU449" i="4" s="1"/>
  <c r="O449" i="4"/>
  <c r="Q449" i="4" s="1"/>
  <c r="AD449" i="4"/>
  <c r="AF449" i="4" s="1"/>
  <c r="AD446" i="4"/>
  <c r="AF446" i="4" s="1"/>
  <c r="O446" i="4"/>
  <c r="Q446" i="4" s="1"/>
  <c r="AN446" i="4"/>
  <c r="AP446" i="4" s="1"/>
  <c r="Y446" i="4"/>
  <c r="AA446" i="4" s="1"/>
  <c r="AX446" i="4"/>
  <c r="AZ446" i="4" s="1"/>
  <c r="T446" i="4"/>
  <c r="V446" i="4" s="1"/>
  <c r="AI446" i="4"/>
  <c r="AK446" i="4" s="1"/>
  <c r="AS446" i="4"/>
  <c r="AU446" i="4" s="1"/>
  <c r="AN448" i="4"/>
  <c r="AP448" i="4" s="1"/>
  <c r="Y448" i="4"/>
  <c r="AA448" i="4" s="1"/>
  <c r="T448" i="4"/>
  <c r="V448" i="4" s="1"/>
  <c r="AX448" i="4"/>
  <c r="AZ448" i="4" s="1"/>
  <c r="AI448" i="4"/>
  <c r="AK448" i="4" s="1"/>
  <c r="AS448" i="4"/>
  <c r="AU448" i="4" s="1"/>
  <c r="O448" i="4"/>
  <c r="Q448" i="4" s="1"/>
  <c r="AD448" i="4"/>
  <c r="AF448" i="4" s="1"/>
  <c r="AX440" i="4"/>
  <c r="AZ440" i="4" s="1"/>
  <c r="T440" i="4"/>
  <c r="V440" i="4" s="1"/>
  <c r="AI440" i="4"/>
  <c r="AK440" i="4" s="1"/>
  <c r="O440" i="4"/>
  <c r="Q440" i="4" s="1"/>
  <c r="AS440" i="4"/>
  <c r="AU440" i="4" s="1"/>
  <c r="AD440" i="4"/>
  <c r="AF440" i="4" s="1"/>
  <c r="AN440" i="4"/>
  <c r="AP440" i="4" s="1"/>
  <c r="Y440" i="4"/>
  <c r="AA440" i="4" s="1"/>
  <c r="AN439" i="4"/>
  <c r="AP439" i="4" s="1"/>
  <c r="AX439" i="4"/>
  <c r="AZ439" i="4" s="1"/>
  <c r="T439" i="4"/>
  <c r="V439" i="4" s="1"/>
  <c r="AI439" i="4"/>
  <c r="AK439" i="4" s="1"/>
  <c r="O439" i="4"/>
  <c r="Q439" i="4" s="1"/>
  <c r="AS439" i="4"/>
  <c r="AU439" i="4" s="1"/>
  <c r="AD439" i="4"/>
  <c r="AF439" i="4" s="1"/>
  <c r="Y439" i="4"/>
  <c r="AA439" i="4" s="1"/>
  <c r="AS444" i="4" a="1"/>
  <c r="AS444" i="4" s="1"/>
  <c r="AU444" i="4" s="1"/>
  <c r="AN444" i="4" a="1"/>
  <c r="AN444" i="4" s="1"/>
  <c r="AP444" i="4" s="1"/>
  <c r="Y444" i="4" a="1"/>
  <c r="Y444" i="4" s="1"/>
  <c r="AA444" i="4" s="1"/>
  <c r="AI444" i="4" a="1"/>
  <c r="AI444" i="4" s="1"/>
  <c r="AK444" i="4" s="1"/>
  <c r="T423" i="4"/>
  <c r="V423" i="4" s="1"/>
  <c r="AD421" i="4"/>
  <c r="AF421" i="4" s="1"/>
  <c r="AI421" i="4"/>
  <c r="AK421" i="4" s="1"/>
  <c r="AD423" i="4"/>
  <c r="AF423" i="4" s="1"/>
  <c r="Y437" i="4"/>
  <c r="AA437" i="4" s="1"/>
  <c r="AN437" i="4"/>
  <c r="AP437" i="4" s="1"/>
  <c r="AD437" i="4"/>
  <c r="AF437" i="4" s="1"/>
  <c r="AX437" i="4"/>
  <c r="AZ437" i="4" s="1"/>
  <c r="T437" i="4"/>
  <c r="V437" i="4" s="1"/>
  <c r="AI437" i="4"/>
  <c r="AK437" i="4" s="1"/>
  <c r="O437" i="4"/>
  <c r="Q437" i="4" s="1"/>
  <c r="AS437" i="4"/>
  <c r="AU437" i="4" s="1"/>
  <c r="T421" i="4"/>
  <c r="V421" i="4" s="1"/>
  <c r="AS423" i="4"/>
  <c r="AU423" i="4" s="1"/>
  <c r="AI423" i="4"/>
  <c r="AK423" i="4" s="1"/>
  <c r="AX423" i="4"/>
  <c r="AZ423" i="4" s="1"/>
  <c r="Y293" i="4"/>
  <c r="AA293" i="4" s="1"/>
  <c r="AD293" i="4"/>
  <c r="AF293" i="4" s="1"/>
  <c r="AI293" i="4"/>
  <c r="AK293" i="4" s="1"/>
  <c r="Y413" i="4"/>
  <c r="AA413" i="4" s="1"/>
  <c r="AN423" i="4"/>
  <c r="AP423" i="4" s="1"/>
  <c r="AD413" i="4"/>
  <c r="AF413" i="4" s="1"/>
  <c r="AS413" i="4"/>
  <c r="AU413" i="4" s="1"/>
  <c r="AX413" i="4"/>
  <c r="AZ413" i="4" s="1"/>
  <c r="T293" i="4"/>
  <c r="V293" i="4" s="1"/>
  <c r="AI413" i="4"/>
  <c r="AK413" i="4" s="1"/>
  <c r="T413" i="4"/>
  <c r="V413" i="4" s="1"/>
  <c r="Y423" i="4"/>
  <c r="AA423" i="4" s="1"/>
  <c r="O411" i="4"/>
  <c r="Q411" i="4" s="1"/>
  <c r="Y411" i="4"/>
  <c r="AA411" i="4" s="1"/>
  <c r="AN411" i="4"/>
  <c r="AP411" i="4" s="1"/>
  <c r="AX411" i="4"/>
  <c r="AZ411" i="4" s="1"/>
  <c r="BC411" i="4"/>
  <c r="BE411" i="4" s="1"/>
  <c r="T411" i="4"/>
  <c r="V411" i="4" s="1"/>
  <c r="AD411" i="4"/>
  <c r="AF411" i="4" s="1"/>
  <c r="AI411" i="4"/>
  <c r="AK411" i="4" s="1"/>
  <c r="AS411" i="4"/>
  <c r="AU411" i="4" s="1"/>
  <c r="Y369" i="4"/>
  <c r="AA369" i="4" s="1"/>
  <c r="AX369" i="4"/>
  <c r="AZ369" i="4" s="1"/>
  <c r="AS418" i="4" a="1"/>
  <c r="AS418" i="4" s="1"/>
  <c r="AU418" i="4" s="1"/>
  <c r="AI418" i="4" a="1"/>
  <c r="AI418" i="4" s="1"/>
  <c r="AK418" i="4" s="1"/>
  <c r="T369" i="4"/>
  <c r="V369" i="4" s="1"/>
  <c r="O420" i="4"/>
  <c r="Q420" i="4" s="1"/>
  <c r="AD420" i="4"/>
  <c r="AF420" i="4" s="1"/>
  <c r="AX420" i="4"/>
  <c r="AZ420" i="4" s="1"/>
  <c r="Y420" i="4"/>
  <c r="AA420" i="4" s="1"/>
  <c r="AS420" i="4"/>
  <c r="AU420" i="4" s="1"/>
  <c r="BC420" i="4"/>
  <c r="BE420" i="4" s="1"/>
  <c r="AN420" i="4"/>
  <c r="AP420" i="4" s="1"/>
  <c r="T420" i="4"/>
  <c r="V420" i="4" s="1"/>
  <c r="AI420" i="4"/>
  <c r="AK420" i="4" s="1"/>
  <c r="O417" i="4"/>
  <c r="Q417" i="4" s="1"/>
  <c r="AS417" i="4"/>
  <c r="AU417" i="4" s="1"/>
  <c r="AI417" i="4"/>
  <c r="AK417" i="4" s="1"/>
  <c r="AD417" i="4"/>
  <c r="AF417" i="4" s="1"/>
  <c r="T417" i="4"/>
  <c r="V417" i="4" s="1"/>
  <c r="Y417" i="4"/>
  <c r="AA417" i="4" s="1"/>
  <c r="AN417" i="4"/>
  <c r="AP417" i="4" s="1"/>
  <c r="BC417" i="4"/>
  <c r="BE417" i="4" s="1"/>
  <c r="AX417" i="4"/>
  <c r="AZ417" i="4" s="1"/>
  <c r="AN363" i="4" a="1"/>
  <c r="AN363" i="4" s="1"/>
  <c r="AP363" i="4" s="1"/>
  <c r="O422" i="4"/>
  <c r="Q422" i="4" s="1"/>
  <c r="AD422" i="4"/>
  <c r="AF422" i="4" s="1"/>
  <c r="Y422" i="4"/>
  <c r="AA422" i="4" s="1"/>
  <c r="BC422" i="4"/>
  <c r="BE422" i="4" s="1"/>
  <c r="AN422" i="4"/>
  <c r="AP422" i="4" s="1"/>
  <c r="T422" i="4"/>
  <c r="V422" i="4" s="1"/>
  <c r="AI422" i="4"/>
  <c r="AK422" i="4" s="1"/>
  <c r="AX422" i="4"/>
  <c r="AZ422" i="4" s="1"/>
  <c r="AS422" i="4"/>
  <c r="AU422" i="4" s="1"/>
  <c r="AX363" i="4" a="1"/>
  <c r="AX363" i="4" s="1"/>
  <c r="AZ363" i="4" s="1"/>
  <c r="O414" i="4"/>
  <c r="Q414" i="4" s="1"/>
  <c r="BC414" i="4"/>
  <c r="BE414" i="4" s="1"/>
  <c r="T414" i="4"/>
  <c r="V414" i="4" s="1"/>
  <c r="AI414" i="4"/>
  <c r="AK414" i="4" s="1"/>
  <c r="AX414" i="4"/>
  <c r="AZ414" i="4" s="1"/>
  <c r="AS414" i="4"/>
  <c r="AU414" i="4" s="1"/>
  <c r="AD414" i="4"/>
  <c r="AF414" i="4" s="1"/>
  <c r="Y414" i="4"/>
  <c r="AA414" i="4" s="1"/>
  <c r="AN414" i="4"/>
  <c r="AP414" i="4" s="1"/>
  <c r="O419" i="4"/>
  <c r="Q419" i="4" s="1"/>
  <c r="AD419" i="4"/>
  <c r="AF419" i="4" s="1"/>
  <c r="Y419" i="4"/>
  <c r="AA419" i="4" s="1"/>
  <c r="AI419" i="4"/>
  <c r="AK419" i="4" s="1"/>
  <c r="AX419" i="4"/>
  <c r="AZ419" i="4" s="1"/>
  <c r="AS419" i="4"/>
  <c r="AU419" i="4" s="1"/>
  <c r="AN419" i="4"/>
  <c r="AP419" i="4" s="1"/>
  <c r="BC419" i="4"/>
  <c r="BE419" i="4" s="1"/>
  <c r="T419" i="4"/>
  <c r="V419" i="4" s="1"/>
  <c r="T415" i="4" a="1"/>
  <c r="T415" i="4" s="1"/>
  <c r="V415" i="4" s="1"/>
  <c r="Y415" i="4" a="1"/>
  <c r="Y415" i="4" s="1"/>
  <c r="AA415" i="4" s="1"/>
  <c r="AN369" i="4"/>
  <c r="AP369" i="4" s="1"/>
  <c r="T337" i="4" a="1"/>
  <c r="T337" i="4" s="1"/>
  <c r="V337" i="4" s="1"/>
  <c r="AD369" i="4"/>
  <c r="AF369" i="4" s="1"/>
  <c r="AI369" i="4"/>
  <c r="AK369" i="4" s="1"/>
  <c r="AS369" i="4"/>
  <c r="AU369" i="4" s="1"/>
  <c r="AS363" i="4" a="1"/>
  <c r="AS363" i="4" s="1"/>
  <c r="AU363" i="4" s="1"/>
  <c r="BC264" i="4"/>
  <c r="BE264" i="4" s="1"/>
  <c r="Y392" i="4" a="1"/>
  <c r="Y392" i="4" s="1"/>
  <c r="AA392" i="4" s="1"/>
  <c r="AS392" i="4" a="1"/>
  <c r="AS392" i="4" s="1"/>
  <c r="AU392" i="4" s="1"/>
  <c r="AN392" i="4" a="1"/>
  <c r="AN392" i="4" s="1"/>
  <c r="AP392" i="4" s="1"/>
  <c r="AX392" i="4" a="1"/>
  <c r="AX392" i="4" s="1"/>
  <c r="AZ392" i="4" s="1"/>
  <c r="AI392" i="4" a="1"/>
  <c r="AI392" i="4" s="1"/>
  <c r="AK392" i="4" s="1"/>
  <c r="AD392" i="4" a="1"/>
  <c r="AD392" i="4" s="1"/>
  <c r="AF392" i="4" s="1"/>
  <c r="AX264" i="4"/>
  <c r="AZ264" i="4" s="1"/>
  <c r="O396" i="4"/>
  <c r="Q396" i="4" s="1"/>
  <c r="AX396" i="4"/>
  <c r="AZ396" i="4" s="1"/>
  <c r="AI396" i="4"/>
  <c r="AK396" i="4" s="1"/>
  <c r="AS396" i="4"/>
  <c r="AU396" i="4" s="1"/>
  <c r="AD396" i="4"/>
  <c r="AF396" i="4" s="1"/>
  <c r="Y396" i="4"/>
  <c r="AA396" i="4" s="1"/>
  <c r="AN396" i="4"/>
  <c r="AP396" i="4" s="1"/>
  <c r="T396" i="4"/>
  <c r="V396" i="4" s="1"/>
  <c r="O388" i="4"/>
  <c r="Q388" i="4" s="1"/>
  <c r="AD388" i="4"/>
  <c r="AF388" i="4" s="1"/>
  <c r="AX388" i="4"/>
  <c r="AZ388" i="4" s="1"/>
  <c r="AS388" i="4"/>
  <c r="AU388" i="4" s="1"/>
  <c r="Y388" i="4"/>
  <c r="AA388" i="4" s="1"/>
  <c r="AN388" i="4"/>
  <c r="AP388" i="4" s="1"/>
  <c r="T388" i="4"/>
  <c r="V388" i="4" s="1"/>
  <c r="AI388" i="4"/>
  <c r="AK388" i="4" s="1"/>
  <c r="AN264" i="4"/>
  <c r="AP264" i="4" s="1"/>
  <c r="O385" i="4"/>
  <c r="Q385" i="4" s="1"/>
  <c r="AX385" i="4"/>
  <c r="AZ385" i="4" s="1"/>
  <c r="Y385" i="4"/>
  <c r="AA385" i="4" s="1"/>
  <c r="AI385" i="4"/>
  <c r="AK385" i="4" s="1"/>
  <c r="AD385" i="4"/>
  <c r="AF385" i="4" s="1"/>
  <c r="AS385" i="4"/>
  <c r="AU385" i="4" s="1"/>
  <c r="AN385" i="4"/>
  <c r="AP385" i="4" s="1"/>
  <c r="T385" i="4"/>
  <c r="V385" i="4" s="1"/>
  <c r="O391" i="4"/>
  <c r="Q391" i="4" s="1"/>
  <c r="Y391" i="4"/>
  <c r="AA391" i="4" s="1"/>
  <c r="AN391" i="4"/>
  <c r="AP391" i="4" s="1"/>
  <c r="T391" i="4"/>
  <c r="V391" i="4" s="1"/>
  <c r="AX391" i="4"/>
  <c r="AZ391" i="4" s="1"/>
  <c r="AI391" i="4"/>
  <c r="AK391" i="4" s="1"/>
  <c r="AD391" i="4"/>
  <c r="AF391" i="4" s="1"/>
  <c r="AS391" i="4"/>
  <c r="AU391" i="4" s="1"/>
  <c r="AS389" i="4" a="1"/>
  <c r="AS389" i="4" s="1"/>
  <c r="AU389" i="4" s="1"/>
  <c r="Y389" i="4" a="1"/>
  <c r="Y389" i="4" s="1"/>
  <c r="AA389" i="4" s="1"/>
  <c r="AN389" i="4" a="1"/>
  <c r="AN389" i="4" s="1"/>
  <c r="AP389" i="4" s="1"/>
  <c r="AI389" i="4" a="1"/>
  <c r="AI389" i="4" s="1"/>
  <c r="AK389" i="4" s="1"/>
  <c r="AX389" i="4" a="1"/>
  <c r="AX389" i="4" s="1"/>
  <c r="AZ389" i="4" s="1"/>
  <c r="AD389" i="4" a="1"/>
  <c r="AD389" i="4" s="1"/>
  <c r="AF389" i="4" s="1"/>
  <c r="O394" i="4"/>
  <c r="Q394" i="4" s="1"/>
  <c r="T394" i="4"/>
  <c r="V394" i="4" s="1"/>
  <c r="AX394" i="4"/>
  <c r="AZ394" i="4" s="1"/>
  <c r="AI394" i="4"/>
  <c r="AK394" i="4" s="1"/>
  <c r="AS394" i="4"/>
  <c r="AU394" i="4" s="1"/>
  <c r="AD394" i="4"/>
  <c r="AF394" i="4" s="1"/>
  <c r="Y394" i="4"/>
  <c r="AA394" i="4" s="1"/>
  <c r="AN394" i="4"/>
  <c r="AP394" i="4" s="1"/>
  <c r="O393" i="4"/>
  <c r="Q393" i="4" s="1"/>
  <c r="AN393" i="4"/>
  <c r="AP393" i="4" s="1"/>
  <c r="T393" i="4"/>
  <c r="V393" i="4" s="1"/>
  <c r="AX393" i="4"/>
  <c r="AZ393" i="4" s="1"/>
  <c r="AI393" i="4"/>
  <c r="AK393" i="4" s="1"/>
  <c r="AS393" i="4"/>
  <c r="AU393" i="4" s="1"/>
  <c r="AD393" i="4"/>
  <c r="AF393" i="4" s="1"/>
  <c r="Y393" i="4"/>
  <c r="AA393" i="4" s="1"/>
  <c r="O397" i="4"/>
  <c r="Q397" i="4" s="1"/>
  <c r="AS397" i="4"/>
  <c r="AU397" i="4" s="1"/>
  <c r="AD397" i="4"/>
  <c r="AF397" i="4" s="1"/>
  <c r="AN397" i="4"/>
  <c r="AP397" i="4" s="1"/>
  <c r="Y397" i="4"/>
  <c r="AA397" i="4" s="1"/>
  <c r="T397" i="4"/>
  <c r="V397" i="4" s="1"/>
  <c r="AX397" i="4"/>
  <c r="AZ397" i="4" s="1"/>
  <c r="AI397" i="4"/>
  <c r="AK397" i="4" s="1"/>
  <c r="O395" i="4"/>
  <c r="Q395" i="4" s="1"/>
  <c r="T395" i="4"/>
  <c r="V395" i="4" s="1"/>
  <c r="Y395" i="4"/>
  <c r="AA395" i="4" s="1"/>
  <c r="AX395" i="4"/>
  <c r="AZ395" i="4" s="1"/>
  <c r="AI395" i="4"/>
  <c r="AK395" i="4" s="1"/>
  <c r="AS395" i="4"/>
  <c r="AU395" i="4" s="1"/>
  <c r="AD395" i="4"/>
  <c r="AF395" i="4" s="1"/>
  <c r="AN395" i="4"/>
  <c r="AP395" i="4" s="1"/>
  <c r="BH264" i="4"/>
  <c r="BJ264" i="4" s="1"/>
  <c r="O387" i="4"/>
  <c r="Q387" i="4" s="1"/>
  <c r="AD387" i="4"/>
  <c r="AF387" i="4" s="1"/>
  <c r="AS387" i="4"/>
  <c r="AU387" i="4" s="1"/>
  <c r="Y387" i="4"/>
  <c r="AA387" i="4" s="1"/>
  <c r="AN387" i="4"/>
  <c r="AP387" i="4" s="1"/>
  <c r="T387" i="4"/>
  <c r="V387" i="4" s="1"/>
  <c r="AX387" i="4"/>
  <c r="AZ387" i="4" s="1"/>
  <c r="AI387" i="4"/>
  <c r="AK387" i="4" s="1"/>
  <c r="AX366" i="4" a="1"/>
  <c r="AX366" i="4" s="1"/>
  <c r="AZ366" i="4" s="1"/>
  <c r="Y366" i="4" a="1"/>
  <c r="Y366" i="4" s="1"/>
  <c r="AA366" i="4" s="1"/>
  <c r="AX365" i="4"/>
  <c r="AZ365" i="4" s="1"/>
  <c r="AN365" i="4"/>
  <c r="AP365" i="4" s="1"/>
  <c r="AI264" i="4"/>
  <c r="AK264" i="4" s="1"/>
  <c r="Y264" i="4"/>
  <c r="AA264" i="4" s="1"/>
  <c r="O264" i="4"/>
  <c r="Q264" i="4" s="1"/>
  <c r="AD264" i="4"/>
  <c r="AF264" i="4" s="1"/>
  <c r="T264" i="4"/>
  <c r="V264" i="4" s="1"/>
  <c r="O283" i="4"/>
  <c r="Q283" i="4" s="1"/>
  <c r="T287" i="4"/>
  <c r="V287" i="4" s="1"/>
  <c r="AS319" i="4"/>
  <c r="AU319" i="4" s="1"/>
  <c r="T365" i="4"/>
  <c r="V365" i="4" s="1"/>
  <c r="O281" i="4"/>
  <c r="Q281" i="4" s="1"/>
  <c r="Y319" i="4"/>
  <c r="AA319" i="4" s="1"/>
  <c r="AS365" i="4"/>
  <c r="AU365" i="4" s="1"/>
  <c r="AI365" i="4"/>
  <c r="AK365" i="4" s="1"/>
  <c r="AD314" i="4" a="1"/>
  <c r="AD314" i="4" s="1"/>
  <c r="AF314" i="4" s="1"/>
  <c r="Y365" i="4"/>
  <c r="AA365" i="4" s="1"/>
  <c r="AI287" i="4"/>
  <c r="AK287" i="4" s="1"/>
  <c r="O365" i="4"/>
  <c r="Q365" i="4" s="1"/>
  <c r="AN233" i="4" a="1"/>
  <c r="AN233" i="4" s="1"/>
  <c r="AP233" i="4" s="1"/>
  <c r="T233" i="4" a="1"/>
  <c r="T233" i="4" s="1"/>
  <c r="V233" i="4" s="1"/>
  <c r="AI366" i="4" a="1"/>
  <c r="AI366" i="4" s="1"/>
  <c r="AK366" i="4" s="1"/>
  <c r="T366" i="4" a="1"/>
  <c r="T366" i="4" s="1"/>
  <c r="V366" i="4" s="1"/>
  <c r="O287" i="4"/>
  <c r="Q287" i="4" s="1"/>
  <c r="Y287" i="4"/>
  <c r="AA287" i="4" s="1"/>
  <c r="T371" i="4"/>
  <c r="V371" i="4" s="1"/>
  <c r="AX371" i="4"/>
  <c r="AZ371" i="4" s="1"/>
  <c r="O371" i="4"/>
  <c r="Q371" i="4" s="1"/>
  <c r="AN371" i="4"/>
  <c r="AP371" i="4" s="1"/>
  <c r="Y371" i="4"/>
  <c r="AA371" i="4" s="1"/>
  <c r="AD371" i="4"/>
  <c r="AF371" i="4" s="1"/>
  <c r="AS371" i="4"/>
  <c r="AU371" i="4" s="1"/>
  <c r="AI371" i="4"/>
  <c r="AK371" i="4" s="1"/>
  <c r="AI363" i="4" a="1"/>
  <c r="AI363" i="4" s="1"/>
  <c r="AK363" i="4" s="1"/>
  <c r="T363" i="4" a="1"/>
  <c r="T363" i="4" s="1"/>
  <c r="V363" i="4" s="1"/>
  <c r="AX362" i="4"/>
  <c r="AZ362" i="4" s="1"/>
  <c r="AN362" i="4"/>
  <c r="AP362" i="4" s="1"/>
  <c r="O362" i="4"/>
  <c r="Q362" i="4" s="1"/>
  <c r="AD362" i="4"/>
  <c r="AF362" i="4" s="1"/>
  <c r="AI362" i="4"/>
  <c r="AK362" i="4" s="1"/>
  <c r="Y362" i="4"/>
  <c r="AA362" i="4" s="1"/>
  <c r="AS362" i="4"/>
  <c r="AU362" i="4" s="1"/>
  <c r="T362" i="4"/>
  <c r="V362" i="4" s="1"/>
  <c r="AI367" i="4"/>
  <c r="AK367" i="4" s="1"/>
  <c r="Y367" i="4"/>
  <c r="AA367" i="4" s="1"/>
  <c r="AS367" i="4"/>
  <c r="AU367" i="4" s="1"/>
  <c r="T367" i="4"/>
  <c r="V367" i="4" s="1"/>
  <c r="AD367" i="4"/>
  <c r="AF367" i="4" s="1"/>
  <c r="AX367" i="4"/>
  <c r="AZ367" i="4" s="1"/>
  <c r="AN367" i="4"/>
  <c r="AP367" i="4" s="1"/>
  <c r="O367" i="4"/>
  <c r="Q367" i="4" s="1"/>
  <c r="AI336" i="4"/>
  <c r="AK336" i="4" s="1"/>
  <c r="O336" i="4"/>
  <c r="Q336" i="4" s="1"/>
  <c r="AD370" i="4"/>
  <c r="AF370" i="4" s="1"/>
  <c r="T370" i="4"/>
  <c r="V370" i="4" s="1"/>
  <c r="AX370" i="4"/>
  <c r="AZ370" i="4" s="1"/>
  <c r="O370" i="4"/>
  <c r="Q370" i="4" s="1"/>
  <c r="AN370" i="4"/>
  <c r="AP370" i="4" s="1"/>
  <c r="Y370" i="4"/>
  <c r="AA370" i="4" s="1"/>
  <c r="AS370" i="4"/>
  <c r="AU370" i="4" s="1"/>
  <c r="AI370" i="4"/>
  <c r="AK370" i="4" s="1"/>
  <c r="Y336" i="4"/>
  <c r="AA336" i="4" s="1"/>
  <c r="AN364" i="4"/>
  <c r="AP364" i="4" s="1"/>
  <c r="O364" i="4"/>
  <c r="Q364" i="4" s="1"/>
  <c r="AX364" i="4"/>
  <c r="AZ364" i="4" s="1"/>
  <c r="AI364" i="4"/>
  <c r="AK364" i="4" s="1"/>
  <c r="Y364" i="4"/>
  <c r="AA364" i="4" s="1"/>
  <c r="AS364" i="4"/>
  <c r="AU364" i="4" s="1"/>
  <c r="T364" i="4"/>
  <c r="V364" i="4" s="1"/>
  <c r="AD364" i="4"/>
  <c r="AF364" i="4" s="1"/>
  <c r="AD336" i="4"/>
  <c r="AF336" i="4" s="1"/>
  <c r="AD361" i="4"/>
  <c r="AF361" i="4" s="1"/>
  <c r="AS361" i="4"/>
  <c r="AU361" i="4" s="1"/>
  <c r="T361" i="4"/>
  <c r="V361" i="4" s="1"/>
  <c r="AX361" i="4"/>
  <c r="AZ361" i="4" s="1"/>
  <c r="AN361" i="4"/>
  <c r="AP361" i="4" s="1"/>
  <c r="O361" i="4"/>
  <c r="Q361" i="4" s="1"/>
  <c r="AI361" i="4"/>
  <c r="AK361" i="4" s="1"/>
  <c r="Y361" i="4"/>
  <c r="AA361" i="4" s="1"/>
  <c r="T318" i="4"/>
  <c r="V318" i="4" s="1"/>
  <c r="Y368" i="4"/>
  <c r="AA368" i="4" s="1"/>
  <c r="AS368" i="4"/>
  <c r="AU368" i="4" s="1"/>
  <c r="AI368" i="4"/>
  <c r="AK368" i="4" s="1"/>
  <c r="T368" i="4"/>
  <c r="V368" i="4" s="1"/>
  <c r="AD368" i="4"/>
  <c r="AF368" i="4" s="1"/>
  <c r="AX368" i="4"/>
  <c r="AZ368" i="4" s="1"/>
  <c r="AN368" i="4"/>
  <c r="AP368" i="4" s="1"/>
  <c r="O368" i="4"/>
  <c r="Q368" i="4" s="1"/>
  <c r="AN336" i="4"/>
  <c r="AP336" i="4" s="1"/>
  <c r="Y318" i="4"/>
  <c r="AA318" i="4" s="1"/>
  <c r="AS359" i="4"/>
  <c r="AU359" i="4" s="1"/>
  <c r="T359" i="4"/>
  <c r="V359" i="4" s="1"/>
  <c r="AD359" i="4"/>
  <c r="AF359" i="4" s="1"/>
  <c r="Y359" i="4"/>
  <c r="AA359" i="4" s="1"/>
  <c r="AX359" i="4"/>
  <c r="AZ359" i="4" s="1"/>
  <c r="AN359" i="4"/>
  <c r="AP359" i="4" s="1"/>
  <c r="O359" i="4"/>
  <c r="Q359" i="4" s="1"/>
  <c r="AI359" i="4"/>
  <c r="AK359" i="4" s="1"/>
  <c r="AD339" i="4"/>
  <c r="AF339" i="4" s="1"/>
  <c r="O339" i="4"/>
  <c r="Q339" i="4" s="1"/>
  <c r="Y339" i="4"/>
  <c r="AA339" i="4" s="1"/>
  <c r="O236" i="4" a="1"/>
  <c r="O236" i="4" s="1"/>
  <c r="Q236" i="4" s="1"/>
  <c r="AN339" i="4"/>
  <c r="AP339" i="4" s="1"/>
  <c r="T339" i="4"/>
  <c r="V339" i="4" s="1"/>
  <c r="O290" i="4"/>
  <c r="Q290" i="4" s="1"/>
  <c r="Y290" i="4"/>
  <c r="AA290" i="4" s="1"/>
  <c r="AI290" i="4"/>
  <c r="AK290" i="4" s="1"/>
  <c r="AN319" i="4"/>
  <c r="AP319" i="4" s="1"/>
  <c r="T284" i="4"/>
  <c r="V284" i="4" s="1"/>
  <c r="AD318" i="4"/>
  <c r="AF318" i="4" s="1"/>
  <c r="O341" i="4"/>
  <c r="Q341" i="4" s="1"/>
  <c r="Y341" i="4"/>
  <c r="AA341" i="4" s="1"/>
  <c r="AI341" i="4"/>
  <c r="AK341" i="4" s="1"/>
  <c r="T341" i="4"/>
  <c r="V341" i="4" s="1"/>
  <c r="AN341" i="4"/>
  <c r="AP341" i="4" s="1"/>
  <c r="AD341" i="4"/>
  <c r="AF341" i="4" s="1"/>
  <c r="T319" i="4"/>
  <c r="V319" i="4" s="1"/>
  <c r="AN318" i="4"/>
  <c r="AP318" i="4" s="1"/>
  <c r="AI340" i="4" a="1"/>
  <c r="AI340" i="4" s="1"/>
  <c r="AK340" i="4" s="1"/>
  <c r="AN340" i="4" a="1"/>
  <c r="AN340" i="4" s="1"/>
  <c r="AP340" i="4" s="1"/>
  <c r="AI343" i="4"/>
  <c r="AK343" i="4" s="1"/>
  <c r="T343" i="4"/>
  <c r="V343" i="4" s="1"/>
  <c r="AN343" i="4"/>
  <c r="AP343" i="4" s="1"/>
  <c r="AD343" i="4"/>
  <c r="AF343" i="4" s="1"/>
  <c r="Y343" i="4"/>
  <c r="AA343" i="4" s="1"/>
  <c r="O343" i="4"/>
  <c r="Q343" i="4" s="1"/>
  <c r="T340" i="4" a="1"/>
  <c r="T340" i="4" s="1"/>
  <c r="V340" i="4" s="1"/>
  <c r="AD340" i="4" a="1"/>
  <c r="AD340" i="4" s="1"/>
  <c r="AF340" i="4" s="1"/>
  <c r="AD290" i="4"/>
  <c r="AF290" i="4" s="1"/>
  <c r="AD319" i="4"/>
  <c r="AF319" i="4" s="1"/>
  <c r="AS318" i="4"/>
  <c r="AU318" i="4" s="1"/>
  <c r="T344" i="4"/>
  <c r="V344" i="4" s="1"/>
  <c r="AN344" i="4"/>
  <c r="AP344" i="4" s="1"/>
  <c r="AD344" i="4"/>
  <c r="AF344" i="4" s="1"/>
  <c r="O344" i="4"/>
  <c r="Q344" i="4" s="1"/>
  <c r="AI344" i="4"/>
  <c r="AK344" i="4" s="1"/>
  <c r="Y344" i="4"/>
  <c r="AA344" i="4" s="1"/>
  <c r="T283" i="4"/>
  <c r="V283" i="4" s="1"/>
  <c r="Y283" i="4"/>
  <c r="AA283" i="4" s="1"/>
  <c r="O319" i="4"/>
  <c r="Q319" i="4" s="1"/>
  <c r="O318" i="4"/>
  <c r="Q318" i="4" s="1"/>
  <c r="Y333" i="4"/>
  <c r="AA333" i="4" s="1"/>
  <c r="O333" i="4"/>
  <c r="Q333" i="4" s="1"/>
  <c r="AI333" i="4"/>
  <c r="AK333" i="4" s="1"/>
  <c r="T333" i="4"/>
  <c r="V333" i="4" s="1"/>
  <c r="AD333" i="4"/>
  <c r="AF333" i="4" s="1"/>
  <c r="AN333" i="4"/>
  <c r="AP333" i="4" s="1"/>
  <c r="AI318" i="4"/>
  <c r="AK318" i="4" s="1"/>
  <c r="AD283" i="4"/>
  <c r="AF283" i="4" s="1"/>
  <c r="AI319" i="4"/>
  <c r="AK319" i="4" s="1"/>
  <c r="AI284" i="4"/>
  <c r="AK284" i="4" s="1"/>
  <c r="AD311" i="4" a="1"/>
  <c r="AD311" i="4" s="1"/>
  <c r="AF311" i="4" s="1"/>
  <c r="AI335" i="4"/>
  <c r="AK335" i="4" s="1"/>
  <c r="T335" i="4"/>
  <c r="V335" i="4" s="1"/>
  <c r="AD335" i="4"/>
  <c r="AF335" i="4" s="1"/>
  <c r="AN335" i="4"/>
  <c r="AP335" i="4" s="1"/>
  <c r="O335" i="4"/>
  <c r="Q335" i="4" s="1"/>
  <c r="Y335" i="4"/>
  <c r="AA335" i="4" s="1"/>
  <c r="Y284" i="4"/>
  <c r="AA284" i="4" s="1"/>
  <c r="AN337" i="4" a="1"/>
  <c r="AN337" i="4" s="1"/>
  <c r="AP337" i="4" s="1"/>
  <c r="AI337" i="4" a="1"/>
  <c r="AI337" i="4" s="1"/>
  <c r="AK337" i="4" s="1"/>
  <c r="O284" i="4"/>
  <c r="Q284" i="4" s="1"/>
  <c r="AN345" i="4"/>
  <c r="AP345" i="4" s="1"/>
  <c r="T345" i="4"/>
  <c r="V345" i="4" s="1"/>
  <c r="AD345" i="4"/>
  <c r="AF345" i="4" s="1"/>
  <c r="O345" i="4"/>
  <c r="Q345" i="4" s="1"/>
  <c r="Y345" i="4"/>
  <c r="AA345" i="4" s="1"/>
  <c r="AI345" i="4"/>
  <c r="AK345" i="4" s="1"/>
  <c r="O309" i="4"/>
  <c r="Q309" i="4" s="1"/>
  <c r="Y342" i="4"/>
  <c r="AA342" i="4" s="1"/>
  <c r="AI342" i="4"/>
  <c r="AK342" i="4" s="1"/>
  <c r="T342" i="4"/>
  <c r="V342" i="4" s="1"/>
  <c r="AN342" i="4"/>
  <c r="AP342" i="4" s="1"/>
  <c r="AD342" i="4"/>
  <c r="AF342" i="4" s="1"/>
  <c r="O342" i="4"/>
  <c r="Q342" i="4" s="1"/>
  <c r="BW108" i="4"/>
  <c r="BY108" i="4" s="1"/>
  <c r="AN236" i="4" a="1"/>
  <c r="AN236" i="4" s="1"/>
  <c r="AP236" i="4" s="1"/>
  <c r="Y281" i="4"/>
  <c r="AA281" i="4" s="1"/>
  <c r="BM108" i="4"/>
  <c r="BO108" i="4" s="1"/>
  <c r="BH108" i="4"/>
  <c r="BJ108" i="4" s="1"/>
  <c r="BR108" i="4"/>
  <c r="BT108" i="4" s="1"/>
  <c r="O229" i="4"/>
  <c r="Q229" i="4" s="1"/>
  <c r="AD281" i="4"/>
  <c r="AF281" i="4" s="1"/>
  <c r="Y292" i="4"/>
  <c r="AA292" i="4" s="1"/>
  <c r="AI292" i="4"/>
  <c r="AK292" i="4" s="1"/>
  <c r="T281" i="4"/>
  <c r="V281" i="4" s="1"/>
  <c r="AD292" i="4"/>
  <c r="AF292" i="4" s="1"/>
  <c r="O292" i="4"/>
  <c r="Q292" i="4" s="1"/>
  <c r="T309" i="4"/>
  <c r="V309" i="4" s="1"/>
  <c r="AN309" i="4"/>
  <c r="AP309" i="4" s="1"/>
  <c r="Y235" i="4"/>
  <c r="AA235" i="4" s="1"/>
  <c r="AX309" i="4"/>
  <c r="AZ309" i="4" s="1"/>
  <c r="Y309" i="4"/>
  <c r="AA309" i="4" s="1"/>
  <c r="AI309" i="4"/>
  <c r="AK309" i="4" s="1"/>
  <c r="AS236" i="4" a="1"/>
  <c r="AS236" i="4" s="1"/>
  <c r="AU236" i="4" s="1"/>
  <c r="AS309" i="4"/>
  <c r="AU309" i="4" s="1"/>
  <c r="AI25" i="4" a="1"/>
  <c r="AI25" i="4" s="1"/>
  <c r="AK25" i="4" s="1"/>
  <c r="Y229" i="4"/>
  <c r="AA229" i="4" s="1"/>
  <c r="O291" i="4"/>
  <c r="Q291" i="4" s="1"/>
  <c r="AD307" i="4"/>
  <c r="AF307" i="4" s="1"/>
  <c r="AX307" i="4"/>
  <c r="AZ307" i="4" s="1"/>
  <c r="O307" i="4"/>
  <c r="Q307" i="4" s="1"/>
  <c r="T307" i="4"/>
  <c r="V307" i="4" s="1"/>
  <c r="AS307" i="4"/>
  <c r="AU307" i="4" s="1"/>
  <c r="AI307" i="4"/>
  <c r="AK307" i="4" s="1"/>
  <c r="AN307" i="4"/>
  <c r="AP307" i="4" s="1"/>
  <c r="Y307" i="4"/>
  <c r="AA307" i="4" s="1"/>
  <c r="Y291" i="4"/>
  <c r="AA291" i="4" s="1"/>
  <c r="AI291" i="4"/>
  <c r="AK291" i="4" s="1"/>
  <c r="AD179" i="4"/>
  <c r="AF179" i="4" s="1"/>
  <c r="T316" i="4"/>
  <c r="V316" i="4" s="1"/>
  <c r="AD316" i="4"/>
  <c r="AF316" i="4" s="1"/>
  <c r="AX316" i="4"/>
  <c r="AZ316" i="4" s="1"/>
  <c r="O316" i="4"/>
  <c r="Q316" i="4" s="1"/>
  <c r="AN316" i="4"/>
  <c r="AP316" i="4" s="1"/>
  <c r="AI316" i="4"/>
  <c r="AK316" i="4" s="1"/>
  <c r="AS316" i="4"/>
  <c r="AU316" i="4" s="1"/>
  <c r="Y316" i="4"/>
  <c r="AA316" i="4" s="1"/>
  <c r="AS311" i="4" a="1"/>
  <c r="AS311" i="4" s="1"/>
  <c r="AU311" i="4" s="1"/>
  <c r="AI311" i="4" a="1"/>
  <c r="AI311" i="4" s="1"/>
  <c r="AK311" i="4" s="1"/>
  <c r="AS179" i="4"/>
  <c r="AU179" i="4" s="1"/>
  <c r="AN313" i="4"/>
  <c r="AP313" i="4" s="1"/>
  <c r="T313" i="4"/>
  <c r="V313" i="4" s="1"/>
  <c r="AD313" i="4"/>
  <c r="AF313" i="4" s="1"/>
  <c r="AX313" i="4"/>
  <c r="AZ313" i="4" s="1"/>
  <c r="O313" i="4"/>
  <c r="Q313" i="4" s="1"/>
  <c r="AS313" i="4"/>
  <c r="AU313" i="4" s="1"/>
  <c r="AI313" i="4"/>
  <c r="AK313" i="4" s="1"/>
  <c r="Y313" i="4"/>
  <c r="AA313" i="4" s="1"/>
  <c r="AD291" i="4"/>
  <c r="AF291" i="4" s="1"/>
  <c r="AS310" i="4"/>
  <c r="AU310" i="4" s="1"/>
  <c r="AI310" i="4"/>
  <c r="AK310" i="4" s="1"/>
  <c r="O310" i="4"/>
  <c r="Q310" i="4" s="1"/>
  <c r="Y310" i="4"/>
  <c r="AA310" i="4" s="1"/>
  <c r="AN310" i="4"/>
  <c r="AP310" i="4" s="1"/>
  <c r="T310" i="4"/>
  <c r="V310" i="4" s="1"/>
  <c r="AD310" i="4"/>
  <c r="AF310" i="4" s="1"/>
  <c r="AX310" i="4"/>
  <c r="AZ310" i="4" s="1"/>
  <c r="AD315" i="4"/>
  <c r="AF315" i="4" s="1"/>
  <c r="T315" i="4"/>
  <c r="V315" i="4" s="1"/>
  <c r="AN315" i="4"/>
  <c r="AP315" i="4" s="1"/>
  <c r="AX315" i="4"/>
  <c r="AZ315" i="4" s="1"/>
  <c r="O315" i="4"/>
  <c r="Q315" i="4" s="1"/>
  <c r="AI315" i="4"/>
  <c r="AK315" i="4" s="1"/>
  <c r="AS315" i="4"/>
  <c r="AU315" i="4" s="1"/>
  <c r="Y315" i="4"/>
  <c r="AA315" i="4" s="1"/>
  <c r="AN179" i="4"/>
  <c r="AP179" i="4" s="1"/>
  <c r="AI314" i="4" a="1"/>
  <c r="AI314" i="4" s="1"/>
  <c r="AK314" i="4" s="1"/>
  <c r="AS314" i="4" a="1"/>
  <c r="AS314" i="4" s="1"/>
  <c r="AU314" i="4" s="1"/>
  <c r="AD241" i="4"/>
  <c r="AF241" i="4" s="1"/>
  <c r="AI241" i="4"/>
  <c r="AK241" i="4" s="1"/>
  <c r="AN229" i="4"/>
  <c r="AP229" i="4" s="1"/>
  <c r="AI239" i="4"/>
  <c r="AK239" i="4" s="1"/>
  <c r="O239" i="4"/>
  <c r="Q239" i="4" s="1"/>
  <c r="T235" i="4"/>
  <c r="V235" i="4" s="1"/>
  <c r="O235" i="4"/>
  <c r="Q235" i="4" s="1"/>
  <c r="AN235" i="4"/>
  <c r="AP235" i="4" s="1"/>
  <c r="AN239" i="4"/>
  <c r="AP239" i="4" s="1"/>
  <c r="AD235" i="4"/>
  <c r="AF235" i="4" s="1"/>
  <c r="O255" i="4"/>
  <c r="Q255" i="4" s="1"/>
  <c r="AD239" i="4"/>
  <c r="AF239" i="4" s="1"/>
  <c r="AI235" i="4"/>
  <c r="AK235" i="4" s="1"/>
  <c r="BH255" i="4"/>
  <c r="BJ255" i="4" s="1"/>
  <c r="T240" i="4"/>
  <c r="V240" i="4" s="1"/>
  <c r="AN255" i="4"/>
  <c r="AP255" i="4" s="1"/>
  <c r="O179" i="4"/>
  <c r="Q179" i="4" s="1"/>
  <c r="AD240" i="4"/>
  <c r="AF240" i="4" s="1"/>
  <c r="T241" i="4"/>
  <c r="V241" i="4" s="1"/>
  <c r="T255" i="4"/>
  <c r="V255" i="4" s="1"/>
  <c r="T179" i="4"/>
  <c r="V179" i="4" s="1"/>
  <c r="AI240" i="4"/>
  <c r="AK240" i="4" s="1"/>
  <c r="AI255" i="4"/>
  <c r="AK255" i="4" s="1"/>
  <c r="Y179" i="4"/>
  <c r="AA179" i="4" s="1"/>
  <c r="Y240" i="4"/>
  <c r="AA240" i="4" s="1"/>
  <c r="Y241" i="4"/>
  <c r="AA241" i="4" s="1"/>
  <c r="AX255" i="4"/>
  <c r="AZ255" i="4" s="1"/>
  <c r="AI229" i="4"/>
  <c r="AK229" i="4" s="1"/>
  <c r="O240" i="4"/>
  <c r="Q240" i="4" s="1"/>
  <c r="O241" i="4"/>
  <c r="Q241" i="4" s="1"/>
  <c r="Y255" i="4"/>
  <c r="AA255" i="4" s="1"/>
  <c r="Y239" i="4"/>
  <c r="AA239" i="4" s="1"/>
  <c r="AN25" i="4" a="1"/>
  <c r="AN25" i="4" s="1"/>
  <c r="AP25" i="4" s="1"/>
  <c r="AN240" i="4"/>
  <c r="AP240" i="4" s="1"/>
  <c r="AN241" i="4"/>
  <c r="AP241" i="4" s="1"/>
  <c r="Y207" i="4" a="1"/>
  <c r="Y207" i="4" s="1"/>
  <c r="AA207" i="4" s="1"/>
  <c r="O207" i="4" a="1"/>
  <c r="O207" i="4" s="1"/>
  <c r="Q207" i="4" s="1"/>
  <c r="AI207" i="4" a="1"/>
  <c r="AI207" i="4" s="1"/>
  <c r="AK207" i="4" s="1"/>
  <c r="AS233" i="4" a="1"/>
  <c r="AS233" i="4" s="1"/>
  <c r="AU233" i="4" s="1"/>
  <c r="Y289" i="4"/>
  <c r="AA289" i="4" s="1"/>
  <c r="AI289" i="4"/>
  <c r="AK289" i="4" s="1"/>
  <c r="AD289" i="4"/>
  <c r="AF289" i="4" s="1"/>
  <c r="T239" i="4"/>
  <c r="V239" i="4" s="1"/>
  <c r="BM151" i="4"/>
  <c r="BO151" i="4" s="1"/>
  <c r="T238" i="4"/>
  <c r="V238" i="4" s="1"/>
  <c r="BC255" i="4"/>
  <c r="BE255" i="4" s="1"/>
  <c r="AS255" i="4"/>
  <c r="AU255" i="4" s="1"/>
  <c r="AN263" i="4"/>
  <c r="AP263" i="4" s="1"/>
  <c r="Y263" i="4"/>
  <c r="AA263" i="4" s="1"/>
  <c r="AX263" i="4"/>
  <c r="AZ263" i="4" s="1"/>
  <c r="AS263" i="4"/>
  <c r="AU263" i="4" s="1"/>
  <c r="O263" i="4"/>
  <c r="Q263" i="4" s="1"/>
  <c r="AI263" i="4"/>
  <c r="AK263" i="4" s="1"/>
  <c r="BC263" i="4"/>
  <c r="BE263" i="4" s="1"/>
  <c r="BH263" i="4"/>
  <c r="BJ263" i="4" s="1"/>
  <c r="T263" i="4"/>
  <c r="V263" i="4" s="1"/>
  <c r="AD263" i="4"/>
  <c r="AF263" i="4" s="1"/>
  <c r="AD238" i="4"/>
  <c r="AF238" i="4" s="1"/>
  <c r="AD259" i="4" a="1"/>
  <c r="AD259" i="4" s="1"/>
  <c r="AF259" i="4" s="1"/>
  <c r="AS259" i="4" a="1"/>
  <c r="AS259" i="4" s="1"/>
  <c r="AU259" i="4" s="1"/>
  <c r="T259" i="4" a="1"/>
  <c r="T259" i="4" s="1"/>
  <c r="V259" i="4" s="1"/>
  <c r="AN259" i="4" a="1"/>
  <c r="AN259" i="4" s="1"/>
  <c r="AP259" i="4" s="1"/>
  <c r="Y259" i="4" a="1"/>
  <c r="Y259" i="4" s="1"/>
  <c r="AA259" i="4" s="1"/>
  <c r="AX259" i="4" a="1"/>
  <c r="AX259" i="4" s="1"/>
  <c r="AZ259" i="4" s="1"/>
  <c r="O289" i="4"/>
  <c r="Q289" i="4" s="1"/>
  <c r="T289" i="4"/>
  <c r="V289" i="4" s="1"/>
  <c r="AI267" i="4"/>
  <c r="AK267" i="4" s="1"/>
  <c r="BH267" i="4"/>
  <c r="BJ267" i="4" s="1"/>
  <c r="T267" i="4"/>
  <c r="V267" i="4" s="1"/>
  <c r="AS267" i="4"/>
  <c r="AU267" i="4" s="1"/>
  <c r="AD267" i="4"/>
  <c r="AF267" i="4" s="1"/>
  <c r="AN267" i="4"/>
  <c r="AP267" i="4" s="1"/>
  <c r="AX267" i="4"/>
  <c r="AZ267" i="4" s="1"/>
  <c r="O267" i="4"/>
  <c r="Q267" i="4" s="1"/>
  <c r="BC267" i="4"/>
  <c r="BE267" i="4" s="1"/>
  <c r="Y267" i="4"/>
  <c r="AA267" i="4" s="1"/>
  <c r="AS261" i="4"/>
  <c r="AU261" i="4" s="1"/>
  <c r="O261" i="4"/>
  <c r="Q261" i="4" s="1"/>
  <c r="BC261" i="4"/>
  <c r="BE261" i="4" s="1"/>
  <c r="AN261" i="4"/>
  <c r="AP261" i="4" s="1"/>
  <c r="AD261" i="4"/>
  <c r="AF261" i="4" s="1"/>
  <c r="Y261" i="4"/>
  <c r="AA261" i="4" s="1"/>
  <c r="AX261" i="4"/>
  <c r="AZ261" i="4" s="1"/>
  <c r="AI261" i="4"/>
  <c r="AK261" i="4" s="1"/>
  <c r="BH261" i="4"/>
  <c r="BJ261" i="4" s="1"/>
  <c r="T261" i="4"/>
  <c r="V261" i="4" s="1"/>
  <c r="AN262" i="4" a="1"/>
  <c r="AN262" i="4" s="1"/>
  <c r="AP262" i="4" s="1"/>
  <c r="Y262" i="4" a="1"/>
  <c r="Y262" i="4" s="1"/>
  <c r="AA262" i="4" s="1"/>
  <c r="AS262" i="4" a="1"/>
  <c r="AS262" i="4" s="1"/>
  <c r="AU262" i="4" s="1"/>
  <c r="AX262" i="4" a="1"/>
  <c r="AX262" i="4" s="1"/>
  <c r="AZ262" i="4" s="1"/>
  <c r="T262" i="4" a="1"/>
  <c r="T262" i="4" s="1"/>
  <c r="V262" i="4" s="1"/>
  <c r="AD262" i="4" a="1"/>
  <c r="AD262" i="4" s="1"/>
  <c r="AF262" i="4" s="1"/>
  <c r="T258" i="4"/>
  <c r="V258" i="4" s="1"/>
  <c r="BH258" i="4"/>
  <c r="BJ258" i="4" s="1"/>
  <c r="AD258" i="4"/>
  <c r="AF258" i="4" s="1"/>
  <c r="AS258" i="4"/>
  <c r="AU258" i="4" s="1"/>
  <c r="BC258" i="4"/>
  <c r="BE258" i="4" s="1"/>
  <c r="O258" i="4"/>
  <c r="Q258" i="4" s="1"/>
  <c r="AI258" i="4"/>
  <c r="AK258" i="4" s="1"/>
  <c r="AX258" i="4"/>
  <c r="AZ258" i="4" s="1"/>
  <c r="AN258" i="4"/>
  <c r="AP258" i="4" s="1"/>
  <c r="Y258" i="4"/>
  <c r="AA258" i="4" s="1"/>
  <c r="O238" i="4"/>
  <c r="Q238" i="4" s="1"/>
  <c r="AN265" i="4"/>
  <c r="AP265" i="4" s="1"/>
  <c r="AX265" i="4"/>
  <c r="AZ265" i="4" s="1"/>
  <c r="AI265" i="4"/>
  <c r="AK265" i="4" s="1"/>
  <c r="Y265" i="4"/>
  <c r="AA265" i="4" s="1"/>
  <c r="BH265" i="4"/>
  <c r="BJ265" i="4" s="1"/>
  <c r="T265" i="4"/>
  <c r="V265" i="4" s="1"/>
  <c r="AS265" i="4"/>
  <c r="AU265" i="4" s="1"/>
  <c r="AD265" i="4"/>
  <c r="AF265" i="4" s="1"/>
  <c r="O265" i="4"/>
  <c r="Q265" i="4" s="1"/>
  <c r="BC265" i="4"/>
  <c r="BE265" i="4" s="1"/>
  <c r="AX266" i="4"/>
  <c r="AZ266" i="4" s="1"/>
  <c r="AI266" i="4"/>
  <c r="AK266" i="4" s="1"/>
  <c r="T266" i="4"/>
  <c r="V266" i="4" s="1"/>
  <c r="BH266" i="4"/>
  <c r="BJ266" i="4" s="1"/>
  <c r="Y266" i="4"/>
  <c r="AA266" i="4" s="1"/>
  <c r="AS266" i="4"/>
  <c r="AU266" i="4" s="1"/>
  <c r="AN266" i="4"/>
  <c r="AP266" i="4" s="1"/>
  <c r="AD266" i="4"/>
  <c r="AF266" i="4" s="1"/>
  <c r="O266" i="4"/>
  <c r="Q266" i="4" s="1"/>
  <c r="BC266" i="4"/>
  <c r="BE266" i="4" s="1"/>
  <c r="AN238" i="4"/>
  <c r="AP238" i="4" s="1"/>
  <c r="AX257" i="4"/>
  <c r="AZ257" i="4" s="1"/>
  <c r="AI257" i="4"/>
  <c r="AK257" i="4" s="1"/>
  <c r="T257" i="4"/>
  <c r="V257" i="4" s="1"/>
  <c r="BH257" i="4"/>
  <c r="BJ257" i="4" s="1"/>
  <c r="AD257" i="4"/>
  <c r="AF257" i="4" s="1"/>
  <c r="Y257" i="4"/>
  <c r="AA257" i="4" s="1"/>
  <c r="AS257" i="4"/>
  <c r="AU257" i="4" s="1"/>
  <c r="BC257" i="4"/>
  <c r="BE257" i="4" s="1"/>
  <c r="O257" i="4"/>
  <c r="Q257" i="4" s="1"/>
  <c r="AN257" i="4"/>
  <c r="AP257" i="4" s="1"/>
  <c r="AD232" i="4"/>
  <c r="AF232" i="4" s="1"/>
  <c r="T232" i="4"/>
  <c r="V232" i="4" s="1"/>
  <c r="Y232" i="4"/>
  <c r="AA232" i="4" s="1"/>
  <c r="AI232" i="4"/>
  <c r="AK232" i="4" s="1"/>
  <c r="T231" i="4"/>
  <c r="V231" i="4" s="1"/>
  <c r="AI231" i="4"/>
  <c r="AK231" i="4" s="1"/>
  <c r="O231" i="4"/>
  <c r="Q231" i="4" s="1"/>
  <c r="AN231" i="4"/>
  <c r="AP231" i="4" s="1"/>
  <c r="BC108" i="4"/>
  <c r="BE108" i="4" s="1"/>
  <c r="BC151" i="4"/>
  <c r="BE151" i="4" s="1"/>
  <c r="BH151" i="4"/>
  <c r="BJ151" i="4" s="1"/>
  <c r="AD229" i="4"/>
  <c r="AF229" i="4" s="1"/>
  <c r="O232" i="4"/>
  <c r="Q232" i="4" s="1"/>
  <c r="T151" i="4"/>
  <c r="V151" i="4" s="1"/>
  <c r="T229" i="4"/>
  <c r="V229" i="4" s="1"/>
  <c r="AN232" i="4"/>
  <c r="AP232" i="4" s="1"/>
  <c r="AI151" i="4"/>
  <c r="AK151" i="4" s="1"/>
  <c r="AI238" i="4"/>
  <c r="AK238" i="4" s="1"/>
  <c r="AD231" i="4"/>
  <c r="AF231" i="4" s="1"/>
  <c r="AX151" i="4"/>
  <c r="AZ151" i="4" s="1"/>
  <c r="Y238" i="4"/>
  <c r="AA238" i="4" s="1"/>
  <c r="Y231" i="4"/>
  <c r="AA231" i="4" s="1"/>
  <c r="T29" i="4"/>
  <c r="V29" i="4" s="1"/>
  <c r="O29" i="4"/>
  <c r="Q29" i="4" s="1"/>
  <c r="AS29" i="4"/>
  <c r="AU29" i="4" s="1"/>
  <c r="AI29" i="4"/>
  <c r="AK29" i="4" s="1"/>
  <c r="AN29" i="4"/>
  <c r="AP29" i="4" s="1"/>
  <c r="Y29" i="4"/>
  <c r="AA29" i="4" s="1"/>
  <c r="AD29" i="4"/>
  <c r="AF29" i="4" s="1"/>
  <c r="AD237" i="4"/>
  <c r="AF237" i="4" s="1"/>
  <c r="T237" i="4"/>
  <c r="V237" i="4" s="1"/>
  <c r="AN237" i="4"/>
  <c r="AP237" i="4" s="1"/>
  <c r="O237" i="4"/>
  <c r="Q237" i="4" s="1"/>
  <c r="Y237" i="4"/>
  <c r="AA237" i="4" s="1"/>
  <c r="AI237" i="4"/>
  <c r="AK237" i="4" s="1"/>
  <c r="AS155" i="4" a="1"/>
  <c r="AS155" i="4" s="1"/>
  <c r="AU155" i="4" s="1"/>
  <c r="AN111" i="4"/>
  <c r="AP111" i="4" s="1"/>
  <c r="BW151" i="4"/>
  <c r="BY151" i="4" s="1"/>
  <c r="AN151" i="4"/>
  <c r="AP151" i="4" s="1"/>
  <c r="O151" i="4"/>
  <c r="Q151" i="4" s="1"/>
  <c r="AT217" i="4"/>
  <c r="Y151" i="4"/>
  <c r="AA151" i="4" s="1"/>
  <c r="AD158" i="4" a="1"/>
  <c r="AD158" i="4" s="1"/>
  <c r="AF158" i="4" s="1"/>
  <c r="BR158" i="4" a="1"/>
  <c r="BR158" i="4" s="1"/>
  <c r="BT158" i="4" s="1"/>
  <c r="AX30" i="4"/>
  <c r="AZ30" i="4" s="1"/>
  <c r="BH160" i="4"/>
  <c r="BJ160" i="4" s="1"/>
  <c r="O211" i="4"/>
  <c r="Q211" i="4" s="1"/>
  <c r="AI211" i="4"/>
  <c r="AK211" i="4" s="1"/>
  <c r="Y211" i="4"/>
  <c r="AA211" i="4" s="1"/>
  <c r="T211" i="4"/>
  <c r="V211" i="4" s="1"/>
  <c r="AN211" i="4"/>
  <c r="AP211" i="4" s="1"/>
  <c r="AD211" i="4"/>
  <c r="AF211" i="4" s="1"/>
  <c r="T160" i="4"/>
  <c r="V160" i="4" s="1"/>
  <c r="O214" i="4"/>
  <c r="Q214" i="4" s="1"/>
  <c r="AN214" i="4"/>
  <c r="AP214" i="4" s="1"/>
  <c r="T214" i="4"/>
  <c r="V214" i="4" s="1"/>
  <c r="AD214" i="4"/>
  <c r="AF214" i="4" s="1"/>
  <c r="AI214" i="4"/>
  <c r="AK214" i="4" s="1"/>
  <c r="Y214" i="4"/>
  <c r="AA214" i="4" s="1"/>
  <c r="AD137" i="4"/>
  <c r="AF137" i="4" s="1"/>
  <c r="O205" i="4"/>
  <c r="Q205" i="4" s="1"/>
  <c r="T205" i="4"/>
  <c r="V205" i="4" s="1"/>
  <c r="AN205" i="4"/>
  <c r="AP205" i="4" s="1"/>
  <c r="AD205" i="4"/>
  <c r="AF205" i="4" s="1"/>
  <c r="AI205" i="4"/>
  <c r="AK205" i="4" s="1"/>
  <c r="Y205" i="4"/>
  <c r="AA205" i="4" s="1"/>
  <c r="O209" i="4"/>
  <c r="Q209" i="4" s="1"/>
  <c r="AI209" i="4"/>
  <c r="AK209" i="4" s="1"/>
  <c r="Y209" i="4"/>
  <c r="AA209" i="4" s="1"/>
  <c r="T209" i="4"/>
  <c r="V209" i="4" s="1"/>
  <c r="AN209" i="4"/>
  <c r="AP209" i="4" s="1"/>
  <c r="AD209" i="4"/>
  <c r="AF209" i="4" s="1"/>
  <c r="O213" i="4"/>
  <c r="Q213" i="4" s="1"/>
  <c r="Y213" i="4"/>
  <c r="AA213" i="4" s="1"/>
  <c r="AN213" i="4"/>
  <c r="AP213" i="4" s="1"/>
  <c r="T213" i="4"/>
  <c r="V213" i="4" s="1"/>
  <c r="AD213" i="4"/>
  <c r="AF213" i="4" s="1"/>
  <c r="AI213" i="4"/>
  <c r="AK213" i="4" s="1"/>
  <c r="O215" i="4"/>
  <c r="Q215" i="4" s="1"/>
  <c r="AN215" i="4"/>
  <c r="AP215" i="4" s="1"/>
  <c r="T215" i="4"/>
  <c r="V215" i="4" s="1"/>
  <c r="AD215" i="4"/>
  <c r="AF215" i="4" s="1"/>
  <c r="AI215" i="4"/>
  <c r="AK215" i="4" s="1"/>
  <c r="Y215" i="4"/>
  <c r="AA215" i="4" s="1"/>
  <c r="O203" i="4"/>
  <c r="Q203" i="4" s="1"/>
  <c r="T203" i="4"/>
  <c r="V203" i="4" s="1"/>
  <c r="AD203" i="4"/>
  <c r="AF203" i="4" s="1"/>
  <c r="AN203" i="4"/>
  <c r="AP203" i="4" s="1"/>
  <c r="AI203" i="4"/>
  <c r="AK203" i="4" s="1"/>
  <c r="Y203" i="4"/>
  <c r="AA203" i="4" s="1"/>
  <c r="AI210" i="4" a="1"/>
  <c r="AI210" i="4" s="1"/>
  <c r="AK210" i="4" s="1"/>
  <c r="AN210" i="4" a="1"/>
  <c r="AN210" i="4" s="1"/>
  <c r="AP210" i="4" s="1"/>
  <c r="Y210" i="4" a="1"/>
  <c r="Y210" i="4" s="1"/>
  <c r="AA210" i="4" s="1"/>
  <c r="O210" i="4" a="1"/>
  <c r="O210" i="4" s="1"/>
  <c r="Q210" i="4" s="1"/>
  <c r="AI137" i="4"/>
  <c r="AK137" i="4" s="1"/>
  <c r="T210" i="4" a="1"/>
  <c r="T210" i="4" s="1"/>
  <c r="V210" i="4" s="1"/>
  <c r="AD210" i="4" a="1"/>
  <c r="AD210" i="4" s="1"/>
  <c r="AF210" i="4" s="1"/>
  <c r="AI30" i="4"/>
  <c r="AK30" i="4" s="1"/>
  <c r="AS137" i="4"/>
  <c r="AU137" i="4" s="1"/>
  <c r="AN177" i="4"/>
  <c r="AP177" i="4" s="1"/>
  <c r="O208" i="4"/>
  <c r="Q208" i="4" s="1"/>
  <c r="AD208" i="4"/>
  <c r="AF208" i="4" s="1"/>
  <c r="AI208" i="4"/>
  <c r="AK208" i="4" s="1"/>
  <c r="Y208" i="4"/>
  <c r="AA208" i="4" s="1"/>
  <c r="T208" i="4"/>
  <c r="V208" i="4" s="1"/>
  <c r="AN208" i="4"/>
  <c r="AP208" i="4" s="1"/>
  <c r="AD207" i="4" a="1"/>
  <c r="AD207" i="4" s="1"/>
  <c r="AF207" i="4" s="1"/>
  <c r="T207" i="4" a="1"/>
  <c r="T207" i="4" s="1"/>
  <c r="V207" i="4" s="1"/>
  <c r="AD160" i="4"/>
  <c r="AF160" i="4" s="1"/>
  <c r="AI184" i="4" a="1"/>
  <c r="AI184" i="4" s="1"/>
  <c r="AK184" i="4" s="1"/>
  <c r="AS160" i="4"/>
  <c r="AU160" i="4" s="1"/>
  <c r="AN137" i="4"/>
  <c r="AP137" i="4" s="1"/>
  <c r="T137" i="4"/>
  <c r="V137" i="4" s="1"/>
  <c r="Y137" i="4"/>
  <c r="AA137" i="4" s="1"/>
  <c r="AX137" i="4"/>
  <c r="AZ137" i="4" s="1"/>
  <c r="O163" i="4"/>
  <c r="Q163" i="4" s="1"/>
  <c r="Y184" i="4" a="1"/>
  <c r="Y184" i="4" s="1"/>
  <c r="AA184" i="4" s="1"/>
  <c r="O206" i="4"/>
  <c r="Q206" i="4" s="1"/>
  <c r="AN206" i="4"/>
  <c r="AP206" i="4" s="1"/>
  <c r="AD206" i="4"/>
  <c r="AF206" i="4" s="1"/>
  <c r="Y206" i="4"/>
  <c r="AA206" i="4" s="1"/>
  <c r="AI206" i="4"/>
  <c r="AK206" i="4" s="1"/>
  <c r="T206" i="4"/>
  <c r="V206" i="4" s="1"/>
  <c r="O212" i="4"/>
  <c r="Q212" i="4" s="1"/>
  <c r="AD212" i="4"/>
  <c r="AF212" i="4" s="1"/>
  <c r="Y212" i="4"/>
  <c r="AA212" i="4" s="1"/>
  <c r="AN212" i="4"/>
  <c r="AP212" i="4" s="1"/>
  <c r="T212" i="4"/>
  <c r="V212" i="4" s="1"/>
  <c r="AI212" i="4"/>
  <c r="AK212" i="4" s="1"/>
  <c r="Y181" i="4" a="1"/>
  <c r="Y181" i="4" s="1"/>
  <c r="AA181" i="4" s="1"/>
  <c r="AS108" i="4"/>
  <c r="AU108" i="4" s="1"/>
  <c r="CB108" i="4"/>
  <c r="CD108" i="4" s="1"/>
  <c r="BM153" i="4"/>
  <c r="BO153" i="4" s="1"/>
  <c r="T108" i="4"/>
  <c r="V108" i="4" s="1"/>
  <c r="Y153" i="4"/>
  <c r="AA153" i="4" s="1"/>
  <c r="AI108" i="4"/>
  <c r="AK108" i="4" s="1"/>
  <c r="AN108" i="4"/>
  <c r="AP108" i="4" s="1"/>
  <c r="AS157" i="4"/>
  <c r="AU157" i="4" s="1"/>
  <c r="Y56" i="4"/>
  <c r="AA56" i="4" s="1"/>
  <c r="O108" i="4"/>
  <c r="Q108" i="4" s="1"/>
  <c r="AX108" i="4"/>
  <c r="AZ108" i="4" s="1"/>
  <c r="AD108" i="4"/>
  <c r="AF108" i="4" s="1"/>
  <c r="AS151" i="4"/>
  <c r="AU151" i="4" s="1"/>
  <c r="AD157" i="4"/>
  <c r="AF157" i="4" s="1"/>
  <c r="BR163" i="4"/>
  <c r="BT163" i="4" s="1"/>
  <c r="AD177" i="4"/>
  <c r="AF177" i="4" s="1"/>
  <c r="BR160" i="4"/>
  <c r="BT160" i="4" s="1"/>
  <c r="O153" i="4"/>
  <c r="Q153" i="4" s="1"/>
  <c r="T30" i="4"/>
  <c r="V30" i="4" s="1"/>
  <c r="AN136" i="4"/>
  <c r="AP136" i="4" s="1"/>
  <c r="AI160" i="4"/>
  <c r="AK160" i="4" s="1"/>
  <c r="AX160" i="4"/>
  <c r="AZ160" i="4" s="1"/>
  <c r="BW160" i="4"/>
  <c r="BY160" i="4" s="1"/>
  <c r="AD151" i="4"/>
  <c r="AF151" i="4" s="1"/>
  <c r="Y160" i="4"/>
  <c r="AA160" i="4" s="1"/>
  <c r="BH163" i="4"/>
  <c r="BJ163" i="4" s="1"/>
  <c r="AD50" i="4"/>
  <c r="AF50" i="4" s="1"/>
  <c r="BM160" i="4"/>
  <c r="BO160" i="4" s="1"/>
  <c r="BH111" i="4"/>
  <c r="BJ111" i="4" s="1"/>
  <c r="O50" i="4"/>
  <c r="Q50" i="4" s="1"/>
  <c r="AN160" i="4"/>
  <c r="AP160" i="4" s="1"/>
  <c r="AI163" i="4"/>
  <c r="AK163" i="4" s="1"/>
  <c r="BC160" i="4"/>
  <c r="BE160" i="4" s="1"/>
  <c r="T163" i="4"/>
  <c r="V163" i="4" s="1"/>
  <c r="T177" i="4"/>
  <c r="V177" i="4" s="1"/>
  <c r="AD181" i="4" a="1"/>
  <c r="AD181" i="4" s="1"/>
  <c r="AF181" i="4" s="1"/>
  <c r="AS177" i="4"/>
  <c r="AU177" i="4" s="1"/>
  <c r="O177" i="4"/>
  <c r="Q177" i="4" s="1"/>
  <c r="BR155" i="4" a="1"/>
  <c r="BR155" i="4" s="1"/>
  <c r="BT155" i="4" s="1"/>
  <c r="Y155" i="4" a="1"/>
  <c r="Y155" i="4" s="1"/>
  <c r="AA155" i="4" s="1"/>
  <c r="T155" i="4" a="1"/>
  <c r="T155" i="4" s="1"/>
  <c r="V155" i="4" s="1"/>
  <c r="BH157" i="4"/>
  <c r="BJ157" i="4" s="1"/>
  <c r="BR157" i="4"/>
  <c r="BT157" i="4" s="1"/>
  <c r="BW155" i="4" a="1"/>
  <c r="BW155" i="4" s="1"/>
  <c r="BY155" i="4" s="1"/>
  <c r="AI158" i="4" a="1"/>
  <c r="AI158" i="4" s="1"/>
  <c r="AK158" i="4" s="1"/>
  <c r="Y177" i="4"/>
  <c r="AA177" i="4" s="1"/>
  <c r="AN157" i="4"/>
  <c r="AP157" i="4" s="1"/>
  <c r="BM155" i="4" a="1"/>
  <c r="BM155" i="4" s="1"/>
  <c r="BO155" i="4" s="1"/>
  <c r="BH158" i="4" a="1"/>
  <c r="BH158" i="4" s="1"/>
  <c r="BJ158" i="4" s="1"/>
  <c r="BC157" i="4"/>
  <c r="BE157" i="4" s="1"/>
  <c r="AD155" i="4" a="1"/>
  <c r="AD155" i="4" s="1"/>
  <c r="AF155" i="4" s="1"/>
  <c r="BW158" i="4" a="1"/>
  <c r="BW158" i="4" s="1"/>
  <c r="BY158" i="4" s="1"/>
  <c r="Y158" i="4" a="1"/>
  <c r="Y158" i="4" s="1"/>
  <c r="AA158" i="4" s="1"/>
  <c r="AN158" i="4" a="1"/>
  <c r="AN158" i="4" s="1"/>
  <c r="AP158" i="4" s="1"/>
  <c r="T158" i="4" a="1"/>
  <c r="T158" i="4" s="1"/>
  <c r="V158" i="4" s="1"/>
  <c r="BM158" i="4" a="1"/>
  <c r="BM158" i="4" s="1"/>
  <c r="BO158" i="4" s="1"/>
  <c r="T180" i="4"/>
  <c r="V180" i="4" s="1"/>
  <c r="O136" i="4"/>
  <c r="Q136" i="4" s="1"/>
  <c r="BC153" i="4"/>
  <c r="BE153" i="4" s="1"/>
  <c r="AD153" i="4"/>
  <c r="AF153" i="4" s="1"/>
  <c r="AD136" i="4"/>
  <c r="AF136" i="4" s="1"/>
  <c r="AS153" i="4"/>
  <c r="AU153" i="4" s="1"/>
  <c r="T136" i="4"/>
  <c r="V136" i="4" s="1"/>
  <c r="BH153" i="4"/>
  <c r="BJ153" i="4" s="1"/>
  <c r="Y50" i="4"/>
  <c r="AA50" i="4" s="1"/>
  <c r="AI136" i="4"/>
  <c r="AK136" i="4" s="1"/>
  <c r="BR153" i="4"/>
  <c r="BT153" i="4" s="1"/>
  <c r="AS136" i="4"/>
  <c r="AU136" i="4" s="1"/>
  <c r="T153" i="4"/>
  <c r="V153" i="4" s="1"/>
  <c r="Y136" i="4"/>
  <c r="AA136" i="4" s="1"/>
  <c r="AI153" i="4"/>
  <c r="AK153" i="4" s="1"/>
  <c r="AS180" i="4"/>
  <c r="AU180" i="4" s="1"/>
  <c r="O157" i="4"/>
  <c r="Q157" i="4" s="1"/>
  <c r="AN153" i="4"/>
  <c r="AP153" i="4" s="1"/>
  <c r="AI180" i="4"/>
  <c r="AK180" i="4" s="1"/>
  <c r="AX153" i="4"/>
  <c r="AZ153" i="4" s="1"/>
  <c r="AD184" i="4" a="1"/>
  <c r="AD184" i="4" s="1"/>
  <c r="AF184" i="4" s="1"/>
  <c r="AX162" i="4"/>
  <c r="AZ162" i="4" s="1"/>
  <c r="Y180" i="4"/>
  <c r="AA180" i="4" s="1"/>
  <c r="AS184" i="4" a="1"/>
  <c r="AS184" i="4" s="1"/>
  <c r="AU184" i="4" s="1"/>
  <c r="Y162" i="4"/>
  <c r="AA162" i="4" s="1"/>
  <c r="O162" i="4"/>
  <c r="Q162" i="4" s="1"/>
  <c r="AI56" i="4"/>
  <c r="AK56" i="4" s="1"/>
  <c r="BC162" i="4"/>
  <c r="BE162" i="4" s="1"/>
  <c r="AD162" i="4"/>
  <c r="AF162" i="4" s="1"/>
  <c r="AX163" i="4"/>
  <c r="AZ163" i="4" s="1"/>
  <c r="BM162" i="4"/>
  <c r="BO162" i="4" s="1"/>
  <c r="BW163" i="4"/>
  <c r="BY163" i="4" s="1"/>
  <c r="BW162" i="4"/>
  <c r="BY162" i="4" s="1"/>
  <c r="AS162" i="4"/>
  <c r="AU162" i="4" s="1"/>
  <c r="BH162" i="4"/>
  <c r="BJ162" i="4" s="1"/>
  <c r="AD56" i="4"/>
  <c r="AF56" i="4" s="1"/>
  <c r="BR162" i="4"/>
  <c r="BT162" i="4" s="1"/>
  <c r="BC163" i="4"/>
  <c r="BE163" i="4" s="1"/>
  <c r="AD180" i="4"/>
  <c r="AF180" i="4" s="1"/>
  <c r="O56" i="4"/>
  <c r="Q56" i="4" s="1"/>
  <c r="T162" i="4"/>
  <c r="V162" i="4" s="1"/>
  <c r="BM163" i="4"/>
  <c r="BO163" i="4" s="1"/>
  <c r="O180" i="4"/>
  <c r="Q180" i="4" s="1"/>
  <c r="AI162" i="4"/>
  <c r="AK162" i="4" s="1"/>
  <c r="AD163" i="4"/>
  <c r="AF163" i="4" s="1"/>
  <c r="AX103" i="4" a="1"/>
  <c r="AX103" i="4" s="1"/>
  <c r="AZ103" i="4" s="1"/>
  <c r="T56" i="4"/>
  <c r="V56" i="4" s="1"/>
  <c r="AS163" i="4"/>
  <c r="AU163" i="4" s="1"/>
  <c r="T24" i="4"/>
  <c r="V24" i="4" s="1"/>
  <c r="T157" i="4"/>
  <c r="V157" i="4" s="1"/>
  <c r="AX157" i="4"/>
  <c r="AZ157" i="4" s="1"/>
  <c r="AS181" i="4" a="1"/>
  <c r="AS181" i="4" s="1"/>
  <c r="AU181" i="4" s="1"/>
  <c r="AN24" i="4"/>
  <c r="AP24" i="4" s="1"/>
  <c r="AI24" i="4"/>
  <c r="AK24" i="4" s="1"/>
  <c r="BW157" i="4"/>
  <c r="BY157" i="4" s="1"/>
  <c r="AI181" i="4" a="1"/>
  <c r="AI181" i="4" s="1"/>
  <c r="AK181" i="4" s="1"/>
  <c r="Y26" i="4"/>
  <c r="AA26" i="4" s="1"/>
  <c r="AN26" i="4"/>
  <c r="AP26" i="4" s="1"/>
  <c r="AD24" i="4"/>
  <c r="AF24" i="4" s="1"/>
  <c r="AS24" i="4"/>
  <c r="AU24" i="4" s="1"/>
  <c r="O24" i="4"/>
  <c r="Q24" i="4" s="1"/>
  <c r="Y24" i="4"/>
  <c r="AA24" i="4" s="1"/>
  <c r="BM157" i="4"/>
  <c r="BO157" i="4" s="1"/>
  <c r="O76" i="4"/>
  <c r="Q76" i="4" s="1"/>
  <c r="AD49" i="4"/>
  <c r="AF49" i="4" s="1"/>
  <c r="AS188" i="4"/>
  <c r="AU188" i="4" s="1"/>
  <c r="AD188" i="4"/>
  <c r="AF188" i="4" s="1"/>
  <c r="AN188" i="4"/>
  <c r="AP188" i="4" s="1"/>
  <c r="AI188" i="4"/>
  <c r="AK188" i="4" s="1"/>
  <c r="AS26" i="4"/>
  <c r="AU26" i="4" s="1"/>
  <c r="T79" i="4"/>
  <c r="V79" i="4" s="1"/>
  <c r="AX26" i="4"/>
  <c r="AZ26" i="4" s="1"/>
  <c r="AN79" i="4"/>
  <c r="AP79" i="4" s="1"/>
  <c r="AI185" i="4"/>
  <c r="AK185" i="4" s="1"/>
  <c r="AS185" i="4"/>
  <c r="AU185" i="4" s="1"/>
  <c r="AD185" i="4"/>
  <c r="AF185" i="4" s="1"/>
  <c r="AN185" i="4"/>
  <c r="AP185" i="4" s="1"/>
  <c r="AS189" i="4"/>
  <c r="AU189" i="4" s="1"/>
  <c r="AD189" i="4"/>
  <c r="AF189" i="4" s="1"/>
  <c r="AN189" i="4"/>
  <c r="AP189" i="4" s="1"/>
  <c r="AI189" i="4"/>
  <c r="AK189" i="4" s="1"/>
  <c r="AI79" i="4"/>
  <c r="AK79" i="4" s="1"/>
  <c r="AI26" i="4"/>
  <c r="AK26" i="4" s="1"/>
  <c r="AD79" i="4"/>
  <c r="AF79" i="4" s="1"/>
  <c r="AS186" i="4"/>
  <c r="AU186" i="4" s="1"/>
  <c r="AD186" i="4"/>
  <c r="AF186" i="4" s="1"/>
  <c r="AI186" i="4"/>
  <c r="AK186" i="4" s="1"/>
  <c r="AN186" i="4"/>
  <c r="AP186" i="4" s="1"/>
  <c r="AD26" i="4"/>
  <c r="AF26" i="4" s="1"/>
  <c r="T26" i="4"/>
  <c r="V26" i="4" s="1"/>
  <c r="O79" i="4"/>
  <c r="Q79" i="4" s="1"/>
  <c r="AI157" i="4"/>
  <c r="AK157" i="4" s="1"/>
  <c r="AI134" i="4"/>
  <c r="AK134" i="4" s="1"/>
  <c r="AS187" i="4"/>
  <c r="AU187" i="4" s="1"/>
  <c r="AD187" i="4"/>
  <c r="AF187" i="4" s="1"/>
  <c r="AN187" i="4"/>
  <c r="AP187" i="4" s="1"/>
  <c r="AI187" i="4"/>
  <c r="AK187" i="4" s="1"/>
  <c r="AI183" i="4"/>
  <c r="AK183" i="4" s="1"/>
  <c r="AS183" i="4"/>
  <c r="AU183" i="4" s="1"/>
  <c r="AD183" i="4"/>
  <c r="AF183" i="4" s="1"/>
  <c r="AN183" i="4"/>
  <c r="AP183" i="4" s="1"/>
  <c r="O111" i="4"/>
  <c r="Q111" i="4" s="1"/>
  <c r="O185" i="4"/>
  <c r="Q185" i="4" s="1"/>
  <c r="Y185" i="4"/>
  <c r="AA185" i="4" s="1"/>
  <c r="T185" i="4"/>
  <c r="V185" i="4" s="1"/>
  <c r="Y188" i="4"/>
  <c r="AA188" i="4" s="1"/>
  <c r="T188" i="4"/>
  <c r="V188" i="4" s="1"/>
  <c r="O188" i="4"/>
  <c r="Q188" i="4" s="1"/>
  <c r="AD111" i="4"/>
  <c r="AF111" i="4" s="1"/>
  <c r="BW111" i="4"/>
  <c r="BY111" i="4" s="1"/>
  <c r="BR111" i="4"/>
  <c r="BT111" i="4" s="1"/>
  <c r="O186" i="4"/>
  <c r="Q186" i="4" s="1"/>
  <c r="Y186" i="4"/>
  <c r="AA186" i="4" s="1"/>
  <c r="T186" i="4"/>
  <c r="V186" i="4" s="1"/>
  <c r="Y189" i="4"/>
  <c r="AA189" i="4" s="1"/>
  <c r="T189" i="4"/>
  <c r="V189" i="4" s="1"/>
  <c r="O189" i="4"/>
  <c r="Q189" i="4" s="1"/>
  <c r="BC111" i="4"/>
  <c r="BE111" i="4" s="1"/>
  <c r="T111" i="4"/>
  <c r="V111" i="4" s="1"/>
  <c r="Y134" i="4"/>
  <c r="AA134" i="4" s="1"/>
  <c r="BM103" i="4" a="1"/>
  <c r="BM103" i="4" s="1"/>
  <c r="BO103" i="4" s="1"/>
  <c r="AI111" i="4"/>
  <c r="AK111" i="4" s="1"/>
  <c r="AX134" i="4"/>
  <c r="AZ134" i="4" s="1"/>
  <c r="AN134" i="4"/>
  <c r="AP134" i="4" s="1"/>
  <c r="Y187" i="4"/>
  <c r="AA187" i="4" s="1"/>
  <c r="T187" i="4"/>
  <c r="V187" i="4" s="1"/>
  <c r="O187" i="4"/>
  <c r="Q187" i="4" s="1"/>
  <c r="Y111" i="4"/>
  <c r="AA111" i="4" s="1"/>
  <c r="Y163" i="4"/>
  <c r="AA163" i="4" s="1"/>
  <c r="O183" i="4"/>
  <c r="Q183" i="4" s="1"/>
  <c r="Y183" i="4"/>
  <c r="AA183" i="4" s="1"/>
  <c r="T183" i="4"/>
  <c r="V183" i="4" s="1"/>
  <c r="AX111" i="4"/>
  <c r="AZ111" i="4" s="1"/>
  <c r="AS30" i="4"/>
  <c r="AU30" i="4" s="1"/>
  <c r="AN77" i="4" a="1"/>
  <c r="AN77" i="4" s="1"/>
  <c r="AP77" i="4" s="1"/>
  <c r="AS134" i="4"/>
  <c r="AU134" i="4" s="1"/>
  <c r="O134" i="4"/>
  <c r="Q134" i="4" s="1"/>
  <c r="AI49" i="4"/>
  <c r="AK49" i="4" s="1"/>
  <c r="O154" i="4"/>
  <c r="Q154" i="4" s="1"/>
  <c r="AI154" i="4"/>
  <c r="AK154" i="4" s="1"/>
  <c r="T154" i="4"/>
  <c r="V154" i="4" s="1"/>
  <c r="BW154" i="4"/>
  <c r="BY154" i="4" s="1"/>
  <c r="BR154" i="4"/>
  <c r="BT154" i="4" s="1"/>
  <c r="BH154" i="4"/>
  <c r="BJ154" i="4" s="1"/>
  <c r="AS154" i="4"/>
  <c r="AU154" i="4" s="1"/>
  <c r="AD154" i="4"/>
  <c r="AF154" i="4" s="1"/>
  <c r="BC154" i="4"/>
  <c r="BE154" i="4" s="1"/>
  <c r="Y154" i="4"/>
  <c r="AA154" i="4" s="1"/>
  <c r="AN154" i="4"/>
  <c r="AP154" i="4" s="1"/>
  <c r="BM154" i="4"/>
  <c r="BO154" i="4" s="1"/>
  <c r="AX154" i="4"/>
  <c r="AZ154" i="4" s="1"/>
  <c r="BH155" i="4" a="1"/>
  <c r="BH155" i="4" s="1"/>
  <c r="BJ155" i="4" s="1"/>
  <c r="BC155" i="4" a="1"/>
  <c r="BC155" i="4" s="1"/>
  <c r="BE155" i="4" s="1"/>
  <c r="AI155" i="4" a="1"/>
  <c r="AI155" i="4" s="1"/>
  <c r="AK155" i="4" s="1"/>
  <c r="O159" i="4"/>
  <c r="Q159" i="4" s="1"/>
  <c r="BC159" i="4"/>
  <c r="BE159" i="4" s="1"/>
  <c r="AN159" i="4"/>
  <c r="AP159" i="4" s="1"/>
  <c r="BM159" i="4"/>
  <c r="BO159" i="4" s="1"/>
  <c r="Y159" i="4"/>
  <c r="AA159" i="4" s="1"/>
  <c r="BW159" i="4"/>
  <c r="BY159" i="4" s="1"/>
  <c r="AX159" i="4"/>
  <c r="AZ159" i="4" s="1"/>
  <c r="AI159" i="4"/>
  <c r="AK159" i="4" s="1"/>
  <c r="AD159" i="4"/>
  <c r="AF159" i="4" s="1"/>
  <c r="T159" i="4"/>
  <c r="V159" i="4" s="1"/>
  <c r="BR159" i="4"/>
  <c r="BT159" i="4" s="1"/>
  <c r="BH159" i="4"/>
  <c r="BJ159" i="4" s="1"/>
  <c r="AS159" i="4"/>
  <c r="AU159" i="4" s="1"/>
  <c r="O161" i="4"/>
  <c r="Q161" i="4" s="1"/>
  <c r="BM161" i="4"/>
  <c r="BO161" i="4" s="1"/>
  <c r="Y161" i="4"/>
  <c r="AA161" i="4" s="1"/>
  <c r="BW161" i="4"/>
  <c r="BY161" i="4" s="1"/>
  <c r="AX161" i="4"/>
  <c r="AZ161" i="4" s="1"/>
  <c r="AI161" i="4"/>
  <c r="AK161" i="4" s="1"/>
  <c r="T161" i="4"/>
  <c r="V161" i="4" s="1"/>
  <c r="BR161" i="4"/>
  <c r="BT161" i="4" s="1"/>
  <c r="AD161" i="4"/>
  <c r="AF161" i="4" s="1"/>
  <c r="BC161" i="4"/>
  <c r="BE161" i="4" s="1"/>
  <c r="BH161" i="4"/>
  <c r="BJ161" i="4" s="1"/>
  <c r="AS161" i="4"/>
  <c r="AU161" i="4" s="1"/>
  <c r="AN161" i="4"/>
  <c r="AP161" i="4" s="1"/>
  <c r="BM111" i="4"/>
  <c r="BO111" i="4" s="1"/>
  <c r="T49" i="4"/>
  <c r="V49" i="4" s="1"/>
  <c r="CB111" i="4"/>
  <c r="CD111" i="4" s="1"/>
  <c r="T134" i="4"/>
  <c r="V134" i="4" s="1"/>
  <c r="T27" i="4"/>
  <c r="V27" i="4" s="1"/>
  <c r="Y27" i="4"/>
  <c r="AA27" i="4" s="1"/>
  <c r="AI82" i="4"/>
  <c r="AK82" i="4" s="1"/>
  <c r="AN82" i="4"/>
  <c r="AP82" i="4" s="1"/>
  <c r="AD27" i="4"/>
  <c r="AF27" i="4" s="1"/>
  <c r="T82" i="4"/>
  <c r="V82" i="4" s="1"/>
  <c r="Y82" i="4"/>
  <c r="AA82" i="4" s="1"/>
  <c r="AS27" i="4"/>
  <c r="AU27" i="4" s="1"/>
  <c r="AD82" i="4"/>
  <c r="AF82" i="4" s="1"/>
  <c r="O27" i="4"/>
  <c r="Q27" i="4" s="1"/>
  <c r="AN27" i="4"/>
  <c r="AP27" i="4" s="1"/>
  <c r="AI27" i="4"/>
  <c r="AK27" i="4" s="1"/>
  <c r="AI50" i="4"/>
  <c r="AK50" i="4" s="1"/>
  <c r="AN49" i="4"/>
  <c r="AP49" i="4" s="1"/>
  <c r="Y30" i="4"/>
  <c r="AA30" i="4" s="1"/>
  <c r="Y49" i="4"/>
  <c r="AA49" i="4" s="1"/>
  <c r="AN30" i="4"/>
  <c r="AP30" i="4" s="1"/>
  <c r="AD30" i="4"/>
  <c r="AF30" i="4" s="1"/>
  <c r="CB103" i="4" a="1"/>
  <c r="CB103" i="4" s="1"/>
  <c r="CD103" i="4" s="1"/>
  <c r="AI28" i="4" a="1"/>
  <c r="AI28" i="4" s="1"/>
  <c r="AK28" i="4" s="1"/>
  <c r="AD103" i="4" a="1"/>
  <c r="AD103" i="4" s="1"/>
  <c r="AF103" i="4" s="1"/>
  <c r="AD125" i="4"/>
  <c r="AF125" i="4" s="1"/>
  <c r="BW103" i="4" a="1"/>
  <c r="BW103" i="4" s="1"/>
  <c r="BY103" i="4" s="1"/>
  <c r="T125" i="4"/>
  <c r="V125" i="4" s="1"/>
  <c r="BC103" i="4" a="1"/>
  <c r="BC103" i="4" s="1"/>
  <c r="BE103" i="4" s="1"/>
  <c r="O125" i="4"/>
  <c r="Q125" i="4" s="1"/>
  <c r="Y31" i="4"/>
  <c r="AA31" i="4" s="1"/>
  <c r="T50" i="4"/>
  <c r="V50" i="4" s="1"/>
  <c r="AD28" i="4" a="1"/>
  <c r="AD28" i="4" s="1"/>
  <c r="AF28" i="4" s="1"/>
  <c r="AS125" i="4"/>
  <c r="AU125" i="4" s="1"/>
  <c r="AI125" i="4"/>
  <c r="AK125" i="4" s="1"/>
  <c r="Y125" i="4"/>
  <c r="AA125" i="4" s="1"/>
  <c r="AN76" i="4"/>
  <c r="AP76" i="4" s="1"/>
  <c r="AN125" i="4"/>
  <c r="AP125" i="4" s="1"/>
  <c r="T76" i="4"/>
  <c r="V76" i="4" s="1"/>
  <c r="O99" i="4"/>
  <c r="Q99" i="4" s="1"/>
  <c r="AD135" i="4"/>
  <c r="AF135" i="4" s="1"/>
  <c r="Y76" i="4"/>
  <c r="AA76" i="4" s="1"/>
  <c r="BC102" i="4"/>
  <c r="BE102" i="4" s="1"/>
  <c r="T135" i="4"/>
  <c r="V135" i="4" s="1"/>
  <c r="AD76" i="4"/>
  <c r="AF76" i="4" s="1"/>
  <c r="CB102" i="4"/>
  <c r="CD102" i="4" s="1"/>
  <c r="AI135" i="4"/>
  <c r="AK135" i="4" s="1"/>
  <c r="AI31" i="4"/>
  <c r="AK31" i="4" s="1"/>
  <c r="AI103" i="4" a="1"/>
  <c r="AI103" i="4" s="1"/>
  <c r="AK103" i="4" s="1"/>
  <c r="T59" i="4"/>
  <c r="V59" i="4" s="1"/>
  <c r="AI73" i="4"/>
  <c r="AK73" i="4" s="1"/>
  <c r="T103" i="4" a="1"/>
  <c r="T103" i="4" s="1"/>
  <c r="V103" i="4" s="1"/>
  <c r="AS31" i="4"/>
  <c r="AU31" i="4" s="1"/>
  <c r="T31" i="4"/>
  <c r="V31" i="4" s="1"/>
  <c r="AN59" i="4"/>
  <c r="AP59" i="4" s="1"/>
  <c r="AN73" i="4"/>
  <c r="AP73" i="4" s="1"/>
  <c r="BH103" i="4" a="1"/>
  <c r="BH103" i="4" s="1"/>
  <c r="BJ103" i="4" s="1"/>
  <c r="AS102" i="4"/>
  <c r="AU102" i="4" s="1"/>
  <c r="AN31" i="4"/>
  <c r="AP31" i="4" s="1"/>
  <c r="O31" i="4"/>
  <c r="Q31" i="4" s="1"/>
  <c r="AD59" i="4"/>
  <c r="AF59" i="4" s="1"/>
  <c r="T73" i="4"/>
  <c r="V73" i="4" s="1"/>
  <c r="Y103" i="4" a="1"/>
  <c r="Y103" i="4" s="1"/>
  <c r="AA103" i="4" s="1"/>
  <c r="AS135" i="4"/>
  <c r="AU135" i="4" s="1"/>
  <c r="Y59" i="4"/>
  <c r="AA59" i="4" s="1"/>
  <c r="O59" i="4"/>
  <c r="Q59" i="4" s="1"/>
  <c r="Y135" i="4"/>
  <c r="AA135" i="4" s="1"/>
  <c r="Y57" i="4"/>
  <c r="AA57" i="4" s="1"/>
  <c r="O73" i="4"/>
  <c r="Q73" i="4" s="1"/>
  <c r="AX135" i="4"/>
  <c r="AZ135" i="4" s="1"/>
  <c r="AN135" i="4"/>
  <c r="AP135" i="4" s="1"/>
  <c r="AD31" i="4"/>
  <c r="AF31" i="4" s="1"/>
  <c r="Y73" i="4"/>
  <c r="AA73" i="4" s="1"/>
  <c r="T102" i="4"/>
  <c r="V102" i="4" s="1"/>
  <c r="AS21" i="4"/>
  <c r="AU21" i="4" s="1"/>
  <c r="AI102" i="4"/>
  <c r="AK102" i="4" s="1"/>
  <c r="BR99" i="4"/>
  <c r="BT99" i="4" s="1"/>
  <c r="Y99" i="4"/>
  <c r="AA99" i="4" s="1"/>
  <c r="BH99" i="4"/>
  <c r="BJ99" i="4" s="1"/>
  <c r="Y47" i="4"/>
  <c r="AA47" i="4" s="1"/>
  <c r="BH102" i="4"/>
  <c r="BJ102" i="4" s="1"/>
  <c r="AS28" i="4" a="1"/>
  <c r="AS28" i="4" s="1"/>
  <c r="AU28" i="4" s="1"/>
  <c r="BR102" i="4"/>
  <c r="BT102" i="4" s="1"/>
  <c r="AD102" i="4"/>
  <c r="AF102" i="4" s="1"/>
  <c r="O85" i="4"/>
  <c r="Q85" i="4" s="1"/>
  <c r="BC99" i="4"/>
  <c r="BE99" i="4" s="1"/>
  <c r="T99" i="4"/>
  <c r="V99" i="4" s="1"/>
  <c r="AS129" i="4" a="1"/>
  <c r="AS129" i="4" s="1"/>
  <c r="AU129" i="4" s="1"/>
  <c r="Y129" i="4" a="1"/>
  <c r="Y129" i="4" s="1"/>
  <c r="AA129" i="4" s="1"/>
  <c r="O53" i="4"/>
  <c r="Q53" i="4" s="1"/>
  <c r="AX99" i="4"/>
  <c r="AZ99" i="4" s="1"/>
  <c r="Y132" i="4" a="1"/>
  <c r="Y132" i="4" s="1"/>
  <c r="AA132" i="4" s="1"/>
  <c r="AS132" i="4" a="1"/>
  <c r="AS132" i="4" s="1"/>
  <c r="AU132" i="4" s="1"/>
  <c r="O127" i="4"/>
  <c r="Q127" i="4" s="1"/>
  <c r="Y127" i="4"/>
  <c r="AA127" i="4" s="1"/>
  <c r="AI127" i="4"/>
  <c r="AK127" i="4" s="1"/>
  <c r="AS127" i="4"/>
  <c r="AU127" i="4" s="1"/>
  <c r="T127" i="4"/>
  <c r="V127" i="4" s="1"/>
  <c r="AD127" i="4"/>
  <c r="AF127" i="4" s="1"/>
  <c r="AX127" i="4"/>
  <c r="AZ127" i="4" s="1"/>
  <c r="AN127" i="4"/>
  <c r="AP127" i="4" s="1"/>
  <c r="T85" i="4"/>
  <c r="V85" i="4" s="1"/>
  <c r="T53" i="4"/>
  <c r="V53" i="4" s="1"/>
  <c r="AD85" i="4"/>
  <c r="AF85" i="4" s="1"/>
  <c r="AD133" i="4"/>
  <c r="AF133" i="4" s="1"/>
  <c r="AN133" i="4"/>
  <c r="AP133" i="4" s="1"/>
  <c r="O133" i="4"/>
  <c r="Q133" i="4" s="1"/>
  <c r="AX133" i="4"/>
  <c r="AZ133" i="4" s="1"/>
  <c r="Y133" i="4"/>
  <c r="AA133" i="4" s="1"/>
  <c r="AI133" i="4"/>
  <c r="AK133" i="4" s="1"/>
  <c r="AS133" i="4"/>
  <c r="AU133" i="4" s="1"/>
  <c r="T133" i="4"/>
  <c r="V133" i="4" s="1"/>
  <c r="BR103" i="4" a="1"/>
  <c r="BR103" i="4" s="1"/>
  <c r="BT103" i="4" s="1"/>
  <c r="AN99" i="4"/>
  <c r="AP99" i="4" s="1"/>
  <c r="AX102" i="4"/>
  <c r="AZ102" i="4" s="1"/>
  <c r="Y128" i="4"/>
  <c r="AA128" i="4" s="1"/>
  <c r="AI128" i="4"/>
  <c r="AK128" i="4" s="1"/>
  <c r="AS128" i="4"/>
  <c r="AU128" i="4" s="1"/>
  <c r="T128" i="4"/>
  <c r="V128" i="4" s="1"/>
  <c r="AD128" i="4"/>
  <c r="AF128" i="4" s="1"/>
  <c r="AX128" i="4"/>
  <c r="AZ128" i="4" s="1"/>
  <c r="AN128" i="4"/>
  <c r="AP128" i="4" s="1"/>
  <c r="O128" i="4"/>
  <c r="Q128" i="4" s="1"/>
  <c r="AI53" i="4"/>
  <c r="AK53" i="4" s="1"/>
  <c r="AN53" i="4"/>
  <c r="AP53" i="4" s="1"/>
  <c r="AI85" i="4"/>
  <c r="AK85" i="4" s="1"/>
  <c r="AI129" i="4" a="1"/>
  <c r="AI129" i="4" s="1"/>
  <c r="AK129" i="4" s="1"/>
  <c r="T129" i="4" a="1"/>
  <c r="T129" i="4" s="1"/>
  <c r="V129" i="4" s="1"/>
  <c r="AD129" i="4" a="1"/>
  <c r="AD129" i="4" s="1"/>
  <c r="AF129" i="4" s="1"/>
  <c r="AN129" i="4" a="1"/>
  <c r="AN129" i="4" s="1"/>
  <c r="AP129" i="4" s="1"/>
  <c r="O129" i="4" a="1"/>
  <c r="O129" i="4" s="1"/>
  <c r="Q129" i="4" s="1"/>
  <c r="BM99" i="4"/>
  <c r="BO99" i="4" s="1"/>
  <c r="Y102" i="4"/>
  <c r="AA102" i="4" s="1"/>
  <c r="T131" i="4"/>
  <c r="V131" i="4" s="1"/>
  <c r="AD131" i="4"/>
  <c r="AF131" i="4" s="1"/>
  <c r="AN131" i="4"/>
  <c r="AP131" i="4" s="1"/>
  <c r="O131" i="4"/>
  <c r="Q131" i="4" s="1"/>
  <c r="AX131" i="4"/>
  <c r="AZ131" i="4" s="1"/>
  <c r="Y131" i="4"/>
  <c r="AA131" i="4" s="1"/>
  <c r="AI131" i="4"/>
  <c r="AK131" i="4" s="1"/>
  <c r="AS131" i="4"/>
  <c r="AU131" i="4" s="1"/>
  <c r="Y85" i="4"/>
  <c r="AA85" i="4" s="1"/>
  <c r="AD132" i="4" a="1"/>
  <c r="AD132" i="4" s="1"/>
  <c r="AF132" i="4" s="1"/>
  <c r="AN132" i="4" a="1"/>
  <c r="AN132" i="4" s="1"/>
  <c r="AP132" i="4" s="1"/>
  <c r="O132" i="4" a="1"/>
  <c r="O132" i="4" s="1"/>
  <c r="Q132" i="4" s="1"/>
  <c r="AI132" i="4" a="1"/>
  <c r="AI132" i="4" s="1"/>
  <c r="AK132" i="4" s="1"/>
  <c r="T132" i="4" a="1"/>
  <c r="T132" i="4" s="1"/>
  <c r="V132" i="4" s="1"/>
  <c r="BW99" i="4"/>
  <c r="BY99" i="4" s="1"/>
  <c r="O102" i="4"/>
  <c r="Q102" i="4" s="1"/>
  <c r="Y53" i="4"/>
  <c r="AA53" i="4" s="1"/>
  <c r="AD99" i="4"/>
  <c r="AF99" i="4" s="1"/>
  <c r="AN102" i="4"/>
  <c r="AP102" i="4" s="1"/>
  <c r="CB109" i="4"/>
  <c r="CD109" i="4" s="1"/>
  <c r="AX21" i="4"/>
  <c r="AZ21" i="4" s="1"/>
  <c r="AI47" i="4"/>
  <c r="AK47" i="4" s="1"/>
  <c r="AI109" i="4"/>
  <c r="AK109" i="4" s="1"/>
  <c r="T109" i="4"/>
  <c r="V109" i="4" s="1"/>
  <c r="AI21" i="4"/>
  <c r="AK21" i="4" s="1"/>
  <c r="T57" i="4"/>
  <c r="V57" i="4" s="1"/>
  <c r="BH109" i="4"/>
  <c r="BJ109" i="4" s="1"/>
  <c r="AN21" i="4"/>
  <c r="AP21" i="4" s="1"/>
  <c r="AN57" i="4"/>
  <c r="AP57" i="4" s="1"/>
  <c r="BR109" i="4"/>
  <c r="BT109" i="4" s="1"/>
  <c r="AN109" i="4"/>
  <c r="AP109" i="4" s="1"/>
  <c r="AX109" i="4"/>
  <c r="AZ109" i="4" s="1"/>
  <c r="O109" i="4"/>
  <c r="Q109" i="4" s="1"/>
  <c r="Y109" i="4"/>
  <c r="AA109" i="4" s="1"/>
  <c r="O57" i="4"/>
  <c r="Q57" i="4" s="1"/>
  <c r="AS99" i="4"/>
  <c r="AU99" i="4" s="1"/>
  <c r="AD109" i="4"/>
  <c r="AF109" i="4" s="1"/>
  <c r="AS109" i="4"/>
  <c r="AU109" i="4" s="1"/>
  <c r="O32" i="4"/>
  <c r="Q32" i="4" s="1"/>
  <c r="AI57" i="4"/>
  <c r="AK57" i="4" s="1"/>
  <c r="BW109" i="4"/>
  <c r="BY109" i="4" s="1"/>
  <c r="O21" i="4"/>
  <c r="Q21" i="4" s="1"/>
  <c r="AD21" i="4"/>
  <c r="AF21" i="4" s="1"/>
  <c r="AS25" i="4" a="1"/>
  <c r="AS25" i="4" s="1"/>
  <c r="AU25" i="4" s="1"/>
  <c r="AD32" i="4"/>
  <c r="AF32" i="4" s="1"/>
  <c r="AI99" i="4"/>
  <c r="AK99" i="4" s="1"/>
  <c r="BM102" i="4"/>
  <c r="BO102" i="4" s="1"/>
  <c r="BM109" i="4"/>
  <c r="BO109" i="4" s="1"/>
  <c r="T21" i="4"/>
  <c r="V21" i="4" s="1"/>
  <c r="AX32" i="4"/>
  <c r="AZ32" i="4" s="1"/>
  <c r="AD47" i="4"/>
  <c r="AF47" i="4" s="1"/>
  <c r="AN32" i="4"/>
  <c r="AP32" i="4" s="1"/>
  <c r="BW105" i="4"/>
  <c r="BY105" i="4" s="1"/>
  <c r="AD105" i="4"/>
  <c r="AF105" i="4" s="1"/>
  <c r="BM105" i="4"/>
  <c r="BO105" i="4" s="1"/>
  <c r="AN105" i="4"/>
  <c r="AP105" i="4" s="1"/>
  <c r="O105" i="4"/>
  <c r="Q105" i="4" s="1"/>
  <c r="Y105" i="4"/>
  <c r="AA105" i="4" s="1"/>
  <c r="AX105" i="4"/>
  <c r="AZ105" i="4" s="1"/>
  <c r="BR105" i="4"/>
  <c r="BT105" i="4" s="1"/>
  <c r="BH105" i="4"/>
  <c r="BJ105" i="4" s="1"/>
  <c r="AI105" i="4"/>
  <c r="AK105" i="4" s="1"/>
  <c r="T105" i="4"/>
  <c r="V105" i="4" s="1"/>
  <c r="CB105" i="4"/>
  <c r="CD105" i="4" s="1"/>
  <c r="BC105" i="4"/>
  <c r="BE105" i="4" s="1"/>
  <c r="AS105" i="4"/>
  <c r="AU105" i="4" s="1"/>
  <c r="T32" i="4"/>
  <c r="V32" i="4" s="1"/>
  <c r="BH110" i="4"/>
  <c r="BJ110" i="4" s="1"/>
  <c r="AX110" i="4"/>
  <c r="AZ110" i="4" s="1"/>
  <c r="BR110" i="4"/>
  <c r="BT110" i="4" s="1"/>
  <c r="AI110" i="4"/>
  <c r="AK110" i="4" s="1"/>
  <c r="T110" i="4"/>
  <c r="V110" i="4" s="1"/>
  <c r="CB110" i="4"/>
  <c r="CD110" i="4" s="1"/>
  <c r="AS110" i="4"/>
  <c r="AU110" i="4" s="1"/>
  <c r="BM110" i="4"/>
  <c r="BO110" i="4" s="1"/>
  <c r="BC110" i="4"/>
  <c r="BE110" i="4" s="1"/>
  <c r="BW110" i="4"/>
  <c r="BY110" i="4" s="1"/>
  <c r="AD110" i="4"/>
  <c r="AF110" i="4" s="1"/>
  <c r="O110" i="4"/>
  <c r="Q110" i="4" s="1"/>
  <c r="AN110" i="4"/>
  <c r="AP110" i="4" s="1"/>
  <c r="Y110" i="4"/>
  <c r="AA110" i="4" s="1"/>
  <c r="BW106" i="4" a="1"/>
  <c r="BW106" i="4" s="1"/>
  <c r="BY106" i="4" s="1"/>
  <c r="BM106" i="4" a="1"/>
  <c r="BM106" i="4" s="1"/>
  <c r="BO106" i="4" s="1"/>
  <c r="AD106" i="4" a="1"/>
  <c r="AD106" i="4" s="1"/>
  <c r="AF106" i="4" s="1"/>
  <c r="CB106" i="4" a="1"/>
  <c r="CB106" i="4" s="1"/>
  <c r="CD106" i="4" s="1"/>
  <c r="AS106" i="4" a="1"/>
  <c r="AS106" i="4" s="1"/>
  <c r="AU106" i="4" s="1"/>
  <c r="BC106" i="4" a="1"/>
  <c r="BC106" i="4" s="1"/>
  <c r="BE106" i="4" s="1"/>
  <c r="AN107" i="4"/>
  <c r="AP107" i="4" s="1"/>
  <c r="O107" i="4"/>
  <c r="Q107" i="4" s="1"/>
  <c r="Y107" i="4"/>
  <c r="AA107" i="4" s="1"/>
  <c r="AX107" i="4"/>
  <c r="AZ107" i="4" s="1"/>
  <c r="BR107" i="4"/>
  <c r="BT107" i="4" s="1"/>
  <c r="BH107" i="4"/>
  <c r="BJ107" i="4" s="1"/>
  <c r="AD107" i="4"/>
  <c r="AF107" i="4" s="1"/>
  <c r="AI107" i="4"/>
  <c r="AK107" i="4" s="1"/>
  <c r="T107" i="4"/>
  <c r="V107" i="4" s="1"/>
  <c r="CB107" i="4"/>
  <c r="CD107" i="4" s="1"/>
  <c r="BW107" i="4"/>
  <c r="BY107" i="4" s="1"/>
  <c r="AS107" i="4"/>
  <c r="AU107" i="4" s="1"/>
  <c r="BC107" i="4"/>
  <c r="BE107" i="4" s="1"/>
  <c r="BM107" i="4"/>
  <c r="BO107" i="4" s="1"/>
  <c r="AI32" i="4"/>
  <c r="AK32" i="4" s="1"/>
  <c r="AN106" i="4" a="1"/>
  <c r="AN106" i="4" s="1"/>
  <c r="AP106" i="4" s="1"/>
  <c r="Y106" i="4" a="1"/>
  <c r="Y106" i="4" s="1"/>
  <c r="AA106" i="4" s="1"/>
  <c r="AX106" i="4" a="1"/>
  <c r="AX106" i="4" s="1"/>
  <c r="AZ106" i="4" s="1"/>
  <c r="BR106" i="4" a="1"/>
  <c r="BR106" i="4" s="1"/>
  <c r="BT106" i="4" s="1"/>
  <c r="BH106" i="4" a="1"/>
  <c r="BH106" i="4" s="1"/>
  <c r="BJ106" i="4" s="1"/>
  <c r="AI106" i="4" a="1"/>
  <c r="AI106" i="4" s="1"/>
  <c r="AK106" i="4" s="1"/>
  <c r="T106" i="4" a="1"/>
  <c r="T106" i="4" s="1"/>
  <c r="V106" i="4" s="1"/>
  <c r="T47" i="4"/>
  <c r="V47" i="4" s="1"/>
  <c r="AS32" i="4"/>
  <c r="AU32" i="4" s="1"/>
  <c r="AN47" i="4"/>
  <c r="AP47" i="4" s="1"/>
  <c r="BH101" i="4"/>
  <c r="BJ101" i="4" s="1"/>
  <c r="CB101" i="4"/>
  <c r="CD101" i="4" s="1"/>
  <c r="AI101" i="4"/>
  <c r="AK101" i="4" s="1"/>
  <c r="T101" i="4"/>
  <c r="V101" i="4" s="1"/>
  <c r="AS101" i="4"/>
  <c r="AU101" i="4" s="1"/>
  <c r="BR101" i="4"/>
  <c r="BT101" i="4" s="1"/>
  <c r="BC101" i="4"/>
  <c r="BE101" i="4" s="1"/>
  <c r="AD101" i="4"/>
  <c r="AF101" i="4" s="1"/>
  <c r="BW101" i="4"/>
  <c r="BY101" i="4" s="1"/>
  <c r="BM101" i="4"/>
  <c r="BO101" i="4" s="1"/>
  <c r="AN101" i="4"/>
  <c r="AP101" i="4" s="1"/>
  <c r="O101" i="4"/>
  <c r="Q101" i="4" s="1"/>
  <c r="Y101" i="4"/>
  <c r="AA101" i="4" s="1"/>
  <c r="AX101" i="4"/>
  <c r="AZ101" i="4" s="1"/>
  <c r="AI77" i="4" a="1"/>
  <c r="AI77" i="4" s="1"/>
  <c r="AK77" i="4" s="1"/>
  <c r="T77" i="4" a="1"/>
  <c r="T77" i="4" s="1"/>
  <c r="V77" i="4" s="1"/>
  <c r="O84" i="4"/>
  <c r="Q84" i="4" s="1"/>
  <c r="AN84" i="4"/>
  <c r="AP84" i="4" s="1"/>
  <c r="Y84" i="4"/>
  <c r="AA84" i="4" s="1"/>
  <c r="AI84" i="4"/>
  <c r="AK84" i="4" s="1"/>
  <c r="AD84" i="4"/>
  <c r="AF84" i="4" s="1"/>
  <c r="T84" i="4"/>
  <c r="V84" i="4" s="1"/>
  <c r="O83" i="4"/>
  <c r="Q83" i="4" s="1"/>
  <c r="AD83" i="4"/>
  <c r="AF83" i="4" s="1"/>
  <c r="T83" i="4"/>
  <c r="V83" i="4" s="1"/>
  <c r="AN83" i="4"/>
  <c r="AP83" i="4" s="1"/>
  <c r="Y83" i="4"/>
  <c r="AA83" i="4" s="1"/>
  <c r="AI83" i="4"/>
  <c r="AK83" i="4" s="1"/>
  <c r="AD80" i="4" a="1"/>
  <c r="AD80" i="4" s="1"/>
  <c r="AF80" i="4" s="1"/>
  <c r="AN80" i="4" a="1"/>
  <c r="AN80" i="4" s="1"/>
  <c r="AP80" i="4" s="1"/>
  <c r="O75" i="4"/>
  <c r="Q75" i="4" s="1"/>
  <c r="AN75" i="4"/>
  <c r="AP75" i="4" s="1"/>
  <c r="AI75" i="4"/>
  <c r="AK75" i="4" s="1"/>
  <c r="Y75" i="4"/>
  <c r="AA75" i="4" s="1"/>
  <c r="T75" i="4"/>
  <c r="V75" i="4" s="1"/>
  <c r="AD75" i="4"/>
  <c r="AF75" i="4" s="1"/>
  <c r="T80" i="4" a="1"/>
  <c r="T80" i="4" s="1"/>
  <c r="V80" i="4" s="1"/>
  <c r="AI80" i="4" a="1"/>
  <c r="AI80" i="4" s="1"/>
  <c r="AK80" i="4" s="1"/>
  <c r="O81" i="4"/>
  <c r="Q81" i="4" s="1"/>
  <c r="AD81" i="4"/>
  <c r="AF81" i="4" s="1"/>
  <c r="T81" i="4"/>
  <c r="V81" i="4" s="1"/>
  <c r="AN81" i="4"/>
  <c r="AP81" i="4" s="1"/>
  <c r="AI81" i="4"/>
  <c r="AK81" i="4" s="1"/>
  <c r="Y81" i="4"/>
  <c r="AA81" i="4" s="1"/>
  <c r="AN58" i="4"/>
  <c r="AP58" i="4" s="1"/>
  <c r="AI58" i="4"/>
  <c r="AK58" i="4" s="1"/>
  <c r="Y58" i="4"/>
  <c r="AA58" i="4" s="1"/>
  <c r="AD58" i="4"/>
  <c r="AF58" i="4" s="1"/>
  <c r="O58" i="4"/>
  <c r="Q58" i="4" s="1"/>
  <c r="T23" i="4"/>
  <c r="V23" i="4" s="1"/>
  <c r="AN23" i="4"/>
  <c r="AP23" i="4" s="1"/>
  <c r="Y23" i="4"/>
  <c r="AA23" i="4" s="1"/>
  <c r="AI23" i="4"/>
  <c r="AK23" i="4" s="1"/>
  <c r="AX23" i="4"/>
  <c r="AZ23" i="4" s="1"/>
  <c r="AS23" i="4"/>
  <c r="AU23" i="4" s="1"/>
  <c r="AD23" i="4"/>
  <c r="AF23" i="4" s="1"/>
  <c r="T55" i="4"/>
  <c r="V55" i="4" s="1"/>
  <c r="AI55" i="4"/>
  <c r="AK55" i="4" s="1"/>
  <c r="AD55" i="4"/>
  <c r="AF55" i="4" s="1"/>
  <c r="O55" i="4"/>
  <c r="Q55" i="4" s="1"/>
  <c r="Y55" i="4"/>
  <c r="AA55" i="4" s="1"/>
  <c r="AN55" i="4"/>
  <c r="AP55" i="4" s="1"/>
  <c r="T33" i="4"/>
  <c r="V33" i="4" s="1"/>
  <c r="Y33" i="4"/>
  <c r="AA33" i="4" s="1"/>
  <c r="AN33" i="4"/>
  <c r="AP33" i="4" s="1"/>
  <c r="AI33" i="4"/>
  <c r="AK33" i="4" s="1"/>
  <c r="AX33" i="4"/>
  <c r="AZ33" i="4" s="1"/>
  <c r="AS33" i="4"/>
  <c r="AU33" i="4" s="1"/>
  <c r="AD33" i="4"/>
  <c r="AF33" i="4" s="1"/>
  <c r="O23" i="4"/>
  <c r="Q23" i="4" s="1"/>
  <c r="O33" i="4"/>
  <c r="Q33" i="4" s="1"/>
  <c r="P35" i="4" l="1"/>
  <c r="P841" i="4"/>
  <c r="AY867" i="4"/>
  <c r="BD867" i="4"/>
  <c r="AT841" i="4"/>
  <c r="U711" i="4"/>
  <c r="U867" i="4"/>
  <c r="AJ867" i="4"/>
  <c r="AE867" i="4"/>
  <c r="AJ841" i="4"/>
  <c r="Z867" i="4"/>
  <c r="BI841" i="4"/>
  <c r="BS841" i="4"/>
  <c r="AO867" i="4"/>
  <c r="BI867" i="4"/>
  <c r="AT867" i="4"/>
  <c r="P867" i="4"/>
  <c r="BN841" i="4"/>
  <c r="U841" i="4"/>
  <c r="AY841" i="4"/>
  <c r="AO841" i="4"/>
  <c r="BD841" i="4"/>
  <c r="Z841" i="4"/>
  <c r="AE841" i="4"/>
  <c r="AT789" i="4"/>
  <c r="Z815" i="4"/>
  <c r="AJ815" i="4"/>
  <c r="BD815" i="4"/>
  <c r="P815" i="4"/>
  <c r="AO815" i="4"/>
  <c r="AE815" i="4"/>
  <c r="AY815" i="4"/>
  <c r="AT815" i="4"/>
  <c r="P763" i="4"/>
  <c r="U815" i="4"/>
  <c r="Z789" i="4"/>
  <c r="BD789" i="4"/>
  <c r="AJ789" i="4"/>
  <c r="AE711" i="4"/>
  <c r="AY789" i="4"/>
  <c r="U789" i="4"/>
  <c r="AO789" i="4"/>
  <c r="AE789" i="4"/>
  <c r="P789" i="4"/>
  <c r="AJ763" i="4"/>
  <c r="AT763" i="4"/>
  <c r="AE763" i="4"/>
  <c r="AO763" i="4"/>
  <c r="Z763" i="4"/>
  <c r="AY763" i="4"/>
  <c r="U763" i="4"/>
  <c r="BI711" i="4"/>
  <c r="U737" i="4"/>
  <c r="P737" i="4"/>
  <c r="Z737" i="4"/>
  <c r="AE737" i="4"/>
  <c r="AY711" i="4"/>
  <c r="P711" i="4"/>
  <c r="BS711" i="4"/>
  <c r="Z711" i="4"/>
  <c r="AO711" i="4"/>
  <c r="BX711" i="4"/>
  <c r="BD711" i="4"/>
  <c r="AJ711" i="4"/>
  <c r="AT711" i="4"/>
  <c r="BN711" i="4"/>
  <c r="AE685" i="4"/>
  <c r="AJ685" i="4"/>
  <c r="Z685" i="4"/>
  <c r="AO685" i="4"/>
  <c r="P685" i="4"/>
  <c r="U685" i="4"/>
  <c r="AJ659" i="4"/>
  <c r="Z659" i="4"/>
  <c r="P659" i="4"/>
  <c r="U659" i="4"/>
  <c r="AE659" i="4"/>
  <c r="P633" i="4"/>
  <c r="AY633" i="4"/>
  <c r="BI633" i="4"/>
  <c r="AE633" i="4"/>
  <c r="AO633" i="4"/>
  <c r="BS633" i="4"/>
  <c r="U633" i="4"/>
  <c r="AJ633" i="4"/>
  <c r="BD633" i="4"/>
  <c r="BN633" i="4"/>
  <c r="AT633" i="4"/>
  <c r="Z633" i="4"/>
  <c r="P607" i="4"/>
  <c r="U581" i="4"/>
  <c r="AJ607" i="4"/>
  <c r="Z607" i="4"/>
  <c r="AO607" i="4"/>
  <c r="AE607" i="4"/>
  <c r="U607" i="4"/>
  <c r="AE581" i="4"/>
  <c r="AT581" i="4"/>
  <c r="AJ581" i="4"/>
  <c r="AO581" i="4"/>
  <c r="AY581" i="4"/>
  <c r="Z581" i="4"/>
  <c r="P581" i="4"/>
  <c r="AY555" i="4"/>
  <c r="AT555" i="4"/>
  <c r="BI555" i="4"/>
  <c r="P529" i="4"/>
  <c r="C513" i="4" s="1"/>
  <c r="AJ555" i="4"/>
  <c r="P555" i="4"/>
  <c r="AE555" i="4"/>
  <c r="U555" i="4"/>
  <c r="AO555" i="4"/>
  <c r="Z555" i="4"/>
  <c r="BD555" i="4"/>
  <c r="BN555" i="4"/>
  <c r="CH503" i="4"/>
  <c r="CM503" i="4"/>
  <c r="BX503" i="4"/>
  <c r="BS503" i="4"/>
  <c r="BN503" i="4"/>
  <c r="CC503" i="4"/>
  <c r="AT503" i="4"/>
  <c r="P503" i="4"/>
  <c r="AE503" i="4"/>
  <c r="AY503" i="4"/>
  <c r="AJ503" i="4"/>
  <c r="BD503" i="4"/>
  <c r="Z503" i="4"/>
  <c r="AO503" i="4"/>
  <c r="U503" i="4"/>
  <c r="BI503" i="4"/>
  <c r="AE477" i="4"/>
  <c r="U477" i="4"/>
  <c r="AJ477" i="4"/>
  <c r="P477" i="4"/>
  <c r="BN477" i="4"/>
  <c r="AT477" i="4"/>
  <c r="BD477" i="4"/>
  <c r="BI477" i="4"/>
  <c r="Z477" i="4"/>
  <c r="AO477" i="4"/>
  <c r="AY477" i="4"/>
  <c r="AE451" i="4"/>
  <c r="Z451" i="4"/>
  <c r="AJ451" i="4"/>
  <c r="U451" i="4"/>
  <c r="AY451" i="4"/>
  <c r="AO451" i="4"/>
  <c r="AT451" i="4"/>
  <c r="P451" i="4"/>
  <c r="P425" i="4"/>
  <c r="AT425" i="4"/>
  <c r="AJ425" i="4"/>
  <c r="AE425" i="4"/>
  <c r="U425" i="4"/>
  <c r="BD425" i="4"/>
  <c r="AY425" i="4"/>
  <c r="AO425" i="4"/>
  <c r="Z425" i="4"/>
  <c r="P399" i="4"/>
  <c r="AO399" i="4"/>
  <c r="AT399" i="4"/>
  <c r="U399" i="4"/>
  <c r="AE399" i="4"/>
  <c r="AJ399" i="4"/>
  <c r="Z399" i="4"/>
  <c r="AY399" i="4"/>
  <c r="AE373" i="4"/>
  <c r="AT373" i="4"/>
  <c r="U373" i="4"/>
  <c r="AJ373" i="4"/>
  <c r="P373" i="4"/>
  <c r="AO373" i="4"/>
  <c r="AY373" i="4"/>
  <c r="Z373" i="4"/>
  <c r="P347" i="4"/>
  <c r="Z347" i="4"/>
  <c r="AJ347" i="4"/>
  <c r="AE295" i="4"/>
  <c r="AO347" i="4"/>
  <c r="AE347" i="4"/>
  <c r="U347" i="4"/>
  <c r="U295" i="4"/>
  <c r="AT243" i="4"/>
  <c r="P295" i="4"/>
  <c r="AJ295" i="4"/>
  <c r="Z321" i="4"/>
  <c r="AO321" i="4"/>
  <c r="Z295" i="4"/>
  <c r="AJ321" i="4"/>
  <c r="AT321" i="4"/>
  <c r="U321" i="4"/>
  <c r="P321" i="4"/>
  <c r="AY321" i="4"/>
  <c r="AE321" i="4"/>
  <c r="AY269" i="4"/>
  <c r="AJ269" i="4"/>
  <c r="P269" i="4"/>
  <c r="AO269" i="4"/>
  <c r="BD269" i="4"/>
  <c r="AO243" i="4"/>
  <c r="AT269" i="4"/>
  <c r="U243" i="4"/>
  <c r="Z269" i="4"/>
  <c r="AE269" i="4"/>
  <c r="BI269" i="4"/>
  <c r="U269" i="4"/>
  <c r="AE243" i="4"/>
  <c r="AJ243" i="4"/>
  <c r="Z243" i="4"/>
  <c r="P243" i="4"/>
  <c r="P217" i="4"/>
  <c r="Z217" i="4"/>
  <c r="AJ217" i="4"/>
  <c r="AO217" i="4"/>
  <c r="AE217" i="4"/>
  <c r="U217" i="4"/>
  <c r="AO191" i="4"/>
  <c r="BX165" i="4"/>
  <c r="P191" i="4"/>
  <c r="AY165" i="4"/>
  <c r="AT191" i="4"/>
  <c r="AE191" i="4"/>
  <c r="AJ191" i="4"/>
  <c r="AJ165" i="4"/>
  <c r="Z191" i="4"/>
  <c r="BN165" i="4"/>
  <c r="U191" i="4"/>
  <c r="AT165" i="4"/>
  <c r="P165" i="4"/>
  <c r="AE165" i="4"/>
  <c r="AO165" i="4"/>
  <c r="BI165" i="4"/>
  <c r="BS165" i="4"/>
  <c r="U165" i="4"/>
  <c r="Z165" i="4"/>
  <c r="BD165" i="4"/>
  <c r="P139" i="4"/>
  <c r="Z35" i="4"/>
  <c r="AT35" i="4"/>
  <c r="AT139" i="4"/>
  <c r="AY35" i="4"/>
  <c r="AE139" i="4"/>
  <c r="AE35" i="4"/>
  <c r="Z139" i="4"/>
  <c r="AJ139" i="4"/>
  <c r="P61" i="4"/>
  <c r="AY139" i="4"/>
  <c r="AO113" i="4"/>
  <c r="BN113" i="4"/>
  <c r="U61" i="4"/>
  <c r="AO139" i="4"/>
  <c r="AJ35" i="4"/>
  <c r="U139" i="4"/>
  <c r="BS113" i="4"/>
  <c r="AE113" i="4"/>
  <c r="Z113" i="4"/>
  <c r="AE61" i="4"/>
  <c r="BX113" i="4"/>
  <c r="CC113" i="4"/>
  <c r="P113" i="4"/>
  <c r="AT113" i="4"/>
  <c r="BI113" i="4"/>
  <c r="AY113" i="4"/>
  <c r="AO61" i="4"/>
  <c r="U113" i="4"/>
  <c r="AJ113" i="4"/>
  <c r="BD113" i="4"/>
  <c r="U35" i="4"/>
  <c r="Z87" i="4"/>
  <c r="AE87" i="4"/>
  <c r="AJ87" i="4"/>
  <c r="AO87" i="4"/>
  <c r="U87" i="4"/>
  <c r="P87" i="4"/>
  <c r="Z61" i="4"/>
  <c r="AJ61" i="4"/>
  <c r="AO35" i="4"/>
  <c r="C851" i="4" l="1"/>
  <c r="C825" i="4"/>
  <c r="C799" i="4"/>
  <c r="C773" i="4"/>
  <c r="C747" i="4"/>
  <c r="C721" i="4"/>
  <c r="C695" i="4"/>
  <c r="C643" i="4"/>
  <c r="C669" i="4"/>
  <c r="C617" i="4"/>
  <c r="C591" i="4"/>
  <c r="C565" i="4"/>
  <c r="C539" i="4"/>
  <c r="C487" i="4"/>
  <c r="C461" i="4"/>
  <c r="C435" i="4"/>
  <c r="C409" i="4"/>
  <c r="C383" i="4"/>
  <c r="C357" i="4"/>
  <c r="C331" i="4"/>
  <c r="C279" i="4"/>
  <c r="C305" i="4"/>
  <c r="C253" i="4"/>
  <c r="C227" i="4"/>
  <c r="C201" i="4"/>
  <c r="C175" i="4"/>
  <c r="C149" i="4"/>
  <c r="C123" i="4"/>
  <c r="C97" i="4"/>
  <c r="C71" i="4"/>
  <c r="C45" i="4"/>
  <c r="C19" i="4"/>
  <c r="F2" i="4" s="1"/>
  <c r="F4" i="4" l="1"/>
  <c r="F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<sst xmlns="http://schemas.openxmlformats.org/spreadsheetml/2006/main" count="8270" uniqueCount="381">
  <si>
    <t>캐릭터</t>
    <phoneticPr fontId="1" type="noConversion"/>
  </si>
  <si>
    <t>크리티컬</t>
    <phoneticPr fontId="1" type="noConversion"/>
  </si>
  <si>
    <t>크리티컬 피해량</t>
    <phoneticPr fontId="1" type="noConversion"/>
  </si>
  <si>
    <t>린네</t>
    <phoneticPr fontId="1" type="noConversion"/>
  </si>
  <si>
    <t>속성</t>
    <phoneticPr fontId="1" type="noConversion"/>
  </si>
  <si>
    <t>회절</t>
    <phoneticPr fontId="1" type="noConversion"/>
  </si>
  <si>
    <t>공격력%</t>
    <phoneticPr fontId="1" type="noConversion"/>
  </si>
  <si>
    <t>체력%</t>
    <phoneticPr fontId="1" type="noConversion"/>
  </si>
  <si>
    <t>방어력%</t>
    <phoneticPr fontId="1" type="noConversion"/>
  </si>
  <si>
    <t>모니에</t>
    <phoneticPr fontId="1" type="noConversion"/>
  </si>
  <si>
    <t>용융</t>
    <phoneticPr fontId="1" type="noConversion"/>
  </si>
  <si>
    <t>치사</t>
    <phoneticPr fontId="1" type="noConversion"/>
  </si>
  <si>
    <t>인멸</t>
    <phoneticPr fontId="1" type="noConversion"/>
  </si>
  <si>
    <t>갈브레나</t>
    <phoneticPr fontId="1" type="noConversion"/>
  </si>
  <si>
    <t>구원</t>
    <phoneticPr fontId="1" type="noConversion"/>
  </si>
  <si>
    <t>기류</t>
    <phoneticPr fontId="1" type="noConversion"/>
  </si>
  <si>
    <t>아우구스타</t>
    <phoneticPr fontId="1" type="noConversion"/>
  </si>
  <si>
    <t>전도</t>
    <phoneticPr fontId="1" type="noConversion"/>
  </si>
  <si>
    <t>유노</t>
    <phoneticPr fontId="1" type="noConversion"/>
  </si>
  <si>
    <t>플로로</t>
    <phoneticPr fontId="1" type="noConversion"/>
  </si>
  <si>
    <t>루파</t>
    <phoneticPr fontId="1" type="noConversion"/>
  </si>
  <si>
    <t>카르티시아</t>
    <phoneticPr fontId="1" type="noConversion"/>
  </si>
  <si>
    <t>샤콘</t>
    <phoneticPr fontId="1" type="noConversion"/>
  </si>
  <si>
    <t>젠니</t>
    <phoneticPr fontId="1" type="noConversion"/>
  </si>
  <si>
    <t>칸타렐라</t>
    <phoneticPr fontId="1" type="noConversion"/>
  </si>
  <si>
    <t>브렌트</t>
    <phoneticPr fontId="1" type="noConversion"/>
  </si>
  <si>
    <t>페비</t>
    <phoneticPr fontId="1" type="noConversion"/>
  </si>
  <si>
    <t>로코코</t>
    <phoneticPr fontId="1" type="noConversion"/>
  </si>
  <si>
    <t>카를로타</t>
    <phoneticPr fontId="1" type="noConversion"/>
  </si>
  <si>
    <t>응결</t>
    <phoneticPr fontId="1" type="noConversion"/>
  </si>
  <si>
    <t>카멜리아</t>
    <phoneticPr fontId="1" type="noConversion"/>
  </si>
  <si>
    <t>파수인</t>
    <phoneticPr fontId="1" type="noConversion"/>
  </si>
  <si>
    <t>상리요</t>
    <phoneticPr fontId="1" type="noConversion"/>
  </si>
  <si>
    <t>캐릭터 기본 스펙</t>
    <phoneticPr fontId="1" type="noConversion"/>
  </si>
  <si>
    <t>절지</t>
    <phoneticPr fontId="1" type="noConversion"/>
  </si>
  <si>
    <t>금희</t>
    <phoneticPr fontId="1" type="noConversion"/>
  </si>
  <si>
    <t>장리</t>
    <phoneticPr fontId="1" type="noConversion"/>
  </si>
  <si>
    <t>감심</t>
    <phoneticPr fontId="1" type="noConversion"/>
  </si>
  <si>
    <t>기염</t>
    <phoneticPr fontId="1" type="noConversion"/>
  </si>
  <si>
    <t>능양</t>
    <phoneticPr fontId="1" type="noConversion"/>
  </si>
  <si>
    <t>속성 피해%</t>
    <phoneticPr fontId="1" type="noConversion"/>
  </si>
  <si>
    <t>벨리나</t>
    <phoneticPr fontId="1" type="noConversion"/>
  </si>
  <si>
    <t>앙코</t>
    <phoneticPr fontId="1" type="noConversion"/>
  </si>
  <si>
    <t>음림</t>
    <phoneticPr fontId="1" type="noConversion"/>
  </si>
  <si>
    <t>카카루</t>
    <phoneticPr fontId="1" type="noConversion"/>
  </si>
  <si>
    <t>속성 분류</t>
    <phoneticPr fontId="1" type="noConversion"/>
  </si>
  <si>
    <t>크리티컬</t>
  </si>
  <si>
    <t>기본 공격력</t>
    <phoneticPr fontId="1" type="noConversion"/>
  </si>
  <si>
    <t>기본 체력</t>
    <phoneticPr fontId="1" type="noConversion"/>
  </si>
  <si>
    <t>기본 방어력</t>
    <phoneticPr fontId="1" type="noConversion"/>
  </si>
  <si>
    <t>에코 주 옵션</t>
    <phoneticPr fontId="1" type="noConversion"/>
  </si>
  <si>
    <t>1번 코스트</t>
    <phoneticPr fontId="1" type="noConversion"/>
  </si>
  <si>
    <t>1번 주옵션</t>
    <phoneticPr fontId="1" type="noConversion"/>
  </si>
  <si>
    <t>2번 코스트</t>
    <phoneticPr fontId="1" type="noConversion"/>
  </si>
  <si>
    <t>2번 주옵션</t>
    <phoneticPr fontId="1" type="noConversion"/>
  </si>
  <si>
    <t>3번 코스트</t>
    <phoneticPr fontId="1" type="noConversion"/>
  </si>
  <si>
    <t>3번 주옵션</t>
    <phoneticPr fontId="1" type="noConversion"/>
  </si>
  <si>
    <t>4번 코스트</t>
    <phoneticPr fontId="1" type="noConversion"/>
  </si>
  <si>
    <t>4번 주옵션</t>
    <phoneticPr fontId="1" type="noConversion"/>
  </si>
  <si>
    <t>5번 코스트</t>
    <phoneticPr fontId="1" type="noConversion"/>
  </si>
  <si>
    <t>5번 주옵션</t>
    <phoneticPr fontId="1" type="noConversion"/>
  </si>
  <si>
    <t>COST 4</t>
  </si>
  <si>
    <t>COST 4</t>
    <phoneticPr fontId="1" type="noConversion"/>
  </si>
  <si>
    <t>COST 3</t>
  </si>
  <si>
    <t>COST 3</t>
    <phoneticPr fontId="1" type="noConversion"/>
  </si>
  <si>
    <t>COST 1</t>
  </si>
  <si>
    <t>COST 1</t>
    <phoneticPr fontId="1" type="noConversion"/>
  </si>
  <si>
    <t>코스트 종류</t>
    <phoneticPr fontId="1" type="noConversion"/>
  </si>
  <si>
    <t>COST 4 옵션</t>
    <phoneticPr fontId="1" type="noConversion"/>
  </si>
  <si>
    <t>COST 3 옵션</t>
    <phoneticPr fontId="1" type="noConversion"/>
  </si>
  <si>
    <t>COST 1 옵션</t>
    <phoneticPr fontId="1" type="noConversion"/>
  </si>
  <si>
    <t>공격력%</t>
  </si>
  <si>
    <t>방어력%</t>
  </si>
  <si>
    <t>체력%</t>
  </si>
  <si>
    <t>공명 효율%</t>
    <phoneticPr fontId="1" type="noConversion"/>
  </si>
  <si>
    <t>방랑자(회절)</t>
    <phoneticPr fontId="1" type="noConversion"/>
  </si>
  <si>
    <t>방랑자(인멸)</t>
    <phoneticPr fontId="1" type="noConversion"/>
  </si>
  <si>
    <t>방랑자(기류)</t>
    <phoneticPr fontId="1" type="noConversion"/>
  </si>
  <si>
    <t>크리티컬피해량</t>
  </si>
  <si>
    <t>속성피해%</t>
  </si>
  <si>
    <t>공명효율%</t>
  </si>
  <si>
    <t>치료 효과</t>
    <phoneticPr fontId="1" type="noConversion"/>
  </si>
  <si>
    <t>깡공격력</t>
    <phoneticPr fontId="1" type="noConversion"/>
  </si>
  <si>
    <t>깡체력</t>
    <phoneticPr fontId="1" type="noConversion"/>
  </si>
  <si>
    <t>에코 기본 옵션</t>
    <phoneticPr fontId="1" type="noConversion"/>
  </si>
  <si>
    <t>크리티컬 피해량</t>
  </si>
  <si>
    <t>치료 효과</t>
  </si>
  <si>
    <t>크리티컬 피해</t>
    <phoneticPr fontId="1" type="noConversion"/>
  </si>
  <si>
    <t>공격력</t>
    <phoneticPr fontId="1" type="noConversion"/>
  </si>
  <si>
    <t>일반 공격 피해</t>
    <phoneticPr fontId="1" type="noConversion"/>
  </si>
  <si>
    <t>강공격 피해</t>
    <phoneticPr fontId="1" type="noConversion"/>
  </si>
  <si>
    <t>공명 스킬 피해</t>
    <phoneticPr fontId="1" type="noConversion"/>
  </si>
  <si>
    <t>공명 해방 피해</t>
    <phoneticPr fontId="1" type="noConversion"/>
  </si>
  <si>
    <t>에코 부옵션</t>
    <phoneticPr fontId="1" type="noConversion"/>
  </si>
  <si>
    <t>체력</t>
    <phoneticPr fontId="1" type="noConversion"/>
  </si>
  <si>
    <t>방어력</t>
    <phoneticPr fontId="1" type="noConversion"/>
  </si>
  <si>
    <t>공격력 버프</t>
    <phoneticPr fontId="1" type="noConversion"/>
  </si>
  <si>
    <t>체력 버프</t>
    <phoneticPr fontId="1" type="noConversion"/>
  </si>
  <si>
    <t>방어력 버프</t>
    <phoneticPr fontId="1" type="noConversion"/>
  </si>
  <si>
    <t>일반 공격 피해 버프</t>
    <phoneticPr fontId="1" type="noConversion"/>
  </si>
  <si>
    <t>강공격 피해 버프</t>
    <phoneticPr fontId="1" type="noConversion"/>
  </si>
  <si>
    <t>공명 스킬 피해 버프</t>
    <phoneticPr fontId="1" type="noConversion"/>
  </si>
  <si>
    <t>공명 해방 피해 버프</t>
    <phoneticPr fontId="1" type="noConversion"/>
  </si>
  <si>
    <t>에코 어빌리티 피해 버프</t>
    <phoneticPr fontId="1" type="noConversion"/>
  </si>
  <si>
    <t>방어력 무시</t>
    <phoneticPr fontId="1" type="noConversion"/>
  </si>
  <si>
    <t>자기 버프</t>
    <phoneticPr fontId="1" type="noConversion"/>
  </si>
  <si>
    <t>1번 캐릭터</t>
    <phoneticPr fontId="1" type="noConversion"/>
  </si>
  <si>
    <t>2번 캐릭터</t>
    <phoneticPr fontId="1" type="noConversion"/>
  </si>
  <si>
    <t>3번 캐릭터</t>
    <phoneticPr fontId="1" type="noConversion"/>
  </si>
  <si>
    <t>총합</t>
    <phoneticPr fontId="1" type="noConversion"/>
  </si>
  <si>
    <t>최종 피해 증가</t>
    <phoneticPr fontId="1" type="noConversion"/>
  </si>
  <si>
    <t>합계</t>
    <phoneticPr fontId="1" type="noConversion"/>
  </si>
  <si>
    <t>기본</t>
    <phoneticPr fontId="1" type="noConversion"/>
  </si>
  <si>
    <t>스킬 특성</t>
    <phoneticPr fontId="1" type="noConversion"/>
  </si>
  <si>
    <t>변주 스킬</t>
    <phoneticPr fontId="1" type="noConversion"/>
  </si>
  <si>
    <t>기본 스탯</t>
    <phoneticPr fontId="1" type="noConversion"/>
  </si>
  <si>
    <t>스탯 증가율</t>
    <phoneticPr fontId="1" type="noConversion"/>
  </si>
  <si>
    <t>스킬 계수</t>
    <phoneticPr fontId="1" type="noConversion"/>
  </si>
  <si>
    <t>취급</t>
    <phoneticPr fontId="1" type="noConversion"/>
  </si>
  <si>
    <t>최종 스탯 정리</t>
    <phoneticPr fontId="1" type="noConversion"/>
  </si>
  <si>
    <t>공격력 기반</t>
    <phoneticPr fontId="1" type="noConversion"/>
  </si>
  <si>
    <t>체력 기반</t>
    <phoneticPr fontId="1" type="noConversion"/>
  </si>
  <si>
    <t>방어력 기반</t>
    <phoneticPr fontId="1" type="noConversion"/>
  </si>
  <si>
    <t>속성 피해 부스트</t>
    <phoneticPr fontId="1" type="noConversion"/>
  </si>
  <si>
    <t>전체 버프 1</t>
    <phoneticPr fontId="1" type="noConversion"/>
  </si>
  <si>
    <t>전체 버프 2</t>
    <phoneticPr fontId="1" type="noConversion"/>
  </si>
  <si>
    <t>주-방어력</t>
    <phoneticPr fontId="1" type="noConversion"/>
  </si>
  <si>
    <t>주-체력</t>
    <phoneticPr fontId="1" type="noConversion"/>
  </si>
  <si>
    <t>주-공격력</t>
    <phoneticPr fontId="1" type="noConversion"/>
  </si>
  <si>
    <t>주-속성피해</t>
    <phoneticPr fontId="1" type="noConversion"/>
  </si>
  <si>
    <t>주-크리티컬</t>
    <phoneticPr fontId="1" type="noConversion"/>
  </si>
  <si>
    <t>주-크리티컬피해</t>
    <phoneticPr fontId="1" type="noConversion"/>
  </si>
  <si>
    <t>에코 주옵션 수치</t>
    <phoneticPr fontId="1" type="noConversion"/>
  </si>
  <si>
    <t>저항 감소</t>
    <phoneticPr fontId="1" type="noConversion"/>
  </si>
  <si>
    <t>다음 캐릭터 버프</t>
    <phoneticPr fontId="1" type="noConversion"/>
  </si>
  <si>
    <t>일반 공격 피해 부스트</t>
    <phoneticPr fontId="1" type="noConversion"/>
  </si>
  <si>
    <t>강공격 피해 부스트</t>
    <phoneticPr fontId="1" type="noConversion"/>
  </si>
  <si>
    <t>공명 해방 피해 부스트</t>
    <phoneticPr fontId="1" type="noConversion"/>
  </si>
  <si>
    <t>에코 어빌리티 피해 부스트</t>
    <phoneticPr fontId="1" type="noConversion"/>
  </si>
  <si>
    <t>공명 스킬 피해 부스트</t>
    <phoneticPr fontId="1" type="noConversion"/>
  </si>
  <si>
    <t>팀원 전체 버프</t>
    <phoneticPr fontId="1" type="noConversion"/>
  </si>
  <si>
    <t>속성 피해 버프</t>
    <phoneticPr fontId="1" type="noConversion"/>
  </si>
  <si>
    <t>이전 캐릭터 버프</t>
    <phoneticPr fontId="1" type="noConversion"/>
  </si>
  <si>
    <t>기본장비</t>
    <phoneticPr fontId="1" type="noConversion"/>
  </si>
  <si>
    <t>기본 크리티컬</t>
    <phoneticPr fontId="1" type="noConversion"/>
  </si>
  <si>
    <t>기본 크리티컬 피해</t>
    <phoneticPr fontId="1" type="noConversion"/>
  </si>
  <si>
    <t>부-크리티컬 확률</t>
    <phoneticPr fontId="1" type="noConversion"/>
  </si>
  <si>
    <t>부-크리티컬 피해</t>
    <phoneticPr fontId="1" type="noConversion"/>
  </si>
  <si>
    <t>접대</t>
    <phoneticPr fontId="1" type="noConversion"/>
  </si>
  <si>
    <t>접대 버프</t>
    <phoneticPr fontId="1" type="noConversion"/>
  </si>
  <si>
    <t>설명</t>
    <phoneticPr fontId="1" type="noConversion"/>
  </si>
  <si>
    <t>전체 버프 3</t>
    <phoneticPr fontId="1" type="noConversion"/>
  </si>
  <si>
    <t>사이클 시작</t>
    <phoneticPr fontId="1" type="noConversion"/>
  </si>
  <si>
    <t>공격 옵션</t>
    <phoneticPr fontId="1" type="noConversion"/>
  </si>
  <si>
    <t>일반 공격</t>
    <phoneticPr fontId="1" type="noConversion"/>
  </si>
  <si>
    <t>강공격</t>
    <phoneticPr fontId="1" type="noConversion"/>
  </si>
  <si>
    <t>공명 스킬</t>
    <phoneticPr fontId="1" type="noConversion"/>
  </si>
  <si>
    <t>공명 해방</t>
    <phoneticPr fontId="1" type="noConversion"/>
  </si>
  <si>
    <t>에코</t>
    <phoneticPr fontId="1" type="noConversion"/>
  </si>
  <si>
    <t>없음</t>
  </si>
  <si>
    <t>없음</t>
    <phoneticPr fontId="1" type="noConversion"/>
  </si>
  <si>
    <t>모든 피해 버프</t>
    <phoneticPr fontId="1" type="noConversion"/>
  </si>
  <si>
    <t>모든 피해 부스트</t>
    <phoneticPr fontId="1" type="noConversion"/>
  </si>
  <si>
    <t>강공격</t>
  </si>
  <si>
    <t>일반 공격</t>
  </si>
  <si>
    <t>타입 피해 버프</t>
    <phoneticPr fontId="1" type="noConversion"/>
  </si>
  <si>
    <t>타입 피해 부스트</t>
    <phoneticPr fontId="1" type="noConversion"/>
  </si>
  <si>
    <t>최종 데미지</t>
    <phoneticPr fontId="1" type="noConversion"/>
  </si>
  <si>
    <t>내 레벨</t>
    <phoneticPr fontId="1" type="noConversion"/>
  </si>
  <si>
    <t>상대 레벨</t>
    <phoneticPr fontId="1" type="noConversion"/>
  </si>
  <si>
    <t>저항값</t>
    <phoneticPr fontId="1" type="noConversion"/>
  </si>
  <si>
    <t>공명 스킬</t>
  </si>
  <si>
    <t>공명 해방</t>
  </si>
  <si>
    <t>일반 공격 - 영감의 폭발 3단</t>
    <phoneticPr fontId="1" type="noConversion"/>
  </si>
  <si>
    <t>점공 3회</t>
    <phoneticPr fontId="1" type="noConversion"/>
  </si>
  <si>
    <t>일반 공격 - 시각적 충격</t>
    <phoneticPr fontId="1" type="noConversion"/>
  </si>
  <si>
    <t>공명 스킬 - 색 더하기</t>
    <phoneticPr fontId="1" type="noConversion"/>
  </si>
  <si>
    <t>반주 스킬</t>
    <phoneticPr fontId="1" type="noConversion"/>
  </si>
  <si>
    <t>총데미지</t>
    <phoneticPr fontId="1" type="noConversion"/>
  </si>
  <si>
    <t>콤보 시간</t>
    <phoneticPr fontId="1" type="noConversion"/>
  </si>
  <si>
    <t>공격력 계수라 방어력에서 낮춰서 계산</t>
    <phoneticPr fontId="1" type="noConversion"/>
  </si>
  <si>
    <t>일반 공격 3회</t>
    <phoneticPr fontId="1" type="noConversion"/>
  </si>
  <si>
    <t xml:space="preserve">공진 필드 </t>
    <phoneticPr fontId="1" type="noConversion"/>
  </si>
  <si>
    <t>평타 x 4</t>
    <phoneticPr fontId="1" type="noConversion"/>
  </si>
  <si>
    <t>공명 스킬 - 톱 변신</t>
    <phoneticPr fontId="1" type="noConversion"/>
  </si>
  <si>
    <t>지이잉</t>
    <phoneticPr fontId="1" type="noConversion"/>
  </si>
  <si>
    <t>일반 공격 2타</t>
    <phoneticPr fontId="1" type="noConversion"/>
  </si>
  <si>
    <t>에코</t>
  </si>
  <si>
    <t>일반 공격 4타</t>
    <phoneticPr fontId="1" type="noConversion"/>
  </si>
  <si>
    <t>일반 공격 3타</t>
    <phoneticPr fontId="1" type="noConversion"/>
  </si>
  <si>
    <t>강화 일반 공격 2타, 3타</t>
    <phoneticPr fontId="1" type="noConversion"/>
  </si>
  <si>
    <t>강화 일반 공격 4타, 5타</t>
    <phoneticPr fontId="1" type="noConversion"/>
  </si>
  <si>
    <t>강화 일반 공격 3타</t>
    <phoneticPr fontId="1" type="noConversion"/>
  </si>
  <si>
    <t>일반 공격 3타, 4타</t>
    <phoneticPr fontId="1" type="noConversion"/>
  </si>
  <si>
    <t>강공격 - 섬뢰 후퇴</t>
    <phoneticPr fontId="1" type="noConversion"/>
  </si>
  <si>
    <t>강공격 - 섬뢰 회전 베기</t>
    <phoneticPr fontId="1" type="noConversion"/>
  </si>
  <si>
    <t>일반 공격 1타, 2타</t>
    <phoneticPr fontId="1" type="noConversion"/>
  </si>
  <si>
    <t>와다다</t>
    <phoneticPr fontId="1" type="noConversion"/>
  </si>
  <si>
    <t>와다다 막타</t>
    <phoneticPr fontId="1" type="noConversion"/>
  </si>
  <si>
    <t>일반 공격 3</t>
    <phoneticPr fontId="1" type="noConversion"/>
  </si>
  <si>
    <t>공명 스킬 X 3</t>
    <phoneticPr fontId="1" type="noConversion"/>
  </si>
  <si>
    <t>일반 공격 X 3</t>
    <phoneticPr fontId="1" type="noConversion"/>
  </si>
  <si>
    <t>반주 후 헤카테 공격</t>
    <phoneticPr fontId="1" type="noConversion"/>
  </si>
  <si>
    <t>일반 공격 - 타파</t>
    <phoneticPr fontId="1" type="noConversion"/>
  </si>
  <si>
    <t>공중 공격 1타, 2타</t>
    <phoneticPr fontId="1" type="noConversion"/>
  </si>
  <si>
    <t>E</t>
    <phoneticPr fontId="1" type="noConversion"/>
  </si>
  <si>
    <t>협동 공격</t>
    <phoneticPr fontId="1" type="noConversion"/>
  </si>
  <si>
    <t>일반 공격 x 3</t>
    <phoneticPr fontId="1" type="noConversion"/>
  </si>
  <si>
    <t>낙공</t>
    <phoneticPr fontId="1" type="noConversion"/>
  </si>
  <si>
    <t>공명 스킬 2타</t>
    <phoneticPr fontId="1" type="noConversion"/>
  </si>
  <si>
    <t>변신 후 공명 스킬</t>
    <phoneticPr fontId="1" type="noConversion"/>
  </si>
  <si>
    <t>일반공격 5타</t>
    <phoneticPr fontId="1" type="noConversion"/>
  </si>
  <si>
    <t>풍식 효과</t>
    <phoneticPr fontId="1" type="noConversion"/>
  </si>
  <si>
    <t>일반 공격 x 4</t>
    <phoneticPr fontId="1" type="noConversion"/>
  </si>
  <si>
    <t>공명 스킬 강화</t>
    <phoneticPr fontId="1" type="noConversion"/>
  </si>
  <si>
    <t>공명 해방 막타</t>
    <phoneticPr fontId="1" type="noConversion"/>
  </si>
  <si>
    <t>젠니는 페비와 사용해야 하므로 스킬 특성으로 페비를 고정함</t>
    <phoneticPr fontId="1" type="noConversion"/>
  </si>
  <si>
    <t>공중 평타 1타, 2타</t>
    <phoneticPr fontId="1" type="noConversion"/>
  </si>
  <si>
    <t>E + 공중 평타 1타, 2타</t>
    <phoneticPr fontId="1" type="noConversion"/>
  </si>
  <si>
    <t>허무 맹랑</t>
    <phoneticPr fontId="1" type="noConversion"/>
  </si>
  <si>
    <t>감각 흡수</t>
    <phoneticPr fontId="1" type="noConversion"/>
  </si>
  <si>
    <t>일반 공격 x 7</t>
    <phoneticPr fontId="1" type="noConversion"/>
  </si>
  <si>
    <t>공중 공격</t>
    <phoneticPr fontId="1" type="noConversion"/>
  </si>
  <si>
    <t>E꾹</t>
    <phoneticPr fontId="1" type="noConversion"/>
  </si>
  <si>
    <t>강공격 - 별빛</t>
    <phoneticPr fontId="1" type="noConversion"/>
  </si>
  <si>
    <t>강화 일반 공격 1</t>
    <phoneticPr fontId="1" type="noConversion"/>
  </si>
  <si>
    <t>강화 일반 공격 2</t>
    <phoneticPr fontId="1" type="noConversion"/>
  </si>
  <si>
    <t>강화 일반 공격 3</t>
    <phoneticPr fontId="1" type="noConversion"/>
  </si>
  <si>
    <t>공명 스킬 1</t>
    <phoneticPr fontId="1" type="noConversion"/>
  </si>
  <si>
    <t>공명 스킬 2</t>
    <phoneticPr fontId="1" type="noConversion"/>
  </si>
  <si>
    <t>공명 해방 1, 2, 3, 4타</t>
    <phoneticPr fontId="1" type="noConversion"/>
  </si>
  <si>
    <t xml:space="preserve">공명 스킬 1타 </t>
    <phoneticPr fontId="1" type="noConversion"/>
  </si>
  <si>
    <t>강공격 2타</t>
    <phoneticPr fontId="1" type="noConversion"/>
  </si>
  <si>
    <t>강공격 1타</t>
    <phoneticPr fontId="1" type="noConversion"/>
  </si>
  <si>
    <t>강공격 3타</t>
    <phoneticPr fontId="1" type="noConversion"/>
  </si>
  <si>
    <t>강공격 4타</t>
    <phoneticPr fontId="1" type="noConversion"/>
  </si>
  <si>
    <t>강화 공명 스킬</t>
    <phoneticPr fontId="1" type="noConversion"/>
  </si>
  <si>
    <t>일반공격x4 + 강공격</t>
    <phoneticPr fontId="1" type="noConversion"/>
  </si>
  <si>
    <t>일반 공격 1, 2, 3타</t>
    <phoneticPr fontId="1" type="noConversion"/>
  </si>
  <si>
    <t>공명 스킬 하나의 이치</t>
    <phoneticPr fontId="1" type="noConversion"/>
  </si>
  <si>
    <t>공명 스킬 만물의 법칙</t>
    <phoneticPr fontId="1" type="noConversion"/>
  </si>
  <si>
    <t>일반 공격 - 해체와 재구성</t>
    <phoneticPr fontId="1" type="noConversion"/>
  </si>
  <si>
    <t>일반 공격 구성</t>
    <phoneticPr fontId="1" type="noConversion"/>
  </si>
  <si>
    <t>공명 스킬 무형의 형상화</t>
    <phoneticPr fontId="1" type="noConversion"/>
  </si>
  <si>
    <t>공명 스킬 천재의 붓놀림</t>
    <phoneticPr fontId="1" type="noConversion"/>
  </si>
  <si>
    <t>공명 스킬 궁극 천재의 붓놀림</t>
    <phoneticPr fontId="1" type="noConversion"/>
  </si>
  <si>
    <t>상상과 현실</t>
    <phoneticPr fontId="1" type="noConversion"/>
  </si>
  <si>
    <t>공명 스킬 창공의 무지개</t>
    <phoneticPr fontId="1" type="noConversion"/>
  </si>
  <si>
    <t>공명 스킬 달을 품은 용녀</t>
    <phoneticPr fontId="1" type="noConversion"/>
  </si>
  <si>
    <t>일반 공격 1, 2, 3, 4타</t>
    <phoneticPr fontId="1" type="noConversion"/>
  </si>
  <si>
    <t>승천하는 용 - 공명 스킬 레이저</t>
    <phoneticPr fontId="1" type="noConversion"/>
  </si>
  <si>
    <t>일반 공격 - 심안 돌진</t>
    <phoneticPr fontId="1" type="noConversion"/>
  </si>
  <si>
    <t>공중 강공격</t>
    <phoneticPr fontId="1" type="noConversion"/>
  </si>
  <si>
    <t>일반 공격 3, 4타</t>
    <phoneticPr fontId="1" type="noConversion"/>
  </si>
  <si>
    <t>일반 공격 - 심안 정복</t>
    <phoneticPr fontId="1" type="noConversion"/>
  </si>
  <si>
    <t>공명 스킬 - 심안 액운</t>
    <phoneticPr fontId="1" type="noConversion"/>
  </si>
  <si>
    <t>공명 해방 - 이화의 충성심</t>
    <phoneticPr fontId="1" type="noConversion"/>
  </si>
  <si>
    <t>공명 해방 후 일반 공격</t>
    <phoneticPr fontId="1" type="noConversion"/>
  </si>
  <si>
    <t>강공격 - 파진의 창 1타, 2타, 3타</t>
    <phoneticPr fontId="1" type="noConversion"/>
  </si>
  <si>
    <t xml:space="preserve">일반 공격 </t>
    <phoneticPr fontId="1" type="noConversion"/>
  </si>
  <si>
    <t>일반 공격x2</t>
    <phoneticPr fontId="1" type="noConversion"/>
  </si>
  <si>
    <t>공명 스킬x2 (평스 반복)</t>
    <phoneticPr fontId="1" type="noConversion"/>
  </si>
  <si>
    <t>알반 공격 1, 2, 3타</t>
    <phoneticPr fontId="1" type="noConversion"/>
  </si>
  <si>
    <t>공명 스킬 - 불꽃 양</t>
    <phoneticPr fontId="1" type="noConversion"/>
  </si>
  <si>
    <t>공명 스킬 - 열렬한 환영식</t>
    <phoneticPr fontId="1" type="noConversion"/>
  </si>
  <si>
    <t>공명 해방 후 공명 스킬</t>
    <phoneticPr fontId="1" type="noConversion"/>
  </si>
  <si>
    <t>일반 공격 1, 2, 3, 4타 x 2</t>
    <phoneticPr fontId="1" type="noConversion"/>
  </si>
  <si>
    <t>자기장의 폭발</t>
    <phoneticPr fontId="1" type="noConversion"/>
  </si>
  <si>
    <t>특수 공격 - 심판의 뇌전</t>
    <phoneticPr fontId="1" type="noConversion"/>
  </si>
  <si>
    <t>일반 공격 1, 2, 3, 4, 5타</t>
    <phoneticPr fontId="1" type="noConversion"/>
  </si>
  <si>
    <t>강화 일반 공격 1, 2, 3, 4, 5타</t>
    <phoneticPr fontId="1" type="noConversion"/>
  </si>
  <si>
    <t>일반 공격 - 사형 선고</t>
    <phoneticPr fontId="1" type="noConversion"/>
  </si>
  <si>
    <t>일반 공격 5타</t>
    <phoneticPr fontId="1" type="noConversion"/>
  </si>
  <si>
    <t>데미지</t>
    <phoneticPr fontId="1" type="noConversion"/>
  </si>
  <si>
    <t>시간</t>
    <phoneticPr fontId="1" type="noConversion"/>
  </si>
  <si>
    <t>치사</t>
  </si>
  <si>
    <t>젠니</t>
  </si>
  <si>
    <t>페비</t>
  </si>
  <si>
    <t>파수인</t>
  </si>
  <si>
    <t>캐릭터1</t>
    <phoneticPr fontId="1" type="noConversion"/>
  </si>
  <si>
    <t>캐릭터2</t>
    <phoneticPr fontId="1" type="noConversion"/>
  </si>
  <si>
    <t>캐릭터3</t>
    <phoneticPr fontId="1" type="noConversion"/>
  </si>
  <si>
    <t>캐릭1</t>
    <phoneticPr fontId="1" type="noConversion"/>
  </si>
  <si>
    <t>캐릭2</t>
    <phoneticPr fontId="1" type="noConversion"/>
  </si>
  <si>
    <t>캐릭3</t>
    <phoneticPr fontId="1" type="noConversion"/>
  </si>
  <si>
    <t>총 데미지</t>
    <phoneticPr fontId="1" type="noConversion"/>
  </si>
  <si>
    <t>총 시간</t>
    <phoneticPr fontId="1" type="noConversion"/>
  </si>
  <si>
    <t>DPS</t>
    <phoneticPr fontId="1" type="noConversion"/>
  </si>
  <si>
    <t>아우구스타</t>
  </si>
  <si>
    <t>유노</t>
  </si>
  <si>
    <t>카르티시아</t>
  </si>
  <si>
    <t>샤콘</t>
  </si>
  <si>
    <t>방랑자(기류)</t>
  </si>
  <si>
    <t>갈브레나</t>
  </si>
  <si>
    <t>구원</t>
  </si>
  <si>
    <t>장리</t>
  </si>
  <si>
    <t>브렌트</t>
  </si>
  <si>
    <t>루파</t>
  </si>
  <si>
    <t>카를로타</t>
  </si>
  <si>
    <t>절지</t>
  </si>
  <si>
    <t>플로로</t>
  </si>
  <si>
    <t>칸타렐라</t>
  </si>
  <si>
    <t>금희</t>
  </si>
  <si>
    <t>카멜리아</t>
  </si>
  <si>
    <t>로코코</t>
  </si>
  <si>
    <t>린네</t>
  </si>
  <si>
    <t>상리요</t>
  </si>
  <si>
    <t>음림</t>
  </si>
  <si>
    <t>능양</t>
  </si>
  <si>
    <t>모니에</t>
  </si>
  <si>
    <t>유노/린네/모니에</t>
  </si>
  <si>
    <t>조합명</t>
    <phoneticPr fontId="1" type="noConversion"/>
  </si>
  <si>
    <t>아우구스타/유노/파수인</t>
  </si>
  <si>
    <t>카르티시아/샤콘/방랑자(기류)</t>
  </si>
  <si>
    <t>카르티시아/샤콘/치사</t>
  </si>
  <si>
    <t>갈브레나/구원/파수인</t>
  </si>
  <si>
    <t>젠니/페비/파수인</t>
  </si>
  <si>
    <t>젠니/페비/치사</t>
  </si>
  <si>
    <t>플로로/칸타렐라/구원</t>
  </si>
  <si>
    <t>금희/절지/파수인</t>
  </si>
  <si>
    <t>카를로타/절지/파수인</t>
  </si>
  <si>
    <t>카멜리아/로코코/파수인</t>
  </si>
  <si>
    <t>상리요/음림/파수인</t>
  </si>
  <si>
    <t>장리/브렌트/루파</t>
  </si>
  <si>
    <t>출시 순</t>
    <phoneticPr fontId="1" type="noConversion"/>
  </si>
  <si>
    <t>최소 DPS</t>
    <phoneticPr fontId="1" type="noConversion"/>
  </si>
  <si>
    <t>최대 DPS</t>
    <phoneticPr fontId="1" type="noConversion"/>
  </si>
  <si>
    <t>범위(최대-최소)</t>
    <phoneticPr fontId="1" type="noConversion"/>
  </si>
  <si>
    <t>시간 계수</t>
    <phoneticPr fontId="1" type="noConversion"/>
  </si>
  <si>
    <t>퀵스왑에 대한 설명</t>
    <phoneticPr fontId="1" type="noConversion"/>
  </si>
  <si>
    <t>시간 계수를 통한 퀵스왑 계산</t>
    <phoneticPr fontId="1" type="noConversion"/>
  </si>
  <si>
    <t>접대의 존재 이유</t>
    <phoneticPr fontId="1" type="noConversion"/>
  </si>
  <si>
    <t>응결</t>
  </si>
  <si>
    <t>속성피해%</t>
    <phoneticPr fontId="1" type="noConversion"/>
  </si>
  <si>
    <t>명조 DPS 시뮬레이터</t>
    <phoneticPr fontId="1" type="noConversion"/>
  </si>
  <si>
    <t xml:space="preserve">본 문서는 명조: 워더링 웨이브의 전투 DPS를 정량적으로 분석하는 것을 목적으로 한다. </t>
    <phoneticPr fontId="1" type="noConversion"/>
  </si>
  <si>
    <t>시간을 변수로 고려한 DPS</t>
    <phoneticPr fontId="1" type="noConversion"/>
  </si>
  <si>
    <t>캐릭터 조합 별 DPS</t>
    <phoneticPr fontId="1" type="noConversion"/>
  </si>
  <si>
    <t>접대를 변수로 고려한 DPS</t>
    <phoneticPr fontId="1" type="noConversion"/>
  </si>
  <si>
    <r>
      <t xml:space="preserve">2) 한 캐릭터로 일정 공격을 수행하면 </t>
    </r>
    <r>
      <rPr>
        <b/>
        <sz val="11"/>
        <color theme="1"/>
        <rFont val="맑은 고딕"/>
        <family val="3"/>
        <charset val="129"/>
      </rPr>
      <t>반주</t>
    </r>
    <r>
      <rPr>
        <sz val="11"/>
        <color theme="1"/>
        <rFont val="맑은 고딕"/>
        <family val="3"/>
        <charset val="129"/>
      </rPr>
      <t>가 활성화되며, 이후 다른 캐릭터로 교체할 때 추가 버프를 제공한다.</t>
    </r>
    <phoneticPr fontId="1" type="noConversion"/>
  </si>
  <si>
    <t>ㄴ</t>
    <phoneticPr fontId="1" type="noConversion"/>
  </si>
  <si>
    <t>반주를 활성화하지 않고 캐릭터를 빠르게 교대하며 플레이하는 방식</t>
    <phoneticPr fontId="1" type="noConversion"/>
  </si>
  <si>
    <t>서브컬쳐 게임에서 사용되는 표현으로, 신규 캐릭터에 유리한 보정을 부여해 엔드 컨텐츠에서 성능이 높게 나오도록 조정하는 것</t>
    <phoneticPr fontId="1" type="noConversion"/>
  </si>
  <si>
    <t>후딜레이를 캔슬하며 플레이 가능 -&gt; 사이클 시간 단축</t>
    <phoneticPr fontId="1" type="noConversion"/>
  </si>
  <si>
    <t>1) 모든 캐릭터는 돌파가 없는 명함을 기준으로 계산한다.</t>
    <phoneticPr fontId="1" type="noConversion"/>
  </si>
  <si>
    <t>2) 모든 한정 캐릭터는 전용 무기를 장착한 것으로 가정하고, 모든 상시 캐릭터는 해당 시즌 출시된 상시 무기를 장착한 것으로 가정한다.</t>
    <phoneticPr fontId="1" type="noConversion"/>
  </si>
  <si>
    <t>3) 저항 수치는 역경의 탑 수치인 20%로 설정하고 몬스터 레벨은 90으로 고정한다.</t>
    <phoneticPr fontId="1" type="noConversion"/>
  </si>
  <si>
    <t>(접대 예시)</t>
    <phoneticPr fontId="1" type="noConversion"/>
  </si>
  <si>
    <t>4) 다른 캐릭터에게 제공하는 버프가 스택형일 경우, 최대 스택으로 계산한다.</t>
    <phoneticPr fontId="1" type="noConversion"/>
  </si>
  <si>
    <t>3) 이 구조를 최대한 활용하기 위해 3번-&gt;2번-&gt;1번 순서의 사이클을 반복하는 조합을 기준으로 분석한다.</t>
    <phoneticPr fontId="1" type="noConversion"/>
  </si>
  <si>
    <t>효과</t>
    <phoneticPr fontId="1" type="noConversion"/>
  </si>
  <si>
    <t>이점</t>
    <phoneticPr fontId="1" type="noConversion"/>
  </si>
  <si>
    <t>접대를 변수로 설정</t>
    <phoneticPr fontId="1" type="noConversion"/>
  </si>
  <si>
    <t>명조의 '접대'는 특정 속성이나 공격 타입에 추가적인 버프를 적용하는 방식이다.
이를 계산하기 위해 캐릭터에 맞는 접대를 속성과 공격 타입에 맞게 데이터로 추가하여 
변수로 작동할 수 있도록 구성한다.
해당 데이터는 SeasonData 페이지에 정리되어 있다.</t>
    <phoneticPr fontId="1" type="noConversion"/>
  </si>
  <si>
    <t>캐릭터 자체 성능만으로 경쟁하기보다는,
버프를 통해 신규 캐릭터에 대한 플레이를 유도하고
조건에 해당되는 기존 캐릭터도 일부 수혜를 보는 사이클을 구성한다.</t>
    <phoneticPr fontId="1" type="noConversion"/>
  </si>
  <si>
    <t>신규 캐릭터 플레이 유도</t>
    <phoneticPr fontId="1" type="noConversion"/>
  </si>
  <si>
    <t>3-2-1 사이클 기준 기본적인 변주 - 반주 사이클을 바탕으로
해당 사이클의 데미지를 계산하는 페이지입니다.</t>
    <phoneticPr fontId="1" type="noConversion"/>
  </si>
  <si>
    <t>1) 퀵스왑</t>
    <phoneticPr fontId="1" type="noConversion"/>
  </si>
  <si>
    <t>2) 접대</t>
    <phoneticPr fontId="1" type="noConversion"/>
  </si>
  <si>
    <t>3. 전투 시스템</t>
    <phoneticPr fontId="1" type="noConversion"/>
  </si>
  <si>
    <t>4. 조건 설정</t>
    <phoneticPr fontId="1" type="noConversion"/>
  </si>
  <si>
    <r>
      <t xml:space="preserve">1) 명조는 </t>
    </r>
    <r>
      <rPr>
        <b/>
        <sz val="11"/>
        <color theme="1"/>
        <rFont val="맑은 고딕"/>
        <family val="3"/>
        <charset val="129"/>
      </rPr>
      <t>3명의 캐릭터</t>
    </r>
    <r>
      <rPr>
        <sz val="11"/>
        <color theme="1"/>
        <rFont val="맑은 고딕"/>
        <family val="3"/>
        <charset val="129"/>
      </rPr>
      <t>로 팀을 이루고, 한 캐릭터씩 컨트롤하며 전투를 진행한다.</t>
    </r>
    <phoneticPr fontId="1" type="noConversion"/>
  </si>
  <si>
    <t>조합에 따라 달라지는 DPS를 계산하고, 기타 변수들을 설정해 상황에 따른 DPS 변화를 분석한다.</t>
    <phoneticPr fontId="1" type="noConversion"/>
  </si>
  <si>
    <t>출시 시기가 뒤로 갈수록 조합 평균 DPS가 점진적으로 
상승하며, 동일한 서포터로 구성하더라도 시기에 따라 딜러의 체급이 
상승해 DPS가 증가하는 모습도 확인할 수 있다.</t>
    <phoneticPr fontId="1" type="noConversion"/>
  </si>
  <si>
    <t>평균 DPS 계산식</t>
    <phoneticPr fontId="1" type="noConversion"/>
  </si>
  <si>
    <t>시기에 따른 점진적인 DPS 상승</t>
    <phoneticPr fontId="1" type="noConversion"/>
  </si>
  <si>
    <t>시간 계수 = DPS의 변동 범위를 설정하는 변수
퀵스왑 의존도가 낮은 조합 : 0.1
퀵스왑 의존도가 보통인 조합 : 0.2
퀵스왑 의존도가 높은 조합 : 0.3 으로 시간 계수를 설정한다.</t>
    <phoneticPr fontId="1" type="noConversion"/>
  </si>
  <si>
    <t>명조의 퀵스왑은 캐릭터를 교체할 때 얻는 반주, 변주 버프를 얻기 전에 다른 캐릭터로 교체하는 
기술이다. 시전 시간이 긴 스킬들을 사용하여 딜로스를 최소화하는 컨트롤 요소로 생각할 수 있다.
퀵스왑은 같은 사이클을 짧은 시간 내에 넣는 장점이 있지만, 
사이클의 난이도가 높아지고 안정성이 낮아지게 된다.</t>
    <phoneticPr fontId="1" type="noConversion"/>
  </si>
  <si>
    <t>2-1 공격력</t>
    <phoneticPr fontId="1" type="noConversion"/>
  </si>
  <si>
    <t>2-2 크리티컬 계수</t>
    <phoneticPr fontId="1" type="noConversion"/>
  </si>
  <si>
    <t>2-3 방어 계수</t>
    <phoneticPr fontId="1" type="noConversion"/>
  </si>
  <si>
    <t>3-1 추가 개념</t>
    <phoneticPr fontId="1" type="noConversion"/>
  </si>
  <si>
    <t>다양한 요소에 딜 상승 효과를 분산 배치함으로써 캐릭터별 주요 버프가 과도하게 중첩되지 않도록 구성되어 있다.</t>
  </si>
  <si>
    <t>다양한 요소에 딜 상승 효과를 분산 배치함으로써 캐릭터별 주요 버프가 중첩되지 않도록 구성되어 있다.</t>
    <phoneticPr fontId="1" type="noConversion"/>
  </si>
  <si>
    <t>이를 통해 다양한 캐릭터를 사용하더라도 조합 간 전투 성능이 일률적인 수준을 유지하도록 설계되어 있다.</t>
    <phoneticPr fontId="1" type="noConversion"/>
  </si>
  <si>
    <t>캐릭터와 적의 레벨 차이에 따라 방어 계수가 조정되는 구조로, 적 레벨이 높아질수록 동일 조건에서의 피해 효율은 점차 감소하게 된다.</t>
  </si>
  <si>
    <t>크리티컬 계수는 치명타 확률을 반영하여 전투에서 기대할 수 있는 피해 증가 기댓값을 계산하기 위한 값이다.</t>
    <phoneticPr fontId="1" type="noConversion"/>
  </si>
  <si>
    <t>에코 옵션과 버프가 합산 방식으로 적용되기 때문에, 수치가 누적될수록 추가적인 상승 효율은 점차 감소하는 구조를 가진다.</t>
    <phoneticPr fontId="1" type="noConversion"/>
  </si>
  <si>
    <t>이를 기반으로 버전별 DPS 추세를 도출하고 시각화하여 전투 성능의 변화 양상을 명확히 파악하고자 한다.</t>
  </si>
  <si>
    <t>2. 명조의 피해량 계산식</t>
    <phoneticPr fontId="1" type="noConversion"/>
  </si>
  <si>
    <t>1. 문서 개요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</si>
</sst>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4" x14ac:knownFonts="1">
    <font>
      <sz val="11"/>
      <color theme="1"/>
      <name val="맑은 고딕"/>
      <family val="2"/>
      <charset val="129"/>
      <scheme val="minor"/>
    </font>
    <font>
      <sz val="8"/>
      <name val="맑은 고딕"/>
      <family val="2"/>
      <charset val="129"/>
      <scheme val="minor"/>
    </font>
    <font>
      <b/>
      <sz val="12"/>
      <color theme="0"/>
      <name val="맑은 고딕"/>
      <family val="3"/>
      <charset val="129"/>
      <scheme val="minor"/>
    </font>
    <font>
      <b/>
      <sz val="11"/>
      <color theme="1"/>
      <name val="맑은 고딕"/>
      <family val="3"/>
      <charset val="129"/>
      <scheme val="minor"/>
    </font>
    <font>
      <b/>
      <sz val="12"/>
      <color theme="1"/>
      <name val="맑은 고딕"/>
      <family val="3"/>
      <charset val="129"/>
      <scheme val="minor"/>
    </font>
    <font>
      <sz val="11"/>
      <color rgb="FF000000"/>
      <name val="맑은 고딕"/>
      <family val="3"/>
      <charset val="129"/>
    </font>
    <font>
      <sz val="11"/>
      <color rgb="FFFF0000"/>
      <name val="맑은 고딕"/>
      <family val="2"/>
      <charset val="129"/>
      <scheme val="minor"/>
    </font>
    <font>
      <sz val="11"/>
      <color theme="1"/>
      <name val="맑은 고딕"/>
      <family val="3"/>
      <charset val="129"/>
    </font>
    <font>
      <b/>
      <sz val="11"/>
      <color theme="1"/>
      <name val="맑은 고딕"/>
      <family val="3"/>
      <charset val="129"/>
    </font>
    <font>
      <b/>
      <sz val="16"/>
      <color theme="1"/>
      <name val="맑은 고딕"/>
      <family val="3"/>
      <charset val="129"/>
    </font>
    <font>
      <b/>
      <sz val="16"/>
      <color theme="1"/>
      <name val="맑은 고딕"/>
      <family val="3"/>
      <charset val="129"/>
      <scheme val="major"/>
    </font>
    <font>
      <b/>
      <sz val="14"/>
      <color theme="1"/>
      <name val="맑은 고딕"/>
      <family val="3"/>
      <charset val="129"/>
    </font>
    <font>
      <sz val="14"/>
      <color theme="1"/>
      <name val="맑은 고딕"/>
      <family val="3"/>
      <charset val="129"/>
    </font>
    <font>
      <b/>
      <sz val="12"/>
      <color theme="1"/>
      <name val="맑은 고딕"/>
      <family val="3"/>
      <charset val="129"/>
    </font>
  </fonts>
  <fills count="20">
    <fill>
      <patternFill patternType="none"/>
    </fill>
    <fill>
      <patternFill patternType="gray125"/>
    </fill>
    <fill>
      <patternFill patternType="solid">
        <fgColor theme="1" tint="0.499984740745262"/>
        <bgColor indexed="64"/>
      </patternFill>
    </fill>
    <fill>
      <patternFill patternType="solid">
        <fgColor theme="3" tint="0.249977111117893"/>
        <bgColor indexed="64"/>
      </patternFill>
    </fill>
    <fill>
      <patternFill patternType="solid">
        <fgColor theme="7" tint="-0.249977111117893"/>
        <bgColor indexed="64"/>
      </patternFill>
    </fill>
    <fill>
      <patternFill patternType="solid">
        <fgColor theme="6"/>
        <bgColor indexed="64"/>
      </patternFill>
    </fill>
    <fill>
      <patternFill patternType="solid">
        <fgColor theme="1"/>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theme="0"/>
      </right>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s>
  <cellStyleXfs count="1">
    <xf numFmtId="0" fontId="0" fillId="0" borderId="0">
      <alignment vertical="center"/>
    </xf>
  </cellStyleXfs>
  <cellXfs count="157">
    <xf numFmtId="0" fontId="0" fillId="0" borderId="0" xfId="0">
      <alignment vertical="center"/>
    </xf>
    <xf numFmtId="0" fontId="0" fillId="0" borderId="0" xfId="0" applyAlignment="1">
      <alignment horizontal="center" vertical="center"/>
    </xf>
    <xf numFmtId="0" fontId="3" fillId="0" borderId="0" xfId="0" applyFont="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10" borderId="0" xfId="0" applyFill="1" applyAlignment="1">
      <alignment horizontal="center" vertical="center"/>
    </xf>
    <xf numFmtId="0" fontId="0" fillId="8" borderId="0" xfId="0" applyFill="1" applyAlignment="1">
      <alignment horizontal="center" vertical="center"/>
    </xf>
    <xf numFmtId="0" fontId="0" fillId="11" borderId="0" xfId="0" applyFill="1" applyAlignment="1">
      <alignment horizontal="center" vertical="center"/>
    </xf>
    <xf numFmtId="176" fontId="0" fillId="0" borderId="0" xfId="0" applyNumberFormat="1" applyAlignment="1">
      <alignment horizontal="center" vertical="center"/>
    </xf>
    <xf numFmtId="176" fontId="0" fillId="8" borderId="0" xfId="0" applyNumberFormat="1" applyFill="1" applyAlignment="1">
      <alignment horizontal="center" vertical="center"/>
    </xf>
    <xf numFmtId="176" fontId="0" fillId="10" borderId="0" xfId="0" applyNumberFormat="1" applyFill="1" applyAlignment="1">
      <alignment horizontal="center" vertical="center"/>
    </xf>
    <xf numFmtId="176" fontId="0" fillId="11" borderId="0" xfId="0" applyNumberFormat="1" applyFill="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11" borderId="2" xfId="0" applyFill="1" applyBorder="1" applyAlignment="1">
      <alignment horizontal="center" vertical="center"/>
    </xf>
    <xf numFmtId="0" fontId="0" fillId="8" borderId="2" xfId="0" applyFill="1" applyBorder="1" applyAlignment="1">
      <alignment horizontal="center" vertical="center"/>
    </xf>
    <xf numFmtId="0" fontId="0" fillId="10" borderId="2" xfId="0" applyFill="1" applyBorder="1" applyAlignment="1">
      <alignment horizontal="center" vertical="center"/>
    </xf>
    <xf numFmtId="0" fontId="0" fillId="16" borderId="0" xfId="0" applyFill="1" applyAlignment="1">
      <alignment horizontal="center" vertical="center"/>
    </xf>
    <xf numFmtId="0" fontId="3" fillId="17" borderId="0" xfId="0" applyFont="1" applyFill="1" applyAlignment="1">
      <alignment horizontal="center" vertical="center"/>
    </xf>
    <xf numFmtId="0" fontId="0" fillId="8" borderId="1" xfId="0" applyFill="1" applyBorder="1" applyAlignment="1">
      <alignment horizontal="center" vertical="center"/>
    </xf>
    <xf numFmtId="0" fontId="0" fillId="16" borderId="1" xfId="0" applyFill="1" applyBorder="1" applyAlignment="1">
      <alignment horizontal="center" vertical="center"/>
    </xf>
    <xf numFmtId="0" fontId="0" fillId="18" borderId="1" xfId="0" applyFill="1" applyBorder="1" applyAlignment="1">
      <alignment horizontal="center" vertical="center"/>
    </xf>
    <xf numFmtId="0" fontId="0" fillId="10" borderId="1" xfId="0" applyFill="1" applyBorder="1" applyAlignment="1">
      <alignment horizontal="center" vertical="center"/>
    </xf>
    <xf numFmtId="0" fontId="0" fillId="0" borderId="0" xfId="0" applyAlignment="1">
      <alignment vertical="center" wrapText="1"/>
    </xf>
    <xf numFmtId="0" fontId="3" fillId="12" borderId="4" xfId="0" applyFont="1" applyFill="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16" borderId="11" xfId="0" applyFill="1" applyBorder="1" applyAlignment="1">
      <alignment horizontal="center" vertical="center"/>
    </xf>
    <xf numFmtId="0" fontId="0" fillId="7" borderId="11" xfId="0" applyFill="1" applyBorder="1" applyAlignment="1">
      <alignment horizontal="center" vertical="center"/>
    </xf>
    <xf numFmtId="0" fontId="0" fillId="0" borderId="11" xfId="0" applyBorder="1" applyAlignment="1">
      <alignment horizontal="center" vertical="center"/>
    </xf>
    <xf numFmtId="0" fontId="0" fillId="0" borderId="21" xfId="0" applyBorder="1" applyAlignment="1">
      <alignment horizontal="center" vertical="center"/>
    </xf>
    <xf numFmtId="0" fontId="0" fillId="8" borderId="11" xfId="0" applyFill="1" applyBorder="1" applyAlignment="1">
      <alignment horizontal="center" vertical="center"/>
    </xf>
    <xf numFmtId="0" fontId="0" fillId="10" borderId="11" xfId="0" applyFill="1" applyBorder="1" applyAlignment="1">
      <alignment horizontal="center" vertical="center"/>
    </xf>
    <xf numFmtId="0" fontId="7" fillId="7" borderId="0" xfId="0" applyFont="1" applyFill="1">
      <alignment vertical="center"/>
    </xf>
    <xf numFmtId="0" fontId="7" fillId="9" borderId="22" xfId="0" applyFont="1" applyFill="1" applyBorder="1">
      <alignment vertical="center"/>
    </xf>
    <xf numFmtId="0" fontId="7" fillId="9" borderId="23" xfId="0" applyFont="1" applyFill="1" applyBorder="1">
      <alignment vertical="center"/>
    </xf>
    <xf numFmtId="0" fontId="7" fillId="9" borderId="24" xfId="0" applyFont="1" applyFill="1" applyBorder="1">
      <alignment vertical="center"/>
    </xf>
    <xf numFmtId="0" fontId="7" fillId="9" borderId="2" xfId="0" applyFont="1" applyFill="1" applyBorder="1">
      <alignment vertical="center"/>
    </xf>
    <xf numFmtId="0" fontId="7" fillId="9" borderId="0" xfId="0" applyFont="1" applyFill="1">
      <alignment vertical="center"/>
    </xf>
    <xf numFmtId="0" fontId="7" fillId="9" borderId="3" xfId="0" applyFont="1" applyFill="1" applyBorder="1">
      <alignment vertical="center"/>
    </xf>
    <xf numFmtId="0" fontId="7" fillId="7" borderId="2" xfId="0" applyFont="1" applyFill="1" applyBorder="1">
      <alignment vertical="center"/>
    </xf>
    <xf numFmtId="0" fontId="8" fillId="7" borderId="0" xfId="0" applyFont="1" applyFill="1">
      <alignment vertical="center"/>
    </xf>
    <xf numFmtId="0" fontId="7" fillId="7" borderId="3" xfId="0" applyFont="1" applyFill="1" applyBorder="1">
      <alignment vertical="center"/>
    </xf>
    <xf numFmtId="0" fontId="7" fillId="7" borderId="25" xfId="0" applyFont="1" applyFill="1" applyBorder="1">
      <alignment vertical="center"/>
    </xf>
    <xf numFmtId="0" fontId="7" fillId="7" borderId="26" xfId="0" applyFont="1" applyFill="1" applyBorder="1">
      <alignment vertical="center"/>
    </xf>
    <xf numFmtId="0" fontId="7" fillId="7" borderId="27" xfId="0" applyFont="1" applyFill="1" applyBorder="1">
      <alignment vertical="center"/>
    </xf>
    <xf numFmtId="0" fontId="8" fillId="9" borderId="23" xfId="0" applyFont="1" applyFill="1" applyBorder="1">
      <alignment vertical="center"/>
    </xf>
    <xf numFmtId="0" fontId="8" fillId="7" borderId="26" xfId="0" applyFont="1" applyFill="1" applyBorder="1">
      <alignment vertical="center"/>
    </xf>
    <xf numFmtId="0" fontId="8" fillId="19" borderId="23" xfId="0" applyFont="1" applyFill="1" applyBorder="1">
      <alignment vertical="center"/>
    </xf>
    <xf numFmtId="0" fontId="7" fillId="19" borderId="23" xfId="0" applyFont="1" applyFill="1" applyBorder="1">
      <alignment vertical="center"/>
    </xf>
    <xf numFmtId="0" fontId="7" fillId="19" borderId="24" xfId="0" applyFont="1" applyFill="1" applyBorder="1">
      <alignment vertical="center"/>
    </xf>
    <xf numFmtId="0" fontId="9" fillId="9" borderId="2" xfId="0" applyFont="1" applyFill="1" applyBorder="1">
      <alignment vertical="center"/>
    </xf>
    <xf numFmtId="0" fontId="0" fillId="10" borderId="22" xfId="0" applyFill="1" applyBorder="1" applyAlignment="1">
      <alignment horizontal="center" vertical="center"/>
    </xf>
    <xf numFmtId="0" fontId="9" fillId="10" borderId="23" xfId="0" applyFont="1" applyFill="1" applyBorder="1" applyAlignment="1">
      <alignment horizontal="left" vertical="center"/>
    </xf>
    <xf numFmtId="0" fontId="0" fillId="10" borderId="23" xfId="0" applyFill="1" applyBorder="1" applyAlignment="1">
      <alignment horizontal="center" vertical="center"/>
    </xf>
    <xf numFmtId="0" fontId="0" fillId="10" borderId="24" xfId="0"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6" fillId="7" borderId="0" xfId="0" applyFont="1" applyFill="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8" borderId="22" xfId="0" applyFill="1" applyBorder="1" applyAlignment="1">
      <alignment horizontal="center" vertical="center"/>
    </xf>
    <xf numFmtId="0" fontId="9" fillId="8" borderId="23" xfId="0" applyFont="1" applyFill="1" applyBorder="1" applyAlignment="1">
      <alignment horizontal="left"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0" fillId="9" borderId="22" xfId="0" applyFill="1" applyBorder="1" applyAlignment="1">
      <alignment horizontal="center" vertical="center"/>
    </xf>
    <xf numFmtId="0" fontId="10" fillId="9" borderId="23" xfId="0" applyFont="1" applyFill="1" applyBorder="1" applyAlignment="1">
      <alignment horizontal="left" vertical="center"/>
    </xf>
    <xf numFmtId="0" fontId="0" fillId="9" borderId="23" xfId="0" applyFill="1" applyBorder="1" applyAlignment="1">
      <alignment horizontal="center" vertical="center"/>
    </xf>
    <xf numFmtId="0" fontId="0" fillId="9" borderId="24" xfId="0" applyFill="1" applyBorder="1" applyAlignment="1">
      <alignment horizontal="center" vertical="center"/>
    </xf>
    <xf numFmtId="0" fontId="11" fillId="19" borderId="23" xfId="0" applyFont="1" applyFill="1" applyBorder="1">
      <alignment vertical="center"/>
    </xf>
    <xf numFmtId="0" fontId="0" fillId="7" borderId="0" xfId="0" applyFill="1">
      <alignment vertical="center"/>
    </xf>
    <xf numFmtId="0" fontId="0" fillId="7" borderId="0" xfId="0" applyFill="1" applyAlignment="1">
      <alignment vertical="center" wrapText="1"/>
    </xf>
    <xf numFmtId="0" fontId="11" fillId="7" borderId="3" xfId="0" applyFont="1" applyFill="1" applyBorder="1">
      <alignment vertical="center"/>
    </xf>
    <xf numFmtId="0" fontId="0" fillId="7" borderId="1" xfId="0" applyFill="1" applyBorder="1" applyAlignment="1">
      <alignment horizontal="center" vertical="center"/>
    </xf>
    <xf numFmtId="0" fontId="12" fillId="7" borderId="0" xfId="0" applyFont="1" applyFill="1">
      <alignment vertical="center"/>
    </xf>
    <xf numFmtId="0" fontId="7" fillId="7" borderId="0" xfId="0" applyFont="1" applyFill="1" applyAlignment="1">
      <alignment horizontal="left" vertical="center"/>
    </xf>
    <xf numFmtId="0" fontId="13" fillId="9" borderId="22" xfId="0" applyFont="1" applyFill="1" applyBorder="1">
      <alignment vertical="center"/>
    </xf>
    <xf numFmtId="0" fontId="13" fillId="19" borderId="22" xfId="0" applyFont="1" applyFill="1" applyBorder="1">
      <alignment vertical="center"/>
    </xf>
    <xf numFmtId="0" fontId="4" fillId="7" borderId="0" xfId="0" applyFont="1" applyFill="1" applyAlignment="1">
      <alignment horizontal="center" vertical="center"/>
    </xf>
    <xf numFmtId="0" fontId="0" fillId="7" borderId="0" xfId="0" applyFill="1" applyAlignment="1">
      <alignment horizontal="center" vertical="center"/>
    </xf>
    <xf numFmtId="0" fontId="4" fillId="9" borderId="11" xfId="0" applyFont="1" applyFill="1" applyBorder="1" applyAlignment="1">
      <alignment horizontal="center" vertical="center"/>
    </xf>
    <xf numFmtId="0" fontId="0" fillId="9" borderId="11" xfId="0" applyFill="1" applyBorder="1" applyAlignment="1">
      <alignment horizontal="center" vertical="center"/>
    </xf>
    <xf numFmtId="0" fontId="4" fillId="9" borderId="7" xfId="0" applyFont="1" applyFill="1" applyBorder="1" applyAlignment="1">
      <alignment horizontal="center" vertical="center"/>
    </xf>
    <xf numFmtId="0" fontId="4" fillId="9" borderId="8" xfId="0" applyFont="1" applyFill="1" applyBorder="1" applyAlignment="1">
      <alignment horizontal="center" vertical="center"/>
    </xf>
    <xf numFmtId="0" fontId="4" fillId="9" borderId="9" xfId="0" applyFont="1" applyFill="1" applyBorder="1" applyAlignment="1">
      <alignment horizontal="center" vertical="center"/>
    </xf>
    <xf numFmtId="0" fontId="4" fillId="9" borderId="18" xfId="0" applyFont="1" applyFill="1" applyBorder="1" applyAlignment="1">
      <alignment horizontal="center" vertical="center"/>
    </xf>
    <xf numFmtId="0" fontId="4" fillId="9" borderId="19" xfId="0" applyFont="1" applyFill="1" applyBorder="1" applyAlignment="1">
      <alignment horizontal="center" vertical="center"/>
    </xf>
    <xf numFmtId="0" fontId="4" fillId="9" borderId="20" xfId="0" applyFont="1" applyFill="1" applyBorder="1" applyAlignment="1">
      <alignment horizontal="center" vertical="center"/>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4" fillId="10" borderId="7" xfId="0" applyFont="1" applyFill="1" applyBorder="1" applyAlignment="1">
      <alignment horizontal="center" vertical="center"/>
    </xf>
    <xf numFmtId="0" fontId="4" fillId="10" borderId="8" xfId="0" applyFont="1" applyFill="1" applyBorder="1" applyAlignment="1">
      <alignment horizontal="center" vertical="center"/>
    </xf>
    <xf numFmtId="0" fontId="4" fillId="10" borderId="9" xfId="0" applyFont="1" applyFill="1" applyBorder="1" applyAlignment="1">
      <alignment horizontal="center" vertical="center"/>
    </xf>
    <xf numFmtId="0" fontId="4" fillId="10" borderId="16" xfId="0" applyFont="1" applyFill="1" applyBorder="1" applyAlignment="1">
      <alignment horizontal="center" vertical="center"/>
    </xf>
    <xf numFmtId="0" fontId="4" fillId="10" borderId="0" xfId="0" applyFont="1" applyFill="1" applyAlignment="1">
      <alignment horizontal="center" vertical="center"/>
    </xf>
    <xf numFmtId="0" fontId="4" fillId="10" borderId="17" xfId="0" applyFont="1" applyFill="1" applyBorder="1" applyAlignment="1">
      <alignment horizontal="center" vertical="center"/>
    </xf>
    <xf numFmtId="0" fontId="4" fillId="10" borderId="18" xfId="0" applyFont="1" applyFill="1" applyBorder="1" applyAlignment="1">
      <alignment horizontal="center" vertical="center"/>
    </xf>
    <xf numFmtId="0" fontId="4" fillId="10" borderId="19" xfId="0" applyFont="1" applyFill="1" applyBorder="1" applyAlignment="1">
      <alignment horizontal="center" vertical="center"/>
    </xf>
    <xf numFmtId="0" fontId="4" fillId="10" borderId="20" xfId="0" applyFont="1" applyFill="1" applyBorder="1" applyAlignment="1">
      <alignment horizontal="center" vertical="center"/>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4" fillId="8" borderId="7" xfId="0" applyFont="1" applyFill="1" applyBorder="1" applyAlignment="1">
      <alignment horizontal="center" vertical="center"/>
    </xf>
    <xf numFmtId="0" fontId="4" fillId="8" borderId="8" xfId="0" applyFont="1" applyFill="1" applyBorder="1" applyAlignment="1">
      <alignment horizontal="center" vertical="center"/>
    </xf>
    <xf numFmtId="0" fontId="4" fillId="8" borderId="9" xfId="0" applyFont="1" applyFill="1" applyBorder="1" applyAlignment="1">
      <alignment horizontal="center" vertical="center"/>
    </xf>
    <xf numFmtId="0" fontId="4" fillId="8" borderId="16" xfId="0" applyFont="1" applyFill="1" applyBorder="1" applyAlignment="1">
      <alignment horizontal="center" vertical="center"/>
    </xf>
    <xf numFmtId="0" fontId="4" fillId="8" borderId="0" xfId="0" applyFont="1" applyFill="1" applyAlignment="1">
      <alignment horizontal="center" vertical="center"/>
    </xf>
    <xf numFmtId="0" fontId="4" fillId="8" borderId="17" xfId="0" applyFont="1" applyFill="1" applyBorder="1" applyAlignment="1">
      <alignment horizontal="center" vertical="center"/>
    </xf>
    <xf numFmtId="0" fontId="4" fillId="8" borderId="11" xfId="0" applyFont="1" applyFill="1" applyBorder="1" applyAlignment="1">
      <alignment horizontal="center" vertical="center"/>
    </xf>
    <xf numFmtId="0" fontId="0" fillId="7" borderId="7" xfId="0" applyFill="1" applyBorder="1" applyAlignment="1">
      <alignment horizontal="center" vertical="center" wrapText="1"/>
    </xf>
    <xf numFmtId="0" fontId="0" fillId="7" borderId="8"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6" xfId="0" applyFill="1" applyBorder="1" applyAlignment="1">
      <alignment horizontal="center" vertical="center" wrapText="1"/>
    </xf>
    <xf numFmtId="0" fontId="0" fillId="7" borderId="0" xfId="0" applyFill="1" applyAlignment="1">
      <alignment horizontal="center" vertical="center" wrapText="1"/>
    </xf>
    <xf numFmtId="0" fontId="0" fillId="7" borderId="17" xfId="0" applyFill="1" applyBorder="1" applyAlignment="1">
      <alignment horizontal="center" vertical="center" wrapText="1"/>
    </xf>
    <xf numFmtId="0" fontId="0" fillId="7" borderId="18" xfId="0" applyFill="1" applyBorder="1" applyAlignment="1">
      <alignment horizontal="center" vertical="center" wrapText="1"/>
    </xf>
    <xf numFmtId="0" fontId="0" fillId="7" borderId="19" xfId="0" applyFill="1" applyBorder="1" applyAlignment="1">
      <alignment horizontal="center" vertical="center" wrapText="1"/>
    </xf>
    <xf numFmtId="0" fontId="0" fillId="7" borderId="20" xfId="0" applyFill="1" applyBorder="1" applyAlignment="1">
      <alignment horizontal="center" vertical="center" wrapText="1"/>
    </xf>
    <xf numFmtId="0" fontId="4" fillId="9" borderId="0" xfId="0" applyFont="1" applyFill="1" applyAlignment="1">
      <alignment horizontal="center" vertical="center"/>
    </xf>
    <xf numFmtId="0" fontId="4" fillId="12" borderId="0" xfId="0" applyFont="1" applyFill="1" applyAlignment="1">
      <alignment horizontal="center" vertical="center"/>
    </xf>
    <xf numFmtId="0" fontId="2" fillId="12"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14" borderId="0" xfId="0" applyFont="1" applyFill="1" applyAlignment="1">
      <alignment horizontal="center" vertical="center"/>
    </xf>
    <xf numFmtId="0" fontId="0" fillId="0" borderId="0" xfId="0" applyAlignment="1">
      <alignment horizontal="center" vertical="center"/>
    </xf>
    <xf numFmtId="0" fontId="4" fillId="13" borderId="0" xfId="0" applyFont="1" applyFill="1" applyAlignment="1">
      <alignment horizontal="center" vertical="center"/>
    </xf>
    <xf numFmtId="0" fontId="2" fillId="15" borderId="0" xfId="0" applyFont="1" applyFill="1" applyAlignment="1">
      <alignment horizontal="center" vertical="center"/>
    </xf>
    <xf numFmtId="0" fontId="2" fillId="6" borderId="0" xfId="0" applyFont="1" applyFill="1" applyAlignment="1">
      <alignment horizontal="center" vertical="center"/>
    </xf>
    <xf numFmtId="0" fontId="11" fillId="11" borderId="1" xfId="0" applyFont="1" applyFill="1" applyBorder="1" applyAlignment="1">
      <alignment horizontal="center" vertical="center" wrapText="1"/>
    </xf>
    <xf numFmtId="0" fontId="11" fillId="11" borderId="1" xfId="0" applyFon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cellXfs>
  <cellStyles count="1">
    <cellStyle name="표준" xfId="0" builtinId="0"/>
  </cellStyles>
  <dxfs count="66">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font>
    </dxf>
    <dxf>
      <font>
        <b/>
        <i val="0"/>
      </font>
    </dxf>
    <dxf>
      <numFmt numFmtId="176" formatCode="0.0"/>
      <alignment horizontal="center" vertical="center" textRotation="0" wrapText="0" indent="0" justifyLastLine="0" shrinkToFit="0" readingOrder="0"/>
    </dxf>
    <dxf>
      <numFmt numFmtId="176" formatCode="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76" formatCode="0.0"/>
      <alignment horizontal="center" vertical="center" textRotation="0" wrapText="0" indent="0" justifyLastLine="0" shrinkToFit="0" readingOrder="0"/>
    </dxf>
    <dxf>
      <numFmt numFmtId="176" formatCode="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right style="thin">
          <color indexed="64"/>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bottom/>
        <vertical/>
        <horizontal/>
      </border>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ont>
        <b/>
        <family val="3"/>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theme="3" tint="0.89996032593768116"/>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9" tint="0.79998168889431442"/>
        </patternFill>
      </fill>
      <border>
        <left style="thin">
          <color auto="1"/>
        </left>
        <right style="thin">
          <color auto="1"/>
        </right>
        <top style="thin">
          <color auto="1"/>
        </top>
        <bottom style="thin">
          <color auto="1"/>
        </bottom>
      </border>
    </dxf>
    <dxf>
      <fill>
        <patternFill>
          <bgColor theme="8" tint="0.79998168889431442"/>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6699"/>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F66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06/relationships/vbaProject" Target="vbaProject.bin"/><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ko-KR" altLang="en-US"/>
              <a:t>조합별 </a:t>
            </a:r>
            <a:r>
              <a:rPr lang="en-US" altLang="ko-KR"/>
              <a:t>DPS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ko-KR"/>
        </a:p>
      </c:txPr>
    </c:title>
    <c:autoTitleDeleted val="0"/>
    <c:plotArea>
      <c:layout/>
      <c:barChart>
        <c:barDir val="bar"/>
        <c:grouping val="clustered"/>
        <c:varyColors val="0"/>
        <c:ser>
          <c:idx val="0"/>
          <c:order val="0"/>
          <c:tx>
            <c:v>DPS</c:v>
          </c:tx>
          <c:spPr>
            <a:solidFill>
              <a:schemeClr val="accent1"/>
            </a:solidFill>
            <a:ln>
              <a:noFill/>
            </a:ln>
            <a:effectLst/>
          </c:spPr>
          <c:invertIfNegative val="0"/>
          <c:dPt>
            <c:idx val="0"/>
            <c:invertIfNegative val="0"/>
            <c:bubble3D val="0"/>
            <c:spPr>
              <a:solidFill>
                <a:srgbClr val="005499"/>
              </a:solidFill>
              <a:ln>
                <a:noFill/>
              </a:ln>
              <a:effectLst/>
            </c:spPr>
            <c:extLst>
              <c:ext xmlns:c16="http://schemas.microsoft.com/office/drawing/2014/chart" uri="{C3380CC4-5D6E-409C-BE32-E72D297353CC}">
                <c16:uniqueId val="{00000001-AAE3-46BA-9128-32591B481409}"/>
              </c:ext>
            </c:extLst>
          </c:dPt>
          <c:dPt>
            <c:idx val="1"/>
            <c:invertIfNegative val="0"/>
            <c:bubble3D val="0"/>
            <c:spPr>
              <a:solidFill>
                <a:srgbClr val="005499"/>
              </a:solidFill>
              <a:ln>
                <a:noFill/>
              </a:ln>
              <a:effectLst/>
            </c:spPr>
            <c:extLst>
              <c:ext xmlns:c16="http://schemas.microsoft.com/office/drawing/2014/chart" uri="{C3380CC4-5D6E-409C-BE32-E72D297353CC}">
                <c16:uniqueId val="{00000002-AAE3-46BA-9128-32591B481409}"/>
              </c:ext>
            </c:extLst>
          </c:dPt>
          <c:dPt>
            <c:idx val="2"/>
            <c:invertIfNegative val="0"/>
            <c:bubble3D val="0"/>
            <c:spPr>
              <a:solidFill>
                <a:srgbClr val="007ACC"/>
              </a:solidFill>
              <a:ln>
                <a:noFill/>
              </a:ln>
              <a:effectLst/>
            </c:spPr>
            <c:extLst>
              <c:ext xmlns:c16="http://schemas.microsoft.com/office/drawing/2014/chart" uri="{C3380CC4-5D6E-409C-BE32-E72D297353CC}">
                <c16:uniqueId val="{00000003-AAE3-46BA-9128-32591B481409}"/>
              </c:ext>
            </c:extLst>
          </c:dPt>
          <c:dPt>
            <c:idx val="3"/>
            <c:invertIfNegative val="0"/>
            <c:bubble3D val="0"/>
            <c:spPr>
              <a:solidFill>
                <a:srgbClr val="005499"/>
              </a:solidFill>
              <a:ln>
                <a:noFill/>
              </a:ln>
              <a:effectLst/>
            </c:spPr>
            <c:extLst>
              <c:ext xmlns:c16="http://schemas.microsoft.com/office/drawing/2014/chart" uri="{C3380CC4-5D6E-409C-BE32-E72D297353CC}">
                <c16:uniqueId val="{00000004-AAE3-46BA-9128-32591B481409}"/>
              </c:ext>
            </c:extLst>
          </c:dPt>
          <c:dPt>
            <c:idx val="4"/>
            <c:invertIfNegative val="0"/>
            <c:bubble3D val="0"/>
            <c:spPr>
              <a:solidFill>
                <a:srgbClr val="007ACC"/>
              </a:solidFill>
              <a:ln>
                <a:noFill/>
              </a:ln>
              <a:effectLst/>
            </c:spPr>
            <c:extLst>
              <c:ext xmlns:c16="http://schemas.microsoft.com/office/drawing/2014/chart" uri="{C3380CC4-5D6E-409C-BE32-E72D297353CC}">
                <c16:uniqueId val="{00000005-AAE3-46BA-9128-32591B481409}"/>
              </c:ext>
            </c:extLst>
          </c:dPt>
          <c:dPt>
            <c:idx val="5"/>
            <c:invertIfNegative val="0"/>
            <c:bubble3D val="0"/>
            <c:spPr>
              <a:solidFill>
                <a:srgbClr val="3399FF"/>
              </a:solidFill>
              <a:ln>
                <a:noFill/>
              </a:ln>
              <a:effectLst/>
            </c:spPr>
            <c:extLst>
              <c:ext xmlns:c16="http://schemas.microsoft.com/office/drawing/2014/chart" uri="{C3380CC4-5D6E-409C-BE32-E72D297353CC}">
                <c16:uniqueId val="{00000006-AAE3-46BA-9128-32591B481409}"/>
              </c:ext>
            </c:extLst>
          </c:dPt>
          <c:dPt>
            <c:idx val="6"/>
            <c:invertIfNegative val="0"/>
            <c:bubble3D val="0"/>
            <c:spPr>
              <a:solidFill>
                <a:srgbClr val="3399FF"/>
              </a:solidFill>
              <a:ln>
                <a:noFill/>
              </a:ln>
              <a:effectLst/>
            </c:spPr>
            <c:extLst>
              <c:ext xmlns:c16="http://schemas.microsoft.com/office/drawing/2014/chart" uri="{C3380CC4-5D6E-409C-BE32-E72D297353CC}">
                <c16:uniqueId val="{00000007-AAE3-46BA-9128-32591B481409}"/>
              </c:ext>
            </c:extLst>
          </c:dPt>
          <c:dPt>
            <c:idx val="7"/>
            <c:invertIfNegative val="0"/>
            <c:bubble3D val="0"/>
            <c:spPr>
              <a:solidFill>
                <a:srgbClr val="3399FF"/>
              </a:solidFill>
              <a:ln>
                <a:noFill/>
              </a:ln>
              <a:effectLst/>
            </c:spPr>
            <c:extLst>
              <c:ext xmlns:c16="http://schemas.microsoft.com/office/drawing/2014/chart" uri="{C3380CC4-5D6E-409C-BE32-E72D297353CC}">
                <c16:uniqueId val="{00000008-AAE3-46BA-9128-32591B481409}"/>
              </c:ext>
            </c:extLst>
          </c:dPt>
          <c:dPt>
            <c:idx val="8"/>
            <c:invertIfNegative val="0"/>
            <c:bubble3D val="0"/>
            <c:spPr>
              <a:solidFill>
                <a:srgbClr val="3399FF"/>
              </a:solidFill>
              <a:ln>
                <a:noFill/>
              </a:ln>
              <a:effectLst/>
            </c:spPr>
            <c:extLst>
              <c:ext xmlns:c16="http://schemas.microsoft.com/office/drawing/2014/chart" uri="{C3380CC4-5D6E-409C-BE32-E72D297353CC}">
                <c16:uniqueId val="{00000009-AAE3-46BA-9128-32591B481409}"/>
              </c:ext>
            </c:extLst>
          </c:dPt>
          <c:dPt>
            <c:idx val="9"/>
            <c:invertIfNegative val="0"/>
            <c:bubble3D val="0"/>
            <c:spPr>
              <a:solidFill>
                <a:srgbClr val="3399FF"/>
              </a:solidFill>
              <a:ln>
                <a:noFill/>
              </a:ln>
              <a:effectLst/>
            </c:spPr>
            <c:extLst>
              <c:ext xmlns:c16="http://schemas.microsoft.com/office/drawing/2014/chart" uri="{C3380CC4-5D6E-409C-BE32-E72D297353CC}">
                <c16:uniqueId val="{0000000A-AAE3-46BA-9128-32591B481409}"/>
              </c:ext>
            </c:extLst>
          </c:dPt>
          <c:dPt>
            <c:idx val="10"/>
            <c:invertIfNegative val="0"/>
            <c:bubble3D val="0"/>
            <c:spPr>
              <a:solidFill>
                <a:srgbClr val="66B2FF"/>
              </a:solidFill>
              <a:ln>
                <a:noFill/>
              </a:ln>
              <a:effectLst/>
            </c:spPr>
            <c:extLst>
              <c:ext xmlns:c16="http://schemas.microsoft.com/office/drawing/2014/chart" uri="{C3380CC4-5D6E-409C-BE32-E72D297353CC}">
                <c16:uniqueId val="{0000000B-AAE3-46BA-9128-32591B481409}"/>
              </c:ext>
            </c:extLst>
          </c:dPt>
          <c:dPt>
            <c:idx val="11"/>
            <c:invertIfNegative val="0"/>
            <c:bubble3D val="0"/>
            <c:spPr>
              <a:solidFill>
                <a:srgbClr val="66B2FF"/>
              </a:solidFill>
              <a:ln>
                <a:noFill/>
              </a:ln>
              <a:effectLst/>
            </c:spPr>
            <c:extLst>
              <c:ext xmlns:c16="http://schemas.microsoft.com/office/drawing/2014/chart" uri="{C3380CC4-5D6E-409C-BE32-E72D297353CC}">
                <c16:uniqueId val="{0000000C-AAE3-46BA-9128-32591B481409}"/>
              </c:ext>
            </c:extLst>
          </c:dPt>
          <c:dPt>
            <c:idx val="12"/>
            <c:invertIfNegative val="0"/>
            <c:bubble3D val="0"/>
            <c:spPr>
              <a:solidFill>
                <a:srgbClr val="99CCFF"/>
              </a:solidFill>
              <a:ln>
                <a:noFill/>
              </a:ln>
              <a:effectLst/>
            </c:spPr>
            <c:extLst>
              <c:ext xmlns:c16="http://schemas.microsoft.com/office/drawing/2014/chart" uri="{C3380CC4-5D6E-409C-BE32-E72D297353CC}">
                <c16:uniqueId val="{0000000D-AAE3-46BA-9128-32591B481409}"/>
              </c:ext>
            </c:extLst>
          </c:dPt>
          <c:cat>
            <c:strRef>
              <c:f>'조합별 DPS'!$C$15:$C$27</c:f>
              <c:strCache>
                <c:ptCount val="13"/>
                <c:pt idx="0">
                  <c:v>유노/린네/모니에</c:v>
                </c:pt>
                <c:pt idx="1">
                  <c:v>아우구스타/유노/파수인</c:v>
                </c:pt>
                <c:pt idx="2">
                  <c:v>카르티시아/샤콘/방랑자(기류)</c:v>
                </c:pt>
                <c:pt idx="3">
                  <c:v>카르티시아/샤콘/치사</c:v>
                </c:pt>
                <c:pt idx="4">
                  <c:v>갈브레나/구원/파수인</c:v>
                </c:pt>
                <c:pt idx="5">
                  <c:v>플로로/칸타렐라/구원</c:v>
                </c:pt>
                <c:pt idx="6">
                  <c:v>장리/브렌트/루파</c:v>
                </c:pt>
                <c:pt idx="7">
                  <c:v>젠니/페비/파수인</c:v>
                </c:pt>
                <c:pt idx="8">
                  <c:v>젠니/페비/치사</c:v>
                </c:pt>
                <c:pt idx="9">
                  <c:v>카를로타/절지/파수인</c:v>
                </c:pt>
                <c:pt idx="10">
                  <c:v>금희/절지/파수인</c:v>
                </c:pt>
                <c:pt idx="11">
                  <c:v>카멜리아/로코코/파수인</c:v>
                </c:pt>
                <c:pt idx="12">
                  <c:v>상리요/음림/파수인</c:v>
                </c:pt>
              </c:strCache>
            </c:strRef>
          </c:cat>
          <c:val>
            <c:numRef>
              <c:f>'조합별 DPS'!$I$15:$I$27</c:f>
              <c:numCache>
                <c:formatCode>General</c:formatCode>
                <c:ptCount val="13"/>
                <c:pt idx="0">
                  <c:v>60209.706695836241</c:v>
                </c:pt>
                <c:pt idx="1">
                  <c:v>60718.485496110392</c:v>
                </c:pt>
                <c:pt idx="2">
                  <c:v>50683.576736047842</c:v>
                </c:pt>
                <c:pt idx="3">
                  <c:v>61822.947504089396</c:v>
                </c:pt>
                <c:pt idx="4">
                  <c:v>56460.149259748177</c:v>
                </c:pt>
                <c:pt idx="5">
                  <c:v>47386.097338355787</c:v>
                </c:pt>
                <c:pt idx="6">
                  <c:v>49594.537378582841</c:v>
                </c:pt>
                <c:pt idx="7">
                  <c:v>43842.852371781883</c:v>
                </c:pt>
                <c:pt idx="8">
                  <c:v>42994.451334107725</c:v>
                </c:pt>
                <c:pt idx="9">
                  <c:v>45119.044403841348</c:v>
                </c:pt>
                <c:pt idx="10">
                  <c:v>39190.190813452849</c:v>
                </c:pt>
                <c:pt idx="11">
                  <c:v>39336.509515472651</c:v>
                </c:pt>
                <c:pt idx="12">
                  <c:v>29180.723144409647</c:v>
                </c:pt>
              </c:numCache>
            </c:numRef>
          </c:val>
          <c:extLst>
            <c:ext xmlns:c16="http://schemas.microsoft.com/office/drawing/2014/chart" uri="{C3380CC4-5D6E-409C-BE32-E72D297353CC}">
              <c16:uniqueId val="{00000000-AAE3-46BA-9128-32591B481409}"/>
            </c:ext>
          </c:extLst>
        </c:ser>
        <c:dLbls>
          <c:showLegendKey val="0"/>
          <c:showVal val="0"/>
          <c:showCatName val="0"/>
          <c:showSerName val="0"/>
          <c:showPercent val="0"/>
          <c:showBubbleSize val="0"/>
        </c:dLbls>
        <c:gapWidth val="150"/>
        <c:axId val="977616831"/>
        <c:axId val="1134636544"/>
      </c:barChart>
      <c:catAx>
        <c:axId val="977616831"/>
        <c:scaling>
          <c:orientation val="maxMin"/>
        </c:scaling>
        <c:delete val="0"/>
        <c:axPos val="l"/>
        <c:numFmt formatCode="General" sourceLinked="1"/>
        <c:majorTickMark val="none"/>
        <c:minorTickMark val="none"/>
        <c:tickLblPos val="nextTo"/>
        <c:spPr>
          <a:noFill/>
          <a:ln w="1270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ko-KR"/>
          </a:p>
        </c:txPr>
        <c:crossAx val="1134636544"/>
        <c:crosses val="autoZero"/>
        <c:auto val="1"/>
        <c:lblAlgn val="ctr"/>
        <c:lblOffset val="100"/>
        <c:noMultiLvlLbl val="0"/>
      </c:catAx>
      <c:valAx>
        <c:axId val="1134636544"/>
        <c:scaling>
          <c:orientation val="minMax"/>
        </c:scaling>
        <c:delete val="0"/>
        <c:axPos val="t"/>
        <c:majorGridlines>
          <c:spPr>
            <a:ln w="12700" cap="flat" cmpd="sng" algn="ctr">
              <a:solidFill>
                <a:schemeClr val="tx1">
                  <a:tint val="75000"/>
                </a:schemeClr>
              </a:solidFill>
              <a:prstDash val="solid"/>
              <a:round/>
            </a:ln>
            <a:effectLst/>
          </c:spPr>
        </c:majorGridlines>
        <c:numFmt formatCode="General" sourceLinked="1"/>
        <c:majorTickMark val="none"/>
        <c:minorTickMark val="none"/>
        <c:tickLblPos val="nextTo"/>
        <c:spPr>
          <a:noFill/>
          <a:ln w="1270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ko-KR"/>
          </a:p>
        </c:txPr>
        <c:crossAx val="97761683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tint val="75000"/>
        </a:schemeClr>
      </a:solidFill>
      <a:prstDash val="solid"/>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조합별 </a:t>
            </a:r>
            <a:r>
              <a:rPr lang="en-US" altLang="ko-KR"/>
              <a:t>DPS </a:t>
            </a:r>
            <a:r>
              <a:rPr lang="ko-KR" altLang="en-US"/>
              <a:t>범위</a:t>
            </a:r>
            <a:r>
              <a:rPr lang="en-US" altLang="ko-KR"/>
              <a:t>(</a:t>
            </a:r>
            <a:r>
              <a:rPr lang="ko-KR" altLang="en-US"/>
              <a:t>최소</a:t>
            </a:r>
            <a:r>
              <a:rPr lang="en-US" altLang="ko-KR"/>
              <a:t>~</a:t>
            </a:r>
            <a:r>
              <a:rPr lang="ko-KR" altLang="en-US"/>
              <a:t>최대</a:t>
            </a:r>
            <a:r>
              <a:rPr lang="en-US" altLang="ko-KR"/>
              <a:t>)</a:t>
            </a:r>
          </a:p>
        </c:rich>
      </c:tx>
      <c:overlay val="0"/>
    </c:title>
    <c:autoTitleDeleted val="0"/>
    <c:plotArea>
      <c:layout/>
      <c:barChart>
        <c:barDir val="bar"/>
        <c:grouping val="stacked"/>
        <c:varyColors val="0"/>
        <c:ser>
          <c:idx val="0"/>
          <c:order val="0"/>
          <c:tx>
            <c:v>최소 DPS</c:v>
          </c:tx>
          <c:spPr>
            <a:noFill/>
          </c:spPr>
          <c:invertIfNegative val="0"/>
          <c:cat>
            <c:strRef>
              <c:f>'퀵스왑 DPS'!$C$15:$C$27</c:f>
              <c:strCache>
                <c:ptCount val="13"/>
                <c:pt idx="0">
                  <c:v>유노/린네/모니에</c:v>
                </c:pt>
                <c:pt idx="1">
                  <c:v>아우구스타/유노/파수인</c:v>
                </c:pt>
                <c:pt idx="2">
                  <c:v>카르티시아/샤콘/방랑자(기류)</c:v>
                </c:pt>
                <c:pt idx="3">
                  <c:v>카르티시아/샤콘/치사</c:v>
                </c:pt>
                <c:pt idx="4">
                  <c:v>갈브레나/구원/파수인</c:v>
                </c:pt>
                <c:pt idx="5">
                  <c:v>플로로/칸타렐라/구원</c:v>
                </c:pt>
                <c:pt idx="6">
                  <c:v>장리/브렌트/루파</c:v>
                </c:pt>
                <c:pt idx="7">
                  <c:v>젠니/페비/파수인</c:v>
                </c:pt>
                <c:pt idx="8">
                  <c:v>젠니/페비/치사</c:v>
                </c:pt>
                <c:pt idx="9">
                  <c:v>카를로타/절지/파수인</c:v>
                </c:pt>
                <c:pt idx="10">
                  <c:v>금희/절지/파수인</c:v>
                </c:pt>
                <c:pt idx="11">
                  <c:v>카멜리아/로코코/파수인</c:v>
                </c:pt>
                <c:pt idx="12">
                  <c:v>상리요/음림/파수인</c:v>
                </c:pt>
              </c:strCache>
            </c:strRef>
          </c:cat>
          <c:val>
            <c:numRef>
              <c:f>'퀵스왑 DPS'!$H$15:$H$27</c:f>
              <c:numCache>
                <c:formatCode>General</c:formatCode>
                <c:ptCount val="13"/>
                <c:pt idx="0">
                  <c:v>54736.096996214757</c:v>
                </c:pt>
                <c:pt idx="1">
                  <c:v>55198.623178282171</c:v>
                </c:pt>
                <c:pt idx="2">
                  <c:v>42236.313946706541</c:v>
                </c:pt>
                <c:pt idx="3">
                  <c:v>56202.679549172171</c:v>
                </c:pt>
                <c:pt idx="4">
                  <c:v>51327.40841795288</c:v>
                </c:pt>
                <c:pt idx="5">
                  <c:v>39488.414448629825</c:v>
                </c:pt>
                <c:pt idx="6">
                  <c:v>38149.644137371411</c:v>
                </c:pt>
                <c:pt idx="7">
                  <c:v>36535.710309818234</c:v>
                </c:pt>
                <c:pt idx="8">
                  <c:v>35828.709445089778</c:v>
                </c:pt>
                <c:pt idx="9">
                  <c:v>37599.203669867791</c:v>
                </c:pt>
                <c:pt idx="10">
                  <c:v>32658.49234454404</c:v>
                </c:pt>
                <c:pt idx="11">
                  <c:v>30258.8534734405</c:v>
                </c:pt>
                <c:pt idx="12">
                  <c:v>22446.71011108434</c:v>
                </c:pt>
              </c:numCache>
            </c:numRef>
          </c:val>
          <c:extLst>
            <c:ext xmlns:c16="http://schemas.microsoft.com/office/drawing/2014/chart" uri="{C3380CC4-5D6E-409C-BE32-E72D297353CC}">
              <c16:uniqueId val="{00000000-B575-4921-933C-0BDAE46277C7}"/>
            </c:ext>
          </c:extLst>
        </c:ser>
        <c:ser>
          <c:idx val="1"/>
          <c:order val="1"/>
          <c:tx>
            <c:v>최대-최소</c:v>
          </c:tx>
          <c:spPr>
            <a:ln>
              <a:solidFill>
                <a:schemeClr val="tx1"/>
              </a:solidFill>
            </a:ln>
          </c:spPr>
          <c:invertIfNegative val="0"/>
          <c:cat>
            <c:strRef>
              <c:f>'퀵스왑 DPS'!$C$15:$C$27</c:f>
              <c:strCache>
                <c:ptCount val="13"/>
                <c:pt idx="0">
                  <c:v>유노/린네/모니에</c:v>
                </c:pt>
                <c:pt idx="1">
                  <c:v>아우구스타/유노/파수인</c:v>
                </c:pt>
                <c:pt idx="2">
                  <c:v>카르티시아/샤콘/방랑자(기류)</c:v>
                </c:pt>
                <c:pt idx="3">
                  <c:v>카르티시아/샤콘/치사</c:v>
                </c:pt>
                <c:pt idx="4">
                  <c:v>갈브레나/구원/파수인</c:v>
                </c:pt>
                <c:pt idx="5">
                  <c:v>플로로/칸타렐라/구원</c:v>
                </c:pt>
                <c:pt idx="6">
                  <c:v>장리/브렌트/루파</c:v>
                </c:pt>
                <c:pt idx="7">
                  <c:v>젠니/페비/파수인</c:v>
                </c:pt>
                <c:pt idx="8">
                  <c:v>젠니/페비/치사</c:v>
                </c:pt>
                <c:pt idx="9">
                  <c:v>카를로타/절지/파수인</c:v>
                </c:pt>
                <c:pt idx="10">
                  <c:v>금희/절지/파수인</c:v>
                </c:pt>
                <c:pt idx="11">
                  <c:v>카멜리아/로코코/파수인</c:v>
                </c:pt>
                <c:pt idx="12">
                  <c:v>상리요/음림/파수인</c:v>
                </c:pt>
              </c:strCache>
            </c:strRef>
          </c:cat>
          <c:val>
            <c:numRef>
              <c:f>'퀵스왑 DPS'!$J$15:$J$27</c:f>
              <c:numCache>
                <c:formatCode>General</c:formatCode>
                <c:ptCount val="13"/>
                <c:pt idx="0">
                  <c:v>12163.577110269958</c:v>
                </c:pt>
                <c:pt idx="1">
                  <c:v>12266.360706284933</c:v>
                </c:pt>
                <c:pt idx="2">
                  <c:v>21118.15697335326</c:v>
                </c:pt>
                <c:pt idx="3">
                  <c:v>12489.484344260491</c:v>
                </c:pt>
                <c:pt idx="4">
                  <c:v>11406.090759545092</c:v>
                </c:pt>
                <c:pt idx="5">
                  <c:v>19744.207224314909</c:v>
                </c:pt>
                <c:pt idx="6">
                  <c:v>32699.694974889797</c:v>
                </c:pt>
                <c:pt idx="7">
                  <c:v>18267.855154909106</c:v>
                </c:pt>
                <c:pt idx="8">
                  <c:v>17914.354722544871</c:v>
                </c:pt>
                <c:pt idx="9">
                  <c:v>18799.601834933892</c:v>
                </c:pt>
                <c:pt idx="10">
                  <c:v>16329.246172272022</c:v>
                </c:pt>
                <c:pt idx="11">
                  <c:v>25936.160120091863</c:v>
                </c:pt>
                <c:pt idx="12">
                  <c:v>19240.037238072302</c:v>
                </c:pt>
              </c:numCache>
            </c:numRef>
          </c:val>
          <c:extLst>
            <c:ext xmlns:c16="http://schemas.microsoft.com/office/drawing/2014/chart" uri="{C3380CC4-5D6E-409C-BE32-E72D297353CC}">
              <c16:uniqueId val="{00000001-B575-4921-933C-0BDAE46277C7}"/>
            </c:ext>
          </c:extLst>
        </c:ser>
        <c:dLbls>
          <c:showLegendKey val="0"/>
          <c:showVal val="0"/>
          <c:showCatName val="0"/>
          <c:showSerName val="0"/>
          <c:showPercent val="0"/>
          <c:showBubbleSize val="0"/>
        </c:dLbls>
        <c:gapWidth val="150"/>
        <c:overlap val="100"/>
        <c:axId val="473697967"/>
        <c:axId val="853135103"/>
      </c:barChart>
      <c:catAx>
        <c:axId val="473697967"/>
        <c:scaling>
          <c:orientation val="maxMin"/>
        </c:scaling>
        <c:delete val="0"/>
        <c:axPos val="l"/>
        <c:numFmt formatCode="General" sourceLinked="1"/>
        <c:majorTickMark val="out"/>
        <c:minorTickMark val="none"/>
        <c:tickLblPos val="nextTo"/>
        <c:crossAx val="853135103"/>
        <c:crosses val="autoZero"/>
        <c:auto val="1"/>
        <c:lblAlgn val="ctr"/>
        <c:lblOffset val="100"/>
        <c:noMultiLvlLbl val="0"/>
      </c:catAx>
      <c:valAx>
        <c:axId val="853135103"/>
        <c:scaling>
          <c:orientation val="minMax"/>
        </c:scaling>
        <c:delete val="0"/>
        <c:axPos val="t"/>
        <c:majorGridlines/>
        <c:title>
          <c:tx>
            <c:rich>
              <a:bodyPr/>
              <a:lstStyle/>
              <a:p>
                <a:pPr>
                  <a:defRPr/>
                </a:pPr>
                <a:r>
                  <a:rPr lang="en-US" altLang="ko-KR"/>
                  <a:t>DPS</a:t>
                </a:r>
              </a:p>
            </c:rich>
          </c:tx>
          <c:overlay val="0"/>
        </c:title>
        <c:numFmt formatCode="General" sourceLinked="1"/>
        <c:majorTickMark val="out"/>
        <c:minorTickMark val="none"/>
        <c:tickLblPos val="nextTo"/>
        <c:crossAx val="47369796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접대별 </a:t>
            </a:r>
            <a:r>
              <a:rPr lang="en-US" altLang="ko-KR"/>
              <a:t>DPS</a:t>
            </a:r>
          </a:p>
        </c:rich>
      </c:tx>
      <c:overlay val="0"/>
    </c:title>
    <c:autoTitleDeleted val="0"/>
    <c:plotArea>
      <c:layout/>
      <c:barChart>
        <c:barDir val="bar"/>
        <c:grouping val="clustered"/>
        <c:varyColors val="0"/>
        <c:ser>
          <c:idx val="0"/>
          <c:order val="0"/>
          <c:tx>
            <c:v>DPS</c:v>
          </c:tx>
          <c:spPr>
            <a:ln>
              <a:solidFill>
                <a:schemeClr val="tx1"/>
              </a:solidFill>
            </a:ln>
          </c:spPr>
          <c:invertIfNegative val="0"/>
          <c:dPt>
            <c:idx val="0"/>
            <c:invertIfNegative val="0"/>
            <c:bubble3D val="0"/>
            <c:spPr>
              <a:solidFill>
                <a:srgbClr val="F2AA84"/>
              </a:solidFill>
              <a:ln>
                <a:solidFill>
                  <a:schemeClr val="tx1"/>
                </a:solidFill>
              </a:ln>
            </c:spPr>
            <c:extLst>
              <c:ext xmlns:c16="http://schemas.microsoft.com/office/drawing/2014/chart" uri="{C3380CC4-5D6E-409C-BE32-E72D297353CC}">
                <c16:uniqueId val="{00000006-40F2-48A7-A3AB-856194449DC4}"/>
              </c:ext>
            </c:extLst>
          </c:dPt>
          <c:dPt>
            <c:idx val="1"/>
            <c:invertIfNegative val="0"/>
            <c:bubble3D val="0"/>
            <c:spPr>
              <a:solidFill>
                <a:srgbClr val="FBE3D6"/>
              </a:solidFill>
              <a:ln>
                <a:solidFill>
                  <a:schemeClr val="tx1"/>
                </a:solidFill>
              </a:ln>
            </c:spPr>
            <c:extLst>
              <c:ext xmlns:c16="http://schemas.microsoft.com/office/drawing/2014/chart" uri="{C3380CC4-5D6E-409C-BE32-E72D297353CC}">
                <c16:uniqueId val="{00000005-40F2-48A7-A3AB-856194449DC4}"/>
              </c:ext>
            </c:extLst>
          </c:dPt>
          <c:dPt>
            <c:idx val="2"/>
            <c:invertIfNegative val="0"/>
            <c:bubble3D val="0"/>
            <c:spPr>
              <a:solidFill>
                <a:srgbClr val="F2AA84"/>
              </a:solidFill>
              <a:ln>
                <a:solidFill>
                  <a:schemeClr val="tx1"/>
                </a:solidFill>
              </a:ln>
            </c:spPr>
            <c:extLst>
              <c:ext xmlns:c16="http://schemas.microsoft.com/office/drawing/2014/chart" uri="{C3380CC4-5D6E-409C-BE32-E72D297353CC}">
                <c16:uniqueId val="{00000007-40F2-48A7-A3AB-856194449DC4}"/>
              </c:ext>
            </c:extLst>
          </c:dPt>
          <c:dPt>
            <c:idx val="3"/>
            <c:invertIfNegative val="0"/>
            <c:bubble3D val="0"/>
            <c:spPr>
              <a:solidFill>
                <a:srgbClr val="FBE3D6"/>
              </a:solidFill>
              <a:ln>
                <a:solidFill>
                  <a:schemeClr val="tx1"/>
                </a:solidFill>
              </a:ln>
            </c:spPr>
            <c:extLst>
              <c:ext xmlns:c16="http://schemas.microsoft.com/office/drawing/2014/chart" uri="{C3380CC4-5D6E-409C-BE32-E72D297353CC}">
                <c16:uniqueId val="{0000000B-40F2-48A7-A3AB-856194449DC4}"/>
              </c:ext>
            </c:extLst>
          </c:dPt>
          <c:dPt>
            <c:idx val="4"/>
            <c:invertIfNegative val="0"/>
            <c:bubble3D val="0"/>
            <c:spPr>
              <a:solidFill>
                <a:srgbClr val="FBE3D6"/>
              </a:solidFill>
              <a:ln>
                <a:solidFill>
                  <a:schemeClr val="tx1"/>
                </a:solidFill>
              </a:ln>
            </c:spPr>
            <c:extLst>
              <c:ext xmlns:c16="http://schemas.microsoft.com/office/drawing/2014/chart" uri="{C3380CC4-5D6E-409C-BE32-E72D297353CC}">
                <c16:uniqueId val="{00000008-40F2-48A7-A3AB-856194449DC4}"/>
              </c:ext>
            </c:extLst>
          </c:dPt>
          <c:dPt>
            <c:idx val="5"/>
            <c:invertIfNegative val="0"/>
            <c:bubble3D val="0"/>
            <c:spPr>
              <a:solidFill>
                <a:srgbClr val="FBE3D6"/>
              </a:solidFill>
              <a:ln>
                <a:solidFill>
                  <a:schemeClr val="tx1"/>
                </a:solidFill>
              </a:ln>
            </c:spPr>
            <c:extLst>
              <c:ext xmlns:c16="http://schemas.microsoft.com/office/drawing/2014/chart" uri="{C3380CC4-5D6E-409C-BE32-E72D297353CC}">
                <c16:uniqueId val="{0000000C-40F2-48A7-A3AB-856194449DC4}"/>
              </c:ext>
            </c:extLst>
          </c:dPt>
          <c:dPt>
            <c:idx val="6"/>
            <c:invertIfNegative val="0"/>
            <c:bubble3D val="0"/>
            <c:spPr>
              <a:solidFill>
                <a:srgbClr val="F2AA84"/>
              </a:solidFill>
              <a:ln>
                <a:solidFill>
                  <a:schemeClr val="tx1"/>
                </a:solidFill>
              </a:ln>
            </c:spPr>
            <c:extLst>
              <c:ext xmlns:c16="http://schemas.microsoft.com/office/drawing/2014/chart" uri="{C3380CC4-5D6E-409C-BE32-E72D297353CC}">
                <c16:uniqueId val="{00000009-40F2-48A7-A3AB-856194449DC4}"/>
              </c:ext>
            </c:extLst>
          </c:dPt>
          <c:dPt>
            <c:idx val="7"/>
            <c:invertIfNegative val="0"/>
            <c:bubble3D val="0"/>
            <c:spPr>
              <a:solidFill>
                <a:srgbClr val="FBE3D6"/>
              </a:solidFill>
              <a:ln>
                <a:solidFill>
                  <a:schemeClr val="tx1"/>
                </a:solidFill>
              </a:ln>
            </c:spPr>
            <c:extLst>
              <c:ext xmlns:c16="http://schemas.microsoft.com/office/drawing/2014/chart" uri="{C3380CC4-5D6E-409C-BE32-E72D297353CC}">
                <c16:uniqueId val="{0000000D-40F2-48A7-A3AB-856194449DC4}"/>
              </c:ext>
            </c:extLst>
          </c:dPt>
          <c:dPt>
            <c:idx val="8"/>
            <c:invertIfNegative val="0"/>
            <c:bubble3D val="0"/>
            <c:spPr>
              <a:solidFill>
                <a:srgbClr val="F2AA84"/>
              </a:solidFill>
              <a:ln>
                <a:solidFill>
                  <a:schemeClr val="tx1"/>
                </a:solidFill>
              </a:ln>
            </c:spPr>
            <c:extLst>
              <c:ext xmlns:c16="http://schemas.microsoft.com/office/drawing/2014/chart" uri="{C3380CC4-5D6E-409C-BE32-E72D297353CC}">
                <c16:uniqueId val="{0000000A-40F2-48A7-A3AB-856194449DC4}"/>
              </c:ext>
            </c:extLst>
          </c:dPt>
          <c:dPt>
            <c:idx val="9"/>
            <c:invertIfNegative val="0"/>
            <c:bubble3D val="0"/>
            <c:spPr>
              <a:solidFill>
                <a:srgbClr val="FBE3D6"/>
              </a:solidFill>
              <a:ln>
                <a:solidFill>
                  <a:schemeClr val="tx1"/>
                </a:solidFill>
              </a:ln>
            </c:spPr>
            <c:extLst>
              <c:ext xmlns:c16="http://schemas.microsoft.com/office/drawing/2014/chart" uri="{C3380CC4-5D6E-409C-BE32-E72D297353CC}">
                <c16:uniqueId val="{0000000E-40F2-48A7-A3AB-856194449DC4}"/>
              </c:ext>
            </c:extLst>
          </c:dPt>
          <c:cat>
            <c:strRef>
              <c:f>'접대별 DPS'!$C$15:$C$24</c:f>
              <c:strCache>
                <c:ptCount val="10"/>
                <c:pt idx="0">
                  <c:v>젠니/페비/파수인</c:v>
                </c:pt>
                <c:pt idx="1">
                  <c:v>젠니/페비/파수인</c:v>
                </c:pt>
                <c:pt idx="2">
                  <c:v>카르티시아/샤콘/치사</c:v>
                </c:pt>
                <c:pt idx="3">
                  <c:v>카르티시아/샤콘/치사</c:v>
                </c:pt>
                <c:pt idx="4">
                  <c:v>장리/브렌트/루파</c:v>
                </c:pt>
                <c:pt idx="5">
                  <c:v>장리/브렌트/루파</c:v>
                </c:pt>
                <c:pt idx="6">
                  <c:v>아우구스타/유노/파수인</c:v>
                </c:pt>
                <c:pt idx="7">
                  <c:v>아우구스타/유노/파수인</c:v>
                </c:pt>
                <c:pt idx="8">
                  <c:v>유노/린네/모니에</c:v>
                </c:pt>
                <c:pt idx="9">
                  <c:v>유노/린네/모니에</c:v>
                </c:pt>
              </c:strCache>
            </c:strRef>
          </c:cat>
          <c:val>
            <c:numRef>
              <c:f>'접대별 DPS'!$J$15:$J$24</c:f>
              <c:numCache>
                <c:formatCode>General</c:formatCode>
                <c:ptCount val="10"/>
                <c:pt idx="0">
                  <c:v>67912.821178400292</c:v>
                </c:pt>
                <c:pt idx="1">
                  <c:v>43842.852371781883</c:v>
                </c:pt>
                <c:pt idx="2">
                  <c:v>76412.735769835272</c:v>
                </c:pt>
                <c:pt idx="3">
                  <c:v>61822.947504089396</c:v>
                </c:pt>
                <c:pt idx="4">
                  <c:v>55125.016927767894</c:v>
                </c:pt>
                <c:pt idx="5">
                  <c:v>49594.537378582841</c:v>
                </c:pt>
                <c:pt idx="6">
                  <c:v>73037.58485927865</c:v>
                </c:pt>
                <c:pt idx="7">
                  <c:v>60718.485496110392</c:v>
                </c:pt>
                <c:pt idx="8">
                  <c:v>67947.921056715015</c:v>
                </c:pt>
                <c:pt idx="9">
                  <c:v>60209.706695836278</c:v>
                </c:pt>
              </c:numCache>
            </c:numRef>
          </c:val>
          <c:extLst>
            <c:ext xmlns:c16="http://schemas.microsoft.com/office/drawing/2014/chart" uri="{C3380CC4-5D6E-409C-BE32-E72D297353CC}">
              <c16:uniqueId val="{00000004-40F2-48A7-A3AB-856194449DC4}"/>
            </c:ext>
          </c:extLst>
        </c:ser>
        <c:dLbls>
          <c:showLegendKey val="0"/>
          <c:showVal val="0"/>
          <c:showCatName val="0"/>
          <c:showSerName val="0"/>
          <c:showPercent val="0"/>
          <c:showBubbleSize val="0"/>
        </c:dLbls>
        <c:gapWidth val="150"/>
        <c:axId val="1088122448"/>
        <c:axId val="1088121968"/>
      </c:barChart>
      <c:catAx>
        <c:axId val="1088122448"/>
        <c:scaling>
          <c:orientation val="maxMin"/>
        </c:scaling>
        <c:delete val="0"/>
        <c:axPos val="l"/>
        <c:numFmt formatCode="General" sourceLinked="1"/>
        <c:majorTickMark val="out"/>
        <c:minorTickMark val="none"/>
        <c:tickLblPos val="nextTo"/>
        <c:crossAx val="1088121968"/>
        <c:crosses val="autoZero"/>
        <c:auto val="1"/>
        <c:lblAlgn val="ctr"/>
        <c:lblOffset val="100"/>
        <c:noMultiLvlLbl val="0"/>
      </c:catAx>
      <c:valAx>
        <c:axId val="1088121968"/>
        <c:scaling>
          <c:orientation val="minMax"/>
        </c:scaling>
        <c:delete val="0"/>
        <c:axPos val="t"/>
        <c:majorGridlines/>
        <c:title>
          <c:tx>
            <c:rich>
              <a:bodyPr/>
              <a:lstStyle/>
              <a:p>
                <a:pPr>
                  <a:defRPr/>
                </a:pPr>
                <a:r>
                  <a:rPr lang="en-US" altLang="ko-KR"/>
                  <a:t>DPS</a:t>
                </a:r>
              </a:p>
            </c:rich>
          </c:tx>
          <c:overlay val="0"/>
        </c:title>
        <c:numFmt formatCode="General" sourceLinked="1"/>
        <c:majorTickMark val="out"/>
        <c:minorTickMark val="none"/>
        <c:tickLblPos val="nextTo"/>
        <c:crossAx val="1088122448"/>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3</xdr:col>
      <xdr:colOff>161925</xdr:colOff>
      <xdr:row>33</xdr:row>
      <xdr:rowOff>180975</xdr:rowOff>
    </xdr:from>
    <xdr:ext cx="65" cy="187872"/>
    <xdr:sp macro="" textlink="">
      <xdr:nvSpPr>
        <xdr:cNvPr id="2" name="TextBox 1">
          <a:extLst>
            <a:ext uri="{FF2B5EF4-FFF2-40B4-BE49-F238E27FC236}">
              <a16:creationId xmlns:a16="http://schemas.microsoft.com/office/drawing/2014/main" id="{F3DA7F65-09BF-4DF5-AC01-CF49310C2E5A}"/>
            </a:ext>
          </a:extLst>
        </xdr:cNvPr>
        <xdr:cNvSpPr txBox="1"/>
      </xdr:nvSpPr>
      <xdr:spPr>
        <a:xfrm>
          <a:off x="1167342" y="14542558"/>
          <a:ext cx="65"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200"/>
        </a:p>
      </xdr:txBody>
    </xdr:sp>
    <xdr:clientData/>
  </xdr:oneCellAnchor>
  <xdr:twoCellAnchor editAs="oneCell">
    <xdr:from>
      <xdr:col>2</xdr:col>
      <xdr:colOff>19048</xdr:colOff>
      <xdr:row>79</xdr:row>
      <xdr:rowOff>82550</xdr:rowOff>
    </xdr:from>
    <xdr:to>
      <xdr:col>34</xdr:col>
      <xdr:colOff>152399</xdr:colOff>
      <xdr:row>85</xdr:row>
      <xdr:rowOff>165312</xdr:rowOff>
    </xdr:to>
    <xdr:pic>
      <xdr:nvPicPr>
        <xdr:cNvPr id="5" name="그림 4">
          <a:extLst>
            <a:ext uri="{FF2B5EF4-FFF2-40B4-BE49-F238E27FC236}">
              <a16:creationId xmlns:a16="http://schemas.microsoft.com/office/drawing/2014/main" id="{963270C7-DACC-08E1-7585-86F71FAA90DC}"/>
            </a:ext>
          </a:extLst>
        </xdr:cNvPr>
        <xdr:cNvPicPr>
          <a:picLocks noChangeAspect="1"/>
        </xdr:cNvPicPr>
      </xdr:nvPicPr>
      <xdr:blipFill>
        <a:blip xmlns:r="http://schemas.openxmlformats.org/officeDocument/2006/relationships" r:embed="rId1"/>
        <a:stretch>
          <a:fillRect/>
        </a:stretch>
      </xdr:blipFill>
      <xdr:spPr>
        <a:xfrm>
          <a:off x="419098" y="16779875"/>
          <a:ext cx="6534151" cy="1340062"/>
        </a:xfrm>
        <a:prstGeom prst="rect">
          <a:avLst/>
        </a:prstGeom>
      </xdr:spPr>
    </xdr:pic>
    <xdr:clientData/>
  </xdr:twoCellAnchor>
  <xdr:oneCellAnchor>
    <xdr:from>
      <xdr:col>3</xdr:col>
      <xdr:colOff>161925</xdr:colOff>
      <xdr:row>40</xdr:row>
      <xdr:rowOff>0</xdr:rowOff>
    </xdr:from>
    <xdr:ext cx="65" cy="187872"/>
    <xdr:sp macro="" textlink="">
      <xdr:nvSpPr>
        <xdr:cNvPr id="3" name="TextBox 2">
          <a:extLst>
            <a:ext uri="{FF2B5EF4-FFF2-40B4-BE49-F238E27FC236}">
              <a16:creationId xmlns:a16="http://schemas.microsoft.com/office/drawing/2014/main" id="{5D6BADD9-19E1-40F8-A3AE-B7FF30F5C206}"/>
            </a:ext>
          </a:extLst>
        </xdr:cNvPr>
        <xdr:cNvSpPr txBox="1"/>
      </xdr:nvSpPr>
      <xdr:spPr>
        <a:xfrm>
          <a:off x="765175" y="3101975"/>
          <a:ext cx="65"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200"/>
        </a:p>
      </xdr:txBody>
    </xdr:sp>
    <xdr:clientData/>
  </xdr:oneCellAnchor>
  <xdr:oneCellAnchor>
    <xdr:from>
      <xdr:col>3</xdr:col>
      <xdr:colOff>161925</xdr:colOff>
      <xdr:row>45</xdr:row>
      <xdr:rowOff>180975</xdr:rowOff>
    </xdr:from>
    <xdr:ext cx="65" cy="187872"/>
    <xdr:sp macro="" textlink="">
      <xdr:nvSpPr>
        <xdr:cNvPr id="6" name="TextBox 5">
          <a:extLst>
            <a:ext uri="{FF2B5EF4-FFF2-40B4-BE49-F238E27FC236}">
              <a16:creationId xmlns:a16="http://schemas.microsoft.com/office/drawing/2014/main" id="{121CC975-7D64-4956-96BB-9F5786357DC6}"/>
            </a:ext>
          </a:extLst>
        </xdr:cNvPr>
        <xdr:cNvSpPr txBox="1"/>
      </xdr:nvSpPr>
      <xdr:spPr>
        <a:xfrm>
          <a:off x="765175" y="3101975"/>
          <a:ext cx="65"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200"/>
        </a:p>
      </xdr:txBody>
    </xdr:sp>
    <xdr:clientData/>
  </xdr:oneCellAnchor>
  <xdr:oneCellAnchor>
    <xdr:from>
      <xdr:col>3</xdr:col>
      <xdr:colOff>161925</xdr:colOff>
      <xdr:row>39</xdr:row>
      <xdr:rowOff>180975</xdr:rowOff>
    </xdr:from>
    <xdr:ext cx="65" cy="187872"/>
    <xdr:sp macro="" textlink="">
      <xdr:nvSpPr>
        <xdr:cNvPr id="8" name="TextBox 7">
          <a:extLst>
            <a:ext uri="{FF2B5EF4-FFF2-40B4-BE49-F238E27FC236}">
              <a16:creationId xmlns:a16="http://schemas.microsoft.com/office/drawing/2014/main" id="{E7B9F8BD-C6F4-4D07-935B-16B843601833}"/>
            </a:ext>
          </a:extLst>
        </xdr:cNvPr>
        <xdr:cNvSpPr txBox="1"/>
      </xdr:nvSpPr>
      <xdr:spPr>
        <a:xfrm>
          <a:off x="765175" y="4795308"/>
          <a:ext cx="65"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200"/>
        </a:p>
      </xdr:txBody>
    </xdr:sp>
    <xdr:clientData/>
  </xdr:oneCellAnchor>
  <xdr:oneCellAnchor>
    <xdr:from>
      <xdr:col>3</xdr:col>
      <xdr:colOff>161925</xdr:colOff>
      <xdr:row>45</xdr:row>
      <xdr:rowOff>180975</xdr:rowOff>
    </xdr:from>
    <xdr:ext cx="65" cy="187872"/>
    <xdr:sp macro="" textlink="">
      <xdr:nvSpPr>
        <xdr:cNvPr id="9" name="TextBox 8">
          <a:extLst>
            <a:ext uri="{FF2B5EF4-FFF2-40B4-BE49-F238E27FC236}">
              <a16:creationId xmlns:a16="http://schemas.microsoft.com/office/drawing/2014/main" id="{BF15C7AC-D4C1-4E33-A97B-5FD4D0B90785}"/>
            </a:ext>
          </a:extLst>
        </xdr:cNvPr>
        <xdr:cNvSpPr txBox="1"/>
      </xdr:nvSpPr>
      <xdr:spPr>
        <a:xfrm>
          <a:off x="765175" y="4795308"/>
          <a:ext cx="65"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ko-KR" altLang="en-US" sz="1200"/>
        </a:p>
      </xdr:txBody>
    </xdr:sp>
    <xdr:clientData/>
  </xdr:oneCellAnchor>
  <xdr:twoCellAnchor>
    <xdr:from>
      <xdr:col>2</xdr:col>
      <xdr:colOff>10583</xdr:colOff>
      <xdr:row>28</xdr:row>
      <xdr:rowOff>63500</xdr:rowOff>
    </xdr:from>
    <xdr:to>
      <xdr:col>67</xdr:col>
      <xdr:colOff>116417</xdr:colOff>
      <xdr:row>30</xdr:row>
      <xdr:rowOff>179917</xdr:rowOff>
    </xdr:to>
    <xdr:sp macro="" textlink="">
      <xdr:nvSpPr>
        <xdr:cNvPr id="10" name="직사각형 9">
          <a:extLst>
            <a:ext uri="{FF2B5EF4-FFF2-40B4-BE49-F238E27FC236}">
              <a16:creationId xmlns:a16="http://schemas.microsoft.com/office/drawing/2014/main" id="{1A9B04E4-1AB0-469B-813D-292A0ED3EEEB}"/>
            </a:ext>
          </a:extLst>
        </xdr:cNvPr>
        <xdr:cNvSpPr/>
      </xdr:nvSpPr>
      <xdr:spPr>
        <a:xfrm>
          <a:off x="413995" y="4680324"/>
          <a:ext cx="13216716" cy="54224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800"/>
        </a:p>
      </xdr:txBody>
    </xdr:sp>
    <xdr:clientData/>
  </xdr:twoCellAnchor>
  <xdr:oneCellAnchor>
    <xdr:from>
      <xdr:col>3</xdr:col>
      <xdr:colOff>3382</xdr:colOff>
      <xdr:row>28</xdr:row>
      <xdr:rowOff>201571</xdr:rowOff>
    </xdr:from>
    <xdr:ext cx="12788486" cy="266098"/>
    <xdr:sp macro="" textlink="">
      <xdr:nvSpPr>
        <xdr:cNvPr id="11" name="TextBox 10">
          <a:extLst>
            <a:ext uri="{FF2B5EF4-FFF2-40B4-BE49-F238E27FC236}">
              <a16:creationId xmlns:a16="http://schemas.microsoft.com/office/drawing/2014/main" id="{1FE246F4-0AB6-43AD-A4E9-118862D49D4E}"/>
            </a:ext>
          </a:extLst>
        </xdr:cNvPr>
        <xdr:cNvSpPr txBox="1"/>
      </xdr:nvSpPr>
      <xdr:spPr>
        <a:xfrm>
          <a:off x="608500" y="4818395"/>
          <a:ext cx="12788486" cy="266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ko-KR" altLang="en-US" sz="1200" b="1">
              <a:latin typeface="+mn-ea"/>
              <a:ea typeface="+mn-ea"/>
            </a:rPr>
            <a:t>피해량 </a:t>
          </a:r>
          <a:r>
            <a:rPr lang="en-US" altLang="ko-KR" sz="1200" b="1">
              <a:latin typeface="+mn-ea"/>
              <a:ea typeface="+mn-ea"/>
            </a:rPr>
            <a:t>= </a:t>
          </a:r>
          <a:r>
            <a:rPr lang="ko-KR" altLang="en-US" sz="1200" b="1">
              <a:latin typeface="+mn-ea"/>
              <a:ea typeface="+mn-ea"/>
            </a:rPr>
            <a:t>스킬 계수 </a:t>
          </a:r>
          <a:r>
            <a:rPr lang="en-US" altLang="ko-KR" sz="1200" b="1">
              <a:latin typeface="+mn-ea"/>
              <a:ea typeface="+mn-ea"/>
            </a:rPr>
            <a:t>x </a:t>
          </a:r>
          <a:r>
            <a:rPr lang="ko-KR" altLang="en-US" sz="1200" b="1" u="none">
              <a:latin typeface="+mn-ea"/>
              <a:ea typeface="+mn-ea"/>
            </a:rPr>
            <a:t>공격력 </a:t>
          </a:r>
          <a:r>
            <a:rPr lang="en-US" altLang="ko-KR" sz="1200" b="1" u="none">
              <a:latin typeface="+mn-ea"/>
              <a:ea typeface="+mn-ea"/>
            </a:rPr>
            <a:t>x </a:t>
          </a:r>
          <a:r>
            <a:rPr lang="ko-KR" altLang="en-US" sz="1200" b="1" u="none">
              <a:latin typeface="+mn-ea"/>
              <a:ea typeface="+mn-ea"/>
            </a:rPr>
            <a:t>크리티컬 계수 </a:t>
          </a:r>
          <a:r>
            <a:rPr lang="en-US" altLang="ko-KR" sz="1200" b="1" u="none">
              <a:latin typeface="+mn-ea"/>
              <a:ea typeface="+mn-ea"/>
            </a:rPr>
            <a:t>x (</a:t>
          </a:r>
          <a:r>
            <a:rPr lang="ko-KR" altLang="en-US" sz="1200" b="1">
              <a:latin typeface="+mn-ea"/>
              <a:ea typeface="+mn-ea"/>
            </a:rPr>
            <a:t>피해 증가 합산 수치</a:t>
          </a:r>
          <a:r>
            <a:rPr lang="en-US" altLang="ko-KR" sz="1200" b="1">
              <a:latin typeface="+mn-ea"/>
              <a:ea typeface="+mn-ea"/>
            </a:rPr>
            <a:t>) x (</a:t>
          </a:r>
          <a:r>
            <a:rPr lang="ko-KR" altLang="en-US" sz="1200" b="1">
              <a:latin typeface="+mn-ea"/>
              <a:ea typeface="+mn-ea"/>
            </a:rPr>
            <a:t>피해 부스트 합산 수치</a:t>
          </a:r>
          <a:r>
            <a:rPr lang="en-US" altLang="ko-KR" sz="1200" b="1">
              <a:latin typeface="+mn-ea"/>
              <a:ea typeface="+mn-ea"/>
            </a:rPr>
            <a:t>) x </a:t>
          </a:r>
          <a:r>
            <a:rPr lang="ko-KR" altLang="en-US" sz="1200" b="1" u="none">
              <a:latin typeface="+mn-ea"/>
              <a:ea typeface="+mn-ea"/>
            </a:rPr>
            <a:t>방어 계수 </a:t>
          </a:r>
          <a:r>
            <a:rPr lang="en-US" altLang="ko-KR" sz="1200" b="1" u="none">
              <a:latin typeface="+mn-ea"/>
              <a:ea typeface="+mn-ea"/>
            </a:rPr>
            <a:t>x </a:t>
          </a:r>
          <a:r>
            <a:rPr lang="ko-KR" altLang="en-US" sz="1200" b="1">
              <a:latin typeface="+mn-ea"/>
              <a:ea typeface="+mn-ea"/>
            </a:rPr>
            <a:t>저항 계수 </a:t>
          </a:r>
          <a:r>
            <a:rPr lang="en-US" altLang="ko-KR" sz="1200" b="1">
              <a:latin typeface="+mn-ea"/>
              <a:ea typeface="+mn-ea"/>
            </a:rPr>
            <a:t>x </a:t>
          </a:r>
          <a:r>
            <a:rPr lang="ko-KR" altLang="en-US" sz="1200" b="1">
              <a:latin typeface="+mn-ea"/>
              <a:ea typeface="+mn-ea"/>
            </a:rPr>
            <a:t>최종 데미지 증가 </a:t>
          </a:r>
          <a:r>
            <a:rPr lang="en-US" altLang="ko-KR" sz="1200" b="1">
              <a:latin typeface="+mn-ea"/>
              <a:ea typeface="+mn-ea"/>
            </a:rPr>
            <a:t>x </a:t>
          </a:r>
          <a:r>
            <a:rPr lang="ko-KR" altLang="en-US" sz="1200" b="1">
              <a:latin typeface="+mn-ea"/>
              <a:ea typeface="+mn-ea"/>
            </a:rPr>
            <a:t>받는 피해 증가</a:t>
          </a:r>
        </a:p>
      </xdr:txBody>
    </xdr:sp>
    <xdr:clientData/>
  </xdr:oneCellAnchor>
  <xdr:twoCellAnchor>
    <xdr:from>
      <xdr:col>2</xdr:col>
      <xdr:colOff>28198</xdr:colOff>
      <xdr:row>35</xdr:row>
      <xdr:rowOff>54376</xdr:rowOff>
    </xdr:from>
    <xdr:to>
      <xdr:col>67</xdr:col>
      <xdr:colOff>134032</xdr:colOff>
      <xdr:row>37</xdr:row>
      <xdr:rowOff>170793</xdr:rowOff>
    </xdr:to>
    <xdr:sp macro="" textlink="">
      <xdr:nvSpPr>
        <xdr:cNvPr id="12" name="직사각형 11">
          <a:extLst>
            <a:ext uri="{FF2B5EF4-FFF2-40B4-BE49-F238E27FC236}">
              <a16:creationId xmlns:a16="http://schemas.microsoft.com/office/drawing/2014/main" id="{877B94E7-CAAA-44E5-BB9B-F7ABC95F5A18}"/>
            </a:ext>
          </a:extLst>
        </xdr:cNvPr>
        <xdr:cNvSpPr/>
      </xdr:nvSpPr>
      <xdr:spPr>
        <a:xfrm>
          <a:off x="431610" y="5959876"/>
          <a:ext cx="13216716" cy="54224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800"/>
        </a:p>
      </xdr:txBody>
    </xdr:sp>
    <xdr:clientData/>
  </xdr:twoCellAnchor>
  <xdr:oneCellAnchor>
    <xdr:from>
      <xdr:col>3</xdr:col>
      <xdr:colOff>20997</xdr:colOff>
      <xdr:row>35</xdr:row>
      <xdr:rowOff>192447</xdr:rowOff>
    </xdr:from>
    <xdr:ext cx="12788486" cy="266098"/>
    <xdr:sp macro="" textlink="">
      <xdr:nvSpPr>
        <xdr:cNvPr id="13" name="TextBox 12">
          <a:extLst>
            <a:ext uri="{FF2B5EF4-FFF2-40B4-BE49-F238E27FC236}">
              <a16:creationId xmlns:a16="http://schemas.microsoft.com/office/drawing/2014/main" id="{19CE7E5E-044A-4EF6-830A-C0C07EC2E8E2}"/>
            </a:ext>
          </a:extLst>
        </xdr:cNvPr>
        <xdr:cNvSpPr txBox="1"/>
      </xdr:nvSpPr>
      <xdr:spPr>
        <a:xfrm>
          <a:off x="626115" y="6097947"/>
          <a:ext cx="12788486" cy="266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ko-KR" altLang="en-US" sz="1200" b="1" u="none">
              <a:latin typeface="+mn-ea"/>
              <a:ea typeface="+mn-ea"/>
            </a:rPr>
            <a:t>공격력</a:t>
          </a:r>
          <a:r>
            <a:rPr lang="ko-KR" altLang="en-US" sz="1200" b="1">
              <a:latin typeface="+mn-ea"/>
              <a:ea typeface="+mn-ea"/>
            </a:rPr>
            <a:t> </a:t>
          </a:r>
          <a:r>
            <a:rPr lang="en-US" altLang="ko-KR" sz="1200" b="1">
              <a:latin typeface="+mn-ea"/>
              <a:ea typeface="+mn-ea"/>
            </a:rPr>
            <a:t>= (</a:t>
          </a:r>
          <a:r>
            <a:rPr lang="ko-KR" altLang="en-US" sz="1200" b="1">
              <a:latin typeface="+mn-ea"/>
              <a:ea typeface="+mn-ea"/>
            </a:rPr>
            <a:t>캐릭터 공격력 </a:t>
          </a:r>
          <a:r>
            <a:rPr lang="en-US" altLang="ko-KR" sz="1200" b="1">
              <a:latin typeface="+mn-ea"/>
              <a:ea typeface="+mn-ea"/>
            </a:rPr>
            <a:t>+ </a:t>
          </a:r>
          <a:r>
            <a:rPr lang="ko-KR" altLang="en-US" sz="1200" b="1">
              <a:latin typeface="+mn-ea"/>
              <a:ea typeface="+mn-ea"/>
            </a:rPr>
            <a:t>무기 공격력</a:t>
          </a:r>
          <a:r>
            <a:rPr lang="en-US" altLang="ko-KR" sz="1200" b="1">
              <a:latin typeface="+mn-ea"/>
              <a:ea typeface="+mn-ea"/>
            </a:rPr>
            <a:t>) x (</a:t>
          </a:r>
          <a:r>
            <a:rPr lang="ko-KR" altLang="en-US" sz="1200" b="1">
              <a:latin typeface="+mn-ea"/>
              <a:ea typeface="+mn-ea"/>
            </a:rPr>
            <a:t>공격력 </a:t>
          </a:r>
          <a:r>
            <a:rPr lang="en-US" altLang="ko-KR" sz="1200" b="1">
              <a:latin typeface="+mn-ea"/>
              <a:ea typeface="+mn-ea"/>
            </a:rPr>
            <a:t>% </a:t>
          </a:r>
          <a:r>
            <a:rPr lang="ko-KR" altLang="en-US" sz="1200" b="1">
              <a:latin typeface="+mn-ea"/>
              <a:ea typeface="+mn-ea"/>
            </a:rPr>
            <a:t>옵션 합산</a:t>
          </a:r>
          <a:r>
            <a:rPr lang="en-US" altLang="ko-KR" sz="1200" b="1">
              <a:latin typeface="+mn-ea"/>
              <a:ea typeface="+mn-ea"/>
            </a:rPr>
            <a:t>) + </a:t>
          </a:r>
          <a:r>
            <a:rPr lang="ko-KR" altLang="en-US" sz="1200" b="1" u="none">
              <a:latin typeface="+mn-ea"/>
              <a:ea typeface="+mn-ea"/>
            </a:rPr>
            <a:t>공격력 옵션 </a:t>
          </a:r>
        </a:p>
      </xdr:txBody>
    </xdr:sp>
    <xdr:clientData/>
  </xdr:oneCellAnchor>
  <xdr:twoCellAnchor>
    <xdr:from>
      <xdr:col>2</xdr:col>
      <xdr:colOff>31811</xdr:colOff>
      <xdr:row>41</xdr:row>
      <xdr:rowOff>56675</xdr:rowOff>
    </xdr:from>
    <xdr:to>
      <xdr:col>67</xdr:col>
      <xdr:colOff>137645</xdr:colOff>
      <xdr:row>43</xdr:row>
      <xdr:rowOff>173092</xdr:rowOff>
    </xdr:to>
    <xdr:sp macro="" textlink="">
      <xdr:nvSpPr>
        <xdr:cNvPr id="14" name="직사각형 13">
          <a:extLst>
            <a:ext uri="{FF2B5EF4-FFF2-40B4-BE49-F238E27FC236}">
              <a16:creationId xmlns:a16="http://schemas.microsoft.com/office/drawing/2014/main" id="{EF6AD271-69EB-4991-9BD0-D47E5FBF912F}"/>
            </a:ext>
          </a:extLst>
        </xdr:cNvPr>
        <xdr:cNvSpPr/>
      </xdr:nvSpPr>
      <xdr:spPr>
        <a:xfrm>
          <a:off x="435223" y="7037940"/>
          <a:ext cx="13216716" cy="54224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800"/>
        </a:p>
      </xdr:txBody>
    </xdr:sp>
    <xdr:clientData/>
  </xdr:twoCellAnchor>
  <xdr:oneCellAnchor>
    <xdr:from>
      <xdr:col>3</xdr:col>
      <xdr:colOff>24610</xdr:colOff>
      <xdr:row>41</xdr:row>
      <xdr:rowOff>194746</xdr:rowOff>
    </xdr:from>
    <xdr:ext cx="12788486" cy="266098"/>
    <xdr:sp macro="" textlink="">
      <xdr:nvSpPr>
        <xdr:cNvPr id="15" name="TextBox 14">
          <a:extLst>
            <a:ext uri="{FF2B5EF4-FFF2-40B4-BE49-F238E27FC236}">
              <a16:creationId xmlns:a16="http://schemas.microsoft.com/office/drawing/2014/main" id="{370C327D-F956-415F-AF49-CC701F4BDD73}"/>
            </a:ext>
          </a:extLst>
        </xdr:cNvPr>
        <xdr:cNvSpPr txBox="1"/>
      </xdr:nvSpPr>
      <xdr:spPr>
        <a:xfrm>
          <a:off x="629728" y="7176011"/>
          <a:ext cx="12788486" cy="266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ko-KR" altLang="en-US" sz="1200" b="1" u="none">
              <a:latin typeface="+mn-ea"/>
              <a:ea typeface="+mn-ea"/>
            </a:rPr>
            <a:t>크리티컬 계수 </a:t>
          </a:r>
          <a:r>
            <a:rPr lang="en-US" altLang="ko-KR" sz="1200" b="1">
              <a:latin typeface="+mn-ea"/>
              <a:ea typeface="+mn-ea"/>
            </a:rPr>
            <a:t>= (</a:t>
          </a:r>
          <a:r>
            <a:rPr lang="ko-KR" altLang="en-US" sz="1200" b="1">
              <a:latin typeface="+mn-ea"/>
              <a:ea typeface="+mn-ea"/>
            </a:rPr>
            <a:t>크리티컬 확률 </a:t>
          </a:r>
          <a:r>
            <a:rPr lang="en-US" altLang="ko-KR" sz="1200" b="1">
              <a:latin typeface="+mn-ea"/>
              <a:ea typeface="+mn-ea"/>
            </a:rPr>
            <a:t>x </a:t>
          </a:r>
          <a:r>
            <a:rPr lang="ko-KR" altLang="en-US" sz="1200" b="1">
              <a:latin typeface="+mn-ea"/>
              <a:ea typeface="+mn-ea"/>
            </a:rPr>
            <a:t>크리티컬 피해</a:t>
          </a:r>
          <a:r>
            <a:rPr lang="en-US" altLang="ko-KR" sz="1200" b="1">
              <a:latin typeface="+mn-ea"/>
              <a:ea typeface="+mn-ea"/>
            </a:rPr>
            <a:t>) + (1 - </a:t>
          </a:r>
          <a:r>
            <a:rPr lang="ko-KR" altLang="en-US" sz="1200" b="1">
              <a:latin typeface="+mn-ea"/>
              <a:ea typeface="+mn-ea"/>
            </a:rPr>
            <a:t>크리티컬 확률</a:t>
          </a:r>
          <a:r>
            <a:rPr lang="en-US" altLang="ko-KR" sz="1200" b="1">
              <a:latin typeface="+mn-ea"/>
              <a:ea typeface="+mn-ea"/>
            </a:rPr>
            <a:t>)</a:t>
          </a:r>
          <a:endParaRPr lang="ko-KR" altLang="en-US" sz="1200" b="1">
            <a:latin typeface="+mn-ea"/>
            <a:ea typeface="+mn-ea"/>
          </a:endParaRPr>
        </a:p>
      </xdr:txBody>
    </xdr:sp>
    <xdr:clientData/>
  </xdr:oneCellAnchor>
  <xdr:twoCellAnchor>
    <xdr:from>
      <xdr:col>2</xdr:col>
      <xdr:colOff>22286</xdr:colOff>
      <xdr:row>47</xdr:row>
      <xdr:rowOff>56675</xdr:rowOff>
    </xdr:from>
    <xdr:to>
      <xdr:col>67</xdr:col>
      <xdr:colOff>128120</xdr:colOff>
      <xdr:row>49</xdr:row>
      <xdr:rowOff>173092</xdr:rowOff>
    </xdr:to>
    <xdr:sp macro="" textlink="">
      <xdr:nvSpPr>
        <xdr:cNvPr id="16" name="직사각형 15">
          <a:extLst>
            <a:ext uri="{FF2B5EF4-FFF2-40B4-BE49-F238E27FC236}">
              <a16:creationId xmlns:a16="http://schemas.microsoft.com/office/drawing/2014/main" id="{8506032F-564A-4A58-A8F4-D2056B0430A0}"/>
            </a:ext>
          </a:extLst>
        </xdr:cNvPr>
        <xdr:cNvSpPr/>
      </xdr:nvSpPr>
      <xdr:spPr>
        <a:xfrm>
          <a:off x="425698" y="8113704"/>
          <a:ext cx="13216716" cy="54224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800"/>
        </a:p>
      </xdr:txBody>
    </xdr:sp>
    <xdr:clientData/>
  </xdr:twoCellAnchor>
  <xdr:oneCellAnchor>
    <xdr:from>
      <xdr:col>3</xdr:col>
      <xdr:colOff>15085</xdr:colOff>
      <xdr:row>47</xdr:row>
      <xdr:rowOff>194746</xdr:rowOff>
    </xdr:from>
    <xdr:ext cx="12788486" cy="266098"/>
    <xdr:sp macro="" textlink="">
      <xdr:nvSpPr>
        <xdr:cNvPr id="17" name="TextBox 16">
          <a:extLst>
            <a:ext uri="{FF2B5EF4-FFF2-40B4-BE49-F238E27FC236}">
              <a16:creationId xmlns:a16="http://schemas.microsoft.com/office/drawing/2014/main" id="{E1085F64-5D36-42BC-8AF9-6A9190DAF970}"/>
            </a:ext>
          </a:extLst>
        </xdr:cNvPr>
        <xdr:cNvSpPr txBox="1"/>
      </xdr:nvSpPr>
      <xdr:spPr>
        <a:xfrm>
          <a:off x="620203" y="8251775"/>
          <a:ext cx="12788486" cy="266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ko-KR" altLang="en-US" sz="1200" b="1" u="none">
              <a:latin typeface="+mn-ea"/>
              <a:ea typeface="+mn-ea"/>
            </a:rPr>
            <a:t>방어 계수 </a:t>
          </a:r>
          <a:r>
            <a:rPr lang="en-US" altLang="ko-KR" sz="1200" b="1">
              <a:latin typeface="+mn-ea"/>
              <a:ea typeface="+mn-ea"/>
            </a:rPr>
            <a:t>= (800 + 8 x </a:t>
          </a:r>
          <a:r>
            <a:rPr lang="ko-KR" altLang="en-US" sz="1200" b="1">
              <a:latin typeface="+mn-ea"/>
              <a:ea typeface="+mn-ea"/>
            </a:rPr>
            <a:t>내 레벨</a:t>
          </a:r>
          <a:r>
            <a:rPr lang="en-US" altLang="ko-KR" sz="1200" b="1">
              <a:latin typeface="+mn-ea"/>
              <a:ea typeface="+mn-ea"/>
            </a:rPr>
            <a:t>) / (800 + 8 x </a:t>
          </a:r>
          <a:r>
            <a:rPr lang="ko-KR" altLang="en-US" sz="1200" b="1">
              <a:latin typeface="+mn-ea"/>
              <a:ea typeface="+mn-ea"/>
            </a:rPr>
            <a:t>내 레벨 </a:t>
          </a:r>
          <a:r>
            <a:rPr lang="en-US" altLang="ko-KR" sz="1200" b="1">
              <a:latin typeface="+mn-ea"/>
              <a:ea typeface="+mn-ea"/>
            </a:rPr>
            <a:t>+ (792 + 8 x </a:t>
          </a:r>
          <a:r>
            <a:rPr lang="ko-KR" altLang="en-US" sz="1200" b="1">
              <a:latin typeface="+mn-ea"/>
              <a:ea typeface="+mn-ea"/>
            </a:rPr>
            <a:t>적 레벨</a:t>
          </a:r>
          <a:r>
            <a:rPr lang="en-US" altLang="ko-KR" sz="1200" b="1">
              <a:latin typeface="+mn-ea"/>
              <a:ea typeface="+mn-ea"/>
            </a:rPr>
            <a:t>) x (1-</a:t>
          </a:r>
          <a:r>
            <a:rPr lang="ko-KR" altLang="en-US" sz="1200" b="1">
              <a:latin typeface="+mn-ea"/>
              <a:ea typeface="+mn-ea"/>
            </a:rPr>
            <a:t>방어력 감소율</a:t>
          </a:r>
          <a:r>
            <a:rPr lang="en-US" altLang="ko-KR" sz="1200" b="1">
              <a:latin typeface="+mn-ea"/>
              <a:ea typeface="+mn-ea"/>
            </a:rPr>
            <a:t>)</a:t>
          </a:r>
          <a:endParaRPr lang="ko-KR" altLang="en-US" sz="1200" b="1">
            <a:latin typeface="+mn-ea"/>
            <a:ea typeface="+mn-ea"/>
          </a:endParaRPr>
        </a:p>
      </xdr:txBody>
    </xdr:sp>
    <xdr:clientData/>
  </xdr:oneCellAnchor>
  <xdr:twoCellAnchor editAs="oneCell">
    <xdr:from>
      <xdr:col>32</xdr:col>
      <xdr:colOff>0</xdr:colOff>
      <xdr:row>6</xdr:row>
      <xdr:rowOff>0</xdr:rowOff>
    </xdr:from>
    <xdr:to>
      <xdr:col>33</xdr:col>
      <xdr:colOff>104775</xdr:colOff>
      <xdr:row>7</xdr:row>
      <xdr:rowOff>95250</xdr:rowOff>
    </xdr:to>
    <xdr:sp macro="" textlink="">
      <xdr:nvSpPr>
        <xdr:cNvPr id="1027" name="AutoShape 3">
          <a:extLst>
            <a:ext uri="{FF2B5EF4-FFF2-40B4-BE49-F238E27FC236}">
              <a16:creationId xmlns:a16="http://schemas.microsoft.com/office/drawing/2014/main" id="{AA3F493F-6A5A-9836-3A92-C871E908613D}"/>
            </a:ext>
          </a:extLst>
        </xdr:cNvPr>
        <xdr:cNvSpPr>
          <a:spLocks noChangeAspect="1" noChangeArrowheads="1"/>
        </xdr:cNvSpPr>
      </xdr:nvSpPr>
      <xdr:spPr bwMode="auto">
        <a:xfrm>
          <a:off x="6400800"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9525</xdr:colOff>
      <xdr:row>53</xdr:row>
      <xdr:rowOff>66675</xdr:rowOff>
    </xdr:from>
    <xdr:to>
      <xdr:col>34</xdr:col>
      <xdr:colOff>142875</xdr:colOff>
      <xdr:row>69</xdr:row>
      <xdr:rowOff>182805</xdr:rowOff>
    </xdr:to>
    <xdr:pic>
      <xdr:nvPicPr>
        <xdr:cNvPr id="4" name="그림 3">
          <a:extLst>
            <a:ext uri="{FF2B5EF4-FFF2-40B4-BE49-F238E27FC236}">
              <a16:creationId xmlns:a16="http://schemas.microsoft.com/office/drawing/2014/main" id="{F7A11272-1CEA-4EE6-93A8-D2A276AE2EDB}"/>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a:ext>
          </a:extLst>
        </a:blip>
        <a:stretch>
          <a:fillRect/>
        </a:stretch>
      </xdr:blipFill>
      <xdr:spPr>
        <a:xfrm>
          <a:off x="409575" y="11353800"/>
          <a:ext cx="6534150" cy="3421305"/>
        </a:xfrm>
        <a:prstGeom prst="rect">
          <a:avLst/>
        </a:prstGeom>
      </xdr:spPr>
    </xdr:pic>
    <xdr:clientData/>
  </xdr:twoCellAnchor>
  <xdr:twoCellAnchor editAs="oneCell">
    <xdr:from>
      <xdr:col>2</xdr:col>
      <xdr:colOff>19050</xdr:colOff>
      <xdr:row>5</xdr:row>
      <xdr:rowOff>76200</xdr:rowOff>
    </xdr:from>
    <xdr:to>
      <xdr:col>34</xdr:col>
      <xdr:colOff>146050</xdr:colOff>
      <xdr:row>22</xdr:row>
      <xdr:rowOff>169706</xdr:rowOff>
    </xdr:to>
    <xdr:pic>
      <xdr:nvPicPr>
        <xdr:cNvPr id="7" name="그림 6">
          <a:extLst>
            <a:ext uri="{FF2B5EF4-FFF2-40B4-BE49-F238E27FC236}">
              <a16:creationId xmlns:a16="http://schemas.microsoft.com/office/drawing/2014/main" id="{FC9547CF-9A85-4A83-A958-BEBC98C014F9}"/>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val="0"/>
            </a:ext>
          </a:extLst>
        </a:blip>
        <a:stretch>
          <a:fillRect/>
        </a:stretch>
      </xdr:blipFill>
      <xdr:spPr>
        <a:xfrm>
          <a:off x="419100" y="1257300"/>
          <a:ext cx="6527800" cy="36558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10</xdr:row>
          <xdr:rowOff>0</xdr:rowOff>
        </xdr:from>
        <xdr:to>
          <xdr:col>10</xdr:col>
          <xdr:colOff>0</xdr:colOff>
          <xdr:row>12</xdr:row>
          <xdr:rowOff>0</xdr:rowOff>
        </xdr:to>
        <xdr:sp macro="" textlink="">
          <xdr:nvSpPr>
            <xdr:cNvPr id="7169" name="Button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ko-KR" altLang="en-US" sz="1100" b="0" i="0" u="none" strike="noStrike" baseline="0">
                  <a:solidFill>
                    <a:srgbClr val="000000"/>
                  </a:solidFill>
                  <a:latin typeface="맑은 고딕"/>
                  <a:ea typeface="맑은 고딕"/>
                </a:rPr>
                <a:t>클릭 시 DPS 계산</a:t>
              </a:r>
            </a:p>
          </xdr:txBody>
        </xdr:sp>
        <xdr:clientData fPrintsWithSheet="0"/>
      </xdr:twoCellAnchor>
    </mc:Choice>
    <mc:Fallback/>
  </mc:AlternateContent>
  <xdr:twoCellAnchor>
    <xdr:from>
      <xdr:col>11</xdr:col>
      <xdr:colOff>1</xdr:colOff>
      <xdr:row>13</xdr:row>
      <xdr:rowOff>0</xdr:rowOff>
    </xdr:from>
    <xdr:to>
      <xdr:col>22</xdr:col>
      <xdr:colOff>1</xdr:colOff>
      <xdr:row>46</xdr:row>
      <xdr:rowOff>0</xdr:rowOff>
    </xdr:to>
    <xdr:graphicFrame macro="">
      <xdr:nvGraphicFramePr>
        <xdr:cNvPr id="5" name="TeamDPSChart">
          <a:extLst>
            <a:ext uri="{FF2B5EF4-FFF2-40B4-BE49-F238E27FC236}">
              <a16:creationId xmlns:a16="http://schemas.microsoft.com/office/drawing/2014/main" id="{10E23710-ED4E-3441-D703-56E60F8F7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200025</xdr:colOff>
      <xdr:row>17</xdr:row>
      <xdr:rowOff>66675</xdr:rowOff>
    </xdr:from>
    <xdr:to>
      <xdr:col>10</xdr:col>
      <xdr:colOff>495300</xdr:colOff>
      <xdr:row>46</xdr:row>
      <xdr:rowOff>28575</xdr:rowOff>
    </xdr:to>
    <xdr:sp macro="" textlink="">
      <xdr:nvSpPr>
        <xdr:cNvPr id="6" name="화살표: 위쪽 5">
          <a:extLst>
            <a:ext uri="{FF2B5EF4-FFF2-40B4-BE49-F238E27FC236}">
              <a16:creationId xmlns:a16="http://schemas.microsoft.com/office/drawing/2014/main" id="{C1C6FE07-ECD3-79B9-C528-2E157D77465A}"/>
            </a:ext>
          </a:extLst>
        </xdr:cNvPr>
        <xdr:cNvSpPr/>
      </xdr:nvSpPr>
      <xdr:spPr>
        <a:xfrm>
          <a:off x="9115425" y="1952625"/>
          <a:ext cx="295275" cy="6038850"/>
        </a:xfrm>
        <a:prstGeom prst="upArrow">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9</xdr:col>
      <xdr:colOff>88899</xdr:colOff>
      <xdr:row>5</xdr:row>
      <xdr:rowOff>116416</xdr:rowOff>
    </xdr:from>
    <xdr:ext cx="4457700" cy="36298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0A3476F-6CA9-49A6-B6AA-AB65DF16BA24}"/>
                </a:ext>
              </a:extLst>
            </xdr:cNvPr>
            <xdr:cNvSpPr txBox="1"/>
          </xdr:nvSpPr>
          <xdr:spPr>
            <a:xfrm>
              <a:off x="8269816" y="11535833"/>
              <a:ext cx="4457700" cy="362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altLang="ko-KR" sz="1100" i="1">
                            <a:latin typeface="Cambria Math" panose="02040503050406030204" pitchFamily="18" charset="0"/>
                          </a:rPr>
                        </m:ctrlPr>
                      </m:fPr>
                      <m:num>
                        <m:r>
                          <a:rPr lang="ko-KR" altLang="en-US" sz="1100" i="1">
                            <a:latin typeface="Cambria Math" panose="02040503050406030204" pitchFamily="18" charset="0"/>
                          </a:rPr>
                          <m:t>캐릭터</m:t>
                        </m:r>
                        <m:r>
                          <a:rPr lang="en-US" altLang="ko-KR" sz="1100" b="0" i="1">
                            <a:latin typeface="Cambria Math" panose="02040503050406030204" pitchFamily="18" charset="0"/>
                          </a:rPr>
                          <m:t> 1 </m:t>
                        </m:r>
                        <m:r>
                          <a:rPr lang="ko-KR" altLang="en-US" sz="1100" b="0" i="1">
                            <a:latin typeface="Cambria Math" panose="02040503050406030204" pitchFamily="18" charset="0"/>
                          </a:rPr>
                          <m:t>데미지</m:t>
                        </m:r>
                        <m:r>
                          <a:rPr lang="en-US" altLang="ko-KR" sz="1100" b="0" i="1">
                            <a:latin typeface="Cambria Math" panose="02040503050406030204" pitchFamily="18" charset="0"/>
                          </a:rPr>
                          <m:t>+ </m:t>
                        </m:r>
                        <m:r>
                          <a:rPr lang="ko-KR" altLang="en-US" sz="1100" b="0" i="1">
                            <a:latin typeface="Cambria Math" panose="02040503050406030204" pitchFamily="18" charset="0"/>
                          </a:rPr>
                          <m:t>캐릭터</m:t>
                        </m:r>
                        <m:r>
                          <a:rPr lang="en-US" altLang="ko-KR" sz="1100" b="0" i="1">
                            <a:latin typeface="Cambria Math" panose="02040503050406030204" pitchFamily="18" charset="0"/>
                          </a:rPr>
                          <m:t> 2 </m:t>
                        </m:r>
                        <m:r>
                          <a:rPr lang="ko-KR" altLang="en-US" sz="1100" b="0" i="1">
                            <a:latin typeface="Cambria Math" panose="02040503050406030204" pitchFamily="18" charset="0"/>
                          </a:rPr>
                          <m:t>데미지</m:t>
                        </m:r>
                        <m:r>
                          <a:rPr lang="en-US" altLang="ko-KR" sz="1100" b="0" i="1">
                            <a:latin typeface="Cambria Math" panose="02040503050406030204" pitchFamily="18" charset="0"/>
                          </a:rPr>
                          <m:t>+ </m:t>
                        </m:r>
                        <m:r>
                          <a:rPr lang="ko-KR" altLang="en-US" sz="1100" b="0" i="1">
                            <a:latin typeface="Cambria Math" panose="02040503050406030204" pitchFamily="18" charset="0"/>
                          </a:rPr>
                          <m:t>캐릭터</m:t>
                        </m:r>
                        <m:r>
                          <a:rPr lang="en-US" altLang="ko-KR" sz="1100" b="0" i="1">
                            <a:latin typeface="Cambria Math" panose="02040503050406030204" pitchFamily="18" charset="0"/>
                          </a:rPr>
                          <m:t> 3 </m:t>
                        </m:r>
                        <m:r>
                          <a:rPr lang="ko-KR" altLang="en-US" sz="1100" b="0" i="1">
                            <a:latin typeface="Cambria Math" panose="02040503050406030204" pitchFamily="18" charset="0"/>
                          </a:rPr>
                          <m:t>데미지</m:t>
                        </m:r>
                      </m:num>
                      <m:den>
                        <m:r>
                          <a:rPr lang="ko-KR" altLang="en-US" sz="1100" i="1">
                            <a:latin typeface="Cambria Math" panose="02040503050406030204" pitchFamily="18" charset="0"/>
                          </a:rPr>
                          <m:t>캐릭터</m:t>
                        </m:r>
                        <m:r>
                          <a:rPr lang="en-US" altLang="ko-KR" sz="1100" b="0" i="1">
                            <a:latin typeface="Cambria Math" panose="02040503050406030204" pitchFamily="18" charset="0"/>
                          </a:rPr>
                          <m:t> 1 </m:t>
                        </m:r>
                        <m:r>
                          <a:rPr lang="ko-KR" altLang="en-US" sz="1100" b="0" i="1">
                            <a:latin typeface="Cambria Math" panose="02040503050406030204" pitchFamily="18" charset="0"/>
                          </a:rPr>
                          <m:t>콤보</m:t>
                        </m:r>
                        <m:r>
                          <a:rPr lang="en-US" altLang="ko-KR" sz="1100" b="0" i="1">
                            <a:latin typeface="Cambria Math" panose="02040503050406030204" pitchFamily="18" charset="0"/>
                          </a:rPr>
                          <m:t> </m:t>
                        </m:r>
                        <m:r>
                          <a:rPr lang="ko-KR" altLang="en-US" sz="1100" b="0" i="1">
                            <a:latin typeface="Cambria Math" panose="02040503050406030204" pitchFamily="18" charset="0"/>
                          </a:rPr>
                          <m:t>시간</m:t>
                        </m:r>
                        <m:r>
                          <a:rPr lang="en-US" altLang="ko-KR" sz="1100" b="0" i="1">
                            <a:latin typeface="Cambria Math" panose="02040503050406030204" pitchFamily="18" charset="0"/>
                          </a:rPr>
                          <m:t>+ </m:t>
                        </m:r>
                        <m:r>
                          <a:rPr lang="ko-KR" altLang="en-US" sz="1100" b="0" i="1">
                            <a:latin typeface="Cambria Math" panose="02040503050406030204" pitchFamily="18" charset="0"/>
                          </a:rPr>
                          <m:t>캐릭터</m:t>
                        </m:r>
                        <m:r>
                          <a:rPr lang="en-US" altLang="ko-KR" sz="1100" b="0" i="1">
                            <a:latin typeface="Cambria Math" panose="02040503050406030204" pitchFamily="18" charset="0"/>
                          </a:rPr>
                          <m:t> 2 </m:t>
                        </m:r>
                        <m:r>
                          <a:rPr lang="ko-KR" altLang="en-US" sz="1100" b="0" i="1">
                            <a:latin typeface="Cambria Math" panose="02040503050406030204" pitchFamily="18" charset="0"/>
                          </a:rPr>
                          <m:t>콤보</m:t>
                        </m:r>
                        <m:r>
                          <a:rPr lang="en-US" altLang="ko-KR" sz="1100" b="0" i="1">
                            <a:latin typeface="Cambria Math" panose="02040503050406030204" pitchFamily="18" charset="0"/>
                          </a:rPr>
                          <m:t> </m:t>
                        </m:r>
                        <m:r>
                          <a:rPr lang="ko-KR" altLang="en-US" sz="1100" b="0" i="1">
                            <a:latin typeface="Cambria Math" panose="02040503050406030204" pitchFamily="18" charset="0"/>
                          </a:rPr>
                          <m:t>시간</m:t>
                        </m:r>
                        <m:r>
                          <a:rPr lang="en-US" altLang="ko-KR" sz="1100" b="0" i="1">
                            <a:latin typeface="Cambria Math" panose="02040503050406030204" pitchFamily="18" charset="0"/>
                          </a:rPr>
                          <m:t>+ </m:t>
                        </m:r>
                        <m:r>
                          <a:rPr lang="ko-KR" altLang="en-US" sz="1100" b="0" i="1">
                            <a:latin typeface="Cambria Math" panose="02040503050406030204" pitchFamily="18" charset="0"/>
                          </a:rPr>
                          <m:t>캐릭터</m:t>
                        </m:r>
                        <m:r>
                          <a:rPr lang="en-US" altLang="ko-KR" sz="1100" b="0" i="1">
                            <a:latin typeface="Cambria Math" panose="02040503050406030204" pitchFamily="18" charset="0"/>
                          </a:rPr>
                          <m:t> 3 </m:t>
                        </m:r>
                        <m:r>
                          <a:rPr lang="ko-KR" altLang="en-US" sz="1100" b="0" i="1">
                            <a:latin typeface="Cambria Math" panose="02040503050406030204" pitchFamily="18" charset="0"/>
                          </a:rPr>
                          <m:t>콤보</m:t>
                        </m:r>
                        <m:r>
                          <a:rPr lang="en-US" altLang="ko-KR" sz="1100" b="0" i="1">
                            <a:latin typeface="Cambria Math" panose="02040503050406030204" pitchFamily="18" charset="0"/>
                          </a:rPr>
                          <m:t> </m:t>
                        </m:r>
                        <m:r>
                          <a:rPr lang="ko-KR" altLang="en-US" sz="1100" b="0" i="1">
                            <a:latin typeface="Cambria Math" panose="02040503050406030204" pitchFamily="18" charset="0"/>
                          </a:rPr>
                          <m:t>시간</m:t>
                        </m:r>
                      </m:den>
                    </m:f>
                  </m:oMath>
                </m:oMathPara>
              </a14:m>
              <a:endParaRPr lang="ko-KR" altLang="en-US" sz="1100"/>
            </a:p>
          </xdr:txBody>
        </xdr:sp>
      </mc:Choice>
      <mc:Fallback xmlns="">
        <xdr:sp macro="" textlink="">
          <xdr:nvSpPr>
            <xdr:cNvPr id="2" name="TextBox 1">
              <a:extLst>
                <a:ext uri="{FF2B5EF4-FFF2-40B4-BE49-F238E27FC236}">
                  <a16:creationId xmlns:a16="http://schemas.microsoft.com/office/drawing/2014/main" id="{10A3476F-6CA9-49A6-B6AA-AB65DF16BA24}"/>
                </a:ext>
              </a:extLst>
            </xdr:cNvPr>
            <xdr:cNvSpPr txBox="1"/>
          </xdr:nvSpPr>
          <xdr:spPr>
            <a:xfrm>
              <a:off x="8269816" y="11535833"/>
              <a:ext cx="4457700" cy="362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ko-KR" sz="1100" i="0">
                  <a:latin typeface="Cambria Math" panose="02040503050406030204" pitchFamily="18" charset="0"/>
                </a:rPr>
                <a:t>(</a:t>
              </a:r>
              <a:r>
                <a:rPr lang="ko-KR" altLang="en-US" sz="1100" i="0">
                  <a:latin typeface="Cambria Math" panose="02040503050406030204" pitchFamily="18" charset="0"/>
                </a:rPr>
                <a:t>캐릭터</a:t>
              </a:r>
              <a:r>
                <a:rPr lang="en-US" altLang="ko-KR" sz="1100" b="0" i="0">
                  <a:latin typeface="Cambria Math" panose="02040503050406030204" pitchFamily="18" charset="0"/>
                </a:rPr>
                <a:t> 1 </a:t>
              </a:r>
              <a:r>
                <a:rPr lang="ko-KR" altLang="en-US" sz="1100" b="0" i="0">
                  <a:latin typeface="Cambria Math" panose="02040503050406030204" pitchFamily="18" charset="0"/>
                </a:rPr>
                <a:t>데미지</a:t>
              </a:r>
              <a:r>
                <a:rPr lang="en-US" altLang="ko-KR" sz="1100" b="0" i="0">
                  <a:latin typeface="Cambria Math" panose="02040503050406030204" pitchFamily="18" charset="0"/>
                </a:rPr>
                <a:t>+ </a:t>
              </a:r>
              <a:r>
                <a:rPr lang="ko-KR" altLang="en-US" sz="1100" b="0" i="0">
                  <a:latin typeface="Cambria Math" panose="02040503050406030204" pitchFamily="18" charset="0"/>
                </a:rPr>
                <a:t>캐릭터</a:t>
              </a:r>
              <a:r>
                <a:rPr lang="en-US" altLang="ko-KR" sz="1100" b="0" i="0">
                  <a:latin typeface="Cambria Math" panose="02040503050406030204" pitchFamily="18" charset="0"/>
                </a:rPr>
                <a:t> 2 </a:t>
              </a:r>
              <a:r>
                <a:rPr lang="ko-KR" altLang="en-US" sz="1100" b="0" i="0">
                  <a:latin typeface="Cambria Math" panose="02040503050406030204" pitchFamily="18" charset="0"/>
                </a:rPr>
                <a:t>데미지</a:t>
              </a:r>
              <a:r>
                <a:rPr lang="en-US" altLang="ko-KR" sz="1100" b="0" i="0">
                  <a:latin typeface="Cambria Math" panose="02040503050406030204" pitchFamily="18" charset="0"/>
                </a:rPr>
                <a:t>+ </a:t>
              </a:r>
              <a:r>
                <a:rPr lang="ko-KR" altLang="en-US" sz="1100" b="0" i="0">
                  <a:latin typeface="Cambria Math" panose="02040503050406030204" pitchFamily="18" charset="0"/>
                </a:rPr>
                <a:t>캐릭터</a:t>
              </a:r>
              <a:r>
                <a:rPr lang="en-US" altLang="ko-KR" sz="1100" b="0" i="0">
                  <a:latin typeface="Cambria Math" panose="02040503050406030204" pitchFamily="18" charset="0"/>
                </a:rPr>
                <a:t> 3 </a:t>
              </a:r>
              <a:r>
                <a:rPr lang="ko-KR" altLang="en-US" sz="1100" b="0" i="0">
                  <a:latin typeface="Cambria Math" panose="02040503050406030204" pitchFamily="18" charset="0"/>
                </a:rPr>
                <a:t>데미지</a:t>
              </a:r>
              <a:r>
                <a:rPr lang="en-US" altLang="ko-KR" sz="1100" b="0" i="0">
                  <a:latin typeface="Cambria Math" panose="02040503050406030204" pitchFamily="18" charset="0"/>
                </a:rPr>
                <a:t>)/(</a:t>
              </a:r>
              <a:r>
                <a:rPr lang="ko-KR" altLang="en-US" sz="1100" i="0">
                  <a:latin typeface="Cambria Math" panose="02040503050406030204" pitchFamily="18" charset="0"/>
                </a:rPr>
                <a:t>캐릭터</a:t>
              </a:r>
              <a:r>
                <a:rPr lang="en-US" altLang="ko-KR" sz="1100" b="0" i="0">
                  <a:latin typeface="Cambria Math" panose="02040503050406030204" pitchFamily="18" charset="0"/>
                </a:rPr>
                <a:t> 1 </a:t>
              </a:r>
              <a:r>
                <a:rPr lang="ko-KR" altLang="en-US" sz="1100" b="0" i="0">
                  <a:latin typeface="Cambria Math" panose="02040503050406030204" pitchFamily="18" charset="0"/>
                </a:rPr>
                <a:t>콤보</a:t>
              </a:r>
              <a:r>
                <a:rPr lang="en-US" altLang="ko-KR" sz="1100" b="0" i="0">
                  <a:latin typeface="Cambria Math" panose="02040503050406030204" pitchFamily="18" charset="0"/>
                </a:rPr>
                <a:t> </a:t>
              </a:r>
              <a:r>
                <a:rPr lang="ko-KR" altLang="en-US" sz="1100" b="0" i="0">
                  <a:latin typeface="Cambria Math" panose="02040503050406030204" pitchFamily="18" charset="0"/>
                </a:rPr>
                <a:t>시간</a:t>
              </a:r>
              <a:r>
                <a:rPr lang="en-US" altLang="ko-KR" sz="1100" b="0" i="0">
                  <a:latin typeface="Cambria Math" panose="02040503050406030204" pitchFamily="18" charset="0"/>
                </a:rPr>
                <a:t>+ </a:t>
              </a:r>
              <a:r>
                <a:rPr lang="ko-KR" altLang="en-US" sz="1100" b="0" i="0">
                  <a:latin typeface="Cambria Math" panose="02040503050406030204" pitchFamily="18" charset="0"/>
                </a:rPr>
                <a:t>캐릭터</a:t>
              </a:r>
              <a:r>
                <a:rPr lang="en-US" altLang="ko-KR" sz="1100" b="0" i="0">
                  <a:latin typeface="Cambria Math" panose="02040503050406030204" pitchFamily="18" charset="0"/>
                </a:rPr>
                <a:t> 2 </a:t>
              </a:r>
              <a:r>
                <a:rPr lang="ko-KR" altLang="en-US" sz="1100" b="0" i="0">
                  <a:latin typeface="Cambria Math" panose="02040503050406030204" pitchFamily="18" charset="0"/>
                </a:rPr>
                <a:t>콤보</a:t>
              </a:r>
              <a:r>
                <a:rPr lang="en-US" altLang="ko-KR" sz="1100" b="0" i="0">
                  <a:latin typeface="Cambria Math" panose="02040503050406030204" pitchFamily="18" charset="0"/>
                </a:rPr>
                <a:t> </a:t>
              </a:r>
              <a:r>
                <a:rPr lang="ko-KR" altLang="en-US" sz="1100" b="0" i="0">
                  <a:latin typeface="Cambria Math" panose="02040503050406030204" pitchFamily="18" charset="0"/>
                </a:rPr>
                <a:t>시간</a:t>
              </a:r>
              <a:r>
                <a:rPr lang="en-US" altLang="ko-KR" sz="1100" b="0" i="0">
                  <a:latin typeface="Cambria Math" panose="02040503050406030204" pitchFamily="18" charset="0"/>
                </a:rPr>
                <a:t>+ </a:t>
              </a:r>
              <a:r>
                <a:rPr lang="ko-KR" altLang="en-US" sz="1100" b="0" i="0">
                  <a:latin typeface="Cambria Math" panose="02040503050406030204" pitchFamily="18" charset="0"/>
                </a:rPr>
                <a:t>캐릭터</a:t>
              </a:r>
              <a:r>
                <a:rPr lang="en-US" altLang="ko-KR" sz="1100" b="0" i="0">
                  <a:latin typeface="Cambria Math" panose="02040503050406030204" pitchFamily="18" charset="0"/>
                </a:rPr>
                <a:t> 3 </a:t>
              </a:r>
              <a:r>
                <a:rPr lang="ko-KR" altLang="en-US" sz="1100" b="0" i="0">
                  <a:latin typeface="Cambria Math" panose="02040503050406030204" pitchFamily="18" charset="0"/>
                </a:rPr>
                <a:t>콤보</a:t>
              </a:r>
              <a:r>
                <a:rPr lang="en-US" altLang="ko-KR" sz="1100" b="0" i="0">
                  <a:latin typeface="Cambria Math" panose="02040503050406030204" pitchFamily="18" charset="0"/>
                </a:rPr>
                <a:t> </a:t>
              </a:r>
              <a:r>
                <a:rPr lang="ko-KR" altLang="en-US" sz="1100" b="0" i="0">
                  <a:latin typeface="Cambria Math" panose="02040503050406030204" pitchFamily="18" charset="0"/>
                </a:rPr>
                <a:t>시간</a:t>
              </a:r>
              <a:r>
                <a:rPr lang="en-US" altLang="ko-KR" sz="1100" b="0" i="0">
                  <a:latin typeface="Cambria Math" panose="02040503050406030204" pitchFamily="18" charset="0"/>
                </a:rPr>
                <a:t>)</a:t>
              </a:r>
              <a:endParaRPr lang="ko-KR" alt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0</xdr:colOff>
          <xdr:row>10</xdr:row>
          <xdr:rowOff>0</xdr:rowOff>
        </xdr:from>
        <xdr:to>
          <xdr:col>11</xdr:col>
          <xdr:colOff>0</xdr:colOff>
          <xdr:row>12</xdr:row>
          <xdr:rowOff>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ko-KR" altLang="en-US" sz="1100" b="0" i="0" u="none" strike="noStrike" baseline="0">
                  <a:solidFill>
                    <a:srgbClr val="000000"/>
                  </a:solidFill>
                  <a:latin typeface="맑은 고딕"/>
                  <a:ea typeface="맑은 고딕"/>
                </a:rPr>
                <a:t>클릭 시 DPS 계산</a:t>
              </a:r>
            </a:p>
          </xdr:txBody>
        </xdr:sp>
        <xdr:clientData fPrintsWithSheet="0"/>
      </xdr:twoCellAnchor>
    </mc:Choice>
    <mc:Fallback/>
  </mc:AlternateContent>
  <xdr:twoCellAnchor>
    <xdr:from>
      <xdr:col>11</xdr:col>
      <xdr:colOff>0</xdr:colOff>
      <xdr:row>12</xdr:row>
      <xdr:rowOff>209549</xdr:rowOff>
    </xdr:from>
    <xdr:to>
      <xdr:col>22</xdr:col>
      <xdr:colOff>0</xdr:colOff>
      <xdr:row>46</xdr:row>
      <xdr:rowOff>0</xdr:rowOff>
    </xdr:to>
    <xdr:graphicFrame macro="">
      <xdr:nvGraphicFramePr>
        <xdr:cNvPr id="6" name="TeamDPSRangeChart">
          <a:extLst>
            <a:ext uri="{FF2B5EF4-FFF2-40B4-BE49-F238E27FC236}">
              <a16:creationId xmlns:a16="http://schemas.microsoft.com/office/drawing/2014/main" id="{3629BFE2-F19A-446B-B07D-7EBB8D691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0</xdr:colOff>
          <xdr:row>10</xdr:row>
          <xdr:rowOff>0</xdr:rowOff>
        </xdr:from>
        <xdr:to>
          <xdr:col>11</xdr:col>
          <xdr:colOff>0</xdr:colOff>
          <xdr:row>12</xdr:row>
          <xdr:rowOff>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0300-0000013C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ko-KR" altLang="en-US" sz="1100" b="0" i="0" u="none" strike="noStrike" baseline="0">
                  <a:solidFill>
                    <a:srgbClr val="000000"/>
                  </a:solidFill>
                  <a:latin typeface="맑은 고딕"/>
                  <a:ea typeface="맑은 고딕"/>
                </a:rPr>
                <a:t>클릭 시 DPS 계산</a:t>
              </a:r>
            </a:p>
          </xdr:txBody>
        </xdr:sp>
        <xdr:clientData fPrintsWithSheet="0"/>
      </xdr:twoCellAnchor>
    </mc:Choice>
    <mc:Fallback/>
  </mc:AlternateContent>
  <xdr:twoCellAnchor>
    <xdr:from>
      <xdr:col>12</xdr:col>
      <xdr:colOff>0</xdr:colOff>
      <xdr:row>13</xdr:row>
      <xdr:rowOff>0</xdr:rowOff>
    </xdr:from>
    <xdr:to>
      <xdr:col>22</xdr:col>
      <xdr:colOff>0</xdr:colOff>
      <xdr:row>46</xdr:row>
      <xdr:rowOff>0</xdr:rowOff>
    </xdr:to>
    <xdr:graphicFrame macro="">
      <xdr:nvGraphicFramePr>
        <xdr:cNvPr id="4" name="SeasonDPSChart">
          <a:extLst>
            <a:ext uri="{FF2B5EF4-FFF2-40B4-BE49-F238E27FC236}">
              <a16:creationId xmlns:a16="http://schemas.microsoft.com/office/drawing/2014/main" id="{B99E1FA6-8B73-9685-6BA6-7651D5134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39</xdr:row>
      <xdr:rowOff>13447</xdr:rowOff>
    </xdr:from>
    <xdr:to>
      <xdr:col>7</xdr:col>
      <xdr:colOff>275104</xdr:colOff>
      <xdr:row>45</xdr:row>
      <xdr:rowOff>0</xdr:rowOff>
    </xdr:to>
    <xdr:sp macro="" textlink="">
      <xdr:nvSpPr>
        <xdr:cNvPr id="2" name="직사각형 1">
          <a:extLst>
            <a:ext uri="{FF2B5EF4-FFF2-40B4-BE49-F238E27FC236}">
              <a16:creationId xmlns:a16="http://schemas.microsoft.com/office/drawing/2014/main" id="{03C72A3D-1633-4E0F-B116-6EF89D15ABAD}"/>
            </a:ext>
          </a:extLst>
        </xdr:cNvPr>
        <xdr:cNvSpPr/>
      </xdr:nvSpPr>
      <xdr:spPr>
        <a:xfrm>
          <a:off x="2019300" y="8357347"/>
          <a:ext cx="6533029" cy="1243853"/>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b="1"/>
            <a:t>기본 스탯</a:t>
          </a:r>
          <a:r>
            <a:rPr lang="en-US" altLang="ko-KR" sz="1600" b="1"/>
            <a:t>, </a:t>
          </a:r>
          <a:r>
            <a:rPr lang="ko-KR" altLang="en-US" sz="1600" b="1"/>
            <a:t>무기 스탯</a:t>
          </a:r>
          <a:r>
            <a:rPr lang="en-US" altLang="ko-KR" sz="1600" b="1"/>
            <a:t>, </a:t>
          </a:r>
          <a:r>
            <a:rPr lang="ko-KR" altLang="en-US" sz="1600" b="1"/>
            <a:t>에코 옵션만 판단하는 표</a:t>
          </a:r>
          <a:r>
            <a:rPr lang="en-US" altLang="ko-KR" sz="1600" b="1"/>
            <a:t> </a:t>
          </a:r>
        </a:p>
        <a:p>
          <a:pPr algn="ctr"/>
          <a:r>
            <a:rPr lang="ko-KR" altLang="en-US" sz="1600" b="1"/>
            <a:t>부가 효과나 에코 효과는 </a:t>
          </a:r>
          <a:r>
            <a:rPr lang="en-US" altLang="ko-KR" sz="1600" b="1"/>
            <a:t>BuffData</a:t>
          </a:r>
          <a:r>
            <a:rPr lang="ko-KR" altLang="en-US" sz="1600" b="1"/>
            <a:t>에서 다룸</a:t>
          </a:r>
        </a:p>
      </xdr:txBody>
    </xdr:sp>
    <xdr:clientData/>
  </xdr:twoCellAnchor>
  <xdr:twoCellAnchor>
    <xdr:from>
      <xdr:col>8</xdr:col>
      <xdr:colOff>0</xdr:colOff>
      <xdr:row>39</xdr:row>
      <xdr:rowOff>13447</xdr:rowOff>
    </xdr:from>
    <xdr:to>
      <xdr:col>13</xdr:col>
      <xdr:colOff>1141879</xdr:colOff>
      <xdr:row>45</xdr:row>
      <xdr:rowOff>0</xdr:rowOff>
    </xdr:to>
    <xdr:sp macro="" textlink="">
      <xdr:nvSpPr>
        <xdr:cNvPr id="3" name="직사각형 2">
          <a:extLst>
            <a:ext uri="{FF2B5EF4-FFF2-40B4-BE49-F238E27FC236}">
              <a16:creationId xmlns:a16="http://schemas.microsoft.com/office/drawing/2014/main" id="{4785742D-6D5C-4EC2-DF24-472687578E85}"/>
            </a:ext>
          </a:extLst>
        </xdr:cNvPr>
        <xdr:cNvSpPr/>
      </xdr:nvSpPr>
      <xdr:spPr>
        <a:xfrm>
          <a:off x="9267825" y="8357347"/>
          <a:ext cx="6533029" cy="1243853"/>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b="1"/>
            <a:t>에코 주옵션은 제일 많이 사용되는 옵션 기준</a:t>
          </a:r>
        </a:p>
        <a:p>
          <a:pPr algn="ctr"/>
          <a:r>
            <a:rPr lang="ko-KR" altLang="en-US" sz="1600" b="1"/>
            <a:t>에코 부옵션은 필요한 옵션을 </a:t>
          </a:r>
          <a:r>
            <a:rPr lang="en-US" altLang="ko-KR" sz="1600" b="1"/>
            <a:t>3</a:t>
          </a:r>
          <a:r>
            <a:rPr lang="ko-KR" altLang="en-US" sz="1600" b="1"/>
            <a:t>개씩 할당 </a:t>
          </a:r>
          <a:r>
            <a:rPr lang="en-US" altLang="ko-KR" sz="1600" b="1"/>
            <a:t>- </a:t>
          </a:r>
        </a:p>
        <a:p>
          <a:pPr algn="ctr"/>
          <a:r>
            <a:rPr lang="ko-KR" altLang="en-US" sz="1600" b="1"/>
            <a:t>최종 종결 기준</a:t>
          </a:r>
          <a:r>
            <a:rPr lang="en-US" altLang="ko-KR" sz="1600" b="1"/>
            <a:t>(4</a:t>
          </a:r>
          <a:r>
            <a:rPr lang="ko-KR" altLang="en-US" sz="1600" b="1"/>
            <a:t>개</a:t>
          </a:r>
          <a:r>
            <a:rPr lang="en-US" altLang="ko-KR" sz="1600" b="1"/>
            <a:t>)</a:t>
          </a:r>
          <a:r>
            <a:rPr lang="ko-KR" altLang="en-US" sz="1600" b="1"/>
            <a:t>보다 살짝 낮게 설정</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39</xdr:row>
      <xdr:rowOff>0</xdr:rowOff>
    </xdr:from>
    <xdr:to>
      <xdr:col>8</xdr:col>
      <xdr:colOff>1187823</xdr:colOff>
      <xdr:row>44</xdr:row>
      <xdr:rowOff>179294</xdr:rowOff>
    </xdr:to>
    <xdr:sp macro="" textlink="">
      <xdr:nvSpPr>
        <xdr:cNvPr id="2" name="직사각형 1">
          <a:extLst>
            <a:ext uri="{FF2B5EF4-FFF2-40B4-BE49-F238E27FC236}">
              <a16:creationId xmlns:a16="http://schemas.microsoft.com/office/drawing/2014/main" id="{792A1CF4-3510-4FD4-A5AD-10DAC6208583}"/>
            </a:ext>
          </a:extLst>
        </xdr:cNvPr>
        <xdr:cNvSpPr/>
      </xdr:nvSpPr>
      <xdr:spPr>
        <a:xfrm>
          <a:off x="2577353" y="8314765"/>
          <a:ext cx="6533029" cy="1243853"/>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b="1"/>
            <a:t>에코 세트 효과</a:t>
          </a:r>
          <a:r>
            <a:rPr lang="en-US" altLang="ko-KR" sz="1600" b="1"/>
            <a:t>, </a:t>
          </a:r>
          <a:r>
            <a:rPr lang="ko-KR" altLang="en-US" sz="1600" b="1"/>
            <a:t>전용 무기</a:t>
          </a:r>
          <a:r>
            <a:rPr lang="en-US" altLang="ko-KR" sz="1600" b="1"/>
            <a:t>, </a:t>
          </a:r>
          <a:r>
            <a:rPr lang="ko-KR" altLang="en-US" sz="1600" b="1"/>
            <a:t>스킬 버프만 정리</a:t>
          </a:r>
          <a:endParaRPr lang="en-US" altLang="ko-KR" sz="1600" b="1"/>
        </a:p>
        <a:p>
          <a:pPr algn="ctr"/>
          <a:r>
            <a:rPr lang="ko-KR" altLang="en-US" sz="1600" b="1"/>
            <a:t>자신에게</a:t>
          </a:r>
          <a:r>
            <a:rPr lang="en-US" altLang="ko-KR" sz="1600" b="1" baseline="0"/>
            <a:t> /</a:t>
          </a:r>
          <a:r>
            <a:rPr lang="en-US" altLang="ko-KR" sz="1600" b="1"/>
            <a:t> </a:t>
          </a:r>
          <a:r>
            <a:rPr lang="ko-KR" altLang="en-US" sz="1600" b="1"/>
            <a:t>다음 캐릭터에게</a:t>
          </a:r>
          <a:r>
            <a:rPr lang="en-US" altLang="ko-KR" sz="1600" b="1" baseline="0"/>
            <a:t> / </a:t>
          </a:r>
          <a:r>
            <a:rPr lang="ko-KR" altLang="en-US" sz="1600" b="1"/>
            <a:t>팀원 전체에게</a:t>
          </a:r>
          <a:endParaRPr lang="en-US" altLang="ko-KR" sz="1600" b="1"/>
        </a:p>
        <a:p>
          <a:pPr algn="ctr"/>
          <a:r>
            <a:rPr lang="ko-KR" altLang="en-US" sz="1600" b="1"/>
            <a:t>기준으로 분류함</a:t>
          </a:r>
          <a:endParaRPr lang="en-US" altLang="ko-KR" sz="16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14</xdr:row>
      <xdr:rowOff>0</xdr:rowOff>
    </xdr:from>
    <xdr:to>
      <xdr:col>8</xdr:col>
      <xdr:colOff>459441</xdr:colOff>
      <xdr:row>19</xdr:row>
      <xdr:rowOff>179294</xdr:rowOff>
    </xdr:to>
    <xdr:sp macro="" textlink="">
      <xdr:nvSpPr>
        <xdr:cNvPr id="2" name="직사각형 1">
          <a:extLst>
            <a:ext uri="{FF2B5EF4-FFF2-40B4-BE49-F238E27FC236}">
              <a16:creationId xmlns:a16="http://schemas.microsoft.com/office/drawing/2014/main" id="{F54C9EC5-76BC-FF58-0CEC-7E4B87BCBAD4}"/>
            </a:ext>
          </a:extLst>
        </xdr:cNvPr>
        <xdr:cNvSpPr/>
      </xdr:nvSpPr>
      <xdr:spPr>
        <a:xfrm>
          <a:off x="1848971" y="3630706"/>
          <a:ext cx="6533029" cy="1243853"/>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b="1">
              <a:latin typeface="맑은 고딕" panose="020B0503020000020004" pitchFamily="50" charset="-127"/>
              <a:ea typeface="맑은 고딕" panose="020B0503020000020004" pitchFamily="50" charset="-127"/>
            </a:rPr>
            <a:t>아무 접대도 없는 상태를 가정하기 위해 능양으로 설정</a:t>
          </a:r>
          <a:endParaRPr lang="en-US" altLang="ko-KR" sz="1600" b="1">
            <a:latin typeface="맑은 고딕" panose="020B0503020000020004" pitchFamily="50" charset="-127"/>
            <a:ea typeface="맑은 고딕" panose="020B0503020000020004" pitchFamily="50" charset="-127"/>
          </a:endParaRPr>
        </a:p>
        <a:p>
          <a:pPr algn="ctr"/>
          <a:r>
            <a:rPr lang="en-US" altLang="ko-KR" sz="1600" b="1">
              <a:latin typeface="맑은 고딕" panose="020B0503020000020004" pitchFamily="50" charset="-127"/>
              <a:ea typeface="맑은 고딕" panose="020B0503020000020004" pitchFamily="50" charset="-127"/>
            </a:rPr>
            <a:t>(</a:t>
          </a:r>
          <a:r>
            <a:rPr lang="ko-KR" altLang="en-US" sz="1600" b="1">
              <a:latin typeface="맑은 고딕" panose="020B0503020000020004" pitchFamily="50" charset="-127"/>
              <a:ea typeface="맑은 고딕" panose="020B0503020000020004" pitchFamily="50" charset="-127"/>
            </a:rPr>
            <a:t>상시 캐릭을 위한 접대는 없기 때문</a:t>
          </a:r>
          <a:r>
            <a:rPr lang="en-US" altLang="ko-KR" sz="1600" b="1">
              <a:latin typeface="맑은 고딕" panose="020B0503020000020004" pitchFamily="50" charset="-127"/>
              <a:ea typeface="맑은 고딕" panose="020B0503020000020004" pitchFamily="50" charset="-127"/>
            </a:rPr>
            <a:t>)</a:t>
          </a:r>
          <a:endParaRPr lang="ko-KR" altLang="en-US" sz="1600" b="1">
            <a:latin typeface="맑은 고딕" panose="020B0503020000020004" pitchFamily="50" charset="-127"/>
            <a:ea typeface="맑은 고딕" panose="020B0503020000020004" pitchFamily="50" charset="-127"/>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9DDBA2-5383-4728-AE5C-2089DD0F5DD8}" name="표1" displayName="표1" ref="A2:AV36" totalsRowShown="0" headerRowDxfId="59" dataDxfId="58">
  <autoFilter ref="A2:AV36" xr:uid="{279DDBA2-5383-4728-AE5C-2089DD0F5DD8}"/>
  <tableColumns count="48">
    <tableColumn id="1" xr3:uid="{D1475B20-8F84-46FB-814C-AFF63DFD5A7E}" name="캐릭터" dataDxfId="57"/>
    <tableColumn id="2" xr3:uid="{7760955A-BA5C-4756-821B-95EA0832149B}" name="기본 체력" dataDxfId="56"/>
    <tableColumn id="3" xr3:uid="{AA9918C7-97B9-45AB-BD4A-BF82AF16C0A8}" name="기본 공격력" dataDxfId="55"/>
    <tableColumn id="4" xr3:uid="{19731C10-676C-4943-9AEB-D303071918F8}" name="기본 방어력" dataDxfId="54"/>
    <tableColumn id="5" xr3:uid="{4C8FEA2B-5BA5-4C13-8998-779315AE1A6E}" name="기본 크리티컬" dataDxfId="53"/>
    <tableColumn id="6" xr3:uid="{168A6452-61B8-4F70-AFDB-95CD881A83C3}" name="기본 크리티컬 피해" dataDxfId="52"/>
    <tableColumn id="7" xr3:uid="{40C8923B-D105-4DBF-A2E5-A5E2232A2E4E}" name="속성" dataDxfId="51"/>
    <tableColumn id="8" xr3:uid="{B795CB55-644E-4F16-8F1E-19635648DADA}" name="공격력%" dataDxfId="50"/>
    <tableColumn id="9" xr3:uid="{9727135A-A3DD-40A8-9729-CFEC8CD3F338}" name="체력%" dataDxfId="49"/>
    <tableColumn id="10" xr3:uid="{2E87B7F9-5121-4FBE-AF84-3DFDF3AEB945}" name="방어력%" dataDxfId="48"/>
    <tableColumn id="11" xr3:uid="{06DB501C-BE33-4BE6-BD4C-9692253CDD25}" name="속성 피해%" dataDxfId="47"/>
    <tableColumn id="12" xr3:uid="{69A2DA43-88CF-4B3C-A69F-EB1AF560BE70}" name="1번 코스트" dataDxfId="46"/>
    <tableColumn id="23" xr3:uid="{5BC88A11-403D-456A-9F90-6E10EBCC49F5}" name="1번 주옵션" dataDxfId="45"/>
    <tableColumn id="13" xr3:uid="{A1746967-5C17-4622-AC0B-2D9C026B8E33}" name="2번 코스트" dataDxfId="44"/>
    <tableColumn id="14" xr3:uid="{BE6E9D30-9A87-43AE-8AE1-834E628C3432}" name="2번 주옵션" dataDxfId="43"/>
    <tableColumn id="15" xr3:uid="{A061146A-B14D-4B59-B464-D702D36018A0}" name="3번 코스트" dataDxfId="42"/>
    <tableColumn id="16" xr3:uid="{82A7F98E-025B-4F21-B3F8-DB23A5B1059A}" name="3번 주옵션" dataDxfId="41"/>
    <tableColumn id="24" xr3:uid="{540D9E1C-DE1B-4D9C-9FE7-12907F7A57D9}" name="4번 코스트" dataDxfId="40"/>
    <tableColumn id="25" xr3:uid="{694A9327-D7AE-4564-98FA-6AD087E304A3}" name="4번 주옵션" dataDxfId="39"/>
    <tableColumn id="26" xr3:uid="{EC710181-5E6B-4B9B-BF74-AA514C91B56C}" name="5번 코스트" dataDxfId="38"/>
    <tableColumn id="27" xr3:uid="{1EF00AA7-7FF5-49FD-8E7D-7C6E30896176}" name="5번 주옵션" dataDxfId="37"/>
    <tableColumn id="28" xr3:uid="{6F364E50-9EC4-4E1A-8FC6-6BB0821CF86A}" name="깡공격력" dataDxfId="36"/>
    <tableColumn id="29" xr3:uid="{CF68557B-80A2-4AFE-B72B-2A055A923445}" name="깡체력" dataDxfId="35"/>
    <tableColumn id="43" xr3:uid="{BD5C00B7-7881-4766-B7D7-CF0916C6D215}" name="주-크리티컬피해" dataDxfId="34"/>
    <tableColumn id="46" xr3:uid="{67635217-61D2-4398-B7FE-042B98DF0DE1}" name="주-크리티컬" dataDxfId="33"/>
    <tableColumn id="44" xr3:uid="{54A7E56A-EDEE-4CBA-985E-40FAA31E589E}" name="주-속성피해" dataDxfId="32"/>
    <tableColumn id="47" xr3:uid="{E6F38348-9B60-49DF-8C05-751DC0FA355A}" name="주-공격력" dataDxfId="31"/>
    <tableColumn id="48" xr3:uid="{16E8FDEF-9EEF-4C80-8F6A-ECD35FA30AE9}" name="주-체력" dataDxfId="30"/>
    <tableColumn id="45" xr3:uid="{6E7CBAC6-1C2B-40EB-A3E2-539F28F044FD}" name="주-방어력" dataDxfId="29"/>
    <tableColumn id="17" xr3:uid="{0E08510A-A4E3-402E-B42C-ED0CC5379231}" name="부-크리티컬 확률" dataDxfId="28"/>
    <tableColumn id="18" xr3:uid="{B8FA95B8-7C4C-4C5F-B66D-AD4B9C4E8830}" name="부-크리티컬 피해" dataDxfId="27"/>
    <tableColumn id="19" xr3:uid="{EF173BB2-186D-4039-ABC9-BA0D89443006}" name="공격력" dataDxfId="26"/>
    <tableColumn id="31" xr3:uid="{E26FF2FA-B4EE-47D0-8E64-EF888CD3642C}" name="체력" dataDxfId="25"/>
    <tableColumn id="32" xr3:uid="{8D54D359-673D-437C-A25A-9C371109D22F}" name="방어력" dataDxfId="24"/>
    <tableColumn id="20" xr3:uid="{98DB5AB3-E931-4C1A-9758-6D6FB7CE1641}" name="일반 공격 피해" dataDxfId="23"/>
    <tableColumn id="21" xr3:uid="{5D790EFB-760A-4F4D-A7AC-07F5BAD075C6}" name="강공격 피해" dataDxfId="22"/>
    <tableColumn id="22" xr3:uid="{CD097BF7-DFC8-4F94-8DDE-F092AD170DE5}" name="공명 스킬 피해" dataDxfId="21"/>
    <tableColumn id="30" xr3:uid="{D0315750-0B08-4A41-BD12-65CE52A2B5FE}" name="공명 해방 피해" dataDxfId="20"/>
    <tableColumn id="33" xr3:uid="{28557A5E-F5EA-44FD-B55D-07B8EC0C0B41}" name="기본 스탯" dataDxfId="19">
      <calculatedColumnFormula>표1[[#This Row],[기본 공격력]]</calculatedColumnFormula>
    </tableColumn>
    <tableColumn id="34" xr3:uid="{8F412A55-7006-4C25-A222-00604E0215B7}" name="스탯 증가율" dataDxfId="18">
      <calculatedColumnFormula>표1[[#This Row],[공격력]]+표1[[#This Row],[공격력%]]+표1[[#This Row],[주-공격력]]+표1[[#This Row],[깡공격력]]/표1[[#This Row],[기본 공격력]]</calculatedColumnFormula>
    </tableColumn>
    <tableColumn id="35" xr3:uid="{90DBA19A-55FE-40B8-88E0-04EC24041F26}" name="속성 피해 버프" dataDxfId="17">
      <calculatedColumnFormula>표1[[#This Row],[주-속성피해]]+표1[[#This Row],[속성 피해%]]</calculatedColumnFormula>
    </tableColumn>
    <tableColumn id="36" xr3:uid="{07C92133-7CA1-460A-8B51-04626C659F02}" name="일반 공격 피해 버프" dataDxfId="16">
      <calculatedColumnFormula>표1[[#This Row],[일반 공격 피해]]</calculatedColumnFormula>
    </tableColumn>
    <tableColumn id="37" xr3:uid="{54F35288-DCF0-4043-9B72-CF204503D71D}" name="강공격 피해 버프" dataDxfId="15">
      <calculatedColumnFormula>표1[[#This Row],[강공격 피해]]</calculatedColumnFormula>
    </tableColumn>
    <tableColumn id="38" xr3:uid="{2D460E31-4E68-4F8A-88A6-2751D2AEF543}" name="공명 스킬 피해 버프" dataDxfId="14">
      <calculatedColumnFormula>표1[[#This Row],[공명 스킬 피해]]</calculatedColumnFormula>
    </tableColumn>
    <tableColumn id="39" xr3:uid="{F6C04325-8E07-429D-A50B-B33D487C9244}" name="공명 해방 피해 버프" dataDxfId="13">
      <calculatedColumnFormula>표1[[#This Row],[공명 해방 피해]]</calculatedColumnFormula>
    </tableColumn>
    <tableColumn id="40" xr3:uid="{1FF70754-29D2-4416-8F36-6A9031D30A99}" name="에코 어빌리티 피해 버프" dataDxfId="12"/>
    <tableColumn id="41" xr3:uid="{5124ED17-E93F-459B-B093-02783CC877A8}" name="크리티컬" dataDxfId="11">
      <calculatedColumnFormula>표1[[#This Row],[부-크리티컬 확률]]+표1[[#This Row],[주-크리티컬]]+표1[[#This Row],[기본 크리티컬]]</calculatedColumnFormula>
    </tableColumn>
    <tableColumn id="42" xr3:uid="{2A0C7A33-89E0-4B23-AE5F-09C889842765}" name="크리티컬 피해" dataDxfId="10">
      <calculatedColumnFormula>표1[[#This Row],[부-크리티컬 피해]]+표1[[#This Row],[주-크리티컬피해]]+표1[[#This Row],[기본 크리티컬 피해]]</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EAC57D-DA4B-4E8D-8A3E-8A7294B704F5}" name="표2" displayName="표2" ref="C6:H12" totalsRowShown="0" headerRowDxfId="7" dataDxfId="6">
  <autoFilter ref="C6:H12" xr:uid="{56EAC57D-DA4B-4E8D-8A3E-8A7294B704F5}"/>
  <tableColumns count="6">
    <tableColumn id="1" xr3:uid="{4FAAE8BD-FE97-4339-9CFE-9B777A95DAE0}" name="속성 분류" dataDxfId="5"/>
    <tableColumn id="2" xr3:uid="{6A7A5B2A-FEF3-4096-B620-FB1D72BDE227}" name="코스트 종류" dataDxfId="4"/>
    <tableColumn id="3" xr3:uid="{73A78532-CEF2-41AB-A6AF-E87F8DAC1684}" name="COST 4 옵션" dataDxfId="3"/>
    <tableColumn id="4" xr3:uid="{173BB8FE-48A8-4573-B1EC-90F61EEF8CAC}" name="COST 3 옵션" dataDxfId="2"/>
    <tableColumn id="5" xr3:uid="{EBD78D98-8DA0-4797-A2F1-2902A7CE63A3}" name="COST 1 옵션" dataDxfId="1"/>
    <tableColumn id="6" xr3:uid="{5BEF283A-25CD-4445-9B82-8CEB4A4D8A20}" name="공격 옵션" dataDxfId="0"/>
  </tableColumns>
  <tableStyleInfo name="TableStyleLight8"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7039-984B-4900-92E0-D85B4B07D548}">
  <sheetPr codeName="Sheet10"/>
  <dimension ref="B1:BQ97"/>
  <sheetViews>
    <sheetView tabSelected="1" zoomScaleNormal="100" workbookViewId="0"/>
  </sheetViews>
  <sheetFormatPr defaultColWidth="9" defaultRowHeight="16.5" x14ac:dyDescent="0.3"/>
  <cols>
    <col min="1" max="70" width="2.625" style="38" customWidth="1"/>
    <col min="71" max="16384" width="9" style="38"/>
  </cols>
  <sheetData>
    <row r="1" spans="2:69" ht="16.5" customHeight="1" x14ac:dyDescent="0.3">
      <c r="B1" s="39"/>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1"/>
    </row>
    <row r="2" spans="2:69" ht="26.25" x14ac:dyDescent="0.3">
      <c r="B2" s="56" t="s">
        <v>334</v>
      </c>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4"/>
    </row>
    <row r="3" spans="2:69" x14ac:dyDescent="0.3">
      <c r="B3" s="42"/>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4"/>
    </row>
    <row r="4" spans="2:69" x14ac:dyDescent="0.3">
      <c r="B4" s="48"/>
      <c r="C4" s="49"/>
      <c r="D4" s="52"/>
      <c r="E4" s="52"/>
      <c r="F4" s="52"/>
      <c r="G4" s="52"/>
      <c r="H4" s="52"/>
      <c r="I4" s="52"/>
      <c r="J4" s="52"/>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50"/>
    </row>
    <row r="5" spans="2:69" ht="17.25" x14ac:dyDescent="0.3">
      <c r="B5" s="84" t="s">
        <v>380</v>
      </c>
      <c r="C5" s="40"/>
      <c r="D5" s="51"/>
      <c r="E5" s="51"/>
      <c r="F5" s="51"/>
      <c r="G5" s="51"/>
      <c r="H5" s="51"/>
      <c r="I5" s="51"/>
      <c r="J5" s="51"/>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1"/>
    </row>
    <row r="6" spans="2:69" x14ac:dyDescent="0.3">
      <c r="B6" s="45"/>
      <c r="BQ6" s="47"/>
    </row>
    <row r="7" spans="2:69" x14ac:dyDescent="0.3">
      <c r="B7" s="45"/>
      <c r="G7"/>
      <c r="AG7"/>
      <c r="BQ7" s="47"/>
    </row>
    <row r="8" spans="2:69" x14ac:dyDescent="0.3">
      <c r="B8" s="45"/>
      <c r="BQ8" s="47"/>
    </row>
    <row r="9" spans="2:69" x14ac:dyDescent="0.3">
      <c r="B9" s="45"/>
      <c r="BQ9" s="47"/>
    </row>
    <row r="10" spans="2:69" x14ac:dyDescent="0.3">
      <c r="B10" s="45"/>
      <c r="BQ10" s="47"/>
    </row>
    <row r="11" spans="2:69" x14ac:dyDescent="0.3">
      <c r="B11" s="45"/>
      <c r="BQ11" s="47"/>
    </row>
    <row r="12" spans="2:69" x14ac:dyDescent="0.3">
      <c r="B12" s="45"/>
      <c r="BQ12" s="47"/>
    </row>
    <row r="13" spans="2:69" x14ac:dyDescent="0.3">
      <c r="B13" s="45"/>
      <c r="BQ13" s="47"/>
    </row>
    <row r="14" spans="2:69" x14ac:dyDescent="0.3">
      <c r="B14" s="45"/>
      <c r="BQ14" s="47"/>
    </row>
    <row r="15" spans="2:69" x14ac:dyDescent="0.3">
      <c r="B15" s="45"/>
      <c r="BQ15" s="47"/>
    </row>
    <row r="16" spans="2:69" x14ac:dyDescent="0.3">
      <c r="B16" s="45"/>
      <c r="BQ16" s="47"/>
    </row>
    <row r="17" spans="2:69" x14ac:dyDescent="0.3">
      <c r="B17" s="45"/>
      <c r="BQ17" s="47"/>
    </row>
    <row r="18" spans="2:69" x14ac:dyDescent="0.3">
      <c r="B18" s="45"/>
      <c r="BQ18" s="47"/>
    </row>
    <row r="19" spans="2:69" x14ac:dyDescent="0.3">
      <c r="B19" s="45"/>
      <c r="BQ19" s="47"/>
    </row>
    <row r="20" spans="2:69" x14ac:dyDescent="0.3">
      <c r="B20" s="45"/>
      <c r="BQ20" s="47"/>
    </row>
    <row r="21" spans="2:69" x14ac:dyDescent="0.3">
      <c r="B21" s="45"/>
      <c r="BQ21" s="47"/>
    </row>
    <row r="22" spans="2:69" x14ac:dyDescent="0.3">
      <c r="B22" s="45"/>
      <c r="BQ22" s="47"/>
    </row>
    <row r="23" spans="2:69" x14ac:dyDescent="0.3">
      <c r="B23" s="45"/>
      <c r="BQ23" s="47"/>
    </row>
    <row r="24" spans="2:69" x14ac:dyDescent="0.3">
      <c r="B24" s="45"/>
      <c r="C24" s="38" t="s">
        <v>335</v>
      </c>
      <c r="BQ24" s="47"/>
    </row>
    <row r="25" spans="2:69" x14ac:dyDescent="0.3">
      <c r="B25" s="45"/>
      <c r="C25" s="38" t="s">
        <v>362</v>
      </c>
      <c r="BQ25" s="47"/>
    </row>
    <row r="26" spans="2:69" x14ac:dyDescent="0.3">
      <c r="B26" s="45"/>
      <c r="C26" t="s">
        <v>378</v>
      </c>
      <c r="BQ26" s="47"/>
    </row>
    <row r="27" spans="2:69" x14ac:dyDescent="0.3">
      <c r="B27" s="45"/>
      <c r="BQ27" s="47"/>
    </row>
    <row r="28" spans="2:69" ht="17.25" x14ac:dyDescent="0.3">
      <c r="B28" s="84" t="s">
        <v>379</v>
      </c>
      <c r="C28" s="40"/>
      <c r="D28" s="51"/>
      <c r="E28" s="51"/>
      <c r="F28" s="51"/>
      <c r="G28" s="51"/>
      <c r="H28" s="51"/>
      <c r="I28" s="51"/>
      <c r="J28" s="51"/>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1"/>
    </row>
    <row r="29" spans="2:69" ht="16.5" customHeight="1" x14ac:dyDescent="0.3">
      <c r="B29" s="45"/>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0"/>
    </row>
    <row r="30" spans="2:69" x14ac:dyDescent="0.3">
      <c r="B30" s="45"/>
      <c r="C30" t="s">
        <v>372</v>
      </c>
      <c r="E30" s="46"/>
      <c r="F30" s="46"/>
      <c r="G30" s="46"/>
      <c r="H30" s="46"/>
      <c r="I30" s="46"/>
      <c r="J30" s="46"/>
      <c r="K30" s="46"/>
      <c r="L30" s="46"/>
      <c r="M30" s="46"/>
      <c r="N30" s="46"/>
      <c r="O30" s="46"/>
      <c r="P30" s="46"/>
      <c r="Q30" s="46"/>
      <c r="R30" s="46"/>
      <c r="S30" s="46"/>
      <c r="BQ30" s="47"/>
    </row>
    <row r="31" spans="2:69" x14ac:dyDescent="0.3">
      <c r="B31" s="45"/>
      <c r="BQ31" s="47"/>
    </row>
    <row r="32" spans="2:69" x14ac:dyDescent="0.3">
      <c r="B32" s="45"/>
      <c r="C32" t="s">
        <v>373</v>
      </c>
      <c r="BQ32" s="47"/>
    </row>
    <row r="33" spans="2:69" x14ac:dyDescent="0.3">
      <c r="B33" s="45"/>
      <c r="C33" t="s">
        <v>374</v>
      </c>
      <c r="BQ33" s="47"/>
    </row>
    <row r="34" spans="2:69" x14ac:dyDescent="0.3">
      <c r="B34" s="45"/>
      <c r="BQ34" s="47"/>
    </row>
    <row r="35" spans="2:69" ht="17.25" x14ac:dyDescent="0.3">
      <c r="B35" s="85" t="s">
        <v>368</v>
      </c>
      <c r="C35" s="54"/>
      <c r="D35" s="53"/>
      <c r="E35" s="53"/>
      <c r="F35" s="53"/>
      <c r="G35" s="53"/>
      <c r="H35" s="53"/>
      <c r="I35" s="53"/>
      <c r="J35" s="53"/>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5"/>
    </row>
    <row r="36" spans="2:69" ht="16.5" customHeight="1" x14ac:dyDescent="0.3">
      <c r="B36" s="45"/>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47"/>
    </row>
    <row r="37" spans="2:69" ht="16.5" customHeight="1" x14ac:dyDescent="0.3">
      <c r="B37" s="45"/>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47"/>
    </row>
    <row r="38" spans="2:69" ht="16.5" customHeight="1" x14ac:dyDescent="0.3">
      <c r="B38" s="45"/>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47"/>
    </row>
    <row r="39" spans="2:69" ht="16.5" customHeight="1" x14ac:dyDescent="0.3">
      <c r="B39" s="45"/>
      <c r="C39" t="s">
        <v>377</v>
      </c>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47"/>
    </row>
    <row r="40" spans="2:69" x14ac:dyDescent="0.3">
      <c r="B40" s="45"/>
      <c r="BQ40" s="47"/>
    </row>
    <row r="41" spans="2:69" ht="17.25" x14ac:dyDescent="0.3">
      <c r="B41" s="85" t="s">
        <v>369</v>
      </c>
      <c r="C41" s="54"/>
      <c r="D41" s="53"/>
      <c r="E41" s="53"/>
      <c r="F41" s="53"/>
      <c r="G41" s="53"/>
      <c r="H41" s="53"/>
      <c r="I41" s="53"/>
      <c r="J41" s="53"/>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5"/>
    </row>
    <row r="42" spans="2:69" ht="16.5" customHeight="1" x14ac:dyDescent="0.3">
      <c r="B42" s="45"/>
      <c r="BQ42" s="47"/>
    </row>
    <row r="43" spans="2:69" ht="16.5" customHeight="1" x14ac:dyDescent="0.3">
      <c r="B43" s="45"/>
      <c r="BQ43" s="47"/>
    </row>
    <row r="44" spans="2:69" ht="16.5" customHeight="1" x14ac:dyDescent="0.3">
      <c r="B44" s="45"/>
      <c r="BQ44" s="47"/>
    </row>
    <row r="45" spans="2:69" ht="16.5" customHeight="1" x14ac:dyDescent="0.3">
      <c r="B45" s="45"/>
      <c r="C45" t="s">
        <v>376</v>
      </c>
      <c r="BQ45" s="47"/>
    </row>
    <row r="46" spans="2:69" x14ac:dyDescent="0.3">
      <c r="B46" s="45"/>
      <c r="BQ46" s="47"/>
    </row>
    <row r="47" spans="2:69" ht="17.25" x14ac:dyDescent="0.3">
      <c r="B47" s="85" t="s">
        <v>370</v>
      </c>
      <c r="C47" s="54"/>
      <c r="D47" s="53"/>
      <c r="E47" s="53"/>
      <c r="F47" s="53"/>
      <c r="G47" s="53"/>
      <c r="H47" s="53"/>
      <c r="I47" s="53"/>
      <c r="J47" s="53"/>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5"/>
    </row>
    <row r="48" spans="2:69" ht="16.5" customHeight="1" x14ac:dyDescent="0.3">
      <c r="B48" s="45"/>
      <c r="BQ48" s="47"/>
    </row>
    <row r="49" spans="2:69" ht="16.5" customHeight="1" x14ac:dyDescent="0.3">
      <c r="B49" s="45"/>
      <c r="BQ49" s="47"/>
    </row>
    <row r="50" spans="2:69" ht="16.5" customHeight="1" x14ac:dyDescent="0.3">
      <c r="B50" s="45"/>
      <c r="BQ50" s="47"/>
    </row>
    <row r="51" spans="2:69" ht="16.5" customHeight="1" x14ac:dyDescent="0.3">
      <c r="B51" s="45"/>
      <c r="C51" t="s">
        <v>375</v>
      </c>
      <c r="BQ51" s="47"/>
    </row>
    <row r="52" spans="2:69" x14ac:dyDescent="0.3">
      <c r="B52" s="45"/>
      <c r="BQ52" s="47"/>
    </row>
    <row r="53" spans="2:69" ht="17.25" x14ac:dyDescent="0.3">
      <c r="B53" s="84" t="s">
        <v>359</v>
      </c>
      <c r="C53" s="40"/>
      <c r="D53" s="51"/>
      <c r="E53" s="51"/>
      <c r="F53" s="51"/>
      <c r="G53" s="51"/>
      <c r="H53" s="51"/>
      <c r="I53" s="51"/>
      <c r="J53" s="51"/>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1"/>
    </row>
    <row r="54" spans="2:69" x14ac:dyDescent="0.3">
      <c r="B54" s="45"/>
      <c r="BQ54" s="47"/>
    </row>
    <row r="55" spans="2:69" x14ac:dyDescent="0.3">
      <c r="B55" s="45"/>
      <c r="BQ55" s="47"/>
    </row>
    <row r="56" spans="2:69" x14ac:dyDescent="0.3">
      <c r="B56" s="45"/>
      <c r="BQ56" s="47"/>
    </row>
    <row r="57" spans="2:69" x14ac:dyDescent="0.3">
      <c r="B57" s="45"/>
      <c r="BQ57" s="47"/>
    </row>
    <row r="58" spans="2:69" x14ac:dyDescent="0.3">
      <c r="B58" s="45"/>
      <c r="BQ58" s="47"/>
    </row>
    <row r="59" spans="2:69" x14ac:dyDescent="0.3">
      <c r="B59" s="45"/>
      <c r="BQ59" s="47"/>
    </row>
    <row r="60" spans="2:69" x14ac:dyDescent="0.3">
      <c r="B60" s="45"/>
      <c r="M60" s="46"/>
      <c r="N60" s="46"/>
      <c r="O60" s="46"/>
      <c r="P60" s="46"/>
      <c r="Q60" s="46"/>
      <c r="R60" s="46"/>
      <c r="S60" s="46"/>
      <c r="BQ60" s="47"/>
    </row>
    <row r="61" spans="2:69" x14ac:dyDescent="0.3">
      <c r="B61" s="45"/>
      <c r="M61" s="46"/>
      <c r="N61" s="46"/>
      <c r="O61" s="46"/>
      <c r="P61" s="46"/>
      <c r="Q61" s="46"/>
      <c r="R61" s="46"/>
      <c r="S61" s="46"/>
      <c r="BQ61" s="47"/>
    </row>
    <row r="62" spans="2:69" ht="16.5" customHeight="1" x14ac:dyDescent="0.3">
      <c r="B62" s="45"/>
      <c r="E62" s="46"/>
      <c r="F62" s="46"/>
      <c r="G62" s="46"/>
      <c r="H62" s="46"/>
      <c r="I62" s="46"/>
      <c r="J62" s="46"/>
      <c r="BQ62" s="47"/>
    </row>
    <row r="63" spans="2:69" x14ac:dyDescent="0.3">
      <c r="B63" s="45"/>
      <c r="E63" s="46"/>
      <c r="F63" s="46"/>
      <c r="G63" s="46"/>
      <c r="H63" s="46"/>
      <c r="I63" s="46"/>
      <c r="J63" s="46"/>
      <c r="BQ63" s="47"/>
    </row>
    <row r="64" spans="2:69" x14ac:dyDescent="0.3">
      <c r="B64" s="45"/>
      <c r="BQ64" s="47"/>
    </row>
    <row r="65" spans="2:69" ht="15.75" customHeight="1" x14ac:dyDescent="0.3">
      <c r="B65" s="45"/>
      <c r="BQ65" s="47"/>
    </row>
    <row r="66" spans="2:69" ht="15.75" customHeight="1" x14ac:dyDescent="0.3">
      <c r="B66" s="45"/>
      <c r="BQ66" s="47"/>
    </row>
    <row r="67" spans="2:69" ht="15.75" customHeight="1" x14ac:dyDescent="0.3">
      <c r="B67" s="45"/>
      <c r="BQ67" s="47"/>
    </row>
    <row r="68" spans="2:69" ht="15.75" customHeight="1" x14ac:dyDescent="0.3">
      <c r="B68" s="45"/>
      <c r="BQ68" s="47"/>
    </row>
    <row r="69" spans="2:69" ht="15.75" customHeight="1" x14ac:dyDescent="0.3">
      <c r="B69" s="45"/>
      <c r="BQ69" s="47"/>
    </row>
    <row r="70" spans="2:69" x14ac:dyDescent="0.3">
      <c r="B70" s="45"/>
      <c r="BQ70" s="47"/>
    </row>
    <row r="71" spans="2:69" x14ac:dyDescent="0.3">
      <c r="B71" s="45"/>
      <c r="C71" s="38" t="s">
        <v>361</v>
      </c>
      <c r="M71" s="46"/>
      <c r="N71" s="46"/>
      <c r="O71" s="46"/>
      <c r="P71" s="46"/>
      <c r="Q71" s="46"/>
      <c r="R71" s="46"/>
      <c r="S71" s="46"/>
      <c r="BQ71" s="47"/>
    </row>
    <row r="72" spans="2:69" ht="16.5" customHeight="1" x14ac:dyDescent="0.3">
      <c r="B72" s="45"/>
      <c r="C72" s="38" t="s">
        <v>339</v>
      </c>
      <c r="D72" s="46"/>
      <c r="BQ72" s="47"/>
    </row>
    <row r="73" spans="2:69" ht="16.5" customHeight="1" x14ac:dyDescent="0.3">
      <c r="B73" s="45"/>
      <c r="C73" s="38" t="s">
        <v>349</v>
      </c>
      <c r="D73" s="46"/>
      <c r="BQ73" s="47"/>
    </row>
    <row r="74" spans="2:69" ht="16.5" customHeight="1" x14ac:dyDescent="0.3">
      <c r="B74" s="45"/>
      <c r="V74" s="46"/>
      <c r="W74" s="46"/>
      <c r="X74" s="46"/>
      <c r="Y74" s="46"/>
      <c r="Z74" s="46"/>
      <c r="AA74" s="46"/>
      <c r="AB74" s="46"/>
      <c r="BQ74" s="47"/>
    </row>
    <row r="75" spans="2:69" ht="17.25" customHeight="1" x14ac:dyDescent="0.3">
      <c r="B75" s="85" t="s">
        <v>371</v>
      </c>
      <c r="C75" s="77"/>
      <c r="D75" s="53"/>
      <c r="E75" s="53"/>
      <c r="F75" s="53"/>
      <c r="G75" s="53"/>
      <c r="H75" s="53"/>
      <c r="I75" s="53"/>
      <c r="J75" s="53"/>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5"/>
    </row>
    <row r="76" spans="2:69" x14ac:dyDescent="0.3">
      <c r="B76" s="45"/>
      <c r="C76" s="46" t="s">
        <v>357</v>
      </c>
      <c r="E76" s="46"/>
      <c r="F76" s="46"/>
      <c r="G76" s="46"/>
      <c r="H76" s="46"/>
      <c r="I76" s="46"/>
      <c r="J76" s="46"/>
      <c r="BQ76" s="47"/>
    </row>
    <row r="77" spans="2:69" x14ac:dyDescent="0.3">
      <c r="B77" s="45"/>
      <c r="C77" s="38" t="s">
        <v>340</v>
      </c>
      <c r="D77" s="38" t="s">
        <v>341</v>
      </c>
      <c r="BQ77" s="47"/>
    </row>
    <row r="78" spans="2:69" x14ac:dyDescent="0.3">
      <c r="B78" s="45"/>
      <c r="C78" s="46" t="s">
        <v>351</v>
      </c>
      <c r="BQ78" s="47"/>
    </row>
    <row r="79" spans="2:69" x14ac:dyDescent="0.3">
      <c r="B79" s="45"/>
      <c r="C79" s="38" t="s">
        <v>340</v>
      </c>
      <c r="D79" s="38" t="s">
        <v>343</v>
      </c>
      <c r="V79" s="46"/>
      <c r="W79" s="46"/>
      <c r="X79" s="46"/>
      <c r="Y79" s="46"/>
      <c r="Z79" s="46"/>
      <c r="AA79" s="46"/>
      <c r="AB79" s="46"/>
      <c r="BQ79" s="47"/>
    </row>
    <row r="80" spans="2:69" x14ac:dyDescent="0.3">
      <c r="B80" s="45"/>
      <c r="V80" s="46"/>
      <c r="W80" s="46"/>
      <c r="X80" s="46"/>
      <c r="Y80" s="46"/>
      <c r="Z80" s="46"/>
      <c r="AA80" s="46"/>
      <c r="AB80" s="46"/>
      <c r="BQ80" s="47"/>
    </row>
    <row r="81" spans="2:69" x14ac:dyDescent="0.3">
      <c r="B81" s="45"/>
      <c r="V81" s="46"/>
      <c r="W81" s="46"/>
      <c r="X81" s="46"/>
      <c r="Y81" s="46"/>
      <c r="Z81" s="46"/>
      <c r="AA81" s="46"/>
      <c r="AB81" s="46"/>
      <c r="BQ81" s="47"/>
    </row>
    <row r="82" spans="2:69" x14ac:dyDescent="0.3">
      <c r="B82" s="45"/>
      <c r="BQ82" s="47"/>
    </row>
    <row r="83" spans="2:69" x14ac:dyDescent="0.3">
      <c r="B83" s="45"/>
      <c r="BQ83" s="47"/>
    </row>
    <row r="84" spans="2:69" x14ac:dyDescent="0.3">
      <c r="B84" s="45"/>
      <c r="BQ84" s="47"/>
    </row>
    <row r="85" spans="2:69" x14ac:dyDescent="0.3">
      <c r="B85" s="45"/>
      <c r="BQ85" s="47"/>
    </row>
    <row r="86" spans="2:69" x14ac:dyDescent="0.3">
      <c r="B86" s="45"/>
      <c r="AJ86" s="38" t="s">
        <v>347</v>
      </c>
      <c r="BQ86" s="47"/>
    </row>
    <row r="87" spans="2:69" x14ac:dyDescent="0.3">
      <c r="B87" s="45"/>
      <c r="C87" s="46" t="s">
        <v>358</v>
      </c>
      <c r="BQ87" s="47"/>
    </row>
    <row r="88" spans="2:69" x14ac:dyDescent="0.3">
      <c r="B88" s="45"/>
      <c r="C88" s="38" t="s">
        <v>340</v>
      </c>
      <c r="D88" s="38" t="s">
        <v>342</v>
      </c>
      <c r="BQ88" s="47"/>
    </row>
    <row r="89" spans="2:69" x14ac:dyDescent="0.3">
      <c r="B89" s="45"/>
      <c r="C89" s="46" t="s">
        <v>350</v>
      </c>
      <c r="BQ89" s="47"/>
    </row>
    <row r="90" spans="2:69" x14ac:dyDescent="0.3">
      <c r="B90" s="45"/>
      <c r="C90" s="38" t="s">
        <v>340</v>
      </c>
      <c r="D90" s="38" t="s">
        <v>355</v>
      </c>
      <c r="BQ90" s="47"/>
    </row>
    <row r="91" spans="2:69" x14ac:dyDescent="0.3">
      <c r="B91" s="45"/>
      <c r="BQ91" s="47"/>
    </row>
    <row r="92" spans="2:69" ht="17.25" customHeight="1" x14ac:dyDescent="0.3">
      <c r="B92" s="84" t="s">
        <v>360</v>
      </c>
      <c r="C92" s="40"/>
      <c r="D92" s="51"/>
      <c r="E92" s="51"/>
      <c r="F92" s="51"/>
      <c r="G92" s="51"/>
      <c r="H92" s="51"/>
      <c r="I92" s="51"/>
      <c r="J92" s="51"/>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1"/>
    </row>
    <row r="93" spans="2:69" x14ac:dyDescent="0.3">
      <c r="B93" s="45"/>
      <c r="C93" s="38" t="s">
        <v>344</v>
      </c>
      <c r="D93" s="46"/>
      <c r="E93" s="46"/>
      <c r="F93" s="46"/>
      <c r="G93" s="46"/>
      <c r="H93" s="46"/>
      <c r="I93" s="46"/>
      <c r="J93" s="46"/>
      <c r="BQ93" s="47"/>
    </row>
    <row r="94" spans="2:69" x14ac:dyDescent="0.3">
      <c r="B94" s="45"/>
      <c r="C94" s="38" t="s">
        <v>345</v>
      </c>
      <c r="BQ94" s="47"/>
    </row>
    <row r="95" spans="2:69" x14ac:dyDescent="0.3">
      <c r="B95" s="45"/>
      <c r="C95" s="38" t="s">
        <v>346</v>
      </c>
      <c r="BQ95" s="47"/>
    </row>
    <row r="96" spans="2:69" x14ac:dyDescent="0.3">
      <c r="B96" s="45"/>
      <c r="C96" s="38" t="s">
        <v>348</v>
      </c>
      <c r="BQ96" s="47"/>
    </row>
    <row r="97" spans="2:69" x14ac:dyDescent="0.3">
      <c r="B97" s="48"/>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50"/>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01969-E560-4908-846D-E6F7B1A68B66}">
  <sheetPr codeName="Sheet7">
    <tabColor theme="7" tint="0.79998168889431442"/>
  </sheetPr>
  <dimension ref="A1:AE60"/>
  <sheetViews>
    <sheetView zoomScale="90" zoomScaleNormal="90" workbookViewId="0"/>
  </sheetViews>
  <sheetFormatPr defaultColWidth="9" defaultRowHeight="16.5" x14ac:dyDescent="0.3"/>
  <cols>
    <col min="1" max="1" width="4.625" style="4" customWidth="1"/>
    <col min="2" max="2" width="9" style="4"/>
    <col min="3" max="3" width="28.625" style="4" bestFit="1" customWidth="1"/>
    <col min="4" max="5" width="11" style="4" bestFit="1" customWidth="1"/>
    <col min="6" max="6" width="12.375" style="4" bestFit="1" customWidth="1"/>
    <col min="7" max="7" width="12.75" style="4" bestFit="1" customWidth="1"/>
    <col min="8" max="9" width="9" style="4"/>
    <col min="10" max="10" width="16" style="4" customWidth="1"/>
    <col min="11" max="12" width="9" style="4" customWidth="1"/>
    <col min="13" max="16384" width="9" style="4"/>
  </cols>
  <sheetData>
    <row r="1" spans="1:31" ht="49.5" customHeight="1" x14ac:dyDescent="0.3">
      <c r="A1" s="73"/>
      <c r="B1" s="74" t="s">
        <v>337</v>
      </c>
      <c r="C1" s="75"/>
      <c r="D1" s="75"/>
      <c r="E1" s="75"/>
      <c r="F1" s="75"/>
      <c r="G1" s="75"/>
      <c r="H1" s="75"/>
      <c r="I1" s="75"/>
      <c r="J1" s="75"/>
      <c r="K1" s="75"/>
      <c r="L1" s="75"/>
      <c r="M1" s="75"/>
      <c r="N1" s="75"/>
      <c r="O1" s="75"/>
      <c r="P1" s="75"/>
      <c r="Q1" s="75"/>
      <c r="R1" s="75"/>
      <c r="S1" s="75"/>
      <c r="T1" s="75"/>
      <c r="U1" s="75"/>
      <c r="V1" s="75"/>
      <c r="W1" s="76"/>
    </row>
    <row r="2" spans="1:31" x14ac:dyDescent="0.3">
      <c r="A2" s="63"/>
      <c r="B2" s="27"/>
      <c r="C2" s="27"/>
      <c r="D2" s="30"/>
      <c r="E2" s="30"/>
      <c r="F2" s="30"/>
      <c r="G2" s="27"/>
      <c r="H2" s="27"/>
      <c r="I2" s="27"/>
      <c r="J2" s="27"/>
      <c r="K2" s="27"/>
      <c r="L2" s="27"/>
      <c r="M2" s="27"/>
      <c r="N2" s="27"/>
      <c r="O2" s="27"/>
      <c r="P2" s="27"/>
      <c r="Q2" s="27"/>
      <c r="R2" s="27"/>
      <c r="S2" s="27"/>
      <c r="T2" s="27"/>
      <c r="U2" s="27"/>
      <c r="V2" s="27"/>
      <c r="W2" s="64"/>
    </row>
    <row r="3" spans="1:31" x14ac:dyDescent="0.3">
      <c r="A3" s="63"/>
      <c r="B3" s="27"/>
      <c r="C3" s="88" t="s">
        <v>365</v>
      </c>
      <c r="D3" s="89"/>
      <c r="E3" s="89"/>
      <c r="F3" s="89"/>
      <c r="G3" s="89"/>
      <c r="H3" s="89"/>
      <c r="I3" s="27"/>
      <c r="J3" s="90" t="s">
        <v>364</v>
      </c>
      <c r="K3" s="91"/>
      <c r="L3" s="91"/>
      <c r="M3" s="91"/>
      <c r="N3" s="91"/>
      <c r="O3" s="92"/>
      <c r="P3" s="27"/>
      <c r="Q3" s="27"/>
      <c r="R3" s="27"/>
      <c r="S3" s="27"/>
      <c r="T3" s="27"/>
      <c r="U3" s="27"/>
      <c r="V3" s="27"/>
      <c r="W3" s="64"/>
    </row>
    <row r="4" spans="1:31" x14ac:dyDescent="0.3">
      <c r="A4" s="63"/>
      <c r="B4" s="27"/>
      <c r="C4" s="89"/>
      <c r="D4" s="89"/>
      <c r="E4" s="89"/>
      <c r="F4" s="89"/>
      <c r="G4" s="89"/>
      <c r="H4" s="89"/>
      <c r="I4" s="27"/>
      <c r="J4" s="93"/>
      <c r="K4" s="94"/>
      <c r="L4" s="94"/>
      <c r="M4" s="94"/>
      <c r="N4" s="94"/>
      <c r="O4" s="95"/>
      <c r="P4" s="27"/>
      <c r="Q4" s="27"/>
      <c r="R4" s="27"/>
      <c r="S4" s="27"/>
      <c r="T4" s="27"/>
      <c r="U4" s="27"/>
      <c r="V4" s="27"/>
      <c r="W4" s="64"/>
    </row>
    <row r="5" spans="1:31" x14ac:dyDescent="0.3">
      <c r="A5" s="63"/>
      <c r="B5" s="27"/>
      <c r="C5" s="96" t="s">
        <v>363</v>
      </c>
      <c r="D5" s="96"/>
      <c r="E5" s="96"/>
      <c r="F5" s="96"/>
      <c r="G5" s="96"/>
      <c r="H5" s="96"/>
      <c r="I5" s="27"/>
      <c r="J5" s="97"/>
      <c r="K5" s="98"/>
      <c r="L5" s="98"/>
      <c r="M5" s="98"/>
      <c r="N5" s="98"/>
      <c r="O5" s="99"/>
      <c r="P5" s="27"/>
      <c r="Q5" s="27"/>
      <c r="R5" s="27"/>
      <c r="S5" s="27"/>
      <c r="T5" s="27"/>
      <c r="U5" s="27"/>
      <c r="V5" s="27"/>
      <c r="W5" s="64"/>
    </row>
    <row r="6" spans="1:31" x14ac:dyDescent="0.3">
      <c r="A6" s="63"/>
      <c r="B6" s="27"/>
      <c r="C6" s="96"/>
      <c r="D6" s="96"/>
      <c r="E6" s="96"/>
      <c r="F6" s="96"/>
      <c r="G6" s="96"/>
      <c r="H6" s="96"/>
      <c r="I6" s="27"/>
      <c r="J6" s="100"/>
      <c r="K6" s="101"/>
      <c r="L6" s="101"/>
      <c r="M6" s="101"/>
      <c r="N6" s="101"/>
      <c r="O6" s="102"/>
      <c r="P6" s="27"/>
      <c r="Q6" s="27"/>
      <c r="R6" s="27"/>
      <c r="S6" s="27"/>
      <c r="T6" s="27"/>
      <c r="U6" s="27"/>
      <c r="V6" s="27"/>
      <c r="W6" s="64"/>
    </row>
    <row r="7" spans="1:31" x14ac:dyDescent="0.3">
      <c r="A7" s="63"/>
      <c r="B7" s="27"/>
      <c r="C7" s="96"/>
      <c r="D7" s="96"/>
      <c r="E7" s="96"/>
      <c r="F7" s="96"/>
      <c r="G7" s="96"/>
      <c r="H7" s="96"/>
      <c r="I7" s="27"/>
      <c r="J7" s="100"/>
      <c r="K7" s="101"/>
      <c r="L7" s="101"/>
      <c r="M7" s="101"/>
      <c r="N7" s="101"/>
      <c r="O7" s="102"/>
      <c r="P7" s="27"/>
      <c r="Q7" s="27"/>
      <c r="R7" s="27"/>
      <c r="S7" s="27"/>
      <c r="T7" s="27"/>
      <c r="U7" s="27"/>
      <c r="V7" s="27"/>
      <c r="W7" s="64"/>
    </row>
    <row r="8" spans="1:31" x14ac:dyDescent="0.3">
      <c r="A8" s="63"/>
      <c r="B8" s="27"/>
      <c r="C8" s="96"/>
      <c r="D8" s="96"/>
      <c r="E8" s="96"/>
      <c r="F8" s="96"/>
      <c r="G8" s="96"/>
      <c r="H8" s="96"/>
      <c r="I8" s="27"/>
      <c r="J8" s="100"/>
      <c r="K8" s="101"/>
      <c r="L8" s="101"/>
      <c r="M8" s="101"/>
      <c r="N8" s="101"/>
      <c r="O8" s="102"/>
      <c r="P8" s="27"/>
      <c r="Q8" s="27"/>
      <c r="R8" s="27"/>
      <c r="S8" s="27"/>
      <c r="T8" s="27"/>
      <c r="U8" s="27"/>
      <c r="V8" s="27"/>
      <c r="W8" s="64"/>
    </row>
    <row r="9" spans="1:31" x14ac:dyDescent="0.3">
      <c r="A9" s="63"/>
      <c r="B9" s="27"/>
      <c r="C9" s="96"/>
      <c r="D9" s="96"/>
      <c r="E9" s="96"/>
      <c r="F9" s="96"/>
      <c r="G9" s="96"/>
      <c r="H9" s="96"/>
      <c r="I9" s="27"/>
      <c r="J9" s="103"/>
      <c r="K9" s="104"/>
      <c r="L9" s="104"/>
      <c r="M9" s="104"/>
      <c r="N9" s="104"/>
      <c r="O9" s="105"/>
      <c r="P9" s="27"/>
      <c r="Q9" s="27"/>
      <c r="R9" s="27"/>
      <c r="S9" s="27"/>
      <c r="T9" s="27"/>
      <c r="U9" s="27"/>
      <c r="V9" s="27"/>
      <c r="W9" s="64"/>
    </row>
    <row r="10" spans="1:31" x14ac:dyDescent="0.3">
      <c r="A10" s="63"/>
      <c r="B10" s="27"/>
      <c r="C10" s="28"/>
      <c r="D10" s="30"/>
      <c r="E10" s="30"/>
      <c r="F10" s="30"/>
      <c r="G10" s="27"/>
      <c r="H10" s="27"/>
      <c r="I10" s="27"/>
      <c r="J10" s="27"/>
      <c r="K10" s="27"/>
      <c r="L10" s="27"/>
      <c r="M10" s="27"/>
      <c r="N10" s="27"/>
      <c r="O10" s="27"/>
      <c r="P10" s="27"/>
      <c r="Q10" s="27"/>
      <c r="R10" s="27"/>
      <c r="S10" s="27"/>
      <c r="T10" s="27"/>
      <c r="U10" s="27"/>
      <c r="V10" s="27"/>
      <c r="W10" s="64"/>
    </row>
    <row r="11" spans="1:31" x14ac:dyDescent="0.3">
      <c r="A11" s="63"/>
      <c r="B11" s="27"/>
      <c r="C11" s="28"/>
      <c r="D11" s="22" t="s">
        <v>279</v>
      </c>
      <c r="E11" s="22" t="s">
        <v>280</v>
      </c>
      <c r="F11" s="22" t="s">
        <v>281</v>
      </c>
      <c r="G11" s="29"/>
      <c r="H11" s="27"/>
      <c r="I11" s="27"/>
      <c r="J11" s="27"/>
      <c r="K11" s="27"/>
      <c r="L11" s="27"/>
      <c r="M11" s="27"/>
      <c r="N11" s="27"/>
      <c r="O11" s="27"/>
      <c r="P11" s="27"/>
      <c r="Q11" s="27"/>
      <c r="R11" s="27"/>
      <c r="S11" s="27"/>
      <c r="T11" s="27"/>
      <c r="U11" s="27"/>
      <c r="V11" s="27"/>
      <c r="W11" s="64"/>
    </row>
    <row r="12" spans="1:31" x14ac:dyDescent="0.3">
      <c r="A12" s="63"/>
      <c r="B12" s="27"/>
      <c r="C12" s="28"/>
      <c r="D12" s="81" t="s">
        <v>306</v>
      </c>
      <c r="E12" s="81" t="s">
        <v>307</v>
      </c>
      <c r="F12" s="81" t="s">
        <v>278</v>
      </c>
      <c r="G12" s="29"/>
      <c r="H12" s="27"/>
      <c r="I12" s="27"/>
      <c r="J12" s="27"/>
      <c r="K12" s="27"/>
      <c r="L12" s="27"/>
      <c r="M12" s="27"/>
      <c r="N12" s="27"/>
      <c r="O12" s="27"/>
      <c r="P12" s="27"/>
      <c r="Q12" s="27"/>
      <c r="R12" s="27"/>
      <c r="S12" s="27"/>
      <c r="T12" s="27"/>
      <c r="U12" s="27"/>
      <c r="V12" s="27"/>
      <c r="W12" s="64"/>
    </row>
    <row r="13" spans="1:31" x14ac:dyDescent="0.3">
      <c r="A13" s="63"/>
      <c r="B13" s="27"/>
      <c r="C13" s="30"/>
      <c r="D13" s="31"/>
      <c r="E13" s="31"/>
      <c r="F13" s="31"/>
      <c r="G13" s="27"/>
      <c r="H13" s="27"/>
      <c r="I13" s="27"/>
      <c r="J13" s="27"/>
      <c r="K13" s="27"/>
      <c r="L13" s="27"/>
      <c r="M13" s="27"/>
      <c r="N13" s="27"/>
      <c r="O13" s="27"/>
      <c r="P13" s="27"/>
      <c r="Q13" s="27"/>
      <c r="R13" s="27"/>
      <c r="S13" s="27"/>
      <c r="T13" s="27"/>
      <c r="U13" s="27"/>
      <c r="V13" s="27"/>
      <c r="W13" s="64"/>
    </row>
    <row r="14" spans="1:31" x14ac:dyDescent="0.3">
      <c r="A14" s="63"/>
      <c r="B14" s="28"/>
      <c r="C14" s="32" t="s">
        <v>311</v>
      </c>
      <c r="D14" s="32" t="s">
        <v>282</v>
      </c>
      <c r="E14" s="32" t="s">
        <v>283</v>
      </c>
      <c r="F14" s="32" t="s">
        <v>284</v>
      </c>
      <c r="G14" s="32" t="s">
        <v>285</v>
      </c>
      <c r="H14" s="32" t="s">
        <v>286</v>
      </c>
      <c r="I14" s="32" t="s">
        <v>287</v>
      </c>
      <c r="J14" s="29"/>
      <c r="K14" s="27"/>
      <c r="L14" s="27"/>
      <c r="M14" s="27"/>
      <c r="N14" s="27"/>
      <c r="O14" s="27"/>
      <c r="P14" s="27"/>
      <c r="Q14" s="27"/>
      <c r="R14" s="27"/>
      <c r="S14" s="27"/>
      <c r="T14" s="27"/>
      <c r="U14" s="27"/>
      <c r="V14" s="27"/>
      <c r="W14" s="64"/>
    </row>
    <row r="15" spans="1:31" x14ac:dyDescent="0.3">
      <c r="A15" s="63"/>
      <c r="B15" s="28"/>
      <c r="C15" s="34" t="s">
        <v>310</v>
      </c>
      <c r="D15" s="34" t="s">
        <v>289</v>
      </c>
      <c r="E15" s="34" t="s">
        <v>305</v>
      </c>
      <c r="F15" s="34" t="s">
        <v>309</v>
      </c>
      <c r="G15" s="34">
        <v>1408907.1366825679</v>
      </c>
      <c r="H15" s="34">
        <v>23.4</v>
      </c>
      <c r="I15" s="34">
        <v>60209.706695836241</v>
      </c>
      <c r="J15" s="29"/>
      <c r="K15" s="27"/>
      <c r="L15" s="27"/>
      <c r="M15" s="27"/>
      <c r="N15" s="27"/>
      <c r="O15" s="27"/>
      <c r="P15" s="27"/>
      <c r="Q15" s="27"/>
      <c r="R15" s="27"/>
      <c r="S15" s="27"/>
      <c r="T15" s="27"/>
      <c r="U15" s="27"/>
      <c r="V15" s="27"/>
      <c r="W15" s="64"/>
      <c r="AE15" s="78"/>
    </row>
    <row r="16" spans="1:31" x14ac:dyDescent="0.3">
      <c r="A16" s="63"/>
      <c r="B16" s="28"/>
      <c r="C16" s="34" t="s">
        <v>312</v>
      </c>
      <c r="D16" s="34" t="s">
        <v>288</v>
      </c>
      <c r="E16" s="34" t="s">
        <v>289</v>
      </c>
      <c r="F16" s="34" t="s">
        <v>278</v>
      </c>
      <c r="G16" s="34">
        <v>1754764.2308375903</v>
      </c>
      <c r="H16" s="34">
        <v>28.9</v>
      </c>
      <c r="I16" s="34">
        <v>60718.485496110392</v>
      </c>
      <c r="J16" s="29"/>
      <c r="K16" s="27"/>
      <c r="L16" s="27"/>
      <c r="M16" s="27"/>
      <c r="N16" s="27"/>
      <c r="O16" s="27"/>
      <c r="P16" s="27"/>
      <c r="Q16" s="27"/>
      <c r="R16" s="27"/>
      <c r="S16" s="27"/>
      <c r="T16" s="27"/>
      <c r="U16" s="27"/>
      <c r="V16" s="27"/>
      <c r="W16" s="64"/>
      <c r="AE16" s="78"/>
    </row>
    <row r="17" spans="1:31" x14ac:dyDescent="0.3">
      <c r="A17" s="63"/>
      <c r="B17" s="28"/>
      <c r="C17" s="34" t="s">
        <v>313</v>
      </c>
      <c r="D17" s="34" t="s">
        <v>290</v>
      </c>
      <c r="E17" s="34" t="s">
        <v>291</v>
      </c>
      <c r="F17" s="34" t="s">
        <v>292</v>
      </c>
      <c r="G17" s="34">
        <v>1571190.8788174831</v>
      </c>
      <c r="H17" s="34">
        <v>31</v>
      </c>
      <c r="I17" s="34">
        <v>50683.576736047842</v>
      </c>
      <c r="J17" s="29"/>
      <c r="K17" s="27" t="s">
        <v>324</v>
      </c>
      <c r="L17" s="27"/>
      <c r="M17" s="27"/>
      <c r="N17" s="27"/>
      <c r="O17" s="27"/>
      <c r="P17" s="27"/>
      <c r="Q17" s="27"/>
      <c r="R17" s="27"/>
      <c r="S17" s="27"/>
      <c r="T17" s="27"/>
      <c r="U17" s="27"/>
      <c r="V17" s="27"/>
      <c r="W17" s="64"/>
      <c r="AE17" s="78"/>
    </row>
    <row r="18" spans="1:31" x14ac:dyDescent="0.3">
      <c r="A18" s="63"/>
      <c r="B18" s="28"/>
      <c r="C18" s="34" t="s">
        <v>314</v>
      </c>
      <c r="D18" s="34" t="s">
        <v>290</v>
      </c>
      <c r="E18" s="34" t="s">
        <v>291</v>
      </c>
      <c r="F18" s="34" t="s">
        <v>275</v>
      </c>
      <c r="G18" s="34">
        <v>2040157.2676349501</v>
      </c>
      <c r="H18" s="34">
        <v>33</v>
      </c>
      <c r="I18" s="34">
        <v>61822.947504089396</v>
      </c>
      <c r="J18" s="29"/>
      <c r="K18" s="27"/>
      <c r="L18" s="27"/>
      <c r="M18" s="27"/>
      <c r="N18" s="27"/>
      <c r="O18" s="27"/>
      <c r="P18" s="27"/>
      <c r="Q18" s="27"/>
      <c r="R18" s="27"/>
      <c r="S18" s="27"/>
      <c r="T18" s="27"/>
      <c r="U18" s="27"/>
      <c r="V18" s="27"/>
      <c r="W18" s="64"/>
      <c r="AE18" s="78"/>
    </row>
    <row r="19" spans="1:31" x14ac:dyDescent="0.3">
      <c r="A19" s="63"/>
      <c r="B19" s="28"/>
      <c r="C19" s="34" t="s">
        <v>315</v>
      </c>
      <c r="D19" s="34" t="s">
        <v>293</v>
      </c>
      <c r="E19" s="34" t="s">
        <v>294</v>
      </c>
      <c r="F19" s="34" t="s">
        <v>278</v>
      </c>
      <c r="G19" s="34">
        <v>1501839.9703093015</v>
      </c>
      <c r="H19" s="34">
        <v>26.6</v>
      </c>
      <c r="I19" s="34">
        <v>56460.149259748177</v>
      </c>
      <c r="J19" s="29"/>
      <c r="K19" s="27"/>
      <c r="L19" s="27"/>
      <c r="M19" s="27"/>
      <c r="N19" s="27"/>
      <c r="O19" s="27"/>
      <c r="P19" s="27"/>
      <c r="Q19" s="27"/>
      <c r="R19" s="27"/>
      <c r="S19" s="27"/>
      <c r="T19" s="27"/>
      <c r="U19" s="27"/>
      <c r="V19" s="27"/>
      <c r="W19" s="64"/>
      <c r="AE19" s="78"/>
    </row>
    <row r="20" spans="1:31" x14ac:dyDescent="0.3">
      <c r="A20" s="63"/>
      <c r="B20" s="28"/>
      <c r="C20" s="34" t="s">
        <v>318</v>
      </c>
      <c r="D20" s="34" t="s">
        <v>300</v>
      </c>
      <c r="E20" s="34" t="s">
        <v>301</v>
      </c>
      <c r="F20" s="34" t="s">
        <v>294</v>
      </c>
      <c r="G20" s="34">
        <v>1383674.042279989</v>
      </c>
      <c r="H20" s="34">
        <v>29.2</v>
      </c>
      <c r="I20" s="34">
        <v>47386.097338355787</v>
      </c>
      <c r="J20" s="29"/>
      <c r="K20" s="27"/>
      <c r="L20" s="27"/>
      <c r="M20" s="27"/>
      <c r="N20" s="27"/>
      <c r="O20" s="27"/>
      <c r="P20" s="27"/>
      <c r="Q20" s="27"/>
      <c r="R20" s="27"/>
      <c r="S20" s="27"/>
      <c r="T20" s="27"/>
      <c r="U20" s="27"/>
      <c r="V20" s="27"/>
      <c r="W20" s="64"/>
      <c r="AE20" s="78"/>
    </row>
    <row r="21" spans="1:31" x14ac:dyDescent="0.3">
      <c r="A21" s="63"/>
      <c r="B21" s="28"/>
      <c r="C21" s="34" t="s">
        <v>323</v>
      </c>
      <c r="D21" s="34" t="s">
        <v>295</v>
      </c>
      <c r="E21" s="34" t="s">
        <v>296</v>
      </c>
      <c r="F21" s="34" t="s">
        <v>297</v>
      </c>
      <c r="G21" s="34">
        <v>1413444.315289611</v>
      </c>
      <c r="H21" s="34">
        <v>28.5</v>
      </c>
      <c r="I21" s="34">
        <v>49594.537378582841</v>
      </c>
      <c r="J21" s="29"/>
      <c r="K21" s="27"/>
      <c r="L21" s="27"/>
      <c r="M21" s="27"/>
      <c r="N21" s="27"/>
      <c r="O21" s="27"/>
      <c r="P21" s="27"/>
      <c r="Q21" s="27"/>
      <c r="R21" s="27"/>
      <c r="S21" s="27"/>
      <c r="T21" s="27"/>
      <c r="U21" s="27"/>
      <c r="V21" s="27"/>
      <c r="W21" s="64"/>
      <c r="AE21" s="78"/>
    </row>
    <row r="22" spans="1:31" x14ac:dyDescent="0.3">
      <c r="A22" s="63"/>
      <c r="B22" s="28"/>
      <c r="C22" s="34" t="s">
        <v>316</v>
      </c>
      <c r="D22" s="34" t="s">
        <v>276</v>
      </c>
      <c r="E22" s="34" t="s">
        <v>277</v>
      </c>
      <c r="F22" s="34" t="s">
        <v>278</v>
      </c>
      <c r="G22" s="34">
        <v>1310901.2859162781</v>
      </c>
      <c r="H22" s="34">
        <v>29.9</v>
      </c>
      <c r="I22" s="34">
        <v>43842.852371781883</v>
      </c>
      <c r="J22" s="29"/>
      <c r="K22" s="27"/>
      <c r="L22" s="27"/>
      <c r="M22" s="27"/>
      <c r="N22" s="27"/>
      <c r="O22" s="27"/>
      <c r="P22" s="27"/>
      <c r="Q22" s="27"/>
      <c r="R22" s="27"/>
      <c r="S22" s="27"/>
      <c r="T22" s="27"/>
      <c r="U22" s="27"/>
      <c r="V22" s="27"/>
      <c r="W22" s="64"/>
    </row>
    <row r="23" spans="1:31" x14ac:dyDescent="0.3">
      <c r="A23" s="63"/>
      <c r="B23" s="28"/>
      <c r="C23" s="34" t="s">
        <v>317</v>
      </c>
      <c r="D23" s="34" t="s">
        <v>276</v>
      </c>
      <c r="E23" s="34" t="s">
        <v>277</v>
      </c>
      <c r="F23" s="34" t="s">
        <v>275</v>
      </c>
      <c r="G23" s="34">
        <v>1384421.3329582689</v>
      </c>
      <c r="H23" s="34">
        <v>32.200000000000003</v>
      </c>
      <c r="I23" s="34">
        <v>42994.451334107725</v>
      </c>
      <c r="J23" s="29"/>
      <c r="K23" s="27"/>
      <c r="L23" s="27"/>
      <c r="M23" s="27"/>
      <c r="N23" s="27"/>
      <c r="O23" s="27"/>
      <c r="P23" s="27"/>
      <c r="Q23" s="27"/>
      <c r="R23" s="27"/>
      <c r="S23" s="27"/>
      <c r="T23" s="27"/>
      <c r="U23" s="27"/>
      <c r="V23" s="27"/>
      <c r="W23" s="64"/>
    </row>
    <row r="24" spans="1:31" x14ac:dyDescent="0.3">
      <c r="A24" s="63"/>
      <c r="B24" s="28"/>
      <c r="C24" s="34" t="s">
        <v>320</v>
      </c>
      <c r="D24" s="34" t="s">
        <v>298</v>
      </c>
      <c r="E24" s="34" t="s">
        <v>299</v>
      </c>
      <c r="F24" s="34" t="s">
        <v>278</v>
      </c>
      <c r="G24" s="34">
        <v>1258821.3388671738</v>
      </c>
      <c r="H24" s="34">
        <v>27.900000000000002</v>
      </c>
      <c r="I24" s="34">
        <v>45119.044403841348</v>
      </c>
      <c r="J24" s="29"/>
      <c r="K24" s="27"/>
      <c r="L24" s="27"/>
      <c r="M24" s="27"/>
      <c r="N24" s="27"/>
      <c r="O24" s="27"/>
      <c r="P24" s="27"/>
      <c r="Q24" s="27"/>
      <c r="R24" s="27"/>
      <c r="S24" s="27"/>
      <c r="T24" s="27"/>
      <c r="U24" s="27"/>
      <c r="V24" s="27"/>
      <c r="W24" s="64"/>
    </row>
    <row r="25" spans="1:31" x14ac:dyDescent="0.3">
      <c r="A25" s="63"/>
      <c r="B25" s="28"/>
      <c r="C25" s="34" t="s">
        <v>319</v>
      </c>
      <c r="D25" s="34" t="s">
        <v>302</v>
      </c>
      <c r="E25" s="34" t="s">
        <v>299</v>
      </c>
      <c r="F25" s="34" t="s">
        <v>278</v>
      </c>
      <c r="G25" s="34">
        <v>807317.93075712875</v>
      </c>
      <c r="H25" s="34">
        <v>20.6</v>
      </c>
      <c r="I25" s="34">
        <v>39190.190813452849</v>
      </c>
      <c r="J25" s="29"/>
      <c r="K25" s="27"/>
      <c r="L25" s="27"/>
      <c r="M25" s="27"/>
      <c r="N25" s="27"/>
      <c r="O25" s="27"/>
      <c r="P25" s="27"/>
      <c r="Q25" s="27"/>
      <c r="R25" s="27"/>
      <c r="S25" s="27"/>
      <c r="T25" s="27"/>
      <c r="U25" s="27"/>
      <c r="V25" s="27"/>
      <c r="W25" s="64"/>
    </row>
    <row r="26" spans="1:31" x14ac:dyDescent="0.3">
      <c r="A26" s="63"/>
      <c r="B26" s="28"/>
      <c r="C26" s="34" t="s">
        <v>321</v>
      </c>
      <c r="D26" s="34" t="s">
        <v>303</v>
      </c>
      <c r="E26" s="34" t="s">
        <v>304</v>
      </c>
      <c r="F26" s="34" t="s">
        <v>278</v>
      </c>
      <c r="G26" s="34">
        <v>1168294.3326095378</v>
      </c>
      <c r="H26" s="34">
        <v>29.7</v>
      </c>
      <c r="I26" s="34">
        <v>39336.509515472651</v>
      </c>
      <c r="J26" s="29"/>
      <c r="K26" s="27"/>
      <c r="L26" s="27"/>
      <c r="M26" s="27"/>
      <c r="N26" s="27"/>
      <c r="O26" s="27"/>
      <c r="P26" s="27"/>
      <c r="Q26" s="27"/>
      <c r="R26" s="27"/>
      <c r="S26" s="27"/>
      <c r="T26" s="27"/>
      <c r="U26" s="27"/>
      <c r="V26" s="27"/>
      <c r="W26" s="64"/>
    </row>
    <row r="27" spans="1:31" x14ac:dyDescent="0.3">
      <c r="A27" s="63"/>
      <c r="B27" s="28"/>
      <c r="C27" s="34" t="s">
        <v>322</v>
      </c>
      <c r="D27" s="34" t="s">
        <v>306</v>
      </c>
      <c r="E27" s="34" t="s">
        <v>307</v>
      </c>
      <c r="F27" s="34" t="s">
        <v>278</v>
      </c>
      <c r="G27" s="34">
        <v>843322.89887343871</v>
      </c>
      <c r="H27" s="34">
        <v>28.9</v>
      </c>
      <c r="I27" s="34">
        <v>29180.723144409647</v>
      </c>
      <c r="J27" s="29"/>
      <c r="K27" s="27"/>
      <c r="L27" s="27"/>
      <c r="M27" s="27"/>
      <c r="N27" s="27"/>
      <c r="O27" s="27"/>
      <c r="P27" s="27"/>
      <c r="Q27" s="27"/>
      <c r="R27" s="27"/>
      <c r="S27" s="27"/>
      <c r="T27" s="27"/>
      <c r="U27" s="27"/>
      <c r="V27" s="27"/>
      <c r="W27" s="64"/>
      <c r="AE27" s="78"/>
    </row>
    <row r="28" spans="1:31" x14ac:dyDescent="0.3">
      <c r="A28" s="63"/>
      <c r="B28" s="28"/>
      <c r="C28" s="34"/>
      <c r="D28" s="34"/>
      <c r="E28" s="34"/>
      <c r="F28" s="34"/>
      <c r="G28" s="34"/>
      <c r="H28" s="34"/>
      <c r="I28" s="34"/>
      <c r="J28" s="29"/>
      <c r="K28" s="27"/>
      <c r="L28" s="27"/>
      <c r="M28" s="27"/>
      <c r="N28" s="27"/>
      <c r="O28" s="27"/>
      <c r="P28" s="27"/>
      <c r="Q28" s="27"/>
      <c r="R28" s="27"/>
      <c r="S28" s="27"/>
      <c r="T28" s="27"/>
      <c r="U28" s="27"/>
      <c r="V28" s="27"/>
      <c r="W28" s="64"/>
      <c r="AE28" s="78"/>
    </row>
    <row r="29" spans="1:31" ht="16.5" customHeight="1" x14ac:dyDescent="0.3">
      <c r="A29" s="63"/>
      <c r="B29" s="28"/>
      <c r="C29" s="34"/>
      <c r="D29" s="34"/>
      <c r="E29" s="34"/>
      <c r="F29" s="34"/>
      <c r="G29" s="34"/>
      <c r="H29" s="34"/>
      <c r="I29" s="34"/>
      <c r="J29" s="29"/>
      <c r="K29" s="27"/>
      <c r="L29" s="27"/>
      <c r="M29" s="27"/>
      <c r="N29" s="27"/>
      <c r="O29" s="27"/>
      <c r="P29" s="27"/>
      <c r="Q29" s="27"/>
      <c r="R29" s="27"/>
      <c r="S29" s="27"/>
      <c r="T29" s="27"/>
      <c r="U29" s="27"/>
      <c r="V29" s="27"/>
      <c r="W29" s="64"/>
      <c r="AE29" s="79"/>
    </row>
    <row r="30" spans="1:31" x14ac:dyDescent="0.3">
      <c r="A30" s="63"/>
      <c r="B30" s="28"/>
      <c r="C30" s="34"/>
      <c r="D30" s="34"/>
      <c r="E30" s="34"/>
      <c r="F30" s="34"/>
      <c r="G30" s="34"/>
      <c r="H30" s="34"/>
      <c r="I30" s="34"/>
      <c r="J30" s="29"/>
      <c r="K30" s="27"/>
      <c r="L30" s="27"/>
      <c r="M30" s="27"/>
      <c r="N30" s="27"/>
      <c r="O30" s="27"/>
      <c r="P30" s="27"/>
      <c r="Q30" s="27"/>
      <c r="R30" s="27"/>
      <c r="S30" s="27"/>
      <c r="T30" s="27"/>
      <c r="U30" s="27"/>
      <c r="V30" s="27"/>
      <c r="W30" s="64"/>
      <c r="AE30" s="79"/>
    </row>
    <row r="31" spans="1:31" x14ac:dyDescent="0.3">
      <c r="A31" s="63"/>
      <c r="B31" s="28"/>
      <c r="C31" s="34"/>
      <c r="D31" s="34"/>
      <c r="E31" s="34"/>
      <c r="F31" s="34"/>
      <c r="G31" s="34"/>
      <c r="H31" s="34"/>
      <c r="I31" s="34"/>
      <c r="J31" s="29"/>
      <c r="K31" s="27"/>
      <c r="L31" s="27"/>
      <c r="M31" s="27"/>
      <c r="N31" s="27"/>
      <c r="O31" s="27"/>
      <c r="P31" s="27"/>
      <c r="Q31" s="27"/>
      <c r="R31" s="27"/>
      <c r="S31" s="27"/>
      <c r="T31" s="27"/>
      <c r="U31" s="27"/>
      <c r="V31" s="27"/>
      <c r="W31" s="64"/>
      <c r="AE31" s="79"/>
    </row>
    <row r="32" spans="1:31" x14ac:dyDescent="0.3">
      <c r="A32" s="63"/>
      <c r="B32" s="28"/>
      <c r="C32" s="34"/>
      <c r="D32" s="34"/>
      <c r="E32" s="34"/>
      <c r="F32" s="34"/>
      <c r="G32" s="34"/>
      <c r="H32" s="34"/>
      <c r="I32" s="34"/>
      <c r="J32" s="29"/>
      <c r="K32" s="27"/>
      <c r="L32" s="27"/>
      <c r="M32" s="27"/>
      <c r="N32" s="27"/>
      <c r="O32" s="27"/>
      <c r="P32" s="27"/>
      <c r="Q32" s="27"/>
      <c r="R32" s="27"/>
      <c r="S32" s="27"/>
      <c r="T32" s="27"/>
      <c r="U32" s="27"/>
      <c r="V32" s="27"/>
      <c r="W32" s="64"/>
      <c r="AE32" s="79"/>
    </row>
    <row r="33" spans="1:31" x14ac:dyDescent="0.3">
      <c r="A33" s="63"/>
      <c r="B33" s="28"/>
      <c r="C33" s="34"/>
      <c r="D33" s="34"/>
      <c r="E33" s="34"/>
      <c r="F33" s="34"/>
      <c r="G33" s="34"/>
      <c r="H33" s="34"/>
      <c r="I33" s="34"/>
      <c r="J33" s="29"/>
      <c r="K33" s="27"/>
      <c r="L33" s="27"/>
      <c r="M33" s="27"/>
      <c r="N33" s="27"/>
      <c r="O33" s="27"/>
      <c r="P33" s="27"/>
      <c r="Q33" s="27"/>
      <c r="R33" s="27"/>
      <c r="S33" s="27"/>
      <c r="T33" s="27"/>
      <c r="U33" s="27"/>
      <c r="V33" s="27"/>
      <c r="W33" s="64"/>
      <c r="AE33" s="79"/>
    </row>
    <row r="34" spans="1:31" x14ac:dyDescent="0.3">
      <c r="A34" s="63"/>
      <c r="B34" s="28"/>
      <c r="C34" s="34"/>
      <c r="D34" s="34"/>
      <c r="E34" s="34"/>
      <c r="F34" s="34"/>
      <c r="G34" s="34"/>
      <c r="H34" s="34"/>
      <c r="I34" s="34"/>
      <c r="J34" s="29"/>
      <c r="K34" s="27"/>
      <c r="L34" s="27"/>
      <c r="M34" s="27"/>
      <c r="N34" s="27"/>
      <c r="O34" s="27"/>
      <c r="P34" s="27"/>
      <c r="Q34" s="27"/>
      <c r="R34" s="27"/>
      <c r="S34" s="27"/>
      <c r="T34" s="27"/>
      <c r="U34" s="27"/>
      <c r="V34" s="27"/>
      <c r="W34" s="64"/>
    </row>
    <row r="35" spans="1:31" x14ac:dyDescent="0.3">
      <c r="A35" s="63"/>
      <c r="B35" s="28"/>
      <c r="C35" s="31"/>
      <c r="D35" s="31"/>
      <c r="E35" s="31"/>
      <c r="F35" s="31"/>
      <c r="G35" s="31"/>
      <c r="H35" s="31"/>
      <c r="I35" s="31"/>
      <c r="J35" s="29"/>
      <c r="K35" s="27"/>
      <c r="L35" s="27"/>
      <c r="M35" s="27"/>
      <c r="N35" s="27"/>
      <c r="O35" s="27"/>
      <c r="P35" s="27"/>
      <c r="Q35" s="27"/>
      <c r="R35" s="27"/>
      <c r="S35" s="27"/>
      <c r="T35" s="27"/>
      <c r="U35" s="27"/>
      <c r="V35" s="27"/>
      <c r="W35" s="64"/>
    </row>
    <row r="36" spans="1:31" x14ac:dyDescent="0.3">
      <c r="A36" s="63"/>
      <c r="B36" s="28"/>
      <c r="C36" s="27"/>
      <c r="D36" s="27"/>
      <c r="E36" s="27"/>
      <c r="F36" s="27"/>
      <c r="G36" s="27"/>
      <c r="H36" s="27"/>
      <c r="I36" s="27"/>
      <c r="J36" s="29"/>
      <c r="K36" s="27"/>
      <c r="L36" s="27"/>
      <c r="M36" s="27"/>
      <c r="N36" s="27"/>
      <c r="O36" s="27"/>
      <c r="P36" s="27"/>
      <c r="Q36" s="27"/>
      <c r="R36" s="27"/>
      <c r="S36" s="27"/>
      <c r="T36" s="27"/>
      <c r="U36" s="27"/>
      <c r="V36" s="27"/>
      <c r="W36" s="64"/>
    </row>
    <row r="37" spans="1:31" x14ac:dyDescent="0.3">
      <c r="A37" s="63"/>
      <c r="B37" s="28"/>
      <c r="C37" s="27"/>
      <c r="D37" s="27"/>
      <c r="E37" s="27"/>
      <c r="F37" s="27"/>
      <c r="G37" s="27"/>
      <c r="H37" s="27"/>
      <c r="I37" s="27"/>
      <c r="J37" s="29"/>
      <c r="K37" s="27"/>
      <c r="L37" s="27"/>
      <c r="M37" s="27"/>
      <c r="N37" s="27"/>
      <c r="O37" s="27"/>
      <c r="P37" s="27"/>
      <c r="Q37" s="27"/>
      <c r="R37" s="27"/>
      <c r="S37" s="27"/>
      <c r="T37" s="27"/>
      <c r="U37" s="27"/>
      <c r="V37" s="27"/>
      <c r="W37" s="64"/>
    </row>
    <row r="38" spans="1:31" x14ac:dyDescent="0.3">
      <c r="A38" s="63"/>
      <c r="B38" s="28"/>
      <c r="C38" s="27"/>
      <c r="D38" s="27"/>
      <c r="E38" s="27"/>
      <c r="F38" s="27"/>
      <c r="G38" s="27"/>
      <c r="H38" s="27"/>
      <c r="I38" s="27"/>
      <c r="J38" s="29"/>
      <c r="K38" s="27"/>
      <c r="L38" s="27"/>
      <c r="M38" s="27"/>
      <c r="N38" s="27"/>
      <c r="O38" s="27"/>
      <c r="P38" s="27"/>
      <c r="Q38" s="27"/>
      <c r="R38" s="27"/>
      <c r="S38" s="27"/>
      <c r="T38" s="27"/>
      <c r="U38" s="27"/>
      <c r="V38" s="27"/>
      <c r="W38" s="64"/>
    </row>
    <row r="39" spans="1:31" x14ac:dyDescent="0.3">
      <c r="A39" s="63"/>
      <c r="B39" s="28"/>
      <c r="C39" s="27"/>
      <c r="D39" s="27"/>
      <c r="E39" s="27"/>
      <c r="F39" s="27"/>
      <c r="G39" s="27"/>
      <c r="H39" s="27"/>
      <c r="I39" s="27"/>
      <c r="J39" s="29"/>
      <c r="K39" s="27"/>
      <c r="L39" s="27"/>
      <c r="M39" s="27"/>
      <c r="N39" s="27"/>
      <c r="O39" s="27"/>
      <c r="P39" s="27"/>
      <c r="Q39" s="27"/>
      <c r="R39" s="27"/>
      <c r="S39" s="27"/>
      <c r="T39" s="27"/>
      <c r="U39" s="27"/>
      <c r="V39" s="27"/>
      <c r="W39" s="64"/>
    </row>
    <row r="40" spans="1:31" x14ac:dyDescent="0.3">
      <c r="A40" s="63"/>
      <c r="B40" s="28"/>
      <c r="C40" s="27"/>
      <c r="D40" s="27"/>
      <c r="E40" s="27"/>
      <c r="F40" s="27"/>
      <c r="G40" s="27"/>
      <c r="H40" s="27"/>
      <c r="I40" s="27"/>
      <c r="J40" s="29"/>
      <c r="K40" s="27"/>
      <c r="L40" s="27"/>
      <c r="M40" s="27"/>
      <c r="N40" s="27"/>
      <c r="O40" s="27"/>
      <c r="P40" s="27"/>
      <c r="Q40" s="27"/>
      <c r="R40" s="27"/>
      <c r="S40" s="27"/>
      <c r="T40" s="27"/>
      <c r="U40" s="27"/>
      <c r="V40" s="27"/>
      <c r="W40" s="64"/>
    </row>
    <row r="41" spans="1:31" x14ac:dyDescent="0.3">
      <c r="A41" s="63"/>
      <c r="B41" s="28"/>
      <c r="C41" s="27"/>
      <c r="D41" s="27"/>
      <c r="E41" s="27"/>
      <c r="F41" s="27"/>
      <c r="G41" s="27"/>
      <c r="H41" s="27"/>
      <c r="I41" s="27"/>
      <c r="J41" s="29"/>
      <c r="K41" s="27"/>
      <c r="L41" s="27"/>
      <c r="M41" s="27"/>
      <c r="N41" s="27"/>
      <c r="O41" s="27"/>
      <c r="P41" s="27"/>
      <c r="Q41" s="27"/>
      <c r="R41" s="27"/>
      <c r="S41" s="27"/>
      <c r="T41" s="27"/>
      <c r="U41" s="27"/>
      <c r="V41" s="27"/>
      <c r="W41" s="64"/>
    </row>
    <row r="42" spans="1:31" x14ac:dyDescent="0.3">
      <c r="A42" s="63"/>
      <c r="B42" s="27"/>
      <c r="C42" s="31"/>
      <c r="D42" s="31"/>
      <c r="E42" s="31"/>
      <c r="F42" s="31"/>
      <c r="G42" s="31"/>
      <c r="H42" s="31"/>
      <c r="I42" s="31"/>
      <c r="J42" s="27"/>
      <c r="K42" s="27"/>
      <c r="L42" s="27"/>
      <c r="M42" s="27"/>
      <c r="N42" s="27"/>
      <c r="O42" s="27"/>
      <c r="P42" s="27"/>
      <c r="Q42" s="27"/>
      <c r="R42" s="27"/>
      <c r="S42" s="27"/>
      <c r="T42" s="27"/>
      <c r="U42" s="27"/>
      <c r="V42" s="27"/>
      <c r="W42" s="64"/>
    </row>
    <row r="43" spans="1:31" x14ac:dyDescent="0.3">
      <c r="A43" s="63"/>
      <c r="B43" s="27"/>
      <c r="C43" s="27"/>
      <c r="D43" s="27"/>
      <c r="E43" s="27"/>
      <c r="F43" s="27"/>
      <c r="G43" s="27"/>
      <c r="H43" s="27"/>
      <c r="I43" s="27"/>
      <c r="J43" s="27"/>
      <c r="K43" s="27"/>
      <c r="L43" s="27"/>
      <c r="M43" s="27"/>
      <c r="N43" s="27"/>
      <c r="O43" s="27"/>
      <c r="P43" s="27"/>
      <c r="Q43" s="27"/>
      <c r="R43" s="27"/>
      <c r="S43" s="27"/>
      <c r="T43" s="27"/>
      <c r="U43" s="27"/>
      <c r="V43" s="27"/>
      <c r="W43" s="64"/>
    </row>
    <row r="44" spans="1:31" x14ac:dyDescent="0.3">
      <c r="A44" s="63"/>
      <c r="B44" s="27"/>
      <c r="C44" s="27"/>
      <c r="D44" s="27"/>
      <c r="E44" s="27"/>
      <c r="F44" s="27"/>
      <c r="G44" s="27"/>
      <c r="H44" s="27"/>
      <c r="I44" s="27"/>
      <c r="J44" s="27"/>
      <c r="K44" s="27"/>
      <c r="L44" s="27"/>
      <c r="M44" s="27"/>
      <c r="N44" s="27"/>
      <c r="O44" s="27"/>
      <c r="P44" s="27"/>
      <c r="Q44" s="27"/>
      <c r="R44" s="27"/>
      <c r="S44" s="27"/>
      <c r="T44" s="27"/>
      <c r="U44" s="27"/>
      <c r="V44" s="27"/>
      <c r="W44" s="64"/>
    </row>
    <row r="45" spans="1:31" x14ac:dyDescent="0.3">
      <c r="A45" s="63"/>
      <c r="B45" s="27"/>
      <c r="C45" s="27"/>
      <c r="D45" s="27"/>
      <c r="E45" s="27"/>
      <c r="F45" s="27"/>
      <c r="G45" s="27"/>
      <c r="H45" s="27"/>
      <c r="I45" s="27"/>
      <c r="J45" s="27"/>
      <c r="K45" s="27"/>
      <c r="L45" s="27"/>
      <c r="M45" s="27"/>
      <c r="N45" s="27"/>
      <c r="O45" s="27"/>
      <c r="P45" s="27"/>
      <c r="Q45" s="27"/>
      <c r="R45" s="27"/>
      <c r="S45" s="27"/>
      <c r="T45" s="27"/>
      <c r="U45" s="27"/>
      <c r="V45" s="27"/>
      <c r="W45" s="64"/>
    </row>
    <row r="46" spans="1:31" x14ac:dyDescent="0.3">
      <c r="A46" s="63"/>
      <c r="B46" s="27"/>
      <c r="C46" s="27"/>
      <c r="D46" s="27"/>
      <c r="E46" s="27"/>
      <c r="F46" s="27"/>
      <c r="G46" s="27"/>
      <c r="H46" s="27"/>
      <c r="I46" s="27"/>
      <c r="J46" s="27"/>
      <c r="K46" s="27"/>
      <c r="L46" s="27"/>
      <c r="M46" s="27"/>
      <c r="N46" s="27"/>
      <c r="O46" s="27"/>
      <c r="P46" s="27"/>
      <c r="Q46" s="27"/>
      <c r="R46" s="27"/>
      <c r="S46" s="27"/>
      <c r="T46" s="27"/>
      <c r="U46" s="27"/>
      <c r="V46" s="27"/>
      <c r="W46" s="64"/>
    </row>
    <row r="47" spans="1:31" x14ac:dyDescent="0.3">
      <c r="A47" s="63"/>
      <c r="B47" s="27"/>
      <c r="C47" s="27"/>
      <c r="D47" s="27"/>
      <c r="E47" s="27"/>
      <c r="F47" s="27"/>
      <c r="G47" s="27"/>
      <c r="H47" s="27"/>
      <c r="I47" s="27"/>
      <c r="J47" s="27"/>
      <c r="K47" s="27"/>
      <c r="L47" s="27"/>
      <c r="M47" s="27"/>
      <c r="N47" s="27"/>
      <c r="O47" s="27"/>
      <c r="P47" s="27"/>
      <c r="Q47" s="27"/>
      <c r="R47" s="27"/>
      <c r="S47" s="27"/>
      <c r="T47" s="27"/>
      <c r="U47" s="27"/>
      <c r="V47" s="27"/>
      <c r="W47" s="64"/>
    </row>
    <row r="48" spans="1:31" x14ac:dyDescent="0.3">
      <c r="A48" s="63"/>
      <c r="B48" s="27"/>
      <c r="C48" s="27"/>
      <c r="D48" s="27"/>
      <c r="E48" s="27"/>
      <c r="F48" s="27"/>
      <c r="G48" s="27"/>
      <c r="H48" s="27"/>
      <c r="I48" s="27"/>
      <c r="J48" s="27"/>
      <c r="K48" s="27"/>
      <c r="L48" s="27"/>
      <c r="M48" s="27"/>
      <c r="N48" s="27"/>
      <c r="O48" s="27"/>
      <c r="P48" s="27"/>
      <c r="Q48" s="27"/>
      <c r="R48" s="27"/>
      <c r="S48" s="27"/>
      <c r="T48" s="27"/>
      <c r="U48" s="27"/>
      <c r="V48" s="27"/>
      <c r="W48" s="64"/>
    </row>
    <row r="49" spans="1:23" x14ac:dyDescent="0.3">
      <c r="A49" s="63"/>
      <c r="B49" s="27"/>
      <c r="C49" s="30"/>
      <c r="D49" s="30"/>
      <c r="E49" s="30"/>
      <c r="F49" s="30"/>
      <c r="G49" s="30"/>
      <c r="H49" s="30"/>
      <c r="I49" s="30"/>
      <c r="J49" s="30"/>
      <c r="K49" s="30"/>
      <c r="L49" s="30"/>
      <c r="M49" s="30"/>
      <c r="N49" s="30"/>
      <c r="O49" s="30"/>
      <c r="P49" s="27"/>
      <c r="Q49" s="27"/>
      <c r="R49" s="27"/>
      <c r="S49" s="27"/>
      <c r="T49" s="27"/>
      <c r="U49" s="27"/>
      <c r="V49" s="27"/>
      <c r="W49" s="64"/>
    </row>
    <row r="50" spans="1:23" ht="16.5" customHeight="1" x14ac:dyDescent="0.3">
      <c r="A50" s="63"/>
      <c r="B50" s="28"/>
      <c r="C50" s="86"/>
      <c r="D50" s="87"/>
      <c r="E50" s="87"/>
      <c r="F50" s="87"/>
      <c r="G50" s="87"/>
      <c r="H50" s="87"/>
      <c r="J50" s="86"/>
      <c r="K50" s="86"/>
      <c r="L50" s="86"/>
      <c r="M50" s="86"/>
      <c r="N50" s="86"/>
      <c r="O50" s="86"/>
      <c r="P50" s="29"/>
      <c r="Q50" s="27"/>
      <c r="R50" s="27"/>
      <c r="S50" s="27"/>
      <c r="T50" s="27"/>
      <c r="U50" s="27"/>
      <c r="V50" s="27"/>
      <c r="W50" s="64"/>
    </row>
    <row r="51" spans="1:23" x14ac:dyDescent="0.3">
      <c r="A51" s="63"/>
      <c r="B51" s="28"/>
      <c r="C51" s="87"/>
      <c r="D51" s="87"/>
      <c r="E51" s="87"/>
      <c r="F51" s="87"/>
      <c r="G51" s="87"/>
      <c r="H51" s="87"/>
      <c r="J51" s="86"/>
      <c r="K51" s="86"/>
      <c r="L51" s="86"/>
      <c r="M51" s="86"/>
      <c r="N51" s="86"/>
      <c r="O51" s="86"/>
      <c r="P51" s="29"/>
      <c r="Q51" s="27"/>
      <c r="R51" s="27"/>
      <c r="S51" s="27"/>
      <c r="T51" s="27"/>
      <c r="U51" s="27"/>
      <c r="V51" s="27"/>
      <c r="W51" s="64"/>
    </row>
    <row r="52" spans="1:23" x14ac:dyDescent="0.3">
      <c r="A52" s="63"/>
      <c r="B52" s="28"/>
      <c r="C52" s="79"/>
      <c r="D52" s="79"/>
      <c r="E52" s="79"/>
      <c r="F52" s="79"/>
      <c r="G52" s="79"/>
      <c r="H52" s="79"/>
      <c r="J52" s="79"/>
      <c r="K52" s="79"/>
      <c r="L52" s="79"/>
      <c r="M52" s="79"/>
      <c r="N52" s="79"/>
      <c r="O52" s="79"/>
      <c r="P52" s="29"/>
      <c r="Q52" s="27"/>
      <c r="R52" s="27"/>
      <c r="S52" s="27"/>
      <c r="T52" s="27"/>
      <c r="U52" s="27"/>
      <c r="V52" s="27"/>
      <c r="W52" s="64"/>
    </row>
    <row r="53" spans="1:23" x14ac:dyDescent="0.3">
      <c r="A53" s="63"/>
      <c r="B53" s="28"/>
      <c r="C53" s="79"/>
      <c r="D53" s="79"/>
      <c r="E53" s="79"/>
      <c r="F53" s="79"/>
      <c r="G53" s="79"/>
      <c r="H53" s="79"/>
      <c r="J53" s="79"/>
      <c r="K53" s="79"/>
      <c r="L53" s="79"/>
      <c r="M53" s="79"/>
      <c r="N53" s="79"/>
      <c r="O53" s="79"/>
      <c r="P53" s="29"/>
      <c r="Q53" s="27"/>
      <c r="R53" s="27"/>
      <c r="S53" s="27"/>
      <c r="T53" s="27"/>
      <c r="U53" s="27"/>
      <c r="V53" s="27"/>
      <c r="W53" s="64"/>
    </row>
    <row r="54" spans="1:23" x14ac:dyDescent="0.3">
      <c r="A54" s="63"/>
      <c r="B54" s="28"/>
      <c r="C54" s="79"/>
      <c r="D54" s="79"/>
      <c r="E54" s="79"/>
      <c r="F54" s="79"/>
      <c r="G54" s="79"/>
      <c r="H54" s="79"/>
      <c r="J54" s="79"/>
      <c r="K54" s="79"/>
      <c r="L54" s="79"/>
      <c r="M54" s="79"/>
      <c r="N54" s="79"/>
      <c r="O54" s="79"/>
      <c r="P54" s="29"/>
      <c r="Q54" s="27"/>
      <c r="R54" s="27"/>
      <c r="S54" s="27"/>
      <c r="T54" s="27"/>
      <c r="U54" s="27"/>
      <c r="V54" s="27"/>
      <c r="W54" s="64"/>
    </row>
    <row r="55" spans="1:23" x14ac:dyDescent="0.3">
      <c r="A55" s="63"/>
      <c r="B55" s="28"/>
      <c r="C55" s="79"/>
      <c r="D55" s="79"/>
      <c r="E55" s="79"/>
      <c r="F55" s="79"/>
      <c r="G55" s="79"/>
      <c r="H55" s="79"/>
      <c r="J55" s="79"/>
      <c r="K55" s="79"/>
      <c r="L55" s="79"/>
      <c r="M55" s="79"/>
      <c r="N55" s="79"/>
      <c r="O55" s="79"/>
      <c r="P55" s="29"/>
      <c r="Q55" s="27"/>
      <c r="R55" s="27"/>
      <c r="S55" s="27"/>
      <c r="T55" s="27"/>
      <c r="U55" s="27"/>
      <c r="V55" s="27"/>
      <c r="W55" s="64"/>
    </row>
    <row r="56" spans="1:23" x14ac:dyDescent="0.3">
      <c r="A56" s="63"/>
      <c r="B56" s="28"/>
      <c r="C56" s="79"/>
      <c r="D56" s="79"/>
      <c r="E56" s="79"/>
      <c r="F56" s="79"/>
      <c r="G56" s="79"/>
      <c r="H56" s="79"/>
      <c r="J56" s="79"/>
      <c r="K56" s="79"/>
      <c r="L56" s="79"/>
      <c r="M56" s="79"/>
      <c r="N56" s="79"/>
      <c r="O56" s="79"/>
      <c r="P56" s="29"/>
      <c r="Q56" s="27"/>
      <c r="R56" s="27"/>
      <c r="S56" s="27"/>
      <c r="T56" s="27"/>
      <c r="U56" s="27"/>
      <c r="V56" s="27"/>
      <c r="W56" s="64"/>
    </row>
    <row r="57" spans="1:23" x14ac:dyDescent="0.3">
      <c r="A57" s="63"/>
      <c r="B57" s="27"/>
      <c r="C57" s="31"/>
      <c r="D57" s="31"/>
      <c r="E57" s="31"/>
      <c r="F57" s="31"/>
      <c r="G57" s="31"/>
      <c r="H57" s="31"/>
      <c r="I57" s="31"/>
      <c r="J57" s="31"/>
      <c r="K57" s="31"/>
      <c r="L57" s="31"/>
      <c r="M57" s="31"/>
      <c r="N57" s="31"/>
      <c r="O57" s="31"/>
      <c r="P57" s="27"/>
      <c r="Q57" s="27"/>
      <c r="R57" s="27"/>
      <c r="S57" s="27"/>
      <c r="T57" s="27"/>
      <c r="U57" s="27"/>
      <c r="V57" s="27"/>
      <c r="W57" s="64"/>
    </row>
    <row r="58" spans="1:23" x14ac:dyDescent="0.3">
      <c r="A58" s="63"/>
      <c r="B58" s="27"/>
      <c r="C58" s="27"/>
      <c r="D58" s="27"/>
      <c r="E58" s="27"/>
      <c r="F58" s="27"/>
      <c r="G58" s="27"/>
      <c r="H58" s="27"/>
      <c r="I58" s="27"/>
      <c r="J58" s="27"/>
      <c r="K58" s="27"/>
      <c r="L58" s="27"/>
      <c r="M58" s="27"/>
      <c r="N58" s="27"/>
      <c r="O58" s="27"/>
      <c r="P58" s="27"/>
      <c r="Q58" s="27"/>
      <c r="R58" s="27"/>
      <c r="S58" s="27"/>
      <c r="T58" s="27"/>
      <c r="U58" s="27"/>
      <c r="V58" s="27"/>
      <c r="W58" s="64"/>
    </row>
    <row r="59" spans="1:23" x14ac:dyDescent="0.3">
      <c r="A59" s="63"/>
      <c r="B59" s="27"/>
      <c r="C59" s="27"/>
      <c r="D59" s="27"/>
      <c r="E59" s="27"/>
      <c r="F59" s="27"/>
      <c r="G59" s="27"/>
      <c r="H59" s="27"/>
      <c r="I59" s="27"/>
      <c r="J59" s="27"/>
      <c r="K59" s="27"/>
      <c r="L59" s="27"/>
      <c r="M59" s="27"/>
      <c r="N59" s="27"/>
      <c r="O59" s="27"/>
      <c r="P59" s="27"/>
      <c r="Q59" s="27"/>
      <c r="R59" s="27"/>
      <c r="S59" s="27"/>
      <c r="T59" s="27"/>
      <c r="U59" s="27"/>
      <c r="V59" s="27"/>
      <c r="W59" s="64"/>
    </row>
    <row r="60" spans="1:23" x14ac:dyDescent="0.3">
      <c r="A60" s="66"/>
      <c r="B60" s="67"/>
      <c r="C60" s="67"/>
      <c r="D60" s="67"/>
      <c r="E60" s="67"/>
      <c r="F60" s="67"/>
      <c r="G60" s="67"/>
      <c r="H60" s="67"/>
      <c r="I60" s="67"/>
      <c r="J60" s="67"/>
      <c r="K60" s="67"/>
      <c r="L60" s="67"/>
      <c r="M60" s="67"/>
      <c r="N60" s="67"/>
      <c r="O60" s="67"/>
      <c r="P60" s="67"/>
      <c r="Q60" s="67"/>
      <c r="R60" s="67"/>
      <c r="S60" s="67"/>
      <c r="T60" s="67"/>
      <c r="U60" s="67"/>
      <c r="V60" s="67"/>
      <c r="W60" s="68"/>
    </row>
  </sheetData>
  <mergeCells count="6">
    <mergeCell ref="C50:H51"/>
    <mergeCell ref="J50:O51"/>
    <mergeCell ref="C3:H4"/>
    <mergeCell ref="J3:O4"/>
    <mergeCell ref="C5:H9"/>
    <mergeCell ref="J5:O9"/>
  </mergeCells>
  <phoneticPr fontId="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Button 1">
              <controlPr defaultSize="0" print="0" autoFill="0" autoPict="0" macro="[0]!SaveTeamDPSRow_SummaryOnly">
                <anchor moveWithCells="1" sizeWithCells="1">
                  <from>
                    <xdr:col>7</xdr:col>
                    <xdr:colOff>0</xdr:colOff>
                    <xdr:row>10</xdr:row>
                    <xdr:rowOff>0</xdr:rowOff>
                  </from>
                  <to>
                    <xdr:col>10</xdr:col>
                    <xdr:colOff>0</xdr:colOff>
                    <xdr:row>12</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559B01BC-66F9-4C84-BD8B-3402774F9B7D}">
          <x14:formula1>
            <xm:f>CharacterData!$A$3:$A$36</xm:f>
          </x14:formula1>
          <xm:sqref>D12:F12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85619-C865-43A2-BA01-519A687499F0}">
  <sheetPr codeName="Sheet8">
    <tabColor theme="9" tint="0.79998168889431442"/>
  </sheetPr>
  <dimension ref="A1:AE60"/>
  <sheetViews>
    <sheetView zoomScale="90" zoomScaleNormal="90" workbookViewId="0"/>
  </sheetViews>
  <sheetFormatPr defaultColWidth="9" defaultRowHeight="16.5" x14ac:dyDescent="0.3"/>
  <cols>
    <col min="1" max="1" width="4.625" style="4" customWidth="1"/>
    <col min="2" max="2" width="9" style="4"/>
    <col min="3" max="3" width="28.625" style="4" bestFit="1" customWidth="1"/>
    <col min="4" max="5" width="11" style="4" bestFit="1" customWidth="1"/>
    <col min="6" max="6" width="12.375" style="4" bestFit="1" customWidth="1"/>
    <col min="7" max="7" width="9.625" style="4" bestFit="1" customWidth="1"/>
    <col min="8" max="9" width="12.75" style="4" bestFit="1" customWidth="1"/>
    <col min="10" max="10" width="15.25" style="4" bestFit="1" customWidth="1"/>
    <col min="11" max="11" width="12.75" style="4" bestFit="1" customWidth="1"/>
    <col min="12" max="16384" width="9" style="4"/>
  </cols>
  <sheetData>
    <row r="1" spans="1:31" ht="49.5" customHeight="1" x14ac:dyDescent="0.3">
      <c r="A1" s="57"/>
      <c r="B1" s="58" t="s">
        <v>336</v>
      </c>
      <c r="C1" s="59"/>
      <c r="D1" s="59"/>
      <c r="E1" s="59"/>
      <c r="F1" s="59"/>
      <c r="G1" s="59"/>
      <c r="H1" s="59"/>
      <c r="I1" s="59"/>
      <c r="J1" s="59"/>
      <c r="K1" s="59"/>
      <c r="L1" s="59"/>
      <c r="M1" s="59"/>
      <c r="N1" s="59"/>
      <c r="O1" s="59"/>
      <c r="P1" s="59"/>
      <c r="Q1" s="59"/>
      <c r="R1" s="59"/>
      <c r="S1" s="59"/>
      <c r="T1" s="59"/>
      <c r="U1" s="59"/>
      <c r="V1" s="59"/>
      <c r="W1" s="60"/>
    </row>
    <row r="2" spans="1:31" x14ac:dyDescent="0.3">
      <c r="A2" s="61"/>
      <c r="B2" s="31"/>
      <c r="C2" s="31"/>
      <c r="D2" s="31"/>
      <c r="E2" s="31"/>
      <c r="F2" s="31"/>
      <c r="G2" s="31"/>
      <c r="H2" s="31"/>
      <c r="I2" s="31"/>
      <c r="J2" s="31"/>
      <c r="K2" s="31"/>
      <c r="L2" s="31"/>
      <c r="M2" s="31"/>
      <c r="N2" s="31"/>
      <c r="O2" s="31"/>
      <c r="P2" s="31"/>
      <c r="Q2" s="31"/>
      <c r="R2" s="31"/>
      <c r="S2" s="31"/>
      <c r="T2" s="31"/>
      <c r="U2" s="31"/>
      <c r="V2" s="31"/>
      <c r="W2" s="62"/>
    </row>
    <row r="3" spans="1:31" x14ac:dyDescent="0.3">
      <c r="A3" s="61"/>
      <c r="B3" s="31"/>
      <c r="C3" s="106" t="s">
        <v>329</v>
      </c>
      <c r="D3" s="107"/>
      <c r="E3" s="107"/>
      <c r="F3" s="107"/>
      <c r="G3" s="107"/>
      <c r="H3" s="108"/>
      <c r="I3" s="27"/>
      <c r="J3" s="106" t="s">
        <v>330</v>
      </c>
      <c r="K3" s="107"/>
      <c r="L3" s="107"/>
      <c r="M3" s="107"/>
      <c r="N3" s="107"/>
      <c r="O3" s="108"/>
      <c r="P3" s="31"/>
      <c r="Q3" s="31"/>
      <c r="R3" s="31"/>
      <c r="S3" s="31"/>
      <c r="T3" s="31"/>
      <c r="U3" s="31"/>
      <c r="V3" s="31"/>
      <c r="W3" s="62"/>
    </row>
    <row r="4" spans="1:31" x14ac:dyDescent="0.3">
      <c r="A4" s="61"/>
      <c r="B4" s="31"/>
      <c r="C4" s="109"/>
      <c r="D4" s="110"/>
      <c r="E4" s="110"/>
      <c r="F4" s="110"/>
      <c r="G4" s="110"/>
      <c r="H4" s="111"/>
      <c r="I4" s="27"/>
      <c r="J4" s="112"/>
      <c r="K4" s="113"/>
      <c r="L4" s="113"/>
      <c r="M4" s="113"/>
      <c r="N4" s="113"/>
      <c r="O4" s="114"/>
      <c r="P4" s="31"/>
      <c r="Q4" s="31"/>
      <c r="R4" s="31"/>
      <c r="S4" s="31"/>
      <c r="T4" s="31"/>
      <c r="U4" s="31"/>
      <c r="V4" s="31"/>
      <c r="W4" s="62"/>
    </row>
    <row r="5" spans="1:31" ht="16.5" customHeight="1" x14ac:dyDescent="0.3">
      <c r="A5" s="61"/>
      <c r="B5" s="31"/>
      <c r="C5" s="115" t="s">
        <v>367</v>
      </c>
      <c r="D5" s="116"/>
      <c r="E5" s="116"/>
      <c r="F5" s="116"/>
      <c r="G5" s="116"/>
      <c r="H5" s="117"/>
      <c r="I5" s="29"/>
      <c r="J5" s="97" t="s">
        <v>366</v>
      </c>
      <c r="K5" s="98"/>
      <c r="L5" s="98"/>
      <c r="M5" s="98"/>
      <c r="N5" s="98"/>
      <c r="O5" s="99"/>
      <c r="P5" s="31"/>
      <c r="Q5" s="31"/>
      <c r="R5" s="31"/>
      <c r="S5" s="31"/>
      <c r="T5" s="31"/>
      <c r="U5" s="31"/>
      <c r="V5" s="31"/>
      <c r="W5" s="62"/>
    </row>
    <row r="6" spans="1:31" x14ac:dyDescent="0.3">
      <c r="A6" s="61"/>
      <c r="B6" s="31"/>
      <c r="C6" s="118"/>
      <c r="D6" s="101"/>
      <c r="E6" s="101"/>
      <c r="F6" s="101"/>
      <c r="G6" s="101"/>
      <c r="H6" s="119"/>
      <c r="I6" s="29"/>
      <c r="J6" s="100"/>
      <c r="K6" s="101"/>
      <c r="L6" s="101"/>
      <c r="M6" s="101"/>
      <c r="N6" s="101"/>
      <c r="O6" s="102"/>
      <c r="P6" s="31"/>
      <c r="Q6" s="31"/>
      <c r="R6" s="31"/>
      <c r="S6" s="31"/>
      <c r="T6" s="31"/>
      <c r="U6" s="31"/>
      <c r="V6" s="31"/>
      <c r="W6" s="62"/>
    </row>
    <row r="7" spans="1:31" x14ac:dyDescent="0.3">
      <c r="A7" s="61"/>
      <c r="B7" s="31"/>
      <c r="C7" s="118"/>
      <c r="D7" s="101"/>
      <c r="E7" s="101"/>
      <c r="F7" s="101"/>
      <c r="G7" s="101"/>
      <c r="H7" s="119"/>
      <c r="I7" s="29"/>
      <c r="J7" s="100"/>
      <c r="K7" s="101"/>
      <c r="L7" s="101"/>
      <c r="M7" s="101"/>
      <c r="N7" s="101"/>
      <c r="O7" s="102"/>
      <c r="P7" s="31"/>
      <c r="Q7" s="31"/>
      <c r="R7" s="31"/>
      <c r="S7" s="31"/>
      <c r="T7" s="31"/>
      <c r="U7" s="31"/>
      <c r="V7" s="31"/>
      <c r="W7" s="62"/>
    </row>
    <row r="8" spans="1:31" x14ac:dyDescent="0.3">
      <c r="A8" s="61"/>
      <c r="B8" s="31"/>
      <c r="C8" s="118"/>
      <c r="D8" s="101"/>
      <c r="E8" s="101"/>
      <c r="F8" s="101"/>
      <c r="G8" s="101"/>
      <c r="H8" s="119"/>
      <c r="I8" s="29"/>
      <c r="J8" s="100"/>
      <c r="K8" s="101"/>
      <c r="L8" s="101"/>
      <c r="M8" s="101"/>
      <c r="N8" s="101"/>
      <c r="O8" s="102"/>
      <c r="P8" s="31"/>
      <c r="Q8" s="31"/>
      <c r="R8" s="31"/>
      <c r="S8" s="31"/>
      <c r="T8" s="31"/>
      <c r="U8" s="31"/>
      <c r="V8" s="31"/>
      <c r="W8" s="62"/>
    </row>
    <row r="9" spans="1:31" x14ac:dyDescent="0.3">
      <c r="A9" s="61"/>
      <c r="B9" s="31"/>
      <c r="C9" s="120"/>
      <c r="D9" s="121"/>
      <c r="E9" s="121"/>
      <c r="F9" s="121"/>
      <c r="G9" s="121"/>
      <c r="H9" s="122"/>
      <c r="I9" s="29"/>
      <c r="J9" s="103"/>
      <c r="K9" s="104"/>
      <c r="L9" s="104"/>
      <c r="M9" s="104"/>
      <c r="N9" s="104"/>
      <c r="O9" s="105"/>
      <c r="P9" s="31"/>
      <c r="Q9" s="31"/>
      <c r="R9" s="31"/>
      <c r="S9" s="31"/>
      <c r="T9" s="31"/>
      <c r="U9" s="31"/>
      <c r="V9" s="31"/>
      <c r="W9" s="62"/>
    </row>
    <row r="10" spans="1:31" x14ac:dyDescent="0.3">
      <c r="A10" s="61"/>
      <c r="B10" s="31"/>
      <c r="C10" s="27"/>
      <c r="D10" s="27"/>
      <c r="E10" s="27"/>
      <c r="F10" s="27"/>
      <c r="G10" s="27"/>
      <c r="H10" s="27"/>
      <c r="I10" s="27"/>
      <c r="J10" s="27"/>
      <c r="K10" s="27"/>
      <c r="L10" s="31"/>
      <c r="M10" s="31"/>
      <c r="N10" s="31"/>
      <c r="O10" s="31"/>
      <c r="P10" s="31"/>
      <c r="Q10" s="31"/>
      <c r="R10" s="31"/>
      <c r="S10" s="31"/>
      <c r="T10" s="31"/>
      <c r="U10" s="31"/>
      <c r="V10" s="31"/>
      <c r="W10" s="62"/>
    </row>
    <row r="11" spans="1:31" x14ac:dyDescent="0.3">
      <c r="A11" s="63"/>
      <c r="B11" s="27"/>
      <c r="C11" s="28"/>
      <c r="D11" s="37" t="s">
        <v>279</v>
      </c>
      <c r="E11" s="37" t="s">
        <v>280</v>
      </c>
      <c r="F11" s="37" t="s">
        <v>281</v>
      </c>
      <c r="G11" s="37" t="s">
        <v>328</v>
      </c>
      <c r="H11" s="29"/>
      <c r="I11" s="27"/>
      <c r="J11" s="27"/>
      <c r="K11" s="27"/>
      <c r="L11" s="27"/>
      <c r="M11" s="27"/>
      <c r="N11" s="27"/>
      <c r="O11" s="27"/>
      <c r="P11" s="27"/>
      <c r="Q11" s="27"/>
      <c r="R11" s="27"/>
      <c r="S11" s="27"/>
      <c r="T11" s="27"/>
      <c r="U11" s="27"/>
      <c r="V11" s="27"/>
      <c r="W11" s="64"/>
    </row>
    <row r="12" spans="1:31" x14ac:dyDescent="0.3">
      <c r="A12" s="63"/>
      <c r="B12" s="27"/>
      <c r="C12" s="28"/>
      <c r="D12" s="33" t="s">
        <v>306</v>
      </c>
      <c r="E12" s="33" t="s">
        <v>307</v>
      </c>
      <c r="F12" s="33" t="s">
        <v>278</v>
      </c>
      <c r="G12" s="34">
        <v>0.3</v>
      </c>
      <c r="H12" s="29"/>
      <c r="I12" s="27"/>
      <c r="J12" s="27"/>
      <c r="K12" s="27"/>
      <c r="L12" s="27"/>
      <c r="M12" s="27"/>
      <c r="N12" s="27"/>
      <c r="O12" s="27"/>
      <c r="P12" s="27"/>
      <c r="Q12" s="27"/>
      <c r="R12" s="27"/>
      <c r="S12" s="27"/>
      <c r="T12" s="27"/>
      <c r="U12" s="27"/>
      <c r="V12" s="27"/>
      <c r="W12" s="64"/>
    </row>
    <row r="13" spans="1:31" x14ac:dyDescent="0.3">
      <c r="A13" s="63"/>
      <c r="B13" s="27"/>
      <c r="C13" s="30"/>
      <c r="D13" s="27"/>
      <c r="E13" s="27"/>
      <c r="F13" s="27"/>
      <c r="G13" s="31"/>
      <c r="H13" s="27"/>
      <c r="I13" s="27"/>
      <c r="J13" s="30"/>
      <c r="K13" s="30"/>
      <c r="L13" s="27"/>
      <c r="M13" s="27"/>
      <c r="N13" s="27"/>
      <c r="O13" s="27"/>
      <c r="P13" s="27"/>
      <c r="Q13" s="27"/>
      <c r="R13" s="27"/>
      <c r="S13" s="27"/>
      <c r="T13" s="27"/>
      <c r="U13" s="27"/>
      <c r="V13" s="27"/>
      <c r="W13" s="64"/>
    </row>
    <row r="14" spans="1:31" x14ac:dyDescent="0.3">
      <c r="A14" s="63"/>
      <c r="B14" s="28"/>
      <c r="C14" s="37" t="s">
        <v>311</v>
      </c>
      <c r="D14" s="37" t="s">
        <v>282</v>
      </c>
      <c r="E14" s="37" t="s">
        <v>283</v>
      </c>
      <c r="F14" s="37" t="s">
        <v>284</v>
      </c>
      <c r="G14" s="37" t="s">
        <v>328</v>
      </c>
      <c r="H14" s="37" t="s">
        <v>325</v>
      </c>
      <c r="I14" s="37" t="s">
        <v>326</v>
      </c>
      <c r="J14" s="37" t="s">
        <v>327</v>
      </c>
      <c r="K14" s="65"/>
      <c r="L14" s="29"/>
      <c r="M14" s="27"/>
      <c r="N14" s="27"/>
      <c r="O14" s="27"/>
      <c r="P14" s="27"/>
      <c r="Q14" s="27"/>
      <c r="R14" s="27"/>
      <c r="S14" s="27"/>
      <c r="T14" s="27"/>
      <c r="U14" s="27"/>
      <c r="V14" s="27"/>
      <c r="W14" s="64"/>
    </row>
    <row r="15" spans="1:31" ht="16.5" customHeight="1" x14ac:dyDescent="0.3">
      <c r="A15" s="63"/>
      <c r="B15" s="28"/>
      <c r="C15" s="34" t="s">
        <v>310</v>
      </c>
      <c r="D15" s="34" t="s">
        <v>289</v>
      </c>
      <c r="E15" s="34" t="s">
        <v>305</v>
      </c>
      <c r="F15" s="34" t="s">
        <v>309</v>
      </c>
      <c r="G15" s="34">
        <v>0.1</v>
      </c>
      <c r="H15" s="34">
        <v>54736.096996214757</v>
      </c>
      <c r="I15" s="34">
        <v>66899.674106484716</v>
      </c>
      <c r="J15" s="33">
        <v>12163.577110269958</v>
      </c>
      <c r="K15" s="65"/>
      <c r="L15" s="29"/>
      <c r="M15" s="27"/>
      <c r="N15" s="27"/>
      <c r="O15" s="27"/>
      <c r="P15" s="27"/>
      <c r="Q15" s="27"/>
      <c r="R15" s="27"/>
      <c r="S15" s="27"/>
      <c r="T15" s="27"/>
      <c r="U15" s="27"/>
      <c r="V15" s="27"/>
      <c r="W15" s="64"/>
      <c r="AE15" s="78"/>
    </row>
    <row r="16" spans="1:31" x14ac:dyDescent="0.3">
      <c r="A16" s="63"/>
      <c r="B16" s="28"/>
      <c r="C16" s="34" t="s">
        <v>312</v>
      </c>
      <c r="D16" s="34" t="s">
        <v>288</v>
      </c>
      <c r="E16" s="34" t="s">
        <v>289</v>
      </c>
      <c r="F16" s="34" t="s">
        <v>278</v>
      </c>
      <c r="G16" s="34">
        <v>0.1</v>
      </c>
      <c r="H16" s="34">
        <v>55198.623178282171</v>
      </c>
      <c r="I16" s="34">
        <v>67464.983884567104</v>
      </c>
      <c r="J16" s="33">
        <v>12266.360706284933</v>
      </c>
      <c r="K16" s="65"/>
      <c r="L16" s="29"/>
      <c r="M16" s="27"/>
      <c r="N16" s="27"/>
      <c r="O16" s="27"/>
      <c r="P16" s="27"/>
      <c r="Q16" s="27"/>
      <c r="R16" s="27"/>
      <c r="S16" s="27"/>
      <c r="T16" s="27"/>
      <c r="U16" s="27"/>
      <c r="V16" s="27"/>
      <c r="W16" s="64"/>
      <c r="AE16" s="78"/>
    </row>
    <row r="17" spans="1:31" ht="16.5" customHeight="1" x14ac:dyDescent="0.3">
      <c r="A17" s="63"/>
      <c r="B17" s="28"/>
      <c r="C17" s="34" t="s">
        <v>313</v>
      </c>
      <c r="D17" s="34" t="s">
        <v>290</v>
      </c>
      <c r="E17" s="34" t="s">
        <v>291</v>
      </c>
      <c r="F17" s="34" t="s">
        <v>292</v>
      </c>
      <c r="G17" s="34">
        <v>0.2</v>
      </c>
      <c r="H17" s="34">
        <v>42236.313946706541</v>
      </c>
      <c r="I17" s="34">
        <v>63354.470920059801</v>
      </c>
      <c r="J17" s="33">
        <v>21118.15697335326</v>
      </c>
      <c r="K17" s="65"/>
      <c r="L17" s="29"/>
      <c r="M17" s="27"/>
      <c r="N17" s="27"/>
      <c r="O17" s="27"/>
      <c r="P17" s="27"/>
      <c r="Q17" s="27"/>
      <c r="R17" s="27"/>
      <c r="S17" s="27"/>
      <c r="T17" s="27"/>
      <c r="U17" s="27"/>
      <c r="V17" s="27"/>
      <c r="W17" s="64"/>
      <c r="AE17" s="78"/>
    </row>
    <row r="18" spans="1:31" x14ac:dyDescent="0.3">
      <c r="A18" s="63"/>
      <c r="B18" s="28"/>
      <c r="C18" s="34" t="s">
        <v>314</v>
      </c>
      <c r="D18" s="34" t="s">
        <v>290</v>
      </c>
      <c r="E18" s="34" t="s">
        <v>291</v>
      </c>
      <c r="F18" s="34" t="s">
        <v>275</v>
      </c>
      <c r="G18" s="34">
        <v>0.1</v>
      </c>
      <c r="H18" s="34">
        <v>56202.679549172171</v>
      </c>
      <c r="I18" s="34">
        <v>68692.163893432662</v>
      </c>
      <c r="J18" s="33">
        <v>12489.484344260491</v>
      </c>
      <c r="K18" s="65"/>
      <c r="L18" s="29"/>
      <c r="M18" s="27"/>
      <c r="N18" s="27"/>
      <c r="O18" s="27"/>
      <c r="P18" s="27"/>
      <c r="Q18" s="27"/>
      <c r="R18" s="27"/>
      <c r="S18" s="27"/>
      <c r="T18" s="27"/>
      <c r="U18" s="27"/>
      <c r="V18" s="27"/>
      <c r="W18" s="64"/>
      <c r="AE18" s="78"/>
    </row>
    <row r="19" spans="1:31" x14ac:dyDescent="0.3">
      <c r="A19" s="63"/>
      <c r="B19" s="28"/>
      <c r="C19" s="34" t="s">
        <v>315</v>
      </c>
      <c r="D19" s="34" t="s">
        <v>293</v>
      </c>
      <c r="E19" s="34" t="s">
        <v>294</v>
      </c>
      <c r="F19" s="34" t="s">
        <v>278</v>
      </c>
      <c r="G19" s="34">
        <v>0.1</v>
      </c>
      <c r="H19" s="34">
        <v>51327.40841795288</v>
      </c>
      <c r="I19" s="34">
        <v>62733.499177497972</v>
      </c>
      <c r="J19" s="33">
        <v>11406.090759545092</v>
      </c>
      <c r="K19" s="65"/>
      <c r="L19" s="29"/>
      <c r="M19" s="27"/>
      <c r="N19" s="27"/>
      <c r="O19" s="27"/>
      <c r="P19" s="27"/>
      <c r="Q19" s="27"/>
      <c r="R19" s="27"/>
      <c r="S19" s="27"/>
      <c r="T19" s="27"/>
      <c r="U19" s="27"/>
      <c r="V19" s="27"/>
      <c r="W19" s="64"/>
      <c r="AE19" s="78"/>
    </row>
    <row r="20" spans="1:31" x14ac:dyDescent="0.3">
      <c r="A20" s="63"/>
      <c r="B20" s="28"/>
      <c r="C20" s="34" t="s">
        <v>318</v>
      </c>
      <c r="D20" s="34" t="s">
        <v>300</v>
      </c>
      <c r="E20" s="34" t="s">
        <v>301</v>
      </c>
      <c r="F20" s="34" t="s">
        <v>294</v>
      </c>
      <c r="G20" s="34">
        <v>0.2</v>
      </c>
      <c r="H20" s="34">
        <v>39488.414448629825</v>
      </c>
      <c r="I20" s="34">
        <v>59232.621672944733</v>
      </c>
      <c r="J20" s="33">
        <v>19744.207224314909</v>
      </c>
      <c r="K20" s="65"/>
      <c r="L20" s="29"/>
      <c r="M20" s="27"/>
      <c r="N20" s="27"/>
      <c r="O20" s="27"/>
      <c r="P20" s="27"/>
      <c r="Q20" s="27"/>
      <c r="R20" s="27"/>
      <c r="S20" s="27"/>
      <c r="T20" s="27"/>
      <c r="U20" s="27"/>
      <c r="V20" s="27"/>
      <c r="W20" s="64"/>
      <c r="AE20" s="78"/>
    </row>
    <row r="21" spans="1:31" x14ac:dyDescent="0.3">
      <c r="A21" s="63"/>
      <c r="B21" s="28"/>
      <c r="C21" s="34" t="s">
        <v>323</v>
      </c>
      <c r="D21" s="34" t="s">
        <v>295</v>
      </c>
      <c r="E21" s="34" t="s">
        <v>296</v>
      </c>
      <c r="F21" s="34" t="s">
        <v>297</v>
      </c>
      <c r="G21" s="34">
        <v>0.3</v>
      </c>
      <c r="H21" s="34">
        <v>38149.644137371411</v>
      </c>
      <c r="I21" s="34">
        <v>70849.339112261208</v>
      </c>
      <c r="J21" s="33">
        <v>32699.694974889797</v>
      </c>
      <c r="K21" s="65"/>
      <c r="L21" s="29"/>
      <c r="M21" s="27"/>
      <c r="N21" s="27"/>
      <c r="O21" s="27"/>
      <c r="P21" s="27"/>
      <c r="Q21" s="27"/>
      <c r="R21" s="27"/>
      <c r="S21" s="27"/>
      <c r="T21" s="27"/>
      <c r="U21" s="27"/>
      <c r="V21" s="27"/>
      <c r="W21" s="64"/>
      <c r="AE21" s="78"/>
    </row>
    <row r="22" spans="1:31" x14ac:dyDescent="0.3">
      <c r="A22" s="63"/>
      <c r="B22" s="28"/>
      <c r="C22" s="34" t="s">
        <v>316</v>
      </c>
      <c r="D22" s="34" t="s">
        <v>276</v>
      </c>
      <c r="E22" s="34" t="s">
        <v>277</v>
      </c>
      <c r="F22" s="34" t="s">
        <v>278</v>
      </c>
      <c r="G22" s="34">
        <v>0.2</v>
      </c>
      <c r="H22" s="34">
        <v>36535.710309818234</v>
      </c>
      <c r="I22" s="34">
        <v>54803.56546472734</v>
      </c>
      <c r="J22" s="33">
        <v>18267.855154909106</v>
      </c>
      <c r="K22" s="65"/>
      <c r="L22" s="29"/>
      <c r="M22" s="27"/>
      <c r="N22" s="27"/>
      <c r="O22" s="27"/>
      <c r="P22" s="27"/>
      <c r="Q22" s="27"/>
      <c r="R22" s="27"/>
      <c r="S22" s="27"/>
      <c r="T22" s="27"/>
      <c r="U22" s="27"/>
      <c r="V22" s="27"/>
      <c r="W22" s="64"/>
    </row>
    <row r="23" spans="1:31" x14ac:dyDescent="0.3">
      <c r="A23" s="63"/>
      <c r="B23" s="28"/>
      <c r="C23" s="34" t="s">
        <v>317</v>
      </c>
      <c r="D23" s="34" t="s">
        <v>276</v>
      </c>
      <c r="E23" s="34" t="s">
        <v>277</v>
      </c>
      <c r="F23" s="34" t="s">
        <v>275</v>
      </c>
      <c r="G23" s="34">
        <v>0.2</v>
      </c>
      <c r="H23" s="34">
        <v>35828.709445089778</v>
      </c>
      <c r="I23" s="34">
        <v>53743.064167634649</v>
      </c>
      <c r="J23" s="33">
        <v>17914.354722544871</v>
      </c>
      <c r="K23" s="65"/>
      <c r="L23" s="29"/>
      <c r="M23" s="27"/>
      <c r="N23" s="27"/>
      <c r="O23" s="27"/>
      <c r="P23" s="27"/>
      <c r="Q23" s="27"/>
      <c r="R23" s="27"/>
      <c r="S23" s="27"/>
      <c r="T23" s="27"/>
      <c r="U23" s="27"/>
      <c r="V23" s="27"/>
      <c r="W23" s="64"/>
    </row>
    <row r="24" spans="1:31" x14ac:dyDescent="0.3">
      <c r="A24" s="63"/>
      <c r="B24" s="28"/>
      <c r="C24" s="34" t="s">
        <v>320</v>
      </c>
      <c r="D24" s="34" t="s">
        <v>298</v>
      </c>
      <c r="E24" s="34" t="s">
        <v>299</v>
      </c>
      <c r="F24" s="34" t="s">
        <v>278</v>
      </c>
      <c r="G24" s="34">
        <v>0.2</v>
      </c>
      <c r="H24" s="34">
        <v>37599.203669867791</v>
      </c>
      <c r="I24" s="34">
        <v>56398.805504801683</v>
      </c>
      <c r="J24" s="33">
        <v>18799.601834933892</v>
      </c>
      <c r="K24" s="65"/>
      <c r="L24" s="29"/>
      <c r="M24" s="27"/>
      <c r="N24" s="27"/>
      <c r="O24" s="27"/>
      <c r="P24" s="27"/>
      <c r="Q24" s="27"/>
      <c r="R24" s="27"/>
      <c r="S24" s="27"/>
      <c r="T24" s="27"/>
      <c r="U24" s="27"/>
      <c r="V24" s="27"/>
      <c r="W24" s="64"/>
    </row>
    <row r="25" spans="1:31" x14ac:dyDescent="0.3">
      <c r="A25" s="63"/>
      <c r="B25" s="28"/>
      <c r="C25" s="34" t="s">
        <v>319</v>
      </c>
      <c r="D25" s="34" t="s">
        <v>302</v>
      </c>
      <c r="E25" s="34" t="s">
        <v>299</v>
      </c>
      <c r="F25" s="34" t="s">
        <v>278</v>
      </c>
      <c r="G25" s="34">
        <v>0.2</v>
      </c>
      <c r="H25" s="34">
        <v>32658.49234454404</v>
      </c>
      <c r="I25" s="34">
        <v>48987.738516816062</v>
      </c>
      <c r="J25" s="33">
        <v>16329.246172272022</v>
      </c>
      <c r="K25" s="65"/>
      <c r="L25" s="29"/>
      <c r="M25" s="27"/>
      <c r="N25" s="27"/>
      <c r="O25" s="27"/>
      <c r="P25" s="27"/>
      <c r="Q25" s="27"/>
      <c r="R25" s="27"/>
      <c r="S25" s="27"/>
      <c r="T25" s="27"/>
      <c r="U25" s="27"/>
      <c r="V25" s="27"/>
      <c r="W25" s="64"/>
    </row>
    <row r="26" spans="1:31" x14ac:dyDescent="0.3">
      <c r="A26" s="63"/>
      <c r="B26" s="28"/>
      <c r="C26" s="34" t="s">
        <v>321</v>
      </c>
      <c r="D26" s="34" t="s">
        <v>303</v>
      </c>
      <c r="E26" s="34" t="s">
        <v>304</v>
      </c>
      <c r="F26" s="34" t="s">
        <v>278</v>
      </c>
      <c r="G26" s="34">
        <v>0.3</v>
      </c>
      <c r="H26" s="34">
        <v>30258.8534734405</v>
      </c>
      <c r="I26" s="34">
        <v>56195.013593532363</v>
      </c>
      <c r="J26" s="33">
        <v>25936.160120091863</v>
      </c>
      <c r="K26" s="65"/>
      <c r="L26" s="29"/>
      <c r="M26" s="27"/>
      <c r="N26" s="27"/>
      <c r="O26" s="27"/>
      <c r="P26" s="27"/>
      <c r="Q26" s="27"/>
      <c r="R26" s="27"/>
      <c r="S26" s="27"/>
      <c r="T26" s="27"/>
      <c r="U26" s="27"/>
      <c r="V26" s="27"/>
      <c r="W26" s="64"/>
    </row>
    <row r="27" spans="1:31" ht="16.5" customHeight="1" x14ac:dyDescent="0.3">
      <c r="A27" s="63"/>
      <c r="B27" s="28"/>
      <c r="C27" s="34" t="s">
        <v>322</v>
      </c>
      <c r="D27" s="34" t="s">
        <v>306</v>
      </c>
      <c r="E27" s="34" t="s">
        <v>307</v>
      </c>
      <c r="F27" s="34" t="s">
        <v>278</v>
      </c>
      <c r="G27" s="34">
        <v>0.3</v>
      </c>
      <c r="H27" s="34">
        <v>22446.71011108434</v>
      </c>
      <c r="I27" s="34">
        <v>41686.747349156642</v>
      </c>
      <c r="J27" s="33">
        <v>19240.037238072302</v>
      </c>
      <c r="K27" s="65"/>
      <c r="L27" s="29"/>
      <c r="M27" s="27"/>
      <c r="N27" s="27"/>
      <c r="O27" s="27"/>
      <c r="P27" s="27"/>
      <c r="Q27" s="27"/>
      <c r="R27" s="27"/>
      <c r="S27" s="27"/>
      <c r="T27" s="27"/>
      <c r="U27" s="27"/>
      <c r="V27" s="27"/>
      <c r="W27" s="64"/>
      <c r="AE27" s="78"/>
    </row>
    <row r="28" spans="1:31" x14ac:dyDescent="0.3">
      <c r="A28" s="63"/>
      <c r="B28" s="28"/>
      <c r="C28" s="34"/>
      <c r="D28" s="34"/>
      <c r="E28" s="34"/>
      <c r="F28" s="34"/>
      <c r="G28" s="34"/>
      <c r="H28" s="34"/>
      <c r="I28" s="34"/>
      <c r="J28" s="33"/>
      <c r="K28" s="65"/>
      <c r="L28" s="29"/>
      <c r="M28" s="27"/>
      <c r="N28" s="27"/>
      <c r="O28" s="27"/>
      <c r="P28" s="27"/>
      <c r="Q28" s="27"/>
      <c r="R28" s="27"/>
      <c r="S28" s="27"/>
      <c r="T28" s="27"/>
      <c r="U28" s="27"/>
      <c r="V28" s="27"/>
      <c r="W28" s="64"/>
      <c r="AE28" s="78"/>
    </row>
    <row r="29" spans="1:31" ht="16.5" customHeight="1" x14ac:dyDescent="0.3">
      <c r="A29" s="63"/>
      <c r="B29" s="28"/>
      <c r="C29" s="34"/>
      <c r="D29" s="34"/>
      <c r="E29" s="34"/>
      <c r="F29" s="34"/>
      <c r="G29" s="34"/>
      <c r="H29" s="34"/>
      <c r="I29" s="34"/>
      <c r="J29" s="33"/>
      <c r="K29" s="65"/>
      <c r="L29" s="29"/>
      <c r="M29" s="27"/>
      <c r="N29" s="27"/>
      <c r="O29" s="27"/>
      <c r="P29" s="27"/>
      <c r="Q29" s="27"/>
      <c r="R29" s="27"/>
      <c r="S29" s="27"/>
      <c r="T29" s="27"/>
      <c r="U29" s="27"/>
      <c r="V29" s="27"/>
      <c r="W29" s="64"/>
      <c r="AE29" s="79"/>
    </row>
    <row r="30" spans="1:31" x14ac:dyDescent="0.3">
      <c r="A30" s="63"/>
      <c r="B30" s="28"/>
      <c r="C30" s="34"/>
      <c r="D30" s="34"/>
      <c r="E30" s="34"/>
      <c r="F30" s="34"/>
      <c r="G30" s="34"/>
      <c r="H30" s="34"/>
      <c r="I30" s="34"/>
      <c r="J30" s="33"/>
      <c r="K30" s="65"/>
      <c r="L30" s="29"/>
      <c r="M30" s="27"/>
      <c r="N30" s="27"/>
      <c r="O30" s="27"/>
      <c r="P30" s="27"/>
      <c r="Q30" s="27"/>
      <c r="R30" s="27"/>
      <c r="S30" s="27"/>
      <c r="T30" s="27"/>
      <c r="U30" s="27"/>
      <c r="V30" s="27"/>
      <c r="W30" s="64"/>
      <c r="AE30" s="79"/>
    </row>
    <row r="31" spans="1:31" x14ac:dyDescent="0.3">
      <c r="A31" s="63"/>
      <c r="B31" s="28"/>
      <c r="C31" s="34"/>
      <c r="D31" s="34"/>
      <c r="E31" s="34"/>
      <c r="F31" s="34"/>
      <c r="G31" s="34"/>
      <c r="H31" s="34"/>
      <c r="I31" s="34"/>
      <c r="J31" s="33"/>
      <c r="K31" s="65"/>
      <c r="L31" s="29"/>
      <c r="M31" s="27"/>
      <c r="N31" s="27"/>
      <c r="O31" s="27"/>
      <c r="P31" s="27"/>
      <c r="Q31" s="27"/>
      <c r="R31" s="27"/>
      <c r="S31" s="27"/>
      <c r="T31" s="27"/>
      <c r="U31" s="27"/>
      <c r="V31" s="27"/>
      <c r="W31" s="64"/>
      <c r="AE31" s="79"/>
    </row>
    <row r="32" spans="1:31" x14ac:dyDescent="0.3">
      <c r="A32" s="63"/>
      <c r="B32" s="28"/>
      <c r="C32" s="34"/>
      <c r="D32" s="34"/>
      <c r="E32" s="34"/>
      <c r="F32" s="34"/>
      <c r="G32" s="34"/>
      <c r="H32" s="34"/>
      <c r="I32" s="34"/>
      <c r="J32" s="33"/>
      <c r="K32" s="65"/>
      <c r="L32" s="29"/>
      <c r="M32" s="27"/>
      <c r="N32" s="27"/>
      <c r="O32" s="27"/>
      <c r="P32" s="27"/>
      <c r="Q32" s="27"/>
      <c r="R32" s="27"/>
      <c r="S32" s="27"/>
      <c r="T32" s="27"/>
      <c r="U32" s="27"/>
      <c r="V32" s="27"/>
      <c r="W32" s="64"/>
      <c r="AE32" s="79"/>
    </row>
    <row r="33" spans="1:31" x14ac:dyDescent="0.3">
      <c r="A33" s="63"/>
      <c r="B33" s="28"/>
      <c r="C33" s="34"/>
      <c r="D33" s="34"/>
      <c r="E33" s="34"/>
      <c r="F33" s="34"/>
      <c r="G33" s="34"/>
      <c r="H33" s="34"/>
      <c r="I33" s="34"/>
      <c r="J33" s="33"/>
      <c r="K33" s="65"/>
      <c r="L33" s="29"/>
      <c r="M33" s="27"/>
      <c r="N33" s="27"/>
      <c r="O33" s="27"/>
      <c r="P33" s="27"/>
      <c r="Q33" s="27"/>
      <c r="R33" s="27"/>
      <c r="S33" s="27"/>
      <c r="T33" s="27"/>
      <c r="U33" s="27"/>
      <c r="V33" s="27"/>
      <c r="W33" s="64"/>
      <c r="AE33" s="79"/>
    </row>
    <row r="34" spans="1:31" x14ac:dyDescent="0.3">
      <c r="A34" s="63"/>
      <c r="B34" s="28"/>
      <c r="C34" s="34"/>
      <c r="D34" s="34"/>
      <c r="E34" s="34"/>
      <c r="F34" s="34"/>
      <c r="G34" s="34"/>
      <c r="H34" s="34"/>
      <c r="I34" s="34"/>
      <c r="J34" s="33"/>
      <c r="K34" s="65"/>
      <c r="L34" s="29"/>
      <c r="M34" s="27"/>
      <c r="N34" s="27"/>
      <c r="O34" s="27"/>
      <c r="P34" s="27"/>
      <c r="Q34" s="27"/>
      <c r="R34" s="27"/>
      <c r="S34" s="27"/>
      <c r="T34" s="27"/>
      <c r="U34" s="27"/>
      <c r="V34" s="27"/>
      <c r="W34" s="64"/>
    </row>
    <row r="35" spans="1:31" x14ac:dyDescent="0.3">
      <c r="A35" s="63"/>
      <c r="B35" s="28"/>
      <c r="C35" s="31"/>
      <c r="D35" s="31"/>
      <c r="E35" s="31"/>
      <c r="F35" s="31"/>
      <c r="G35" s="31"/>
      <c r="H35" s="31"/>
      <c r="I35" s="31"/>
      <c r="J35" s="35"/>
      <c r="K35" s="31"/>
      <c r="L35" s="27"/>
      <c r="M35" s="27"/>
      <c r="N35" s="27"/>
      <c r="O35" s="27"/>
      <c r="P35" s="27"/>
      <c r="Q35" s="27"/>
      <c r="R35" s="27"/>
      <c r="S35" s="27"/>
      <c r="T35" s="27"/>
      <c r="U35" s="27"/>
      <c r="V35" s="27"/>
      <c r="W35" s="64"/>
    </row>
    <row r="36" spans="1:31" x14ac:dyDescent="0.3">
      <c r="A36" s="63"/>
      <c r="B36" s="28"/>
      <c r="C36" s="27"/>
      <c r="D36" s="27"/>
      <c r="E36" s="27"/>
      <c r="F36" s="27"/>
      <c r="G36" s="27"/>
      <c r="H36" s="27"/>
      <c r="I36" s="27"/>
      <c r="J36" s="29"/>
      <c r="K36" s="27"/>
      <c r="L36" s="27"/>
      <c r="M36" s="27"/>
      <c r="N36" s="27"/>
      <c r="O36" s="27"/>
      <c r="P36" s="27"/>
      <c r="Q36" s="27"/>
      <c r="R36" s="27"/>
      <c r="S36" s="27"/>
      <c r="T36" s="27"/>
      <c r="U36" s="27"/>
      <c r="V36" s="27"/>
      <c r="W36" s="64"/>
    </row>
    <row r="37" spans="1:31" x14ac:dyDescent="0.3">
      <c r="A37" s="63"/>
      <c r="B37" s="28"/>
      <c r="C37" s="27"/>
      <c r="D37" s="27"/>
      <c r="E37" s="27"/>
      <c r="F37" s="27"/>
      <c r="G37" s="27"/>
      <c r="H37" s="27"/>
      <c r="I37" s="27"/>
      <c r="J37" s="29"/>
      <c r="K37" s="27"/>
      <c r="L37" s="27"/>
      <c r="M37" s="27"/>
      <c r="N37" s="27"/>
      <c r="O37" s="27"/>
      <c r="P37" s="27"/>
      <c r="Q37" s="27"/>
      <c r="R37" s="27"/>
      <c r="S37" s="27"/>
      <c r="T37" s="27"/>
      <c r="U37" s="27"/>
      <c r="V37" s="27"/>
      <c r="W37" s="64"/>
    </row>
    <row r="38" spans="1:31" x14ac:dyDescent="0.3">
      <c r="A38" s="63"/>
      <c r="B38" s="28"/>
      <c r="C38" s="27"/>
      <c r="D38" s="27"/>
      <c r="E38" s="27"/>
      <c r="F38" s="27"/>
      <c r="G38" s="27"/>
      <c r="H38" s="27"/>
      <c r="I38" s="27"/>
      <c r="J38" s="29"/>
      <c r="K38" s="27"/>
      <c r="L38" s="27"/>
      <c r="M38" s="27"/>
      <c r="N38" s="27"/>
      <c r="O38" s="27"/>
      <c r="P38" s="27"/>
      <c r="Q38" s="27"/>
      <c r="R38" s="27"/>
      <c r="S38" s="27"/>
      <c r="T38" s="27"/>
      <c r="U38" s="27"/>
      <c r="V38" s="27"/>
      <c r="W38" s="64"/>
    </row>
    <row r="39" spans="1:31" x14ac:dyDescent="0.3">
      <c r="A39" s="63"/>
      <c r="B39" s="28"/>
      <c r="C39" s="27"/>
      <c r="D39" s="27"/>
      <c r="E39" s="27"/>
      <c r="F39" s="27"/>
      <c r="G39" s="27"/>
      <c r="H39" s="27"/>
      <c r="I39" s="27"/>
      <c r="J39" s="29"/>
      <c r="K39" s="27"/>
      <c r="L39" s="27"/>
      <c r="M39" s="27"/>
      <c r="N39" s="27"/>
      <c r="O39" s="27"/>
      <c r="P39" s="27"/>
      <c r="Q39" s="27"/>
      <c r="R39" s="27"/>
      <c r="S39" s="27"/>
      <c r="T39" s="27"/>
      <c r="U39" s="27"/>
      <c r="V39" s="27"/>
      <c r="W39" s="64"/>
    </row>
    <row r="40" spans="1:31" x14ac:dyDescent="0.3">
      <c r="A40" s="63"/>
      <c r="B40" s="28"/>
      <c r="C40" s="27"/>
      <c r="D40" s="27"/>
      <c r="E40" s="27"/>
      <c r="F40" s="27"/>
      <c r="G40" s="27"/>
      <c r="H40" s="27"/>
      <c r="I40" s="27"/>
      <c r="J40" s="29"/>
      <c r="K40" s="27"/>
      <c r="L40" s="27"/>
      <c r="M40" s="27"/>
      <c r="N40" s="27"/>
      <c r="O40" s="27"/>
      <c r="P40" s="27"/>
      <c r="Q40" s="27"/>
      <c r="R40" s="27"/>
      <c r="S40" s="27"/>
      <c r="T40" s="27"/>
      <c r="U40" s="27"/>
      <c r="V40" s="27"/>
      <c r="W40" s="64"/>
    </row>
    <row r="41" spans="1:31" x14ac:dyDescent="0.3">
      <c r="A41" s="63"/>
      <c r="B41" s="28"/>
      <c r="C41" s="27"/>
      <c r="D41" s="27"/>
      <c r="E41" s="27"/>
      <c r="F41" s="27"/>
      <c r="G41" s="27"/>
      <c r="H41" s="27"/>
      <c r="I41" s="27"/>
      <c r="J41" s="29"/>
      <c r="K41" s="27"/>
      <c r="L41" s="27"/>
      <c r="M41" s="27"/>
      <c r="N41" s="27"/>
      <c r="O41" s="27"/>
      <c r="P41" s="27"/>
      <c r="Q41" s="27"/>
      <c r="R41" s="27"/>
      <c r="S41" s="27"/>
      <c r="T41" s="27"/>
      <c r="U41" s="27"/>
      <c r="V41" s="27"/>
      <c r="W41" s="64"/>
    </row>
    <row r="42" spans="1:31" x14ac:dyDescent="0.3">
      <c r="A42" s="63"/>
      <c r="B42" s="27"/>
      <c r="C42" s="31"/>
      <c r="D42" s="31"/>
      <c r="E42" s="31"/>
      <c r="F42" s="31"/>
      <c r="G42" s="31"/>
      <c r="H42" s="31"/>
      <c r="I42" s="31"/>
      <c r="J42" s="27"/>
      <c r="K42" s="27"/>
      <c r="L42" s="27"/>
      <c r="M42" s="27"/>
      <c r="N42" s="27"/>
      <c r="O42" s="27"/>
      <c r="P42" s="27"/>
      <c r="Q42" s="27"/>
      <c r="R42" s="27"/>
      <c r="S42" s="27"/>
      <c r="T42" s="27"/>
      <c r="U42" s="27"/>
      <c r="V42" s="27"/>
      <c r="W42" s="64"/>
    </row>
    <row r="43" spans="1:31" x14ac:dyDescent="0.3">
      <c r="A43" s="63"/>
      <c r="B43" s="27"/>
      <c r="C43" s="27"/>
      <c r="D43" s="27"/>
      <c r="E43" s="27"/>
      <c r="F43" s="27"/>
      <c r="G43" s="27"/>
      <c r="H43" s="27"/>
      <c r="I43" s="27"/>
      <c r="J43" s="27"/>
      <c r="K43" s="27"/>
      <c r="L43" s="27"/>
      <c r="M43" s="27"/>
      <c r="N43" s="27"/>
      <c r="O43" s="27"/>
      <c r="P43" s="27"/>
      <c r="Q43" s="27"/>
      <c r="R43" s="27"/>
      <c r="S43" s="27"/>
      <c r="T43" s="27"/>
      <c r="U43" s="27"/>
      <c r="V43" s="27"/>
      <c r="W43" s="64"/>
    </row>
    <row r="44" spans="1:31" x14ac:dyDescent="0.3">
      <c r="A44" s="63"/>
      <c r="B44" s="27"/>
      <c r="C44" s="27"/>
      <c r="D44" s="27"/>
      <c r="E44" s="27"/>
      <c r="F44" s="27"/>
      <c r="G44" s="27"/>
      <c r="H44" s="27"/>
      <c r="I44" s="27"/>
      <c r="J44" s="27"/>
      <c r="K44" s="27"/>
      <c r="L44" s="27"/>
      <c r="M44" s="27"/>
      <c r="N44" s="27"/>
      <c r="O44" s="27"/>
      <c r="P44" s="27"/>
      <c r="Q44" s="27"/>
      <c r="R44" s="27"/>
      <c r="S44" s="27"/>
      <c r="T44" s="27"/>
      <c r="U44" s="27"/>
      <c r="V44" s="27"/>
      <c r="W44" s="64"/>
    </row>
    <row r="45" spans="1:31" x14ac:dyDescent="0.3">
      <c r="A45" s="63"/>
      <c r="B45" s="27"/>
      <c r="C45" s="27"/>
      <c r="D45" s="27"/>
      <c r="E45" s="27"/>
      <c r="F45" s="27"/>
      <c r="G45" s="27"/>
      <c r="H45" s="27"/>
      <c r="I45" s="27"/>
      <c r="J45" s="27"/>
      <c r="K45" s="27"/>
      <c r="L45" s="27"/>
      <c r="M45" s="27"/>
      <c r="N45" s="27"/>
      <c r="O45" s="27"/>
      <c r="P45" s="27"/>
      <c r="Q45" s="27"/>
      <c r="R45" s="27"/>
      <c r="S45" s="27"/>
      <c r="T45" s="27"/>
      <c r="U45" s="27"/>
      <c r="V45" s="27"/>
      <c r="W45" s="64"/>
    </row>
    <row r="46" spans="1:31" x14ac:dyDescent="0.3">
      <c r="A46" s="63"/>
      <c r="B46" s="27"/>
      <c r="C46" s="27"/>
      <c r="D46" s="27"/>
      <c r="E46" s="27"/>
      <c r="F46" s="27"/>
      <c r="G46" s="27"/>
      <c r="H46" s="27"/>
      <c r="I46" s="27"/>
      <c r="J46" s="27"/>
      <c r="K46" s="27"/>
      <c r="L46" s="27"/>
      <c r="M46" s="27"/>
      <c r="N46" s="27"/>
      <c r="O46" s="27"/>
      <c r="P46" s="27"/>
      <c r="Q46" s="27"/>
      <c r="R46" s="27"/>
      <c r="S46" s="27"/>
      <c r="T46" s="27"/>
      <c r="U46" s="27"/>
      <c r="V46" s="27"/>
      <c r="W46" s="64"/>
    </row>
    <row r="47" spans="1:31" x14ac:dyDescent="0.3">
      <c r="A47" s="63"/>
      <c r="B47" s="27"/>
      <c r="C47" s="27"/>
      <c r="D47" s="27"/>
      <c r="E47" s="27"/>
      <c r="F47" s="27"/>
      <c r="G47" s="27"/>
      <c r="H47" s="27"/>
      <c r="I47" s="27"/>
      <c r="J47" s="27"/>
      <c r="K47" s="27"/>
      <c r="L47" s="27"/>
      <c r="M47" s="27"/>
      <c r="N47" s="27"/>
      <c r="O47" s="27"/>
      <c r="P47" s="27"/>
      <c r="Q47" s="27"/>
      <c r="R47" s="27"/>
      <c r="S47" s="27"/>
      <c r="T47" s="27"/>
      <c r="U47" s="27"/>
      <c r="V47" s="27"/>
      <c r="W47" s="64"/>
    </row>
    <row r="48" spans="1:31" x14ac:dyDescent="0.3">
      <c r="A48" s="63"/>
      <c r="B48" s="27"/>
      <c r="C48" s="27"/>
      <c r="D48" s="27"/>
      <c r="E48" s="27"/>
      <c r="F48" s="27"/>
      <c r="G48" s="27"/>
      <c r="H48" s="27"/>
      <c r="I48" s="27"/>
      <c r="J48" s="27"/>
      <c r="K48" s="27"/>
      <c r="L48" s="27"/>
      <c r="M48" s="27"/>
      <c r="N48" s="27"/>
      <c r="O48" s="27"/>
      <c r="P48" s="27"/>
      <c r="Q48" s="27"/>
      <c r="R48" s="27"/>
      <c r="S48" s="27"/>
      <c r="T48" s="27"/>
      <c r="U48" s="27"/>
      <c r="V48" s="27"/>
      <c r="W48" s="64"/>
    </row>
    <row r="49" spans="1:23" x14ac:dyDescent="0.3">
      <c r="A49" s="63"/>
      <c r="B49" s="27"/>
      <c r="P49" s="27"/>
      <c r="Q49" s="27"/>
      <c r="R49" s="27"/>
      <c r="S49" s="27"/>
      <c r="T49" s="27"/>
      <c r="U49" s="27"/>
      <c r="V49" s="27"/>
      <c r="W49" s="64"/>
    </row>
    <row r="50" spans="1:23" x14ac:dyDescent="0.3">
      <c r="A50" s="63"/>
      <c r="B50" s="27"/>
      <c r="P50" s="27"/>
      <c r="Q50" s="27"/>
      <c r="R50" s="27"/>
      <c r="S50" s="27"/>
      <c r="T50" s="27"/>
      <c r="U50" s="27"/>
      <c r="V50" s="27"/>
      <c r="W50" s="64"/>
    </row>
    <row r="51" spans="1:23" ht="16.5" customHeight="1" x14ac:dyDescent="0.3">
      <c r="A51" s="63"/>
      <c r="B51" s="28"/>
      <c r="P51" s="27"/>
      <c r="Q51" s="27"/>
      <c r="R51" s="27"/>
      <c r="S51" s="27"/>
      <c r="T51" s="27"/>
      <c r="U51" s="27"/>
      <c r="V51" s="27"/>
      <c r="W51" s="64"/>
    </row>
    <row r="52" spans="1:23" x14ac:dyDescent="0.3">
      <c r="A52" s="63"/>
      <c r="B52" s="28"/>
      <c r="P52" s="27"/>
      <c r="Q52" s="27"/>
      <c r="R52" s="27"/>
      <c r="S52" s="27"/>
      <c r="T52" s="27"/>
      <c r="U52" s="27"/>
      <c r="V52" s="27"/>
      <c r="W52" s="64"/>
    </row>
    <row r="53" spans="1:23" x14ac:dyDescent="0.3">
      <c r="A53" s="63"/>
      <c r="B53" s="28"/>
      <c r="P53" s="27"/>
      <c r="Q53" s="27"/>
      <c r="R53" s="27"/>
      <c r="S53" s="27"/>
      <c r="T53" s="27"/>
      <c r="U53" s="27"/>
      <c r="V53" s="27"/>
      <c r="W53" s="64"/>
    </row>
    <row r="54" spans="1:23" x14ac:dyDescent="0.3">
      <c r="A54" s="63"/>
      <c r="B54" s="28"/>
      <c r="P54" s="27"/>
      <c r="Q54" s="27"/>
      <c r="R54" s="27"/>
      <c r="S54" s="27"/>
      <c r="T54" s="27"/>
      <c r="U54" s="27"/>
      <c r="V54" s="27"/>
      <c r="W54" s="64"/>
    </row>
    <row r="55" spans="1:23" x14ac:dyDescent="0.3">
      <c r="A55" s="63"/>
      <c r="B55" s="28"/>
      <c r="P55" s="27"/>
      <c r="Q55" s="27"/>
      <c r="R55" s="27"/>
      <c r="S55" s="27"/>
      <c r="T55" s="27"/>
      <c r="U55" s="27"/>
      <c r="V55" s="27"/>
      <c r="W55" s="64"/>
    </row>
    <row r="56" spans="1:23" x14ac:dyDescent="0.3">
      <c r="A56" s="63"/>
      <c r="B56" s="28"/>
      <c r="P56" s="27"/>
      <c r="Q56" s="27"/>
      <c r="R56" s="27"/>
      <c r="S56" s="27"/>
      <c r="T56" s="27"/>
      <c r="U56" s="27"/>
      <c r="V56" s="27"/>
      <c r="W56" s="64"/>
    </row>
    <row r="57" spans="1:23" x14ac:dyDescent="0.3">
      <c r="A57" s="63"/>
      <c r="B57" s="27"/>
      <c r="C57" s="31"/>
      <c r="D57" s="31"/>
      <c r="E57" s="31"/>
      <c r="F57" s="31"/>
      <c r="G57" s="31"/>
      <c r="H57" s="31"/>
      <c r="I57" s="27"/>
      <c r="J57" s="27"/>
      <c r="K57" s="27"/>
      <c r="L57" s="27"/>
      <c r="M57" s="27"/>
      <c r="N57" s="27"/>
      <c r="O57" s="27"/>
      <c r="P57" s="27"/>
      <c r="Q57" s="27"/>
      <c r="R57" s="27"/>
      <c r="S57" s="27"/>
      <c r="T57" s="27"/>
      <c r="U57" s="27"/>
      <c r="V57" s="27"/>
      <c r="W57" s="64"/>
    </row>
    <row r="58" spans="1:23" x14ac:dyDescent="0.3">
      <c r="A58" s="63"/>
      <c r="B58" s="27"/>
      <c r="C58" s="27"/>
      <c r="D58" s="27"/>
      <c r="E58" s="27"/>
      <c r="F58" s="27"/>
      <c r="G58" s="27"/>
      <c r="H58" s="27"/>
      <c r="I58" s="27"/>
      <c r="J58" s="27"/>
      <c r="K58" s="27"/>
      <c r="L58" s="27"/>
      <c r="M58" s="27"/>
      <c r="N58" s="27"/>
      <c r="O58" s="27"/>
      <c r="P58" s="27"/>
      <c r="Q58" s="27"/>
      <c r="R58" s="27"/>
      <c r="S58" s="27"/>
      <c r="T58" s="27"/>
      <c r="U58" s="27"/>
      <c r="V58" s="27"/>
      <c r="W58" s="64"/>
    </row>
    <row r="59" spans="1:23" x14ac:dyDescent="0.3">
      <c r="A59" s="63"/>
      <c r="B59" s="27"/>
      <c r="C59" s="27"/>
      <c r="D59" s="27"/>
      <c r="E59" s="27"/>
      <c r="F59" s="27"/>
      <c r="G59" s="27"/>
      <c r="H59" s="27"/>
      <c r="I59" s="27"/>
      <c r="J59" s="27"/>
      <c r="K59" s="27"/>
      <c r="L59" s="27"/>
      <c r="M59" s="27"/>
      <c r="N59" s="27"/>
      <c r="O59" s="27"/>
      <c r="P59" s="27"/>
      <c r="Q59" s="27"/>
      <c r="R59" s="27"/>
      <c r="S59" s="27"/>
      <c r="T59" s="27"/>
      <c r="U59" s="27"/>
      <c r="V59" s="27"/>
      <c r="W59" s="64"/>
    </row>
    <row r="60" spans="1:23" x14ac:dyDescent="0.3">
      <c r="A60" s="66"/>
      <c r="B60" s="67"/>
      <c r="C60" s="67"/>
      <c r="D60" s="67"/>
      <c r="E60" s="67"/>
      <c r="F60" s="67"/>
      <c r="G60" s="67"/>
      <c r="H60" s="67"/>
      <c r="I60" s="67"/>
      <c r="J60" s="67"/>
      <c r="K60" s="67"/>
      <c r="L60" s="67"/>
      <c r="M60" s="67"/>
      <c r="N60" s="67"/>
      <c r="O60" s="67"/>
      <c r="P60" s="67"/>
      <c r="Q60" s="67"/>
      <c r="R60" s="67"/>
      <c r="S60" s="67"/>
      <c r="T60" s="67"/>
      <c r="U60" s="67"/>
      <c r="V60" s="67"/>
      <c r="W60" s="68"/>
    </row>
  </sheetData>
  <mergeCells count="4">
    <mergeCell ref="C3:H4"/>
    <mergeCell ref="J3:O4"/>
    <mergeCell ref="C5:H9"/>
    <mergeCell ref="J5:O9"/>
  </mergeCells>
  <phoneticPr fontId="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7" r:id="rId3" name="Button 1">
              <controlPr defaultSize="0" print="0" autoFill="0" autoPict="0" macro="[0]!SaveTeamDPSRow_TimeVar">
                <anchor moveWithCells="1" sizeWithCells="1">
                  <from>
                    <xdr:col>8</xdr:col>
                    <xdr:colOff>0</xdr:colOff>
                    <xdr:row>10</xdr:row>
                    <xdr:rowOff>0</xdr:rowOff>
                  </from>
                  <to>
                    <xdr:col>11</xdr:col>
                    <xdr:colOff>0</xdr:colOff>
                    <xdr:row>12</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4DE09135-358E-4295-A7B4-622521DDA7A1}">
          <x14:formula1>
            <xm:f>CharacterData!$A$3:$A$36</xm:f>
          </x14:formula1>
          <xm:sqref>D12:F12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56D6B-7867-42AB-A799-9C60E40998C5}">
  <sheetPr codeName="Sheet9">
    <tabColor theme="5" tint="0.79998168889431442"/>
  </sheetPr>
  <dimension ref="A1:AE61"/>
  <sheetViews>
    <sheetView zoomScale="90" zoomScaleNormal="90" workbookViewId="0"/>
  </sheetViews>
  <sheetFormatPr defaultColWidth="9" defaultRowHeight="16.5" x14ac:dyDescent="0.3"/>
  <cols>
    <col min="1" max="1" width="4.625" style="4" customWidth="1"/>
    <col min="2" max="2" width="9" style="4"/>
    <col min="3" max="3" width="28.625" style="4" bestFit="1" customWidth="1"/>
    <col min="4" max="5" width="11" style="4" bestFit="1" customWidth="1"/>
    <col min="6" max="6" width="12.375" style="4" bestFit="1" customWidth="1"/>
    <col min="7" max="7" width="9.625" style="4" customWidth="1"/>
    <col min="8" max="8" width="12.75" style="4" bestFit="1" customWidth="1"/>
    <col min="9" max="9" width="7.75" style="4" bestFit="1" customWidth="1"/>
    <col min="10" max="11" width="12.75" style="4" bestFit="1" customWidth="1"/>
    <col min="12" max="16384" width="9" style="4"/>
  </cols>
  <sheetData>
    <row r="1" spans="1:31" ht="49.5" customHeight="1" x14ac:dyDescent="0.3">
      <c r="A1" s="69"/>
      <c r="B1" s="70" t="s">
        <v>338</v>
      </c>
      <c r="C1" s="71"/>
      <c r="D1" s="71"/>
      <c r="E1" s="71"/>
      <c r="F1" s="71"/>
      <c r="G1" s="71"/>
      <c r="H1" s="71"/>
      <c r="I1" s="71"/>
      <c r="J1" s="71"/>
      <c r="K1" s="71"/>
      <c r="L1" s="71"/>
      <c r="M1" s="71"/>
      <c r="N1" s="71"/>
      <c r="O1" s="71"/>
      <c r="P1" s="71"/>
      <c r="Q1" s="71"/>
      <c r="R1" s="71"/>
      <c r="S1" s="71"/>
      <c r="T1" s="71"/>
      <c r="U1" s="71"/>
      <c r="V1" s="71"/>
      <c r="W1" s="72"/>
    </row>
    <row r="2" spans="1:31" x14ac:dyDescent="0.3">
      <c r="A2" s="63"/>
      <c r="B2" s="27"/>
      <c r="C2" s="27"/>
      <c r="D2" s="30"/>
      <c r="E2" s="30"/>
      <c r="F2" s="30"/>
      <c r="G2" s="30"/>
      <c r="H2" s="27"/>
      <c r="I2" s="27"/>
      <c r="J2" s="27"/>
      <c r="K2" s="27"/>
      <c r="L2" s="27"/>
      <c r="M2" s="27"/>
      <c r="N2" s="27"/>
      <c r="O2" s="27"/>
      <c r="P2" s="27"/>
      <c r="Q2" s="27"/>
      <c r="R2" s="27"/>
      <c r="S2" s="27"/>
      <c r="T2" s="27"/>
      <c r="U2" s="27"/>
      <c r="V2" s="27"/>
      <c r="W2" s="64"/>
    </row>
    <row r="3" spans="1:31" x14ac:dyDescent="0.3">
      <c r="A3" s="63"/>
      <c r="B3" s="27"/>
      <c r="C3" s="123" t="s">
        <v>352</v>
      </c>
      <c r="D3" s="124"/>
      <c r="E3" s="124"/>
      <c r="F3" s="124"/>
      <c r="G3" s="124"/>
      <c r="H3" s="125"/>
      <c r="I3" s="27"/>
      <c r="J3" s="129" t="s">
        <v>331</v>
      </c>
      <c r="K3" s="129"/>
      <c r="L3" s="129"/>
      <c r="M3" s="129"/>
      <c r="N3" s="129"/>
      <c r="O3" s="129"/>
      <c r="P3" s="27"/>
      <c r="Q3" s="27"/>
      <c r="R3" s="27"/>
      <c r="S3" s="27"/>
      <c r="T3" s="27"/>
      <c r="U3" s="27"/>
      <c r="V3" s="27"/>
      <c r="W3" s="64"/>
    </row>
    <row r="4" spans="1:31" x14ac:dyDescent="0.3">
      <c r="A4" s="63"/>
      <c r="B4" s="27"/>
      <c r="C4" s="126"/>
      <c r="D4" s="127"/>
      <c r="E4" s="127"/>
      <c r="F4" s="127"/>
      <c r="G4" s="127"/>
      <c r="H4" s="128"/>
      <c r="I4" s="27"/>
      <c r="J4" s="129"/>
      <c r="K4" s="129"/>
      <c r="L4" s="129"/>
      <c r="M4" s="129"/>
      <c r="N4" s="129"/>
      <c r="O4" s="129"/>
      <c r="P4" s="27"/>
      <c r="Q4" s="27"/>
      <c r="R4" s="27"/>
      <c r="S4" s="27"/>
      <c r="T4" s="27"/>
      <c r="U4" s="27"/>
      <c r="V4" s="27"/>
      <c r="W4" s="64"/>
    </row>
    <row r="5" spans="1:31" ht="16.5" customHeight="1" x14ac:dyDescent="0.3">
      <c r="A5" s="63"/>
      <c r="B5" s="27"/>
      <c r="C5" s="115" t="s">
        <v>353</v>
      </c>
      <c r="D5" s="116"/>
      <c r="E5" s="116"/>
      <c r="F5" s="116"/>
      <c r="G5" s="116"/>
      <c r="H5" s="117"/>
      <c r="I5" s="29"/>
      <c r="J5" s="130" t="s">
        <v>354</v>
      </c>
      <c r="K5" s="131"/>
      <c r="L5" s="131"/>
      <c r="M5" s="131"/>
      <c r="N5" s="131"/>
      <c r="O5" s="132"/>
      <c r="P5" s="27"/>
      <c r="Q5" s="27"/>
      <c r="R5" s="27"/>
      <c r="S5" s="27"/>
      <c r="T5" s="27"/>
      <c r="U5" s="27"/>
      <c r="V5" s="27"/>
      <c r="W5" s="64"/>
    </row>
    <row r="6" spans="1:31" x14ac:dyDescent="0.3">
      <c r="A6" s="63"/>
      <c r="B6" s="27"/>
      <c r="C6" s="118"/>
      <c r="D6" s="101"/>
      <c r="E6" s="101"/>
      <c r="F6" s="101"/>
      <c r="G6" s="101"/>
      <c r="H6" s="119"/>
      <c r="I6" s="29"/>
      <c r="J6" s="133"/>
      <c r="K6" s="134"/>
      <c r="L6" s="134"/>
      <c r="M6" s="134"/>
      <c r="N6" s="134"/>
      <c r="O6" s="135"/>
      <c r="P6" s="27"/>
      <c r="Q6" s="27"/>
      <c r="R6" s="27"/>
      <c r="S6" s="27"/>
      <c r="T6" s="27"/>
      <c r="U6" s="27"/>
      <c r="V6" s="27"/>
      <c r="W6" s="64"/>
    </row>
    <row r="7" spans="1:31" x14ac:dyDescent="0.3">
      <c r="A7" s="63"/>
      <c r="B7" s="27"/>
      <c r="C7" s="118"/>
      <c r="D7" s="101"/>
      <c r="E7" s="101"/>
      <c r="F7" s="101"/>
      <c r="G7" s="101"/>
      <c r="H7" s="119"/>
      <c r="I7" s="29"/>
      <c r="J7" s="133"/>
      <c r="K7" s="134"/>
      <c r="L7" s="134"/>
      <c r="M7" s="134"/>
      <c r="N7" s="134"/>
      <c r="O7" s="135"/>
      <c r="P7" s="27"/>
      <c r="Q7" s="27"/>
      <c r="R7" s="27"/>
      <c r="S7" s="27"/>
      <c r="T7" s="27"/>
      <c r="U7" s="27"/>
      <c r="V7" s="27"/>
      <c r="W7" s="64"/>
    </row>
    <row r="8" spans="1:31" x14ac:dyDescent="0.3">
      <c r="A8" s="63"/>
      <c r="B8" s="27"/>
      <c r="C8" s="118"/>
      <c r="D8" s="101"/>
      <c r="E8" s="101"/>
      <c r="F8" s="101"/>
      <c r="G8" s="101"/>
      <c r="H8" s="119"/>
      <c r="I8" s="29"/>
      <c r="J8" s="133"/>
      <c r="K8" s="134"/>
      <c r="L8" s="134"/>
      <c r="M8" s="134"/>
      <c r="N8" s="134"/>
      <c r="O8" s="135"/>
      <c r="P8" s="27"/>
      <c r="Q8" s="27"/>
      <c r="R8" s="27"/>
      <c r="S8" s="27"/>
      <c r="T8" s="27"/>
      <c r="U8" s="27"/>
      <c r="V8" s="27"/>
      <c r="W8" s="64"/>
    </row>
    <row r="9" spans="1:31" x14ac:dyDescent="0.3">
      <c r="A9" s="63"/>
      <c r="B9" s="27"/>
      <c r="C9" s="120"/>
      <c r="D9" s="121"/>
      <c r="E9" s="121"/>
      <c r="F9" s="121"/>
      <c r="G9" s="121"/>
      <c r="H9" s="122"/>
      <c r="I9" s="29"/>
      <c r="J9" s="136"/>
      <c r="K9" s="137"/>
      <c r="L9" s="137"/>
      <c r="M9" s="137"/>
      <c r="N9" s="137"/>
      <c r="O9" s="138"/>
      <c r="P9" s="27"/>
      <c r="Q9" s="27"/>
      <c r="R9" s="27"/>
      <c r="S9" s="27"/>
      <c r="T9" s="27"/>
      <c r="U9" s="27"/>
      <c r="V9" s="27"/>
      <c r="W9" s="64"/>
    </row>
    <row r="10" spans="1:31" x14ac:dyDescent="0.3">
      <c r="A10" s="63"/>
      <c r="B10" s="27"/>
      <c r="C10" s="27"/>
      <c r="D10" s="27"/>
      <c r="E10" s="27"/>
      <c r="F10" s="27"/>
      <c r="G10" s="27"/>
      <c r="H10" s="27"/>
      <c r="I10" s="29"/>
      <c r="J10" s="27"/>
      <c r="K10" s="27"/>
      <c r="L10" s="27"/>
      <c r="M10" s="27"/>
      <c r="N10" s="27"/>
      <c r="O10" s="27"/>
      <c r="P10" s="27"/>
      <c r="Q10" s="27"/>
      <c r="R10" s="27"/>
      <c r="S10" s="27"/>
      <c r="T10" s="27"/>
      <c r="U10" s="27"/>
      <c r="V10" s="27"/>
      <c r="W10" s="64"/>
    </row>
    <row r="11" spans="1:31" x14ac:dyDescent="0.3">
      <c r="A11" s="63"/>
      <c r="B11" s="27"/>
      <c r="C11" s="28"/>
      <c r="D11" s="36" t="s">
        <v>279</v>
      </c>
      <c r="E11" s="36" t="s">
        <v>280</v>
      </c>
      <c r="F11" s="36" t="s">
        <v>281</v>
      </c>
      <c r="G11" s="36" t="s">
        <v>148</v>
      </c>
      <c r="H11" s="29"/>
      <c r="I11" s="27"/>
      <c r="J11" s="27"/>
      <c r="K11" s="27"/>
      <c r="L11" s="27"/>
      <c r="M11" s="27"/>
      <c r="N11" s="27"/>
      <c r="O11" s="27"/>
      <c r="P11" s="27"/>
      <c r="Q11" s="27"/>
      <c r="R11" s="27"/>
      <c r="S11" s="27"/>
      <c r="T11" s="27"/>
      <c r="U11" s="27"/>
      <c r="V11" s="27"/>
      <c r="W11" s="64"/>
    </row>
    <row r="12" spans="1:31" x14ac:dyDescent="0.3">
      <c r="A12" s="63"/>
      <c r="B12" s="27"/>
      <c r="C12" s="28"/>
      <c r="D12" s="33" t="s">
        <v>289</v>
      </c>
      <c r="E12" s="33" t="s">
        <v>305</v>
      </c>
      <c r="F12" s="33" t="s">
        <v>309</v>
      </c>
      <c r="G12" s="34" t="s">
        <v>308</v>
      </c>
      <c r="H12" s="29"/>
      <c r="I12" s="27"/>
      <c r="J12" s="27"/>
      <c r="K12" s="27"/>
      <c r="L12" s="27"/>
      <c r="M12" s="27"/>
      <c r="N12" s="27"/>
      <c r="O12" s="27"/>
      <c r="P12" s="27"/>
      <c r="Q12" s="27"/>
      <c r="R12" s="27"/>
      <c r="S12" s="27"/>
      <c r="T12" s="27"/>
      <c r="U12" s="27"/>
      <c r="V12" s="27"/>
      <c r="W12" s="64"/>
    </row>
    <row r="13" spans="1:31" x14ac:dyDescent="0.3">
      <c r="A13" s="63"/>
      <c r="B13" s="27"/>
      <c r="C13" s="30"/>
      <c r="D13" s="27"/>
      <c r="E13" s="27"/>
      <c r="F13" s="27"/>
      <c r="G13" s="31"/>
      <c r="H13" s="27"/>
      <c r="I13" s="27"/>
      <c r="J13" s="30"/>
      <c r="K13" s="30"/>
      <c r="L13" s="27"/>
      <c r="M13" s="27"/>
      <c r="N13" s="27"/>
      <c r="O13" s="27"/>
      <c r="P13" s="27"/>
      <c r="Q13" s="27"/>
      <c r="R13" s="27"/>
      <c r="S13" s="27"/>
      <c r="T13" s="27"/>
      <c r="U13" s="27"/>
      <c r="V13" s="27"/>
      <c r="W13" s="64"/>
    </row>
    <row r="14" spans="1:31" x14ac:dyDescent="0.3">
      <c r="A14" s="63"/>
      <c r="B14" s="28"/>
      <c r="C14" s="36" t="s">
        <v>311</v>
      </c>
      <c r="D14" s="36" t="s">
        <v>282</v>
      </c>
      <c r="E14" s="36" t="s">
        <v>283</v>
      </c>
      <c r="F14" s="36" t="s">
        <v>284</v>
      </c>
      <c r="G14" s="36" t="s">
        <v>148</v>
      </c>
      <c r="H14" s="36" t="s">
        <v>285</v>
      </c>
      <c r="I14" s="36" t="s">
        <v>286</v>
      </c>
      <c r="J14" s="36" t="s">
        <v>287</v>
      </c>
      <c r="L14" s="29"/>
      <c r="M14" s="27"/>
      <c r="N14" s="27"/>
      <c r="O14" s="27"/>
      <c r="P14" s="27"/>
      <c r="Q14" s="27"/>
      <c r="R14" s="27"/>
      <c r="S14" s="27"/>
      <c r="T14" s="27"/>
      <c r="U14" s="27"/>
      <c r="V14" s="27"/>
      <c r="W14" s="64"/>
    </row>
    <row r="15" spans="1:31" ht="16.5" customHeight="1" x14ac:dyDescent="0.3">
      <c r="A15" s="63"/>
      <c r="B15" s="28"/>
      <c r="C15" s="34" t="s">
        <v>316</v>
      </c>
      <c r="D15" s="34" t="s">
        <v>276</v>
      </c>
      <c r="E15" s="34" t="s">
        <v>277</v>
      </c>
      <c r="F15" s="34" t="s">
        <v>278</v>
      </c>
      <c r="G15" s="34" t="s">
        <v>276</v>
      </c>
      <c r="H15" s="34">
        <v>2030593.3532341686</v>
      </c>
      <c r="I15" s="34">
        <v>29.9</v>
      </c>
      <c r="J15" s="33">
        <v>67912.821178400292</v>
      </c>
      <c r="L15" s="29"/>
      <c r="M15" s="27"/>
      <c r="N15" s="27"/>
      <c r="O15" s="27"/>
      <c r="P15" s="27"/>
      <c r="Q15" s="27"/>
      <c r="R15" s="27"/>
      <c r="S15" s="27"/>
      <c r="T15" s="27"/>
      <c r="U15" s="27"/>
      <c r="V15" s="27"/>
      <c r="W15" s="64"/>
      <c r="AE15" s="78"/>
    </row>
    <row r="16" spans="1:31" ht="16.5" customHeight="1" x14ac:dyDescent="0.3">
      <c r="A16" s="63"/>
      <c r="B16" s="28"/>
      <c r="C16" s="34" t="s">
        <v>316</v>
      </c>
      <c r="D16" s="34" t="s">
        <v>276</v>
      </c>
      <c r="E16" s="34" t="s">
        <v>277</v>
      </c>
      <c r="F16" s="34" t="s">
        <v>278</v>
      </c>
      <c r="G16" s="34" t="s">
        <v>308</v>
      </c>
      <c r="H16" s="34">
        <v>1310901.2859162781</v>
      </c>
      <c r="I16" s="34">
        <v>29.9</v>
      </c>
      <c r="J16" s="33">
        <v>43842.852371781883</v>
      </c>
      <c r="L16" s="29"/>
      <c r="M16" s="27"/>
      <c r="N16" s="27"/>
      <c r="O16" s="27"/>
      <c r="P16" s="27"/>
      <c r="Q16" s="27"/>
      <c r="R16" s="27"/>
      <c r="S16" s="27"/>
      <c r="T16" s="27"/>
      <c r="U16" s="27"/>
      <c r="V16" s="27"/>
      <c r="W16" s="64"/>
      <c r="AE16" s="78"/>
    </row>
    <row r="17" spans="1:31" ht="16.5" customHeight="1" x14ac:dyDescent="0.3">
      <c r="A17" s="63"/>
      <c r="B17" s="28"/>
      <c r="C17" s="34" t="s">
        <v>314</v>
      </c>
      <c r="D17" s="34" t="s">
        <v>290</v>
      </c>
      <c r="E17" s="34" t="s">
        <v>291</v>
      </c>
      <c r="F17" s="34" t="s">
        <v>275</v>
      </c>
      <c r="G17" s="34" t="s">
        <v>290</v>
      </c>
      <c r="H17" s="34">
        <v>2521620.280404564</v>
      </c>
      <c r="I17" s="34">
        <v>33</v>
      </c>
      <c r="J17" s="33">
        <v>76412.735769835272</v>
      </c>
      <c r="L17" s="29"/>
      <c r="M17" s="27"/>
      <c r="N17" s="27"/>
      <c r="O17" s="27"/>
      <c r="P17" s="27"/>
      <c r="Q17" s="27"/>
      <c r="R17" s="27"/>
      <c r="S17" s="27"/>
      <c r="T17" s="27"/>
      <c r="U17" s="27"/>
      <c r="V17" s="27"/>
      <c r="W17" s="64"/>
      <c r="AE17" s="78"/>
    </row>
    <row r="18" spans="1:31" x14ac:dyDescent="0.3">
      <c r="A18" s="63"/>
      <c r="B18" s="28"/>
      <c r="C18" s="34" t="s">
        <v>314</v>
      </c>
      <c r="D18" s="34" t="s">
        <v>290</v>
      </c>
      <c r="E18" s="34" t="s">
        <v>291</v>
      </c>
      <c r="F18" s="34" t="s">
        <v>275</v>
      </c>
      <c r="G18" s="34" t="s">
        <v>308</v>
      </c>
      <c r="H18" s="34">
        <v>2040157.2676349501</v>
      </c>
      <c r="I18" s="34">
        <v>33</v>
      </c>
      <c r="J18" s="33">
        <v>61822.947504089396</v>
      </c>
      <c r="L18" s="29"/>
      <c r="M18" s="27"/>
      <c r="N18" s="27"/>
      <c r="O18" s="27"/>
      <c r="P18" s="27"/>
      <c r="Q18" s="27"/>
      <c r="R18" s="27"/>
      <c r="S18" s="27"/>
      <c r="T18" s="27"/>
      <c r="U18" s="27"/>
      <c r="V18" s="27"/>
      <c r="W18" s="64"/>
      <c r="AE18" s="78"/>
    </row>
    <row r="19" spans="1:31" x14ac:dyDescent="0.3">
      <c r="A19" s="63"/>
      <c r="B19" s="28"/>
      <c r="C19" s="34" t="s">
        <v>323</v>
      </c>
      <c r="D19" s="34" t="s">
        <v>295</v>
      </c>
      <c r="E19" s="34" t="s">
        <v>296</v>
      </c>
      <c r="F19" s="34" t="s">
        <v>297</v>
      </c>
      <c r="G19" s="34" t="s">
        <v>297</v>
      </c>
      <c r="H19" s="34">
        <v>1571062.982441385</v>
      </c>
      <c r="I19" s="34">
        <v>28.5</v>
      </c>
      <c r="J19" s="33">
        <v>55125.016927767894</v>
      </c>
      <c r="L19" s="29"/>
      <c r="M19" s="27"/>
      <c r="N19" s="27"/>
      <c r="O19" s="27"/>
      <c r="P19" s="27"/>
      <c r="Q19" s="27"/>
      <c r="R19" s="27"/>
      <c r="S19" s="27"/>
      <c r="T19" s="27"/>
      <c r="U19" s="27"/>
      <c r="V19" s="27"/>
      <c r="W19" s="64"/>
      <c r="AE19" s="78"/>
    </row>
    <row r="20" spans="1:31" x14ac:dyDescent="0.3">
      <c r="A20" s="63"/>
      <c r="B20" s="28"/>
      <c r="C20" s="34" t="s">
        <v>323</v>
      </c>
      <c r="D20" s="34" t="s">
        <v>295</v>
      </c>
      <c r="E20" s="34" t="s">
        <v>296</v>
      </c>
      <c r="F20" s="34" t="s">
        <v>297</v>
      </c>
      <c r="G20" s="34" t="s">
        <v>308</v>
      </c>
      <c r="H20" s="34">
        <v>1413444.315289611</v>
      </c>
      <c r="I20" s="34">
        <v>28.5</v>
      </c>
      <c r="J20" s="33">
        <v>49594.537378582841</v>
      </c>
      <c r="L20" s="29"/>
      <c r="M20" s="27"/>
      <c r="N20" s="27"/>
      <c r="O20" s="27"/>
      <c r="P20" s="27"/>
      <c r="Q20" s="27"/>
      <c r="R20" s="27"/>
      <c r="S20" s="27"/>
      <c r="T20" s="27"/>
      <c r="U20" s="27"/>
      <c r="V20" s="27"/>
      <c r="W20" s="64"/>
      <c r="AE20" s="78"/>
    </row>
    <row r="21" spans="1:31" x14ac:dyDescent="0.3">
      <c r="A21" s="63"/>
      <c r="B21" s="28"/>
      <c r="C21" s="34" t="s">
        <v>312</v>
      </c>
      <c r="D21" s="34" t="s">
        <v>288</v>
      </c>
      <c r="E21" s="34" t="s">
        <v>289</v>
      </c>
      <c r="F21" s="34" t="s">
        <v>278</v>
      </c>
      <c r="G21" s="34" t="s">
        <v>288</v>
      </c>
      <c r="H21" s="34">
        <v>2110786.2024331531</v>
      </c>
      <c r="I21" s="34">
        <v>28.9</v>
      </c>
      <c r="J21" s="33">
        <v>73037.58485927865</v>
      </c>
      <c r="L21" s="29"/>
      <c r="M21" s="27"/>
      <c r="N21" s="27"/>
      <c r="O21" s="27"/>
      <c r="P21" s="27"/>
      <c r="Q21" s="27"/>
      <c r="R21" s="27"/>
      <c r="S21" s="27"/>
      <c r="T21" s="27"/>
      <c r="U21" s="27"/>
      <c r="V21" s="27"/>
      <c r="W21" s="64"/>
      <c r="AE21" s="78"/>
    </row>
    <row r="22" spans="1:31" x14ac:dyDescent="0.3">
      <c r="A22" s="63"/>
      <c r="B22" s="28"/>
      <c r="C22" s="34" t="s">
        <v>312</v>
      </c>
      <c r="D22" s="34" t="s">
        <v>288</v>
      </c>
      <c r="E22" s="34" t="s">
        <v>289</v>
      </c>
      <c r="F22" s="34" t="s">
        <v>278</v>
      </c>
      <c r="G22" s="34" t="s">
        <v>308</v>
      </c>
      <c r="H22" s="34">
        <v>1754764.2308375903</v>
      </c>
      <c r="I22" s="34">
        <v>28.9</v>
      </c>
      <c r="J22" s="33">
        <v>60718.485496110392</v>
      </c>
      <c r="L22" s="29"/>
      <c r="M22" s="27"/>
      <c r="N22" s="27"/>
      <c r="O22" s="27"/>
      <c r="P22" s="27"/>
      <c r="Q22" s="27"/>
      <c r="R22" s="27"/>
      <c r="S22" s="27"/>
      <c r="T22" s="27"/>
      <c r="U22" s="27"/>
      <c r="V22" s="27"/>
      <c r="W22" s="64"/>
    </row>
    <row r="23" spans="1:31" x14ac:dyDescent="0.3">
      <c r="A23" s="63"/>
      <c r="B23" s="28"/>
      <c r="C23" s="34" t="s">
        <v>310</v>
      </c>
      <c r="D23" s="34" t="s">
        <v>289</v>
      </c>
      <c r="E23" s="34" t="s">
        <v>305</v>
      </c>
      <c r="F23" s="34" t="s">
        <v>309</v>
      </c>
      <c r="G23" s="34" t="s">
        <v>289</v>
      </c>
      <c r="H23" s="34">
        <v>1589981.3527271312</v>
      </c>
      <c r="I23" s="34">
        <v>23.4</v>
      </c>
      <c r="J23" s="33">
        <v>67947.921056715015</v>
      </c>
      <c r="L23" s="29"/>
      <c r="M23" s="27"/>
      <c r="N23" s="27"/>
      <c r="O23" s="27"/>
      <c r="P23" s="27"/>
      <c r="Q23" s="27"/>
      <c r="R23" s="27"/>
      <c r="S23" s="27"/>
      <c r="T23" s="27"/>
      <c r="U23" s="27"/>
      <c r="V23" s="27"/>
      <c r="W23" s="64"/>
    </row>
    <row r="24" spans="1:31" x14ac:dyDescent="0.3">
      <c r="A24" s="63"/>
      <c r="B24" s="28"/>
      <c r="C24" s="34" t="s">
        <v>310</v>
      </c>
      <c r="D24" s="34" t="s">
        <v>289</v>
      </c>
      <c r="E24" s="34" t="s">
        <v>305</v>
      </c>
      <c r="F24" s="34" t="s">
        <v>309</v>
      </c>
      <c r="G24" s="34" t="s">
        <v>308</v>
      </c>
      <c r="H24" s="34">
        <v>1408907.1366825688</v>
      </c>
      <c r="I24" s="34">
        <v>23.4</v>
      </c>
      <c r="J24" s="33">
        <v>60209.706695836278</v>
      </c>
      <c r="L24" s="29"/>
      <c r="M24" s="27"/>
      <c r="N24" s="27"/>
      <c r="O24" s="27"/>
      <c r="P24" s="27"/>
      <c r="Q24" s="27"/>
      <c r="R24" s="27"/>
      <c r="S24" s="27"/>
      <c r="T24" s="27"/>
      <c r="U24" s="27"/>
      <c r="V24" s="27"/>
      <c r="W24" s="64"/>
    </row>
    <row r="25" spans="1:31" x14ac:dyDescent="0.3">
      <c r="A25" s="63"/>
      <c r="B25" s="28"/>
      <c r="C25" s="34"/>
      <c r="D25" s="34"/>
      <c r="E25" s="34"/>
      <c r="F25" s="34"/>
      <c r="G25" s="34"/>
      <c r="H25" s="34"/>
      <c r="I25" s="34"/>
      <c r="J25" s="33"/>
      <c r="L25" s="29"/>
      <c r="M25" s="27"/>
      <c r="N25" s="27"/>
      <c r="O25" s="27"/>
      <c r="P25" s="27"/>
      <c r="Q25" s="27"/>
      <c r="R25" s="27"/>
      <c r="S25" s="27"/>
      <c r="T25" s="27"/>
      <c r="U25" s="27"/>
      <c r="V25" s="27"/>
      <c r="W25" s="64"/>
    </row>
    <row r="26" spans="1:31" x14ac:dyDescent="0.3">
      <c r="A26" s="63"/>
      <c r="B26" s="28"/>
      <c r="C26" s="34"/>
      <c r="D26" s="34"/>
      <c r="E26" s="34"/>
      <c r="F26" s="34"/>
      <c r="G26" s="34"/>
      <c r="H26" s="34"/>
      <c r="I26" s="34"/>
      <c r="J26" s="33"/>
      <c r="L26" s="29"/>
      <c r="M26" s="27"/>
      <c r="N26" s="27"/>
      <c r="O26" s="27"/>
      <c r="P26" s="27"/>
      <c r="Q26" s="27"/>
      <c r="R26" s="27"/>
      <c r="S26" s="27"/>
      <c r="T26" s="27"/>
      <c r="U26" s="27"/>
      <c r="V26" s="27"/>
      <c r="W26" s="64"/>
    </row>
    <row r="27" spans="1:31" ht="16.5" customHeight="1" x14ac:dyDescent="0.3">
      <c r="A27" s="63"/>
      <c r="B27" s="28"/>
      <c r="C27" s="34"/>
      <c r="D27" s="34"/>
      <c r="E27" s="34"/>
      <c r="F27" s="34"/>
      <c r="G27" s="34"/>
      <c r="H27" s="34"/>
      <c r="I27" s="34"/>
      <c r="J27" s="33"/>
      <c r="L27" s="29"/>
      <c r="M27" s="27"/>
      <c r="N27" s="27"/>
      <c r="O27" s="27"/>
      <c r="P27" s="27"/>
      <c r="Q27" s="27"/>
      <c r="R27" s="27"/>
      <c r="S27" s="27"/>
      <c r="T27" s="27"/>
      <c r="U27" s="27"/>
      <c r="V27" s="27"/>
      <c r="W27" s="64"/>
      <c r="AE27" s="78"/>
    </row>
    <row r="28" spans="1:31" x14ac:dyDescent="0.3">
      <c r="A28" s="63"/>
      <c r="B28" s="28"/>
      <c r="C28" s="34"/>
      <c r="D28" s="34"/>
      <c r="E28" s="34"/>
      <c r="F28" s="34"/>
      <c r="G28" s="34"/>
      <c r="H28" s="34"/>
      <c r="I28" s="34"/>
      <c r="J28" s="33"/>
      <c r="L28" s="29"/>
      <c r="M28" s="27"/>
      <c r="N28" s="27"/>
      <c r="O28" s="27"/>
      <c r="P28" s="27"/>
      <c r="Q28" s="27"/>
      <c r="R28" s="27"/>
      <c r="S28" s="27"/>
      <c r="T28" s="27"/>
      <c r="U28" s="27"/>
      <c r="V28" s="27"/>
      <c r="W28" s="64"/>
      <c r="AE28" s="78"/>
    </row>
    <row r="29" spans="1:31" ht="16.5" customHeight="1" x14ac:dyDescent="0.3">
      <c r="A29" s="63"/>
      <c r="B29" s="28"/>
      <c r="C29" s="34"/>
      <c r="D29" s="34"/>
      <c r="E29" s="34"/>
      <c r="F29" s="34"/>
      <c r="G29" s="34"/>
      <c r="H29" s="34"/>
      <c r="I29" s="34"/>
      <c r="J29" s="33"/>
      <c r="L29" s="29"/>
      <c r="M29" s="27"/>
      <c r="N29" s="27"/>
      <c r="O29" s="27"/>
      <c r="P29" s="27"/>
      <c r="Q29" s="27"/>
      <c r="R29" s="27"/>
      <c r="S29" s="27"/>
      <c r="T29" s="27"/>
      <c r="U29" s="27"/>
      <c r="V29" s="27"/>
      <c r="W29" s="64"/>
      <c r="AE29" s="79"/>
    </row>
    <row r="30" spans="1:31" x14ac:dyDescent="0.3">
      <c r="A30" s="63"/>
      <c r="B30" s="28"/>
      <c r="C30" s="34"/>
      <c r="D30" s="34"/>
      <c r="E30" s="34"/>
      <c r="F30" s="34"/>
      <c r="G30" s="34"/>
      <c r="H30" s="34"/>
      <c r="I30" s="34"/>
      <c r="J30" s="33"/>
      <c r="L30" s="29"/>
      <c r="M30" s="27"/>
      <c r="N30" s="27"/>
      <c r="O30" s="27"/>
      <c r="P30" s="27"/>
      <c r="Q30" s="27"/>
      <c r="R30" s="27"/>
      <c r="S30" s="27"/>
      <c r="T30" s="27"/>
      <c r="U30" s="27"/>
      <c r="V30" s="27"/>
      <c r="W30" s="64"/>
      <c r="AE30" s="79"/>
    </row>
    <row r="31" spans="1:31" x14ac:dyDescent="0.3">
      <c r="A31" s="63"/>
      <c r="B31" s="28"/>
      <c r="C31" s="34"/>
      <c r="D31" s="34"/>
      <c r="E31" s="34"/>
      <c r="F31" s="34"/>
      <c r="G31" s="34"/>
      <c r="H31" s="34"/>
      <c r="I31" s="34"/>
      <c r="J31" s="33"/>
      <c r="L31" s="29"/>
      <c r="M31" s="27"/>
      <c r="N31" s="27"/>
      <c r="O31" s="27"/>
      <c r="P31" s="27"/>
      <c r="Q31" s="27"/>
      <c r="R31" s="27"/>
      <c r="S31" s="27"/>
      <c r="T31" s="27"/>
      <c r="U31" s="27"/>
      <c r="V31" s="27"/>
      <c r="W31" s="64"/>
      <c r="AE31" s="79"/>
    </row>
    <row r="32" spans="1:31" x14ac:dyDescent="0.3">
      <c r="A32" s="63"/>
      <c r="B32" s="28"/>
      <c r="C32" s="34"/>
      <c r="D32" s="34"/>
      <c r="E32" s="34"/>
      <c r="F32" s="34"/>
      <c r="G32" s="34"/>
      <c r="H32" s="34"/>
      <c r="I32" s="34"/>
      <c r="J32" s="33"/>
      <c r="L32" s="29"/>
      <c r="M32" s="27"/>
      <c r="N32" s="27"/>
      <c r="O32" s="27"/>
      <c r="P32" s="27"/>
      <c r="Q32" s="27"/>
      <c r="R32" s="27"/>
      <c r="S32" s="27"/>
      <c r="T32" s="27"/>
      <c r="U32" s="27"/>
      <c r="V32" s="27"/>
      <c r="W32" s="64"/>
      <c r="AE32" s="79"/>
    </row>
    <row r="33" spans="1:31" x14ac:dyDescent="0.3">
      <c r="A33" s="63"/>
      <c r="B33" s="28"/>
      <c r="C33" s="34"/>
      <c r="D33" s="34"/>
      <c r="E33" s="34"/>
      <c r="F33" s="34"/>
      <c r="G33" s="34"/>
      <c r="H33" s="34"/>
      <c r="I33" s="34"/>
      <c r="J33" s="33"/>
      <c r="L33" s="29"/>
      <c r="M33" s="27"/>
      <c r="N33" s="27"/>
      <c r="O33" s="27"/>
      <c r="P33" s="27"/>
      <c r="Q33" s="27"/>
      <c r="R33" s="27"/>
      <c r="S33" s="27"/>
      <c r="T33" s="27"/>
      <c r="U33" s="27"/>
      <c r="V33" s="27"/>
      <c r="W33" s="64"/>
      <c r="AE33" s="79"/>
    </row>
    <row r="34" spans="1:31" x14ac:dyDescent="0.3">
      <c r="A34" s="63"/>
      <c r="B34" s="28"/>
      <c r="C34" s="34"/>
      <c r="D34" s="34"/>
      <c r="E34" s="34"/>
      <c r="F34" s="34"/>
      <c r="G34" s="34"/>
      <c r="H34" s="34"/>
      <c r="I34" s="34"/>
      <c r="J34" s="33"/>
      <c r="L34" s="29"/>
      <c r="M34" s="27"/>
      <c r="N34" s="27"/>
      <c r="O34" s="27"/>
      <c r="P34" s="27"/>
      <c r="Q34" s="27"/>
      <c r="R34" s="27"/>
      <c r="S34" s="27"/>
      <c r="T34" s="27"/>
      <c r="U34" s="27"/>
      <c r="V34" s="27"/>
      <c r="W34" s="64"/>
    </row>
    <row r="35" spans="1:31" x14ac:dyDescent="0.3">
      <c r="A35" s="63"/>
      <c r="B35" s="28"/>
      <c r="C35" s="31"/>
      <c r="D35" s="31"/>
      <c r="E35" s="31"/>
      <c r="F35" s="31"/>
      <c r="G35" s="31"/>
      <c r="H35" s="31"/>
      <c r="I35" s="31"/>
      <c r="J35" s="35"/>
      <c r="K35" s="31"/>
      <c r="L35" s="27"/>
      <c r="M35" s="27"/>
      <c r="N35" s="27"/>
      <c r="O35" s="27"/>
      <c r="P35" s="27"/>
      <c r="Q35" s="27"/>
      <c r="R35" s="27"/>
      <c r="S35" s="27"/>
      <c r="T35" s="27"/>
      <c r="U35" s="27"/>
      <c r="V35" s="27"/>
      <c r="W35" s="64"/>
    </row>
    <row r="36" spans="1:31" x14ac:dyDescent="0.3">
      <c r="A36" s="63"/>
      <c r="B36" s="28"/>
      <c r="C36" s="27"/>
      <c r="D36" s="27"/>
      <c r="E36" s="27"/>
      <c r="F36" s="27"/>
      <c r="G36" s="27"/>
      <c r="H36" s="27"/>
      <c r="I36" s="27"/>
      <c r="J36" s="29"/>
      <c r="K36" s="27"/>
      <c r="L36" s="27"/>
      <c r="M36" s="27"/>
      <c r="N36" s="27"/>
      <c r="O36" s="27"/>
      <c r="P36" s="27"/>
      <c r="Q36" s="27"/>
      <c r="R36" s="27"/>
      <c r="S36" s="27"/>
      <c r="T36" s="27"/>
      <c r="U36" s="27"/>
      <c r="V36" s="27"/>
      <c r="W36" s="64"/>
    </row>
    <row r="37" spans="1:31" x14ac:dyDescent="0.3">
      <c r="A37" s="63"/>
      <c r="B37" s="28"/>
      <c r="C37" s="27"/>
      <c r="D37" s="27"/>
      <c r="E37" s="27"/>
      <c r="F37" s="27"/>
      <c r="G37" s="27"/>
      <c r="H37" s="27"/>
      <c r="I37" s="27"/>
      <c r="J37" s="29"/>
      <c r="K37" s="27"/>
      <c r="L37" s="27"/>
      <c r="M37" s="27"/>
      <c r="N37" s="27"/>
      <c r="O37" s="27"/>
      <c r="P37" s="27"/>
      <c r="Q37" s="27"/>
      <c r="R37" s="27"/>
      <c r="S37" s="27"/>
      <c r="T37" s="27"/>
      <c r="U37" s="27"/>
      <c r="V37" s="27"/>
      <c r="W37" s="64"/>
    </row>
    <row r="38" spans="1:31" x14ac:dyDescent="0.3">
      <c r="A38" s="63"/>
      <c r="B38" s="28"/>
      <c r="C38" s="27"/>
      <c r="D38" s="27"/>
      <c r="E38" s="27"/>
      <c r="F38" s="27"/>
      <c r="G38" s="27"/>
      <c r="H38" s="27"/>
      <c r="I38" s="27"/>
      <c r="J38" s="29"/>
      <c r="K38" s="27"/>
      <c r="L38" s="27"/>
      <c r="M38" s="27"/>
      <c r="N38" s="27"/>
      <c r="O38" s="27"/>
      <c r="P38" s="27"/>
      <c r="Q38" s="27"/>
      <c r="R38" s="27"/>
      <c r="S38" s="27"/>
      <c r="T38" s="27"/>
      <c r="U38" s="27"/>
      <c r="V38" s="27"/>
      <c r="W38" s="64"/>
    </row>
    <row r="39" spans="1:31" x14ac:dyDescent="0.3">
      <c r="A39" s="63"/>
      <c r="B39" s="28"/>
      <c r="C39" s="27"/>
      <c r="D39" s="27"/>
      <c r="E39" s="27"/>
      <c r="F39" s="27"/>
      <c r="G39" s="27"/>
      <c r="H39" s="27"/>
      <c r="I39" s="27"/>
      <c r="J39" s="29"/>
      <c r="K39" s="27"/>
      <c r="L39" s="27"/>
      <c r="M39" s="27"/>
      <c r="N39" s="27"/>
      <c r="O39" s="27"/>
      <c r="P39" s="27"/>
      <c r="Q39" s="27"/>
      <c r="R39" s="27"/>
      <c r="S39" s="27"/>
      <c r="T39" s="27"/>
      <c r="U39" s="27"/>
      <c r="V39" s="27"/>
      <c r="W39" s="64"/>
    </row>
    <row r="40" spans="1:31" x14ac:dyDescent="0.3">
      <c r="A40" s="63"/>
      <c r="B40" s="28"/>
      <c r="C40" s="27"/>
      <c r="D40" s="27"/>
      <c r="E40" s="27"/>
      <c r="F40" s="27"/>
      <c r="G40" s="27"/>
      <c r="H40" s="27"/>
      <c r="I40" s="27"/>
      <c r="J40" s="29"/>
      <c r="K40" s="27"/>
      <c r="L40" s="27"/>
      <c r="M40" s="27"/>
      <c r="N40" s="27"/>
      <c r="O40" s="27"/>
      <c r="P40" s="27"/>
      <c r="Q40" s="27"/>
      <c r="R40" s="27"/>
      <c r="S40" s="27"/>
      <c r="T40" s="27"/>
      <c r="U40" s="27"/>
      <c r="V40" s="27"/>
      <c r="W40" s="64"/>
    </row>
    <row r="41" spans="1:31" x14ac:dyDescent="0.3">
      <c r="A41" s="63"/>
      <c r="B41" s="28"/>
      <c r="C41" s="27"/>
      <c r="D41" s="27"/>
      <c r="E41" s="27"/>
      <c r="F41" s="27"/>
      <c r="G41" s="27"/>
      <c r="H41" s="27"/>
      <c r="I41" s="27"/>
      <c r="J41" s="29"/>
      <c r="K41" s="27"/>
      <c r="L41" s="27"/>
      <c r="M41" s="27"/>
      <c r="N41" s="27"/>
      <c r="O41" s="27"/>
      <c r="P41" s="27"/>
      <c r="Q41" s="27"/>
      <c r="R41" s="27"/>
      <c r="S41" s="27"/>
      <c r="T41" s="27"/>
      <c r="U41" s="27"/>
      <c r="V41" s="27"/>
      <c r="W41" s="64"/>
    </row>
    <row r="42" spans="1:31" x14ac:dyDescent="0.3">
      <c r="A42" s="63"/>
      <c r="B42" s="27"/>
      <c r="C42" s="31"/>
      <c r="D42" s="31"/>
      <c r="E42" s="31"/>
      <c r="F42" s="31"/>
      <c r="G42" s="31"/>
      <c r="H42" s="31"/>
      <c r="I42" s="31"/>
      <c r="J42" s="27"/>
      <c r="K42" s="27"/>
      <c r="L42" s="27"/>
      <c r="M42" s="27"/>
      <c r="N42" s="27"/>
      <c r="O42" s="27"/>
      <c r="P42" s="27"/>
      <c r="Q42" s="27"/>
      <c r="R42" s="27"/>
      <c r="S42" s="27"/>
      <c r="T42" s="27"/>
      <c r="U42" s="27"/>
      <c r="V42" s="27"/>
      <c r="W42" s="64"/>
    </row>
    <row r="43" spans="1:31" x14ac:dyDescent="0.3">
      <c r="A43" s="63"/>
      <c r="B43" s="27"/>
      <c r="C43" s="27"/>
      <c r="D43" s="27"/>
      <c r="E43" s="27"/>
      <c r="F43" s="27"/>
      <c r="G43" s="27"/>
      <c r="H43" s="27"/>
      <c r="I43" s="27"/>
      <c r="J43" s="27"/>
      <c r="K43" s="27"/>
      <c r="L43" s="27"/>
      <c r="M43" s="27"/>
      <c r="N43" s="27"/>
      <c r="O43" s="27"/>
      <c r="P43" s="27"/>
      <c r="Q43" s="27"/>
      <c r="R43" s="27"/>
      <c r="S43" s="27"/>
      <c r="T43" s="27"/>
      <c r="U43" s="27"/>
      <c r="V43" s="27"/>
      <c r="W43" s="64"/>
    </row>
    <row r="44" spans="1:31" x14ac:dyDescent="0.3">
      <c r="A44" s="63"/>
      <c r="B44" s="27"/>
      <c r="C44" s="27"/>
      <c r="D44" s="27"/>
      <c r="E44" s="27"/>
      <c r="F44" s="27"/>
      <c r="G44" s="27"/>
      <c r="H44" s="27"/>
      <c r="I44" s="27"/>
      <c r="J44" s="27"/>
      <c r="K44" s="27"/>
      <c r="L44" s="27"/>
      <c r="M44" s="27"/>
      <c r="N44" s="27"/>
      <c r="O44" s="27"/>
      <c r="P44" s="27"/>
      <c r="Q44" s="27"/>
      <c r="R44" s="27"/>
      <c r="S44" s="27"/>
      <c r="T44" s="27"/>
      <c r="U44" s="27"/>
      <c r="V44" s="27"/>
      <c r="W44" s="64"/>
    </row>
    <row r="45" spans="1:31" x14ac:dyDescent="0.3">
      <c r="A45" s="63"/>
      <c r="B45" s="27"/>
      <c r="C45" s="27"/>
      <c r="D45" s="27"/>
      <c r="E45" s="27"/>
      <c r="F45" s="27"/>
      <c r="G45" s="27"/>
      <c r="H45" s="27"/>
      <c r="I45" s="27"/>
      <c r="J45" s="27"/>
      <c r="K45" s="27"/>
      <c r="L45" s="27"/>
      <c r="M45" s="27"/>
      <c r="N45" s="27"/>
      <c r="O45" s="27"/>
      <c r="P45" s="27"/>
      <c r="Q45" s="27"/>
      <c r="R45" s="27"/>
      <c r="S45" s="27"/>
      <c r="T45" s="27"/>
      <c r="U45" s="27"/>
      <c r="V45" s="27"/>
      <c r="W45" s="64"/>
    </row>
    <row r="46" spans="1:31" x14ac:dyDescent="0.3">
      <c r="A46" s="63"/>
      <c r="B46" s="27"/>
      <c r="C46" s="27"/>
      <c r="D46" s="27"/>
      <c r="E46" s="27"/>
      <c r="F46" s="27"/>
      <c r="G46" s="27"/>
      <c r="H46" s="27"/>
      <c r="I46" s="27"/>
      <c r="J46" s="27"/>
      <c r="K46" s="27"/>
      <c r="L46" s="27"/>
      <c r="M46" s="27"/>
      <c r="N46" s="27"/>
      <c r="O46" s="27"/>
      <c r="P46" s="27"/>
      <c r="Q46" s="27"/>
      <c r="R46" s="27"/>
      <c r="S46" s="27"/>
      <c r="T46" s="27"/>
      <c r="U46" s="27"/>
      <c r="V46" s="27"/>
      <c r="W46" s="64"/>
    </row>
    <row r="47" spans="1:31" x14ac:dyDescent="0.3">
      <c r="A47" s="63"/>
      <c r="B47" s="27"/>
      <c r="C47" s="27"/>
      <c r="D47" s="27"/>
      <c r="E47" s="27"/>
      <c r="F47" s="27"/>
      <c r="G47" s="27"/>
      <c r="H47" s="27"/>
      <c r="I47" s="27"/>
      <c r="J47" s="27"/>
      <c r="K47" s="27"/>
      <c r="L47" s="27"/>
      <c r="M47" s="27"/>
      <c r="N47" s="27"/>
      <c r="O47" s="27"/>
      <c r="P47" s="27"/>
      <c r="Q47" s="27"/>
      <c r="R47" s="27"/>
      <c r="S47" s="27"/>
      <c r="T47" s="27"/>
      <c r="U47" s="27"/>
      <c r="V47" s="27"/>
      <c r="W47" s="64"/>
    </row>
    <row r="48" spans="1:31" x14ac:dyDescent="0.3">
      <c r="A48" s="63"/>
      <c r="B48" s="27"/>
      <c r="C48" s="27"/>
      <c r="D48" s="27"/>
      <c r="E48" s="27"/>
      <c r="F48" s="27"/>
      <c r="G48" s="27"/>
      <c r="H48" s="27"/>
      <c r="I48" s="27"/>
      <c r="J48" s="27"/>
      <c r="K48" s="27"/>
      <c r="L48" s="27"/>
      <c r="M48" s="27"/>
      <c r="N48" s="27"/>
      <c r="O48" s="27"/>
      <c r="P48" s="27"/>
      <c r="Q48" s="27"/>
      <c r="R48" s="27"/>
      <c r="S48" s="27"/>
      <c r="T48" s="27"/>
      <c r="U48" s="27"/>
      <c r="V48" s="27"/>
      <c r="W48" s="64"/>
    </row>
    <row r="49" spans="1:23" x14ac:dyDescent="0.3">
      <c r="A49" s="63"/>
      <c r="B49" s="27"/>
      <c r="P49" s="27"/>
      <c r="Q49" s="27"/>
      <c r="R49" s="27"/>
      <c r="S49" s="27"/>
      <c r="T49" s="27"/>
      <c r="U49" s="27"/>
      <c r="V49" s="27"/>
      <c r="W49" s="64"/>
    </row>
    <row r="50" spans="1:23" x14ac:dyDescent="0.3">
      <c r="A50" s="63"/>
      <c r="B50" s="27"/>
      <c r="P50" s="27"/>
      <c r="Q50" s="27"/>
      <c r="R50" s="27"/>
      <c r="S50" s="27"/>
      <c r="T50" s="27"/>
      <c r="U50" s="27"/>
      <c r="V50" s="27"/>
      <c r="W50" s="64"/>
    </row>
    <row r="51" spans="1:23" ht="16.5" customHeight="1" x14ac:dyDescent="0.3">
      <c r="A51" s="63"/>
      <c r="B51" s="28"/>
      <c r="P51" s="27"/>
      <c r="Q51" s="27"/>
      <c r="R51" s="27"/>
      <c r="S51" s="27"/>
      <c r="T51" s="27"/>
      <c r="U51" s="27"/>
      <c r="V51" s="27"/>
      <c r="W51" s="64"/>
    </row>
    <row r="52" spans="1:23" x14ac:dyDescent="0.3">
      <c r="A52" s="63"/>
      <c r="B52" s="28"/>
      <c r="P52" s="27"/>
      <c r="Q52" s="27"/>
      <c r="R52" s="27"/>
      <c r="S52" s="27"/>
      <c r="T52" s="27"/>
      <c r="U52" s="27"/>
      <c r="V52" s="27"/>
      <c r="W52" s="64"/>
    </row>
    <row r="53" spans="1:23" x14ac:dyDescent="0.3">
      <c r="A53" s="63"/>
      <c r="B53" s="28"/>
      <c r="P53" s="27"/>
      <c r="Q53" s="27"/>
      <c r="R53" s="27"/>
      <c r="S53" s="27"/>
      <c r="T53" s="27"/>
      <c r="U53" s="27"/>
      <c r="V53" s="27"/>
      <c r="W53" s="64"/>
    </row>
    <row r="54" spans="1:23" x14ac:dyDescent="0.3">
      <c r="A54" s="63"/>
      <c r="B54" s="28"/>
      <c r="P54" s="27"/>
      <c r="Q54" s="27"/>
      <c r="R54" s="27"/>
      <c r="S54" s="27"/>
      <c r="T54" s="27"/>
      <c r="U54" s="27"/>
      <c r="V54" s="27"/>
      <c r="W54" s="64"/>
    </row>
    <row r="55" spans="1:23" x14ac:dyDescent="0.3">
      <c r="A55" s="63"/>
      <c r="B55" s="28"/>
      <c r="P55" s="27"/>
      <c r="Q55" s="27"/>
      <c r="R55" s="27"/>
      <c r="S55" s="27"/>
      <c r="T55" s="27"/>
      <c r="U55" s="27"/>
      <c r="V55" s="27"/>
      <c r="W55" s="64"/>
    </row>
    <row r="56" spans="1:23" x14ac:dyDescent="0.3">
      <c r="A56" s="63"/>
      <c r="B56" s="28"/>
      <c r="P56" s="27"/>
      <c r="Q56" s="27"/>
      <c r="R56" s="27"/>
      <c r="S56" s="27"/>
      <c r="T56" s="27"/>
      <c r="U56" s="27"/>
      <c r="V56" s="27"/>
      <c r="W56" s="64"/>
    </row>
    <row r="57" spans="1:23" x14ac:dyDescent="0.3">
      <c r="A57" s="63"/>
      <c r="B57" s="27"/>
      <c r="C57" s="31"/>
      <c r="D57" s="31"/>
      <c r="E57" s="31"/>
      <c r="F57" s="31"/>
      <c r="G57" s="31"/>
      <c r="H57" s="31"/>
      <c r="I57" s="27"/>
      <c r="J57" s="27"/>
      <c r="K57" s="27"/>
      <c r="L57" s="27"/>
      <c r="M57" s="27"/>
      <c r="N57" s="27"/>
      <c r="O57" s="27"/>
      <c r="P57" s="27"/>
      <c r="Q57" s="27"/>
      <c r="R57" s="27"/>
      <c r="S57" s="27"/>
      <c r="T57" s="27"/>
      <c r="U57" s="27"/>
      <c r="V57" s="27"/>
      <c r="W57" s="64"/>
    </row>
    <row r="58" spans="1:23" x14ac:dyDescent="0.3">
      <c r="A58" s="63"/>
      <c r="B58" s="27"/>
      <c r="C58" s="27"/>
      <c r="D58" s="27"/>
      <c r="E58" s="27"/>
      <c r="F58" s="27"/>
      <c r="G58" s="27"/>
      <c r="H58" s="27"/>
      <c r="I58" s="27"/>
      <c r="J58" s="27"/>
      <c r="K58" s="27"/>
      <c r="L58" s="27"/>
      <c r="M58" s="27"/>
      <c r="N58" s="27"/>
      <c r="O58" s="27"/>
      <c r="P58" s="27"/>
      <c r="Q58" s="27"/>
      <c r="R58" s="27"/>
      <c r="S58" s="27"/>
      <c r="T58" s="27"/>
      <c r="U58" s="27"/>
      <c r="V58" s="27"/>
      <c r="W58" s="64"/>
    </row>
    <row r="59" spans="1:23" x14ac:dyDescent="0.3">
      <c r="A59" s="63"/>
      <c r="B59" s="27"/>
      <c r="C59" s="27"/>
      <c r="D59" s="27"/>
      <c r="E59" s="27"/>
      <c r="F59" s="27"/>
      <c r="G59" s="27"/>
      <c r="H59" s="27"/>
      <c r="I59" s="27"/>
      <c r="J59" s="27"/>
      <c r="K59" s="27"/>
      <c r="L59" s="27"/>
      <c r="M59" s="27"/>
      <c r="N59" s="27"/>
      <c r="O59" s="27"/>
      <c r="P59" s="27"/>
      <c r="Q59" s="27"/>
      <c r="R59" s="27"/>
      <c r="S59" s="27"/>
      <c r="T59" s="27"/>
      <c r="U59" s="27"/>
      <c r="V59" s="27"/>
      <c r="W59" s="64"/>
    </row>
    <row r="60" spans="1:23" x14ac:dyDescent="0.3">
      <c r="A60" s="63"/>
      <c r="B60" s="27"/>
      <c r="C60" s="27"/>
      <c r="D60" s="27"/>
      <c r="E60" s="27"/>
      <c r="F60" s="27"/>
      <c r="G60" s="27"/>
      <c r="H60" s="27"/>
      <c r="I60" s="27"/>
      <c r="J60" s="27"/>
      <c r="K60" s="27"/>
      <c r="L60" s="27"/>
      <c r="M60" s="27"/>
      <c r="N60" s="27"/>
      <c r="O60" s="27"/>
      <c r="P60" s="27"/>
      <c r="Q60" s="27"/>
      <c r="R60" s="27"/>
      <c r="S60" s="27"/>
      <c r="T60" s="27"/>
      <c r="U60" s="27"/>
      <c r="V60" s="27"/>
      <c r="W60" s="64"/>
    </row>
    <row r="61" spans="1:23" x14ac:dyDescent="0.3">
      <c r="A61" s="66"/>
      <c r="B61" s="67"/>
      <c r="C61" s="67"/>
      <c r="D61" s="67"/>
      <c r="E61" s="67"/>
      <c r="F61" s="67"/>
      <c r="G61" s="67"/>
      <c r="H61" s="67"/>
      <c r="I61" s="67"/>
      <c r="J61" s="67"/>
      <c r="K61" s="67"/>
      <c r="L61" s="67"/>
      <c r="M61" s="67"/>
      <c r="N61" s="67"/>
      <c r="O61" s="67"/>
      <c r="P61" s="67"/>
      <c r="Q61" s="67"/>
      <c r="R61" s="67"/>
      <c r="S61" s="67"/>
      <c r="T61" s="67"/>
      <c r="U61" s="67"/>
      <c r="V61" s="67"/>
      <c r="W61" s="68"/>
    </row>
  </sheetData>
  <mergeCells count="4">
    <mergeCell ref="C3:H4"/>
    <mergeCell ref="J3:O4"/>
    <mergeCell ref="C5:H9"/>
    <mergeCell ref="J5:O9"/>
  </mergeCells>
  <phoneticPr fontId="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1" r:id="rId3" name="Button 1">
              <controlPr defaultSize="0" print="0" autoFill="0" autoPict="0" macro="[0]!SaveSeasonDPSRow_SummaryOnly">
                <anchor moveWithCells="1" sizeWithCells="1">
                  <from>
                    <xdr:col>8</xdr:col>
                    <xdr:colOff>0</xdr:colOff>
                    <xdr:row>10</xdr:row>
                    <xdr:rowOff>0</xdr:rowOff>
                  </from>
                  <to>
                    <xdr:col>11</xdr:col>
                    <xdr:colOff>0</xdr:colOff>
                    <xdr:row>12</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B4849126-9034-4C42-8444-034823B763C8}">
          <x14:formula1>
            <xm:f>CharacterData!$A$3:$A$36</xm:f>
          </x14:formula1>
          <xm:sqref>D12:F12</xm:sqref>
        </x14:dataValidation>
        <x14:dataValidation type="list" allowBlank="1" showInputMessage="1" showErrorMessage="1" xr:uid="{5BF6B7CF-ED6C-4657-9527-F13EAFF3B09D}">
          <x14:formula1>
            <xm:f>SeasonData!$A$3:$A$17</xm:f>
          </x14:formula1>
          <xm:sqref>G12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CFD7-CB22-4D5B-A4D3-1B9FFB5B58BB}">
  <sheetPr codeName="Sheet1">
    <tabColor theme="1" tint="0.499984740745262"/>
  </sheetPr>
  <dimension ref="A1:AV41"/>
  <sheetViews>
    <sheetView zoomScale="90" zoomScaleNormal="90" workbookViewId="0">
      <pane xSplit="1" ySplit="2" topLeftCell="B3" activePane="bottomRight" state="frozen"/>
      <selection pane="topRight" activeCell="B1" sqref="B1"/>
      <selection pane="bottomLeft" activeCell="A3" sqref="A3"/>
      <selection pane="bottomRight" sqref="A1:K1"/>
    </sheetView>
  </sheetViews>
  <sheetFormatPr defaultColWidth="9" defaultRowHeight="16.5" outlineLevelCol="1" x14ac:dyDescent="0.3"/>
  <cols>
    <col min="1" max="1" width="12.625" style="1" bestFit="1" customWidth="1"/>
    <col min="2" max="2" width="13.875" style="1" bestFit="1" customWidth="1"/>
    <col min="3" max="4" width="15.875" style="1" bestFit="1" customWidth="1"/>
    <col min="5" max="5" width="18" style="1" bestFit="1" customWidth="1"/>
    <col min="6" max="6" width="22.875" style="1" bestFit="1" customWidth="1"/>
    <col min="7" max="7" width="9.5" style="1" bestFit="1" customWidth="1"/>
    <col min="8" max="8" width="13" style="1" bestFit="1" customWidth="1"/>
    <col min="9" max="9" width="11.125" style="1" bestFit="1" customWidth="1"/>
    <col min="10" max="10" width="13" style="1" bestFit="1" customWidth="1"/>
    <col min="11" max="11" width="15.625" style="1" bestFit="1" customWidth="1"/>
    <col min="12" max="12" width="15.125" style="1" customWidth="1" outlineLevel="1"/>
    <col min="13" max="13" width="15.875" style="1" customWidth="1" outlineLevel="1"/>
    <col min="14" max="21" width="15.125" style="1" customWidth="1" outlineLevel="1"/>
    <col min="22" max="22" width="13.25" style="1" customWidth="1" outlineLevel="1"/>
    <col min="23" max="23" width="11.375" style="1" customWidth="1" outlineLevel="1"/>
    <col min="24" max="24" width="20.25" style="1" customWidth="1" outlineLevel="1"/>
    <col min="25" max="26" width="16" style="1" customWidth="1" outlineLevel="1"/>
    <col min="27" max="27" width="14" style="1" customWidth="1" outlineLevel="1"/>
    <col min="28" max="28" width="12.125" style="1" customWidth="1" outlineLevel="1"/>
    <col min="29" max="29" width="14" style="1" customWidth="1" outlineLevel="1"/>
    <col min="30" max="31" width="20.875" style="1" customWidth="1" outlineLevel="1"/>
    <col min="32" max="32" width="11.375" style="1" customWidth="1" outlineLevel="1"/>
    <col min="33" max="33" width="9.5" style="1" customWidth="1" outlineLevel="1"/>
    <col min="34" max="34" width="11.375" style="1" customWidth="1" outlineLevel="1"/>
    <col min="35" max="35" width="18.625" style="1" customWidth="1" outlineLevel="1"/>
    <col min="36" max="36" width="15.875" style="1" customWidth="1" outlineLevel="1"/>
    <col min="37" max="38" width="18.625" style="1" customWidth="1" outlineLevel="1"/>
    <col min="39" max="39" width="13.875" style="1" bestFit="1" customWidth="1"/>
    <col min="40" max="40" width="15.875" style="1" bestFit="1" customWidth="1"/>
    <col min="41" max="41" width="20.75" style="1" bestFit="1" customWidth="1"/>
    <col min="42" max="42" width="25.625" style="1" bestFit="1" customWidth="1"/>
    <col min="43" max="43" width="22.875" style="1" bestFit="1" customWidth="1"/>
    <col min="44" max="45" width="25.625" style="1" bestFit="1" customWidth="1"/>
    <col min="46" max="46" width="29.75" style="1" bestFit="1" customWidth="1"/>
    <col min="47" max="47" width="13.25" style="1" bestFit="1" customWidth="1"/>
    <col min="48" max="48" width="18" style="1" bestFit="1" customWidth="1"/>
    <col min="49" max="16384" width="9" style="1"/>
  </cols>
  <sheetData>
    <row r="1" spans="1:48" ht="30" customHeight="1" x14ac:dyDescent="0.3">
      <c r="A1" s="142" t="s">
        <v>33</v>
      </c>
      <c r="B1" s="142"/>
      <c r="C1" s="142"/>
      <c r="D1" s="142"/>
      <c r="E1" s="142"/>
      <c r="F1" s="142"/>
      <c r="G1" s="142"/>
      <c r="H1" s="142"/>
      <c r="I1" s="142"/>
      <c r="J1" s="142"/>
      <c r="K1" s="142"/>
      <c r="L1" s="143" t="s">
        <v>50</v>
      </c>
      <c r="M1" s="143"/>
      <c r="N1" s="143"/>
      <c r="O1" s="143"/>
      <c r="P1" s="143"/>
      <c r="Q1" s="143"/>
      <c r="R1" s="143"/>
      <c r="S1" s="143"/>
      <c r="T1" s="143"/>
      <c r="U1" s="143"/>
      <c r="V1" s="144" t="s">
        <v>84</v>
      </c>
      <c r="W1" s="144"/>
      <c r="X1" s="140" t="s">
        <v>132</v>
      </c>
      <c r="Y1" s="141"/>
      <c r="Z1" s="141"/>
      <c r="AA1" s="141"/>
      <c r="AB1" s="141"/>
      <c r="AC1" s="141"/>
      <c r="AD1" s="145" t="s">
        <v>93</v>
      </c>
      <c r="AE1" s="145"/>
      <c r="AF1" s="145"/>
      <c r="AG1" s="145"/>
      <c r="AH1" s="145"/>
      <c r="AI1" s="145"/>
      <c r="AJ1" s="145"/>
      <c r="AK1" s="145"/>
      <c r="AL1" s="145"/>
      <c r="AM1" s="139" t="s">
        <v>119</v>
      </c>
      <c r="AN1" s="139"/>
      <c r="AO1" s="139"/>
      <c r="AP1" s="139"/>
      <c r="AQ1" s="139"/>
      <c r="AR1" s="139"/>
      <c r="AS1" s="139"/>
      <c r="AT1" s="139"/>
      <c r="AU1" s="139"/>
      <c r="AV1" s="139"/>
    </row>
    <row r="2" spans="1:48" x14ac:dyDescent="0.3">
      <c r="A2" s="1" t="s">
        <v>0</v>
      </c>
      <c r="B2" s="1" t="s">
        <v>48</v>
      </c>
      <c r="C2" s="1" t="s">
        <v>47</v>
      </c>
      <c r="D2" s="1" t="s">
        <v>49</v>
      </c>
      <c r="E2" s="1" t="s">
        <v>144</v>
      </c>
      <c r="F2" s="1" t="s">
        <v>145</v>
      </c>
      <c r="G2" s="1" t="s">
        <v>4</v>
      </c>
      <c r="H2" s="1" t="s">
        <v>6</v>
      </c>
      <c r="I2" s="1" t="s">
        <v>7</v>
      </c>
      <c r="J2" s="1" t="s">
        <v>8</v>
      </c>
      <c r="K2" s="1" t="s">
        <v>40</v>
      </c>
      <c r="L2" s="3" t="s">
        <v>51</v>
      </c>
      <c r="M2" s="3" t="s">
        <v>52</v>
      </c>
      <c r="N2" s="3" t="s">
        <v>53</v>
      </c>
      <c r="O2" s="3" t="s">
        <v>54</v>
      </c>
      <c r="P2" s="3" t="s">
        <v>55</v>
      </c>
      <c r="Q2" s="3" t="s">
        <v>56</v>
      </c>
      <c r="R2" s="3" t="s">
        <v>57</v>
      </c>
      <c r="S2" s="3" t="s">
        <v>58</v>
      </c>
      <c r="T2" s="3" t="s">
        <v>59</v>
      </c>
      <c r="U2" s="3" t="s">
        <v>60</v>
      </c>
      <c r="V2" s="1" t="s">
        <v>82</v>
      </c>
      <c r="W2" s="1" t="s">
        <v>83</v>
      </c>
      <c r="X2" s="1" t="s">
        <v>131</v>
      </c>
      <c r="Y2" s="1" t="s">
        <v>130</v>
      </c>
      <c r="Z2" s="1" t="s">
        <v>129</v>
      </c>
      <c r="AA2" s="1" t="s">
        <v>128</v>
      </c>
      <c r="AB2" s="1" t="s">
        <v>127</v>
      </c>
      <c r="AC2" s="1" t="s">
        <v>126</v>
      </c>
      <c r="AD2" s="1" t="s">
        <v>146</v>
      </c>
      <c r="AE2" s="1" t="s">
        <v>147</v>
      </c>
      <c r="AF2" s="1" t="s">
        <v>88</v>
      </c>
      <c r="AG2" s="1" t="s">
        <v>94</v>
      </c>
      <c r="AH2" s="1" t="s">
        <v>95</v>
      </c>
      <c r="AI2" s="1" t="s">
        <v>89</v>
      </c>
      <c r="AJ2" s="1" t="s">
        <v>90</v>
      </c>
      <c r="AK2" s="1" t="s">
        <v>91</v>
      </c>
      <c r="AL2" s="1" t="s">
        <v>92</v>
      </c>
      <c r="AM2" s="1" t="s">
        <v>115</v>
      </c>
      <c r="AN2" s="1" t="s">
        <v>116</v>
      </c>
      <c r="AO2" s="1" t="s">
        <v>141</v>
      </c>
      <c r="AP2" s="1" t="s">
        <v>99</v>
      </c>
      <c r="AQ2" s="1" t="s">
        <v>100</v>
      </c>
      <c r="AR2" s="1" t="s">
        <v>101</v>
      </c>
      <c r="AS2" s="1" t="s">
        <v>102</v>
      </c>
      <c r="AT2" s="1" t="s">
        <v>103</v>
      </c>
      <c r="AU2" s="1" t="s">
        <v>1</v>
      </c>
      <c r="AV2" s="1" t="s">
        <v>87</v>
      </c>
    </row>
    <row r="3" spans="1:48" x14ac:dyDescent="0.3">
      <c r="A3" s="2" t="s">
        <v>3</v>
      </c>
      <c r="B3" s="4">
        <v>12238</v>
      </c>
      <c r="C3" s="4">
        <v>963</v>
      </c>
      <c r="D3" s="4">
        <v>1198</v>
      </c>
      <c r="E3" s="4">
        <v>37.299999999999997</v>
      </c>
      <c r="F3" s="4">
        <v>150</v>
      </c>
      <c r="G3" s="1" t="s">
        <v>5</v>
      </c>
      <c r="H3" s="4">
        <v>12</v>
      </c>
      <c r="I3" s="4">
        <v>0</v>
      </c>
      <c r="J3" s="4">
        <v>0</v>
      </c>
      <c r="K3" s="4">
        <v>0</v>
      </c>
      <c r="L3" s="14" t="s">
        <v>61</v>
      </c>
      <c r="M3" s="1" t="s">
        <v>85</v>
      </c>
      <c r="N3" s="1" t="s">
        <v>63</v>
      </c>
      <c r="O3" s="1" t="s">
        <v>79</v>
      </c>
      <c r="P3" s="1" t="s">
        <v>63</v>
      </c>
      <c r="Q3" s="1" t="s">
        <v>79</v>
      </c>
      <c r="R3" s="1" t="s">
        <v>65</v>
      </c>
      <c r="S3" s="1" t="s">
        <v>71</v>
      </c>
      <c r="T3" s="1" t="s">
        <v>65</v>
      </c>
      <c r="U3" s="15" t="s">
        <v>71</v>
      </c>
      <c r="V3" s="1">
        <v>350</v>
      </c>
      <c r="W3" s="1">
        <v>4560</v>
      </c>
      <c r="X3" s="10">
        <v>44</v>
      </c>
      <c r="Y3" s="10">
        <v>0</v>
      </c>
      <c r="Z3" s="10">
        <v>60</v>
      </c>
      <c r="AA3" s="10">
        <v>36</v>
      </c>
      <c r="AB3" s="10">
        <v>0</v>
      </c>
      <c r="AC3" s="10">
        <v>0</v>
      </c>
      <c r="AD3" s="1">
        <v>25.2</v>
      </c>
      <c r="AE3" s="1">
        <v>50.4</v>
      </c>
      <c r="AF3" s="1">
        <v>27</v>
      </c>
      <c r="AG3" s="1">
        <v>0</v>
      </c>
      <c r="AH3" s="1">
        <v>0</v>
      </c>
      <c r="AI3" s="1">
        <v>27</v>
      </c>
      <c r="AJ3" s="1">
        <v>0</v>
      </c>
      <c r="AK3" s="1">
        <v>0</v>
      </c>
      <c r="AL3" s="1">
        <v>0</v>
      </c>
      <c r="AM3" s="16">
        <f>표1[[#This Row],[기본 공격력]]</f>
        <v>963</v>
      </c>
      <c r="AN3" s="13">
        <f>표1[[#This Row],[공격력]]+표1[[#This Row],[공격력%]]+표1[[#This Row],[주-공격력]]+표1[[#This Row],[깡공격력]]/표1[[#This Row],[기본 공격력]]*100</f>
        <v>111.3447559709242</v>
      </c>
      <c r="AO3" s="10">
        <f>표1[[#This Row],[주-속성피해]]+표1[[#This Row],[속성 피해%]]</f>
        <v>60</v>
      </c>
      <c r="AP3" s="1">
        <f>표1[[#This Row],[일반 공격 피해]]</f>
        <v>27</v>
      </c>
      <c r="AQ3" s="1">
        <f>표1[[#This Row],[강공격 피해]]</f>
        <v>0</v>
      </c>
      <c r="AR3" s="1">
        <f>표1[[#This Row],[공명 스킬 피해]]</f>
        <v>0</v>
      </c>
      <c r="AS3" s="1">
        <f>표1[[#This Row],[공명 해방 피해]]</f>
        <v>0</v>
      </c>
      <c r="AT3" s="1">
        <v>0</v>
      </c>
      <c r="AU3" s="10">
        <f>표1[[#This Row],[부-크리티컬 확률]]+표1[[#This Row],[주-크리티컬]]+표1[[#This Row],[기본 크리티컬]]</f>
        <v>62.5</v>
      </c>
      <c r="AV3" s="10">
        <f>표1[[#This Row],[부-크리티컬 피해]]+표1[[#This Row],[주-크리티컬피해]]+표1[[#This Row],[기본 크리티컬 피해]]</f>
        <v>244.4</v>
      </c>
    </row>
    <row r="4" spans="1:48" x14ac:dyDescent="0.3">
      <c r="A4" s="2" t="s">
        <v>9</v>
      </c>
      <c r="B4" s="4">
        <v>15375</v>
      </c>
      <c r="C4" s="4">
        <v>701</v>
      </c>
      <c r="D4" s="4">
        <v>1357</v>
      </c>
      <c r="E4" s="4">
        <v>5</v>
      </c>
      <c r="F4" s="4">
        <v>150</v>
      </c>
      <c r="G4" s="1" t="s">
        <v>10</v>
      </c>
      <c r="H4" s="4">
        <v>0</v>
      </c>
      <c r="I4" s="4">
        <v>0</v>
      </c>
      <c r="J4" s="4">
        <v>15.2</v>
      </c>
      <c r="K4" s="4">
        <v>0</v>
      </c>
      <c r="L4" s="14" t="s">
        <v>61</v>
      </c>
      <c r="M4" s="1" t="s">
        <v>46</v>
      </c>
      <c r="N4" s="1" t="s">
        <v>63</v>
      </c>
      <c r="O4" s="1" t="s">
        <v>80</v>
      </c>
      <c r="P4" s="1" t="s">
        <v>63</v>
      </c>
      <c r="Q4" s="1" t="s">
        <v>80</v>
      </c>
      <c r="R4" s="1" t="s">
        <v>65</v>
      </c>
      <c r="S4" s="1" t="s">
        <v>72</v>
      </c>
      <c r="T4" s="1" t="s">
        <v>65</v>
      </c>
      <c r="U4" s="15" t="s">
        <v>72</v>
      </c>
      <c r="V4" s="1">
        <v>350</v>
      </c>
      <c r="W4" s="1">
        <v>4560</v>
      </c>
      <c r="X4" s="10">
        <v>0</v>
      </c>
      <c r="Y4" s="10">
        <v>22</v>
      </c>
      <c r="Z4" s="10">
        <v>0</v>
      </c>
      <c r="AA4" s="10">
        <v>0</v>
      </c>
      <c r="AB4" s="10">
        <v>0</v>
      </c>
      <c r="AC4" s="10">
        <v>36</v>
      </c>
      <c r="AD4" s="1">
        <v>25.2</v>
      </c>
      <c r="AE4" s="1">
        <v>50.4</v>
      </c>
      <c r="AF4" s="1">
        <v>27</v>
      </c>
      <c r="AG4" s="1">
        <v>0</v>
      </c>
      <c r="AH4" s="1">
        <v>34.200000000000003</v>
      </c>
      <c r="AI4" s="1">
        <v>0</v>
      </c>
      <c r="AJ4" s="1">
        <v>0</v>
      </c>
      <c r="AK4" s="1">
        <v>0</v>
      </c>
      <c r="AL4" s="1">
        <v>0</v>
      </c>
      <c r="AM4" s="17">
        <f>표1[[#This Row],[기본 방어력]]</f>
        <v>1357</v>
      </c>
      <c r="AN4" s="11">
        <f>표1[[#This Row],[방어력]]+표1[[#This Row],[방어력%]]+표1[[#This Row],[주-방어력]]</f>
        <v>85.4</v>
      </c>
      <c r="AO4" s="10">
        <f>표1[[#This Row],[주-속성피해]]+표1[[#This Row],[속성 피해%]]</f>
        <v>0</v>
      </c>
      <c r="AP4" s="1">
        <f>표1[[#This Row],[일반 공격 피해]]</f>
        <v>0</v>
      </c>
      <c r="AQ4" s="1">
        <f>표1[[#This Row],[강공격 피해]]</f>
        <v>0</v>
      </c>
      <c r="AR4" s="1">
        <f>표1[[#This Row],[공명 스킬 피해]]</f>
        <v>0</v>
      </c>
      <c r="AS4" s="1">
        <f>표1[[#This Row],[공명 해방 피해]]</f>
        <v>0</v>
      </c>
      <c r="AT4" s="1">
        <v>0</v>
      </c>
      <c r="AU4" s="10">
        <f>표1[[#This Row],[부-크리티컬 확률]]+표1[[#This Row],[주-크리티컬]]+표1[[#This Row],[기본 크리티컬]]</f>
        <v>52.2</v>
      </c>
      <c r="AV4" s="10">
        <f>표1[[#This Row],[부-크리티컬 피해]]+표1[[#This Row],[주-크리티컬피해]]+표1[[#This Row],[기본 크리티컬 피해]]</f>
        <v>200.4</v>
      </c>
    </row>
    <row r="5" spans="1:48" x14ac:dyDescent="0.3">
      <c r="A5" s="2" t="s">
        <v>11</v>
      </c>
      <c r="B5" s="4">
        <v>10775</v>
      </c>
      <c r="C5" s="4">
        <v>938</v>
      </c>
      <c r="D5" s="4">
        <v>1137</v>
      </c>
      <c r="E5" s="4">
        <v>49</v>
      </c>
      <c r="F5" s="4">
        <v>150</v>
      </c>
      <c r="G5" s="1" t="s">
        <v>12</v>
      </c>
      <c r="H5" s="4">
        <v>12</v>
      </c>
      <c r="I5" s="4">
        <v>0</v>
      </c>
      <c r="J5" s="4">
        <v>0</v>
      </c>
      <c r="K5" s="4">
        <v>0</v>
      </c>
      <c r="L5" s="14" t="s">
        <v>61</v>
      </c>
      <c r="M5" s="1" t="s">
        <v>85</v>
      </c>
      <c r="N5" s="1" t="s">
        <v>63</v>
      </c>
      <c r="O5" s="1" t="s">
        <v>79</v>
      </c>
      <c r="P5" s="1" t="s">
        <v>63</v>
      </c>
      <c r="Q5" s="1" t="s">
        <v>79</v>
      </c>
      <c r="R5" s="1" t="s">
        <v>65</v>
      </c>
      <c r="S5" s="1" t="s">
        <v>71</v>
      </c>
      <c r="T5" s="1" t="s">
        <v>65</v>
      </c>
      <c r="U5" s="15" t="s">
        <v>71</v>
      </c>
      <c r="V5" s="1">
        <v>350</v>
      </c>
      <c r="W5" s="1">
        <v>4560</v>
      </c>
      <c r="X5" s="10">
        <v>44</v>
      </c>
      <c r="Y5" s="10">
        <v>0</v>
      </c>
      <c r="Z5" s="10">
        <v>60</v>
      </c>
      <c r="AA5" s="10">
        <v>36</v>
      </c>
      <c r="AB5" s="10">
        <v>0</v>
      </c>
      <c r="AC5" s="10">
        <v>0</v>
      </c>
      <c r="AD5" s="1">
        <v>25.2</v>
      </c>
      <c r="AE5" s="1">
        <v>50.4</v>
      </c>
      <c r="AF5" s="1">
        <v>27</v>
      </c>
      <c r="AG5" s="1">
        <v>0</v>
      </c>
      <c r="AH5" s="1">
        <v>0</v>
      </c>
      <c r="AI5" s="1">
        <v>0</v>
      </c>
      <c r="AJ5" s="1">
        <v>0</v>
      </c>
      <c r="AK5" s="1">
        <v>0</v>
      </c>
      <c r="AL5" s="1">
        <v>27</v>
      </c>
      <c r="AM5" s="16">
        <f>표1[[#This Row],[기본 공격력]]</f>
        <v>938</v>
      </c>
      <c r="AN5" s="13">
        <f>표1[[#This Row],[공격력]]+표1[[#This Row],[공격력%]]+표1[[#This Row],[주-공격력]]+표1[[#This Row],[깡공격력]]/표1[[#This Row],[기본 공격력]]*100</f>
        <v>112.31343283582089</v>
      </c>
      <c r="AO5" s="10">
        <f>표1[[#This Row],[주-속성피해]]+표1[[#This Row],[속성 피해%]]</f>
        <v>60</v>
      </c>
      <c r="AP5" s="1">
        <f>표1[[#This Row],[일반 공격 피해]]</f>
        <v>0</v>
      </c>
      <c r="AQ5" s="1">
        <f>표1[[#This Row],[강공격 피해]]</f>
        <v>0</v>
      </c>
      <c r="AR5" s="1">
        <f>표1[[#This Row],[공명 스킬 피해]]</f>
        <v>0</v>
      </c>
      <c r="AS5" s="1">
        <f>표1[[#This Row],[공명 해방 피해]]</f>
        <v>27</v>
      </c>
      <c r="AT5" s="1">
        <v>0</v>
      </c>
      <c r="AU5" s="10">
        <f>표1[[#This Row],[부-크리티컬 확률]]+표1[[#This Row],[주-크리티컬]]+표1[[#This Row],[기본 크리티컬]]</f>
        <v>74.2</v>
      </c>
      <c r="AV5" s="10">
        <f>표1[[#This Row],[부-크리티컬 피해]]+표1[[#This Row],[주-크리티컬피해]]+표1[[#This Row],[기본 크리티컬 피해]]</f>
        <v>244.4</v>
      </c>
    </row>
    <row r="6" spans="1:48" x14ac:dyDescent="0.3">
      <c r="A6" s="2" t="s">
        <v>13</v>
      </c>
      <c r="B6" s="4">
        <v>10300</v>
      </c>
      <c r="C6" s="4">
        <v>1051</v>
      </c>
      <c r="D6" s="4">
        <v>1112</v>
      </c>
      <c r="E6" s="4">
        <v>5</v>
      </c>
      <c r="F6" s="4">
        <v>214.6</v>
      </c>
      <c r="G6" s="1" t="s">
        <v>10</v>
      </c>
      <c r="H6" s="4">
        <v>12</v>
      </c>
      <c r="I6" s="4">
        <v>0</v>
      </c>
      <c r="J6" s="4">
        <v>0</v>
      </c>
      <c r="K6" s="4">
        <v>0</v>
      </c>
      <c r="L6" s="14" t="s">
        <v>62</v>
      </c>
      <c r="M6" s="1" t="s">
        <v>46</v>
      </c>
      <c r="N6" s="1" t="s">
        <v>63</v>
      </c>
      <c r="O6" s="1" t="s">
        <v>79</v>
      </c>
      <c r="P6" s="1" t="s">
        <v>63</v>
      </c>
      <c r="Q6" s="1" t="s">
        <v>79</v>
      </c>
      <c r="R6" s="1" t="s">
        <v>65</v>
      </c>
      <c r="S6" s="1" t="s">
        <v>71</v>
      </c>
      <c r="T6" s="1" t="s">
        <v>65</v>
      </c>
      <c r="U6" s="15" t="s">
        <v>71</v>
      </c>
      <c r="V6" s="1">
        <v>350</v>
      </c>
      <c r="W6" s="1">
        <v>4560</v>
      </c>
      <c r="X6" s="10">
        <v>0</v>
      </c>
      <c r="Y6" s="10">
        <v>22</v>
      </c>
      <c r="Z6" s="10">
        <v>60</v>
      </c>
      <c r="AA6" s="10">
        <v>36</v>
      </c>
      <c r="AB6" s="10">
        <v>0</v>
      </c>
      <c r="AC6" s="10">
        <v>0</v>
      </c>
      <c r="AD6" s="1">
        <v>25.2</v>
      </c>
      <c r="AE6" s="1">
        <v>50.4</v>
      </c>
      <c r="AF6" s="1">
        <v>40</v>
      </c>
      <c r="AG6" s="1">
        <v>0</v>
      </c>
      <c r="AH6" s="1">
        <v>0</v>
      </c>
      <c r="AI6" s="1">
        <v>0</v>
      </c>
      <c r="AJ6" s="1">
        <v>0</v>
      </c>
      <c r="AK6" s="1">
        <v>0</v>
      </c>
      <c r="AL6" s="1">
        <v>0</v>
      </c>
      <c r="AM6" s="16">
        <f>표1[[#This Row],[기본 공격력]]</f>
        <v>1051</v>
      </c>
      <c r="AN6" s="13">
        <f>표1[[#This Row],[공격력]]+표1[[#This Row],[공격력%]]+표1[[#This Row],[주-공격력]]+표1[[#This Row],[깡공격력]]/표1[[#This Row],[기본 공격력]]*100</f>
        <v>121.30161750713606</v>
      </c>
      <c r="AO6" s="10">
        <f>표1[[#This Row],[주-속성피해]]+표1[[#This Row],[속성 피해%]]</f>
        <v>60</v>
      </c>
      <c r="AP6" s="1">
        <f>표1[[#This Row],[일반 공격 피해]]</f>
        <v>0</v>
      </c>
      <c r="AQ6" s="1">
        <f>표1[[#This Row],[강공격 피해]]</f>
        <v>0</v>
      </c>
      <c r="AR6" s="1">
        <f>표1[[#This Row],[공명 스킬 피해]]</f>
        <v>0</v>
      </c>
      <c r="AS6" s="1">
        <f>표1[[#This Row],[공명 해방 피해]]</f>
        <v>0</v>
      </c>
      <c r="AT6" s="1">
        <v>0</v>
      </c>
      <c r="AU6" s="10">
        <f>표1[[#This Row],[부-크리티컬 확률]]+표1[[#This Row],[주-크리티컬]]+표1[[#This Row],[기본 크리티컬]]</f>
        <v>52.2</v>
      </c>
      <c r="AV6" s="10">
        <f>표1[[#This Row],[부-크리티컬 피해]]+표1[[#This Row],[주-크리티컬피해]]+표1[[#This Row],[기본 크리티컬 피해]]</f>
        <v>265</v>
      </c>
    </row>
    <row r="7" spans="1:48" x14ac:dyDescent="0.3">
      <c r="A7" s="2" t="s">
        <v>14</v>
      </c>
      <c r="B7" s="4">
        <v>12238</v>
      </c>
      <c r="C7" s="4">
        <v>963</v>
      </c>
      <c r="D7" s="4">
        <v>1198</v>
      </c>
      <c r="E7" s="4">
        <v>37.299999999999997</v>
      </c>
      <c r="F7" s="4">
        <v>150</v>
      </c>
      <c r="G7" s="1" t="s">
        <v>15</v>
      </c>
      <c r="H7" s="4">
        <v>12</v>
      </c>
      <c r="I7" s="4">
        <v>0</v>
      </c>
      <c r="J7" s="4">
        <v>0</v>
      </c>
      <c r="K7" s="4">
        <v>0</v>
      </c>
      <c r="L7" s="14" t="s">
        <v>62</v>
      </c>
      <c r="M7" s="1" t="s">
        <v>85</v>
      </c>
      <c r="N7" s="1" t="s">
        <v>63</v>
      </c>
      <c r="O7" s="1" t="s">
        <v>79</v>
      </c>
      <c r="P7" s="1" t="s">
        <v>63</v>
      </c>
      <c r="Q7" s="1" t="s">
        <v>79</v>
      </c>
      <c r="R7" s="1" t="s">
        <v>65</v>
      </c>
      <c r="S7" s="1" t="s">
        <v>71</v>
      </c>
      <c r="T7" s="1" t="s">
        <v>65</v>
      </c>
      <c r="U7" s="15" t="s">
        <v>71</v>
      </c>
      <c r="V7" s="1">
        <v>350</v>
      </c>
      <c r="W7" s="1">
        <v>4560</v>
      </c>
      <c r="X7" s="10">
        <v>44</v>
      </c>
      <c r="Y7" s="10">
        <v>0</v>
      </c>
      <c r="Z7" s="10">
        <v>60</v>
      </c>
      <c r="AA7" s="10">
        <v>36</v>
      </c>
      <c r="AB7" s="10">
        <v>0</v>
      </c>
      <c r="AC7" s="10">
        <v>0</v>
      </c>
      <c r="AD7" s="1">
        <v>25.2</v>
      </c>
      <c r="AE7" s="1">
        <v>50.4</v>
      </c>
      <c r="AF7" s="1">
        <v>27</v>
      </c>
      <c r="AG7" s="1">
        <v>0</v>
      </c>
      <c r="AH7" s="1">
        <v>0</v>
      </c>
      <c r="AI7" s="1">
        <v>0</v>
      </c>
      <c r="AJ7" s="1">
        <v>27</v>
      </c>
      <c r="AK7" s="1">
        <v>0</v>
      </c>
      <c r="AL7" s="1">
        <v>0</v>
      </c>
      <c r="AM7" s="16">
        <f>표1[[#This Row],[기본 공격력]]</f>
        <v>963</v>
      </c>
      <c r="AN7" s="13">
        <f>표1[[#This Row],[공격력]]+표1[[#This Row],[공격력%]]+표1[[#This Row],[주-공격력]]+표1[[#This Row],[깡공격력]]/표1[[#This Row],[기본 공격력]]*100</f>
        <v>111.3447559709242</v>
      </c>
      <c r="AO7" s="10">
        <f>표1[[#This Row],[주-속성피해]]+표1[[#This Row],[속성 피해%]]</f>
        <v>60</v>
      </c>
      <c r="AP7" s="1">
        <f>표1[[#This Row],[일반 공격 피해]]</f>
        <v>0</v>
      </c>
      <c r="AQ7" s="1">
        <f>표1[[#This Row],[강공격 피해]]</f>
        <v>27</v>
      </c>
      <c r="AR7" s="1">
        <f>표1[[#This Row],[공명 스킬 피해]]</f>
        <v>0</v>
      </c>
      <c r="AS7" s="1">
        <f>표1[[#This Row],[공명 해방 피해]]</f>
        <v>0</v>
      </c>
      <c r="AT7" s="1">
        <v>0</v>
      </c>
      <c r="AU7" s="10">
        <f>표1[[#This Row],[부-크리티컬 확률]]+표1[[#This Row],[주-크리티컬]]+표1[[#This Row],[기본 크리티컬]]</f>
        <v>62.5</v>
      </c>
      <c r="AV7" s="10">
        <f>표1[[#This Row],[부-크리티컬 피해]]+표1[[#This Row],[주-크리티컬피해]]+표1[[#This Row],[기본 크리티컬 피해]]</f>
        <v>244.4</v>
      </c>
    </row>
    <row r="8" spans="1:48" x14ac:dyDescent="0.3">
      <c r="A8" s="2" t="s">
        <v>16</v>
      </c>
      <c r="B8" s="4">
        <v>10300</v>
      </c>
      <c r="C8" s="4">
        <v>1138</v>
      </c>
      <c r="D8" s="4">
        <v>1112</v>
      </c>
      <c r="E8" s="4">
        <v>25.2</v>
      </c>
      <c r="F8" s="4">
        <v>150</v>
      </c>
      <c r="G8" s="1" t="s">
        <v>17</v>
      </c>
      <c r="H8" s="4">
        <v>12</v>
      </c>
      <c r="I8" s="4">
        <v>0</v>
      </c>
      <c r="J8" s="4">
        <v>0</v>
      </c>
      <c r="K8" s="4">
        <v>0</v>
      </c>
      <c r="L8" s="14" t="s">
        <v>62</v>
      </c>
      <c r="M8" s="1" t="s">
        <v>46</v>
      </c>
      <c r="N8" s="1" t="s">
        <v>63</v>
      </c>
      <c r="O8" s="1" t="s">
        <v>79</v>
      </c>
      <c r="P8" s="1" t="s">
        <v>63</v>
      </c>
      <c r="Q8" s="1" t="s">
        <v>79</v>
      </c>
      <c r="R8" s="1" t="s">
        <v>65</v>
      </c>
      <c r="S8" s="1" t="s">
        <v>71</v>
      </c>
      <c r="T8" s="1" t="s">
        <v>65</v>
      </c>
      <c r="U8" s="15" t="s">
        <v>71</v>
      </c>
      <c r="V8" s="1">
        <v>350</v>
      </c>
      <c r="W8" s="1">
        <v>4560</v>
      </c>
      <c r="X8" s="10">
        <v>0</v>
      </c>
      <c r="Y8" s="10">
        <v>22</v>
      </c>
      <c r="Z8" s="10">
        <v>60</v>
      </c>
      <c r="AA8" s="10">
        <v>36</v>
      </c>
      <c r="AB8" s="10">
        <v>0</v>
      </c>
      <c r="AC8" s="10">
        <v>0</v>
      </c>
      <c r="AD8" s="1">
        <v>25.2</v>
      </c>
      <c r="AE8" s="1">
        <v>50.4</v>
      </c>
      <c r="AF8" s="1">
        <v>27</v>
      </c>
      <c r="AG8" s="1">
        <v>0</v>
      </c>
      <c r="AH8" s="1">
        <v>0</v>
      </c>
      <c r="AI8" s="1">
        <v>0</v>
      </c>
      <c r="AJ8" s="1">
        <v>27</v>
      </c>
      <c r="AK8" s="1">
        <v>0</v>
      </c>
      <c r="AL8" s="1">
        <v>0</v>
      </c>
      <c r="AM8" s="16">
        <f>표1[[#This Row],[기본 공격력]]</f>
        <v>1138</v>
      </c>
      <c r="AN8" s="13">
        <f>표1[[#This Row],[공격력]]+표1[[#This Row],[공격력%]]+표1[[#This Row],[주-공격력]]+표1[[#This Row],[깡공격력]]/표1[[#This Row],[기본 공격력]]*100</f>
        <v>105.75571177504393</v>
      </c>
      <c r="AO8" s="10">
        <f>표1[[#This Row],[주-속성피해]]+표1[[#This Row],[속성 피해%]]</f>
        <v>60</v>
      </c>
      <c r="AP8" s="1">
        <f>표1[[#This Row],[일반 공격 피해]]</f>
        <v>0</v>
      </c>
      <c r="AQ8" s="1">
        <f>표1[[#This Row],[강공격 피해]]</f>
        <v>27</v>
      </c>
      <c r="AR8" s="1">
        <f>표1[[#This Row],[공명 스킬 피해]]</f>
        <v>0</v>
      </c>
      <c r="AS8" s="1">
        <f>표1[[#This Row],[공명 해방 피해]]</f>
        <v>0</v>
      </c>
      <c r="AT8" s="1">
        <v>0</v>
      </c>
      <c r="AU8" s="10">
        <f>표1[[#This Row],[부-크리티컬 확률]]+표1[[#This Row],[주-크리티컬]]+표1[[#This Row],[기본 크리티컬]]</f>
        <v>72.400000000000006</v>
      </c>
      <c r="AV8" s="10">
        <f>표1[[#This Row],[부-크리티컬 피해]]+표1[[#This Row],[주-크리티컬피해]]+표1[[#This Row],[기본 크리티컬 피해]]</f>
        <v>200.4</v>
      </c>
    </row>
    <row r="9" spans="1:48" x14ac:dyDescent="0.3">
      <c r="A9" s="2" t="s">
        <v>18</v>
      </c>
      <c r="B9" s="4">
        <v>10525</v>
      </c>
      <c r="C9" s="4">
        <v>950</v>
      </c>
      <c r="D9" s="4">
        <v>1124</v>
      </c>
      <c r="E9" s="4">
        <v>49</v>
      </c>
      <c r="F9" s="4">
        <v>150</v>
      </c>
      <c r="G9" s="1" t="s">
        <v>15</v>
      </c>
      <c r="H9" s="4">
        <v>12</v>
      </c>
      <c r="I9" s="4">
        <v>0</v>
      </c>
      <c r="J9" s="4">
        <v>0</v>
      </c>
      <c r="K9" s="4">
        <v>0</v>
      </c>
      <c r="L9" s="14" t="s">
        <v>62</v>
      </c>
      <c r="M9" s="1" t="s">
        <v>85</v>
      </c>
      <c r="N9" s="1" t="s">
        <v>63</v>
      </c>
      <c r="O9" s="1" t="s">
        <v>79</v>
      </c>
      <c r="P9" s="1" t="s">
        <v>63</v>
      </c>
      <c r="Q9" s="1" t="s">
        <v>79</v>
      </c>
      <c r="R9" s="1" t="s">
        <v>65</v>
      </c>
      <c r="S9" s="1" t="s">
        <v>71</v>
      </c>
      <c r="T9" s="1" t="s">
        <v>65</v>
      </c>
      <c r="U9" s="15" t="s">
        <v>71</v>
      </c>
      <c r="V9" s="1">
        <v>350</v>
      </c>
      <c r="W9" s="1">
        <v>4560</v>
      </c>
      <c r="X9" s="10">
        <v>44</v>
      </c>
      <c r="Y9" s="10">
        <v>0</v>
      </c>
      <c r="Z9" s="10">
        <v>60</v>
      </c>
      <c r="AA9" s="10">
        <v>36</v>
      </c>
      <c r="AB9" s="10">
        <v>0</v>
      </c>
      <c r="AC9" s="10">
        <v>0</v>
      </c>
      <c r="AD9" s="1">
        <v>25.2</v>
      </c>
      <c r="AE9" s="1">
        <v>50.4</v>
      </c>
      <c r="AF9" s="1">
        <v>27</v>
      </c>
      <c r="AG9" s="1">
        <v>0</v>
      </c>
      <c r="AH9" s="1">
        <v>0</v>
      </c>
      <c r="AI9" s="1">
        <v>0</v>
      </c>
      <c r="AJ9" s="1">
        <v>0</v>
      </c>
      <c r="AK9" s="1">
        <v>0</v>
      </c>
      <c r="AL9" s="1">
        <v>27</v>
      </c>
      <c r="AM9" s="16">
        <f>표1[[#This Row],[기본 공격력]]</f>
        <v>950</v>
      </c>
      <c r="AN9" s="13">
        <f>표1[[#This Row],[공격력]]+표1[[#This Row],[공격력%]]+표1[[#This Row],[주-공격력]]+표1[[#This Row],[깡공격력]]/표1[[#This Row],[기본 공격력]]*100</f>
        <v>111.84210526315789</v>
      </c>
      <c r="AO9" s="10">
        <f>표1[[#This Row],[주-속성피해]]+표1[[#This Row],[속성 피해%]]</f>
        <v>60</v>
      </c>
      <c r="AP9" s="1">
        <f>표1[[#This Row],[일반 공격 피해]]</f>
        <v>0</v>
      </c>
      <c r="AQ9" s="1">
        <f>표1[[#This Row],[강공격 피해]]</f>
        <v>0</v>
      </c>
      <c r="AR9" s="1">
        <f>표1[[#This Row],[공명 스킬 피해]]</f>
        <v>0</v>
      </c>
      <c r="AS9" s="1">
        <f>표1[[#This Row],[공명 해방 피해]]</f>
        <v>27</v>
      </c>
      <c r="AT9" s="1">
        <v>0</v>
      </c>
      <c r="AU9" s="10">
        <f>표1[[#This Row],[부-크리티컬 확률]]+표1[[#This Row],[주-크리티컬]]+표1[[#This Row],[기본 크리티컬]]</f>
        <v>74.2</v>
      </c>
      <c r="AV9" s="10">
        <f>표1[[#This Row],[부-크리티컬 피해]]+표1[[#This Row],[주-크리티컬피해]]+표1[[#This Row],[기본 크리티컬 피해]]</f>
        <v>244.4</v>
      </c>
    </row>
    <row r="10" spans="1:48" x14ac:dyDescent="0.3">
      <c r="A10" s="2" t="s">
        <v>19</v>
      </c>
      <c r="B10" s="4">
        <v>10775</v>
      </c>
      <c r="C10" s="4">
        <v>1026</v>
      </c>
      <c r="D10" s="4">
        <v>1137</v>
      </c>
      <c r="E10" s="4">
        <v>37.299999999999997</v>
      </c>
      <c r="F10" s="4">
        <v>150</v>
      </c>
      <c r="G10" s="1" t="s">
        <v>12</v>
      </c>
      <c r="H10" s="4">
        <v>12</v>
      </c>
      <c r="I10" s="4">
        <v>0</v>
      </c>
      <c r="J10" s="4">
        <v>0</v>
      </c>
      <c r="K10" s="4">
        <v>0</v>
      </c>
      <c r="L10" s="14" t="s">
        <v>61</v>
      </c>
      <c r="M10" s="1" t="s">
        <v>85</v>
      </c>
      <c r="N10" s="1" t="s">
        <v>63</v>
      </c>
      <c r="O10" s="1" t="s">
        <v>79</v>
      </c>
      <c r="P10" s="1" t="s">
        <v>63</v>
      </c>
      <c r="Q10" s="1" t="s">
        <v>79</v>
      </c>
      <c r="R10" s="1" t="s">
        <v>65</v>
      </c>
      <c r="S10" s="1" t="s">
        <v>71</v>
      </c>
      <c r="T10" s="1" t="s">
        <v>65</v>
      </c>
      <c r="U10" s="15" t="s">
        <v>71</v>
      </c>
      <c r="V10" s="1">
        <v>350</v>
      </c>
      <c r="W10" s="1">
        <v>4560</v>
      </c>
      <c r="X10" s="10">
        <v>44</v>
      </c>
      <c r="Y10" s="10">
        <v>0</v>
      </c>
      <c r="Z10" s="10">
        <v>60</v>
      </c>
      <c r="AA10" s="10">
        <v>36</v>
      </c>
      <c r="AB10" s="10">
        <v>0</v>
      </c>
      <c r="AC10" s="10">
        <v>0</v>
      </c>
      <c r="AD10" s="1">
        <v>25.2</v>
      </c>
      <c r="AE10" s="1">
        <v>50.4</v>
      </c>
      <c r="AF10" s="1">
        <v>27</v>
      </c>
      <c r="AG10" s="1">
        <v>0</v>
      </c>
      <c r="AH10" s="1">
        <v>0</v>
      </c>
      <c r="AI10" s="1">
        <v>0</v>
      </c>
      <c r="AJ10" s="1">
        <v>0</v>
      </c>
      <c r="AK10" s="1">
        <v>27</v>
      </c>
      <c r="AL10" s="1">
        <v>0</v>
      </c>
      <c r="AM10" s="16">
        <f>표1[[#This Row],[기본 공격력]]</f>
        <v>1026</v>
      </c>
      <c r="AN10" s="13">
        <f>표1[[#This Row],[공격력]]+표1[[#This Row],[공격력%]]+표1[[#This Row],[주-공격력]]+표1[[#This Row],[깡공격력]]/표1[[#This Row],[기본 공격력]]*100</f>
        <v>109.11306042884991</v>
      </c>
      <c r="AO10" s="10">
        <f>표1[[#This Row],[주-속성피해]]+표1[[#This Row],[속성 피해%]]</f>
        <v>60</v>
      </c>
      <c r="AP10" s="1">
        <f>표1[[#This Row],[일반 공격 피해]]</f>
        <v>0</v>
      </c>
      <c r="AQ10" s="1">
        <f>표1[[#This Row],[강공격 피해]]</f>
        <v>0</v>
      </c>
      <c r="AR10" s="1">
        <f>표1[[#This Row],[공명 스킬 피해]]</f>
        <v>27</v>
      </c>
      <c r="AS10" s="1">
        <f>표1[[#This Row],[공명 해방 피해]]</f>
        <v>0</v>
      </c>
      <c r="AT10" s="1">
        <v>0</v>
      </c>
      <c r="AU10" s="10">
        <f>표1[[#This Row],[부-크리티컬 확률]]+표1[[#This Row],[주-크리티컬]]+표1[[#This Row],[기본 크리티컬]]</f>
        <v>62.5</v>
      </c>
      <c r="AV10" s="10">
        <f>표1[[#This Row],[부-크리티컬 피해]]+표1[[#This Row],[주-크리티컬피해]]+표1[[#This Row],[기본 크리티컬 피해]]</f>
        <v>244.4</v>
      </c>
    </row>
    <row r="11" spans="1:48" x14ac:dyDescent="0.3">
      <c r="A11" s="2" t="s">
        <v>20</v>
      </c>
      <c r="B11" s="4">
        <v>11913</v>
      </c>
      <c r="C11" s="4">
        <v>976</v>
      </c>
      <c r="D11" s="4">
        <v>1186</v>
      </c>
      <c r="E11" s="4">
        <v>13</v>
      </c>
      <c r="F11" s="4">
        <v>198.6</v>
      </c>
      <c r="G11" s="1" t="s">
        <v>10</v>
      </c>
      <c r="H11" s="4">
        <v>12</v>
      </c>
      <c r="I11" s="4">
        <v>0</v>
      </c>
      <c r="J11" s="4">
        <v>0</v>
      </c>
      <c r="K11" s="4">
        <v>0</v>
      </c>
      <c r="L11" s="14" t="s">
        <v>61</v>
      </c>
      <c r="M11" s="1" t="s">
        <v>46</v>
      </c>
      <c r="N11" s="1" t="s">
        <v>63</v>
      </c>
      <c r="O11" s="1" t="s">
        <v>79</v>
      </c>
      <c r="P11" s="1" t="s">
        <v>63</v>
      </c>
      <c r="Q11" s="1" t="s">
        <v>79</v>
      </c>
      <c r="R11" s="1" t="s">
        <v>65</v>
      </c>
      <c r="S11" s="1" t="s">
        <v>71</v>
      </c>
      <c r="T11" s="1" t="s">
        <v>65</v>
      </c>
      <c r="U11" s="15" t="s">
        <v>71</v>
      </c>
      <c r="V11" s="1">
        <v>350</v>
      </c>
      <c r="W11" s="1">
        <v>4560</v>
      </c>
      <c r="X11" s="10">
        <v>0</v>
      </c>
      <c r="Y11" s="10">
        <v>22</v>
      </c>
      <c r="Z11" s="10">
        <v>60</v>
      </c>
      <c r="AA11" s="10">
        <v>36</v>
      </c>
      <c r="AB11" s="10">
        <v>0</v>
      </c>
      <c r="AC11" s="10">
        <v>0</v>
      </c>
      <c r="AD11" s="1">
        <v>25.2</v>
      </c>
      <c r="AE11" s="1">
        <v>50.4</v>
      </c>
      <c r="AF11" s="1">
        <v>27</v>
      </c>
      <c r="AG11" s="1">
        <v>0</v>
      </c>
      <c r="AH11" s="1">
        <v>0</v>
      </c>
      <c r="AI11" s="1">
        <v>0</v>
      </c>
      <c r="AJ11" s="1">
        <v>0</v>
      </c>
      <c r="AK11" s="1">
        <v>0</v>
      </c>
      <c r="AL11" s="1">
        <v>27</v>
      </c>
      <c r="AM11" s="16">
        <f>표1[[#This Row],[기본 공격력]]</f>
        <v>976</v>
      </c>
      <c r="AN11" s="13">
        <f>표1[[#This Row],[공격력]]+표1[[#This Row],[공격력%]]+표1[[#This Row],[주-공격력]]+표1[[#This Row],[깡공격력]]/표1[[#This Row],[기본 공격력]]*100</f>
        <v>110.86065573770492</v>
      </c>
      <c r="AO11" s="10">
        <f>표1[[#This Row],[주-속성피해]]+표1[[#This Row],[속성 피해%]]</f>
        <v>60</v>
      </c>
      <c r="AP11" s="1">
        <f>표1[[#This Row],[일반 공격 피해]]</f>
        <v>0</v>
      </c>
      <c r="AQ11" s="1">
        <f>표1[[#This Row],[강공격 피해]]</f>
        <v>0</v>
      </c>
      <c r="AR11" s="1">
        <f>표1[[#This Row],[공명 스킬 피해]]</f>
        <v>0</v>
      </c>
      <c r="AS11" s="1">
        <f>표1[[#This Row],[공명 해방 피해]]</f>
        <v>27</v>
      </c>
      <c r="AT11" s="1">
        <v>0</v>
      </c>
      <c r="AU11" s="10">
        <f>표1[[#This Row],[부-크리티컬 확률]]+표1[[#This Row],[주-크리티컬]]+표1[[#This Row],[기본 크리티컬]]</f>
        <v>60.2</v>
      </c>
      <c r="AV11" s="10">
        <f>표1[[#This Row],[부-크리티컬 피해]]+표1[[#This Row],[주-크리티컬피해]]+표1[[#This Row],[기본 크리티컬 피해]]</f>
        <v>249</v>
      </c>
    </row>
    <row r="12" spans="1:48" x14ac:dyDescent="0.3">
      <c r="A12" s="2" t="s">
        <v>21</v>
      </c>
      <c r="B12" s="4">
        <v>14800</v>
      </c>
      <c r="C12" s="4">
        <v>726</v>
      </c>
      <c r="D12" s="4">
        <v>611</v>
      </c>
      <c r="E12" s="4">
        <v>13</v>
      </c>
      <c r="F12" s="4">
        <v>150</v>
      </c>
      <c r="G12" s="1" t="s">
        <v>15</v>
      </c>
      <c r="H12" s="4">
        <v>0</v>
      </c>
      <c r="I12" s="4">
        <v>84.2</v>
      </c>
      <c r="J12" s="4">
        <v>0</v>
      </c>
      <c r="K12" s="4">
        <v>0</v>
      </c>
      <c r="L12" s="14" t="s">
        <v>61</v>
      </c>
      <c r="M12" s="1" t="s">
        <v>46</v>
      </c>
      <c r="N12" s="1" t="s">
        <v>61</v>
      </c>
      <c r="O12" s="1" t="s">
        <v>78</v>
      </c>
      <c r="P12" s="1" t="s">
        <v>65</v>
      </c>
      <c r="Q12" s="1" t="s">
        <v>73</v>
      </c>
      <c r="R12" s="1" t="s">
        <v>65</v>
      </c>
      <c r="S12" s="1" t="s">
        <v>73</v>
      </c>
      <c r="T12" s="1" t="s">
        <v>65</v>
      </c>
      <c r="U12" s="15" t="s">
        <v>73</v>
      </c>
      <c r="V12" s="1">
        <v>300</v>
      </c>
      <c r="W12" s="1">
        <v>6840</v>
      </c>
      <c r="X12" s="10">
        <v>44</v>
      </c>
      <c r="Y12" s="10">
        <v>22</v>
      </c>
      <c r="Z12" s="10">
        <v>0</v>
      </c>
      <c r="AA12" s="10">
        <v>0</v>
      </c>
      <c r="AB12" s="10">
        <v>68.400000000000006</v>
      </c>
      <c r="AC12" s="10">
        <v>0</v>
      </c>
      <c r="AD12" s="1">
        <v>25.2</v>
      </c>
      <c r="AE12" s="1">
        <v>50.4</v>
      </c>
      <c r="AF12" s="1">
        <v>0</v>
      </c>
      <c r="AG12" s="1">
        <v>27.6</v>
      </c>
      <c r="AH12" s="1">
        <v>0</v>
      </c>
      <c r="AI12" s="1">
        <v>27</v>
      </c>
      <c r="AJ12" s="1">
        <v>0</v>
      </c>
      <c r="AK12" s="1">
        <v>0</v>
      </c>
      <c r="AL12" s="1">
        <v>0</v>
      </c>
      <c r="AM12" s="18">
        <f>표1[[#This Row],[기본 체력]]</f>
        <v>14800</v>
      </c>
      <c r="AN12" s="12">
        <f>표1[[#This Row],[체력]]+표1[[#This Row],[체력%]]+표1[[#This Row],[주-체력]]+표1[[#This Row],[깡체력]]/표1[[#This Row],[기본 체력]]*100</f>
        <v>226.41621621621624</v>
      </c>
      <c r="AO12" s="10">
        <f>표1[[#This Row],[주-속성피해]]+표1[[#This Row],[속성 피해%]]</f>
        <v>0</v>
      </c>
      <c r="AP12" s="1">
        <f>표1[[#This Row],[일반 공격 피해]]</f>
        <v>27</v>
      </c>
      <c r="AQ12" s="1">
        <f>표1[[#This Row],[강공격 피해]]</f>
        <v>0</v>
      </c>
      <c r="AR12" s="1">
        <f>표1[[#This Row],[공명 스킬 피해]]</f>
        <v>0</v>
      </c>
      <c r="AS12" s="1">
        <f>표1[[#This Row],[공명 해방 피해]]</f>
        <v>0</v>
      </c>
      <c r="AT12" s="1">
        <v>0</v>
      </c>
      <c r="AU12" s="10">
        <f>표1[[#This Row],[부-크리티컬 확률]]+표1[[#This Row],[주-크리티컬]]+표1[[#This Row],[기본 크리티컬]]</f>
        <v>60.2</v>
      </c>
      <c r="AV12" s="10">
        <f>표1[[#This Row],[부-크리티컬 피해]]+표1[[#This Row],[주-크리티컬피해]]+표1[[#This Row],[기본 크리티컬 피해]]</f>
        <v>244.4</v>
      </c>
    </row>
    <row r="13" spans="1:48" x14ac:dyDescent="0.3">
      <c r="A13" s="2" t="s">
        <v>22</v>
      </c>
      <c r="B13" s="4">
        <v>12238</v>
      </c>
      <c r="C13" s="4">
        <v>875</v>
      </c>
      <c r="D13" s="4">
        <v>1198</v>
      </c>
      <c r="E13" s="4">
        <v>41</v>
      </c>
      <c r="F13" s="4">
        <v>166</v>
      </c>
      <c r="G13" s="1" t="s">
        <v>15</v>
      </c>
      <c r="H13" s="4">
        <v>12</v>
      </c>
      <c r="I13" s="4">
        <v>0</v>
      </c>
      <c r="J13" s="4">
        <v>0</v>
      </c>
      <c r="K13" s="4">
        <v>0</v>
      </c>
      <c r="L13" s="14" t="s">
        <v>62</v>
      </c>
      <c r="M13" s="1" t="s">
        <v>85</v>
      </c>
      <c r="N13" s="1" t="s">
        <v>63</v>
      </c>
      <c r="O13" s="1" t="s">
        <v>79</v>
      </c>
      <c r="P13" s="1" t="s">
        <v>63</v>
      </c>
      <c r="Q13" s="1" t="s">
        <v>79</v>
      </c>
      <c r="R13" s="1" t="s">
        <v>65</v>
      </c>
      <c r="S13" s="1" t="s">
        <v>71</v>
      </c>
      <c r="T13" s="1" t="s">
        <v>65</v>
      </c>
      <c r="U13" s="15" t="s">
        <v>71</v>
      </c>
      <c r="V13" s="1">
        <v>350</v>
      </c>
      <c r="W13" s="1">
        <v>4560</v>
      </c>
      <c r="X13" s="10">
        <v>44</v>
      </c>
      <c r="Y13" s="10">
        <v>0</v>
      </c>
      <c r="Z13" s="10">
        <v>60</v>
      </c>
      <c r="AA13" s="10">
        <v>36</v>
      </c>
      <c r="AB13" s="10">
        <v>0</v>
      </c>
      <c r="AC13" s="10">
        <v>0</v>
      </c>
      <c r="AD13" s="1">
        <v>25.2</v>
      </c>
      <c r="AE13" s="1">
        <v>50.4</v>
      </c>
      <c r="AF13" s="1">
        <v>40</v>
      </c>
      <c r="AG13" s="1">
        <v>0</v>
      </c>
      <c r="AH13" s="1">
        <v>0</v>
      </c>
      <c r="AI13" s="1">
        <v>0</v>
      </c>
      <c r="AJ13" s="1">
        <v>0</v>
      </c>
      <c r="AK13" s="1">
        <v>0</v>
      </c>
      <c r="AL13" s="1">
        <v>0</v>
      </c>
      <c r="AM13" s="16">
        <f>표1[[#This Row],[기본 공격력]]</f>
        <v>875</v>
      </c>
      <c r="AN13" s="13">
        <f>표1[[#This Row],[공격력]]+표1[[#This Row],[공격력%]]+표1[[#This Row],[주-공격력]]+표1[[#This Row],[깡공격력]]/표1[[#This Row],[기본 공격력]]*100</f>
        <v>128</v>
      </c>
      <c r="AO13" s="10">
        <f>표1[[#This Row],[주-속성피해]]+표1[[#This Row],[속성 피해%]]</f>
        <v>60</v>
      </c>
      <c r="AP13" s="1">
        <f>표1[[#This Row],[일반 공격 피해]]</f>
        <v>0</v>
      </c>
      <c r="AQ13" s="1">
        <f>표1[[#This Row],[강공격 피해]]</f>
        <v>0</v>
      </c>
      <c r="AR13" s="1">
        <f>표1[[#This Row],[공명 스킬 피해]]</f>
        <v>0</v>
      </c>
      <c r="AS13" s="1">
        <f>표1[[#This Row],[공명 해방 피해]]</f>
        <v>0</v>
      </c>
      <c r="AT13" s="1">
        <v>0</v>
      </c>
      <c r="AU13" s="10">
        <f>표1[[#This Row],[부-크리티컬 확률]]+표1[[#This Row],[주-크리티컬]]+표1[[#This Row],[기본 크리티컬]]</f>
        <v>66.2</v>
      </c>
      <c r="AV13" s="10">
        <f>표1[[#This Row],[부-크리티컬 피해]]+표1[[#This Row],[주-크리티컬피해]]+표1[[#This Row],[기본 크리티컬 피해]]</f>
        <v>260.39999999999998</v>
      </c>
    </row>
    <row r="14" spans="1:48" x14ac:dyDescent="0.3">
      <c r="A14" s="2" t="s">
        <v>23</v>
      </c>
      <c r="B14" s="4">
        <v>10775</v>
      </c>
      <c r="C14" s="4">
        <v>1026</v>
      </c>
      <c r="D14" s="4">
        <v>1137</v>
      </c>
      <c r="E14" s="4">
        <v>13</v>
      </c>
      <c r="F14" s="4">
        <v>198.6</v>
      </c>
      <c r="G14" s="1" t="s">
        <v>5</v>
      </c>
      <c r="H14" s="4">
        <v>12</v>
      </c>
      <c r="I14" s="4">
        <v>0</v>
      </c>
      <c r="J14" s="4">
        <v>0</v>
      </c>
      <c r="K14" s="4">
        <v>0</v>
      </c>
      <c r="L14" s="14" t="s">
        <v>61</v>
      </c>
      <c r="M14" s="1" t="s">
        <v>46</v>
      </c>
      <c r="N14" s="1" t="s">
        <v>63</v>
      </c>
      <c r="O14" s="1" t="s">
        <v>79</v>
      </c>
      <c r="P14" s="1" t="s">
        <v>63</v>
      </c>
      <c r="Q14" s="1" t="s">
        <v>79</v>
      </c>
      <c r="R14" s="1" t="s">
        <v>65</v>
      </c>
      <c r="S14" s="1" t="s">
        <v>71</v>
      </c>
      <c r="T14" s="1" t="s">
        <v>65</v>
      </c>
      <c r="U14" s="15" t="s">
        <v>71</v>
      </c>
      <c r="V14" s="1">
        <v>350</v>
      </c>
      <c r="W14" s="1">
        <v>4560</v>
      </c>
      <c r="X14" s="10">
        <v>0</v>
      </c>
      <c r="Y14" s="10">
        <v>22</v>
      </c>
      <c r="Z14" s="10">
        <v>60</v>
      </c>
      <c r="AA14" s="10">
        <v>36</v>
      </c>
      <c r="AB14" s="10">
        <v>0</v>
      </c>
      <c r="AC14" s="10">
        <v>0</v>
      </c>
      <c r="AD14" s="1">
        <v>25.2</v>
      </c>
      <c r="AE14" s="1">
        <v>50.4</v>
      </c>
      <c r="AF14" s="1">
        <v>27</v>
      </c>
      <c r="AG14" s="1">
        <v>0</v>
      </c>
      <c r="AH14" s="1">
        <v>0</v>
      </c>
      <c r="AI14" s="1">
        <v>0</v>
      </c>
      <c r="AJ14" s="1">
        <v>27</v>
      </c>
      <c r="AK14" s="1">
        <v>0</v>
      </c>
      <c r="AL14" s="1">
        <v>0</v>
      </c>
      <c r="AM14" s="16">
        <f>표1[[#This Row],[기본 공격력]]</f>
        <v>1026</v>
      </c>
      <c r="AN14" s="13">
        <f>표1[[#This Row],[공격력]]+표1[[#This Row],[공격력%]]+표1[[#This Row],[주-공격력]]+표1[[#This Row],[깡공격력]]/표1[[#This Row],[기본 공격력]]*100</f>
        <v>109.11306042884991</v>
      </c>
      <c r="AO14" s="10">
        <f>표1[[#This Row],[주-속성피해]]+표1[[#This Row],[속성 피해%]]</f>
        <v>60</v>
      </c>
      <c r="AP14" s="1">
        <f>표1[[#This Row],[일반 공격 피해]]</f>
        <v>0</v>
      </c>
      <c r="AQ14" s="1">
        <f>표1[[#This Row],[강공격 피해]]</f>
        <v>27</v>
      </c>
      <c r="AR14" s="1">
        <f>표1[[#This Row],[공명 스킬 피해]]</f>
        <v>0</v>
      </c>
      <c r="AS14" s="1">
        <f>표1[[#This Row],[공명 해방 피해]]</f>
        <v>0</v>
      </c>
      <c r="AT14" s="1">
        <v>0</v>
      </c>
      <c r="AU14" s="10">
        <f>표1[[#This Row],[부-크리티컬 확률]]+표1[[#This Row],[주-크리티컬]]+표1[[#This Row],[기본 크리티컬]]</f>
        <v>60.2</v>
      </c>
      <c r="AV14" s="10">
        <f>표1[[#This Row],[부-크리티컬 피해]]+표1[[#This Row],[주-크리티컬피해]]+표1[[#This Row],[기본 크리티컬 피해]]</f>
        <v>249</v>
      </c>
    </row>
    <row r="15" spans="1:48" x14ac:dyDescent="0.3">
      <c r="A15" s="2" t="s">
        <v>77</v>
      </c>
      <c r="B15" s="4">
        <v>10775</v>
      </c>
      <c r="C15" s="4">
        <v>1026</v>
      </c>
      <c r="D15" s="4">
        <v>1137</v>
      </c>
      <c r="E15" s="4">
        <v>5</v>
      </c>
      <c r="F15" s="4">
        <v>150</v>
      </c>
      <c r="G15" s="1" t="s">
        <v>15</v>
      </c>
      <c r="H15" s="4">
        <v>12</v>
      </c>
      <c r="I15" s="4">
        <v>0</v>
      </c>
      <c r="J15" s="4">
        <v>0</v>
      </c>
      <c r="K15" s="4">
        <v>0</v>
      </c>
      <c r="L15" s="14" t="s">
        <v>62</v>
      </c>
      <c r="M15" s="1" t="s">
        <v>46</v>
      </c>
      <c r="N15" s="1" t="s">
        <v>63</v>
      </c>
      <c r="O15" s="1" t="s">
        <v>79</v>
      </c>
      <c r="P15" s="1" t="s">
        <v>63</v>
      </c>
      <c r="Q15" s="1" t="s">
        <v>80</v>
      </c>
      <c r="R15" s="1" t="s">
        <v>65</v>
      </c>
      <c r="S15" s="1" t="s">
        <v>71</v>
      </c>
      <c r="T15" s="1" t="s">
        <v>65</v>
      </c>
      <c r="U15" s="15" t="s">
        <v>71</v>
      </c>
      <c r="V15" s="1">
        <v>350</v>
      </c>
      <c r="W15" s="1">
        <v>4560</v>
      </c>
      <c r="X15" s="10">
        <v>0</v>
      </c>
      <c r="Y15" s="10">
        <v>22</v>
      </c>
      <c r="Z15" s="10">
        <v>30</v>
      </c>
      <c r="AA15" s="10">
        <v>36</v>
      </c>
      <c r="AB15" s="10">
        <v>0</v>
      </c>
      <c r="AC15" s="10">
        <v>0</v>
      </c>
      <c r="AD15" s="1">
        <v>25.2</v>
      </c>
      <c r="AE15" s="1">
        <v>50.4</v>
      </c>
      <c r="AF15" s="1">
        <v>27</v>
      </c>
      <c r="AG15" s="1">
        <v>0</v>
      </c>
      <c r="AH15" s="1">
        <v>0</v>
      </c>
      <c r="AI15" s="1">
        <v>0</v>
      </c>
      <c r="AJ15" s="1">
        <v>0</v>
      </c>
      <c r="AK15" s="1">
        <v>27</v>
      </c>
      <c r="AL15" s="1">
        <v>0</v>
      </c>
      <c r="AM15" s="16">
        <f>표1[[#This Row],[기본 공격력]]</f>
        <v>1026</v>
      </c>
      <c r="AN15" s="13">
        <f>표1[[#This Row],[공격력]]+표1[[#This Row],[공격력%]]+표1[[#This Row],[주-공격력]]+표1[[#This Row],[깡공격력]]/표1[[#This Row],[기본 공격력]]*100</f>
        <v>109.11306042884991</v>
      </c>
      <c r="AO15" s="10">
        <f>표1[[#This Row],[주-속성피해]]+표1[[#This Row],[속성 피해%]]</f>
        <v>30</v>
      </c>
      <c r="AP15" s="1">
        <f>표1[[#This Row],[일반 공격 피해]]</f>
        <v>0</v>
      </c>
      <c r="AQ15" s="1">
        <f>표1[[#This Row],[강공격 피해]]</f>
        <v>0</v>
      </c>
      <c r="AR15" s="1">
        <f>표1[[#This Row],[공명 스킬 피해]]</f>
        <v>27</v>
      </c>
      <c r="AS15" s="1">
        <f>표1[[#This Row],[공명 해방 피해]]</f>
        <v>0</v>
      </c>
      <c r="AT15" s="1">
        <v>0</v>
      </c>
      <c r="AU15" s="10">
        <f>표1[[#This Row],[부-크리티컬 확률]]+표1[[#This Row],[주-크리티컬]]+표1[[#This Row],[기본 크리티컬]]</f>
        <v>52.2</v>
      </c>
      <c r="AV15" s="10">
        <f>표1[[#This Row],[부-크리티컬 피해]]+표1[[#This Row],[주-크리티컬피해]]+표1[[#This Row],[기본 크리티컬 피해]]</f>
        <v>200.4</v>
      </c>
    </row>
    <row r="16" spans="1:48" x14ac:dyDescent="0.3">
      <c r="A16" s="2" t="s">
        <v>24</v>
      </c>
      <c r="B16" s="4">
        <v>11600</v>
      </c>
      <c r="C16" s="4">
        <v>900</v>
      </c>
      <c r="D16" s="4">
        <v>1100</v>
      </c>
      <c r="E16" s="4">
        <v>13</v>
      </c>
      <c r="F16" s="4">
        <v>222</v>
      </c>
      <c r="G16" s="1" t="s">
        <v>12</v>
      </c>
      <c r="H16" s="4">
        <v>12</v>
      </c>
      <c r="I16" s="4">
        <v>0</v>
      </c>
      <c r="J16" s="4">
        <v>0</v>
      </c>
      <c r="K16" s="4">
        <v>0</v>
      </c>
      <c r="L16" s="14" t="s">
        <v>62</v>
      </c>
      <c r="M16" s="1" t="s">
        <v>46</v>
      </c>
      <c r="N16" s="1" t="s">
        <v>63</v>
      </c>
      <c r="O16" s="1" t="s">
        <v>79</v>
      </c>
      <c r="P16" s="1" t="s">
        <v>63</v>
      </c>
      <c r="Q16" s="1" t="s">
        <v>79</v>
      </c>
      <c r="R16" s="1" t="s">
        <v>65</v>
      </c>
      <c r="S16" s="1" t="s">
        <v>71</v>
      </c>
      <c r="T16" s="1" t="s">
        <v>65</v>
      </c>
      <c r="U16" s="15" t="s">
        <v>71</v>
      </c>
      <c r="V16" s="1">
        <v>350</v>
      </c>
      <c r="W16" s="1">
        <v>4560</v>
      </c>
      <c r="X16" s="10">
        <v>0</v>
      </c>
      <c r="Y16" s="10">
        <v>22</v>
      </c>
      <c r="Z16" s="10">
        <v>60</v>
      </c>
      <c r="AA16" s="10">
        <v>36</v>
      </c>
      <c r="AB16" s="10">
        <v>0</v>
      </c>
      <c r="AC16" s="10">
        <v>0</v>
      </c>
      <c r="AD16" s="1">
        <v>25.2</v>
      </c>
      <c r="AE16" s="1">
        <v>50.4</v>
      </c>
      <c r="AF16" s="1">
        <v>27</v>
      </c>
      <c r="AG16" s="1">
        <v>0</v>
      </c>
      <c r="AH16" s="1">
        <v>0</v>
      </c>
      <c r="AI16" s="1">
        <v>27</v>
      </c>
      <c r="AJ16" s="1">
        <v>0</v>
      </c>
      <c r="AK16" s="1">
        <v>0</v>
      </c>
      <c r="AL16" s="1">
        <v>0</v>
      </c>
      <c r="AM16" s="16">
        <f>표1[[#This Row],[기본 공격력]]</f>
        <v>900</v>
      </c>
      <c r="AN16" s="13">
        <f>표1[[#This Row],[공격력]]+표1[[#This Row],[공격력%]]+표1[[#This Row],[주-공격력]]+표1[[#This Row],[깡공격력]]/표1[[#This Row],[기본 공격력]]*100</f>
        <v>113.88888888888889</v>
      </c>
      <c r="AO16" s="10">
        <f>표1[[#This Row],[주-속성피해]]+표1[[#This Row],[속성 피해%]]</f>
        <v>60</v>
      </c>
      <c r="AP16" s="1">
        <f>표1[[#This Row],[일반 공격 피해]]</f>
        <v>27</v>
      </c>
      <c r="AQ16" s="1">
        <f>표1[[#This Row],[강공격 피해]]</f>
        <v>0</v>
      </c>
      <c r="AR16" s="1">
        <f>표1[[#This Row],[공명 스킬 피해]]</f>
        <v>0</v>
      </c>
      <c r="AS16" s="1">
        <f>표1[[#This Row],[공명 해방 피해]]</f>
        <v>0</v>
      </c>
      <c r="AT16" s="1">
        <v>0</v>
      </c>
      <c r="AU16" s="10">
        <f>표1[[#This Row],[부-크리티컬 확률]]+표1[[#This Row],[주-크리티컬]]+표1[[#This Row],[기본 크리티컬]]</f>
        <v>60.2</v>
      </c>
      <c r="AV16" s="10">
        <f>표1[[#This Row],[부-크리티컬 피해]]+표1[[#This Row],[주-크리티컬피해]]+표1[[#This Row],[기본 크리티컬 피해]]</f>
        <v>272.39999999999998</v>
      </c>
    </row>
    <row r="17" spans="1:48" x14ac:dyDescent="0.3">
      <c r="A17" s="2" t="s">
        <v>25</v>
      </c>
      <c r="B17" s="4">
        <v>11675</v>
      </c>
      <c r="C17" s="4">
        <v>788</v>
      </c>
      <c r="D17" s="4">
        <v>1308</v>
      </c>
      <c r="E17" s="4">
        <v>13</v>
      </c>
      <c r="F17" s="4">
        <v>150</v>
      </c>
      <c r="G17" s="1" t="s">
        <v>10</v>
      </c>
      <c r="H17" s="4">
        <v>12</v>
      </c>
      <c r="I17" s="4">
        <v>0</v>
      </c>
      <c r="J17" s="4">
        <v>0</v>
      </c>
      <c r="K17" s="4">
        <v>0</v>
      </c>
      <c r="L17" s="14" t="s">
        <v>62</v>
      </c>
      <c r="M17" s="1" t="s">
        <v>46</v>
      </c>
      <c r="N17" s="1" t="s">
        <v>63</v>
      </c>
      <c r="O17" s="1" t="s">
        <v>80</v>
      </c>
      <c r="P17" s="1" t="s">
        <v>63</v>
      </c>
      <c r="Q17" s="1" t="s">
        <v>80</v>
      </c>
      <c r="R17" s="1" t="s">
        <v>65</v>
      </c>
      <c r="S17" s="1" t="s">
        <v>71</v>
      </c>
      <c r="T17" s="1" t="s">
        <v>65</v>
      </c>
      <c r="U17" s="15" t="s">
        <v>71</v>
      </c>
      <c r="V17" s="1">
        <v>350</v>
      </c>
      <c r="W17" s="1">
        <v>4560</v>
      </c>
      <c r="X17" s="10">
        <v>0</v>
      </c>
      <c r="Y17" s="10">
        <v>22</v>
      </c>
      <c r="Z17" s="10">
        <v>0</v>
      </c>
      <c r="AA17" s="10">
        <v>36</v>
      </c>
      <c r="AB17" s="10">
        <v>0</v>
      </c>
      <c r="AC17" s="10">
        <v>0</v>
      </c>
      <c r="AD17" s="1">
        <v>25.2</v>
      </c>
      <c r="AE17" s="1">
        <v>50.4</v>
      </c>
      <c r="AF17" s="1">
        <v>27</v>
      </c>
      <c r="AG17" s="1">
        <v>0</v>
      </c>
      <c r="AH17" s="1">
        <v>0</v>
      </c>
      <c r="AI17" s="1">
        <v>27</v>
      </c>
      <c r="AJ17" s="1">
        <v>0</v>
      </c>
      <c r="AK17" s="1">
        <v>0</v>
      </c>
      <c r="AL17" s="1">
        <v>0</v>
      </c>
      <c r="AM17" s="16">
        <f>표1[[#This Row],[기본 공격력]]</f>
        <v>788</v>
      </c>
      <c r="AN17" s="13">
        <f>표1[[#This Row],[공격력]]+표1[[#This Row],[공격력%]]+표1[[#This Row],[주-공격력]]+표1[[#This Row],[깡공격력]]/표1[[#This Row],[기본 공격력]]*100</f>
        <v>119.41624365482234</v>
      </c>
      <c r="AO17" s="10">
        <f>표1[[#This Row],[주-속성피해]]+표1[[#This Row],[속성 피해%]]</f>
        <v>0</v>
      </c>
      <c r="AP17" s="1">
        <f>표1[[#This Row],[일반 공격 피해]]</f>
        <v>27</v>
      </c>
      <c r="AQ17" s="1">
        <f>표1[[#This Row],[강공격 피해]]</f>
        <v>0</v>
      </c>
      <c r="AR17" s="1">
        <f>표1[[#This Row],[공명 스킬 피해]]</f>
        <v>0</v>
      </c>
      <c r="AS17" s="1">
        <f>표1[[#This Row],[공명 해방 피해]]</f>
        <v>0</v>
      </c>
      <c r="AT17" s="1">
        <v>0</v>
      </c>
      <c r="AU17" s="10">
        <f>표1[[#This Row],[부-크리티컬 확률]]+표1[[#This Row],[주-크리티컬]]+표1[[#This Row],[기본 크리티컬]]</f>
        <v>60.2</v>
      </c>
      <c r="AV17" s="10">
        <f>표1[[#This Row],[부-크리티컬 피해]]+표1[[#This Row],[주-크리티컬피해]]+표1[[#This Row],[기본 크리티컬 피해]]</f>
        <v>200.4</v>
      </c>
    </row>
    <row r="18" spans="1:48" x14ac:dyDescent="0.3">
      <c r="A18" s="2" t="s">
        <v>26</v>
      </c>
      <c r="B18" s="4">
        <v>10825</v>
      </c>
      <c r="C18" s="4">
        <v>913</v>
      </c>
      <c r="D18" s="4">
        <v>1259</v>
      </c>
      <c r="E18" s="4">
        <v>41</v>
      </c>
      <c r="F18" s="4">
        <v>166</v>
      </c>
      <c r="G18" s="1" t="s">
        <v>5</v>
      </c>
      <c r="H18" s="4">
        <v>12</v>
      </c>
      <c r="I18" s="4">
        <v>0</v>
      </c>
      <c r="J18" s="4">
        <v>0</v>
      </c>
      <c r="K18" s="4">
        <v>0</v>
      </c>
      <c r="L18" s="14" t="s">
        <v>61</v>
      </c>
      <c r="M18" s="1" t="s">
        <v>85</v>
      </c>
      <c r="N18" s="1" t="s">
        <v>63</v>
      </c>
      <c r="O18" s="1" t="s">
        <v>79</v>
      </c>
      <c r="P18" s="1" t="s">
        <v>63</v>
      </c>
      <c r="Q18" s="1" t="s">
        <v>79</v>
      </c>
      <c r="R18" s="1" t="s">
        <v>65</v>
      </c>
      <c r="S18" s="1" t="s">
        <v>71</v>
      </c>
      <c r="T18" s="1" t="s">
        <v>65</v>
      </c>
      <c r="U18" s="15" t="s">
        <v>71</v>
      </c>
      <c r="V18" s="1">
        <v>350</v>
      </c>
      <c r="W18" s="1">
        <v>4560</v>
      </c>
      <c r="X18" s="10">
        <v>44</v>
      </c>
      <c r="Y18" s="10">
        <v>0</v>
      </c>
      <c r="Z18" s="10">
        <v>60</v>
      </c>
      <c r="AA18" s="10">
        <v>36</v>
      </c>
      <c r="AB18" s="10">
        <v>0</v>
      </c>
      <c r="AC18" s="10">
        <v>0</v>
      </c>
      <c r="AD18" s="1">
        <v>25.2</v>
      </c>
      <c r="AE18" s="1">
        <v>50.4</v>
      </c>
      <c r="AF18" s="1">
        <v>27</v>
      </c>
      <c r="AG18" s="1">
        <v>0</v>
      </c>
      <c r="AH18" s="1">
        <v>0</v>
      </c>
      <c r="AI18" s="1">
        <v>0</v>
      </c>
      <c r="AJ18" s="1">
        <v>27</v>
      </c>
      <c r="AK18" s="1">
        <v>0</v>
      </c>
      <c r="AL18" s="1">
        <v>0</v>
      </c>
      <c r="AM18" s="16">
        <f>표1[[#This Row],[기본 공격력]]</f>
        <v>913</v>
      </c>
      <c r="AN18" s="13">
        <f>표1[[#This Row],[공격력]]+표1[[#This Row],[공격력%]]+표1[[#This Row],[주-공격력]]+표1[[#This Row],[깡공격력]]/표1[[#This Row],[기본 공격력]]*100</f>
        <v>113.33515881708652</v>
      </c>
      <c r="AO18" s="10">
        <f>표1[[#This Row],[주-속성피해]]+표1[[#This Row],[속성 피해%]]</f>
        <v>60</v>
      </c>
      <c r="AP18" s="1">
        <f>표1[[#This Row],[일반 공격 피해]]</f>
        <v>0</v>
      </c>
      <c r="AQ18" s="1">
        <f>표1[[#This Row],[강공격 피해]]</f>
        <v>27</v>
      </c>
      <c r="AR18" s="1">
        <f>표1[[#This Row],[공명 스킬 피해]]</f>
        <v>0</v>
      </c>
      <c r="AS18" s="1">
        <f>표1[[#This Row],[공명 해방 피해]]</f>
        <v>0</v>
      </c>
      <c r="AT18" s="1">
        <v>0</v>
      </c>
      <c r="AU18" s="10">
        <f>표1[[#This Row],[부-크리티컬 확률]]+표1[[#This Row],[주-크리티컬]]+표1[[#This Row],[기본 크리티컬]]</f>
        <v>66.2</v>
      </c>
      <c r="AV18" s="10">
        <f>표1[[#This Row],[부-크리티컬 피해]]+표1[[#This Row],[주-크리티컬피해]]+표1[[#This Row],[기본 크리티컬 피해]]</f>
        <v>260.39999999999998</v>
      </c>
    </row>
    <row r="19" spans="1:48" x14ac:dyDescent="0.3">
      <c r="A19" s="2" t="s">
        <v>27</v>
      </c>
      <c r="B19" s="4">
        <v>12250</v>
      </c>
      <c r="C19" s="4">
        <v>963</v>
      </c>
      <c r="D19" s="4">
        <v>1198</v>
      </c>
      <c r="E19" s="4">
        <v>29.3</v>
      </c>
      <c r="F19" s="4">
        <v>166</v>
      </c>
      <c r="G19" s="1" t="s">
        <v>12</v>
      </c>
      <c r="H19" s="4">
        <v>12</v>
      </c>
      <c r="I19" s="4">
        <v>0</v>
      </c>
      <c r="J19" s="4">
        <v>0</v>
      </c>
      <c r="K19" s="4">
        <v>0</v>
      </c>
      <c r="L19" s="14" t="s">
        <v>62</v>
      </c>
      <c r="M19" s="1" t="s">
        <v>46</v>
      </c>
      <c r="N19" s="1" t="s">
        <v>63</v>
      </c>
      <c r="O19" s="1" t="s">
        <v>79</v>
      </c>
      <c r="P19" s="1" t="s">
        <v>63</v>
      </c>
      <c r="Q19" s="1" t="s">
        <v>79</v>
      </c>
      <c r="R19" s="1" t="s">
        <v>65</v>
      </c>
      <c r="S19" s="1" t="s">
        <v>71</v>
      </c>
      <c r="T19" s="1" t="s">
        <v>65</v>
      </c>
      <c r="U19" s="15" t="s">
        <v>71</v>
      </c>
      <c r="V19" s="1">
        <v>350</v>
      </c>
      <c r="W19" s="1">
        <v>4560</v>
      </c>
      <c r="X19" s="10">
        <v>0</v>
      </c>
      <c r="Y19" s="10">
        <v>22</v>
      </c>
      <c r="Z19" s="10">
        <v>60</v>
      </c>
      <c r="AA19" s="10">
        <v>36</v>
      </c>
      <c r="AB19" s="10">
        <v>0</v>
      </c>
      <c r="AC19" s="10">
        <v>0</v>
      </c>
      <c r="AD19" s="1">
        <v>25.2</v>
      </c>
      <c r="AE19" s="1">
        <v>50.4</v>
      </c>
      <c r="AF19" s="1">
        <v>27</v>
      </c>
      <c r="AG19" s="1">
        <v>0</v>
      </c>
      <c r="AH19" s="1">
        <v>0</v>
      </c>
      <c r="AI19" s="1">
        <v>0</v>
      </c>
      <c r="AJ19" s="1">
        <v>27</v>
      </c>
      <c r="AK19" s="1">
        <v>0</v>
      </c>
      <c r="AL19" s="1">
        <v>0</v>
      </c>
      <c r="AM19" s="16">
        <f>표1[[#This Row],[기본 공격력]]</f>
        <v>963</v>
      </c>
      <c r="AN19" s="13">
        <f>표1[[#This Row],[공격력]]+표1[[#This Row],[공격력%]]+표1[[#This Row],[주-공격력]]+표1[[#This Row],[깡공격력]]/표1[[#This Row],[기본 공격력]]*100</f>
        <v>111.3447559709242</v>
      </c>
      <c r="AO19" s="10">
        <f>표1[[#This Row],[주-속성피해]]+표1[[#This Row],[속성 피해%]]</f>
        <v>60</v>
      </c>
      <c r="AP19" s="1">
        <f>표1[[#This Row],[일반 공격 피해]]</f>
        <v>0</v>
      </c>
      <c r="AQ19" s="1">
        <f>표1[[#This Row],[강공격 피해]]</f>
        <v>27</v>
      </c>
      <c r="AR19" s="1">
        <f>표1[[#This Row],[공명 스킬 피해]]</f>
        <v>0</v>
      </c>
      <c r="AS19" s="1">
        <f>표1[[#This Row],[공명 해방 피해]]</f>
        <v>0</v>
      </c>
      <c r="AT19" s="1">
        <v>0</v>
      </c>
      <c r="AU19" s="10">
        <f>표1[[#This Row],[부-크리티컬 확률]]+표1[[#This Row],[주-크리티컬]]+표1[[#This Row],[기본 크리티컬]]</f>
        <v>76.5</v>
      </c>
      <c r="AV19" s="10">
        <f>표1[[#This Row],[부-크리티컬 피해]]+표1[[#This Row],[주-크리티컬피해]]+표1[[#This Row],[기본 크리티컬 피해]]</f>
        <v>216.4</v>
      </c>
    </row>
    <row r="20" spans="1:48" x14ac:dyDescent="0.3">
      <c r="A20" s="2" t="s">
        <v>28</v>
      </c>
      <c r="B20" s="4">
        <v>12450</v>
      </c>
      <c r="C20" s="4">
        <v>963</v>
      </c>
      <c r="D20" s="4">
        <v>1198</v>
      </c>
      <c r="E20" s="4">
        <v>13</v>
      </c>
      <c r="F20" s="4">
        <v>222</v>
      </c>
      <c r="G20" s="1" t="s">
        <v>29</v>
      </c>
      <c r="H20" s="4">
        <v>12</v>
      </c>
      <c r="I20" s="4">
        <v>0</v>
      </c>
      <c r="J20" s="4">
        <v>0</v>
      </c>
      <c r="K20" s="4">
        <v>0</v>
      </c>
      <c r="L20" s="14" t="s">
        <v>62</v>
      </c>
      <c r="M20" s="1" t="s">
        <v>46</v>
      </c>
      <c r="N20" s="1" t="s">
        <v>63</v>
      </c>
      <c r="O20" s="1" t="s">
        <v>79</v>
      </c>
      <c r="P20" s="1" t="s">
        <v>63</v>
      </c>
      <c r="Q20" s="1" t="s">
        <v>79</v>
      </c>
      <c r="R20" s="1" t="s">
        <v>65</v>
      </c>
      <c r="S20" s="1" t="s">
        <v>71</v>
      </c>
      <c r="T20" s="1" t="s">
        <v>65</v>
      </c>
      <c r="U20" s="15" t="s">
        <v>71</v>
      </c>
      <c r="V20" s="1">
        <v>350</v>
      </c>
      <c r="W20" s="1">
        <v>4560</v>
      </c>
      <c r="X20" s="10">
        <v>0</v>
      </c>
      <c r="Y20" s="10">
        <v>22</v>
      </c>
      <c r="Z20" s="10">
        <v>60</v>
      </c>
      <c r="AA20" s="10">
        <v>36</v>
      </c>
      <c r="AB20" s="10">
        <v>0</v>
      </c>
      <c r="AC20" s="10">
        <v>0</v>
      </c>
      <c r="AD20" s="1">
        <v>25.2</v>
      </c>
      <c r="AE20" s="1">
        <v>50.4</v>
      </c>
      <c r="AF20" s="1">
        <v>27</v>
      </c>
      <c r="AG20" s="1">
        <v>0</v>
      </c>
      <c r="AH20" s="1">
        <v>0</v>
      </c>
      <c r="AI20" s="1">
        <v>0</v>
      </c>
      <c r="AJ20" s="1">
        <v>0</v>
      </c>
      <c r="AK20" s="1">
        <v>27</v>
      </c>
      <c r="AL20" s="1">
        <v>0</v>
      </c>
      <c r="AM20" s="16">
        <f>표1[[#This Row],[기본 공격력]]</f>
        <v>963</v>
      </c>
      <c r="AN20" s="13">
        <f>표1[[#This Row],[공격력]]+표1[[#This Row],[공격력%]]+표1[[#This Row],[주-공격력]]+표1[[#This Row],[깡공격력]]/표1[[#This Row],[기본 공격력]]*100</f>
        <v>111.3447559709242</v>
      </c>
      <c r="AO20" s="10">
        <f>표1[[#This Row],[주-속성피해]]+표1[[#This Row],[속성 피해%]]</f>
        <v>60</v>
      </c>
      <c r="AP20" s="1">
        <f>표1[[#This Row],[일반 공격 피해]]</f>
        <v>0</v>
      </c>
      <c r="AQ20" s="1">
        <f>표1[[#This Row],[강공격 피해]]</f>
        <v>0</v>
      </c>
      <c r="AR20" s="1">
        <f>표1[[#This Row],[공명 스킬 피해]]</f>
        <v>27</v>
      </c>
      <c r="AS20" s="1">
        <f>표1[[#This Row],[공명 해방 피해]]</f>
        <v>0</v>
      </c>
      <c r="AT20" s="1">
        <v>0</v>
      </c>
      <c r="AU20" s="10">
        <f>표1[[#This Row],[부-크리티컬 확률]]+표1[[#This Row],[주-크리티컬]]+표1[[#This Row],[기본 크리티컬]]</f>
        <v>60.2</v>
      </c>
      <c r="AV20" s="10">
        <f>표1[[#This Row],[부-크리티컬 피해]]+표1[[#This Row],[주-크리티컬피해]]+표1[[#This Row],[기본 크리티컬 피해]]</f>
        <v>272.39999999999998</v>
      </c>
    </row>
    <row r="21" spans="1:48" x14ac:dyDescent="0.3">
      <c r="A21" s="2" t="s">
        <v>30</v>
      </c>
      <c r="B21" s="4">
        <v>10325</v>
      </c>
      <c r="C21" s="4">
        <v>1038</v>
      </c>
      <c r="D21" s="4">
        <v>1161</v>
      </c>
      <c r="E21" s="4">
        <v>29.3</v>
      </c>
      <c r="F21" s="4">
        <v>166</v>
      </c>
      <c r="G21" s="1" t="s">
        <v>12</v>
      </c>
      <c r="H21" s="4">
        <v>12</v>
      </c>
      <c r="I21" s="4">
        <v>0</v>
      </c>
      <c r="J21" s="4">
        <v>0</v>
      </c>
      <c r="K21" s="4">
        <v>0</v>
      </c>
      <c r="L21" s="14" t="s">
        <v>62</v>
      </c>
      <c r="M21" s="1" t="s">
        <v>46</v>
      </c>
      <c r="N21" s="1" t="s">
        <v>63</v>
      </c>
      <c r="O21" s="1" t="s">
        <v>79</v>
      </c>
      <c r="P21" s="1" t="s">
        <v>63</v>
      </c>
      <c r="Q21" s="1" t="s">
        <v>79</v>
      </c>
      <c r="R21" s="1" t="s">
        <v>65</v>
      </c>
      <c r="S21" s="1" t="s">
        <v>71</v>
      </c>
      <c r="T21" s="1" t="s">
        <v>65</v>
      </c>
      <c r="U21" s="15" t="s">
        <v>71</v>
      </c>
      <c r="V21" s="1">
        <v>350</v>
      </c>
      <c r="W21" s="1">
        <v>4560</v>
      </c>
      <c r="X21" s="10">
        <v>0</v>
      </c>
      <c r="Y21" s="10">
        <v>22</v>
      </c>
      <c r="Z21" s="10">
        <v>60</v>
      </c>
      <c r="AA21" s="10">
        <v>36</v>
      </c>
      <c r="AB21" s="10">
        <v>0</v>
      </c>
      <c r="AC21" s="10">
        <v>0</v>
      </c>
      <c r="AD21" s="1">
        <v>25.2</v>
      </c>
      <c r="AE21" s="1">
        <v>50.4</v>
      </c>
      <c r="AF21" s="1">
        <v>27</v>
      </c>
      <c r="AG21" s="1">
        <v>0</v>
      </c>
      <c r="AH21" s="1">
        <v>0</v>
      </c>
      <c r="AI21" s="1">
        <v>27</v>
      </c>
      <c r="AJ21" s="1">
        <v>0</v>
      </c>
      <c r="AK21" s="1">
        <v>0</v>
      </c>
      <c r="AL21" s="1">
        <v>0</v>
      </c>
      <c r="AM21" s="16">
        <f>표1[[#This Row],[기본 공격력]]</f>
        <v>1038</v>
      </c>
      <c r="AN21" s="13">
        <f>표1[[#This Row],[공격력]]+표1[[#This Row],[공격력%]]+표1[[#This Row],[주-공격력]]+표1[[#This Row],[깡공격력]]/표1[[#This Row],[기본 공격력]]*100</f>
        <v>108.71868978805395</v>
      </c>
      <c r="AO21" s="10">
        <f>표1[[#This Row],[주-속성피해]]+표1[[#This Row],[속성 피해%]]</f>
        <v>60</v>
      </c>
      <c r="AP21" s="1">
        <f>표1[[#This Row],[일반 공격 피해]]</f>
        <v>27</v>
      </c>
      <c r="AQ21" s="1">
        <f>표1[[#This Row],[강공격 피해]]</f>
        <v>0</v>
      </c>
      <c r="AR21" s="1">
        <f>표1[[#This Row],[공명 스킬 피해]]</f>
        <v>0</v>
      </c>
      <c r="AS21" s="1">
        <f>표1[[#This Row],[공명 해방 피해]]</f>
        <v>0</v>
      </c>
      <c r="AT21" s="1">
        <v>0</v>
      </c>
      <c r="AU21" s="10">
        <f>표1[[#This Row],[부-크리티컬 확률]]+표1[[#This Row],[주-크리티컬]]+표1[[#This Row],[기본 크리티컬]]</f>
        <v>76.5</v>
      </c>
      <c r="AV21" s="10">
        <f>표1[[#This Row],[부-크리티컬 피해]]+표1[[#This Row],[주-크리티컬피해]]+표1[[#This Row],[기본 크리티컬 피해]]</f>
        <v>216.4</v>
      </c>
    </row>
    <row r="22" spans="1:48" x14ac:dyDescent="0.3">
      <c r="A22" s="2" t="s">
        <v>31</v>
      </c>
      <c r="B22" s="4">
        <v>16713</v>
      </c>
      <c r="C22" s="4">
        <v>701</v>
      </c>
      <c r="D22" s="4">
        <v>1100</v>
      </c>
      <c r="E22" s="4">
        <v>5</v>
      </c>
      <c r="F22" s="4">
        <v>150</v>
      </c>
      <c r="G22" s="1" t="s">
        <v>5</v>
      </c>
      <c r="H22" s="4">
        <v>0</v>
      </c>
      <c r="I22" s="4">
        <v>12</v>
      </c>
      <c r="J22" s="4">
        <v>0</v>
      </c>
      <c r="K22" s="4">
        <v>0</v>
      </c>
      <c r="L22" s="14" t="s">
        <v>62</v>
      </c>
      <c r="M22" s="1" t="s">
        <v>73</v>
      </c>
      <c r="N22" s="1" t="s">
        <v>63</v>
      </c>
      <c r="O22" s="1" t="s">
        <v>80</v>
      </c>
      <c r="P22" s="1" t="s">
        <v>63</v>
      </c>
      <c r="Q22" s="1" t="s">
        <v>80</v>
      </c>
      <c r="R22" s="1" t="s">
        <v>65</v>
      </c>
      <c r="S22" s="1" t="s">
        <v>73</v>
      </c>
      <c r="T22" s="1" t="s">
        <v>65</v>
      </c>
      <c r="U22" s="15" t="s">
        <v>73</v>
      </c>
      <c r="V22" s="1">
        <v>350</v>
      </c>
      <c r="W22" s="1">
        <v>4560</v>
      </c>
      <c r="X22" s="10">
        <v>0</v>
      </c>
      <c r="Y22" s="10">
        <v>0</v>
      </c>
      <c r="Z22" s="10">
        <v>0</v>
      </c>
      <c r="AA22" s="10">
        <v>0</v>
      </c>
      <c r="AB22" s="10">
        <v>78.599999999999994</v>
      </c>
      <c r="AC22" s="10">
        <v>0</v>
      </c>
      <c r="AD22" s="1">
        <v>25.2</v>
      </c>
      <c r="AE22" s="1">
        <v>50.4</v>
      </c>
      <c r="AF22" s="1">
        <v>0</v>
      </c>
      <c r="AG22" s="1">
        <v>27.6</v>
      </c>
      <c r="AH22" s="1">
        <v>0</v>
      </c>
      <c r="AI22" s="1">
        <v>0</v>
      </c>
      <c r="AJ22" s="1">
        <v>0</v>
      </c>
      <c r="AK22" s="1">
        <v>0</v>
      </c>
      <c r="AL22" s="1">
        <v>0</v>
      </c>
      <c r="AM22" s="18">
        <f>표1[[#This Row],[기본 체력]]</f>
        <v>16713</v>
      </c>
      <c r="AN22" s="12">
        <f>표1[[#This Row],[체력]]+표1[[#This Row],[체력%]]+표1[[#This Row],[주-체력]]+표1[[#This Row],[깡체력]]/표1[[#This Row],[기본 체력]]*100</f>
        <v>145.48415006282534</v>
      </c>
      <c r="AO22" s="10">
        <f>표1[[#This Row],[주-속성피해]]+표1[[#This Row],[속성 피해%]]</f>
        <v>0</v>
      </c>
      <c r="AP22" s="1">
        <f>표1[[#This Row],[일반 공격 피해]]</f>
        <v>0</v>
      </c>
      <c r="AQ22" s="1">
        <f>표1[[#This Row],[강공격 피해]]</f>
        <v>0</v>
      </c>
      <c r="AR22" s="1">
        <f>표1[[#This Row],[공명 스킬 피해]]</f>
        <v>0</v>
      </c>
      <c r="AS22" s="1">
        <f>표1[[#This Row],[공명 해방 피해]]</f>
        <v>0</v>
      </c>
      <c r="AT22" s="1">
        <v>0</v>
      </c>
      <c r="AU22" s="10">
        <f>표1[[#This Row],[부-크리티컬 확률]]+표1[[#This Row],[주-크리티컬]]+표1[[#This Row],[기본 크리티컬]]</f>
        <v>30.2</v>
      </c>
      <c r="AV22" s="10">
        <f>표1[[#This Row],[부-크리티컬 피해]]+표1[[#This Row],[주-크리티컬피해]]+표1[[#This Row],[기본 크리티컬 피해]]</f>
        <v>200.4</v>
      </c>
    </row>
    <row r="23" spans="1:48" x14ac:dyDescent="0.3">
      <c r="A23" s="2" t="s">
        <v>32</v>
      </c>
      <c r="B23" s="4">
        <v>10625</v>
      </c>
      <c r="C23" s="4">
        <v>1013</v>
      </c>
      <c r="D23" s="4">
        <v>1222</v>
      </c>
      <c r="E23" s="4">
        <v>29.3</v>
      </c>
      <c r="F23" s="4">
        <v>166</v>
      </c>
      <c r="G23" s="1" t="s">
        <v>17</v>
      </c>
      <c r="H23" s="4">
        <v>12</v>
      </c>
      <c r="I23" s="4">
        <v>0</v>
      </c>
      <c r="J23" s="4">
        <v>0</v>
      </c>
      <c r="K23" s="4">
        <v>0</v>
      </c>
      <c r="L23" s="14" t="s">
        <v>62</v>
      </c>
      <c r="M23" s="1" t="s">
        <v>85</v>
      </c>
      <c r="N23" s="1" t="s">
        <v>63</v>
      </c>
      <c r="O23" s="1" t="s">
        <v>79</v>
      </c>
      <c r="P23" s="1" t="s">
        <v>63</v>
      </c>
      <c r="Q23" s="1" t="s">
        <v>79</v>
      </c>
      <c r="R23" s="1" t="s">
        <v>65</v>
      </c>
      <c r="S23" s="1" t="s">
        <v>71</v>
      </c>
      <c r="T23" s="1" t="s">
        <v>65</v>
      </c>
      <c r="U23" s="15" t="s">
        <v>71</v>
      </c>
      <c r="V23" s="1">
        <v>350</v>
      </c>
      <c r="W23" s="1">
        <v>4560</v>
      </c>
      <c r="X23" s="10">
        <v>44</v>
      </c>
      <c r="Y23" s="10">
        <v>0</v>
      </c>
      <c r="Z23" s="10">
        <v>60</v>
      </c>
      <c r="AA23" s="10">
        <v>36</v>
      </c>
      <c r="AB23" s="10">
        <v>0</v>
      </c>
      <c r="AC23" s="10">
        <v>0</v>
      </c>
      <c r="AD23" s="1">
        <v>25.2</v>
      </c>
      <c r="AE23" s="1">
        <v>50.4</v>
      </c>
      <c r="AF23" s="1">
        <v>27</v>
      </c>
      <c r="AG23" s="1">
        <v>0</v>
      </c>
      <c r="AH23" s="1">
        <v>0</v>
      </c>
      <c r="AI23" s="1">
        <v>0</v>
      </c>
      <c r="AJ23" s="1">
        <v>0</v>
      </c>
      <c r="AK23" s="1">
        <v>0</v>
      </c>
      <c r="AL23" s="1">
        <v>27</v>
      </c>
      <c r="AM23" s="16">
        <f>표1[[#This Row],[기본 공격력]]</f>
        <v>1013</v>
      </c>
      <c r="AN23" s="13">
        <f>표1[[#This Row],[공격력]]+표1[[#This Row],[공격력%]]+표1[[#This Row],[주-공격력]]+표1[[#This Row],[깡공격력]]/표1[[#This Row],[기본 공격력]]*100</f>
        <v>109.55083909180652</v>
      </c>
      <c r="AO23" s="10">
        <f>표1[[#This Row],[주-속성피해]]+표1[[#This Row],[속성 피해%]]</f>
        <v>60</v>
      </c>
      <c r="AP23" s="1">
        <f>표1[[#This Row],[일반 공격 피해]]</f>
        <v>0</v>
      </c>
      <c r="AQ23" s="1">
        <f>표1[[#This Row],[강공격 피해]]</f>
        <v>0</v>
      </c>
      <c r="AR23" s="1">
        <f>표1[[#This Row],[공명 스킬 피해]]</f>
        <v>0</v>
      </c>
      <c r="AS23" s="1">
        <f>표1[[#This Row],[공명 해방 피해]]</f>
        <v>27</v>
      </c>
      <c r="AT23" s="1">
        <v>0</v>
      </c>
      <c r="AU23" s="10">
        <f>표1[[#This Row],[부-크리티컬 확률]]+표1[[#This Row],[주-크리티컬]]+표1[[#This Row],[기본 크리티컬]]</f>
        <v>54.5</v>
      </c>
      <c r="AV23" s="10">
        <f>표1[[#This Row],[부-크리티컬 피해]]+표1[[#This Row],[주-크리티컬피해]]+표1[[#This Row],[기본 크리티컬 피해]]</f>
        <v>260.39999999999998</v>
      </c>
    </row>
    <row r="24" spans="1:48" x14ac:dyDescent="0.3">
      <c r="A24" s="2" t="s">
        <v>34</v>
      </c>
      <c r="B24" s="4">
        <v>12250</v>
      </c>
      <c r="C24" s="4">
        <v>875</v>
      </c>
      <c r="D24" s="4">
        <v>1198</v>
      </c>
      <c r="E24" s="4">
        <v>13</v>
      </c>
      <c r="F24" s="4">
        <v>222</v>
      </c>
      <c r="G24" s="1" t="s">
        <v>29</v>
      </c>
      <c r="H24" s="4">
        <v>12</v>
      </c>
      <c r="I24" s="4">
        <v>0</v>
      </c>
      <c r="J24" s="4">
        <v>0</v>
      </c>
      <c r="K24" s="4">
        <v>0</v>
      </c>
      <c r="L24" s="14" t="s">
        <v>62</v>
      </c>
      <c r="M24" s="1" t="s">
        <v>46</v>
      </c>
      <c r="N24" s="1" t="s">
        <v>63</v>
      </c>
      <c r="O24" s="1" t="s">
        <v>79</v>
      </c>
      <c r="P24" s="1" t="s">
        <v>63</v>
      </c>
      <c r="Q24" s="1" t="s">
        <v>79</v>
      </c>
      <c r="R24" s="1" t="s">
        <v>65</v>
      </c>
      <c r="S24" s="1" t="s">
        <v>71</v>
      </c>
      <c r="T24" s="1" t="s">
        <v>65</v>
      </c>
      <c r="U24" s="15" t="s">
        <v>71</v>
      </c>
      <c r="V24" s="1">
        <v>350</v>
      </c>
      <c r="W24" s="1">
        <v>4560</v>
      </c>
      <c r="X24" s="10">
        <v>0</v>
      </c>
      <c r="Y24" s="10">
        <v>22</v>
      </c>
      <c r="Z24" s="10">
        <v>60</v>
      </c>
      <c r="AA24" s="10">
        <v>36</v>
      </c>
      <c r="AB24" s="10">
        <v>0</v>
      </c>
      <c r="AC24" s="10">
        <v>0</v>
      </c>
      <c r="AD24" s="1">
        <v>25.2</v>
      </c>
      <c r="AE24" s="1">
        <v>50.4</v>
      </c>
      <c r="AF24" s="1">
        <v>27</v>
      </c>
      <c r="AG24" s="1">
        <v>0</v>
      </c>
      <c r="AH24" s="1">
        <v>0</v>
      </c>
      <c r="AI24" s="1">
        <v>27</v>
      </c>
      <c r="AJ24" s="1">
        <v>0</v>
      </c>
      <c r="AK24" s="1">
        <v>0</v>
      </c>
      <c r="AL24" s="1">
        <v>0</v>
      </c>
      <c r="AM24" s="16">
        <f>표1[[#This Row],[기본 공격력]]</f>
        <v>875</v>
      </c>
      <c r="AN24" s="13">
        <f>표1[[#This Row],[공격력]]+표1[[#This Row],[공격력%]]+표1[[#This Row],[주-공격력]]+표1[[#This Row],[깡공격력]]/표1[[#This Row],[기본 공격력]]*100</f>
        <v>115</v>
      </c>
      <c r="AO24" s="10">
        <f>표1[[#This Row],[주-속성피해]]+표1[[#This Row],[속성 피해%]]</f>
        <v>60</v>
      </c>
      <c r="AP24" s="1">
        <f>표1[[#This Row],[일반 공격 피해]]</f>
        <v>27</v>
      </c>
      <c r="AQ24" s="1">
        <f>표1[[#This Row],[강공격 피해]]</f>
        <v>0</v>
      </c>
      <c r="AR24" s="1">
        <f>표1[[#This Row],[공명 스킬 피해]]</f>
        <v>0</v>
      </c>
      <c r="AS24" s="1">
        <f>표1[[#This Row],[공명 해방 피해]]</f>
        <v>0</v>
      </c>
      <c r="AT24" s="1">
        <v>0</v>
      </c>
      <c r="AU24" s="10">
        <f>표1[[#This Row],[부-크리티컬 확률]]+표1[[#This Row],[주-크리티컬]]+표1[[#This Row],[기본 크리티컬]]</f>
        <v>60.2</v>
      </c>
      <c r="AV24" s="10">
        <f>표1[[#This Row],[부-크리티컬 피해]]+표1[[#This Row],[주-크리티컬피해]]+표1[[#This Row],[기본 크리티컬 피해]]</f>
        <v>272.39999999999998</v>
      </c>
    </row>
    <row r="25" spans="1:48" x14ac:dyDescent="0.3">
      <c r="A25" s="2" t="s">
        <v>35</v>
      </c>
      <c r="B25" s="4">
        <v>10825</v>
      </c>
      <c r="C25" s="4">
        <v>1001</v>
      </c>
      <c r="D25" s="4">
        <v>1259</v>
      </c>
      <c r="E25" s="4">
        <v>37.299999999999997</v>
      </c>
      <c r="F25" s="4">
        <v>150</v>
      </c>
      <c r="G25" s="1" t="s">
        <v>5</v>
      </c>
      <c r="H25" s="4">
        <v>12</v>
      </c>
      <c r="I25" s="4">
        <v>0</v>
      </c>
      <c r="J25" s="4">
        <v>0</v>
      </c>
      <c r="K25" s="4">
        <v>0</v>
      </c>
      <c r="L25" s="14" t="s">
        <v>62</v>
      </c>
      <c r="M25" s="1" t="s">
        <v>46</v>
      </c>
      <c r="N25" s="1" t="s">
        <v>63</v>
      </c>
      <c r="O25" s="1" t="s">
        <v>79</v>
      </c>
      <c r="P25" s="1" t="s">
        <v>63</v>
      </c>
      <c r="Q25" s="1" t="s">
        <v>79</v>
      </c>
      <c r="R25" s="1" t="s">
        <v>65</v>
      </c>
      <c r="S25" s="1" t="s">
        <v>71</v>
      </c>
      <c r="T25" s="1" t="s">
        <v>65</v>
      </c>
      <c r="U25" s="15" t="s">
        <v>71</v>
      </c>
      <c r="V25" s="1">
        <v>350</v>
      </c>
      <c r="W25" s="1">
        <v>4560</v>
      </c>
      <c r="X25" s="10">
        <v>0</v>
      </c>
      <c r="Y25" s="10">
        <v>22</v>
      </c>
      <c r="Z25" s="10">
        <v>60</v>
      </c>
      <c r="AA25" s="10">
        <v>36</v>
      </c>
      <c r="AB25" s="10">
        <v>0</v>
      </c>
      <c r="AC25" s="10">
        <v>0</v>
      </c>
      <c r="AD25" s="1">
        <v>25.2</v>
      </c>
      <c r="AE25" s="1">
        <v>50.4</v>
      </c>
      <c r="AF25" s="1">
        <v>27</v>
      </c>
      <c r="AG25" s="1">
        <v>0</v>
      </c>
      <c r="AH25" s="1">
        <v>0</v>
      </c>
      <c r="AI25" s="1">
        <v>0</v>
      </c>
      <c r="AJ25" s="1">
        <v>0</v>
      </c>
      <c r="AK25" s="1">
        <v>27</v>
      </c>
      <c r="AL25" s="1">
        <v>0</v>
      </c>
      <c r="AM25" s="16">
        <f>표1[[#This Row],[기본 공격력]]</f>
        <v>1001</v>
      </c>
      <c r="AN25" s="13">
        <f>표1[[#This Row],[공격력]]+표1[[#This Row],[공격력%]]+표1[[#This Row],[주-공격력]]+표1[[#This Row],[깡공격력]]/표1[[#This Row],[기본 공격력]]*100</f>
        <v>109.96503496503496</v>
      </c>
      <c r="AO25" s="10">
        <f>표1[[#This Row],[주-속성피해]]+표1[[#This Row],[속성 피해%]]</f>
        <v>60</v>
      </c>
      <c r="AP25" s="1">
        <f>표1[[#This Row],[일반 공격 피해]]</f>
        <v>0</v>
      </c>
      <c r="AQ25" s="1">
        <f>표1[[#This Row],[강공격 피해]]</f>
        <v>0</v>
      </c>
      <c r="AR25" s="1">
        <f>표1[[#This Row],[공명 스킬 피해]]</f>
        <v>27</v>
      </c>
      <c r="AS25" s="1">
        <f>표1[[#This Row],[공명 해방 피해]]</f>
        <v>0</v>
      </c>
      <c r="AT25" s="1">
        <v>0</v>
      </c>
      <c r="AU25" s="10">
        <f>표1[[#This Row],[부-크리티컬 확률]]+표1[[#This Row],[주-크리티컬]]+표1[[#This Row],[기본 크리티컬]]</f>
        <v>84.5</v>
      </c>
      <c r="AV25" s="10">
        <f>표1[[#This Row],[부-크리티컬 피해]]+표1[[#This Row],[주-크리티컬피해]]+표1[[#This Row],[기본 크리티컬 피해]]</f>
        <v>200.4</v>
      </c>
    </row>
    <row r="26" spans="1:48" x14ac:dyDescent="0.3">
      <c r="A26" s="2" t="s">
        <v>36</v>
      </c>
      <c r="B26" s="4">
        <v>10388</v>
      </c>
      <c r="C26" s="4">
        <v>1051</v>
      </c>
      <c r="D26" s="4">
        <v>1100</v>
      </c>
      <c r="E26" s="4">
        <v>13</v>
      </c>
      <c r="F26" s="4">
        <v>198.6</v>
      </c>
      <c r="G26" s="1" t="s">
        <v>10</v>
      </c>
      <c r="H26" s="4">
        <v>12</v>
      </c>
      <c r="I26" s="4">
        <v>0</v>
      </c>
      <c r="J26" s="4">
        <v>0</v>
      </c>
      <c r="K26" s="4">
        <v>0</v>
      </c>
      <c r="L26" s="14" t="s">
        <v>62</v>
      </c>
      <c r="M26" s="1" t="s">
        <v>46</v>
      </c>
      <c r="N26" s="1" t="s">
        <v>63</v>
      </c>
      <c r="O26" s="1" t="s">
        <v>79</v>
      </c>
      <c r="P26" s="1" t="s">
        <v>63</v>
      </c>
      <c r="Q26" s="1" t="s">
        <v>79</v>
      </c>
      <c r="R26" s="1" t="s">
        <v>65</v>
      </c>
      <c r="S26" s="1" t="s">
        <v>71</v>
      </c>
      <c r="T26" s="1" t="s">
        <v>65</v>
      </c>
      <c r="U26" s="15" t="s">
        <v>71</v>
      </c>
      <c r="V26" s="1">
        <v>350</v>
      </c>
      <c r="W26" s="1">
        <v>4560</v>
      </c>
      <c r="X26" s="10">
        <v>0</v>
      </c>
      <c r="Y26" s="10">
        <v>22</v>
      </c>
      <c r="Z26" s="10">
        <v>60</v>
      </c>
      <c r="AA26" s="10">
        <v>36</v>
      </c>
      <c r="AB26" s="10">
        <v>0</v>
      </c>
      <c r="AC26" s="10">
        <v>0</v>
      </c>
      <c r="AD26" s="1">
        <v>25.2</v>
      </c>
      <c r="AE26" s="1">
        <v>50.4</v>
      </c>
      <c r="AF26" s="1">
        <v>27</v>
      </c>
      <c r="AG26" s="1">
        <v>0</v>
      </c>
      <c r="AH26" s="1">
        <v>0</v>
      </c>
      <c r="AI26" s="1">
        <v>0</v>
      </c>
      <c r="AJ26" s="1">
        <v>0</v>
      </c>
      <c r="AK26" s="1">
        <v>27</v>
      </c>
      <c r="AL26" s="1">
        <v>0</v>
      </c>
      <c r="AM26" s="16">
        <f>표1[[#This Row],[기본 공격력]]</f>
        <v>1051</v>
      </c>
      <c r="AN26" s="13">
        <f>표1[[#This Row],[공격력]]+표1[[#This Row],[공격력%]]+표1[[#This Row],[주-공격력]]+표1[[#This Row],[깡공격력]]/표1[[#This Row],[기본 공격력]]*100</f>
        <v>108.30161750713606</v>
      </c>
      <c r="AO26" s="10">
        <f>표1[[#This Row],[주-속성피해]]+표1[[#This Row],[속성 피해%]]</f>
        <v>60</v>
      </c>
      <c r="AP26" s="1">
        <f>표1[[#This Row],[일반 공격 피해]]</f>
        <v>0</v>
      </c>
      <c r="AQ26" s="1">
        <f>표1[[#This Row],[강공격 피해]]</f>
        <v>0</v>
      </c>
      <c r="AR26" s="1">
        <f>표1[[#This Row],[공명 스킬 피해]]</f>
        <v>27</v>
      </c>
      <c r="AS26" s="1">
        <f>표1[[#This Row],[공명 해방 피해]]</f>
        <v>0</v>
      </c>
      <c r="AT26" s="1">
        <v>0</v>
      </c>
      <c r="AU26" s="10">
        <f>표1[[#This Row],[부-크리티컬 확률]]+표1[[#This Row],[주-크리티컬]]+표1[[#This Row],[기본 크리티컬]]</f>
        <v>60.2</v>
      </c>
      <c r="AV26" s="10">
        <f>표1[[#This Row],[부-크리티컬 피해]]+표1[[#This Row],[주-크리티컬피해]]+표1[[#This Row],[기본 크리티컬 피해]]</f>
        <v>249</v>
      </c>
    </row>
    <row r="27" spans="1:48" x14ac:dyDescent="0.3">
      <c r="A27" s="2" t="s">
        <v>37</v>
      </c>
      <c r="B27" s="4">
        <v>14113</v>
      </c>
      <c r="C27" s="4">
        <v>926</v>
      </c>
      <c r="D27" s="4">
        <v>1124</v>
      </c>
      <c r="E27" s="4">
        <v>13</v>
      </c>
      <c r="F27" s="4">
        <v>150</v>
      </c>
      <c r="G27" s="1" t="s">
        <v>15</v>
      </c>
      <c r="H27" s="4">
        <v>48.5</v>
      </c>
      <c r="I27" s="4">
        <v>0</v>
      </c>
      <c r="J27" s="4">
        <v>0</v>
      </c>
      <c r="K27" s="4">
        <v>0</v>
      </c>
      <c r="L27" s="14" t="s">
        <v>62</v>
      </c>
      <c r="M27" s="1" t="s">
        <v>46</v>
      </c>
      <c r="N27" s="1" t="s">
        <v>63</v>
      </c>
      <c r="O27" s="1" t="s">
        <v>79</v>
      </c>
      <c r="P27" s="1" t="s">
        <v>63</v>
      </c>
      <c r="Q27" s="1" t="s">
        <v>79</v>
      </c>
      <c r="R27" s="1" t="s">
        <v>65</v>
      </c>
      <c r="S27" s="1" t="s">
        <v>71</v>
      </c>
      <c r="T27" s="1" t="s">
        <v>65</v>
      </c>
      <c r="U27" s="15" t="s">
        <v>71</v>
      </c>
      <c r="V27" s="1">
        <v>350</v>
      </c>
      <c r="W27" s="1">
        <v>4560</v>
      </c>
      <c r="X27" s="10">
        <v>0</v>
      </c>
      <c r="Y27" s="10">
        <v>22</v>
      </c>
      <c r="Z27" s="10">
        <v>60</v>
      </c>
      <c r="AA27" s="10">
        <v>36</v>
      </c>
      <c r="AB27" s="10">
        <v>0</v>
      </c>
      <c r="AC27" s="10">
        <v>0</v>
      </c>
      <c r="AD27" s="1">
        <v>25.2</v>
      </c>
      <c r="AE27" s="1">
        <v>50.4</v>
      </c>
      <c r="AF27" s="1">
        <v>27</v>
      </c>
      <c r="AG27" s="1">
        <v>0</v>
      </c>
      <c r="AH27" s="1">
        <v>0</v>
      </c>
      <c r="AI27" s="1">
        <v>0</v>
      </c>
      <c r="AJ27" s="1">
        <v>0</v>
      </c>
      <c r="AK27" s="1">
        <v>0</v>
      </c>
      <c r="AL27" s="1">
        <v>27</v>
      </c>
      <c r="AM27" s="16">
        <f>표1[[#This Row],[기본 공격력]]</f>
        <v>926</v>
      </c>
      <c r="AN27" s="13">
        <f>표1[[#This Row],[공격력]]+표1[[#This Row],[공격력%]]+표1[[#This Row],[주-공격력]]+표1[[#This Row],[깡공격력]]/표1[[#This Row],[기본 공격력]]*100</f>
        <v>149.29697624190067</v>
      </c>
      <c r="AO27" s="10">
        <f>표1[[#This Row],[주-속성피해]]+표1[[#This Row],[속성 피해%]]</f>
        <v>60</v>
      </c>
      <c r="AP27" s="1">
        <f>표1[[#This Row],[일반 공격 피해]]</f>
        <v>0</v>
      </c>
      <c r="AQ27" s="1">
        <f>표1[[#This Row],[강공격 피해]]</f>
        <v>0</v>
      </c>
      <c r="AR27" s="1">
        <f>표1[[#This Row],[공명 스킬 피해]]</f>
        <v>0</v>
      </c>
      <c r="AS27" s="1">
        <f>표1[[#This Row],[공명 해방 피해]]</f>
        <v>27</v>
      </c>
      <c r="AT27" s="1">
        <v>0</v>
      </c>
      <c r="AU27" s="10">
        <f>표1[[#This Row],[부-크리티컬 확률]]+표1[[#This Row],[주-크리티컬]]+표1[[#This Row],[기본 크리티컬]]</f>
        <v>60.2</v>
      </c>
      <c r="AV27" s="10">
        <f>표1[[#This Row],[부-크리티컬 피해]]+표1[[#This Row],[주-크리티컬피해]]+표1[[#This Row],[기본 크리티컬 피해]]</f>
        <v>200.4</v>
      </c>
    </row>
    <row r="28" spans="1:48" x14ac:dyDescent="0.3">
      <c r="A28" s="2" t="s">
        <v>38</v>
      </c>
      <c r="B28" s="4">
        <v>10488</v>
      </c>
      <c r="C28" s="4">
        <v>1026</v>
      </c>
      <c r="D28" s="4">
        <v>1186</v>
      </c>
      <c r="E28" s="4">
        <v>13</v>
      </c>
      <c r="F28" s="4">
        <v>198.6</v>
      </c>
      <c r="G28" s="1" t="s">
        <v>15</v>
      </c>
      <c r="H28" s="4">
        <v>12</v>
      </c>
      <c r="I28" s="4">
        <v>0</v>
      </c>
      <c r="J28" s="4">
        <v>0</v>
      </c>
      <c r="K28" s="4">
        <v>0</v>
      </c>
      <c r="L28" s="14" t="s">
        <v>62</v>
      </c>
      <c r="M28" s="1" t="s">
        <v>46</v>
      </c>
      <c r="N28" s="1" t="s">
        <v>63</v>
      </c>
      <c r="O28" s="1" t="s">
        <v>79</v>
      </c>
      <c r="P28" s="1" t="s">
        <v>63</v>
      </c>
      <c r="Q28" s="1" t="s">
        <v>79</v>
      </c>
      <c r="R28" s="1" t="s">
        <v>65</v>
      </c>
      <c r="S28" s="1" t="s">
        <v>71</v>
      </c>
      <c r="T28" s="1" t="s">
        <v>65</v>
      </c>
      <c r="U28" s="15" t="s">
        <v>71</v>
      </c>
      <c r="V28" s="1">
        <v>350</v>
      </c>
      <c r="W28" s="1">
        <v>4560</v>
      </c>
      <c r="X28" s="10">
        <v>0</v>
      </c>
      <c r="Y28" s="10">
        <v>22</v>
      </c>
      <c r="Z28" s="10">
        <v>60</v>
      </c>
      <c r="AA28" s="10">
        <v>36</v>
      </c>
      <c r="AB28" s="10">
        <v>0</v>
      </c>
      <c r="AC28" s="10">
        <v>0</v>
      </c>
      <c r="AD28" s="1">
        <v>25.2</v>
      </c>
      <c r="AE28" s="1">
        <v>50.4</v>
      </c>
      <c r="AF28" s="1">
        <v>27</v>
      </c>
      <c r="AG28" s="1">
        <v>0</v>
      </c>
      <c r="AH28" s="1">
        <v>0</v>
      </c>
      <c r="AI28" s="1">
        <v>0</v>
      </c>
      <c r="AJ28" s="1">
        <v>27</v>
      </c>
      <c r="AK28" s="1">
        <v>0</v>
      </c>
      <c r="AL28" s="1">
        <v>0</v>
      </c>
      <c r="AM28" s="16">
        <f>표1[[#This Row],[기본 공격력]]</f>
        <v>1026</v>
      </c>
      <c r="AN28" s="13">
        <f>표1[[#This Row],[공격력]]+표1[[#This Row],[공격력%]]+표1[[#This Row],[주-공격력]]+표1[[#This Row],[깡공격력]]/표1[[#This Row],[기본 공격력]]*100</f>
        <v>109.11306042884991</v>
      </c>
      <c r="AO28" s="10">
        <f>표1[[#This Row],[주-속성피해]]+표1[[#This Row],[속성 피해%]]</f>
        <v>60</v>
      </c>
      <c r="AP28" s="1">
        <f>표1[[#This Row],[일반 공격 피해]]</f>
        <v>0</v>
      </c>
      <c r="AQ28" s="1">
        <f>표1[[#This Row],[강공격 피해]]</f>
        <v>27</v>
      </c>
      <c r="AR28" s="1">
        <f>표1[[#This Row],[공명 스킬 피해]]</f>
        <v>0</v>
      </c>
      <c r="AS28" s="1">
        <f>표1[[#This Row],[공명 해방 피해]]</f>
        <v>0</v>
      </c>
      <c r="AT28" s="1">
        <v>0</v>
      </c>
      <c r="AU28" s="10">
        <f>표1[[#This Row],[부-크리티컬 확률]]+표1[[#This Row],[주-크리티컬]]+표1[[#This Row],[기본 크리티컬]]</f>
        <v>60.2</v>
      </c>
      <c r="AV28" s="10">
        <f>표1[[#This Row],[부-크리티컬 피해]]+표1[[#This Row],[주-크리티컬피해]]+표1[[#This Row],[기본 크리티컬 피해]]</f>
        <v>249</v>
      </c>
    </row>
    <row r="29" spans="1:48" x14ac:dyDescent="0.3">
      <c r="A29" s="2" t="s">
        <v>39</v>
      </c>
      <c r="B29" s="4">
        <v>10388</v>
      </c>
      <c r="C29" s="4">
        <v>1026</v>
      </c>
      <c r="D29" s="4">
        <v>1210</v>
      </c>
      <c r="E29" s="4">
        <v>5</v>
      </c>
      <c r="F29" s="4">
        <v>150</v>
      </c>
      <c r="G29" s="1" t="s">
        <v>29</v>
      </c>
      <c r="H29" s="4">
        <v>48.5</v>
      </c>
      <c r="I29" s="4">
        <v>0</v>
      </c>
      <c r="J29" s="4">
        <v>0</v>
      </c>
      <c r="K29" s="4">
        <v>12</v>
      </c>
      <c r="L29" s="14" t="s">
        <v>62</v>
      </c>
      <c r="M29" s="1" t="s">
        <v>46</v>
      </c>
      <c r="N29" s="1" t="s">
        <v>63</v>
      </c>
      <c r="O29" s="1" t="s">
        <v>79</v>
      </c>
      <c r="P29" s="1" t="s">
        <v>63</v>
      </c>
      <c r="Q29" s="1" t="s">
        <v>79</v>
      </c>
      <c r="R29" s="1" t="s">
        <v>65</v>
      </c>
      <c r="S29" s="1" t="s">
        <v>71</v>
      </c>
      <c r="T29" s="1" t="s">
        <v>65</v>
      </c>
      <c r="U29" s="15" t="s">
        <v>71</v>
      </c>
      <c r="V29" s="1">
        <v>350</v>
      </c>
      <c r="W29" s="1">
        <v>4560</v>
      </c>
      <c r="X29" s="10">
        <v>0</v>
      </c>
      <c r="Y29" s="10">
        <v>22</v>
      </c>
      <c r="Z29" s="10">
        <v>60</v>
      </c>
      <c r="AA29" s="10">
        <v>36</v>
      </c>
      <c r="AB29" s="10">
        <v>0</v>
      </c>
      <c r="AC29" s="10">
        <v>0</v>
      </c>
      <c r="AD29" s="1">
        <v>25.2</v>
      </c>
      <c r="AE29" s="1">
        <v>50.4</v>
      </c>
      <c r="AF29" s="1">
        <v>27</v>
      </c>
      <c r="AG29" s="1">
        <v>0</v>
      </c>
      <c r="AH29" s="1">
        <v>0</v>
      </c>
      <c r="AI29" s="1">
        <v>0</v>
      </c>
      <c r="AJ29" s="1">
        <v>0</v>
      </c>
      <c r="AK29" s="1">
        <v>27</v>
      </c>
      <c r="AL29" s="1">
        <v>0</v>
      </c>
      <c r="AM29" s="16">
        <f>표1[[#This Row],[기본 공격력]]</f>
        <v>1026</v>
      </c>
      <c r="AN29" s="13">
        <f>표1[[#This Row],[공격력]]+표1[[#This Row],[공격력%]]+표1[[#This Row],[주-공격력]]+표1[[#This Row],[깡공격력]]/표1[[#This Row],[기본 공격력]]*100</f>
        <v>145.61306042884991</v>
      </c>
      <c r="AO29" s="10">
        <f>표1[[#This Row],[주-속성피해]]+표1[[#This Row],[속성 피해%]]</f>
        <v>72</v>
      </c>
      <c r="AP29" s="1">
        <f>표1[[#This Row],[일반 공격 피해]]</f>
        <v>0</v>
      </c>
      <c r="AQ29" s="1">
        <f>표1[[#This Row],[강공격 피해]]</f>
        <v>0</v>
      </c>
      <c r="AR29" s="1">
        <f>표1[[#This Row],[공명 스킬 피해]]</f>
        <v>27</v>
      </c>
      <c r="AS29" s="1">
        <f>표1[[#This Row],[공명 해방 피해]]</f>
        <v>0</v>
      </c>
      <c r="AT29" s="1">
        <v>0</v>
      </c>
      <c r="AU29" s="10">
        <f>표1[[#This Row],[부-크리티컬 확률]]+표1[[#This Row],[주-크리티컬]]+표1[[#This Row],[기본 크리티컬]]</f>
        <v>52.2</v>
      </c>
      <c r="AV29" s="10">
        <f>표1[[#This Row],[부-크리티컬 피해]]+표1[[#This Row],[주-크리티컬피해]]+표1[[#This Row],[기본 크리티컬 피해]]</f>
        <v>200.4</v>
      </c>
    </row>
    <row r="30" spans="1:48" x14ac:dyDescent="0.3">
      <c r="A30" s="2" t="s">
        <v>41</v>
      </c>
      <c r="B30" s="4">
        <v>14238</v>
      </c>
      <c r="C30" s="4">
        <v>726</v>
      </c>
      <c r="D30" s="4">
        <v>1100</v>
      </c>
      <c r="E30" s="4">
        <v>5</v>
      </c>
      <c r="F30" s="4">
        <v>150</v>
      </c>
      <c r="G30" s="1" t="s">
        <v>5</v>
      </c>
      <c r="H30" s="4">
        <v>12</v>
      </c>
      <c r="I30" s="4">
        <v>0</v>
      </c>
      <c r="J30" s="4">
        <v>0</v>
      </c>
      <c r="K30" s="4">
        <v>0</v>
      </c>
      <c r="L30" s="14" t="s">
        <v>62</v>
      </c>
      <c r="M30" s="1" t="s">
        <v>86</v>
      </c>
      <c r="N30" s="1" t="s">
        <v>63</v>
      </c>
      <c r="O30" s="1" t="s">
        <v>80</v>
      </c>
      <c r="P30" s="1" t="s">
        <v>63</v>
      </c>
      <c r="Q30" s="1" t="s">
        <v>80</v>
      </c>
      <c r="R30" s="1" t="s">
        <v>65</v>
      </c>
      <c r="S30" s="1" t="s">
        <v>71</v>
      </c>
      <c r="T30" s="1" t="s">
        <v>65</v>
      </c>
      <c r="U30" s="15" t="s">
        <v>71</v>
      </c>
      <c r="V30" s="1">
        <v>350</v>
      </c>
      <c r="W30" s="1">
        <v>4560</v>
      </c>
      <c r="X30" s="10">
        <v>0</v>
      </c>
      <c r="Y30" s="10">
        <v>0</v>
      </c>
      <c r="Z30" s="10">
        <v>0</v>
      </c>
      <c r="AA30" s="10">
        <v>36</v>
      </c>
      <c r="AB30" s="10">
        <v>0</v>
      </c>
      <c r="AC30" s="10">
        <v>0</v>
      </c>
      <c r="AD30" s="1">
        <v>25.2</v>
      </c>
      <c r="AE30" s="1">
        <v>50.4</v>
      </c>
      <c r="AF30" s="1">
        <v>27</v>
      </c>
      <c r="AG30" s="1">
        <v>0</v>
      </c>
      <c r="AH30" s="1">
        <v>0</v>
      </c>
      <c r="AI30" s="1">
        <v>0</v>
      </c>
      <c r="AJ30" s="1">
        <v>0</v>
      </c>
      <c r="AK30" s="1">
        <v>0</v>
      </c>
      <c r="AL30" s="1">
        <v>0</v>
      </c>
      <c r="AM30" s="16">
        <f>표1[[#This Row],[기본 공격력]]</f>
        <v>726</v>
      </c>
      <c r="AN30" s="13">
        <f>표1[[#This Row],[공격력]]+표1[[#This Row],[공격력%]]+표1[[#This Row],[주-공격력]]+표1[[#This Row],[깡공격력]]/표1[[#This Row],[기본 공격력]]*100</f>
        <v>123.20936639118457</v>
      </c>
      <c r="AO30" s="10">
        <f>표1[[#This Row],[주-속성피해]]+표1[[#This Row],[속성 피해%]]</f>
        <v>0</v>
      </c>
      <c r="AP30" s="1">
        <f>표1[[#This Row],[일반 공격 피해]]</f>
        <v>0</v>
      </c>
      <c r="AQ30" s="1">
        <f>표1[[#This Row],[강공격 피해]]</f>
        <v>0</v>
      </c>
      <c r="AR30" s="1">
        <f>표1[[#This Row],[공명 스킬 피해]]</f>
        <v>0</v>
      </c>
      <c r="AS30" s="1">
        <f>표1[[#This Row],[공명 해방 피해]]</f>
        <v>0</v>
      </c>
      <c r="AT30" s="1">
        <v>0</v>
      </c>
      <c r="AU30" s="10">
        <f>표1[[#This Row],[부-크리티컬 확률]]+표1[[#This Row],[주-크리티컬]]+표1[[#This Row],[기본 크리티컬]]</f>
        <v>30.2</v>
      </c>
      <c r="AV30" s="10">
        <f>표1[[#This Row],[부-크리티컬 피해]]+표1[[#This Row],[주-크리티컬피해]]+표1[[#This Row],[기본 크리티컬 피해]]</f>
        <v>200.4</v>
      </c>
    </row>
    <row r="31" spans="1:48" x14ac:dyDescent="0.3">
      <c r="A31" s="2" t="s">
        <v>42</v>
      </c>
      <c r="B31" s="4">
        <v>10513</v>
      </c>
      <c r="C31" s="4">
        <v>925</v>
      </c>
      <c r="D31" s="4">
        <v>1247</v>
      </c>
      <c r="E31" s="4">
        <v>41</v>
      </c>
      <c r="F31" s="4">
        <v>150</v>
      </c>
      <c r="G31" s="1" t="s">
        <v>10</v>
      </c>
      <c r="H31" s="4">
        <v>12</v>
      </c>
      <c r="I31" s="4">
        <v>0</v>
      </c>
      <c r="J31" s="4">
        <v>0</v>
      </c>
      <c r="K31" s="4">
        <v>12</v>
      </c>
      <c r="L31" s="14" t="s">
        <v>62</v>
      </c>
      <c r="M31" s="1" t="s">
        <v>46</v>
      </c>
      <c r="N31" s="1" t="s">
        <v>63</v>
      </c>
      <c r="O31" s="1" t="s">
        <v>79</v>
      </c>
      <c r="P31" s="1" t="s">
        <v>63</v>
      </c>
      <c r="Q31" s="1" t="s">
        <v>79</v>
      </c>
      <c r="R31" s="1" t="s">
        <v>65</v>
      </c>
      <c r="S31" s="1" t="s">
        <v>71</v>
      </c>
      <c r="T31" s="1" t="s">
        <v>65</v>
      </c>
      <c r="U31" s="15" t="s">
        <v>71</v>
      </c>
      <c r="V31" s="1">
        <v>350</v>
      </c>
      <c r="W31" s="1">
        <v>4560</v>
      </c>
      <c r="X31" s="10">
        <v>0</v>
      </c>
      <c r="Y31" s="10">
        <v>22</v>
      </c>
      <c r="Z31" s="10">
        <v>60</v>
      </c>
      <c r="AA31" s="10">
        <v>36</v>
      </c>
      <c r="AB31" s="10">
        <v>0</v>
      </c>
      <c r="AC31" s="10">
        <v>0</v>
      </c>
      <c r="AD31" s="1">
        <v>25.2</v>
      </c>
      <c r="AE31" s="1">
        <v>50.4</v>
      </c>
      <c r="AF31" s="1">
        <v>27</v>
      </c>
      <c r="AG31" s="1">
        <v>0</v>
      </c>
      <c r="AH31" s="1">
        <v>0</v>
      </c>
      <c r="AI31" s="1">
        <v>27</v>
      </c>
      <c r="AJ31" s="1">
        <v>0</v>
      </c>
      <c r="AK31" s="1">
        <v>0</v>
      </c>
      <c r="AL31" s="1">
        <v>0</v>
      </c>
      <c r="AM31" s="16">
        <f>표1[[#This Row],[기본 공격력]]</f>
        <v>925</v>
      </c>
      <c r="AN31" s="13">
        <f>표1[[#This Row],[공격력]]+표1[[#This Row],[공격력%]]+표1[[#This Row],[주-공격력]]+표1[[#This Row],[깡공격력]]/표1[[#This Row],[기본 공격력]]*100</f>
        <v>112.83783783783784</v>
      </c>
      <c r="AO31" s="10">
        <f>표1[[#This Row],[주-속성피해]]+표1[[#This Row],[속성 피해%]]</f>
        <v>72</v>
      </c>
      <c r="AP31" s="1">
        <f>표1[[#This Row],[일반 공격 피해]]</f>
        <v>27</v>
      </c>
      <c r="AQ31" s="1">
        <f>표1[[#This Row],[강공격 피해]]</f>
        <v>0</v>
      </c>
      <c r="AR31" s="1">
        <f>표1[[#This Row],[공명 스킬 피해]]</f>
        <v>0</v>
      </c>
      <c r="AS31" s="1">
        <f>표1[[#This Row],[공명 해방 피해]]</f>
        <v>0</v>
      </c>
      <c r="AT31" s="1">
        <v>0</v>
      </c>
      <c r="AU31" s="10">
        <f>표1[[#This Row],[부-크리티컬 확률]]+표1[[#This Row],[주-크리티컬]]+표1[[#This Row],[기본 크리티컬]]</f>
        <v>88.2</v>
      </c>
      <c r="AV31" s="10">
        <f>표1[[#This Row],[부-크리티컬 피해]]+표1[[#This Row],[주-크리티컬피해]]+표1[[#This Row],[기본 크리티컬 피해]]</f>
        <v>200.4</v>
      </c>
    </row>
    <row r="32" spans="1:48" x14ac:dyDescent="0.3">
      <c r="A32" s="2" t="s">
        <v>43</v>
      </c>
      <c r="B32" s="4">
        <v>11000</v>
      </c>
      <c r="C32" s="4">
        <v>900</v>
      </c>
      <c r="D32" s="4">
        <v>1283</v>
      </c>
      <c r="E32" s="4">
        <v>49</v>
      </c>
      <c r="F32" s="4">
        <v>150</v>
      </c>
      <c r="G32" s="1" t="s">
        <v>17</v>
      </c>
      <c r="H32" s="4">
        <v>12</v>
      </c>
      <c r="I32" s="4">
        <v>0</v>
      </c>
      <c r="J32" s="4">
        <v>0</v>
      </c>
      <c r="K32" s="4">
        <v>0</v>
      </c>
      <c r="L32" s="14" t="s">
        <v>62</v>
      </c>
      <c r="M32" s="1" t="s">
        <v>85</v>
      </c>
      <c r="N32" s="1" t="s">
        <v>63</v>
      </c>
      <c r="O32" s="1" t="s">
        <v>79</v>
      </c>
      <c r="P32" s="1" t="s">
        <v>63</v>
      </c>
      <c r="Q32" s="1" t="s">
        <v>79</v>
      </c>
      <c r="R32" s="1" t="s">
        <v>65</v>
      </c>
      <c r="S32" s="1" t="s">
        <v>71</v>
      </c>
      <c r="T32" s="1" t="s">
        <v>65</v>
      </c>
      <c r="U32" s="15" t="s">
        <v>71</v>
      </c>
      <c r="V32" s="1">
        <v>350</v>
      </c>
      <c r="W32" s="1">
        <v>4560</v>
      </c>
      <c r="X32" s="10">
        <v>44</v>
      </c>
      <c r="Y32" s="10">
        <v>0</v>
      </c>
      <c r="Z32" s="10">
        <v>60</v>
      </c>
      <c r="AA32" s="10">
        <v>36</v>
      </c>
      <c r="AB32" s="10">
        <v>0</v>
      </c>
      <c r="AC32" s="10">
        <v>0</v>
      </c>
      <c r="AD32" s="1">
        <v>25.2</v>
      </c>
      <c r="AE32" s="1">
        <v>50.4</v>
      </c>
      <c r="AF32" s="1">
        <v>27</v>
      </c>
      <c r="AG32" s="1">
        <v>0</v>
      </c>
      <c r="AH32" s="1">
        <v>0</v>
      </c>
      <c r="AI32" s="1">
        <v>0</v>
      </c>
      <c r="AJ32" s="1">
        <v>0</v>
      </c>
      <c r="AK32" s="1">
        <v>27</v>
      </c>
      <c r="AL32" s="1">
        <v>0</v>
      </c>
      <c r="AM32" s="16">
        <f>표1[[#This Row],[기본 공격력]]</f>
        <v>900</v>
      </c>
      <c r="AN32" s="13">
        <f>표1[[#This Row],[공격력]]+표1[[#This Row],[공격력%]]+표1[[#This Row],[주-공격력]]+표1[[#This Row],[깡공격력]]/표1[[#This Row],[기본 공격력]]*100</f>
        <v>113.88888888888889</v>
      </c>
      <c r="AO32" s="10">
        <f>표1[[#This Row],[주-속성피해]]+표1[[#This Row],[속성 피해%]]</f>
        <v>60</v>
      </c>
      <c r="AP32" s="1">
        <f>표1[[#This Row],[일반 공격 피해]]</f>
        <v>0</v>
      </c>
      <c r="AQ32" s="1">
        <f>표1[[#This Row],[강공격 피해]]</f>
        <v>0</v>
      </c>
      <c r="AR32" s="1">
        <f>표1[[#This Row],[공명 스킬 피해]]</f>
        <v>27</v>
      </c>
      <c r="AS32" s="1">
        <f>표1[[#This Row],[공명 해방 피해]]</f>
        <v>0</v>
      </c>
      <c r="AT32" s="1">
        <v>0</v>
      </c>
      <c r="AU32" s="10">
        <f>표1[[#This Row],[부-크리티컬 확률]]+표1[[#This Row],[주-크리티컬]]+표1[[#This Row],[기본 크리티컬]]</f>
        <v>74.2</v>
      </c>
      <c r="AV32" s="10">
        <f>표1[[#This Row],[부-크리티컬 피해]]+표1[[#This Row],[주-크리티컬피해]]+표1[[#This Row],[기본 크리티컬 피해]]</f>
        <v>244.4</v>
      </c>
    </row>
    <row r="33" spans="1:48" x14ac:dyDescent="0.3">
      <c r="A33" s="2" t="s">
        <v>76</v>
      </c>
      <c r="B33" s="4">
        <v>10825</v>
      </c>
      <c r="C33" s="4">
        <v>1001</v>
      </c>
      <c r="D33" s="4">
        <v>1259</v>
      </c>
      <c r="E33" s="4">
        <v>29.3</v>
      </c>
      <c r="F33" s="4">
        <v>150</v>
      </c>
      <c r="G33" s="1" t="s">
        <v>12</v>
      </c>
      <c r="H33" s="4">
        <v>12</v>
      </c>
      <c r="I33" s="4">
        <v>0</v>
      </c>
      <c r="J33" s="4">
        <v>0</v>
      </c>
      <c r="K33" s="4">
        <v>12</v>
      </c>
      <c r="L33" s="14" t="s">
        <v>62</v>
      </c>
      <c r="M33" s="1" t="s">
        <v>85</v>
      </c>
      <c r="N33" s="1" t="s">
        <v>63</v>
      </c>
      <c r="O33" s="1" t="s">
        <v>79</v>
      </c>
      <c r="P33" s="1" t="s">
        <v>63</v>
      </c>
      <c r="Q33" s="1" t="s">
        <v>79</v>
      </c>
      <c r="R33" s="1" t="s">
        <v>65</v>
      </c>
      <c r="S33" s="1" t="s">
        <v>71</v>
      </c>
      <c r="T33" s="1" t="s">
        <v>65</v>
      </c>
      <c r="U33" s="15" t="s">
        <v>71</v>
      </c>
      <c r="V33" s="1">
        <v>350</v>
      </c>
      <c r="W33" s="1">
        <v>4560</v>
      </c>
      <c r="X33" s="10">
        <v>44</v>
      </c>
      <c r="Y33" s="10">
        <v>0</v>
      </c>
      <c r="Z33" s="10">
        <v>60</v>
      </c>
      <c r="AA33" s="10">
        <v>36</v>
      </c>
      <c r="AB33" s="10">
        <v>0</v>
      </c>
      <c r="AC33" s="10">
        <v>0</v>
      </c>
      <c r="AD33" s="1">
        <v>25.2</v>
      </c>
      <c r="AE33" s="1">
        <v>50.4</v>
      </c>
      <c r="AF33" s="1">
        <v>27</v>
      </c>
      <c r="AG33" s="1">
        <v>0</v>
      </c>
      <c r="AH33" s="1">
        <v>0</v>
      </c>
      <c r="AI33" s="1">
        <v>0</v>
      </c>
      <c r="AJ33" s="1">
        <v>0</v>
      </c>
      <c r="AK33" s="1">
        <v>0</v>
      </c>
      <c r="AL33" s="1">
        <v>27</v>
      </c>
      <c r="AM33" s="16">
        <f>표1[[#This Row],[기본 공격력]]</f>
        <v>1001</v>
      </c>
      <c r="AN33" s="13">
        <f>표1[[#This Row],[공격력]]+표1[[#This Row],[공격력%]]+표1[[#This Row],[주-공격력]]+표1[[#This Row],[깡공격력]]/표1[[#This Row],[기본 공격력]]*100</f>
        <v>109.96503496503496</v>
      </c>
      <c r="AO33" s="10">
        <f>표1[[#This Row],[주-속성피해]]+표1[[#This Row],[속성 피해%]]</f>
        <v>72</v>
      </c>
      <c r="AP33" s="1">
        <f>표1[[#This Row],[일반 공격 피해]]</f>
        <v>0</v>
      </c>
      <c r="AQ33" s="1">
        <f>표1[[#This Row],[강공격 피해]]</f>
        <v>0</v>
      </c>
      <c r="AR33" s="1">
        <f>표1[[#This Row],[공명 스킬 피해]]</f>
        <v>0</v>
      </c>
      <c r="AS33" s="1">
        <f>표1[[#This Row],[공명 해방 피해]]</f>
        <v>27</v>
      </c>
      <c r="AT33" s="1">
        <v>0</v>
      </c>
      <c r="AU33" s="10">
        <f>표1[[#This Row],[부-크리티컬 확률]]+표1[[#This Row],[주-크리티컬]]+표1[[#This Row],[기본 크리티컬]]</f>
        <v>54.5</v>
      </c>
      <c r="AV33" s="10">
        <f>표1[[#This Row],[부-크리티컬 피해]]+표1[[#This Row],[주-크리티컬피해]]+표1[[#This Row],[기본 크리티컬 피해]]</f>
        <v>244.4</v>
      </c>
    </row>
    <row r="34" spans="1:48" x14ac:dyDescent="0.3">
      <c r="A34" s="2" t="s">
        <v>44</v>
      </c>
      <c r="B34" s="4">
        <v>10500</v>
      </c>
      <c r="C34" s="4">
        <v>1026</v>
      </c>
      <c r="D34" s="4">
        <v>1186</v>
      </c>
      <c r="E34" s="4">
        <v>5</v>
      </c>
      <c r="F34" s="4">
        <v>166</v>
      </c>
      <c r="G34" s="1" t="s">
        <v>17</v>
      </c>
      <c r="H34" s="4">
        <v>48.5</v>
      </c>
      <c r="I34" s="4">
        <v>0</v>
      </c>
      <c r="J34" s="4">
        <v>0</v>
      </c>
      <c r="K34" s="4">
        <v>0</v>
      </c>
      <c r="L34" s="14" t="s">
        <v>62</v>
      </c>
      <c r="M34" s="1" t="s">
        <v>46</v>
      </c>
      <c r="N34" s="1" t="s">
        <v>63</v>
      </c>
      <c r="O34" s="1" t="s">
        <v>79</v>
      </c>
      <c r="P34" s="1" t="s">
        <v>63</v>
      </c>
      <c r="Q34" s="1" t="s">
        <v>79</v>
      </c>
      <c r="R34" s="1" t="s">
        <v>65</v>
      </c>
      <c r="S34" s="1" t="s">
        <v>71</v>
      </c>
      <c r="T34" s="1" t="s">
        <v>65</v>
      </c>
      <c r="U34" s="15" t="s">
        <v>71</v>
      </c>
      <c r="V34" s="1">
        <v>350</v>
      </c>
      <c r="W34" s="1">
        <v>4560</v>
      </c>
      <c r="X34" s="10">
        <v>0</v>
      </c>
      <c r="Y34" s="10">
        <v>22</v>
      </c>
      <c r="Z34" s="10">
        <v>60</v>
      </c>
      <c r="AA34" s="10">
        <v>36</v>
      </c>
      <c r="AB34" s="10">
        <v>0</v>
      </c>
      <c r="AC34" s="10">
        <v>0</v>
      </c>
      <c r="AD34" s="1">
        <v>25.2</v>
      </c>
      <c r="AE34" s="1">
        <v>50.4</v>
      </c>
      <c r="AF34" s="1">
        <v>27</v>
      </c>
      <c r="AG34" s="1">
        <v>0</v>
      </c>
      <c r="AH34" s="1">
        <v>0</v>
      </c>
      <c r="AI34" s="1">
        <v>0</v>
      </c>
      <c r="AJ34" s="1">
        <v>0</v>
      </c>
      <c r="AK34" s="1">
        <v>0</v>
      </c>
      <c r="AL34" s="1">
        <v>27</v>
      </c>
      <c r="AM34" s="16">
        <f>표1[[#This Row],[기본 공격력]]</f>
        <v>1026</v>
      </c>
      <c r="AN34" s="13">
        <f>표1[[#This Row],[공격력]]+표1[[#This Row],[공격력%]]+표1[[#This Row],[주-공격력]]+표1[[#This Row],[깡공격력]]/표1[[#This Row],[기본 공격력]]*100</f>
        <v>145.61306042884991</v>
      </c>
      <c r="AO34" s="10">
        <f>표1[[#This Row],[주-속성피해]]+표1[[#This Row],[속성 피해%]]</f>
        <v>60</v>
      </c>
      <c r="AP34" s="1">
        <f>표1[[#This Row],[일반 공격 피해]]</f>
        <v>0</v>
      </c>
      <c r="AQ34" s="1">
        <f>표1[[#This Row],[강공격 피해]]</f>
        <v>0</v>
      </c>
      <c r="AR34" s="1">
        <f>표1[[#This Row],[공명 스킬 피해]]</f>
        <v>0</v>
      </c>
      <c r="AS34" s="1">
        <f>표1[[#This Row],[공명 해방 피해]]</f>
        <v>27</v>
      </c>
      <c r="AT34" s="1">
        <v>0</v>
      </c>
      <c r="AU34" s="10">
        <f>표1[[#This Row],[부-크리티컬 확률]]+표1[[#This Row],[주-크리티컬]]+표1[[#This Row],[기본 크리티컬]]</f>
        <v>52.2</v>
      </c>
      <c r="AV34" s="10">
        <f>표1[[#This Row],[부-크리티컬 피해]]+표1[[#This Row],[주-크리티컬피해]]+표1[[#This Row],[기본 크리티컬 피해]]</f>
        <v>216.4</v>
      </c>
    </row>
    <row r="35" spans="1:48" x14ac:dyDescent="0.3">
      <c r="A35" s="2" t="s">
        <v>75</v>
      </c>
      <c r="B35" s="4">
        <v>11400</v>
      </c>
      <c r="C35" s="4">
        <v>963</v>
      </c>
      <c r="D35" s="4">
        <v>1369</v>
      </c>
      <c r="E35" s="4">
        <v>29.3</v>
      </c>
      <c r="F35" s="4">
        <v>150</v>
      </c>
      <c r="G35" s="1" t="s">
        <v>5</v>
      </c>
      <c r="H35" s="4">
        <v>12</v>
      </c>
      <c r="I35" s="4">
        <v>0</v>
      </c>
      <c r="J35" s="4">
        <v>0</v>
      </c>
      <c r="K35" s="4">
        <v>12</v>
      </c>
      <c r="L35" s="14" t="s">
        <v>62</v>
      </c>
      <c r="M35" s="1" t="s">
        <v>46</v>
      </c>
      <c r="N35" s="1" t="s">
        <v>63</v>
      </c>
      <c r="O35" s="1" t="s">
        <v>79</v>
      </c>
      <c r="P35" s="1" t="s">
        <v>63</v>
      </c>
      <c r="Q35" s="1" t="s">
        <v>79</v>
      </c>
      <c r="R35" s="1" t="s">
        <v>65</v>
      </c>
      <c r="S35" s="1" t="s">
        <v>71</v>
      </c>
      <c r="T35" s="1" t="s">
        <v>65</v>
      </c>
      <c r="U35" s="15" t="s">
        <v>71</v>
      </c>
      <c r="V35" s="1">
        <v>350</v>
      </c>
      <c r="W35" s="1">
        <v>4560</v>
      </c>
      <c r="X35" s="10">
        <v>0</v>
      </c>
      <c r="Y35" s="10">
        <v>22</v>
      </c>
      <c r="Z35" s="10">
        <v>60</v>
      </c>
      <c r="AA35" s="10">
        <v>36</v>
      </c>
      <c r="AB35" s="10">
        <v>0</v>
      </c>
      <c r="AC35" s="10">
        <v>0</v>
      </c>
      <c r="AD35" s="1">
        <v>25.2</v>
      </c>
      <c r="AE35" s="1">
        <v>50.4</v>
      </c>
      <c r="AF35" s="1">
        <v>27</v>
      </c>
      <c r="AG35" s="1">
        <v>0</v>
      </c>
      <c r="AH35" s="1">
        <v>0</v>
      </c>
      <c r="AI35" s="1">
        <v>0</v>
      </c>
      <c r="AJ35" s="1">
        <v>0</v>
      </c>
      <c r="AK35" s="1">
        <v>0</v>
      </c>
      <c r="AL35" s="1">
        <v>27</v>
      </c>
      <c r="AM35" s="16">
        <f>표1[[#This Row],[기본 공격력]]</f>
        <v>963</v>
      </c>
      <c r="AN35" s="13">
        <f>표1[[#This Row],[공격력]]+표1[[#This Row],[공격력%]]+표1[[#This Row],[주-공격력]]+표1[[#This Row],[깡공격력]]/표1[[#This Row],[기본 공격력]]*100</f>
        <v>111.3447559709242</v>
      </c>
      <c r="AO35" s="10">
        <f>표1[[#This Row],[주-속성피해]]+표1[[#This Row],[속성 피해%]]</f>
        <v>72</v>
      </c>
      <c r="AP35" s="1">
        <f>표1[[#This Row],[일반 공격 피해]]</f>
        <v>0</v>
      </c>
      <c r="AQ35" s="1">
        <f>표1[[#This Row],[강공격 피해]]</f>
        <v>0</v>
      </c>
      <c r="AR35" s="1">
        <f>표1[[#This Row],[공명 스킬 피해]]</f>
        <v>0</v>
      </c>
      <c r="AS35" s="1">
        <f>표1[[#This Row],[공명 해방 피해]]</f>
        <v>27</v>
      </c>
      <c r="AT35" s="1">
        <v>0</v>
      </c>
      <c r="AU35" s="10">
        <f>표1[[#This Row],[부-크리티컬 확률]]+표1[[#This Row],[주-크리티컬]]+표1[[#This Row],[기본 크리티컬]]</f>
        <v>76.5</v>
      </c>
      <c r="AV35" s="10">
        <f>표1[[#This Row],[부-크리티컬 피해]]+표1[[#This Row],[주-크리티컬피해]]+표1[[#This Row],[기본 크리티컬 피해]]</f>
        <v>200.4</v>
      </c>
    </row>
    <row r="36" spans="1:48" x14ac:dyDescent="0.3">
      <c r="A36" s="2" t="s">
        <v>160</v>
      </c>
      <c r="B36" s="4">
        <v>0</v>
      </c>
      <c r="C36" s="4">
        <v>0</v>
      </c>
      <c r="D36" s="4">
        <v>0</v>
      </c>
      <c r="E36" s="4">
        <v>0</v>
      </c>
      <c r="F36" s="4">
        <v>0</v>
      </c>
      <c r="G36" s="1" t="s">
        <v>332</v>
      </c>
      <c r="H36" s="4">
        <v>0</v>
      </c>
      <c r="I36" s="4">
        <v>0</v>
      </c>
      <c r="J36" s="4">
        <v>0</v>
      </c>
      <c r="K36" s="4">
        <v>0</v>
      </c>
      <c r="L36" s="14" t="s">
        <v>61</v>
      </c>
      <c r="M36" s="1" t="s">
        <v>46</v>
      </c>
      <c r="N36" s="1" t="s">
        <v>63</v>
      </c>
      <c r="O36" s="1" t="s">
        <v>333</v>
      </c>
      <c r="P36" s="1" t="s">
        <v>63</v>
      </c>
      <c r="Q36" s="1" t="s">
        <v>79</v>
      </c>
      <c r="R36" s="1" t="s">
        <v>65</v>
      </c>
      <c r="S36" s="1" t="s">
        <v>71</v>
      </c>
      <c r="T36" s="1" t="s">
        <v>65</v>
      </c>
      <c r="U36" s="15" t="s">
        <v>71</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6">
        <f>표1[[#This Row],[기본 공격력]]</f>
        <v>0</v>
      </c>
      <c r="AN36" s="13">
        <v>0</v>
      </c>
      <c r="AO36" s="10">
        <f>표1[[#This Row],[주-속성피해]]+표1[[#This Row],[속성 피해%]]</f>
        <v>0</v>
      </c>
      <c r="AP36" s="1">
        <f>표1[[#This Row],[일반 공격 피해]]</f>
        <v>0</v>
      </c>
      <c r="AQ36" s="1">
        <f>표1[[#This Row],[강공격 피해]]</f>
        <v>0</v>
      </c>
      <c r="AR36" s="1">
        <f>표1[[#This Row],[공명 스킬 피해]]</f>
        <v>0</v>
      </c>
      <c r="AS36" s="1">
        <f>표1[[#This Row],[공명 해방 피해]]</f>
        <v>0</v>
      </c>
      <c r="AT36" s="1">
        <v>0</v>
      </c>
      <c r="AU36" s="10">
        <f>표1[[#This Row],[부-크리티컬 확률]]+표1[[#This Row],[주-크리티컬]]+표1[[#This Row],[기본 크리티컬]]</f>
        <v>0</v>
      </c>
      <c r="AV36" s="10">
        <f>표1[[#This Row],[부-크리티컬 피해]]+표1[[#This Row],[주-크리티컬피해]]+표1[[#This Row],[기본 크리티컬 피해]]</f>
        <v>0</v>
      </c>
    </row>
    <row r="37" spans="1:48" x14ac:dyDescent="0.3">
      <c r="D37"/>
      <c r="E37"/>
      <c r="F37"/>
      <c r="G37"/>
      <c r="H37"/>
      <c r="I37"/>
      <c r="J37"/>
      <c r="M37"/>
      <c r="N37"/>
      <c r="O37"/>
      <c r="P37"/>
      <c r="Q37"/>
      <c r="R37"/>
      <c r="S37"/>
      <c r="T37"/>
      <c r="AM37" s="9" t="s">
        <v>120</v>
      </c>
    </row>
    <row r="38" spans="1:48" x14ac:dyDescent="0.3">
      <c r="C38"/>
      <c r="D38"/>
      <c r="E38"/>
      <c r="F38"/>
      <c r="G38"/>
      <c r="H38"/>
      <c r="I38"/>
      <c r="J38"/>
      <c r="M38"/>
      <c r="N38"/>
      <c r="O38"/>
      <c r="P38"/>
      <c r="Q38"/>
      <c r="R38"/>
      <c r="S38"/>
      <c r="T38"/>
      <c r="AM38" s="7" t="s">
        <v>121</v>
      </c>
    </row>
    <row r="39" spans="1:48" x14ac:dyDescent="0.3">
      <c r="AM39" s="8" t="s">
        <v>122</v>
      </c>
    </row>
    <row r="40" spans="1:48" x14ac:dyDescent="0.3">
      <c r="M40" s="25"/>
      <c r="N40"/>
      <c r="O40"/>
      <c r="P40"/>
      <c r="Q40"/>
      <c r="R40"/>
      <c r="S40"/>
      <c r="T40"/>
    </row>
    <row r="41" spans="1:48" x14ac:dyDescent="0.3">
      <c r="M41"/>
      <c r="N41"/>
      <c r="O41"/>
      <c r="P41"/>
      <c r="Q41"/>
      <c r="R41"/>
      <c r="S41"/>
      <c r="T41"/>
    </row>
  </sheetData>
  <mergeCells count="6">
    <mergeCell ref="AM1:AV1"/>
    <mergeCell ref="X1:AC1"/>
    <mergeCell ref="A1:K1"/>
    <mergeCell ref="L1:U1"/>
    <mergeCell ref="V1:W1"/>
    <mergeCell ref="AD1:AL1"/>
  </mergeCells>
  <phoneticPr fontId="1" type="noConversion"/>
  <conditionalFormatting sqref="G3:G36">
    <cfRule type="cellIs" dxfId="65" priority="1" operator="equal">
      <formula>"인멸"</formula>
    </cfRule>
    <cfRule type="cellIs" dxfId="64" priority="2" operator="equal">
      <formula>"회절"</formula>
    </cfRule>
    <cfRule type="cellIs" dxfId="63" priority="3" operator="equal">
      <formula>"전도"</formula>
    </cfRule>
    <cfRule type="cellIs" dxfId="62" priority="4" operator="equal">
      <formula>"기류"</formula>
    </cfRule>
    <cfRule type="cellIs" dxfId="61" priority="5" operator="equal">
      <formula>"용융"</formula>
    </cfRule>
    <cfRule type="cellIs" dxfId="60" priority="8" operator="equal">
      <formula>"응결"</formula>
    </cfRule>
  </conditionalFormatting>
  <dataValidations count="4">
    <dataValidation type="list" allowBlank="1" showInputMessage="1" showErrorMessage="1" sqref="O3:O11 O13:O35 Q3:Q11 Q13:Q36" xr:uid="{8E78FB6A-3295-49AF-A56B-07ACD5C06189}">
      <formula1>"공격력%,방어력%,체력%,속성피해%,공명효율%"</formula1>
    </dataValidation>
    <dataValidation type="list" allowBlank="1" showInputMessage="1" showErrorMessage="1" sqref="Q12 U3:U36 S3:S36" xr:uid="{07E151F1-2E40-4979-A805-DF429DAA1356}">
      <formula1>"공격력%,방어력%,체력%"</formula1>
    </dataValidation>
    <dataValidation type="list" allowBlank="1" showInputMessage="1" showErrorMessage="1" sqref="O12" xr:uid="{3239061A-709F-402A-9AEA-B49CB370C240}">
      <formula1>"공격력%,방어력%,체력%,크리티컬,크리티컬피해량,치료효과"</formula1>
    </dataValidation>
    <dataValidation type="list" allowBlank="1" showInputMessage="1" showErrorMessage="1" sqref="M3:M36" xr:uid="{AE9E80FF-73BA-4603-9C8E-CA45E3E85F24}">
      <formula1>"공격력%,방어력%,체력%,크리티컬,크리티컬 피해량,치료 효과"</formula1>
    </dataValidation>
  </dataValidations>
  <pageMargins left="0.7" right="0.7" top="0.75" bottom="0.75" header="0.3" footer="0.3"/>
  <ignoredErrors>
    <ignoredError sqref="AM12 AM4:AN4 AM22 AN5:AN35 AN3" calculatedColumn="1"/>
  </ignoredErrors>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96E30B9-3FF0-40B5-96CF-F019410DC25A}">
          <x14:formula1>
            <xm:f>'데이터 유효성 검사'!$C$7:$C$12</xm:f>
          </x14:formula1>
          <xm:sqref>G3:G36</xm:sqref>
        </x14:dataValidation>
        <x14:dataValidation type="list" allowBlank="1" showInputMessage="1" showErrorMessage="1" xr:uid="{1CAFFA6E-895E-4F44-84F8-F761D3553991}">
          <x14:formula1>
            <xm:f>'데이터 유효성 검사'!$D$7:$D$9</xm:f>
          </x14:formula1>
          <xm:sqref>T3:T36 P3:P36 L3:L36 N3:N36 R3:R36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451C-227A-4D95-802D-30E1A29D1DE9}">
  <sheetPr codeName="Sheet3">
    <tabColor theme="1" tint="0.499984740745262"/>
  </sheetPr>
  <dimension ref="A1:BO36"/>
  <sheetViews>
    <sheetView zoomScale="90" zoomScaleNormal="90" workbookViewId="0">
      <pane xSplit="1" ySplit="2" topLeftCell="B3" activePane="bottomRight" state="frozen"/>
      <selection pane="topRight" activeCell="B1" sqref="B1"/>
      <selection pane="bottomLeft" activeCell="A3" sqref="A3"/>
      <selection pane="bottomRight" sqref="A1:A2"/>
    </sheetView>
  </sheetViews>
  <sheetFormatPr defaultColWidth="9" defaultRowHeight="16.5" x14ac:dyDescent="0.3"/>
  <cols>
    <col min="1" max="1" width="12.625" style="1" bestFit="1" customWidth="1"/>
    <col min="2" max="2" width="11.625" style="1" bestFit="1" customWidth="1"/>
    <col min="3" max="3" width="9.625" style="1" bestFit="1" customWidth="1"/>
    <col min="4" max="4" width="11.625" style="1" bestFit="1" customWidth="1"/>
    <col min="5" max="5" width="9" style="1" bestFit="1" customWidth="1"/>
    <col min="6" max="6" width="13.75" style="1" bestFit="1" customWidth="1"/>
    <col min="7" max="7" width="19.25" style="1" bestFit="1" customWidth="1"/>
    <col min="8" max="8" width="16.5" style="1" bestFit="1" customWidth="1"/>
    <col min="9" max="10" width="19.25" style="1" bestFit="1" customWidth="1"/>
    <col min="11" max="11" width="23.5" style="1" bestFit="1" customWidth="1"/>
    <col min="12" max="12" width="14.375" style="1" bestFit="1" customWidth="1"/>
    <col min="13" max="13" width="14.375" style="1" customWidth="1"/>
    <col min="14" max="14" width="21.375" style="1" bestFit="1" customWidth="1"/>
    <col min="15" max="15" width="18.625" style="1" bestFit="1" customWidth="1"/>
    <col min="16" max="17" width="21.375" style="1" bestFit="1" customWidth="1"/>
    <col min="18" max="18" width="25.5" style="1" bestFit="1" customWidth="1"/>
    <col min="19" max="19" width="16.5" style="1" bestFit="1" customWidth="1"/>
    <col min="20" max="20" width="16.5" style="1" customWidth="1"/>
    <col min="21" max="21" width="11.625" style="1" bestFit="1" customWidth="1"/>
    <col min="22" max="22" width="14.375" style="1" bestFit="1" customWidth="1"/>
    <col min="23" max="23" width="9.625" style="1" bestFit="1" customWidth="1"/>
    <col min="24" max="24" width="11.625" style="1" bestFit="1" customWidth="1"/>
    <col min="25" max="25" width="9.625" style="1" bestFit="1" customWidth="1"/>
    <col min="26" max="26" width="11.625" style="1" bestFit="1" customWidth="1"/>
    <col min="27" max="27" width="9" style="1" bestFit="1" customWidth="1"/>
    <col min="28" max="28" width="13.75" style="1" bestFit="1" customWidth="1"/>
    <col min="29" max="29" width="19.25" style="1" bestFit="1" customWidth="1"/>
    <col min="30" max="30" width="16.5" style="1" bestFit="1" customWidth="1"/>
    <col min="31" max="32" width="19.25" style="1" bestFit="1" customWidth="1"/>
    <col min="33" max="33" width="23.5" style="1" bestFit="1" customWidth="1"/>
    <col min="34" max="34" width="14.375" style="1" bestFit="1" customWidth="1"/>
    <col min="35" max="35" width="14.375" style="1" customWidth="1"/>
    <col min="36" max="36" width="21.375" style="1" bestFit="1" customWidth="1"/>
    <col min="37" max="37" width="18.625" style="1" bestFit="1" customWidth="1"/>
    <col min="38" max="39" width="21.375" style="1" bestFit="1" customWidth="1"/>
    <col min="40" max="40" width="25.5" style="1" bestFit="1" customWidth="1"/>
    <col min="41" max="41" width="16.5" style="1" bestFit="1" customWidth="1"/>
    <col min="42" max="42" width="16.5" style="1" customWidth="1"/>
    <col min="43" max="43" width="11.625" style="1" bestFit="1" customWidth="1"/>
    <col min="44" max="44" width="14.375" style="1" bestFit="1" customWidth="1"/>
    <col min="45" max="45" width="9.625" style="1" bestFit="1" customWidth="1"/>
    <col min="46" max="46" width="11.625" style="1" bestFit="1" customWidth="1"/>
    <col min="47" max="47" width="9.625" style="1" bestFit="1" customWidth="1"/>
    <col min="48" max="48" width="11.625" style="1" bestFit="1" customWidth="1"/>
    <col min="49" max="49" width="9" style="1" bestFit="1" customWidth="1"/>
    <col min="50" max="50" width="13.75" style="1" bestFit="1" customWidth="1"/>
    <col min="51" max="51" width="19.25" style="1" bestFit="1" customWidth="1"/>
    <col min="52" max="52" width="16.5" style="1" bestFit="1" customWidth="1"/>
    <col min="53" max="54" width="19.25" style="1" bestFit="1" customWidth="1"/>
    <col min="55" max="55" width="23.5" style="1" bestFit="1" customWidth="1"/>
    <col min="56" max="56" width="14.375" style="1" bestFit="1" customWidth="1"/>
    <col min="57" max="57" width="14.375" style="1" customWidth="1"/>
    <col min="58" max="58" width="21.375" style="1" bestFit="1" customWidth="1"/>
    <col min="59" max="59" width="18.625" style="1" bestFit="1" customWidth="1"/>
    <col min="60" max="61" width="21.375" style="1" bestFit="1" customWidth="1"/>
    <col min="62" max="62" width="25.5" style="1" bestFit="1" customWidth="1"/>
    <col min="63" max="63" width="16.5" style="1" bestFit="1" customWidth="1"/>
    <col min="64" max="64" width="16.5" style="1" customWidth="1"/>
    <col min="65" max="65" width="11.625" style="1" bestFit="1" customWidth="1"/>
    <col min="66" max="66" width="14.375" style="1" bestFit="1" customWidth="1"/>
    <col min="67" max="67" width="9.625" style="1" bestFit="1" customWidth="1"/>
    <col min="68" max="16384" width="9" style="1"/>
  </cols>
  <sheetData>
    <row r="1" spans="1:67" ht="17.25" x14ac:dyDescent="0.3">
      <c r="A1" s="147" t="s">
        <v>0</v>
      </c>
      <c r="B1" s="146" t="s">
        <v>105</v>
      </c>
      <c r="C1" s="146"/>
      <c r="D1" s="146"/>
      <c r="E1" s="146"/>
      <c r="F1" s="146"/>
      <c r="G1" s="146"/>
      <c r="H1" s="146"/>
      <c r="I1" s="146"/>
      <c r="J1" s="146"/>
      <c r="K1" s="146"/>
      <c r="L1" s="146"/>
      <c r="M1" s="146"/>
      <c r="N1" s="146"/>
      <c r="O1" s="146"/>
      <c r="P1" s="146"/>
      <c r="Q1" s="146"/>
      <c r="R1" s="146"/>
      <c r="S1" s="146"/>
      <c r="T1" s="146"/>
      <c r="U1" s="146"/>
      <c r="V1" s="146"/>
      <c r="W1" s="146"/>
      <c r="X1" s="148" t="s">
        <v>134</v>
      </c>
      <c r="Y1" s="148"/>
      <c r="Z1" s="148"/>
      <c r="AA1" s="148"/>
      <c r="AB1" s="148"/>
      <c r="AC1" s="148"/>
      <c r="AD1" s="148"/>
      <c r="AE1" s="148"/>
      <c r="AF1" s="148"/>
      <c r="AG1" s="148"/>
      <c r="AH1" s="148"/>
      <c r="AI1" s="148"/>
      <c r="AJ1" s="148"/>
      <c r="AK1" s="148"/>
      <c r="AL1" s="148"/>
      <c r="AM1" s="148"/>
      <c r="AN1" s="148"/>
      <c r="AO1" s="148"/>
      <c r="AP1" s="148"/>
      <c r="AQ1" s="148"/>
      <c r="AR1" s="148"/>
      <c r="AS1" s="148"/>
      <c r="AT1" s="149" t="s">
        <v>140</v>
      </c>
      <c r="AU1" s="149"/>
      <c r="AV1" s="149"/>
      <c r="AW1" s="149"/>
      <c r="AX1" s="149"/>
      <c r="AY1" s="149"/>
      <c r="AZ1" s="149"/>
      <c r="BA1" s="149"/>
      <c r="BB1" s="149"/>
      <c r="BC1" s="149"/>
      <c r="BD1" s="149"/>
      <c r="BE1" s="149"/>
      <c r="BF1" s="149"/>
      <c r="BG1" s="149"/>
      <c r="BH1" s="149"/>
      <c r="BI1" s="149"/>
      <c r="BJ1" s="149"/>
      <c r="BK1" s="149"/>
      <c r="BL1" s="149"/>
      <c r="BM1" s="149"/>
      <c r="BN1" s="149"/>
      <c r="BO1" s="149"/>
    </row>
    <row r="2" spans="1:67" x14ac:dyDescent="0.3">
      <c r="A2" s="147"/>
      <c r="B2" s="1" t="s">
        <v>96</v>
      </c>
      <c r="C2" s="1" t="s">
        <v>97</v>
      </c>
      <c r="D2" s="1" t="s">
        <v>98</v>
      </c>
      <c r="E2" s="1" t="s">
        <v>1</v>
      </c>
      <c r="F2" s="1" t="s">
        <v>87</v>
      </c>
      <c r="G2" s="1" t="s">
        <v>99</v>
      </c>
      <c r="H2" s="1" t="s">
        <v>100</v>
      </c>
      <c r="I2" s="1" t="s">
        <v>101</v>
      </c>
      <c r="J2" s="1" t="s">
        <v>102</v>
      </c>
      <c r="K2" s="1" t="s">
        <v>103</v>
      </c>
      <c r="L2" s="1" t="s">
        <v>141</v>
      </c>
      <c r="M2" s="1" t="s">
        <v>161</v>
      </c>
      <c r="N2" s="1" t="s">
        <v>135</v>
      </c>
      <c r="O2" s="1" t="s">
        <v>136</v>
      </c>
      <c r="P2" s="1" t="s">
        <v>139</v>
      </c>
      <c r="Q2" s="1" t="s">
        <v>137</v>
      </c>
      <c r="R2" s="1" t="s">
        <v>138</v>
      </c>
      <c r="S2" s="1" t="s">
        <v>123</v>
      </c>
      <c r="T2" s="1" t="s">
        <v>162</v>
      </c>
      <c r="U2" s="1" t="s">
        <v>104</v>
      </c>
      <c r="V2" s="1" t="s">
        <v>110</v>
      </c>
      <c r="W2" s="1" t="s">
        <v>133</v>
      </c>
      <c r="X2" s="1" t="s">
        <v>96</v>
      </c>
      <c r="Y2" s="1" t="s">
        <v>97</v>
      </c>
      <c r="Z2" s="1" t="s">
        <v>98</v>
      </c>
      <c r="AA2" s="1" t="s">
        <v>1</v>
      </c>
      <c r="AB2" s="1" t="s">
        <v>87</v>
      </c>
      <c r="AC2" s="1" t="s">
        <v>99</v>
      </c>
      <c r="AD2" s="1" t="s">
        <v>100</v>
      </c>
      <c r="AE2" s="1" t="s">
        <v>101</v>
      </c>
      <c r="AF2" s="1" t="s">
        <v>102</v>
      </c>
      <c r="AG2" s="1" t="s">
        <v>103</v>
      </c>
      <c r="AH2" s="1" t="s">
        <v>141</v>
      </c>
      <c r="AI2" s="1" t="s">
        <v>161</v>
      </c>
      <c r="AJ2" s="1" t="s">
        <v>135</v>
      </c>
      <c r="AK2" s="1" t="s">
        <v>136</v>
      </c>
      <c r="AL2" s="1" t="s">
        <v>139</v>
      </c>
      <c r="AM2" s="1" t="s">
        <v>137</v>
      </c>
      <c r="AN2" s="1" t="s">
        <v>138</v>
      </c>
      <c r="AO2" s="1" t="s">
        <v>123</v>
      </c>
      <c r="AP2" s="1" t="s">
        <v>162</v>
      </c>
      <c r="AQ2" s="1" t="s">
        <v>104</v>
      </c>
      <c r="AR2" s="1" t="s">
        <v>110</v>
      </c>
      <c r="AS2" s="1" t="s">
        <v>133</v>
      </c>
      <c r="AT2" s="1" t="s">
        <v>96</v>
      </c>
      <c r="AU2" s="1" t="s">
        <v>97</v>
      </c>
      <c r="AV2" s="1" t="s">
        <v>98</v>
      </c>
      <c r="AW2" s="1" t="s">
        <v>1</v>
      </c>
      <c r="AX2" s="1" t="s">
        <v>87</v>
      </c>
      <c r="AY2" s="1" t="s">
        <v>99</v>
      </c>
      <c r="AZ2" s="1" t="s">
        <v>100</v>
      </c>
      <c r="BA2" s="1" t="s">
        <v>101</v>
      </c>
      <c r="BB2" s="1" t="s">
        <v>102</v>
      </c>
      <c r="BC2" s="1" t="s">
        <v>103</v>
      </c>
      <c r="BD2" s="1" t="s">
        <v>141</v>
      </c>
      <c r="BE2" s="1" t="s">
        <v>161</v>
      </c>
      <c r="BF2" s="1" t="s">
        <v>135</v>
      </c>
      <c r="BG2" s="1" t="s">
        <v>136</v>
      </c>
      <c r="BH2" s="1" t="s">
        <v>139</v>
      </c>
      <c r="BI2" s="1" t="s">
        <v>137</v>
      </c>
      <c r="BJ2" s="1" t="s">
        <v>138</v>
      </c>
      <c r="BK2" s="1" t="s">
        <v>123</v>
      </c>
      <c r="BL2" s="1" t="s">
        <v>162</v>
      </c>
      <c r="BM2" s="1" t="s">
        <v>104</v>
      </c>
      <c r="BN2" s="1" t="s">
        <v>110</v>
      </c>
      <c r="BO2" s="1" t="s">
        <v>133</v>
      </c>
    </row>
    <row r="3" spans="1:67" x14ac:dyDescent="0.3">
      <c r="A3" s="20" t="s">
        <v>3</v>
      </c>
      <c r="B3" s="1">
        <v>12</v>
      </c>
      <c r="C3" s="1">
        <v>0</v>
      </c>
      <c r="D3" s="1">
        <v>0</v>
      </c>
      <c r="E3" s="1">
        <v>0</v>
      </c>
      <c r="F3" s="1">
        <v>0</v>
      </c>
      <c r="G3" s="8">
        <v>36</v>
      </c>
      <c r="H3" s="8">
        <v>0</v>
      </c>
      <c r="I3" s="8">
        <v>0</v>
      </c>
      <c r="J3" s="8">
        <v>0</v>
      </c>
      <c r="K3" s="8">
        <v>0</v>
      </c>
      <c r="L3" s="8">
        <v>35</v>
      </c>
      <c r="M3" s="8">
        <v>0</v>
      </c>
      <c r="N3" s="19">
        <v>0</v>
      </c>
      <c r="O3" s="19">
        <v>0</v>
      </c>
      <c r="P3" s="19">
        <v>0</v>
      </c>
      <c r="Q3" s="19">
        <v>0</v>
      </c>
      <c r="R3" s="19">
        <v>0</v>
      </c>
      <c r="S3" s="19">
        <v>0</v>
      </c>
      <c r="T3" s="19">
        <v>0</v>
      </c>
      <c r="U3" s="1">
        <v>0</v>
      </c>
      <c r="V3" s="1">
        <v>6</v>
      </c>
      <c r="W3" s="15">
        <v>0</v>
      </c>
      <c r="X3" s="1">
        <v>27</v>
      </c>
      <c r="Y3" s="1">
        <v>0</v>
      </c>
      <c r="Z3" s="1">
        <v>0</v>
      </c>
      <c r="AA3" s="1">
        <v>0</v>
      </c>
      <c r="AB3" s="1">
        <v>0</v>
      </c>
      <c r="AC3" s="8">
        <v>0</v>
      </c>
      <c r="AD3" s="8">
        <v>0</v>
      </c>
      <c r="AE3" s="8">
        <v>0</v>
      </c>
      <c r="AF3" s="8">
        <v>0</v>
      </c>
      <c r="AG3" s="8">
        <v>0</v>
      </c>
      <c r="AH3" s="8">
        <v>0</v>
      </c>
      <c r="AI3" s="8">
        <v>0</v>
      </c>
      <c r="AJ3" s="19">
        <v>0</v>
      </c>
      <c r="AK3" s="19">
        <v>0</v>
      </c>
      <c r="AL3" s="19">
        <v>0</v>
      </c>
      <c r="AM3" s="19">
        <v>25</v>
      </c>
      <c r="AN3" s="19">
        <v>0</v>
      </c>
      <c r="AO3" s="19">
        <v>0</v>
      </c>
      <c r="AP3" s="19">
        <v>15</v>
      </c>
      <c r="AQ3" s="1">
        <v>0</v>
      </c>
      <c r="AR3" s="1">
        <v>0</v>
      </c>
      <c r="AS3" s="15">
        <v>0</v>
      </c>
      <c r="AT3" s="1">
        <v>0</v>
      </c>
      <c r="AU3" s="1">
        <v>0</v>
      </c>
      <c r="AV3" s="1">
        <v>0</v>
      </c>
      <c r="AW3" s="1">
        <v>0</v>
      </c>
      <c r="AX3" s="1">
        <v>0</v>
      </c>
      <c r="AY3" s="8">
        <v>0</v>
      </c>
      <c r="AZ3" s="8">
        <v>0</v>
      </c>
      <c r="BA3" s="8">
        <v>0</v>
      </c>
      <c r="BB3" s="8">
        <v>0</v>
      </c>
      <c r="BC3" s="8">
        <v>0</v>
      </c>
      <c r="BD3" s="8">
        <v>0</v>
      </c>
      <c r="BE3" s="8">
        <v>58</v>
      </c>
      <c r="BF3" s="19">
        <v>0</v>
      </c>
      <c r="BG3" s="19">
        <v>0</v>
      </c>
      <c r="BH3" s="19">
        <v>0</v>
      </c>
      <c r="BI3" s="19">
        <v>0</v>
      </c>
      <c r="BJ3" s="19">
        <v>0</v>
      </c>
      <c r="BK3" s="19">
        <v>0</v>
      </c>
      <c r="BL3" s="19">
        <v>0</v>
      </c>
      <c r="BM3" s="1">
        <v>0</v>
      </c>
      <c r="BN3" s="1">
        <v>0</v>
      </c>
      <c r="BO3" s="1">
        <v>0</v>
      </c>
    </row>
    <row r="4" spans="1:67" x14ac:dyDescent="0.3">
      <c r="A4" s="2" t="s">
        <v>9</v>
      </c>
      <c r="B4" s="1">
        <v>0</v>
      </c>
      <c r="C4" s="1">
        <v>0</v>
      </c>
      <c r="D4" s="1">
        <v>16</v>
      </c>
      <c r="E4" s="1">
        <v>0</v>
      </c>
      <c r="F4" s="1">
        <v>0</v>
      </c>
      <c r="G4" s="8">
        <v>0</v>
      </c>
      <c r="H4" s="8">
        <v>0</v>
      </c>
      <c r="I4" s="8">
        <v>0</v>
      </c>
      <c r="J4" s="8">
        <v>0</v>
      </c>
      <c r="K4" s="8">
        <v>0</v>
      </c>
      <c r="L4" s="8">
        <v>0</v>
      </c>
      <c r="M4" s="8">
        <v>0</v>
      </c>
      <c r="N4" s="19">
        <v>0</v>
      </c>
      <c r="O4" s="19">
        <v>0</v>
      </c>
      <c r="P4" s="19">
        <v>0</v>
      </c>
      <c r="Q4" s="19">
        <v>0</v>
      </c>
      <c r="R4" s="19">
        <v>0</v>
      </c>
      <c r="S4" s="19">
        <v>0</v>
      </c>
      <c r="T4" s="19">
        <v>0</v>
      </c>
      <c r="U4" s="1">
        <v>0</v>
      </c>
      <c r="V4" s="1">
        <v>0</v>
      </c>
      <c r="W4" s="15">
        <v>0</v>
      </c>
      <c r="X4" s="1">
        <v>0</v>
      </c>
      <c r="Y4" s="1">
        <v>0</v>
      </c>
      <c r="Z4" s="1">
        <v>0</v>
      </c>
      <c r="AA4" s="1">
        <v>0</v>
      </c>
      <c r="AB4" s="1">
        <v>0</v>
      </c>
      <c r="AC4" s="8">
        <v>0</v>
      </c>
      <c r="AD4" s="8">
        <v>0</v>
      </c>
      <c r="AE4" s="8">
        <v>0</v>
      </c>
      <c r="AF4" s="8">
        <v>0</v>
      </c>
      <c r="AG4" s="8">
        <v>0</v>
      </c>
      <c r="AH4" s="8">
        <v>0</v>
      </c>
      <c r="AI4" s="8">
        <v>0</v>
      </c>
      <c r="AJ4" s="19">
        <v>0</v>
      </c>
      <c r="AK4" s="19">
        <v>0</v>
      </c>
      <c r="AL4" s="19">
        <v>0</v>
      </c>
      <c r="AM4" s="19">
        <v>0</v>
      </c>
      <c r="AN4" s="19">
        <v>0</v>
      </c>
      <c r="AO4" s="19">
        <v>0</v>
      </c>
      <c r="AP4" s="19">
        <v>0</v>
      </c>
      <c r="AQ4" s="1">
        <v>0</v>
      </c>
      <c r="AR4" s="1">
        <v>0</v>
      </c>
      <c r="AS4" s="15">
        <v>0</v>
      </c>
      <c r="AT4" s="1">
        <v>25</v>
      </c>
      <c r="AU4" s="1">
        <v>0</v>
      </c>
      <c r="AV4" s="1">
        <v>0</v>
      </c>
      <c r="AW4" s="1">
        <v>0</v>
      </c>
      <c r="AX4" s="1">
        <v>20</v>
      </c>
      <c r="AY4" s="8">
        <v>0</v>
      </c>
      <c r="AZ4" s="8">
        <v>0</v>
      </c>
      <c r="BA4" s="8">
        <v>0</v>
      </c>
      <c r="BB4" s="8">
        <v>0</v>
      </c>
      <c r="BC4" s="8">
        <v>0</v>
      </c>
      <c r="BD4" s="8">
        <v>0</v>
      </c>
      <c r="BE4" s="8">
        <v>40</v>
      </c>
      <c r="BF4" s="19">
        <v>0</v>
      </c>
      <c r="BG4" s="19">
        <v>0</v>
      </c>
      <c r="BH4" s="19">
        <v>0</v>
      </c>
      <c r="BI4" s="19">
        <v>0</v>
      </c>
      <c r="BJ4" s="19">
        <v>0</v>
      </c>
      <c r="BK4" s="19">
        <v>0</v>
      </c>
      <c r="BL4" s="19">
        <v>25</v>
      </c>
      <c r="BM4" s="1">
        <v>0</v>
      </c>
      <c r="BN4" s="1">
        <v>0</v>
      </c>
      <c r="BO4" s="1">
        <v>0</v>
      </c>
    </row>
    <row r="5" spans="1:67" x14ac:dyDescent="0.3">
      <c r="A5" s="2" t="s">
        <v>11</v>
      </c>
      <c r="B5" s="1">
        <v>32</v>
      </c>
      <c r="C5" s="1">
        <v>0</v>
      </c>
      <c r="D5" s="1">
        <v>0</v>
      </c>
      <c r="E5" s="1">
        <v>0</v>
      </c>
      <c r="F5" s="1">
        <v>0</v>
      </c>
      <c r="G5" s="8">
        <v>0</v>
      </c>
      <c r="H5" s="8">
        <v>0</v>
      </c>
      <c r="I5" s="8">
        <v>0</v>
      </c>
      <c r="J5" s="8">
        <v>44</v>
      </c>
      <c r="K5" s="8">
        <v>0</v>
      </c>
      <c r="L5" s="8">
        <v>20</v>
      </c>
      <c r="M5" s="8">
        <v>0</v>
      </c>
      <c r="N5" s="19">
        <v>0</v>
      </c>
      <c r="O5" s="19">
        <v>0</v>
      </c>
      <c r="P5" s="19">
        <v>0</v>
      </c>
      <c r="Q5" s="19">
        <v>0</v>
      </c>
      <c r="R5" s="19">
        <v>0</v>
      </c>
      <c r="S5" s="19">
        <v>0</v>
      </c>
      <c r="T5" s="19">
        <v>0</v>
      </c>
      <c r="U5" s="1">
        <v>0</v>
      </c>
      <c r="V5" s="1">
        <v>0</v>
      </c>
      <c r="W5" s="15">
        <v>0</v>
      </c>
      <c r="X5" s="1">
        <v>0</v>
      </c>
      <c r="Y5" s="1">
        <v>0</v>
      </c>
      <c r="Z5" s="1">
        <v>0</v>
      </c>
      <c r="AA5" s="1">
        <v>0</v>
      </c>
      <c r="AB5" s="1">
        <v>0</v>
      </c>
      <c r="AC5" s="8">
        <v>0</v>
      </c>
      <c r="AD5" s="8">
        <v>0</v>
      </c>
      <c r="AE5" s="8">
        <v>0</v>
      </c>
      <c r="AF5" s="8">
        <v>0</v>
      </c>
      <c r="AG5" s="8">
        <v>0</v>
      </c>
      <c r="AH5" s="8">
        <v>0</v>
      </c>
      <c r="AI5" s="8">
        <v>0</v>
      </c>
      <c r="AJ5" s="19">
        <v>0</v>
      </c>
      <c r="AK5" s="19">
        <v>0</v>
      </c>
      <c r="AL5" s="19">
        <v>0</v>
      </c>
      <c r="AM5" s="19">
        <v>0</v>
      </c>
      <c r="AN5" s="19">
        <v>0</v>
      </c>
      <c r="AO5" s="19">
        <v>0</v>
      </c>
      <c r="AP5" s="19">
        <v>0</v>
      </c>
      <c r="AQ5" s="1">
        <v>0</v>
      </c>
      <c r="AR5" s="1">
        <v>0</v>
      </c>
      <c r="AS5" s="15">
        <v>0</v>
      </c>
      <c r="AT5" s="1">
        <v>0</v>
      </c>
      <c r="AU5" s="1">
        <v>0</v>
      </c>
      <c r="AV5" s="1">
        <v>0</v>
      </c>
      <c r="AW5" s="1">
        <v>0</v>
      </c>
      <c r="AX5" s="1">
        <v>0</v>
      </c>
      <c r="AY5" s="8">
        <v>0</v>
      </c>
      <c r="AZ5" s="8">
        <v>0</v>
      </c>
      <c r="BA5" s="8">
        <v>0</v>
      </c>
      <c r="BB5" s="8">
        <v>0</v>
      </c>
      <c r="BC5" s="8">
        <v>0</v>
      </c>
      <c r="BD5" s="8">
        <v>0</v>
      </c>
      <c r="BE5" s="8">
        <v>24</v>
      </c>
      <c r="BF5" s="19">
        <v>0</v>
      </c>
      <c r="BG5" s="19">
        <v>0</v>
      </c>
      <c r="BH5" s="19">
        <v>0</v>
      </c>
      <c r="BI5" s="19">
        <v>0</v>
      </c>
      <c r="BJ5" s="19">
        <v>0</v>
      </c>
      <c r="BK5" s="19">
        <v>0</v>
      </c>
      <c r="BL5" s="19">
        <v>0</v>
      </c>
      <c r="BM5" s="1">
        <v>24</v>
      </c>
      <c r="BN5" s="1">
        <v>0</v>
      </c>
      <c r="BO5" s="1">
        <v>0</v>
      </c>
    </row>
    <row r="6" spans="1:67" x14ac:dyDescent="0.3">
      <c r="A6" s="2" t="s">
        <v>13</v>
      </c>
      <c r="B6" s="1">
        <v>12</v>
      </c>
      <c r="C6" s="1">
        <v>0</v>
      </c>
      <c r="D6" s="1">
        <v>0</v>
      </c>
      <c r="E6" s="1">
        <v>20</v>
      </c>
      <c r="F6" s="1">
        <v>0</v>
      </c>
      <c r="G6" s="8">
        <v>0</v>
      </c>
      <c r="H6" s="8">
        <v>24</v>
      </c>
      <c r="I6" s="8">
        <v>0</v>
      </c>
      <c r="J6" s="8">
        <v>0</v>
      </c>
      <c r="K6" s="8">
        <v>44</v>
      </c>
      <c r="L6" s="8">
        <v>28</v>
      </c>
      <c r="M6" s="8">
        <v>0</v>
      </c>
      <c r="N6" s="19">
        <v>0</v>
      </c>
      <c r="O6" s="19">
        <v>24</v>
      </c>
      <c r="P6" s="19">
        <v>0</v>
      </c>
      <c r="Q6" s="19">
        <v>0</v>
      </c>
      <c r="R6" s="19">
        <v>24</v>
      </c>
      <c r="S6" s="19">
        <v>20</v>
      </c>
      <c r="T6" s="19">
        <v>0</v>
      </c>
      <c r="U6" s="1">
        <v>8</v>
      </c>
      <c r="V6" s="1">
        <v>0</v>
      </c>
      <c r="W6" s="15">
        <v>0</v>
      </c>
      <c r="X6" s="1">
        <v>0</v>
      </c>
      <c r="Y6" s="1">
        <v>0</v>
      </c>
      <c r="Z6" s="1">
        <v>0</v>
      </c>
      <c r="AA6" s="1">
        <v>0</v>
      </c>
      <c r="AB6" s="1">
        <v>0</v>
      </c>
      <c r="AC6" s="8">
        <v>0</v>
      </c>
      <c r="AD6" s="8">
        <v>0</v>
      </c>
      <c r="AE6" s="8">
        <v>0</v>
      </c>
      <c r="AF6" s="8">
        <v>0</v>
      </c>
      <c r="AG6" s="8">
        <v>0</v>
      </c>
      <c r="AH6" s="8">
        <v>0</v>
      </c>
      <c r="AI6" s="8">
        <v>0</v>
      </c>
      <c r="AJ6" s="19">
        <v>0</v>
      </c>
      <c r="AK6" s="19">
        <v>0</v>
      </c>
      <c r="AL6" s="19">
        <v>0</v>
      </c>
      <c r="AM6" s="19">
        <v>0</v>
      </c>
      <c r="AN6" s="19">
        <v>0</v>
      </c>
      <c r="AO6" s="19">
        <v>0</v>
      </c>
      <c r="AP6" s="19">
        <v>0</v>
      </c>
      <c r="AQ6" s="1">
        <v>0</v>
      </c>
      <c r="AR6" s="1">
        <v>0</v>
      </c>
      <c r="AS6" s="15">
        <v>0</v>
      </c>
      <c r="AT6" s="1">
        <v>0</v>
      </c>
      <c r="AU6" s="1">
        <v>0</v>
      </c>
      <c r="AV6" s="1">
        <v>0</v>
      </c>
      <c r="AW6" s="1">
        <v>0</v>
      </c>
      <c r="AX6" s="1">
        <v>0</v>
      </c>
      <c r="AY6" s="8">
        <v>0</v>
      </c>
      <c r="AZ6" s="8">
        <v>0</v>
      </c>
      <c r="BA6" s="8">
        <v>0</v>
      </c>
      <c r="BB6" s="8">
        <v>0</v>
      </c>
      <c r="BC6" s="8">
        <v>0</v>
      </c>
      <c r="BD6" s="8">
        <v>0</v>
      </c>
      <c r="BE6" s="8">
        <v>0</v>
      </c>
      <c r="BF6" s="19">
        <v>0</v>
      </c>
      <c r="BG6" s="19">
        <v>0</v>
      </c>
      <c r="BH6" s="19">
        <v>0</v>
      </c>
      <c r="BI6" s="19">
        <v>0</v>
      </c>
      <c r="BJ6" s="19">
        <v>0</v>
      </c>
      <c r="BK6" s="19">
        <v>0</v>
      </c>
      <c r="BL6" s="19">
        <v>0</v>
      </c>
      <c r="BM6" s="1">
        <v>0</v>
      </c>
      <c r="BN6" s="1">
        <v>0</v>
      </c>
      <c r="BO6" s="1">
        <v>0</v>
      </c>
    </row>
    <row r="7" spans="1:67" x14ac:dyDescent="0.3">
      <c r="A7" s="20" t="s">
        <v>14</v>
      </c>
      <c r="B7" s="1">
        <v>12</v>
      </c>
      <c r="C7" s="1">
        <v>0</v>
      </c>
      <c r="D7" s="1">
        <v>0</v>
      </c>
      <c r="E7" s="1">
        <v>0</v>
      </c>
      <c r="F7" s="1">
        <v>0</v>
      </c>
      <c r="G7" s="8">
        <v>0</v>
      </c>
      <c r="H7" s="8">
        <v>90</v>
      </c>
      <c r="I7" s="8">
        <v>0</v>
      </c>
      <c r="J7" s="8">
        <v>0</v>
      </c>
      <c r="K7" s="8">
        <v>0</v>
      </c>
      <c r="L7" s="8">
        <v>0</v>
      </c>
      <c r="M7" s="8">
        <v>0</v>
      </c>
      <c r="N7" s="19">
        <v>0</v>
      </c>
      <c r="O7" s="19">
        <v>0</v>
      </c>
      <c r="P7" s="19">
        <v>0</v>
      </c>
      <c r="Q7" s="19">
        <v>0</v>
      </c>
      <c r="R7" s="19">
        <v>0</v>
      </c>
      <c r="S7" s="19">
        <v>0</v>
      </c>
      <c r="T7" s="19">
        <v>0</v>
      </c>
      <c r="U7" s="1">
        <v>0</v>
      </c>
      <c r="V7" s="1">
        <v>0</v>
      </c>
      <c r="W7" s="15">
        <v>0</v>
      </c>
      <c r="X7" s="1">
        <v>0</v>
      </c>
      <c r="Y7" s="1">
        <v>0</v>
      </c>
      <c r="Z7" s="1">
        <v>0</v>
      </c>
      <c r="AA7" s="1">
        <v>0</v>
      </c>
      <c r="AB7" s="1">
        <v>0</v>
      </c>
      <c r="AC7" s="8">
        <v>0</v>
      </c>
      <c r="AD7" s="8">
        <v>0</v>
      </c>
      <c r="AE7" s="8">
        <v>0</v>
      </c>
      <c r="AF7" s="8">
        <v>0</v>
      </c>
      <c r="AG7" s="8">
        <v>0</v>
      </c>
      <c r="AH7" s="8">
        <v>0</v>
      </c>
      <c r="AI7" s="8">
        <v>0</v>
      </c>
      <c r="AJ7" s="19">
        <v>0</v>
      </c>
      <c r="AK7" s="19">
        <v>0</v>
      </c>
      <c r="AL7" s="19">
        <v>0</v>
      </c>
      <c r="AM7" s="19">
        <v>0</v>
      </c>
      <c r="AN7" s="19">
        <v>50</v>
      </c>
      <c r="AO7" s="19">
        <v>0</v>
      </c>
      <c r="AP7" s="19">
        <v>0</v>
      </c>
      <c r="AQ7" s="1">
        <v>0</v>
      </c>
      <c r="AR7" s="1">
        <v>0</v>
      </c>
      <c r="AS7" s="15">
        <v>0</v>
      </c>
      <c r="AT7" s="1">
        <v>0</v>
      </c>
      <c r="AU7" s="1">
        <v>0</v>
      </c>
      <c r="AV7" s="1">
        <v>0</v>
      </c>
      <c r="AW7" s="1">
        <v>0</v>
      </c>
      <c r="AX7" s="1">
        <v>30</v>
      </c>
      <c r="AY7" s="8">
        <v>0</v>
      </c>
      <c r="AZ7" s="8">
        <v>0</v>
      </c>
      <c r="BA7" s="8">
        <v>0</v>
      </c>
      <c r="BB7" s="8">
        <v>0</v>
      </c>
      <c r="BC7" s="8">
        <v>66</v>
      </c>
      <c r="BD7" s="8">
        <v>0</v>
      </c>
      <c r="BE7" s="8">
        <v>0</v>
      </c>
      <c r="BF7" s="19">
        <v>0</v>
      </c>
      <c r="BG7" s="19">
        <v>0</v>
      </c>
      <c r="BH7" s="19">
        <v>0</v>
      </c>
      <c r="BI7" s="19">
        <v>0</v>
      </c>
      <c r="BJ7" s="19">
        <v>0</v>
      </c>
      <c r="BK7" s="19">
        <v>0</v>
      </c>
      <c r="BL7" s="19">
        <v>0</v>
      </c>
      <c r="BM7" s="1">
        <v>0</v>
      </c>
      <c r="BN7" s="1">
        <v>0</v>
      </c>
      <c r="BO7" s="1">
        <v>0</v>
      </c>
    </row>
    <row r="8" spans="1:67" x14ac:dyDescent="0.3">
      <c r="A8" s="2" t="s">
        <v>16</v>
      </c>
      <c r="B8" s="1">
        <v>42</v>
      </c>
      <c r="C8" s="1">
        <v>0</v>
      </c>
      <c r="D8" s="1">
        <v>0</v>
      </c>
      <c r="E8" s="1">
        <v>0</v>
      </c>
      <c r="F8" s="1">
        <v>20</v>
      </c>
      <c r="G8" s="8">
        <v>0</v>
      </c>
      <c r="H8" s="8">
        <v>42</v>
      </c>
      <c r="I8" s="8">
        <v>0</v>
      </c>
      <c r="J8" s="8">
        <v>0</v>
      </c>
      <c r="K8" s="8">
        <v>0</v>
      </c>
      <c r="L8" s="8">
        <v>27</v>
      </c>
      <c r="M8" s="8">
        <v>0</v>
      </c>
      <c r="N8" s="19">
        <v>0</v>
      </c>
      <c r="O8" s="19">
        <v>0</v>
      </c>
      <c r="P8" s="19">
        <v>0</v>
      </c>
      <c r="Q8" s="19">
        <v>0</v>
      </c>
      <c r="R8" s="19">
        <v>0</v>
      </c>
      <c r="S8" s="19">
        <v>0</v>
      </c>
      <c r="T8" s="19">
        <v>0</v>
      </c>
      <c r="U8" s="1">
        <v>36</v>
      </c>
      <c r="V8" s="1">
        <v>0</v>
      </c>
      <c r="W8" s="15">
        <v>0</v>
      </c>
      <c r="X8" s="1">
        <v>0</v>
      </c>
      <c r="Y8" s="1">
        <v>0</v>
      </c>
      <c r="Z8" s="1">
        <v>0</v>
      </c>
      <c r="AA8" s="1">
        <v>0</v>
      </c>
      <c r="AB8" s="1">
        <v>0</v>
      </c>
      <c r="AC8" s="8">
        <v>0</v>
      </c>
      <c r="AD8" s="8">
        <v>0</v>
      </c>
      <c r="AE8" s="8">
        <v>0</v>
      </c>
      <c r="AF8" s="8">
        <v>0</v>
      </c>
      <c r="AG8" s="8">
        <v>0</v>
      </c>
      <c r="AH8" s="8">
        <v>0</v>
      </c>
      <c r="AI8" s="8">
        <v>0</v>
      </c>
      <c r="AJ8" s="19">
        <v>0</v>
      </c>
      <c r="AK8" s="19">
        <v>0</v>
      </c>
      <c r="AL8" s="19">
        <v>0</v>
      </c>
      <c r="AM8" s="19">
        <v>0</v>
      </c>
      <c r="AN8" s="19">
        <v>0</v>
      </c>
      <c r="AO8" s="19">
        <v>0</v>
      </c>
      <c r="AP8" s="19">
        <v>15</v>
      </c>
      <c r="AQ8" s="1">
        <v>0</v>
      </c>
      <c r="AR8" s="1">
        <v>0</v>
      </c>
      <c r="AS8" s="15">
        <v>0</v>
      </c>
      <c r="AT8" s="1">
        <v>0</v>
      </c>
      <c r="AU8" s="1">
        <v>0</v>
      </c>
      <c r="AV8" s="1">
        <v>0</v>
      </c>
      <c r="AW8" s="1">
        <v>0</v>
      </c>
      <c r="AX8" s="1">
        <v>0</v>
      </c>
      <c r="AY8" s="8">
        <v>0</v>
      </c>
      <c r="AZ8" s="8">
        <v>0</v>
      </c>
      <c r="BA8" s="8">
        <v>0</v>
      </c>
      <c r="BB8" s="8">
        <v>0</v>
      </c>
      <c r="BC8" s="8">
        <v>0</v>
      </c>
      <c r="BD8" s="8">
        <v>0</v>
      </c>
      <c r="BE8" s="8">
        <v>0</v>
      </c>
      <c r="BF8" s="19">
        <v>0</v>
      </c>
      <c r="BG8" s="19">
        <v>0</v>
      </c>
      <c r="BH8" s="19">
        <v>0</v>
      </c>
      <c r="BI8" s="19">
        <v>0</v>
      </c>
      <c r="BJ8" s="19">
        <v>0</v>
      </c>
      <c r="BK8" s="19">
        <v>0</v>
      </c>
      <c r="BL8" s="19">
        <v>0</v>
      </c>
      <c r="BM8" s="1">
        <v>0</v>
      </c>
      <c r="BN8" s="1">
        <v>0</v>
      </c>
      <c r="BO8" s="1">
        <v>0</v>
      </c>
    </row>
    <row r="9" spans="1:67" x14ac:dyDescent="0.3">
      <c r="A9" s="2" t="s">
        <v>18</v>
      </c>
      <c r="B9" s="1">
        <v>42</v>
      </c>
      <c r="C9" s="1">
        <v>0</v>
      </c>
      <c r="D9" s="1">
        <v>0</v>
      </c>
      <c r="E9" s="1">
        <v>0</v>
      </c>
      <c r="F9" s="1">
        <v>20</v>
      </c>
      <c r="G9" s="8">
        <v>0</v>
      </c>
      <c r="H9" s="8">
        <v>0</v>
      </c>
      <c r="I9" s="8">
        <v>0</v>
      </c>
      <c r="J9" s="8">
        <v>42</v>
      </c>
      <c r="K9" s="8">
        <v>0</v>
      </c>
      <c r="L9" s="8">
        <v>22</v>
      </c>
      <c r="M9" s="8">
        <v>0</v>
      </c>
      <c r="N9" s="19">
        <v>0</v>
      </c>
      <c r="O9" s="19">
        <v>0</v>
      </c>
      <c r="P9" s="19">
        <v>0</v>
      </c>
      <c r="Q9" s="19">
        <v>0</v>
      </c>
      <c r="R9" s="19">
        <v>0</v>
      </c>
      <c r="S9" s="19">
        <v>0</v>
      </c>
      <c r="T9" s="19">
        <v>40</v>
      </c>
      <c r="U9" s="1">
        <v>36</v>
      </c>
      <c r="V9" s="1">
        <v>0</v>
      </c>
      <c r="W9" s="15">
        <v>0</v>
      </c>
      <c r="X9" s="1">
        <v>0</v>
      </c>
      <c r="Y9" s="1">
        <v>0</v>
      </c>
      <c r="Z9" s="1">
        <v>0</v>
      </c>
      <c r="AA9" s="1">
        <v>0</v>
      </c>
      <c r="AB9" s="1">
        <v>0</v>
      </c>
      <c r="AC9" s="8">
        <v>0</v>
      </c>
      <c r="AD9" s="8">
        <v>0</v>
      </c>
      <c r="AE9" s="8">
        <v>0</v>
      </c>
      <c r="AF9" s="8">
        <v>0</v>
      </c>
      <c r="AG9" s="8">
        <v>0</v>
      </c>
      <c r="AH9" s="8">
        <v>0</v>
      </c>
      <c r="AI9" s="8">
        <v>0</v>
      </c>
      <c r="AJ9" s="19">
        <v>0</v>
      </c>
      <c r="AK9" s="19">
        <v>50</v>
      </c>
      <c r="AL9" s="19">
        <v>0</v>
      </c>
      <c r="AM9" s="19">
        <v>0</v>
      </c>
      <c r="AN9" s="19">
        <v>0</v>
      </c>
      <c r="AO9" s="19">
        <v>0</v>
      </c>
      <c r="AP9" s="19">
        <v>40</v>
      </c>
      <c r="AQ9" s="1">
        <v>0</v>
      </c>
      <c r="AR9" s="1">
        <v>0</v>
      </c>
      <c r="AS9" s="15">
        <v>0</v>
      </c>
      <c r="AT9" s="1">
        <v>0</v>
      </c>
      <c r="AU9" s="1">
        <v>0</v>
      </c>
      <c r="AV9" s="1">
        <v>0</v>
      </c>
      <c r="AW9" s="1">
        <v>0</v>
      </c>
      <c r="AX9" s="1">
        <v>0</v>
      </c>
      <c r="AY9" s="8">
        <v>0</v>
      </c>
      <c r="AZ9" s="8">
        <v>0</v>
      </c>
      <c r="BA9" s="8">
        <v>0</v>
      </c>
      <c r="BB9" s="8">
        <v>0</v>
      </c>
      <c r="BC9" s="8">
        <v>0</v>
      </c>
      <c r="BD9" s="8">
        <v>0</v>
      </c>
      <c r="BE9" s="8">
        <v>0</v>
      </c>
      <c r="BF9" s="19">
        <v>0</v>
      </c>
      <c r="BG9" s="19">
        <v>0</v>
      </c>
      <c r="BH9" s="19">
        <v>0</v>
      </c>
      <c r="BI9" s="19">
        <v>0</v>
      </c>
      <c r="BJ9" s="19">
        <v>0</v>
      </c>
      <c r="BK9" s="19">
        <v>0</v>
      </c>
      <c r="BL9" s="19">
        <v>0</v>
      </c>
      <c r="BM9" s="1">
        <v>0</v>
      </c>
      <c r="BN9" s="1">
        <v>0</v>
      </c>
      <c r="BO9" s="1">
        <v>0</v>
      </c>
    </row>
    <row r="10" spans="1:67" x14ac:dyDescent="0.3">
      <c r="A10" s="2" t="s">
        <v>19</v>
      </c>
      <c r="B10" s="1">
        <v>12</v>
      </c>
      <c r="C10" s="1">
        <v>0</v>
      </c>
      <c r="D10" s="1">
        <v>0</v>
      </c>
      <c r="E10" s="1">
        <v>20</v>
      </c>
      <c r="F10" s="1">
        <v>60</v>
      </c>
      <c r="G10" s="8">
        <v>0</v>
      </c>
      <c r="H10" s="8">
        <v>0</v>
      </c>
      <c r="I10" s="8">
        <v>32</v>
      </c>
      <c r="J10" s="8">
        <v>0</v>
      </c>
      <c r="K10" s="8">
        <v>87</v>
      </c>
      <c r="L10" s="8">
        <v>12</v>
      </c>
      <c r="M10" s="8">
        <v>0</v>
      </c>
      <c r="N10" s="19">
        <v>0</v>
      </c>
      <c r="O10" s="19">
        <v>0</v>
      </c>
      <c r="P10" s="19">
        <v>0</v>
      </c>
      <c r="Q10" s="19">
        <v>0</v>
      </c>
      <c r="R10" s="19">
        <v>0</v>
      </c>
      <c r="S10" s="19">
        <v>0</v>
      </c>
      <c r="T10" s="19">
        <v>0</v>
      </c>
      <c r="U10" s="1">
        <v>8</v>
      </c>
      <c r="V10" s="1">
        <v>0</v>
      </c>
      <c r="W10" s="15">
        <v>0</v>
      </c>
      <c r="X10" s="1">
        <v>0</v>
      </c>
      <c r="Y10" s="1">
        <v>0</v>
      </c>
      <c r="Z10" s="1">
        <v>0</v>
      </c>
      <c r="AA10" s="1">
        <v>0</v>
      </c>
      <c r="AB10" s="1">
        <v>0</v>
      </c>
      <c r="AC10" s="8">
        <v>0</v>
      </c>
      <c r="AD10" s="8">
        <v>0</v>
      </c>
      <c r="AE10" s="8">
        <v>0</v>
      </c>
      <c r="AF10" s="8">
        <v>0</v>
      </c>
      <c r="AG10" s="8">
        <v>0</v>
      </c>
      <c r="AH10" s="8">
        <v>0</v>
      </c>
      <c r="AI10" s="8">
        <v>0</v>
      </c>
      <c r="AJ10" s="19">
        <v>0</v>
      </c>
      <c r="AK10" s="19">
        <v>25</v>
      </c>
      <c r="AL10" s="19">
        <v>0</v>
      </c>
      <c r="AM10" s="19">
        <v>0</v>
      </c>
      <c r="AN10" s="19">
        <v>0</v>
      </c>
      <c r="AO10" s="19">
        <v>20</v>
      </c>
      <c r="AP10" s="19">
        <v>0</v>
      </c>
      <c r="AQ10" s="1">
        <v>0</v>
      </c>
      <c r="AR10" s="1">
        <v>0</v>
      </c>
      <c r="AS10" s="15">
        <v>0</v>
      </c>
      <c r="AT10" s="1">
        <v>0</v>
      </c>
      <c r="AU10" s="1">
        <v>0</v>
      </c>
      <c r="AV10" s="1">
        <v>0</v>
      </c>
      <c r="AW10" s="1">
        <v>0</v>
      </c>
      <c r="AX10" s="1">
        <v>0</v>
      </c>
      <c r="AY10" s="8">
        <v>0</v>
      </c>
      <c r="AZ10" s="8">
        <v>0</v>
      </c>
      <c r="BA10" s="8">
        <v>0</v>
      </c>
      <c r="BB10" s="8">
        <v>0</v>
      </c>
      <c r="BC10" s="8">
        <v>0</v>
      </c>
      <c r="BD10" s="8">
        <v>0</v>
      </c>
      <c r="BE10" s="8">
        <v>0</v>
      </c>
      <c r="BF10" s="19">
        <v>0</v>
      </c>
      <c r="BG10" s="19">
        <v>0</v>
      </c>
      <c r="BH10" s="19">
        <v>0</v>
      </c>
      <c r="BI10" s="19">
        <v>0</v>
      </c>
      <c r="BJ10" s="19">
        <v>0</v>
      </c>
      <c r="BK10" s="19">
        <v>0</v>
      </c>
      <c r="BL10" s="19">
        <v>0</v>
      </c>
      <c r="BM10" s="1">
        <v>0</v>
      </c>
      <c r="BN10" s="1">
        <v>0</v>
      </c>
      <c r="BO10" s="1">
        <v>0</v>
      </c>
    </row>
    <row r="11" spans="1:67" x14ac:dyDescent="0.3">
      <c r="A11" s="2" t="s">
        <v>20</v>
      </c>
      <c r="B11" s="1">
        <v>12</v>
      </c>
      <c r="C11" s="1">
        <v>0</v>
      </c>
      <c r="D11" s="1">
        <v>0</v>
      </c>
      <c r="E11" s="1">
        <v>0</v>
      </c>
      <c r="F11" s="1">
        <v>0</v>
      </c>
      <c r="G11" s="8">
        <v>0</v>
      </c>
      <c r="H11" s="8">
        <v>0</v>
      </c>
      <c r="I11" s="8">
        <v>0</v>
      </c>
      <c r="J11" s="8">
        <v>56</v>
      </c>
      <c r="K11" s="8">
        <v>0</v>
      </c>
      <c r="L11" s="8">
        <v>22</v>
      </c>
      <c r="M11" s="8">
        <v>0</v>
      </c>
      <c r="N11" s="19">
        <v>0</v>
      </c>
      <c r="O11" s="19">
        <v>0</v>
      </c>
      <c r="P11" s="19">
        <v>0</v>
      </c>
      <c r="Q11" s="19">
        <v>0</v>
      </c>
      <c r="R11" s="19">
        <v>0</v>
      </c>
      <c r="S11" s="19">
        <v>0</v>
      </c>
      <c r="T11" s="19">
        <v>0</v>
      </c>
      <c r="U11" s="1">
        <v>0</v>
      </c>
      <c r="V11" s="1">
        <v>0</v>
      </c>
      <c r="W11" s="15">
        <v>0</v>
      </c>
      <c r="X11" s="1">
        <v>0</v>
      </c>
      <c r="Y11" s="1">
        <v>0</v>
      </c>
      <c r="Z11" s="1">
        <v>0</v>
      </c>
      <c r="AA11" s="1">
        <v>0</v>
      </c>
      <c r="AB11" s="1">
        <v>0</v>
      </c>
      <c r="AC11" s="8">
        <v>0</v>
      </c>
      <c r="AD11" s="8">
        <v>0</v>
      </c>
      <c r="AE11" s="8">
        <v>0</v>
      </c>
      <c r="AF11" s="8">
        <v>0</v>
      </c>
      <c r="AG11" s="8">
        <v>0</v>
      </c>
      <c r="AH11" s="8">
        <v>0</v>
      </c>
      <c r="AI11" s="8">
        <v>0</v>
      </c>
      <c r="AJ11" s="19">
        <v>25</v>
      </c>
      <c r="AK11" s="19">
        <v>0</v>
      </c>
      <c r="AL11" s="19">
        <v>0</v>
      </c>
      <c r="AM11" s="19">
        <v>0</v>
      </c>
      <c r="AN11" s="19">
        <v>0</v>
      </c>
      <c r="AO11" s="19">
        <v>20</v>
      </c>
      <c r="AP11" s="19">
        <v>0</v>
      </c>
      <c r="AQ11" s="1">
        <v>0</v>
      </c>
      <c r="AR11" s="1">
        <v>0</v>
      </c>
      <c r="AS11" s="15">
        <v>0</v>
      </c>
      <c r="AT11" s="1">
        <v>18</v>
      </c>
      <c r="AU11" s="1">
        <v>0</v>
      </c>
      <c r="AV11" s="1">
        <v>0</v>
      </c>
      <c r="AW11" s="1">
        <v>0</v>
      </c>
      <c r="AX11" s="1">
        <v>0</v>
      </c>
      <c r="AY11" s="8">
        <v>0</v>
      </c>
      <c r="AZ11" s="8">
        <v>0</v>
      </c>
      <c r="BA11" s="8">
        <v>0</v>
      </c>
      <c r="BB11" s="8">
        <v>0</v>
      </c>
      <c r="BC11" s="8">
        <v>0</v>
      </c>
      <c r="BD11" s="8">
        <v>59</v>
      </c>
      <c r="BE11" s="8">
        <v>0</v>
      </c>
      <c r="BF11" s="19">
        <v>0</v>
      </c>
      <c r="BG11" s="19">
        <v>0</v>
      </c>
      <c r="BH11" s="19">
        <v>0</v>
      </c>
      <c r="BI11" s="19">
        <v>0</v>
      </c>
      <c r="BJ11" s="19">
        <v>0</v>
      </c>
      <c r="BK11" s="19">
        <v>0</v>
      </c>
      <c r="BL11" s="19">
        <v>0</v>
      </c>
      <c r="BM11" s="1">
        <v>0</v>
      </c>
      <c r="BN11" s="1">
        <v>0</v>
      </c>
      <c r="BO11" s="1">
        <v>15</v>
      </c>
    </row>
    <row r="12" spans="1:67" x14ac:dyDescent="0.3">
      <c r="A12" s="2" t="s">
        <v>21</v>
      </c>
      <c r="B12" s="1">
        <v>12</v>
      </c>
      <c r="C12" s="1">
        <v>0</v>
      </c>
      <c r="D12" s="1">
        <v>0</v>
      </c>
      <c r="E12" s="1">
        <v>10</v>
      </c>
      <c r="F12" s="1">
        <v>0</v>
      </c>
      <c r="G12" s="8">
        <v>0</v>
      </c>
      <c r="H12" s="8">
        <v>0</v>
      </c>
      <c r="I12" s="8">
        <v>0</v>
      </c>
      <c r="J12" s="8">
        <v>0</v>
      </c>
      <c r="K12" s="8">
        <v>0</v>
      </c>
      <c r="L12" s="8">
        <v>60</v>
      </c>
      <c r="M12" s="8">
        <v>60</v>
      </c>
      <c r="N12" s="19">
        <v>0</v>
      </c>
      <c r="O12" s="19">
        <v>0</v>
      </c>
      <c r="P12" s="19">
        <v>0</v>
      </c>
      <c r="Q12" s="19">
        <v>0</v>
      </c>
      <c r="R12" s="19">
        <v>0</v>
      </c>
      <c r="S12" s="19">
        <v>0</v>
      </c>
      <c r="T12" s="19">
        <v>20</v>
      </c>
      <c r="U12" s="1">
        <v>8</v>
      </c>
      <c r="V12" s="1">
        <v>0</v>
      </c>
      <c r="W12" s="15">
        <v>0</v>
      </c>
      <c r="X12" s="1">
        <v>0</v>
      </c>
      <c r="Y12" s="1">
        <v>0</v>
      </c>
      <c r="Z12" s="1">
        <v>0</v>
      </c>
      <c r="AA12" s="1">
        <v>0</v>
      </c>
      <c r="AB12" s="1">
        <v>0</v>
      </c>
      <c r="AC12" s="8">
        <v>0</v>
      </c>
      <c r="AD12" s="8">
        <v>0</v>
      </c>
      <c r="AE12" s="8">
        <v>0</v>
      </c>
      <c r="AF12" s="8">
        <v>0</v>
      </c>
      <c r="AG12" s="8">
        <v>0</v>
      </c>
      <c r="AH12" s="8">
        <v>0</v>
      </c>
      <c r="AI12" s="8">
        <v>0</v>
      </c>
      <c r="AJ12" s="19">
        <v>0</v>
      </c>
      <c r="AK12" s="19">
        <v>0</v>
      </c>
      <c r="AL12" s="19">
        <v>0</v>
      </c>
      <c r="AM12" s="19">
        <v>0</v>
      </c>
      <c r="AN12" s="19">
        <v>0</v>
      </c>
      <c r="AO12" s="19">
        <v>0</v>
      </c>
      <c r="AP12" s="19">
        <v>0</v>
      </c>
      <c r="AQ12" s="1">
        <v>0</v>
      </c>
      <c r="AR12" s="1">
        <v>0</v>
      </c>
      <c r="AS12" s="15">
        <v>0</v>
      </c>
      <c r="AT12" s="1">
        <v>0</v>
      </c>
      <c r="AU12" s="1">
        <v>0</v>
      </c>
      <c r="AV12" s="1">
        <v>0</v>
      </c>
      <c r="AW12" s="1">
        <v>0</v>
      </c>
      <c r="AX12" s="1">
        <v>0</v>
      </c>
      <c r="AY12" s="8">
        <v>0</v>
      </c>
      <c r="AZ12" s="8">
        <v>0</v>
      </c>
      <c r="BA12" s="8">
        <v>0</v>
      </c>
      <c r="BB12" s="8">
        <v>0</v>
      </c>
      <c r="BC12" s="8">
        <v>0</v>
      </c>
      <c r="BD12" s="8">
        <v>0</v>
      </c>
      <c r="BE12" s="8">
        <v>0</v>
      </c>
      <c r="BF12" s="19">
        <v>0</v>
      </c>
      <c r="BG12" s="19">
        <v>0</v>
      </c>
      <c r="BH12" s="19">
        <v>0</v>
      </c>
      <c r="BI12" s="19">
        <v>0</v>
      </c>
      <c r="BJ12" s="19">
        <v>0</v>
      </c>
      <c r="BK12" s="19">
        <v>17.5</v>
      </c>
      <c r="BL12" s="19">
        <v>0</v>
      </c>
      <c r="BM12" s="1">
        <v>0</v>
      </c>
      <c r="BN12" s="1">
        <v>0</v>
      </c>
      <c r="BO12" s="1">
        <v>0</v>
      </c>
    </row>
    <row r="13" spans="1:67" x14ac:dyDescent="0.3">
      <c r="A13" s="2" t="s">
        <v>22</v>
      </c>
      <c r="B13" s="1">
        <v>12</v>
      </c>
      <c r="C13" s="1">
        <v>0</v>
      </c>
      <c r="D13" s="1">
        <v>0</v>
      </c>
      <c r="E13" s="1">
        <v>0</v>
      </c>
      <c r="F13" s="1">
        <v>0</v>
      </c>
      <c r="G13" s="8">
        <v>0</v>
      </c>
      <c r="H13" s="8">
        <v>30</v>
      </c>
      <c r="I13" s="8">
        <v>0</v>
      </c>
      <c r="J13" s="8">
        <v>0</v>
      </c>
      <c r="K13" s="8">
        <v>0</v>
      </c>
      <c r="L13" s="8">
        <v>59</v>
      </c>
      <c r="M13" s="8">
        <v>0</v>
      </c>
      <c r="N13" s="19">
        <v>0</v>
      </c>
      <c r="O13" s="19">
        <v>0</v>
      </c>
      <c r="P13" s="19">
        <v>0</v>
      </c>
      <c r="Q13" s="19">
        <v>0</v>
      </c>
      <c r="R13" s="19">
        <v>0</v>
      </c>
      <c r="S13" s="19">
        <v>0</v>
      </c>
      <c r="T13" s="19">
        <v>0</v>
      </c>
      <c r="U13" s="1">
        <v>0</v>
      </c>
      <c r="V13" s="1">
        <v>0</v>
      </c>
      <c r="W13" s="15">
        <v>0</v>
      </c>
      <c r="X13" s="1">
        <v>0</v>
      </c>
      <c r="Y13" s="1">
        <v>0</v>
      </c>
      <c r="Z13" s="1">
        <v>0</v>
      </c>
      <c r="AA13" s="1">
        <v>0</v>
      </c>
      <c r="AB13" s="1">
        <v>0</v>
      </c>
      <c r="AC13" s="8">
        <v>0</v>
      </c>
      <c r="AD13" s="8">
        <v>0</v>
      </c>
      <c r="AE13" s="8">
        <v>0</v>
      </c>
      <c r="AF13" s="8">
        <v>0</v>
      </c>
      <c r="AG13" s="8">
        <v>0</v>
      </c>
      <c r="AH13" s="8">
        <v>0</v>
      </c>
      <c r="AI13" s="8">
        <v>0</v>
      </c>
      <c r="AJ13" s="19">
        <v>0</v>
      </c>
      <c r="AK13" s="19">
        <v>0</v>
      </c>
      <c r="AL13" s="19">
        <v>0</v>
      </c>
      <c r="AM13" s="19">
        <v>0</v>
      </c>
      <c r="AN13" s="19">
        <v>0</v>
      </c>
      <c r="AO13" s="19">
        <v>0</v>
      </c>
      <c r="AP13" s="19">
        <v>0</v>
      </c>
      <c r="AQ13" s="1">
        <v>0</v>
      </c>
      <c r="AR13" s="1">
        <v>0</v>
      </c>
      <c r="AS13" s="15">
        <v>0</v>
      </c>
      <c r="AT13" s="1">
        <v>0</v>
      </c>
      <c r="AU13" s="1">
        <v>0</v>
      </c>
      <c r="AV13" s="1">
        <v>0</v>
      </c>
      <c r="AW13" s="1">
        <v>0</v>
      </c>
      <c r="AX13" s="1">
        <v>0</v>
      </c>
      <c r="AY13" s="8">
        <v>0</v>
      </c>
      <c r="AZ13" s="8">
        <v>0</v>
      </c>
      <c r="BA13" s="8">
        <v>0</v>
      </c>
      <c r="BB13" s="8">
        <v>0</v>
      </c>
      <c r="BC13" s="8">
        <v>0</v>
      </c>
      <c r="BD13" s="8">
        <v>39</v>
      </c>
      <c r="BE13" s="8">
        <v>0</v>
      </c>
      <c r="BF13" s="19">
        <v>0</v>
      </c>
      <c r="BG13" s="19">
        <v>0</v>
      </c>
      <c r="BH13" s="19">
        <v>0</v>
      </c>
      <c r="BI13" s="19">
        <v>0</v>
      </c>
      <c r="BJ13" s="19">
        <v>0</v>
      </c>
      <c r="BK13" s="19">
        <v>0</v>
      </c>
      <c r="BL13" s="19">
        <v>0</v>
      </c>
      <c r="BM13" s="1">
        <v>0</v>
      </c>
      <c r="BN13" s="1">
        <v>0</v>
      </c>
      <c r="BO13" s="1">
        <v>10</v>
      </c>
    </row>
    <row r="14" spans="1:67" x14ac:dyDescent="0.3">
      <c r="A14" s="2" t="s">
        <v>23</v>
      </c>
      <c r="B14" s="1">
        <v>12</v>
      </c>
      <c r="C14" s="1">
        <v>0</v>
      </c>
      <c r="D14" s="1">
        <v>0</v>
      </c>
      <c r="E14" s="1">
        <v>20</v>
      </c>
      <c r="F14" s="1">
        <v>0</v>
      </c>
      <c r="G14" s="8">
        <v>0</v>
      </c>
      <c r="H14" s="8">
        <v>12</v>
      </c>
      <c r="I14" s="8">
        <v>0</v>
      </c>
      <c r="J14" s="8">
        <v>0</v>
      </c>
      <c r="K14" s="8">
        <v>0</v>
      </c>
      <c r="L14" s="8">
        <v>37</v>
      </c>
      <c r="M14" s="8">
        <v>0</v>
      </c>
      <c r="N14" s="19">
        <v>0</v>
      </c>
      <c r="O14" s="19">
        <v>0</v>
      </c>
      <c r="P14" s="19">
        <v>0</v>
      </c>
      <c r="Q14" s="19">
        <v>0</v>
      </c>
      <c r="R14" s="19">
        <v>0</v>
      </c>
      <c r="S14" s="19">
        <v>50</v>
      </c>
      <c r="T14" s="19">
        <v>0</v>
      </c>
      <c r="U14" s="1">
        <v>8</v>
      </c>
      <c r="V14" s="1">
        <v>0</v>
      </c>
      <c r="W14" s="15">
        <v>0</v>
      </c>
      <c r="X14" s="1">
        <v>0</v>
      </c>
      <c r="Y14" s="1">
        <v>0</v>
      </c>
      <c r="Z14" s="1">
        <v>0</v>
      </c>
      <c r="AA14" s="1">
        <v>0</v>
      </c>
      <c r="AB14" s="1">
        <v>0</v>
      </c>
      <c r="AC14" s="8">
        <v>0</v>
      </c>
      <c r="AD14" s="8">
        <v>0</v>
      </c>
      <c r="AE14" s="8">
        <v>0</v>
      </c>
      <c r="AF14" s="8">
        <v>0</v>
      </c>
      <c r="AG14" s="8">
        <v>0</v>
      </c>
      <c r="AH14" s="8">
        <v>0</v>
      </c>
      <c r="AI14" s="8">
        <v>0</v>
      </c>
      <c r="AJ14" s="19">
        <v>0</v>
      </c>
      <c r="AK14" s="19">
        <v>0</v>
      </c>
      <c r="AL14" s="19">
        <v>0</v>
      </c>
      <c r="AM14" s="19">
        <v>0</v>
      </c>
      <c r="AN14" s="19">
        <v>0</v>
      </c>
      <c r="AO14" s="19">
        <v>0</v>
      </c>
      <c r="AP14" s="19">
        <v>0</v>
      </c>
      <c r="AQ14" s="1">
        <v>0</v>
      </c>
      <c r="AR14" s="1">
        <v>0</v>
      </c>
      <c r="AS14" s="15">
        <v>0</v>
      </c>
      <c r="AT14" s="1">
        <v>0</v>
      </c>
      <c r="AU14" s="1">
        <v>0</v>
      </c>
      <c r="AV14" s="1">
        <v>0</v>
      </c>
      <c r="AW14" s="1">
        <v>0</v>
      </c>
      <c r="AX14" s="1">
        <v>0</v>
      </c>
      <c r="AY14" s="8">
        <v>0</v>
      </c>
      <c r="AZ14" s="8">
        <v>0</v>
      </c>
      <c r="BA14" s="8">
        <v>0</v>
      </c>
      <c r="BB14" s="8">
        <v>0</v>
      </c>
      <c r="BC14" s="8">
        <v>0</v>
      </c>
      <c r="BD14" s="8">
        <v>0</v>
      </c>
      <c r="BE14" s="8">
        <v>0</v>
      </c>
      <c r="BF14" s="19">
        <v>0</v>
      </c>
      <c r="BG14" s="19">
        <v>0</v>
      </c>
      <c r="BH14" s="19">
        <v>0</v>
      </c>
      <c r="BI14" s="19">
        <v>0</v>
      </c>
      <c r="BJ14" s="19">
        <v>0</v>
      </c>
      <c r="BK14" s="19">
        <v>20</v>
      </c>
      <c r="BL14" s="19">
        <v>0</v>
      </c>
      <c r="BM14" s="1">
        <v>0</v>
      </c>
      <c r="BN14" s="1">
        <v>0</v>
      </c>
      <c r="BO14" s="1">
        <v>0</v>
      </c>
    </row>
    <row r="15" spans="1:67" x14ac:dyDescent="0.3">
      <c r="A15" s="2" t="s">
        <v>77</v>
      </c>
      <c r="B15" s="1">
        <v>20</v>
      </c>
      <c r="C15" s="1">
        <v>0</v>
      </c>
      <c r="D15" s="1">
        <v>0</v>
      </c>
      <c r="E15" s="1">
        <v>10</v>
      </c>
      <c r="F15" s="1">
        <v>0</v>
      </c>
      <c r="G15" s="8">
        <v>0</v>
      </c>
      <c r="H15" s="8">
        <v>0</v>
      </c>
      <c r="I15" s="8">
        <v>10</v>
      </c>
      <c r="J15" s="8">
        <v>0</v>
      </c>
      <c r="K15" s="8">
        <v>0</v>
      </c>
      <c r="L15" s="8">
        <v>60</v>
      </c>
      <c r="M15" s="8">
        <v>0</v>
      </c>
      <c r="N15" s="19">
        <v>0</v>
      </c>
      <c r="O15" s="19">
        <v>0</v>
      </c>
      <c r="P15" s="19">
        <v>0</v>
      </c>
      <c r="Q15" s="19">
        <v>0</v>
      </c>
      <c r="R15" s="19">
        <v>0</v>
      </c>
      <c r="S15" s="19">
        <v>0</v>
      </c>
      <c r="T15" s="19">
        <v>0</v>
      </c>
      <c r="U15" s="1">
        <v>0</v>
      </c>
      <c r="V15" s="1">
        <v>0</v>
      </c>
      <c r="W15" s="15">
        <v>0</v>
      </c>
      <c r="X15" s="1">
        <v>0</v>
      </c>
      <c r="Y15" s="1">
        <v>0</v>
      </c>
      <c r="Z15" s="1">
        <v>0</v>
      </c>
      <c r="AA15" s="1">
        <v>0</v>
      </c>
      <c r="AB15" s="1">
        <v>0</v>
      </c>
      <c r="AC15" s="8">
        <v>0</v>
      </c>
      <c r="AD15" s="8">
        <v>0</v>
      </c>
      <c r="AE15" s="8">
        <v>0</v>
      </c>
      <c r="AF15" s="8">
        <v>0</v>
      </c>
      <c r="AG15" s="8">
        <v>0</v>
      </c>
      <c r="AH15" s="8">
        <v>0</v>
      </c>
      <c r="AI15" s="8">
        <v>0</v>
      </c>
      <c r="AJ15" s="19">
        <v>0</v>
      </c>
      <c r="AK15" s="19">
        <v>0</v>
      </c>
      <c r="AL15" s="19">
        <v>0</v>
      </c>
      <c r="AM15" s="19">
        <v>0</v>
      </c>
      <c r="AN15" s="19">
        <v>0</v>
      </c>
      <c r="AO15" s="19">
        <v>0</v>
      </c>
      <c r="AP15" s="19">
        <v>0</v>
      </c>
      <c r="AQ15" s="1">
        <v>0</v>
      </c>
      <c r="AR15" s="1">
        <v>0</v>
      </c>
      <c r="AS15" s="15">
        <v>0</v>
      </c>
      <c r="AT15" s="1">
        <v>0</v>
      </c>
      <c r="AU15" s="1">
        <v>0</v>
      </c>
      <c r="AV15" s="1">
        <v>0</v>
      </c>
      <c r="AW15" s="1">
        <v>0</v>
      </c>
      <c r="AX15" s="1">
        <v>0</v>
      </c>
      <c r="AY15" s="8">
        <v>0</v>
      </c>
      <c r="AZ15" s="8">
        <v>0</v>
      </c>
      <c r="BA15" s="8">
        <v>0</v>
      </c>
      <c r="BB15" s="8">
        <v>0</v>
      </c>
      <c r="BC15" s="8">
        <v>0</v>
      </c>
      <c r="BD15" s="8">
        <v>0</v>
      </c>
      <c r="BE15" s="8">
        <v>0</v>
      </c>
      <c r="BF15" s="19">
        <v>0</v>
      </c>
      <c r="BG15" s="19">
        <v>0</v>
      </c>
      <c r="BH15" s="19">
        <v>0</v>
      </c>
      <c r="BI15" s="19">
        <v>0</v>
      </c>
      <c r="BJ15" s="19">
        <v>0</v>
      </c>
      <c r="BK15" s="19">
        <v>10</v>
      </c>
      <c r="BL15" s="19">
        <v>0</v>
      </c>
      <c r="BM15" s="1">
        <v>0</v>
      </c>
      <c r="BN15" s="1">
        <v>0</v>
      </c>
      <c r="BO15" s="1">
        <v>0</v>
      </c>
    </row>
    <row r="16" spans="1:67" x14ac:dyDescent="0.3">
      <c r="A16" s="2" t="s">
        <v>24</v>
      </c>
      <c r="B16" s="1">
        <v>12</v>
      </c>
      <c r="C16" s="1">
        <v>0</v>
      </c>
      <c r="D16" s="1">
        <v>0</v>
      </c>
      <c r="E16" s="1">
        <v>0</v>
      </c>
      <c r="F16" s="1">
        <v>0</v>
      </c>
      <c r="G16" s="8">
        <v>52</v>
      </c>
      <c r="H16" s="8">
        <v>0</v>
      </c>
      <c r="I16" s="8">
        <v>0</v>
      </c>
      <c r="J16" s="8">
        <v>0</v>
      </c>
      <c r="K16" s="8">
        <v>0</v>
      </c>
      <c r="L16" s="8">
        <v>34</v>
      </c>
      <c r="M16" s="8">
        <v>0</v>
      </c>
      <c r="N16" s="19">
        <v>0</v>
      </c>
      <c r="O16" s="19">
        <v>0</v>
      </c>
      <c r="P16" s="19">
        <v>0</v>
      </c>
      <c r="Q16" s="19">
        <v>0</v>
      </c>
      <c r="R16" s="19">
        <v>0</v>
      </c>
      <c r="S16" s="19">
        <v>0</v>
      </c>
      <c r="T16" s="19">
        <v>0</v>
      </c>
      <c r="U16" s="1">
        <v>0</v>
      </c>
      <c r="V16" s="1">
        <v>0</v>
      </c>
      <c r="W16" s="15">
        <v>12</v>
      </c>
      <c r="X16" s="1">
        <v>0</v>
      </c>
      <c r="Y16" s="1">
        <v>0</v>
      </c>
      <c r="Z16" s="1">
        <v>0</v>
      </c>
      <c r="AA16" s="1">
        <v>0</v>
      </c>
      <c r="AB16" s="1">
        <v>0</v>
      </c>
      <c r="AC16" s="8">
        <v>0</v>
      </c>
      <c r="AD16" s="8">
        <v>0</v>
      </c>
      <c r="AE16" s="8">
        <v>0</v>
      </c>
      <c r="AF16" s="8">
        <v>0</v>
      </c>
      <c r="AG16" s="8">
        <v>0</v>
      </c>
      <c r="AH16" s="8">
        <v>15</v>
      </c>
      <c r="AI16" s="8">
        <v>0</v>
      </c>
      <c r="AJ16" s="19">
        <v>0</v>
      </c>
      <c r="AK16" s="19">
        <v>0</v>
      </c>
      <c r="AL16" s="19">
        <v>25</v>
      </c>
      <c r="AM16" s="19">
        <v>0</v>
      </c>
      <c r="AN16" s="19">
        <v>0</v>
      </c>
      <c r="AO16" s="19">
        <v>20</v>
      </c>
      <c r="AP16" s="19">
        <v>0</v>
      </c>
      <c r="AQ16" s="1">
        <v>0</v>
      </c>
      <c r="AR16" s="1">
        <v>0</v>
      </c>
      <c r="AS16" s="15">
        <v>0</v>
      </c>
      <c r="AT16" s="1">
        <v>0</v>
      </c>
      <c r="AU16" s="1">
        <v>0</v>
      </c>
      <c r="AV16" s="1">
        <v>0</v>
      </c>
      <c r="AW16" s="1">
        <v>0</v>
      </c>
      <c r="AX16" s="1">
        <v>0</v>
      </c>
      <c r="AY16" s="8">
        <v>0</v>
      </c>
      <c r="AZ16" s="8">
        <v>0</v>
      </c>
      <c r="BA16" s="8">
        <v>0</v>
      </c>
      <c r="BB16" s="8">
        <v>0</v>
      </c>
      <c r="BC16" s="8">
        <v>0</v>
      </c>
      <c r="BD16" s="8">
        <v>0</v>
      </c>
      <c r="BE16" s="8">
        <v>0</v>
      </c>
      <c r="BF16" s="19">
        <v>0</v>
      </c>
      <c r="BG16" s="19">
        <v>0</v>
      </c>
      <c r="BH16" s="19">
        <v>0</v>
      </c>
      <c r="BI16" s="19">
        <v>0</v>
      </c>
      <c r="BJ16" s="19">
        <v>0</v>
      </c>
      <c r="BK16" s="19">
        <v>0</v>
      </c>
      <c r="BL16" s="19">
        <v>0</v>
      </c>
      <c r="BM16" s="1">
        <v>0</v>
      </c>
      <c r="BN16" s="1">
        <v>0</v>
      </c>
      <c r="BO16" s="1">
        <v>0</v>
      </c>
    </row>
    <row r="17" spans="1:67" x14ac:dyDescent="0.3">
      <c r="A17" s="2" t="s">
        <v>25</v>
      </c>
      <c r="B17" s="1">
        <v>212</v>
      </c>
      <c r="C17" s="1">
        <v>0</v>
      </c>
      <c r="D17" s="1">
        <v>0</v>
      </c>
      <c r="E17" s="1">
        <v>8</v>
      </c>
      <c r="F17" s="1">
        <v>0</v>
      </c>
      <c r="G17" s="8">
        <v>60</v>
      </c>
      <c r="H17" s="8">
        <v>0</v>
      </c>
      <c r="I17" s="8">
        <v>0</v>
      </c>
      <c r="J17" s="8">
        <v>0</v>
      </c>
      <c r="K17" s="8">
        <v>0</v>
      </c>
      <c r="L17" s="8">
        <v>57</v>
      </c>
      <c r="M17" s="8">
        <v>0</v>
      </c>
      <c r="N17" s="19">
        <v>0</v>
      </c>
      <c r="O17" s="19">
        <v>0</v>
      </c>
      <c r="P17" s="19">
        <v>0</v>
      </c>
      <c r="Q17" s="19">
        <v>0</v>
      </c>
      <c r="R17" s="19">
        <v>0</v>
      </c>
      <c r="S17" s="19">
        <v>0</v>
      </c>
      <c r="T17" s="19">
        <v>0</v>
      </c>
      <c r="U17" s="1">
        <v>0</v>
      </c>
      <c r="V17" s="1">
        <v>0</v>
      </c>
      <c r="W17" s="15">
        <v>0</v>
      </c>
      <c r="X17" s="1">
        <v>0</v>
      </c>
      <c r="Y17" s="1">
        <v>0</v>
      </c>
      <c r="Z17" s="1">
        <v>0</v>
      </c>
      <c r="AA17" s="1">
        <v>0</v>
      </c>
      <c r="AB17" s="1">
        <v>0</v>
      </c>
      <c r="AC17" s="8">
        <v>0</v>
      </c>
      <c r="AD17" s="8">
        <v>0</v>
      </c>
      <c r="AE17" s="8">
        <v>0</v>
      </c>
      <c r="AF17" s="8">
        <v>0</v>
      </c>
      <c r="AG17" s="8">
        <v>0</v>
      </c>
      <c r="AH17" s="8">
        <v>0</v>
      </c>
      <c r="AI17" s="8">
        <v>0</v>
      </c>
      <c r="AJ17" s="19">
        <v>0</v>
      </c>
      <c r="AK17" s="19">
        <v>0</v>
      </c>
      <c r="AL17" s="19">
        <v>25</v>
      </c>
      <c r="AM17" s="19">
        <v>0</v>
      </c>
      <c r="AN17" s="19">
        <v>0</v>
      </c>
      <c r="AO17" s="19">
        <v>20</v>
      </c>
      <c r="AP17" s="19">
        <v>0</v>
      </c>
      <c r="AQ17" s="1">
        <v>0</v>
      </c>
      <c r="AR17" s="1">
        <v>0</v>
      </c>
      <c r="AS17" s="15">
        <v>0</v>
      </c>
      <c r="AT17" s="1">
        <v>0</v>
      </c>
      <c r="AU17" s="1">
        <v>0</v>
      </c>
      <c r="AV17" s="1">
        <v>0</v>
      </c>
      <c r="AW17" s="1">
        <v>0</v>
      </c>
      <c r="AX17" s="1">
        <v>0</v>
      </c>
      <c r="AY17" s="8">
        <v>0</v>
      </c>
      <c r="AZ17" s="8">
        <v>0</v>
      </c>
      <c r="BA17" s="8">
        <v>0</v>
      </c>
      <c r="BB17" s="8">
        <v>0</v>
      </c>
      <c r="BC17" s="8">
        <v>0</v>
      </c>
      <c r="BD17" s="8">
        <v>0</v>
      </c>
      <c r="BE17" s="8">
        <v>0</v>
      </c>
      <c r="BF17" s="19">
        <v>0</v>
      </c>
      <c r="BG17" s="19">
        <v>0</v>
      </c>
      <c r="BH17" s="19">
        <v>0</v>
      </c>
      <c r="BI17" s="19">
        <v>0</v>
      </c>
      <c r="BJ17" s="19">
        <v>0</v>
      </c>
      <c r="BK17" s="19">
        <v>0</v>
      </c>
      <c r="BL17" s="19">
        <v>0</v>
      </c>
      <c r="BM17" s="1">
        <v>0</v>
      </c>
      <c r="BN17" s="1">
        <v>0</v>
      </c>
      <c r="BO17" s="1">
        <v>0</v>
      </c>
    </row>
    <row r="18" spans="1:67" x14ac:dyDescent="0.3">
      <c r="A18" s="2" t="s">
        <v>26</v>
      </c>
      <c r="B18" s="1">
        <v>12</v>
      </c>
      <c r="C18" s="1">
        <v>0</v>
      </c>
      <c r="D18" s="1">
        <v>0</v>
      </c>
      <c r="E18" s="1">
        <v>0</v>
      </c>
      <c r="F18" s="1">
        <v>0</v>
      </c>
      <c r="G18" s="8">
        <v>42</v>
      </c>
      <c r="H18" s="8">
        <v>42</v>
      </c>
      <c r="I18" s="8">
        <v>0</v>
      </c>
      <c r="J18" s="8">
        <v>0</v>
      </c>
      <c r="K18" s="8">
        <v>0</v>
      </c>
      <c r="L18" s="8">
        <v>12</v>
      </c>
      <c r="M18" s="8">
        <v>0</v>
      </c>
      <c r="N18" s="19">
        <v>0</v>
      </c>
      <c r="O18" s="19">
        <v>0</v>
      </c>
      <c r="P18" s="19">
        <v>0</v>
      </c>
      <c r="Q18" s="19">
        <v>0</v>
      </c>
      <c r="R18" s="19">
        <v>0</v>
      </c>
      <c r="S18" s="19">
        <v>0</v>
      </c>
      <c r="T18" s="19">
        <v>0</v>
      </c>
      <c r="U18" s="1">
        <v>0</v>
      </c>
      <c r="V18" s="1">
        <v>0</v>
      </c>
      <c r="W18" s="15">
        <v>0</v>
      </c>
      <c r="X18" s="1">
        <v>22.5</v>
      </c>
      <c r="Y18" s="1">
        <v>0</v>
      </c>
      <c r="Z18" s="1">
        <v>0</v>
      </c>
      <c r="AA18" s="1">
        <v>0</v>
      </c>
      <c r="AB18" s="1">
        <v>0</v>
      </c>
      <c r="AC18" s="8">
        <v>0</v>
      </c>
      <c r="AD18" s="8">
        <v>0</v>
      </c>
      <c r="AE18" s="8">
        <v>0</v>
      </c>
      <c r="AF18" s="8">
        <v>0</v>
      </c>
      <c r="AG18" s="8">
        <v>0</v>
      </c>
      <c r="AH18" s="8">
        <v>0</v>
      </c>
      <c r="AI18" s="8">
        <v>12</v>
      </c>
      <c r="AJ18" s="19">
        <v>0</v>
      </c>
      <c r="AK18" s="19">
        <v>0</v>
      </c>
      <c r="AL18" s="19">
        <v>0</v>
      </c>
      <c r="AM18" s="19">
        <v>0</v>
      </c>
      <c r="AN18" s="19">
        <v>0</v>
      </c>
      <c r="AO18" s="19">
        <v>130</v>
      </c>
      <c r="AP18" s="19">
        <v>0</v>
      </c>
      <c r="AQ18" s="1">
        <v>0</v>
      </c>
      <c r="AR18" s="1">
        <v>0</v>
      </c>
      <c r="AS18" s="15">
        <v>10</v>
      </c>
      <c r="AT18" s="1">
        <v>0</v>
      </c>
      <c r="AU18" s="1">
        <v>0</v>
      </c>
      <c r="AV18" s="1">
        <v>0</v>
      </c>
      <c r="AW18" s="1">
        <v>0</v>
      </c>
      <c r="AX18" s="1">
        <v>0</v>
      </c>
      <c r="AY18" s="8">
        <v>0</v>
      </c>
      <c r="AZ18" s="8">
        <v>0</v>
      </c>
      <c r="BA18" s="8">
        <v>0</v>
      </c>
      <c r="BB18" s="8">
        <v>0</v>
      </c>
      <c r="BC18" s="8">
        <v>0</v>
      </c>
      <c r="BD18" s="8">
        <v>0</v>
      </c>
      <c r="BE18" s="8">
        <v>0</v>
      </c>
      <c r="BF18" s="19">
        <v>0</v>
      </c>
      <c r="BG18" s="19">
        <v>0</v>
      </c>
      <c r="BH18" s="19">
        <v>0</v>
      </c>
      <c r="BI18" s="19">
        <v>0</v>
      </c>
      <c r="BJ18" s="19">
        <v>0</v>
      </c>
      <c r="BK18" s="19">
        <v>0</v>
      </c>
      <c r="BL18" s="19">
        <v>0</v>
      </c>
      <c r="BM18" s="1">
        <v>0</v>
      </c>
      <c r="BN18" s="1">
        <v>0</v>
      </c>
      <c r="BO18" s="1">
        <v>0</v>
      </c>
    </row>
    <row r="19" spans="1:67" x14ac:dyDescent="0.3">
      <c r="A19" s="2" t="s">
        <v>27</v>
      </c>
      <c r="B19" s="1">
        <v>32</v>
      </c>
      <c r="C19" s="1">
        <v>0</v>
      </c>
      <c r="D19" s="1">
        <v>0</v>
      </c>
      <c r="E19" s="1">
        <v>0</v>
      </c>
      <c r="F19" s="1">
        <v>0</v>
      </c>
      <c r="G19" s="8">
        <v>0</v>
      </c>
      <c r="H19" s="8">
        <v>48</v>
      </c>
      <c r="I19" s="8">
        <v>0</v>
      </c>
      <c r="J19" s="8">
        <v>0</v>
      </c>
      <c r="K19" s="8">
        <v>0</v>
      </c>
      <c r="L19" s="8">
        <v>0</v>
      </c>
      <c r="M19" s="8">
        <v>0</v>
      </c>
      <c r="N19" s="19">
        <v>0</v>
      </c>
      <c r="O19" s="19">
        <v>0</v>
      </c>
      <c r="P19" s="19">
        <v>0</v>
      </c>
      <c r="Q19" s="19">
        <v>0</v>
      </c>
      <c r="R19" s="19">
        <v>0</v>
      </c>
      <c r="S19" s="19">
        <v>0</v>
      </c>
      <c r="T19" s="19">
        <v>0</v>
      </c>
      <c r="U19" s="1">
        <v>0</v>
      </c>
      <c r="V19" s="1">
        <v>0</v>
      </c>
      <c r="W19" s="15">
        <v>0</v>
      </c>
      <c r="X19" s="1">
        <v>0</v>
      </c>
      <c r="Y19" s="1">
        <v>0</v>
      </c>
      <c r="Z19" s="1">
        <v>0</v>
      </c>
      <c r="AA19" s="1">
        <v>0</v>
      </c>
      <c r="AB19" s="1">
        <v>0</v>
      </c>
      <c r="AC19" s="8">
        <v>0</v>
      </c>
      <c r="AD19" s="8">
        <v>0</v>
      </c>
      <c r="AE19" s="8">
        <v>0</v>
      </c>
      <c r="AF19" s="8">
        <v>0</v>
      </c>
      <c r="AG19" s="8">
        <v>0</v>
      </c>
      <c r="AH19" s="8">
        <v>15</v>
      </c>
      <c r="AI19" s="8">
        <v>12</v>
      </c>
      <c r="AJ19" s="19">
        <v>25</v>
      </c>
      <c r="AK19" s="19">
        <v>0</v>
      </c>
      <c r="AL19" s="19">
        <v>0</v>
      </c>
      <c r="AM19" s="19">
        <v>0</v>
      </c>
      <c r="AN19" s="19">
        <v>0</v>
      </c>
      <c r="AO19" s="19">
        <v>20</v>
      </c>
      <c r="AP19" s="19">
        <v>0</v>
      </c>
      <c r="AQ19" s="1">
        <v>0</v>
      </c>
      <c r="AR19" s="1">
        <v>0</v>
      </c>
      <c r="AS19" s="15">
        <v>0</v>
      </c>
      <c r="AT19" s="1">
        <v>20</v>
      </c>
      <c r="AU19" s="1">
        <v>0</v>
      </c>
      <c r="AV19" s="1">
        <v>0</v>
      </c>
      <c r="AW19" s="1">
        <v>0</v>
      </c>
      <c r="AX19" s="1">
        <v>0</v>
      </c>
      <c r="AY19" s="8">
        <v>0</v>
      </c>
      <c r="AZ19" s="8">
        <v>0</v>
      </c>
      <c r="BA19" s="8">
        <v>0</v>
      </c>
      <c r="BB19" s="8">
        <v>0</v>
      </c>
      <c r="BC19" s="8">
        <v>0</v>
      </c>
      <c r="BD19" s="8">
        <v>0</v>
      </c>
      <c r="BE19" s="8">
        <v>0</v>
      </c>
      <c r="BF19" s="19">
        <v>0</v>
      </c>
      <c r="BG19" s="19">
        <v>0</v>
      </c>
      <c r="BH19" s="19">
        <v>0</v>
      </c>
      <c r="BI19" s="19">
        <v>0</v>
      </c>
      <c r="BJ19" s="19">
        <v>0</v>
      </c>
      <c r="BK19" s="19">
        <v>0</v>
      </c>
      <c r="BL19" s="19">
        <v>0</v>
      </c>
      <c r="BM19" s="1">
        <v>0</v>
      </c>
      <c r="BN19" s="1">
        <v>0</v>
      </c>
      <c r="BO19" s="1">
        <v>0</v>
      </c>
    </row>
    <row r="20" spans="1:67" x14ac:dyDescent="0.3">
      <c r="A20" s="2" t="s">
        <v>28</v>
      </c>
      <c r="B20" s="1">
        <v>12</v>
      </c>
      <c r="C20" s="1">
        <v>0</v>
      </c>
      <c r="D20" s="1">
        <v>0</v>
      </c>
      <c r="E20" s="1">
        <v>0</v>
      </c>
      <c r="F20" s="1">
        <v>0</v>
      </c>
      <c r="G20" s="8">
        <v>0</v>
      </c>
      <c r="H20" s="8">
        <v>0</v>
      </c>
      <c r="I20" s="8">
        <v>90</v>
      </c>
      <c r="J20" s="8">
        <v>0</v>
      </c>
      <c r="K20" s="8">
        <v>0</v>
      </c>
      <c r="L20" s="8">
        <v>34.5</v>
      </c>
      <c r="M20" s="8">
        <v>0</v>
      </c>
      <c r="N20" s="19">
        <v>0</v>
      </c>
      <c r="O20" s="19">
        <v>0</v>
      </c>
      <c r="P20" s="19">
        <v>0</v>
      </c>
      <c r="Q20" s="19">
        <v>0</v>
      </c>
      <c r="R20" s="19">
        <v>0</v>
      </c>
      <c r="S20" s="19">
        <v>0</v>
      </c>
      <c r="T20" s="19">
        <v>0</v>
      </c>
      <c r="U20" s="1">
        <v>18</v>
      </c>
      <c r="V20" s="1">
        <v>0</v>
      </c>
      <c r="W20" s="15">
        <v>0</v>
      </c>
      <c r="X20" s="1">
        <v>0</v>
      </c>
      <c r="Y20" s="1">
        <v>0</v>
      </c>
      <c r="Z20" s="1">
        <v>0</v>
      </c>
      <c r="AA20" s="1">
        <v>0</v>
      </c>
      <c r="AB20" s="1">
        <v>0</v>
      </c>
      <c r="AC20" s="8">
        <v>0</v>
      </c>
      <c r="AD20" s="8">
        <v>0</v>
      </c>
      <c r="AE20" s="8">
        <v>0</v>
      </c>
      <c r="AF20" s="8">
        <v>0</v>
      </c>
      <c r="AG20" s="8">
        <v>0</v>
      </c>
      <c r="AH20" s="8">
        <v>0</v>
      </c>
      <c r="AI20" s="8">
        <v>0</v>
      </c>
      <c r="AJ20" s="19">
        <v>0</v>
      </c>
      <c r="AK20" s="19">
        <v>0</v>
      </c>
      <c r="AL20" s="19">
        <v>0</v>
      </c>
      <c r="AM20" s="19">
        <v>0</v>
      </c>
      <c r="AN20" s="19">
        <v>0</v>
      </c>
      <c r="AO20" s="19">
        <v>0</v>
      </c>
      <c r="AP20" s="19">
        <v>0</v>
      </c>
      <c r="AQ20" s="1">
        <v>0</v>
      </c>
      <c r="AR20" s="1">
        <v>0</v>
      </c>
      <c r="AS20" s="15">
        <v>0</v>
      </c>
      <c r="AT20" s="1">
        <v>0</v>
      </c>
      <c r="AU20" s="1">
        <v>0</v>
      </c>
      <c r="AV20" s="1">
        <v>0</v>
      </c>
      <c r="AW20" s="1">
        <v>0</v>
      </c>
      <c r="AX20" s="1">
        <v>0</v>
      </c>
      <c r="AY20" s="8">
        <v>0</v>
      </c>
      <c r="AZ20" s="8">
        <v>0</v>
      </c>
      <c r="BA20" s="8">
        <v>0</v>
      </c>
      <c r="BB20" s="8">
        <v>0</v>
      </c>
      <c r="BC20" s="8">
        <v>0</v>
      </c>
      <c r="BD20" s="8">
        <v>0</v>
      </c>
      <c r="BE20" s="8">
        <v>0</v>
      </c>
      <c r="BF20" s="19">
        <v>0</v>
      </c>
      <c r="BG20" s="19">
        <v>0</v>
      </c>
      <c r="BH20" s="19">
        <v>0</v>
      </c>
      <c r="BI20" s="19">
        <v>0</v>
      </c>
      <c r="BJ20" s="19">
        <v>0</v>
      </c>
      <c r="BK20" s="19">
        <v>0</v>
      </c>
      <c r="BL20" s="19">
        <v>0</v>
      </c>
      <c r="BM20" s="1">
        <v>0</v>
      </c>
      <c r="BN20" s="1">
        <v>0</v>
      </c>
      <c r="BO20" s="1">
        <v>0</v>
      </c>
    </row>
    <row r="21" spans="1:67" x14ac:dyDescent="0.3">
      <c r="A21" s="2" t="s">
        <v>30</v>
      </c>
      <c r="B21" s="1">
        <v>12</v>
      </c>
      <c r="C21" s="1">
        <v>0</v>
      </c>
      <c r="D21" s="1">
        <v>0</v>
      </c>
      <c r="E21" s="1">
        <v>0</v>
      </c>
      <c r="F21" s="1">
        <v>0</v>
      </c>
      <c r="G21" s="8">
        <v>97</v>
      </c>
      <c r="H21" s="8">
        <v>0</v>
      </c>
      <c r="I21" s="8">
        <v>0</v>
      </c>
      <c r="J21" s="8">
        <v>0</v>
      </c>
      <c r="K21" s="8">
        <v>0</v>
      </c>
      <c r="L21" s="8">
        <v>57</v>
      </c>
      <c r="M21" s="8">
        <v>0</v>
      </c>
      <c r="N21" s="19">
        <v>0</v>
      </c>
      <c r="O21" s="19">
        <v>0</v>
      </c>
      <c r="P21" s="19">
        <v>0</v>
      </c>
      <c r="Q21" s="19">
        <v>0</v>
      </c>
      <c r="R21" s="19">
        <v>0</v>
      </c>
      <c r="S21" s="19">
        <v>0</v>
      </c>
      <c r="T21" s="19">
        <v>0</v>
      </c>
      <c r="U21" s="1">
        <v>0</v>
      </c>
      <c r="V21" s="1">
        <v>0</v>
      </c>
      <c r="W21" s="15">
        <v>0</v>
      </c>
      <c r="X21" s="1">
        <v>0</v>
      </c>
      <c r="Y21" s="1">
        <v>0</v>
      </c>
      <c r="Z21" s="1">
        <v>0</v>
      </c>
      <c r="AA21" s="1">
        <v>0</v>
      </c>
      <c r="AB21" s="1">
        <v>0</v>
      </c>
      <c r="AC21" s="8">
        <v>0</v>
      </c>
      <c r="AD21" s="8">
        <v>0</v>
      </c>
      <c r="AE21" s="8">
        <v>0</v>
      </c>
      <c r="AF21" s="8">
        <v>0</v>
      </c>
      <c r="AG21" s="8">
        <v>0</v>
      </c>
      <c r="AH21" s="8">
        <v>0</v>
      </c>
      <c r="AI21" s="8">
        <v>0</v>
      </c>
      <c r="AJ21" s="19">
        <v>0</v>
      </c>
      <c r="AK21" s="19">
        <v>0</v>
      </c>
      <c r="AL21" s="19">
        <v>0</v>
      </c>
      <c r="AM21" s="19">
        <v>0</v>
      </c>
      <c r="AN21" s="19">
        <v>0</v>
      </c>
      <c r="AO21" s="19">
        <v>0</v>
      </c>
      <c r="AP21" s="19">
        <v>0</v>
      </c>
      <c r="AQ21" s="1">
        <v>0</v>
      </c>
      <c r="AR21" s="1">
        <v>0</v>
      </c>
      <c r="AS21" s="15">
        <v>0</v>
      </c>
      <c r="AT21" s="1">
        <v>0</v>
      </c>
      <c r="AU21" s="1">
        <v>0</v>
      </c>
      <c r="AV21" s="1">
        <v>0</v>
      </c>
      <c r="AW21" s="1">
        <v>0</v>
      </c>
      <c r="AX21" s="1">
        <v>0</v>
      </c>
      <c r="AY21" s="8">
        <v>0</v>
      </c>
      <c r="AZ21" s="8">
        <v>0</v>
      </c>
      <c r="BA21" s="8">
        <v>0</v>
      </c>
      <c r="BB21" s="8">
        <v>0</v>
      </c>
      <c r="BC21" s="8">
        <v>0</v>
      </c>
      <c r="BD21" s="8">
        <v>0</v>
      </c>
      <c r="BE21" s="8">
        <v>0</v>
      </c>
      <c r="BF21" s="19">
        <v>0</v>
      </c>
      <c r="BG21" s="19">
        <v>0</v>
      </c>
      <c r="BH21" s="19">
        <v>0</v>
      </c>
      <c r="BI21" s="19">
        <v>0</v>
      </c>
      <c r="BJ21" s="19">
        <v>0</v>
      </c>
      <c r="BK21" s="19">
        <v>0</v>
      </c>
      <c r="BL21" s="19">
        <v>0</v>
      </c>
      <c r="BM21" s="1">
        <v>0</v>
      </c>
      <c r="BN21" s="1">
        <v>0</v>
      </c>
      <c r="BO21" s="1">
        <v>0</v>
      </c>
    </row>
    <row r="22" spans="1:67" x14ac:dyDescent="0.3">
      <c r="A22" s="2" t="s">
        <v>31</v>
      </c>
      <c r="B22" s="1">
        <v>12</v>
      </c>
      <c r="C22" s="1">
        <v>0</v>
      </c>
      <c r="D22" s="1">
        <v>0</v>
      </c>
      <c r="E22" s="1">
        <v>0</v>
      </c>
      <c r="F22" s="1">
        <v>0</v>
      </c>
      <c r="G22" s="8">
        <v>0</v>
      </c>
      <c r="H22" s="8">
        <v>0</v>
      </c>
      <c r="I22" s="8">
        <v>0</v>
      </c>
      <c r="J22" s="8">
        <v>0</v>
      </c>
      <c r="K22" s="8">
        <v>0</v>
      </c>
      <c r="L22" s="8">
        <v>0</v>
      </c>
      <c r="M22" s="8">
        <v>0</v>
      </c>
      <c r="N22" s="19">
        <v>0</v>
      </c>
      <c r="O22" s="19">
        <v>0</v>
      </c>
      <c r="P22" s="19">
        <v>0</v>
      </c>
      <c r="Q22" s="19">
        <v>0</v>
      </c>
      <c r="R22" s="19">
        <v>0</v>
      </c>
      <c r="S22" s="19">
        <v>0</v>
      </c>
      <c r="T22" s="19">
        <v>0</v>
      </c>
      <c r="U22" s="1">
        <v>0</v>
      </c>
      <c r="V22" s="1">
        <v>0</v>
      </c>
      <c r="W22" s="15">
        <v>0</v>
      </c>
      <c r="X22" s="1">
        <v>0</v>
      </c>
      <c r="Y22" s="1">
        <v>0</v>
      </c>
      <c r="Z22" s="1">
        <v>0</v>
      </c>
      <c r="AA22" s="1">
        <v>0</v>
      </c>
      <c r="AB22" s="1">
        <v>0</v>
      </c>
      <c r="AC22" s="8">
        <v>0</v>
      </c>
      <c r="AD22" s="8">
        <v>0</v>
      </c>
      <c r="AE22" s="8">
        <v>0</v>
      </c>
      <c r="AF22" s="8">
        <v>0</v>
      </c>
      <c r="AG22" s="8">
        <v>0</v>
      </c>
      <c r="AH22" s="8">
        <v>0</v>
      </c>
      <c r="AI22" s="8">
        <v>0</v>
      </c>
      <c r="AJ22" s="19">
        <v>0</v>
      </c>
      <c r="AK22" s="19">
        <v>0</v>
      </c>
      <c r="AL22" s="19">
        <v>0</v>
      </c>
      <c r="AM22" s="19">
        <v>0</v>
      </c>
      <c r="AN22" s="19">
        <v>0</v>
      </c>
      <c r="AO22" s="19">
        <v>0</v>
      </c>
      <c r="AP22" s="19">
        <v>0</v>
      </c>
      <c r="AQ22" s="1">
        <v>0</v>
      </c>
      <c r="AR22" s="1">
        <v>0</v>
      </c>
      <c r="AS22" s="15">
        <v>0</v>
      </c>
      <c r="AT22" s="1">
        <v>49</v>
      </c>
      <c r="AU22" s="1">
        <v>0</v>
      </c>
      <c r="AV22" s="1">
        <v>0</v>
      </c>
      <c r="AW22" s="1">
        <v>12.5</v>
      </c>
      <c r="AX22" s="1">
        <v>25</v>
      </c>
      <c r="AY22" s="8">
        <v>0</v>
      </c>
      <c r="AZ22" s="8">
        <v>0</v>
      </c>
      <c r="BA22" s="8">
        <v>0</v>
      </c>
      <c r="BB22" s="8">
        <v>0</v>
      </c>
      <c r="BC22" s="8">
        <v>0</v>
      </c>
      <c r="BD22" s="8">
        <v>0</v>
      </c>
      <c r="BE22" s="8">
        <v>0</v>
      </c>
      <c r="BF22" s="19">
        <v>0</v>
      </c>
      <c r="BG22" s="19">
        <v>0</v>
      </c>
      <c r="BH22" s="19">
        <v>0</v>
      </c>
      <c r="BI22" s="19">
        <v>0</v>
      </c>
      <c r="BJ22" s="19">
        <v>0</v>
      </c>
      <c r="BK22" s="19">
        <v>0</v>
      </c>
      <c r="BL22" s="19">
        <v>15</v>
      </c>
      <c r="BM22" s="1">
        <v>0</v>
      </c>
      <c r="BN22" s="1">
        <v>0</v>
      </c>
      <c r="BO22" s="1">
        <v>0</v>
      </c>
    </row>
    <row r="23" spans="1:67" x14ac:dyDescent="0.3">
      <c r="A23" s="2" t="s">
        <v>32</v>
      </c>
      <c r="B23" s="1">
        <v>0</v>
      </c>
      <c r="C23" s="1">
        <v>0</v>
      </c>
      <c r="D23" s="1">
        <v>0</v>
      </c>
      <c r="E23" s="1">
        <v>0</v>
      </c>
      <c r="F23" s="1">
        <v>0</v>
      </c>
      <c r="G23" s="8">
        <v>0</v>
      </c>
      <c r="H23" s="8">
        <v>0</v>
      </c>
      <c r="I23" s="8">
        <v>0</v>
      </c>
      <c r="J23" s="8">
        <v>60</v>
      </c>
      <c r="K23" s="8">
        <v>0</v>
      </c>
      <c r="L23" s="8">
        <v>84</v>
      </c>
      <c r="M23" s="8">
        <v>0</v>
      </c>
      <c r="N23" s="19">
        <v>0</v>
      </c>
      <c r="O23" s="19">
        <v>0</v>
      </c>
      <c r="P23" s="19">
        <v>0</v>
      </c>
      <c r="Q23" s="19">
        <v>0</v>
      </c>
      <c r="R23" s="19">
        <v>0</v>
      </c>
      <c r="S23" s="19">
        <v>0</v>
      </c>
      <c r="T23" s="19">
        <v>0</v>
      </c>
      <c r="U23" s="1">
        <v>0</v>
      </c>
      <c r="V23" s="1">
        <v>0</v>
      </c>
      <c r="W23" s="15">
        <v>0</v>
      </c>
      <c r="X23" s="1">
        <v>0</v>
      </c>
      <c r="Y23" s="1">
        <v>0</v>
      </c>
      <c r="Z23" s="1">
        <v>0</v>
      </c>
      <c r="AA23" s="1">
        <v>0</v>
      </c>
      <c r="AB23" s="1">
        <v>0</v>
      </c>
      <c r="AC23" s="8">
        <v>0</v>
      </c>
      <c r="AD23" s="8">
        <v>0</v>
      </c>
      <c r="AE23" s="8">
        <v>0</v>
      </c>
      <c r="AF23" s="8">
        <v>0</v>
      </c>
      <c r="AG23" s="8">
        <v>0</v>
      </c>
      <c r="AH23" s="8">
        <v>0</v>
      </c>
      <c r="AI23" s="8">
        <v>0</v>
      </c>
      <c r="AJ23" s="19">
        <v>0</v>
      </c>
      <c r="AK23" s="19">
        <v>0</v>
      </c>
      <c r="AL23" s="19">
        <v>0</v>
      </c>
      <c r="AM23" s="19">
        <v>0</v>
      </c>
      <c r="AN23" s="19">
        <v>0</v>
      </c>
      <c r="AO23" s="19">
        <v>0</v>
      </c>
      <c r="AP23" s="19">
        <v>0</v>
      </c>
      <c r="AQ23" s="1">
        <v>0</v>
      </c>
      <c r="AR23" s="1">
        <v>0</v>
      </c>
      <c r="AS23" s="15">
        <v>0</v>
      </c>
      <c r="AT23" s="1">
        <v>0</v>
      </c>
      <c r="AU23" s="1">
        <v>0</v>
      </c>
      <c r="AV23" s="1">
        <v>0</v>
      </c>
      <c r="AW23" s="1">
        <v>0</v>
      </c>
      <c r="AX23" s="1">
        <v>0</v>
      </c>
      <c r="AY23" s="8">
        <v>0</v>
      </c>
      <c r="AZ23" s="8">
        <v>0</v>
      </c>
      <c r="BA23" s="8">
        <v>0</v>
      </c>
      <c r="BB23" s="8">
        <v>0</v>
      </c>
      <c r="BC23" s="8">
        <v>0</v>
      </c>
      <c r="BD23" s="8">
        <v>0</v>
      </c>
      <c r="BE23" s="8">
        <v>0</v>
      </c>
      <c r="BF23" s="19">
        <v>0</v>
      </c>
      <c r="BG23" s="19">
        <v>0</v>
      </c>
      <c r="BH23" s="19">
        <v>0</v>
      </c>
      <c r="BI23" s="19">
        <v>0</v>
      </c>
      <c r="BJ23" s="19">
        <v>0</v>
      </c>
      <c r="BK23" s="19">
        <v>0</v>
      </c>
      <c r="BL23" s="19">
        <v>0</v>
      </c>
      <c r="BM23" s="1">
        <v>0</v>
      </c>
      <c r="BN23" s="1">
        <v>0</v>
      </c>
      <c r="BO23" s="1">
        <v>0</v>
      </c>
    </row>
    <row r="24" spans="1:67" x14ac:dyDescent="0.3">
      <c r="A24" s="2" t="s">
        <v>34</v>
      </c>
      <c r="B24" s="1">
        <v>12</v>
      </c>
      <c r="C24" s="1">
        <v>0</v>
      </c>
      <c r="D24" s="1">
        <v>0</v>
      </c>
      <c r="E24" s="1">
        <v>0</v>
      </c>
      <c r="F24" s="1">
        <v>0</v>
      </c>
      <c r="G24" s="8">
        <v>36</v>
      </c>
      <c r="H24" s="8">
        <v>0</v>
      </c>
      <c r="I24" s="8">
        <v>0</v>
      </c>
      <c r="J24" s="8">
        <v>0</v>
      </c>
      <c r="K24" s="8">
        <v>0</v>
      </c>
      <c r="L24" s="8">
        <v>0</v>
      </c>
      <c r="M24" s="8">
        <v>0</v>
      </c>
      <c r="N24" s="19">
        <v>0</v>
      </c>
      <c r="O24" s="19">
        <v>0</v>
      </c>
      <c r="P24" s="19">
        <v>0</v>
      </c>
      <c r="Q24" s="19">
        <v>0</v>
      </c>
      <c r="R24" s="19">
        <v>0</v>
      </c>
      <c r="S24" s="19">
        <v>0</v>
      </c>
      <c r="T24" s="19">
        <v>0</v>
      </c>
      <c r="U24" s="1">
        <v>0</v>
      </c>
      <c r="V24" s="1">
        <v>0</v>
      </c>
      <c r="W24" s="15">
        <v>0</v>
      </c>
      <c r="X24" s="1">
        <v>20</v>
      </c>
      <c r="Y24" s="1">
        <v>0</v>
      </c>
      <c r="Z24" s="1">
        <v>0</v>
      </c>
      <c r="AA24" s="1">
        <v>0</v>
      </c>
      <c r="AB24" s="1">
        <v>0</v>
      </c>
      <c r="AC24" s="8">
        <v>0</v>
      </c>
      <c r="AD24" s="8">
        <v>0</v>
      </c>
      <c r="AE24" s="8">
        <v>0</v>
      </c>
      <c r="AF24" s="8">
        <v>0</v>
      </c>
      <c r="AG24" s="8">
        <v>0</v>
      </c>
      <c r="AH24" s="8">
        <v>0</v>
      </c>
      <c r="AI24" s="8">
        <v>0</v>
      </c>
      <c r="AJ24" s="19">
        <v>0</v>
      </c>
      <c r="AK24" s="19">
        <v>0</v>
      </c>
      <c r="AL24" s="19">
        <v>25</v>
      </c>
      <c r="AM24" s="19">
        <v>0</v>
      </c>
      <c r="AN24" s="19">
        <v>0</v>
      </c>
      <c r="AO24" s="19">
        <v>20</v>
      </c>
      <c r="AP24" s="19">
        <v>0</v>
      </c>
      <c r="AQ24" s="1">
        <v>0</v>
      </c>
      <c r="AR24" s="1">
        <v>0</v>
      </c>
      <c r="AS24" s="15">
        <v>0</v>
      </c>
      <c r="AT24" s="1">
        <v>0</v>
      </c>
      <c r="AU24" s="1">
        <v>0</v>
      </c>
      <c r="AV24" s="1">
        <v>0</v>
      </c>
      <c r="AW24" s="1">
        <v>0</v>
      </c>
      <c r="AX24" s="1">
        <v>0</v>
      </c>
      <c r="AY24" s="8">
        <v>0</v>
      </c>
      <c r="AZ24" s="8">
        <v>0</v>
      </c>
      <c r="BA24" s="8">
        <v>0</v>
      </c>
      <c r="BB24" s="8">
        <v>0</v>
      </c>
      <c r="BC24" s="8">
        <v>0</v>
      </c>
      <c r="BD24" s="8">
        <v>0</v>
      </c>
      <c r="BE24" s="8">
        <v>0</v>
      </c>
      <c r="BF24" s="19">
        <v>0</v>
      </c>
      <c r="BG24" s="19">
        <v>0</v>
      </c>
      <c r="BH24" s="19">
        <v>0</v>
      </c>
      <c r="BI24" s="19">
        <v>0</v>
      </c>
      <c r="BJ24" s="19">
        <v>0</v>
      </c>
      <c r="BK24" s="19">
        <v>0</v>
      </c>
      <c r="BL24" s="19">
        <v>0</v>
      </c>
      <c r="BM24" s="1">
        <v>0</v>
      </c>
      <c r="BN24" s="1">
        <v>0</v>
      </c>
      <c r="BO24" s="1">
        <v>0</v>
      </c>
    </row>
    <row r="25" spans="1:67" x14ac:dyDescent="0.3">
      <c r="A25" s="2" t="s">
        <v>35</v>
      </c>
      <c r="B25" s="1">
        <v>0</v>
      </c>
      <c r="C25" s="1">
        <v>0</v>
      </c>
      <c r="D25" s="1">
        <v>0</v>
      </c>
      <c r="E25" s="1">
        <v>0</v>
      </c>
      <c r="F25" s="1">
        <v>0</v>
      </c>
      <c r="G25" s="8">
        <v>0</v>
      </c>
      <c r="H25" s="8">
        <v>0</v>
      </c>
      <c r="I25" s="8">
        <v>64</v>
      </c>
      <c r="J25" s="8">
        <v>0</v>
      </c>
      <c r="K25" s="8">
        <v>0</v>
      </c>
      <c r="L25" s="8">
        <v>72</v>
      </c>
      <c r="M25" s="8">
        <v>0</v>
      </c>
      <c r="N25" s="19">
        <v>0</v>
      </c>
      <c r="O25" s="19">
        <v>0</v>
      </c>
      <c r="P25" s="19">
        <v>0</v>
      </c>
      <c r="Q25" s="19">
        <v>0</v>
      </c>
      <c r="R25" s="19">
        <v>0</v>
      </c>
      <c r="S25" s="19">
        <v>0</v>
      </c>
      <c r="T25" s="19">
        <v>0</v>
      </c>
      <c r="U25" s="1">
        <v>0</v>
      </c>
      <c r="V25" s="1">
        <v>0</v>
      </c>
      <c r="W25" s="15">
        <v>0</v>
      </c>
      <c r="X25" s="1">
        <v>0</v>
      </c>
      <c r="Y25" s="1">
        <v>0</v>
      </c>
      <c r="Z25" s="1">
        <v>0</v>
      </c>
      <c r="AA25" s="1">
        <v>0</v>
      </c>
      <c r="AB25" s="1">
        <v>0</v>
      </c>
      <c r="AC25" s="8">
        <v>0</v>
      </c>
      <c r="AD25" s="8">
        <v>0</v>
      </c>
      <c r="AE25" s="8">
        <v>0</v>
      </c>
      <c r="AF25" s="8">
        <v>0</v>
      </c>
      <c r="AG25" s="8">
        <v>0</v>
      </c>
      <c r="AH25" s="8">
        <v>0</v>
      </c>
      <c r="AI25" s="8">
        <v>0</v>
      </c>
      <c r="AJ25" s="19">
        <v>0</v>
      </c>
      <c r="AK25" s="19">
        <v>0</v>
      </c>
      <c r="AL25" s="19">
        <v>0</v>
      </c>
      <c r="AM25" s="19">
        <v>0</v>
      </c>
      <c r="AN25" s="19">
        <v>0</v>
      </c>
      <c r="AO25" s="19">
        <v>0</v>
      </c>
      <c r="AP25" s="19">
        <v>0</v>
      </c>
      <c r="AQ25" s="1">
        <v>0</v>
      </c>
      <c r="AR25" s="1">
        <v>0</v>
      </c>
      <c r="AS25" s="15">
        <v>0</v>
      </c>
      <c r="AT25" s="1">
        <v>0</v>
      </c>
      <c r="AU25" s="1">
        <v>0</v>
      </c>
      <c r="AV25" s="1">
        <v>0</v>
      </c>
      <c r="AW25" s="1">
        <v>0</v>
      </c>
      <c r="AX25" s="1">
        <v>0</v>
      </c>
      <c r="AY25" s="8">
        <v>0</v>
      </c>
      <c r="AZ25" s="8">
        <v>0</v>
      </c>
      <c r="BA25" s="8">
        <v>0</v>
      </c>
      <c r="BB25" s="8">
        <v>0</v>
      </c>
      <c r="BC25" s="8">
        <v>0</v>
      </c>
      <c r="BD25" s="8">
        <v>0</v>
      </c>
      <c r="BE25" s="8">
        <v>0</v>
      </c>
      <c r="BF25" s="19">
        <v>0</v>
      </c>
      <c r="BG25" s="19">
        <v>0</v>
      </c>
      <c r="BH25" s="19">
        <v>0</v>
      </c>
      <c r="BI25" s="19">
        <v>0</v>
      </c>
      <c r="BJ25" s="19">
        <v>0</v>
      </c>
      <c r="BK25" s="19">
        <v>0</v>
      </c>
      <c r="BL25" s="19">
        <v>0</v>
      </c>
      <c r="BM25" s="1">
        <v>0</v>
      </c>
      <c r="BN25" s="1">
        <v>0</v>
      </c>
      <c r="BO25" s="1">
        <v>0</v>
      </c>
    </row>
    <row r="26" spans="1:67" x14ac:dyDescent="0.3">
      <c r="A26" s="2" t="s">
        <v>36</v>
      </c>
      <c r="B26" s="1">
        <v>12</v>
      </c>
      <c r="C26" s="1">
        <v>0</v>
      </c>
      <c r="D26" s="1">
        <v>0</v>
      </c>
      <c r="E26" s="1">
        <v>0</v>
      </c>
      <c r="F26" s="1">
        <v>0</v>
      </c>
      <c r="G26" s="8">
        <v>12</v>
      </c>
      <c r="H26" s="8">
        <v>0</v>
      </c>
      <c r="I26" s="8">
        <v>56</v>
      </c>
      <c r="J26" s="8">
        <v>0</v>
      </c>
      <c r="K26" s="8">
        <v>0</v>
      </c>
      <c r="L26" s="8">
        <v>72</v>
      </c>
      <c r="M26" s="8">
        <v>0</v>
      </c>
      <c r="N26" s="19">
        <v>0</v>
      </c>
      <c r="O26" s="19">
        <v>0</v>
      </c>
      <c r="P26" s="19">
        <v>0</v>
      </c>
      <c r="Q26" s="19">
        <v>0</v>
      </c>
      <c r="R26" s="19">
        <v>0</v>
      </c>
      <c r="S26" s="19">
        <v>0</v>
      </c>
      <c r="T26" s="19">
        <v>0</v>
      </c>
      <c r="U26" s="1">
        <v>15</v>
      </c>
      <c r="V26" s="1">
        <v>0</v>
      </c>
      <c r="W26" s="15">
        <v>0</v>
      </c>
      <c r="X26" s="1">
        <v>0</v>
      </c>
      <c r="Y26" s="1">
        <v>0</v>
      </c>
      <c r="Z26" s="1">
        <v>0</v>
      </c>
      <c r="AA26" s="1">
        <v>0</v>
      </c>
      <c r="AB26" s="1">
        <v>0</v>
      </c>
      <c r="AC26" s="8">
        <v>0</v>
      </c>
      <c r="AD26" s="8">
        <v>0</v>
      </c>
      <c r="AE26" s="8">
        <v>0</v>
      </c>
      <c r="AF26" s="8">
        <v>0</v>
      </c>
      <c r="AG26" s="8">
        <v>0</v>
      </c>
      <c r="AH26" s="8">
        <v>0</v>
      </c>
      <c r="AI26" s="8">
        <v>0</v>
      </c>
      <c r="AJ26" s="19">
        <v>0</v>
      </c>
      <c r="AK26" s="19">
        <v>0</v>
      </c>
      <c r="AL26" s="19">
        <v>0</v>
      </c>
      <c r="AM26" s="19">
        <v>25</v>
      </c>
      <c r="AN26" s="19">
        <v>0</v>
      </c>
      <c r="AO26" s="19">
        <v>20</v>
      </c>
      <c r="AP26" s="19">
        <v>0</v>
      </c>
      <c r="AQ26" s="1">
        <v>0</v>
      </c>
      <c r="AR26" s="1">
        <v>0</v>
      </c>
      <c r="AS26" s="15">
        <v>0</v>
      </c>
      <c r="AT26" s="1">
        <v>0</v>
      </c>
      <c r="AU26" s="1">
        <v>0</v>
      </c>
      <c r="AV26" s="1">
        <v>0</v>
      </c>
      <c r="AW26" s="1">
        <v>0</v>
      </c>
      <c r="AX26" s="1">
        <v>0</v>
      </c>
      <c r="AY26" s="8">
        <v>0</v>
      </c>
      <c r="AZ26" s="8">
        <v>0</v>
      </c>
      <c r="BA26" s="8">
        <v>0</v>
      </c>
      <c r="BB26" s="8">
        <v>0</v>
      </c>
      <c r="BC26" s="8">
        <v>0</v>
      </c>
      <c r="BD26" s="8">
        <v>0</v>
      </c>
      <c r="BE26" s="8">
        <v>0</v>
      </c>
      <c r="BF26" s="19">
        <v>0</v>
      </c>
      <c r="BG26" s="19">
        <v>0</v>
      </c>
      <c r="BH26" s="19">
        <v>0</v>
      </c>
      <c r="BI26" s="19">
        <v>0</v>
      </c>
      <c r="BJ26" s="19">
        <v>0</v>
      </c>
      <c r="BK26" s="19">
        <v>0</v>
      </c>
      <c r="BL26" s="19">
        <v>0</v>
      </c>
      <c r="BM26" s="1">
        <v>0</v>
      </c>
      <c r="BN26" s="1">
        <v>0</v>
      </c>
      <c r="BO26" s="1">
        <v>0</v>
      </c>
    </row>
    <row r="27" spans="1:67" x14ac:dyDescent="0.3">
      <c r="A27" s="2" t="s">
        <v>37</v>
      </c>
      <c r="B27" s="1">
        <v>0</v>
      </c>
      <c r="C27" s="1">
        <v>0</v>
      </c>
      <c r="D27" s="1">
        <v>0</v>
      </c>
      <c r="E27" s="1">
        <v>0</v>
      </c>
      <c r="F27" s="1">
        <v>0</v>
      </c>
      <c r="G27" s="8">
        <v>10</v>
      </c>
      <c r="H27" s="8">
        <v>0</v>
      </c>
      <c r="I27" s="8">
        <v>10</v>
      </c>
      <c r="J27" s="8">
        <v>0</v>
      </c>
      <c r="K27" s="8">
        <v>0</v>
      </c>
      <c r="L27" s="8">
        <v>0</v>
      </c>
      <c r="M27" s="8">
        <v>0</v>
      </c>
      <c r="N27" s="19">
        <v>0</v>
      </c>
      <c r="O27" s="19">
        <v>0</v>
      </c>
      <c r="P27" s="19">
        <v>0</v>
      </c>
      <c r="Q27" s="19">
        <v>0</v>
      </c>
      <c r="R27" s="19">
        <v>0</v>
      </c>
      <c r="S27" s="19">
        <v>0</v>
      </c>
      <c r="T27" s="19">
        <v>0</v>
      </c>
      <c r="U27" s="1">
        <v>0</v>
      </c>
      <c r="V27" s="1">
        <v>0</v>
      </c>
      <c r="W27" s="15">
        <v>0</v>
      </c>
      <c r="X27" s="1">
        <v>22.5</v>
      </c>
      <c r="Y27" s="1">
        <v>0</v>
      </c>
      <c r="Z27" s="1">
        <v>0</v>
      </c>
      <c r="AA27" s="1">
        <v>0</v>
      </c>
      <c r="AB27" s="1">
        <v>0</v>
      </c>
      <c r="AC27" s="8">
        <v>0</v>
      </c>
      <c r="AD27" s="8">
        <v>0</v>
      </c>
      <c r="AE27" s="8">
        <v>0</v>
      </c>
      <c r="AF27" s="8">
        <v>0</v>
      </c>
      <c r="AG27" s="8">
        <v>0</v>
      </c>
      <c r="AH27" s="8">
        <v>0</v>
      </c>
      <c r="AI27" s="8">
        <v>10</v>
      </c>
      <c r="AJ27" s="19">
        <v>0</v>
      </c>
      <c r="AK27" s="19">
        <v>0</v>
      </c>
      <c r="AL27" s="19">
        <v>0</v>
      </c>
      <c r="AM27" s="19">
        <v>0</v>
      </c>
      <c r="AN27" s="19">
        <v>0</v>
      </c>
      <c r="AO27" s="19">
        <v>38</v>
      </c>
      <c r="AP27" s="19">
        <v>0</v>
      </c>
      <c r="AQ27" s="1">
        <v>0</v>
      </c>
      <c r="AR27" s="1">
        <v>0</v>
      </c>
      <c r="AS27" s="15">
        <v>0</v>
      </c>
      <c r="AT27" s="1">
        <v>0</v>
      </c>
      <c r="AU27" s="1">
        <v>0</v>
      </c>
      <c r="AV27" s="1">
        <v>0</v>
      </c>
      <c r="AW27" s="1">
        <v>0</v>
      </c>
      <c r="AX27" s="1">
        <v>0</v>
      </c>
      <c r="AY27" s="8">
        <v>0</v>
      </c>
      <c r="AZ27" s="8">
        <v>0</v>
      </c>
      <c r="BA27" s="8">
        <v>0</v>
      </c>
      <c r="BB27" s="8">
        <v>0</v>
      </c>
      <c r="BC27" s="8">
        <v>0</v>
      </c>
      <c r="BD27" s="8">
        <v>0</v>
      </c>
      <c r="BE27" s="8">
        <v>0</v>
      </c>
      <c r="BF27" s="19">
        <v>0</v>
      </c>
      <c r="BG27" s="19">
        <v>0</v>
      </c>
      <c r="BH27" s="19">
        <v>0</v>
      </c>
      <c r="BI27" s="19">
        <v>0</v>
      </c>
      <c r="BJ27" s="19">
        <v>0</v>
      </c>
      <c r="BK27" s="19">
        <v>0</v>
      </c>
      <c r="BL27" s="19">
        <v>0</v>
      </c>
      <c r="BM27" s="1">
        <v>0</v>
      </c>
      <c r="BN27" s="1">
        <v>0</v>
      </c>
      <c r="BO27" s="1">
        <v>0</v>
      </c>
    </row>
    <row r="28" spans="1:67" x14ac:dyDescent="0.3">
      <c r="A28" s="2" t="s">
        <v>38</v>
      </c>
      <c r="B28" s="1">
        <v>10</v>
      </c>
      <c r="C28" s="1">
        <v>0</v>
      </c>
      <c r="D28" s="1">
        <v>0</v>
      </c>
      <c r="E28" s="1">
        <v>0</v>
      </c>
      <c r="F28" s="1">
        <v>12</v>
      </c>
      <c r="G28" s="8">
        <v>0</v>
      </c>
      <c r="H28" s="8">
        <v>60</v>
      </c>
      <c r="I28" s="8">
        <v>0</v>
      </c>
      <c r="J28" s="8">
        <v>0</v>
      </c>
      <c r="K28" s="8">
        <v>0</v>
      </c>
      <c r="L28" s="8">
        <v>64</v>
      </c>
      <c r="M28" s="8">
        <v>0</v>
      </c>
      <c r="N28" s="19">
        <v>0</v>
      </c>
      <c r="O28" s="19">
        <v>0</v>
      </c>
      <c r="P28" s="19">
        <v>0</v>
      </c>
      <c r="Q28" s="19">
        <v>0</v>
      </c>
      <c r="R28" s="19">
        <v>0</v>
      </c>
      <c r="S28" s="19">
        <v>0</v>
      </c>
      <c r="T28" s="19">
        <v>0</v>
      </c>
      <c r="U28" s="1">
        <v>0</v>
      </c>
      <c r="V28" s="1">
        <v>0</v>
      </c>
      <c r="W28" s="15">
        <v>0</v>
      </c>
      <c r="X28" s="1">
        <v>0</v>
      </c>
      <c r="Y28" s="1">
        <v>0</v>
      </c>
      <c r="Z28" s="1">
        <v>0</v>
      </c>
      <c r="AA28" s="1">
        <v>0</v>
      </c>
      <c r="AB28" s="1">
        <v>0</v>
      </c>
      <c r="AC28" s="8">
        <v>0</v>
      </c>
      <c r="AD28" s="8">
        <v>0</v>
      </c>
      <c r="AE28" s="8">
        <v>0</v>
      </c>
      <c r="AF28" s="8">
        <v>0</v>
      </c>
      <c r="AG28" s="8">
        <v>0</v>
      </c>
      <c r="AH28" s="8">
        <v>0</v>
      </c>
      <c r="AI28" s="8">
        <v>0</v>
      </c>
      <c r="AJ28" s="19">
        <v>0</v>
      </c>
      <c r="AK28" s="19">
        <v>0</v>
      </c>
      <c r="AL28" s="19">
        <v>0</v>
      </c>
      <c r="AM28" s="19">
        <v>0</v>
      </c>
      <c r="AN28" s="19">
        <v>0</v>
      </c>
      <c r="AO28" s="19">
        <v>0</v>
      </c>
      <c r="AP28" s="19">
        <v>0</v>
      </c>
      <c r="AQ28" s="1">
        <v>0</v>
      </c>
      <c r="AR28" s="1">
        <v>0</v>
      </c>
      <c r="AS28" s="15">
        <v>0</v>
      </c>
      <c r="AT28" s="1">
        <v>0</v>
      </c>
      <c r="AU28" s="1">
        <v>0</v>
      </c>
      <c r="AV28" s="1">
        <v>0</v>
      </c>
      <c r="AW28" s="1">
        <v>0</v>
      </c>
      <c r="AX28" s="1">
        <v>0</v>
      </c>
      <c r="AY28" s="8">
        <v>0</v>
      </c>
      <c r="AZ28" s="8">
        <v>0</v>
      </c>
      <c r="BA28" s="8">
        <v>0</v>
      </c>
      <c r="BB28" s="8">
        <v>0</v>
      </c>
      <c r="BC28" s="8">
        <v>0</v>
      </c>
      <c r="BD28" s="8">
        <v>0</v>
      </c>
      <c r="BE28" s="8">
        <v>0</v>
      </c>
      <c r="BF28" s="19">
        <v>0</v>
      </c>
      <c r="BG28" s="19">
        <v>0</v>
      </c>
      <c r="BH28" s="19">
        <v>0</v>
      </c>
      <c r="BI28" s="19">
        <v>0</v>
      </c>
      <c r="BJ28" s="19">
        <v>0</v>
      </c>
      <c r="BK28" s="19">
        <v>0</v>
      </c>
      <c r="BL28" s="19">
        <v>0</v>
      </c>
      <c r="BM28" s="1">
        <v>0</v>
      </c>
      <c r="BN28" s="1">
        <v>0</v>
      </c>
      <c r="BO28" s="1">
        <v>0</v>
      </c>
    </row>
    <row r="29" spans="1:67" x14ac:dyDescent="0.3">
      <c r="A29" s="2" t="s">
        <v>39</v>
      </c>
      <c r="B29" s="1">
        <v>0</v>
      </c>
      <c r="C29" s="1">
        <v>0</v>
      </c>
      <c r="D29" s="1">
        <v>0</v>
      </c>
      <c r="E29" s="1">
        <v>0</v>
      </c>
      <c r="F29" s="1">
        <v>0</v>
      </c>
      <c r="G29" s="8">
        <v>10</v>
      </c>
      <c r="H29" s="8">
        <v>0</v>
      </c>
      <c r="I29" s="8">
        <v>28</v>
      </c>
      <c r="J29" s="8">
        <v>0</v>
      </c>
      <c r="K29" s="8">
        <v>0</v>
      </c>
      <c r="L29" s="8">
        <v>22.5</v>
      </c>
      <c r="M29" s="8">
        <v>0</v>
      </c>
      <c r="N29" s="19">
        <v>0</v>
      </c>
      <c r="O29" s="19">
        <v>0</v>
      </c>
      <c r="P29" s="19">
        <v>0</v>
      </c>
      <c r="Q29" s="19">
        <v>0</v>
      </c>
      <c r="R29" s="19">
        <v>0</v>
      </c>
      <c r="S29" s="19">
        <v>0</v>
      </c>
      <c r="T29" s="19">
        <v>0</v>
      </c>
      <c r="U29" s="1">
        <v>0</v>
      </c>
      <c r="V29" s="1">
        <v>0</v>
      </c>
      <c r="W29" s="15">
        <v>0</v>
      </c>
      <c r="X29" s="1">
        <v>0</v>
      </c>
      <c r="Y29" s="1">
        <v>0</v>
      </c>
      <c r="Z29" s="1">
        <v>0</v>
      </c>
      <c r="AA29" s="1">
        <v>0</v>
      </c>
      <c r="AB29" s="1">
        <v>0</v>
      </c>
      <c r="AC29" s="8">
        <v>0</v>
      </c>
      <c r="AD29" s="8">
        <v>0</v>
      </c>
      <c r="AE29" s="8">
        <v>0</v>
      </c>
      <c r="AF29" s="8">
        <v>0</v>
      </c>
      <c r="AG29" s="8">
        <v>0</v>
      </c>
      <c r="AH29" s="8">
        <v>0</v>
      </c>
      <c r="AI29" s="8">
        <v>0</v>
      </c>
      <c r="AJ29" s="19">
        <v>0</v>
      </c>
      <c r="AK29" s="19">
        <v>0</v>
      </c>
      <c r="AL29" s="19">
        <v>0</v>
      </c>
      <c r="AM29" s="19">
        <v>0</v>
      </c>
      <c r="AN29" s="19">
        <v>0</v>
      </c>
      <c r="AO29" s="19">
        <v>0</v>
      </c>
      <c r="AP29" s="19">
        <v>0</v>
      </c>
      <c r="AQ29" s="1">
        <v>0</v>
      </c>
      <c r="AR29" s="1">
        <v>0</v>
      </c>
      <c r="AS29" s="15">
        <v>0</v>
      </c>
      <c r="AT29" s="1">
        <v>0</v>
      </c>
      <c r="AU29" s="1">
        <v>0</v>
      </c>
      <c r="AV29" s="1">
        <v>0</v>
      </c>
      <c r="AW29" s="1">
        <v>0</v>
      </c>
      <c r="AX29" s="1">
        <v>0</v>
      </c>
      <c r="AY29" s="8">
        <v>0</v>
      </c>
      <c r="AZ29" s="8">
        <v>0</v>
      </c>
      <c r="BA29" s="8">
        <v>0</v>
      </c>
      <c r="BB29" s="8">
        <v>0</v>
      </c>
      <c r="BC29" s="8">
        <v>0</v>
      </c>
      <c r="BD29" s="8">
        <v>0</v>
      </c>
      <c r="BE29" s="8">
        <v>0</v>
      </c>
      <c r="BF29" s="19">
        <v>0</v>
      </c>
      <c r="BG29" s="19">
        <v>0</v>
      </c>
      <c r="BH29" s="19">
        <v>0</v>
      </c>
      <c r="BI29" s="19">
        <v>0</v>
      </c>
      <c r="BJ29" s="19">
        <v>0</v>
      </c>
      <c r="BK29" s="19">
        <v>0</v>
      </c>
      <c r="BL29" s="19">
        <v>0</v>
      </c>
      <c r="BM29" s="1">
        <v>0</v>
      </c>
      <c r="BN29" s="1">
        <v>0</v>
      </c>
      <c r="BO29" s="1">
        <v>0</v>
      </c>
    </row>
    <row r="30" spans="1:67" x14ac:dyDescent="0.3">
      <c r="A30" s="2" t="s">
        <v>41</v>
      </c>
      <c r="B30" s="1">
        <v>0</v>
      </c>
      <c r="C30" s="1">
        <v>0</v>
      </c>
      <c r="D30" s="1">
        <v>0</v>
      </c>
      <c r="E30" s="1">
        <v>0</v>
      </c>
      <c r="F30" s="1">
        <v>0</v>
      </c>
      <c r="G30" s="8">
        <v>0</v>
      </c>
      <c r="H30" s="8">
        <v>0</v>
      </c>
      <c r="I30" s="8">
        <v>0</v>
      </c>
      <c r="J30" s="8">
        <v>0</v>
      </c>
      <c r="K30" s="8">
        <v>0</v>
      </c>
      <c r="L30" s="8">
        <v>0</v>
      </c>
      <c r="M30" s="8">
        <v>0</v>
      </c>
      <c r="N30" s="19">
        <v>0</v>
      </c>
      <c r="O30" s="19">
        <v>0</v>
      </c>
      <c r="P30" s="19">
        <v>0</v>
      </c>
      <c r="Q30" s="19">
        <v>0</v>
      </c>
      <c r="R30" s="19">
        <v>0</v>
      </c>
      <c r="S30" s="19">
        <v>0</v>
      </c>
      <c r="T30" s="19">
        <v>0</v>
      </c>
      <c r="U30" s="1">
        <v>0</v>
      </c>
      <c r="V30" s="1">
        <v>0</v>
      </c>
      <c r="W30" s="15">
        <v>0</v>
      </c>
      <c r="X30" s="1">
        <v>0</v>
      </c>
      <c r="Y30" s="1">
        <v>0</v>
      </c>
      <c r="Z30" s="1">
        <v>0</v>
      </c>
      <c r="AA30" s="1">
        <v>0</v>
      </c>
      <c r="AB30" s="1">
        <v>0</v>
      </c>
      <c r="AC30" s="8">
        <v>0</v>
      </c>
      <c r="AD30" s="8">
        <v>0</v>
      </c>
      <c r="AE30" s="8">
        <v>0</v>
      </c>
      <c r="AF30" s="8">
        <v>0</v>
      </c>
      <c r="AG30" s="8">
        <v>0</v>
      </c>
      <c r="AH30" s="8">
        <v>0</v>
      </c>
      <c r="AI30" s="8">
        <v>0</v>
      </c>
      <c r="AJ30" s="19">
        <v>0</v>
      </c>
      <c r="AK30" s="19">
        <v>0</v>
      </c>
      <c r="AL30" s="19">
        <v>0</v>
      </c>
      <c r="AM30" s="19">
        <v>0</v>
      </c>
      <c r="AN30" s="19">
        <v>0</v>
      </c>
      <c r="AO30" s="19">
        <v>0</v>
      </c>
      <c r="AP30" s="19">
        <v>0</v>
      </c>
      <c r="AQ30" s="1">
        <v>0</v>
      </c>
      <c r="AR30" s="1">
        <v>0</v>
      </c>
      <c r="AS30" s="15">
        <v>0</v>
      </c>
      <c r="AT30" s="1">
        <v>45</v>
      </c>
      <c r="AU30" s="1">
        <v>0</v>
      </c>
      <c r="AV30" s="1">
        <v>0</v>
      </c>
      <c r="AW30" s="1">
        <v>0</v>
      </c>
      <c r="AX30" s="1">
        <v>0</v>
      </c>
      <c r="AY30" s="8">
        <v>0</v>
      </c>
      <c r="AZ30" s="8">
        <v>0</v>
      </c>
      <c r="BA30" s="8">
        <v>0</v>
      </c>
      <c r="BB30" s="8">
        <v>0</v>
      </c>
      <c r="BC30" s="8">
        <v>0</v>
      </c>
      <c r="BD30" s="8">
        <v>0</v>
      </c>
      <c r="BE30" s="8">
        <v>10</v>
      </c>
      <c r="BF30" s="19">
        <v>0</v>
      </c>
      <c r="BG30" s="19">
        <v>0</v>
      </c>
      <c r="BH30" s="19">
        <v>0</v>
      </c>
      <c r="BI30" s="19">
        <v>0</v>
      </c>
      <c r="BJ30" s="19">
        <v>0</v>
      </c>
      <c r="BK30" s="19">
        <v>0</v>
      </c>
      <c r="BL30" s="19">
        <v>15</v>
      </c>
      <c r="BM30" s="1">
        <v>0</v>
      </c>
      <c r="BN30" s="1">
        <v>0</v>
      </c>
      <c r="BO30" s="1">
        <v>0</v>
      </c>
    </row>
    <row r="31" spans="1:67" x14ac:dyDescent="0.3">
      <c r="A31" s="2" t="s">
        <v>42</v>
      </c>
      <c r="B31" s="1">
        <v>24</v>
      </c>
      <c r="C31" s="1">
        <v>0</v>
      </c>
      <c r="D31" s="1">
        <v>0</v>
      </c>
      <c r="E31" s="1">
        <v>0</v>
      </c>
      <c r="F31" s="1">
        <v>0</v>
      </c>
      <c r="G31" s="8">
        <v>0</v>
      </c>
      <c r="H31" s="8">
        <v>0</v>
      </c>
      <c r="I31" s="8">
        <v>0</v>
      </c>
      <c r="J31" s="8">
        <v>0</v>
      </c>
      <c r="K31" s="8">
        <v>0</v>
      </c>
      <c r="L31" s="8">
        <v>62</v>
      </c>
      <c r="M31" s="8">
        <v>10</v>
      </c>
      <c r="N31" s="19">
        <v>0</v>
      </c>
      <c r="O31" s="19">
        <v>0</v>
      </c>
      <c r="P31" s="19">
        <v>0</v>
      </c>
      <c r="Q31" s="19">
        <v>0</v>
      </c>
      <c r="R31" s="19">
        <v>0</v>
      </c>
      <c r="S31" s="19">
        <v>0</v>
      </c>
      <c r="T31" s="19">
        <v>0</v>
      </c>
      <c r="U31" s="1">
        <v>0</v>
      </c>
      <c r="V31" s="1">
        <v>0</v>
      </c>
      <c r="W31" s="15">
        <v>0</v>
      </c>
      <c r="X31" s="1">
        <v>0</v>
      </c>
      <c r="Y31" s="1">
        <v>0</v>
      </c>
      <c r="Z31" s="1">
        <v>0</v>
      </c>
      <c r="AA31" s="1">
        <v>0</v>
      </c>
      <c r="AB31" s="1">
        <v>0</v>
      </c>
      <c r="AC31" s="8">
        <v>0</v>
      </c>
      <c r="AD31" s="8">
        <v>0</v>
      </c>
      <c r="AE31" s="8">
        <v>0</v>
      </c>
      <c r="AF31" s="8">
        <v>0</v>
      </c>
      <c r="AG31" s="8">
        <v>0</v>
      </c>
      <c r="AH31" s="8">
        <v>0</v>
      </c>
      <c r="AI31" s="8">
        <v>0</v>
      </c>
      <c r="AJ31" s="19">
        <v>0</v>
      </c>
      <c r="AK31" s="19">
        <v>0</v>
      </c>
      <c r="AL31" s="19">
        <v>0</v>
      </c>
      <c r="AM31" s="19">
        <v>0</v>
      </c>
      <c r="AN31" s="19">
        <v>0</v>
      </c>
      <c r="AO31" s="19">
        <v>0</v>
      </c>
      <c r="AP31" s="19">
        <v>0</v>
      </c>
      <c r="AQ31" s="1">
        <v>0</v>
      </c>
      <c r="AR31" s="1">
        <v>0</v>
      </c>
      <c r="AS31" s="15">
        <v>0</v>
      </c>
      <c r="AT31" s="1">
        <v>0</v>
      </c>
      <c r="AU31" s="1">
        <v>0</v>
      </c>
      <c r="AV31" s="1">
        <v>0</v>
      </c>
      <c r="AW31" s="1">
        <v>0</v>
      </c>
      <c r="AX31" s="1">
        <v>0</v>
      </c>
      <c r="AY31" s="8">
        <v>0</v>
      </c>
      <c r="AZ31" s="8">
        <v>0</v>
      </c>
      <c r="BA31" s="8">
        <v>0</v>
      </c>
      <c r="BB31" s="8">
        <v>0</v>
      </c>
      <c r="BC31" s="8">
        <v>0</v>
      </c>
      <c r="BD31" s="8">
        <v>0</v>
      </c>
      <c r="BE31" s="8">
        <v>0</v>
      </c>
      <c r="BF31" s="19">
        <v>0</v>
      </c>
      <c r="BG31" s="19">
        <v>0</v>
      </c>
      <c r="BH31" s="19">
        <v>0</v>
      </c>
      <c r="BI31" s="19">
        <v>0</v>
      </c>
      <c r="BJ31" s="19">
        <v>0</v>
      </c>
      <c r="BK31" s="19">
        <v>0</v>
      </c>
      <c r="BL31" s="19">
        <v>0</v>
      </c>
      <c r="BM31" s="1">
        <v>0</v>
      </c>
      <c r="BN31" s="1">
        <v>0</v>
      </c>
      <c r="BO31" s="1">
        <v>0</v>
      </c>
    </row>
    <row r="32" spans="1:67" x14ac:dyDescent="0.3">
      <c r="A32" s="2" t="s">
        <v>43</v>
      </c>
      <c r="B32" s="1">
        <v>10</v>
      </c>
      <c r="C32" s="1">
        <v>0</v>
      </c>
      <c r="D32" s="1">
        <v>0</v>
      </c>
      <c r="E32" s="1">
        <v>15</v>
      </c>
      <c r="F32" s="1">
        <v>0</v>
      </c>
      <c r="G32" s="8">
        <v>12</v>
      </c>
      <c r="H32" s="8">
        <v>0</v>
      </c>
      <c r="I32" s="8">
        <v>0</v>
      </c>
      <c r="J32" s="8">
        <v>0</v>
      </c>
      <c r="K32" s="8">
        <v>0</v>
      </c>
      <c r="L32" s="8">
        <v>12</v>
      </c>
      <c r="M32" s="8">
        <v>0</v>
      </c>
      <c r="N32" s="19">
        <v>0</v>
      </c>
      <c r="O32" s="19">
        <v>0</v>
      </c>
      <c r="P32" s="19">
        <v>0</v>
      </c>
      <c r="Q32" s="19">
        <v>0</v>
      </c>
      <c r="R32" s="19">
        <v>0</v>
      </c>
      <c r="S32" s="19">
        <v>0</v>
      </c>
      <c r="T32" s="19">
        <v>0</v>
      </c>
      <c r="U32" s="1">
        <v>0</v>
      </c>
      <c r="V32" s="1">
        <v>0</v>
      </c>
      <c r="W32" s="15">
        <v>0</v>
      </c>
      <c r="X32" s="1">
        <v>0</v>
      </c>
      <c r="Y32" s="1">
        <v>0</v>
      </c>
      <c r="Z32" s="1">
        <v>0</v>
      </c>
      <c r="AA32" s="1">
        <v>0</v>
      </c>
      <c r="AB32" s="1">
        <v>0</v>
      </c>
      <c r="AC32" s="8">
        <v>0</v>
      </c>
      <c r="AD32" s="8">
        <v>0</v>
      </c>
      <c r="AE32" s="8">
        <v>0</v>
      </c>
      <c r="AF32" s="8">
        <v>0</v>
      </c>
      <c r="AG32" s="8">
        <v>0</v>
      </c>
      <c r="AH32" s="8">
        <v>0</v>
      </c>
      <c r="AI32" s="8">
        <v>0</v>
      </c>
      <c r="AJ32" s="19">
        <v>0</v>
      </c>
      <c r="AK32" s="19">
        <v>0</v>
      </c>
      <c r="AL32" s="19">
        <v>0</v>
      </c>
      <c r="AM32" s="19">
        <v>25</v>
      </c>
      <c r="AN32" s="19">
        <v>0</v>
      </c>
      <c r="AO32" s="19">
        <v>20</v>
      </c>
      <c r="AP32" s="19">
        <v>0</v>
      </c>
      <c r="AQ32" s="1">
        <v>0</v>
      </c>
      <c r="AR32" s="1">
        <v>0</v>
      </c>
      <c r="AS32" s="15">
        <v>0</v>
      </c>
      <c r="AT32" s="1">
        <v>0</v>
      </c>
      <c r="AU32" s="1">
        <v>0</v>
      </c>
      <c r="AV32" s="1">
        <v>0</v>
      </c>
      <c r="AW32" s="1">
        <v>0</v>
      </c>
      <c r="AX32" s="1">
        <v>0</v>
      </c>
      <c r="AY32" s="8">
        <v>0</v>
      </c>
      <c r="AZ32" s="8">
        <v>0</v>
      </c>
      <c r="BA32" s="8">
        <v>0</v>
      </c>
      <c r="BB32" s="8">
        <v>0</v>
      </c>
      <c r="BC32" s="8">
        <v>0</v>
      </c>
      <c r="BD32" s="8">
        <v>0</v>
      </c>
      <c r="BE32" s="8">
        <v>0</v>
      </c>
      <c r="BF32" s="19">
        <v>0</v>
      </c>
      <c r="BG32" s="19">
        <v>0</v>
      </c>
      <c r="BH32" s="19">
        <v>0</v>
      </c>
      <c r="BI32" s="19">
        <v>0</v>
      </c>
      <c r="BJ32" s="19">
        <v>0</v>
      </c>
      <c r="BK32" s="19">
        <v>0</v>
      </c>
      <c r="BL32" s="19">
        <v>0</v>
      </c>
      <c r="BM32" s="1">
        <v>0</v>
      </c>
      <c r="BN32" s="1">
        <v>0</v>
      </c>
      <c r="BO32" s="1">
        <v>0</v>
      </c>
    </row>
    <row r="33" spans="1:67" x14ac:dyDescent="0.3">
      <c r="A33" s="2" t="s">
        <v>76</v>
      </c>
      <c r="B33" s="1">
        <v>12</v>
      </c>
      <c r="C33" s="1">
        <v>0</v>
      </c>
      <c r="D33" s="1">
        <v>0</v>
      </c>
      <c r="E33" s="1">
        <v>0</v>
      </c>
      <c r="F33" s="1">
        <v>0</v>
      </c>
      <c r="G33" s="8">
        <v>12</v>
      </c>
      <c r="H33" s="8">
        <v>0</v>
      </c>
      <c r="I33" s="8">
        <v>0</v>
      </c>
      <c r="J33" s="8">
        <v>0</v>
      </c>
      <c r="K33" s="8">
        <v>0</v>
      </c>
      <c r="L33" s="8">
        <v>72</v>
      </c>
      <c r="M33" s="8">
        <v>0</v>
      </c>
      <c r="N33" s="19">
        <v>0</v>
      </c>
      <c r="O33" s="19">
        <v>0</v>
      </c>
      <c r="P33" s="19">
        <v>0</v>
      </c>
      <c r="Q33" s="19">
        <v>0</v>
      </c>
      <c r="R33" s="19">
        <v>0</v>
      </c>
      <c r="S33" s="19">
        <v>0</v>
      </c>
      <c r="T33" s="19">
        <v>0</v>
      </c>
      <c r="U33" s="1">
        <v>0</v>
      </c>
      <c r="V33" s="1">
        <v>0</v>
      </c>
      <c r="W33" s="15">
        <v>0</v>
      </c>
      <c r="X33" s="1">
        <v>0</v>
      </c>
      <c r="Y33" s="1">
        <v>0</v>
      </c>
      <c r="Z33" s="1">
        <v>0</v>
      </c>
      <c r="AA33" s="1">
        <v>0</v>
      </c>
      <c r="AB33" s="1">
        <v>0</v>
      </c>
      <c r="AC33" s="8">
        <v>0</v>
      </c>
      <c r="AD33" s="8">
        <v>0</v>
      </c>
      <c r="AE33" s="8">
        <v>0</v>
      </c>
      <c r="AF33" s="8">
        <v>0</v>
      </c>
      <c r="AG33" s="8">
        <v>0</v>
      </c>
      <c r="AH33" s="8">
        <v>0</v>
      </c>
      <c r="AI33" s="8">
        <v>0</v>
      </c>
      <c r="AJ33" s="19">
        <v>0</v>
      </c>
      <c r="AK33" s="19">
        <v>0</v>
      </c>
      <c r="AL33" s="19">
        <v>0</v>
      </c>
      <c r="AM33" s="19">
        <v>0</v>
      </c>
      <c r="AN33" s="19">
        <v>0</v>
      </c>
      <c r="AO33" s="19">
        <v>0</v>
      </c>
      <c r="AP33" s="19">
        <v>0</v>
      </c>
      <c r="AQ33" s="1">
        <v>0</v>
      </c>
      <c r="AR33" s="1">
        <v>0</v>
      </c>
      <c r="AS33" s="15">
        <v>0</v>
      </c>
      <c r="AT33" s="1">
        <v>0</v>
      </c>
      <c r="AU33" s="1">
        <v>0</v>
      </c>
      <c r="AV33" s="1">
        <v>0</v>
      </c>
      <c r="AW33" s="1">
        <v>0</v>
      </c>
      <c r="AX33" s="1">
        <v>0</v>
      </c>
      <c r="AY33" s="8">
        <v>0</v>
      </c>
      <c r="AZ33" s="8">
        <v>0</v>
      </c>
      <c r="BA33" s="8">
        <v>0</v>
      </c>
      <c r="BB33" s="8">
        <v>0</v>
      </c>
      <c r="BC33" s="8">
        <v>0</v>
      </c>
      <c r="BD33" s="8">
        <v>0</v>
      </c>
      <c r="BE33" s="8">
        <v>0</v>
      </c>
      <c r="BF33" s="19">
        <v>0</v>
      </c>
      <c r="BG33" s="19">
        <v>0</v>
      </c>
      <c r="BH33" s="19">
        <v>0</v>
      </c>
      <c r="BI33" s="19">
        <v>0</v>
      </c>
      <c r="BJ33" s="19">
        <v>0</v>
      </c>
      <c r="BK33" s="19">
        <v>0</v>
      </c>
      <c r="BL33" s="19">
        <v>0</v>
      </c>
      <c r="BM33" s="1">
        <v>0</v>
      </c>
      <c r="BN33" s="1">
        <v>0</v>
      </c>
      <c r="BO33" s="1">
        <v>0</v>
      </c>
    </row>
    <row r="34" spans="1:67" x14ac:dyDescent="0.3">
      <c r="A34" s="2" t="s">
        <v>44</v>
      </c>
      <c r="B34" s="1">
        <v>0</v>
      </c>
      <c r="C34" s="1">
        <v>0</v>
      </c>
      <c r="D34" s="1">
        <v>0</v>
      </c>
      <c r="E34" s="1">
        <v>0</v>
      </c>
      <c r="F34" s="1">
        <v>0</v>
      </c>
      <c r="G34" s="8">
        <v>0</v>
      </c>
      <c r="H34" s="8">
        <v>0</v>
      </c>
      <c r="I34" s="8">
        <v>0</v>
      </c>
      <c r="J34" s="8">
        <v>43</v>
      </c>
      <c r="K34" s="8">
        <v>0</v>
      </c>
      <c r="L34" s="8">
        <v>52</v>
      </c>
      <c r="M34" s="8">
        <v>0</v>
      </c>
      <c r="N34" s="19">
        <v>0</v>
      </c>
      <c r="O34" s="19">
        <v>0</v>
      </c>
      <c r="P34" s="19">
        <v>0</v>
      </c>
      <c r="Q34" s="19">
        <v>0</v>
      </c>
      <c r="R34" s="19">
        <v>0</v>
      </c>
      <c r="S34" s="19">
        <v>0</v>
      </c>
      <c r="T34" s="19">
        <v>0</v>
      </c>
      <c r="U34" s="1">
        <v>0</v>
      </c>
      <c r="V34" s="1">
        <v>0</v>
      </c>
      <c r="W34" s="15">
        <v>0</v>
      </c>
      <c r="X34" s="1">
        <v>0</v>
      </c>
      <c r="Y34" s="1">
        <v>0</v>
      </c>
      <c r="Z34" s="1">
        <v>0</v>
      </c>
      <c r="AA34" s="1">
        <v>0</v>
      </c>
      <c r="AB34" s="1">
        <v>0</v>
      </c>
      <c r="AC34" s="8">
        <v>0</v>
      </c>
      <c r="AD34" s="8">
        <v>0</v>
      </c>
      <c r="AE34" s="8">
        <v>0</v>
      </c>
      <c r="AF34" s="8">
        <v>0</v>
      </c>
      <c r="AG34" s="8">
        <v>0</v>
      </c>
      <c r="AH34" s="8">
        <v>0</v>
      </c>
      <c r="AI34" s="8">
        <v>0</v>
      </c>
      <c r="AJ34" s="19">
        <v>0</v>
      </c>
      <c r="AK34" s="19">
        <v>0</v>
      </c>
      <c r="AL34" s="19">
        <v>0</v>
      </c>
      <c r="AM34" s="19">
        <v>0</v>
      </c>
      <c r="AN34" s="19">
        <v>0</v>
      </c>
      <c r="AO34" s="19">
        <v>0</v>
      </c>
      <c r="AP34" s="19">
        <v>0</v>
      </c>
      <c r="AQ34" s="1">
        <v>0</v>
      </c>
      <c r="AR34" s="1">
        <v>0</v>
      </c>
      <c r="AS34" s="15">
        <v>0</v>
      </c>
      <c r="AT34" s="1">
        <v>0</v>
      </c>
      <c r="AU34" s="1">
        <v>0</v>
      </c>
      <c r="AV34" s="1">
        <v>0</v>
      </c>
      <c r="AW34" s="1">
        <v>0</v>
      </c>
      <c r="AX34" s="1">
        <v>0</v>
      </c>
      <c r="AY34" s="8">
        <v>0</v>
      </c>
      <c r="AZ34" s="8">
        <v>0</v>
      </c>
      <c r="BA34" s="8">
        <v>0</v>
      </c>
      <c r="BB34" s="8">
        <v>0</v>
      </c>
      <c r="BC34" s="8">
        <v>0</v>
      </c>
      <c r="BD34" s="8">
        <v>0</v>
      </c>
      <c r="BE34" s="8">
        <v>0</v>
      </c>
      <c r="BF34" s="19">
        <v>0</v>
      </c>
      <c r="BG34" s="19">
        <v>0</v>
      </c>
      <c r="BH34" s="19">
        <v>0</v>
      </c>
      <c r="BI34" s="19">
        <v>0</v>
      </c>
      <c r="BJ34" s="19">
        <v>0</v>
      </c>
      <c r="BK34" s="19">
        <v>0</v>
      </c>
      <c r="BL34" s="19">
        <v>0</v>
      </c>
      <c r="BM34" s="1">
        <v>0</v>
      </c>
      <c r="BN34" s="1">
        <v>0</v>
      </c>
      <c r="BO34" s="1">
        <v>0</v>
      </c>
    </row>
    <row r="35" spans="1:67" x14ac:dyDescent="0.3">
      <c r="A35" s="2" t="s">
        <v>75</v>
      </c>
      <c r="B35" s="1">
        <v>12</v>
      </c>
      <c r="C35" s="1">
        <v>0</v>
      </c>
      <c r="D35" s="1">
        <v>0</v>
      </c>
      <c r="E35" s="1">
        <v>20</v>
      </c>
      <c r="F35" s="1">
        <v>0</v>
      </c>
      <c r="G35" s="8">
        <v>0</v>
      </c>
      <c r="H35" s="8">
        <v>0</v>
      </c>
      <c r="I35" s="8">
        <v>0</v>
      </c>
      <c r="J35" s="8">
        <v>0</v>
      </c>
      <c r="K35" s="8">
        <v>0</v>
      </c>
      <c r="L35" s="8">
        <v>37</v>
      </c>
      <c r="M35" s="8">
        <v>0</v>
      </c>
      <c r="N35" s="19">
        <v>0</v>
      </c>
      <c r="O35" s="19">
        <v>0</v>
      </c>
      <c r="P35" s="19">
        <v>0</v>
      </c>
      <c r="Q35" s="19">
        <v>0</v>
      </c>
      <c r="R35" s="19">
        <v>0</v>
      </c>
      <c r="S35" s="19">
        <v>0</v>
      </c>
      <c r="T35" s="19">
        <v>0</v>
      </c>
      <c r="U35" s="1">
        <v>0</v>
      </c>
      <c r="V35" s="1">
        <v>0</v>
      </c>
      <c r="W35" s="15">
        <v>0</v>
      </c>
      <c r="X35" s="1">
        <v>0</v>
      </c>
      <c r="Y35" s="1">
        <v>0</v>
      </c>
      <c r="Z35" s="1">
        <v>0</v>
      </c>
      <c r="AA35" s="1">
        <v>0</v>
      </c>
      <c r="AB35" s="1">
        <v>0</v>
      </c>
      <c r="AC35" s="8">
        <v>0</v>
      </c>
      <c r="AD35" s="8">
        <v>0</v>
      </c>
      <c r="AE35" s="8">
        <v>0</v>
      </c>
      <c r="AF35" s="8">
        <v>0</v>
      </c>
      <c r="AG35" s="8">
        <v>0</v>
      </c>
      <c r="AH35" s="8">
        <v>0</v>
      </c>
      <c r="AI35" s="8">
        <v>0</v>
      </c>
      <c r="AJ35" s="19">
        <v>0</v>
      </c>
      <c r="AK35" s="19">
        <v>0</v>
      </c>
      <c r="AL35" s="19">
        <v>0</v>
      </c>
      <c r="AM35" s="19">
        <v>0</v>
      </c>
      <c r="AN35" s="19">
        <v>0</v>
      </c>
      <c r="AO35" s="19">
        <v>0</v>
      </c>
      <c r="AP35" s="19">
        <v>0</v>
      </c>
      <c r="AQ35" s="1">
        <v>0</v>
      </c>
      <c r="AR35" s="1">
        <v>0</v>
      </c>
      <c r="AS35" s="15">
        <v>0</v>
      </c>
      <c r="AT35" s="1">
        <v>0</v>
      </c>
      <c r="AU35" s="1">
        <v>0</v>
      </c>
      <c r="AV35" s="1">
        <v>0</v>
      </c>
      <c r="AW35" s="1">
        <v>0</v>
      </c>
      <c r="AX35" s="1">
        <v>0</v>
      </c>
      <c r="AY35" s="8">
        <v>0</v>
      </c>
      <c r="AZ35" s="8">
        <v>0</v>
      </c>
      <c r="BA35" s="8">
        <v>0</v>
      </c>
      <c r="BB35" s="8">
        <v>0</v>
      </c>
      <c r="BC35" s="8">
        <v>0</v>
      </c>
      <c r="BD35" s="8">
        <v>0</v>
      </c>
      <c r="BE35" s="8">
        <v>0</v>
      </c>
      <c r="BF35" s="19">
        <v>0</v>
      </c>
      <c r="BG35" s="19">
        <v>0</v>
      </c>
      <c r="BH35" s="19">
        <v>0</v>
      </c>
      <c r="BI35" s="19">
        <v>0</v>
      </c>
      <c r="BJ35" s="19">
        <v>0</v>
      </c>
      <c r="BK35" s="19">
        <v>0</v>
      </c>
      <c r="BL35" s="19">
        <v>0</v>
      </c>
      <c r="BM35" s="1">
        <v>0</v>
      </c>
      <c r="BN35" s="1">
        <v>0</v>
      </c>
      <c r="BO35" s="1">
        <v>0</v>
      </c>
    </row>
    <row r="36" spans="1:67" x14ac:dyDescent="0.3">
      <c r="A36" s="1" t="s">
        <v>160</v>
      </c>
      <c r="B36" s="1">
        <v>0</v>
      </c>
      <c r="C36" s="1">
        <v>0</v>
      </c>
      <c r="D36" s="1">
        <v>0</v>
      </c>
      <c r="E36" s="1">
        <v>0</v>
      </c>
      <c r="F36" s="1">
        <v>0</v>
      </c>
      <c r="G36" s="8">
        <v>0</v>
      </c>
      <c r="H36" s="8">
        <v>0</v>
      </c>
      <c r="I36" s="8">
        <v>0</v>
      </c>
      <c r="J36" s="8">
        <v>0</v>
      </c>
      <c r="K36" s="8">
        <v>0</v>
      </c>
      <c r="L36" s="8">
        <v>0</v>
      </c>
      <c r="M36" s="8">
        <v>0</v>
      </c>
      <c r="N36" s="19">
        <v>0</v>
      </c>
      <c r="O36" s="19">
        <v>0</v>
      </c>
      <c r="P36" s="19">
        <v>0</v>
      </c>
      <c r="Q36" s="19">
        <v>0</v>
      </c>
      <c r="R36" s="19">
        <v>0</v>
      </c>
      <c r="S36" s="19">
        <v>0</v>
      </c>
      <c r="T36" s="19">
        <v>0</v>
      </c>
      <c r="U36" s="1">
        <v>0</v>
      </c>
      <c r="V36" s="1">
        <v>0</v>
      </c>
      <c r="W36" s="15">
        <v>0</v>
      </c>
      <c r="X36" s="1">
        <v>0</v>
      </c>
      <c r="Y36" s="1">
        <v>0</v>
      </c>
      <c r="Z36" s="1">
        <v>0</v>
      </c>
      <c r="AA36" s="1">
        <v>0</v>
      </c>
      <c r="AB36" s="1">
        <v>0</v>
      </c>
      <c r="AC36" s="8">
        <v>0</v>
      </c>
      <c r="AD36" s="8">
        <v>0</v>
      </c>
      <c r="AE36" s="8">
        <v>0</v>
      </c>
      <c r="AF36" s="8">
        <v>0</v>
      </c>
      <c r="AG36" s="8">
        <v>0</v>
      </c>
      <c r="AH36" s="8">
        <v>0</v>
      </c>
      <c r="AI36" s="8">
        <v>0</v>
      </c>
      <c r="AJ36" s="19">
        <v>0</v>
      </c>
      <c r="AK36" s="19">
        <v>0</v>
      </c>
      <c r="AL36" s="19">
        <v>0</v>
      </c>
      <c r="AM36" s="19">
        <v>0</v>
      </c>
      <c r="AN36" s="19">
        <v>0</v>
      </c>
      <c r="AO36" s="19">
        <v>0</v>
      </c>
      <c r="AP36" s="19">
        <v>0</v>
      </c>
      <c r="AQ36" s="1">
        <v>0</v>
      </c>
      <c r="AR36" s="1">
        <v>0</v>
      </c>
      <c r="AS36" s="15">
        <v>0</v>
      </c>
      <c r="AT36" s="1">
        <v>0</v>
      </c>
      <c r="AU36" s="1">
        <v>0</v>
      </c>
      <c r="AV36" s="1">
        <v>0</v>
      </c>
      <c r="AW36" s="1">
        <v>0</v>
      </c>
      <c r="AX36" s="1">
        <v>0</v>
      </c>
      <c r="AY36" s="8">
        <v>0</v>
      </c>
      <c r="AZ36" s="8">
        <v>0</v>
      </c>
      <c r="BA36" s="8">
        <v>0</v>
      </c>
      <c r="BB36" s="8">
        <v>0</v>
      </c>
      <c r="BC36" s="8">
        <v>0</v>
      </c>
      <c r="BD36" s="8">
        <v>0</v>
      </c>
      <c r="BE36" s="8">
        <v>0</v>
      </c>
      <c r="BF36" s="19">
        <v>0</v>
      </c>
      <c r="BG36" s="19">
        <v>0</v>
      </c>
      <c r="BH36" s="19">
        <v>0</v>
      </c>
      <c r="BI36" s="19">
        <v>0</v>
      </c>
      <c r="BJ36" s="19">
        <v>0</v>
      </c>
      <c r="BK36" s="19">
        <v>0</v>
      </c>
      <c r="BL36" s="19">
        <v>0</v>
      </c>
      <c r="BM36" s="1">
        <v>0</v>
      </c>
      <c r="BN36" s="1">
        <v>0</v>
      </c>
      <c r="BO36" s="1">
        <v>0</v>
      </c>
    </row>
  </sheetData>
  <mergeCells count="4">
    <mergeCell ref="B1:W1"/>
    <mergeCell ref="A1:A2"/>
    <mergeCell ref="X1:AS1"/>
    <mergeCell ref="AT1:BO1"/>
  </mergeCells>
  <phoneticPr fontId="1" type="noConversion"/>
  <conditionalFormatting sqref="B3:BO36">
    <cfRule type="expression" dxfId="9" priority="1">
      <formula>AND(B3&lt;&gt;0, B3&lt;&gt;"")</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C9A6-F764-4701-927E-7750C4A6FFA8}">
  <sheetPr codeName="Sheet5">
    <tabColor theme="1" tint="0.499984740745262"/>
  </sheetPr>
  <dimension ref="A1:W32"/>
  <sheetViews>
    <sheetView zoomScale="90" zoomScaleNormal="90" workbookViewId="0">
      <pane xSplit="1" ySplit="2" topLeftCell="B3" activePane="bottomRight" state="frozen"/>
      <selection pane="topRight" activeCell="B1" sqref="B1"/>
      <selection pane="bottomLeft" activeCell="A3" sqref="A3"/>
      <selection pane="bottomRight" activeCell="L14" sqref="L14"/>
    </sheetView>
  </sheetViews>
  <sheetFormatPr defaultColWidth="9" defaultRowHeight="16.5" x14ac:dyDescent="0.3"/>
  <cols>
    <col min="1" max="1" width="12.625" style="1" bestFit="1" customWidth="1"/>
    <col min="2" max="2" width="11.625" style="1" bestFit="1" customWidth="1"/>
    <col min="3" max="3" width="9.625" style="1" bestFit="1" customWidth="1"/>
    <col min="4" max="4" width="11.625" style="1" bestFit="1" customWidth="1"/>
    <col min="5" max="5" width="9" style="1" bestFit="1" customWidth="1"/>
    <col min="6" max="6" width="13.75" style="1" bestFit="1" customWidth="1"/>
    <col min="7" max="7" width="19.25" style="1" bestFit="1" customWidth="1"/>
    <col min="8" max="8" width="16.5" style="1" bestFit="1" customWidth="1"/>
    <col min="9" max="10" width="19.25" style="1" bestFit="1" customWidth="1"/>
    <col min="11" max="11" width="23.5" style="1" bestFit="1" customWidth="1"/>
    <col min="12" max="12" width="14.375" style="1" bestFit="1" customWidth="1"/>
    <col min="13" max="13" width="14.375" style="1" customWidth="1"/>
    <col min="14" max="14" width="21.375" style="1" bestFit="1" customWidth="1"/>
    <col min="15" max="15" width="18.625" style="1" bestFit="1" customWidth="1"/>
    <col min="16" max="17" width="21.375" style="1" bestFit="1" customWidth="1"/>
    <col min="18" max="18" width="25.5" style="1" bestFit="1" customWidth="1"/>
    <col min="19" max="19" width="16.5" style="1" bestFit="1" customWidth="1"/>
    <col min="20" max="20" width="16.5" style="1" customWidth="1"/>
    <col min="21" max="21" width="11.625" style="1" bestFit="1" customWidth="1"/>
    <col min="22" max="22" width="14.375" style="1" bestFit="1" customWidth="1"/>
    <col min="23" max="23" width="9.625" style="1" bestFit="1" customWidth="1"/>
    <col min="24" max="24" width="11.625" style="1" bestFit="1" customWidth="1"/>
    <col min="25" max="25" width="9.625" style="1" bestFit="1" customWidth="1"/>
    <col min="26" max="26" width="11.625" style="1" bestFit="1" customWidth="1"/>
    <col min="27" max="27" width="9" style="1" bestFit="1" customWidth="1"/>
    <col min="28" max="28" width="13.75" style="1" bestFit="1" customWidth="1"/>
    <col min="29" max="29" width="19.25" style="1" bestFit="1" customWidth="1"/>
    <col min="30" max="30" width="16.5" style="1" bestFit="1" customWidth="1"/>
    <col min="31" max="32" width="19.25" style="1" bestFit="1" customWidth="1"/>
    <col min="33" max="33" width="23.5" style="1" bestFit="1" customWidth="1"/>
    <col min="34" max="34" width="14.375" style="1" bestFit="1" customWidth="1"/>
    <col min="35" max="35" width="21.375" style="1" bestFit="1" customWidth="1"/>
    <col min="36" max="36" width="18.625" style="1" bestFit="1" customWidth="1"/>
    <col min="37" max="38" width="21.375" style="1" bestFit="1" customWidth="1"/>
    <col min="39" max="39" width="25.5" style="1" bestFit="1" customWidth="1"/>
    <col min="40" max="40" width="16.5" style="1" bestFit="1" customWidth="1"/>
    <col min="41" max="41" width="11.625" style="1" bestFit="1" customWidth="1"/>
    <col min="42" max="42" width="9.625" style="1" bestFit="1" customWidth="1"/>
    <col min="43" max="43" width="11.625" style="1" bestFit="1" customWidth="1"/>
    <col min="44" max="44" width="9.625" style="1" bestFit="1" customWidth="1"/>
    <col min="45" max="45" width="11.625" style="1" bestFit="1" customWidth="1"/>
    <col min="46" max="46" width="9" style="1" bestFit="1" customWidth="1"/>
    <col min="47" max="47" width="13.75" style="1" bestFit="1" customWidth="1"/>
    <col min="48" max="48" width="19.25" style="1" bestFit="1" customWidth="1"/>
    <col min="49" max="49" width="16.5" style="1" bestFit="1" customWidth="1"/>
    <col min="50" max="51" width="19.25" style="1" bestFit="1" customWidth="1"/>
    <col min="52" max="52" width="23.5" style="1" bestFit="1" customWidth="1"/>
    <col min="53" max="53" width="14.375" style="1" bestFit="1" customWidth="1"/>
    <col min="54" max="54" width="21.375" style="1" bestFit="1" customWidth="1"/>
    <col min="55" max="55" width="18.625" style="1" bestFit="1" customWidth="1"/>
    <col min="56" max="57" width="21.375" style="1" bestFit="1" customWidth="1"/>
    <col min="58" max="58" width="25.5" style="1" bestFit="1" customWidth="1"/>
    <col min="59" max="59" width="16.5" style="1" bestFit="1" customWidth="1"/>
    <col min="60" max="60" width="11.625" style="1" bestFit="1" customWidth="1"/>
    <col min="61" max="61" width="9.625" style="1" bestFit="1" customWidth="1"/>
    <col min="62" max="16384" width="9" style="1"/>
  </cols>
  <sheetData>
    <row r="1" spans="1:23" ht="17.25" x14ac:dyDescent="0.3">
      <c r="A1" s="147" t="s">
        <v>0</v>
      </c>
      <c r="B1" s="150" t="s">
        <v>149</v>
      </c>
      <c r="C1" s="150"/>
      <c r="D1" s="150"/>
      <c r="E1" s="150"/>
      <c r="F1" s="150"/>
      <c r="G1" s="150"/>
      <c r="H1" s="150"/>
      <c r="I1" s="150"/>
      <c r="J1" s="150"/>
      <c r="K1" s="150"/>
      <c r="L1" s="150"/>
      <c r="M1" s="150"/>
      <c r="N1" s="150"/>
      <c r="O1" s="150"/>
      <c r="P1" s="150"/>
      <c r="Q1" s="150"/>
      <c r="R1" s="150"/>
      <c r="S1" s="150"/>
      <c r="T1" s="150"/>
      <c r="U1" s="150"/>
      <c r="V1" s="150"/>
      <c r="W1" s="150"/>
    </row>
    <row r="2" spans="1:23" x14ac:dyDescent="0.3">
      <c r="A2" s="147"/>
      <c r="B2" s="1" t="s">
        <v>96</v>
      </c>
      <c r="C2" s="1" t="s">
        <v>97</v>
      </c>
      <c r="D2" s="1" t="s">
        <v>98</v>
      </c>
      <c r="E2" s="1" t="s">
        <v>1</v>
      </c>
      <c r="F2" s="1" t="s">
        <v>87</v>
      </c>
      <c r="G2" s="1" t="s">
        <v>99</v>
      </c>
      <c r="H2" s="1" t="s">
        <v>100</v>
      </c>
      <c r="I2" s="1" t="s">
        <v>101</v>
      </c>
      <c r="J2" s="1" t="s">
        <v>102</v>
      </c>
      <c r="K2" s="1" t="s">
        <v>103</v>
      </c>
      <c r="L2" s="1" t="s">
        <v>141</v>
      </c>
      <c r="M2" s="1" t="s">
        <v>161</v>
      </c>
      <c r="N2" s="1" t="s">
        <v>135</v>
      </c>
      <c r="O2" s="1" t="s">
        <v>136</v>
      </c>
      <c r="P2" s="1" t="s">
        <v>139</v>
      </c>
      <c r="Q2" s="1" t="s">
        <v>137</v>
      </c>
      <c r="R2" s="1" t="s">
        <v>138</v>
      </c>
      <c r="S2" s="1" t="s">
        <v>123</v>
      </c>
      <c r="T2" s="1" t="s">
        <v>162</v>
      </c>
      <c r="U2" s="1" t="s">
        <v>104</v>
      </c>
      <c r="V2" s="1" t="s">
        <v>110</v>
      </c>
      <c r="W2" s="1" t="s">
        <v>133</v>
      </c>
    </row>
    <row r="3" spans="1:23" x14ac:dyDescent="0.3">
      <c r="A3" s="2" t="s">
        <v>23</v>
      </c>
      <c r="B3" s="1">
        <v>0</v>
      </c>
      <c r="C3" s="1">
        <v>0</v>
      </c>
      <c r="D3" s="1">
        <v>0</v>
      </c>
      <c r="E3" s="1">
        <v>0</v>
      </c>
      <c r="F3" s="1">
        <v>0</v>
      </c>
      <c r="G3" s="8">
        <v>0</v>
      </c>
      <c r="H3" s="8">
        <v>20</v>
      </c>
      <c r="I3" s="8">
        <v>0</v>
      </c>
      <c r="J3" s="8">
        <v>0</v>
      </c>
      <c r="K3" s="8">
        <v>0</v>
      </c>
      <c r="L3" s="8">
        <v>0</v>
      </c>
      <c r="M3" s="8">
        <v>0</v>
      </c>
      <c r="N3" s="19">
        <v>0</v>
      </c>
      <c r="O3" s="19">
        <v>0</v>
      </c>
      <c r="P3" s="19">
        <v>0</v>
      </c>
      <c r="Q3" s="19">
        <v>0</v>
      </c>
      <c r="R3" s="19">
        <v>0</v>
      </c>
      <c r="S3" s="19">
        <v>0</v>
      </c>
      <c r="T3" s="19">
        <v>70</v>
      </c>
      <c r="U3" s="1">
        <v>0</v>
      </c>
      <c r="V3" s="1">
        <v>0</v>
      </c>
      <c r="W3" s="1">
        <v>10</v>
      </c>
    </row>
    <row r="4" spans="1:23" x14ac:dyDescent="0.3">
      <c r="A4" s="2" t="s">
        <v>14</v>
      </c>
      <c r="B4" s="1">
        <v>0</v>
      </c>
      <c r="C4" s="1">
        <v>0</v>
      </c>
      <c r="D4" s="1">
        <v>0</v>
      </c>
      <c r="E4" s="1">
        <v>0</v>
      </c>
      <c r="F4" s="1">
        <v>0</v>
      </c>
      <c r="G4" s="8">
        <v>0</v>
      </c>
      <c r="H4" s="8">
        <v>30</v>
      </c>
      <c r="I4" s="8">
        <v>0</v>
      </c>
      <c r="J4" s="8">
        <v>0</v>
      </c>
      <c r="K4" s="8">
        <v>20</v>
      </c>
      <c r="L4" s="8">
        <v>0</v>
      </c>
      <c r="M4" s="8">
        <v>0</v>
      </c>
      <c r="N4" s="19">
        <v>0</v>
      </c>
      <c r="O4" s="19">
        <v>0</v>
      </c>
      <c r="P4" s="19">
        <v>0</v>
      </c>
      <c r="Q4" s="19">
        <v>0</v>
      </c>
      <c r="R4" s="19">
        <v>0</v>
      </c>
      <c r="S4" s="19">
        <v>0</v>
      </c>
      <c r="T4" s="19">
        <v>0</v>
      </c>
      <c r="U4" s="1">
        <v>0</v>
      </c>
      <c r="V4" s="1">
        <v>0</v>
      </c>
      <c r="W4" s="1">
        <v>10</v>
      </c>
    </row>
    <row r="5" spans="1:23" x14ac:dyDescent="0.3">
      <c r="A5" s="2" t="s">
        <v>16</v>
      </c>
      <c r="B5" s="1">
        <v>0</v>
      </c>
      <c r="C5" s="1">
        <v>0</v>
      </c>
      <c r="D5" s="1">
        <v>0</v>
      </c>
      <c r="E5" s="1">
        <v>0</v>
      </c>
      <c r="F5" s="1">
        <v>0</v>
      </c>
      <c r="G5" s="8">
        <v>0</v>
      </c>
      <c r="H5" s="8">
        <v>30</v>
      </c>
      <c r="I5" s="8">
        <v>0</v>
      </c>
      <c r="J5" s="8">
        <v>0</v>
      </c>
      <c r="K5" s="8">
        <v>0</v>
      </c>
      <c r="L5" s="8">
        <v>0</v>
      </c>
      <c r="M5" s="8">
        <v>0</v>
      </c>
      <c r="N5" s="19">
        <v>0</v>
      </c>
      <c r="O5" s="19">
        <v>0</v>
      </c>
      <c r="P5" s="19">
        <v>0</v>
      </c>
      <c r="Q5" s="19">
        <v>0</v>
      </c>
      <c r="R5" s="19">
        <v>0</v>
      </c>
      <c r="S5" s="19">
        <v>0</v>
      </c>
      <c r="T5" s="19">
        <v>0</v>
      </c>
      <c r="U5" s="1">
        <v>0</v>
      </c>
      <c r="V5" s="1">
        <v>0</v>
      </c>
      <c r="W5" s="1">
        <v>10</v>
      </c>
    </row>
    <row r="6" spans="1:23" x14ac:dyDescent="0.3">
      <c r="A6" s="2" t="s">
        <v>18</v>
      </c>
      <c r="B6" s="1">
        <v>0</v>
      </c>
      <c r="C6" s="1">
        <v>0</v>
      </c>
      <c r="D6" s="1">
        <v>0</v>
      </c>
      <c r="E6" s="1">
        <v>0</v>
      </c>
      <c r="F6" s="1">
        <v>0</v>
      </c>
      <c r="G6" s="8">
        <v>0</v>
      </c>
      <c r="H6" s="8">
        <v>30</v>
      </c>
      <c r="I6" s="8">
        <v>0</v>
      </c>
      <c r="J6" s="8">
        <v>0</v>
      </c>
      <c r="K6" s="8">
        <v>0</v>
      </c>
      <c r="L6" s="8">
        <v>0</v>
      </c>
      <c r="M6" s="8">
        <v>0</v>
      </c>
      <c r="N6" s="19">
        <v>0</v>
      </c>
      <c r="O6" s="19">
        <v>0</v>
      </c>
      <c r="P6" s="19">
        <v>0</v>
      </c>
      <c r="Q6" s="19">
        <v>0</v>
      </c>
      <c r="R6" s="19">
        <v>0</v>
      </c>
      <c r="S6" s="19">
        <v>0</v>
      </c>
      <c r="T6" s="19">
        <v>0</v>
      </c>
      <c r="U6" s="1">
        <v>0</v>
      </c>
      <c r="V6" s="1">
        <v>0</v>
      </c>
      <c r="W6" s="1">
        <v>10</v>
      </c>
    </row>
    <row r="7" spans="1:23" x14ac:dyDescent="0.3">
      <c r="A7" s="2" t="s">
        <v>19</v>
      </c>
      <c r="B7" s="1">
        <v>0</v>
      </c>
      <c r="C7" s="1">
        <v>0</v>
      </c>
      <c r="D7" s="1">
        <v>0</v>
      </c>
      <c r="E7" s="1">
        <v>0</v>
      </c>
      <c r="F7" s="1">
        <v>0</v>
      </c>
      <c r="G7" s="8">
        <v>0</v>
      </c>
      <c r="H7" s="8">
        <v>30</v>
      </c>
      <c r="I7" s="8">
        <v>0</v>
      </c>
      <c r="J7" s="8">
        <v>0</v>
      </c>
      <c r="K7" s="8">
        <v>0</v>
      </c>
      <c r="L7" s="8">
        <v>0</v>
      </c>
      <c r="M7" s="8">
        <v>0</v>
      </c>
      <c r="N7" s="19">
        <v>0</v>
      </c>
      <c r="O7" s="19">
        <v>0</v>
      </c>
      <c r="P7" s="19">
        <v>0</v>
      </c>
      <c r="Q7" s="19">
        <v>0</v>
      </c>
      <c r="R7" s="19">
        <v>0</v>
      </c>
      <c r="S7" s="19">
        <v>0</v>
      </c>
      <c r="T7" s="19">
        <v>0</v>
      </c>
      <c r="U7" s="1">
        <v>0</v>
      </c>
      <c r="V7" s="1">
        <v>0</v>
      </c>
      <c r="W7" s="1">
        <v>10</v>
      </c>
    </row>
    <row r="8" spans="1:23" x14ac:dyDescent="0.3">
      <c r="A8" s="2" t="s">
        <v>20</v>
      </c>
      <c r="B8" s="1">
        <v>0</v>
      </c>
      <c r="C8" s="1">
        <v>0</v>
      </c>
      <c r="D8" s="1">
        <v>0</v>
      </c>
      <c r="E8" s="1">
        <v>0</v>
      </c>
      <c r="F8" s="1">
        <v>0</v>
      </c>
      <c r="G8" s="8">
        <v>0</v>
      </c>
      <c r="H8" s="8">
        <v>30</v>
      </c>
      <c r="I8" s="8">
        <v>0</v>
      </c>
      <c r="J8" s="8">
        <v>0</v>
      </c>
      <c r="K8" s="8">
        <v>0</v>
      </c>
      <c r="L8" s="8">
        <v>0</v>
      </c>
      <c r="M8" s="8">
        <v>0</v>
      </c>
      <c r="N8" s="19">
        <v>0</v>
      </c>
      <c r="O8" s="19">
        <v>0</v>
      </c>
      <c r="P8" s="19">
        <v>0</v>
      </c>
      <c r="Q8" s="19">
        <v>0</v>
      </c>
      <c r="R8" s="19">
        <v>0</v>
      </c>
      <c r="S8" s="19">
        <v>0</v>
      </c>
      <c r="T8" s="19">
        <v>0</v>
      </c>
      <c r="U8" s="1">
        <v>0</v>
      </c>
      <c r="V8" s="1">
        <v>0</v>
      </c>
      <c r="W8" s="1">
        <v>10</v>
      </c>
    </row>
    <row r="9" spans="1:23" x14ac:dyDescent="0.3">
      <c r="A9" s="2" t="s">
        <v>21</v>
      </c>
      <c r="B9" s="1">
        <v>0</v>
      </c>
      <c r="C9" s="1">
        <v>0</v>
      </c>
      <c r="D9" s="1">
        <v>0</v>
      </c>
      <c r="E9" s="1">
        <v>0</v>
      </c>
      <c r="F9" s="1">
        <v>20</v>
      </c>
      <c r="G9" s="8">
        <v>40</v>
      </c>
      <c r="H9" s="8">
        <v>0</v>
      </c>
      <c r="I9" s="8">
        <v>0</v>
      </c>
      <c r="J9" s="8">
        <v>0</v>
      </c>
      <c r="K9" s="8">
        <v>0</v>
      </c>
      <c r="L9" s="8">
        <v>0</v>
      </c>
      <c r="M9" s="8">
        <v>0</v>
      </c>
      <c r="N9" s="19">
        <v>0</v>
      </c>
      <c r="O9" s="19">
        <v>0</v>
      </c>
      <c r="P9" s="19">
        <v>0</v>
      </c>
      <c r="Q9" s="19">
        <v>0</v>
      </c>
      <c r="R9" s="19">
        <v>0</v>
      </c>
      <c r="S9" s="19">
        <v>0</v>
      </c>
      <c r="T9" s="19">
        <v>0</v>
      </c>
      <c r="U9" s="1">
        <v>0</v>
      </c>
      <c r="V9" s="1">
        <v>0</v>
      </c>
      <c r="W9" s="1">
        <v>10</v>
      </c>
    </row>
    <row r="10" spans="1:23" x14ac:dyDescent="0.3">
      <c r="A10" s="2" t="s">
        <v>39</v>
      </c>
      <c r="B10" s="1">
        <v>0</v>
      </c>
      <c r="C10" s="1">
        <v>0</v>
      </c>
      <c r="D10" s="1">
        <v>0</v>
      </c>
      <c r="E10" s="1">
        <v>0</v>
      </c>
      <c r="F10" s="1">
        <v>0</v>
      </c>
      <c r="G10" s="8">
        <v>0</v>
      </c>
      <c r="H10" s="8">
        <v>0</v>
      </c>
      <c r="I10" s="8">
        <v>0</v>
      </c>
      <c r="J10" s="8">
        <v>0</v>
      </c>
      <c r="K10" s="8">
        <v>0</v>
      </c>
      <c r="L10" s="8">
        <v>0</v>
      </c>
      <c r="M10" s="8">
        <v>0</v>
      </c>
      <c r="N10" s="19">
        <v>0</v>
      </c>
      <c r="O10" s="19">
        <v>0</v>
      </c>
      <c r="P10" s="19">
        <v>0</v>
      </c>
      <c r="Q10" s="19">
        <v>0</v>
      </c>
      <c r="R10" s="19">
        <v>0</v>
      </c>
      <c r="S10" s="19">
        <v>0</v>
      </c>
      <c r="T10" s="19">
        <v>0</v>
      </c>
      <c r="U10" s="1">
        <v>0</v>
      </c>
      <c r="V10" s="1">
        <v>0</v>
      </c>
      <c r="W10" s="1">
        <v>0</v>
      </c>
    </row>
    <row r="11" spans="1:23" x14ac:dyDescent="0.3">
      <c r="A11" s="2"/>
    </row>
    <row r="12" spans="1:23" x14ac:dyDescent="0.3">
      <c r="A12" s="2"/>
    </row>
    <row r="13" spans="1:23" x14ac:dyDescent="0.3">
      <c r="A13" s="2"/>
    </row>
    <row r="14" spans="1:23" x14ac:dyDescent="0.3">
      <c r="A14" s="2"/>
    </row>
    <row r="15" spans="1:23" x14ac:dyDescent="0.3">
      <c r="A15" s="2"/>
    </row>
    <row r="16" spans="1:23"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2"/>
    </row>
    <row r="28" spans="1:1" x14ac:dyDescent="0.3">
      <c r="A28" s="2"/>
    </row>
    <row r="29" spans="1:1" x14ac:dyDescent="0.3">
      <c r="A29" s="2"/>
    </row>
    <row r="30" spans="1:1" x14ac:dyDescent="0.3">
      <c r="A30" s="2"/>
    </row>
    <row r="31" spans="1:1" x14ac:dyDescent="0.3">
      <c r="A31" s="2"/>
    </row>
    <row r="32" spans="1:1" x14ac:dyDescent="0.3">
      <c r="A32" s="2"/>
    </row>
  </sheetData>
  <mergeCells count="2">
    <mergeCell ref="A1:A2"/>
    <mergeCell ref="B1:W1"/>
  </mergeCells>
  <phoneticPr fontId="1" type="noConversion"/>
  <conditionalFormatting sqref="B26:BI30 B21:F25 U21:BI25 B31:F32 U31:BI32 G31:T35 B3:BI20">
    <cfRule type="expression" dxfId="8" priority="1">
      <formula>AND(B3&lt;&gt;0, B3&lt;&gt;"")</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6296F-BC36-4626-AE03-437807DC6C0E}">
  <sheetPr codeName="Sheet4">
    <tabColor theme="1" tint="0.499984740745262"/>
  </sheetPr>
  <dimension ref="A1:CN896"/>
  <sheetViews>
    <sheetView zoomScale="90" zoomScaleNormal="90" workbookViewId="0"/>
  </sheetViews>
  <sheetFormatPr defaultColWidth="9" defaultRowHeight="16.5" x14ac:dyDescent="0.3"/>
  <cols>
    <col min="1" max="1" width="12.375" style="1" bestFit="1" customWidth="1"/>
    <col min="2" max="2" width="12.25" style="1" customWidth="1"/>
    <col min="3" max="3" width="14.125" style="1" customWidth="1"/>
    <col min="4" max="4" width="10.625" style="1" bestFit="1" customWidth="1"/>
    <col min="5" max="5" width="25.5" style="1" bestFit="1" customWidth="1"/>
    <col min="6" max="6" width="12.125" style="1" bestFit="1" customWidth="1"/>
    <col min="7" max="7" width="9.625" style="1" bestFit="1" customWidth="1"/>
    <col min="8" max="8" width="16.5" style="1" bestFit="1" customWidth="1"/>
    <col min="9" max="11" width="11.375" style="1" bestFit="1" customWidth="1"/>
    <col min="12" max="12" width="9.625" style="1" bestFit="1" customWidth="1"/>
    <col min="13" max="13" width="12.125" style="1" bestFit="1" customWidth="1"/>
    <col min="14" max="14" width="16.5" style="1" bestFit="1" customWidth="1"/>
    <col min="15" max="15" width="11.625" style="1" bestFit="1" customWidth="1"/>
    <col min="16" max="16" width="12.125" style="1" bestFit="1" customWidth="1"/>
    <col min="17" max="17" width="7.875" style="1" bestFit="1" customWidth="1"/>
    <col min="18" max="18" width="9" style="1"/>
    <col min="19" max="19" width="16.5" style="1" bestFit="1" customWidth="1"/>
    <col min="20" max="20" width="11.625" style="1" bestFit="1" customWidth="1"/>
    <col min="21" max="21" width="13.375" style="1" bestFit="1" customWidth="1"/>
    <col min="22" max="22" width="7.875" style="1" bestFit="1" customWidth="1"/>
    <col min="23" max="23" width="9" style="1"/>
    <col min="24" max="24" width="16.5" style="1" bestFit="1" customWidth="1"/>
    <col min="25" max="25" width="11.625" style="1" bestFit="1" customWidth="1"/>
    <col min="26" max="26" width="13.375" style="1" bestFit="1" customWidth="1"/>
    <col min="27" max="27" width="7.875" style="1" bestFit="1" customWidth="1"/>
    <col min="28" max="28" width="9" style="1"/>
    <col min="29" max="29" width="16.5" style="1" bestFit="1" customWidth="1"/>
    <col min="30" max="30" width="11.625" style="1" bestFit="1" customWidth="1"/>
    <col min="31" max="31" width="12.125" style="1" bestFit="1" customWidth="1"/>
    <col min="32" max="32" width="7.875" style="1" bestFit="1" customWidth="1"/>
    <col min="33" max="33" width="9" style="1"/>
    <col min="34" max="34" width="16.5" style="1" bestFit="1" customWidth="1"/>
    <col min="35" max="35" width="11.625" style="1" bestFit="1" customWidth="1"/>
    <col min="36" max="36" width="13.375" style="1" bestFit="1" customWidth="1"/>
    <col min="37" max="37" width="7.875" style="1" bestFit="1" customWidth="1"/>
    <col min="38" max="38" width="9" style="1"/>
    <col min="39" max="39" width="16.5" style="1" bestFit="1" customWidth="1"/>
    <col min="40" max="40" width="11.625" style="1" bestFit="1" customWidth="1"/>
    <col min="41" max="41" width="13.375" style="1" bestFit="1" customWidth="1"/>
    <col min="42" max="42" width="7.875" style="1" bestFit="1" customWidth="1"/>
    <col min="43" max="43" width="9" style="1"/>
    <col min="44" max="44" width="16.5" style="1" bestFit="1" customWidth="1"/>
    <col min="45" max="45" width="11.625" style="1" bestFit="1" customWidth="1"/>
    <col min="46" max="46" width="13.375" style="1" bestFit="1" customWidth="1"/>
    <col min="47" max="47" width="7.875" style="1" bestFit="1" customWidth="1"/>
    <col min="48" max="48" width="9" style="1"/>
    <col min="49" max="49" width="16.5" style="1" bestFit="1" customWidth="1"/>
    <col min="50" max="50" width="11.625" style="1" bestFit="1" customWidth="1"/>
    <col min="51" max="51" width="13.375" style="1" bestFit="1" customWidth="1"/>
    <col min="52" max="52" width="7.875" style="1" bestFit="1" customWidth="1"/>
    <col min="53" max="53" width="9" style="1"/>
    <col min="54" max="54" width="16.75" style="1" bestFit="1" customWidth="1"/>
    <col min="55" max="55" width="11.75" style="1" bestFit="1" customWidth="1"/>
    <col min="56" max="56" width="14.25" style="1" bestFit="1" customWidth="1"/>
    <col min="57" max="57" width="7.5" style="1" bestFit="1" customWidth="1"/>
    <col min="58" max="58" width="9" style="1"/>
    <col min="59" max="59" width="16.5" style="1" bestFit="1" customWidth="1"/>
    <col min="60" max="60" width="11.625" style="1" bestFit="1" customWidth="1"/>
    <col min="61" max="61" width="13.375" style="1" bestFit="1" customWidth="1"/>
    <col min="62" max="62" width="6.875" style="1" bestFit="1" customWidth="1"/>
    <col min="63" max="63" width="9" style="1"/>
    <col min="64" max="64" width="16.75" style="1" bestFit="1" customWidth="1"/>
    <col min="65" max="65" width="11.75" style="1" bestFit="1" customWidth="1"/>
    <col min="66" max="66" width="13" style="1" bestFit="1" customWidth="1"/>
    <col min="67" max="67" width="7.5" style="1" bestFit="1" customWidth="1"/>
    <col min="68" max="68" width="9" style="1"/>
    <col min="69" max="69" width="16.75" style="1" bestFit="1" customWidth="1"/>
    <col min="70" max="70" width="11.75" style="1" bestFit="1" customWidth="1"/>
    <col min="71" max="71" width="13" style="1" bestFit="1" customWidth="1"/>
    <col min="72" max="72" width="7.5" style="1" bestFit="1" customWidth="1"/>
    <col min="73" max="73" width="9" style="1"/>
    <col min="74" max="74" width="16.75" style="1" bestFit="1" customWidth="1"/>
    <col min="75" max="75" width="11.75" style="1" bestFit="1" customWidth="1"/>
    <col min="76" max="76" width="14.25" style="1" bestFit="1" customWidth="1"/>
    <col min="77" max="77" width="7.5" style="1" bestFit="1" customWidth="1"/>
    <col min="78" max="78" width="9" style="1"/>
    <col min="79" max="79" width="16.75" style="1" bestFit="1" customWidth="1"/>
    <col min="80" max="80" width="11.75" style="1" bestFit="1" customWidth="1"/>
    <col min="81" max="81" width="13" style="1" bestFit="1" customWidth="1"/>
    <col min="82" max="82" width="7.5" style="1" bestFit="1" customWidth="1"/>
    <col min="83" max="83" width="9" style="1"/>
    <col min="84" max="84" width="16.5" style="1" bestFit="1" customWidth="1"/>
    <col min="85" max="85" width="11.625" style="1" bestFit="1" customWidth="1"/>
    <col min="86" max="86" width="13.375" style="1" bestFit="1" customWidth="1"/>
    <col min="87" max="87" width="7.875" style="1" bestFit="1" customWidth="1"/>
    <col min="88" max="88" width="9" style="1"/>
    <col min="89" max="89" width="16.5" style="1" bestFit="1" customWidth="1"/>
    <col min="90" max="90" width="11.625" style="1" bestFit="1" customWidth="1"/>
    <col min="91" max="91" width="13.375" style="1" bestFit="1" customWidth="1"/>
    <col min="92" max="92" width="7.875" style="1" bestFit="1" customWidth="1"/>
    <col min="93" max="16384" width="9" style="1"/>
  </cols>
  <sheetData>
    <row r="1" spans="4:19" x14ac:dyDescent="0.3">
      <c r="F1" s="5" t="s">
        <v>273</v>
      </c>
      <c r="G1" s="5" t="s">
        <v>274</v>
      </c>
    </row>
    <row r="2" spans="4:19" x14ac:dyDescent="0.3">
      <c r="D2" s="5" t="s">
        <v>106</v>
      </c>
      <c r="E2" s="26" t="s">
        <v>18</v>
      </c>
      <c r="F2" s="5">
        <f>IFERROR(INDEX('DPS Calculator'!C:C, MATCH(E2, 'DPS Calculator'!A:A, 0)), "error")</f>
        <v>954615.6891501341</v>
      </c>
      <c r="G2" s="5" cm="1">
        <f t="array" ref="G2">IFERROR(INDEX('DPS Calculator'!C:C, MATCH(E2, 'DPS Calculator'!A:A, 0)+1), "error")</f>
        <v>9.5</v>
      </c>
    </row>
    <row r="3" spans="4:19" x14ac:dyDescent="0.3">
      <c r="D3" s="5" t="s">
        <v>107</v>
      </c>
      <c r="E3" s="26" t="s">
        <v>3</v>
      </c>
      <c r="F3" s="5">
        <f>IFERROR(INDEX('DPS Calculator'!C:C, MATCH(E3, 'DPS Calculator'!A:A, 0)), "error")</f>
        <v>319943.90561918227</v>
      </c>
      <c r="G3" s="5" cm="1">
        <f t="array" ref="G3">IFERROR(INDEX('DPS Calculator'!C:C, MATCH(E3, 'DPS Calculator'!A:A, 0)+1), "error")</f>
        <v>7.9</v>
      </c>
      <c r="J3" s="5" t="s">
        <v>148</v>
      </c>
      <c r="K3" s="5" t="s">
        <v>39</v>
      </c>
      <c r="M3" s="5" t="s">
        <v>168</v>
      </c>
      <c r="N3" s="5">
        <v>90</v>
      </c>
      <c r="O3"/>
      <c r="P3" s="5" t="s">
        <v>170</v>
      </c>
      <c r="Q3" s="5">
        <v>20</v>
      </c>
      <c r="R3"/>
      <c r="S3"/>
    </row>
    <row r="4" spans="4:19" x14ac:dyDescent="0.3">
      <c r="D4" s="5" t="s">
        <v>108</v>
      </c>
      <c r="E4" s="26" t="s">
        <v>9</v>
      </c>
      <c r="F4" s="5">
        <f>IFERROR(INDEX('DPS Calculator'!C:C, MATCH(E4, 'DPS Calculator'!A:A, 0)), "error")</f>
        <v>134347.54191325241</v>
      </c>
      <c r="G4" s="5" cm="1">
        <f t="array" ref="G4">IFERROR(INDEX('DPS Calculator'!C:C, MATCH(E4, 'DPS Calculator'!A:A, 0)+1), "error")</f>
        <v>6</v>
      </c>
      <c r="M4" s="5" t="s">
        <v>169</v>
      </c>
      <c r="N4" s="5">
        <v>90</v>
      </c>
      <c r="O4"/>
      <c r="P4"/>
      <c r="Q4"/>
      <c r="R4"/>
      <c r="S4"/>
    </row>
    <row r="5" spans="4:19" x14ac:dyDescent="0.3">
      <c r="N5"/>
      <c r="O5"/>
      <c r="P5"/>
      <c r="Q5"/>
      <c r="R5"/>
      <c r="S5"/>
    </row>
    <row r="8" spans="4:19" x14ac:dyDescent="0.3">
      <c r="E8" s="151" t="s">
        <v>356</v>
      </c>
      <c r="F8" s="152"/>
      <c r="G8" s="152"/>
      <c r="H8" s="152"/>
      <c r="I8" s="152"/>
      <c r="J8" s="152"/>
      <c r="K8" s="152"/>
    </row>
    <row r="9" spans="4:19" x14ac:dyDescent="0.3">
      <c r="E9" s="152"/>
      <c r="F9" s="152"/>
      <c r="G9" s="152"/>
      <c r="H9" s="152"/>
      <c r="I9" s="152"/>
      <c r="J9" s="152"/>
      <c r="K9" s="152"/>
    </row>
    <row r="10" spans="4:19" x14ac:dyDescent="0.3">
      <c r="E10" s="152"/>
      <c r="F10" s="152"/>
      <c r="G10" s="152"/>
      <c r="H10" s="152"/>
      <c r="I10" s="152"/>
      <c r="J10" s="152"/>
      <c r="K10" s="152"/>
    </row>
    <row r="11" spans="4:19" x14ac:dyDescent="0.3">
      <c r="E11" s="152"/>
      <c r="F11" s="152"/>
      <c r="G11" s="152"/>
      <c r="H11" s="152"/>
      <c r="I11" s="152"/>
      <c r="J11" s="152"/>
      <c r="K11" s="152"/>
    </row>
    <row r="12" spans="4:19" x14ac:dyDescent="0.3">
      <c r="E12" s="152"/>
      <c r="F12" s="152"/>
      <c r="G12" s="152"/>
      <c r="H12" s="152"/>
      <c r="I12" s="152"/>
      <c r="J12" s="152"/>
      <c r="K12" s="152"/>
    </row>
    <row r="16" spans="4:19" x14ac:dyDescent="0.3">
      <c r="H16" s="5" t="s">
        <v>309</v>
      </c>
      <c r="I16" s="5" t="str">
        <f>$E$2</f>
        <v>유노</v>
      </c>
      <c r="J16" s="5" t="str">
        <f>$E$3</f>
        <v>린네</v>
      </c>
      <c r="K16" s="5" t="str">
        <f>$E$4</f>
        <v>모니에</v>
      </c>
      <c r="L16" s="5" t="str">
        <f>$K$3</f>
        <v>능양</v>
      </c>
      <c r="N16" s="23" t="s">
        <v>152</v>
      </c>
    </row>
    <row r="17" spans="1:52" x14ac:dyDescent="0.3">
      <c r="E17" s="23" t="s">
        <v>3</v>
      </c>
      <c r="F17" s="5" t="s">
        <v>143</v>
      </c>
      <c r="G17" s="5" t="s">
        <v>105</v>
      </c>
      <c r="H17" s="5" t="s">
        <v>142</v>
      </c>
      <c r="I17" s="5" t="s">
        <v>124</v>
      </c>
      <c r="J17" s="5" t="s">
        <v>125</v>
      </c>
      <c r="K17" s="5" t="s">
        <v>151</v>
      </c>
      <c r="L17" s="5" t="s">
        <v>149</v>
      </c>
      <c r="M17" s="5" t="s">
        <v>109</v>
      </c>
      <c r="N17" s="5" t="s">
        <v>150</v>
      </c>
      <c r="O17" s="153" t="s">
        <v>114</v>
      </c>
      <c r="P17" s="154"/>
      <c r="Q17" s="155"/>
      <c r="S17" s="5" t="s">
        <v>150</v>
      </c>
      <c r="T17" s="153" t="s">
        <v>156</v>
      </c>
      <c r="U17" s="154"/>
      <c r="V17" s="155"/>
      <c r="X17" s="5" t="s">
        <v>150</v>
      </c>
      <c r="Y17" s="153" t="s">
        <v>157</v>
      </c>
      <c r="Z17" s="154"/>
      <c r="AA17" s="155"/>
      <c r="AC17" s="5" t="s">
        <v>150</v>
      </c>
      <c r="AD17" s="153" t="s">
        <v>173</v>
      </c>
      <c r="AE17" s="154"/>
      <c r="AF17" s="155"/>
      <c r="AH17" s="5" t="s">
        <v>150</v>
      </c>
      <c r="AI17" s="153" t="s">
        <v>174</v>
      </c>
      <c r="AJ17" s="154"/>
      <c r="AK17" s="155"/>
      <c r="AM17" s="5" t="s">
        <v>150</v>
      </c>
      <c r="AN17" s="153" t="s">
        <v>175</v>
      </c>
      <c r="AO17" s="154"/>
      <c r="AP17" s="155"/>
      <c r="AR17" s="5" t="s">
        <v>150</v>
      </c>
      <c r="AS17" s="153" t="s">
        <v>176</v>
      </c>
      <c r="AT17" s="154"/>
      <c r="AU17" s="155"/>
      <c r="AW17" s="5" t="s">
        <v>150</v>
      </c>
      <c r="AX17" s="153" t="s">
        <v>177</v>
      </c>
      <c r="AY17" s="154"/>
      <c r="AZ17" s="155"/>
    </row>
    <row r="18" spans="1:52" x14ac:dyDescent="0.3">
      <c r="E18" s="5" t="s">
        <v>115</v>
      </c>
      <c r="F18" s="5">
        <f>INDEX(CharacterData!$A$3:$AV$36, MATCH(E17, CharacterData!$A$3:$A$36, 0), MATCH($E18, CharacterData!$A$2:$AV$2, 0))</f>
        <v>963</v>
      </c>
      <c r="G18" s="6"/>
      <c r="H18" s="6"/>
      <c r="I18" s="6"/>
      <c r="J18" s="6"/>
      <c r="K18" s="6"/>
      <c r="L18" s="6"/>
      <c r="M18" s="5">
        <f>F18</f>
        <v>963</v>
      </c>
      <c r="N18" s="5" t="s">
        <v>118</v>
      </c>
      <c r="O18" s="153" t="s">
        <v>159</v>
      </c>
      <c r="P18" s="154"/>
      <c r="Q18" s="155"/>
      <c r="S18" s="5" t="s">
        <v>118</v>
      </c>
      <c r="T18" s="153" t="s">
        <v>171</v>
      </c>
      <c r="U18" s="154"/>
      <c r="V18" s="155"/>
      <c r="X18" s="5" t="s">
        <v>118</v>
      </c>
      <c r="Y18" s="153" t="s">
        <v>172</v>
      </c>
      <c r="Z18" s="154"/>
      <c r="AA18" s="155"/>
      <c r="AC18" s="5" t="s">
        <v>118</v>
      </c>
      <c r="AD18" s="153" t="s">
        <v>164</v>
      </c>
      <c r="AE18" s="154"/>
      <c r="AF18" s="155"/>
      <c r="AH18" s="5" t="s">
        <v>118</v>
      </c>
      <c r="AI18" s="153" t="s">
        <v>164</v>
      </c>
      <c r="AJ18" s="154"/>
      <c r="AK18" s="155"/>
      <c r="AM18" s="5" t="s">
        <v>118</v>
      </c>
      <c r="AN18" s="153" t="s">
        <v>164</v>
      </c>
      <c r="AO18" s="154"/>
      <c r="AP18" s="155"/>
      <c r="AR18" s="5" t="s">
        <v>118</v>
      </c>
      <c r="AS18" s="153" t="s">
        <v>171</v>
      </c>
      <c r="AT18" s="154"/>
      <c r="AU18" s="155"/>
      <c r="AW18" s="5" t="s">
        <v>118</v>
      </c>
      <c r="AX18" s="153" t="s">
        <v>159</v>
      </c>
      <c r="AY18" s="154"/>
      <c r="AZ18" s="155"/>
    </row>
    <row r="19" spans="1:52" x14ac:dyDescent="0.3">
      <c r="A19" s="1" t="s">
        <v>3</v>
      </c>
      <c r="B19" s="1" t="s">
        <v>178</v>
      </c>
      <c r="C19" s="1">
        <f>P35+U35+Z35+AE35+AJ35+AO35+AT35+AY35</f>
        <v>319943.90561918227</v>
      </c>
      <c r="E19" s="5" t="s">
        <v>116</v>
      </c>
      <c r="F19" s="5">
        <f>INDEX(CharacterData!$A$3:$AV$36, MATCH(E17, CharacterData!$A$3:$A$36, 0), MATCH($E19, CharacterData!$A$2:$AV$2, 0))</f>
        <v>111.3447559709242</v>
      </c>
      <c r="G19" s="5">
        <f>IFERROR(INDEX(BuffData!$B$3:$W$119, MATCH($E17, BuffData!$A$3:$A$119, 0), MATCH("공격력 버프", BuffData!$B$2:$W$2, 0)),-1)</f>
        <v>12</v>
      </c>
      <c r="H19" s="5">
        <f>IFERROR(INDEX(BuffData!$X$3:$AS$119, MATCH(H$16, BuffData!$A$3:$A$119, 0), MATCH("공격력 버프", BuffData!$X$2:$AS$2, 0)),-1)</f>
        <v>0</v>
      </c>
      <c r="I19" s="5">
        <f>IFERROR(INDEX(BuffData!$AT$3:$BO$119, MATCH(I$16, BuffData!$A$3:$A$119, 0), MATCH("공격력 버프", BuffData!$AT$2:$BO$2, 0)),-1)</f>
        <v>0</v>
      </c>
      <c r="J19" s="5">
        <f>IFERROR(INDEX(BuffData!$AT$3:$BO$119, MATCH(J$16, BuffData!$A$3:$A$119, 0), MATCH("공격력 버프", BuffData!$AT$2:$BO$2, 0)),-1)</f>
        <v>0</v>
      </c>
      <c r="K19" s="5">
        <f>IFERROR(INDEX(BuffData!$AT$3:$BO$119, MATCH(K$16, BuffData!$A$3:$A$119, 0), MATCH("공격력 버프", BuffData!$AT$2:$BO$2, 0)),-1)</f>
        <v>25</v>
      </c>
      <c r="L19" s="5">
        <f>IFERROR(INDEX(SeasonData!$A$3:$W$27, MATCH(L$16, SeasonData!$A$3:$A$116, 0), MATCH("공격력 버프", SeasonData!$A$2:$W$2, 0)),-1)</f>
        <v>0</v>
      </c>
      <c r="M19" s="5">
        <f>SUM(F19:L19)</f>
        <v>148.34475597092421</v>
      </c>
      <c r="N19" s="5"/>
      <c r="O19" s="5" t="s">
        <v>112</v>
      </c>
      <c r="P19" s="5" t="s">
        <v>113</v>
      </c>
      <c r="Q19" s="5" t="s">
        <v>111</v>
      </c>
      <c r="S19" s="5"/>
      <c r="T19" s="5" t="s">
        <v>112</v>
      </c>
      <c r="U19" s="5" t="s">
        <v>113</v>
      </c>
      <c r="V19" s="5" t="s">
        <v>111</v>
      </c>
      <c r="X19" s="5"/>
      <c r="Y19" s="5" t="s">
        <v>112</v>
      </c>
      <c r="Z19" s="5" t="s">
        <v>113</v>
      </c>
      <c r="AA19" s="5" t="s">
        <v>111</v>
      </c>
      <c r="AC19" s="5"/>
      <c r="AD19" s="5" t="s">
        <v>112</v>
      </c>
      <c r="AE19" s="5" t="s">
        <v>113</v>
      </c>
      <c r="AF19" s="5" t="s">
        <v>111</v>
      </c>
      <c r="AH19" s="5"/>
      <c r="AI19" s="5" t="s">
        <v>112</v>
      </c>
      <c r="AJ19" s="5" t="s">
        <v>113</v>
      </c>
      <c r="AK19" s="5" t="s">
        <v>111</v>
      </c>
      <c r="AM19" s="5"/>
      <c r="AN19" s="5" t="s">
        <v>112</v>
      </c>
      <c r="AO19" s="5" t="s">
        <v>113</v>
      </c>
      <c r="AP19" s="5" t="s">
        <v>111</v>
      </c>
      <c r="AR19" s="5"/>
      <c r="AS19" s="5" t="s">
        <v>112</v>
      </c>
      <c r="AT19" s="5" t="s">
        <v>113</v>
      </c>
      <c r="AU19" s="5" t="s">
        <v>111</v>
      </c>
      <c r="AW19" s="5"/>
      <c r="AX19" s="5" t="s">
        <v>112</v>
      </c>
      <c r="AY19" s="5" t="s">
        <v>113</v>
      </c>
      <c r="AZ19" s="5" t="s">
        <v>111</v>
      </c>
    </row>
    <row r="20" spans="1:52" x14ac:dyDescent="0.3">
      <c r="B20" s="1" t="s">
        <v>179</v>
      </c>
      <c r="C20" s="1">
        <v>7.9</v>
      </c>
      <c r="E20" s="5" t="s">
        <v>1</v>
      </c>
      <c r="F20" s="5">
        <f>INDEX(CharacterData!$A$3:$AV$36, MATCH(E17, CharacterData!$A$3:$A$36, 0), MATCH($E20, CharacterData!$A$2:$AV$2, 0))</f>
        <v>62.5</v>
      </c>
      <c r="G20" s="5">
        <f>IFERROR(INDEX(BuffData!$B$3:$W$119, MATCH($E17, BuffData!$A$3:$A$119, 0), MATCH($E20, BuffData!$B$2:$W$2, 0)),-1)</f>
        <v>0</v>
      </c>
      <c r="H20" s="5">
        <f>IFERROR(INDEX(BuffData!$X$3:$AS$119, MATCH(H$16, BuffData!$A$3:$A$119, 0), MATCH($E20, BuffData!$X$2:$AS$2, 0)),-1)</f>
        <v>0</v>
      </c>
      <c r="I20" s="5">
        <f>IFERROR(INDEX(BuffData!$AT$3:$BO$119, MATCH(I$16, BuffData!$A$3:$A$119, 0), MATCH($E20, BuffData!$AT$2:$BO$2, 0)),-1)</f>
        <v>0</v>
      </c>
      <c r="J20" s="5">
        <f>IFERROR(INDEX(BuffData!$AT$3:$BO$119, MATCH(J$16, BuffData!$A$3:$A$119, 0), MATCH($E20, BuffData!$AT$2:$BO$2, 0)),-1)</f>
        <v>0</v>
      </c>
      <c r="K20" s="5">
        <f>IFERROR(INDEX(BuffData!$AT$3:$BO$119, MATCH(K$16, BuffData!$A$3:$A$119, 0), MATCH($E20, BuffData!$AT$2:$BO$2, 0)),-1)</f>
        <v>0</v>
      </c>
      <c r="L20" s="5">
        <f>IFERROR(INDEX(SeasonData!$A$3:$W$27, MATCH(L$16, SeasonData!$A$3:$A$116, 0), MATCH(E20, SeasonData!$A$2:$W$2, 0)),-1)</f>
        <v>0</v>
      </c>
      <c r="M20" s="5">
        <f t="shared" ref="M20:M28" si="0">SUM(F20:L20)</f>
        <v>62.5</v>
      </c>
      <c r="N20" s="5" t="s">
        <v>115</v>
      </c>
      <c r="O20" s="6"/>
      <c r="P20" s="6"/>
      <c r="Q20" s="5">
        <f>$M18</f>
        <v>963</v>
      </c>
      <c r="S20" s="5" t="s">
        <v>115</v>
      </c>
      <c r="T20" s="6"/>
      <c r="U20" s="6"/>
      <c r="V20" s="5">
        <f>$M18</f>
        <v>963</v>
      </c>
      <c r="X20" s="5" t="s">
        <v>115</v>
      </c>
      <c r="Y20" s="6"/>
      <c r="Z20" s="6"/>
      <c r="AA20" s="5">
        <f>$M18</f>
        <v>963</v>
      </c>
      <c r="AC20" s="5" t="s">
        <v>115</v>
      </c>
      <c r="AD20" s="6"/>
      <c r="AE20" s="6"/>
      <c r="AF20" s="5">
        <f>$M18</f>
        <v>963</v>
      </c>
      <c r="AH20" s="5" t="s">
        <v>115</v>
      </c>
      <c r="AI20" s="6"/>
      <c r="AJ20" s="6"/>
      <c r="AK20" s="5">
        <f>$M18</f>
        <v>963</v>
      </c>
      <c r="AM20" s="5" t="s">
        <v>115</v>
      </c>
      <c r="AN20" s="6"/>
      <c r="AO20" s="6"/>
      <c r="AP20" s="5">
        <f>$M18</f>
        <v>963</v>
      </c>
      <c r="AR20" s="5" t="s">
        <v>115</v>
      </c>
      <c r="AS20" s="6"/>
      <c r="AT20" s="6"/>
      <c r="AU20" s="5">
        <f>$M18</f>
        <v>963</v>
      </c>
      <c r="AW20" s="5" t="s">
        <v>115</v>
      </c>
      <c r="AX20" s="6"/>
      <c r="AY20" s="6"/>
      <c r="AZ20" s="5">
        <f>$M18</f>
        <v>963</v>
      </c>
    </row>
    <row r="21" spans="1:52" x14ac:dyDescent="0.3">
      <c r="E21" s="5" t="s">
        <v>87</v>
      </c>
      <c r="F21" s="5">
        <f>INDEX(CharacterData!$A$3:$AV$36, MATCH(E17, CharacterData!$A$3:$A$36, 0), MATCH($E21, CharacterData!$A$2:$AV$2, 0))</f>
        <v>244.4</v>
      </c>
      <c r="G21" s="5">
        <f>IFERROR(INDEX(BuffData!$B$3:$W$119, MATCH($E17, BuffData!$A$3:$A$119, 0), MATCH($E21, BuffData!$B$2:$W$2, 0)),-1)</f>
        <v>0</v>
      </c>
      <c r="H21" s="5">
        <f>IFERROR(INDEX(BuffData!$X$3:$AS$119, MATCH(H$16, BuffData!$A$3:$A$119, 0), MATCH($E21, BuffData!$X$2:$AS$2, 0)),-1)</f>
        <v>0</v>
      </c>
      <c r="I21" s="5">
        <f>IFERROR(INDEX(BuffData!$AT$3:$BO$119, MATCH(I$16, BuffData!$A$3:$A$119, 0), MATCH($E21, BuffData!$AT$2:$BO$2, 0)),-1)</f>
        <v>0</v>
      </c>
      <c r="J21" s="5">
        <f>IFERROR(INDEX(BuffData!$AT$3:$BO$119, MATCH(J$16, BuffData!$A$3:$A$119, 0), MATCH($E21, BuffData!$AT$2:$BO$2, 0)),-1)</f>
        <v>0</v>
      </c>
      <c r="K21" s="5">
        <f>IFERROR(INDEX(BuffData!$AT$3:$BO$119, MATCH(K$16, BuffData!$A$3:$A$119, 0), MATCH($E21, BuffData!$AT$2:$BO$2, 0)),-1)</f>
        <v>20</v>
      </c>
      <c r="L21" s="5">
        <f>IFERROR(INDEX(SeasonData!$A$3:$W$27, MATCH(L$16, SeasonData!$A$3:$A$116, 0), MATCH(E21, SeasonData!$A$2:$W$2, 0)),-1)</f>
        <v>0</v>
      </c>
      <c r="M21" s="5">
        <f t="shared" si="0"/>
        <v>264.39999999999998</v>
      </c>
      <c r="N21" s="5" t="s">
        <v>116</v>
      </c>
      <c r="O21" s="5">
        <f>ROUND($M19,2)</f>
        <v>148.34</v>
      </c>
      <c r="P21" s="5">
        <v>0</v>
      </c>
      <c r="Q21" s="5">
        <f>P21+O21</f>
        <v>148.34</v>
      </c>
      <c r="S21" s="5" t="s">
        <v>116</v>
      </c>
      <c r="T21" s="5">
        <f>ROUND($M19,2)</f>
        <v>148.34</v>
      </c>
      <c r="U21" s="5">
        <v>0</v>
      </c>
      <c r="V21" s="5">
        <f>U21+T21</f>
        <v>148.34</v>
      </c>
      <c r="X21" s="5" t="s">
        <v>116</v>
      </c>
      <c r="Y21" s="5">
        <f>ROUND($M19,2)</f>
        <v>148.34</v>
      </c>
      <c r="Z21" s="5">
        <v>0</v>
      </c>
      <c r="AA21" s="5">
        <f>Z21+Y21</f>
        <v>148.34</v>
      </c>
      <c r="AC21" s="5" t="s">
        <v>116</v>
      </c>
      <c r="AD21" s="5">
        <f>ROUND($M19,2)</f>
        <v>148.34</v>
      </c>
      <c r="AE21" s="5">
        <v>0</v>
      </c>
      <c r="AF21" s="5">
        <f>AE21+AD21</f>
        <v>148.34</v>
      </c>
      <c r="AH21" s="5" t="s">
        <v>116</v>
      </c>
      <c r="AI21" s="5">
        <f>ROUND($M19,2)</f>
        <v>148.34</v>
      </c>
      <c r="AJ21" s="5">
        <v>0</v>
      </c>
      <c r="AK21" s="5">
        <f>AJ21+AI21</f>
        <v>148.34</v>
      </c>
      <c r="AM21" s="5" t="s">
        <v>116</v>
      </c>
      <c r="AN21" s="5">
        <f>ROUND($M19,2)</f>
        <v>148.34</v>
      </c>
      <c r="AO21" s="5">
        <v>0</v>
      </c>
      <c r="AP21" s="5">
        <f>AO21+AN21</f>
        <v>148.34</v>
      </c>
      <c r="AR21" s="5" t="s">
        <v>116</v>
      </c>
      <c r="AS21" s="5">
        <f>ROUND($M19,2)</f>
        <v>148.34</v>
      </c>
      <c r="AT21" s="5">
        <v>0</v>
      </c>
      <c r="AU21" s="5">
        <f>AT21+AS21</f>
        <v>148.34</v>
      </c>
      <c r="AW21" s="5" t="s">
        <v>116</v>
      </c>
      <c r="AX21" s="5">
        <f>ROUND($M19,2)</f>
        <v>148.34</v>
      </c>
      <c r="AY21" s="5">
        <v>0</v>
      </c>
      <c r="AZ21" s="5">
        <f>AY21+AX21</f>
        <v>148.34</v>
      </c>
    </row>
    <row r="22" spans="1:52" x14ac:dyDescent="0.3">
      <c r="E22" s="21" t="s">
        <v>99</v>
      </c>
      <c r="F22" s="5">
        <f>INDEX(CharacterData!$A$3:$AV$36, MATCH(E17, CharacterData!$A$3:$A$36, 0), MATCH($E22, CharacterData!$A$2:$AV$2, 0))</f>
        <v>27</v>
      </c>
      <c r="G22" s="5">
        <f>IFERROR(INDEX(BuffData!$B$3:$W$119, MATCH($E17, BuffData!$A$3:$A$119, 0), MATCH($E22, BuffData!$B$2:$W$2, 0)),-1)</f>
        <v>36</v>
      </c>
      <c r="H22" s="5">
        <f>IFERROR(INDEX(BuffData!$X$3:$AS$119, MATCH(H$16, BuffData!$A$3:$A$119, 0), MATCH($E22, BuffData!$X$2:$AS$2, 0)),-1)</f>
        <v>0</v>
      </c>
      <c r="I22" s="5">
        <f>IFERROR(INDEX(BuffData!$AT$3:$BO$119, MATCH(I$16, BuffData!$A$3:$A$119, 0), MATCH($E22, BuffData!$AT$2:$BO$2, 0)),-1)</f>
        <v>0</v>
      </c>
      <c r="J22" s="5">
        <f>IFERROR(INDEX(BuffData!$AT$3:$BO$119, MATCH(J$16, BuffData!$A$3:$A$119, 0), MATCH($E22, BuffData!$AT$2:$BO$2, 0)),-1)</f>
        <v>0</v>
      </c>
      <c r="K22" s="5">
        <f>IFERROR(INDEX(BuffData!$AT$3:$BO$119, MATCH(K$16, BuffData!$A$3:$A$119, 0), MATCH($E22, BuffData!$AT$2:$BO$2, 0)),-1)</f>
        <v>0</v>
      </c>
      <c r="L22" s="5">
        <f>IFERROR(INDEX(SeasonData!$A$3:$W$27, MATCH(L$16, SeasonData!$A$3:$A$116, 0), MATCH(E22, SeasonData!$A$2:$W$2, 0)),-1)</f>
        <v>0</v>
      </c>
      <c r="M22" s="5">
        <f t="shared" si="0"/>
        <v>63</v>
      </c>
      <c r="N22" s="1" t="s">
        <v>117</v>
      </c>
      <c r="O22" s="6"/>
      <c r="P22" s="5">
        <v>0</v>
      </c>
      <c r="Q22" s="24">
        <v>224.8</v>
      </c>
      <c r="S22" s="5" t="s">
        <v>117</v>
      </c>
      <c r="T22" s="6"/>
      <c r="U22" s="5">
        <v>0</v>
      </c>
      <c r="V22" s="24">
        <v>278.60000000000002</v>
      </c>
      <c r="X22" s="5" t="s">
        <v>117</v>
      </c>
      <c r="Y22" s="6"/>
      <c r="Z22" s="5">
        <v>0</v>
      </c>
      <c r="AA22" s="24">
        <v>874.8</v>
      </c>
      <c r="AC22" s="5" t="s">
        <v>117</v>
      </c>
      <c r="AD22" s="6"/>
      <c r="AE22" s="5">
        <v>0</v>
      </c>
      <c r="AF22" s="24">
        <v>555.6</v>
      </c>
      <c r="AH22" s="5" t="s">
        <v>117</v>
      </c>
      <c r="AI22" s="6"/>
      <c r="AJ22" s="5">
        <v>0</v>
      </c>
      <c r="AK22" s="24">
        <v>307.60000000000002</v>
      </c>
      <c r="AM22" s="5" t="s">
        <v>117</v>
      </c>
      <c r="AN22" s="6"/>
      <c r="AO22" s="5">
        <v>0</v>
      </c>
      <c r="AP22" s="24">
        <v>1216.7</v>
      </c>
      <c r="AR22" s="5" t="s">
        <v>117</v>
      </c>
      <c r="AS22" s="6"/>
      <c r="AT22" s="5">
        <v>0</v>
      </c>
      <c r="AU22" s="24">
        <v>232.6</v>
      </c>
      <c r="AW22" s="5" t="s">
        <v>117</v>
      </c>
      <c r="AX22" s="6"/>
      <c r="AY22" s="5">
        <v>0</v>
      </c>
      <c r="AZ22" s="24">
        <v>100</v>
      </c>
    </row>
    <row r="23" spans="1:52" x14ac:dyDescent="0.3">
      <c r="E23" s="21" t="s">
        <v>100</v>
      </c>
      <c r="F23" s="5">
        <f>INDEX(CharacterData!$A$3:$AV$36, MATCH(E17, CharacterData!$A$3:$A$36, 0), MATCH($E23, CharacterData!$A$2:$AV$2, 0))</f>
        <v>0</v>
      </c>
      <c r="G23" s="5">
        <f>IFERROR(INDEX(BuffData!$B$3:$W$119, MATCH($E17, BuffData!$A$3:$A$119, 0), MATCH($E23, BuffData!$B$2:$W$2, 0)),-1)</f>
        <v>0</v>
      </c>
      <c r="H23" s="5">
        <f>IFERROR(INDEX(BuffData!$X$3:$AS$119, MATCH(H$16, BuffData!$A$3:$A$119, 0), MATCH($E23, BuffData!$X$2:$AS$2, 0)),-1)</f>
        <v>0</v>
      </c>
      <c r="I23" s="5">
        <f>IFERROR(INDEX(BuffData!$AT$3:$BO$119, MATCH(I$16, BuffData!$A$3:$A$119, 0), MATCH($E23, BuffData!$AT$2:$BO$2, 0)),-1)</f>
        <v>0</v>
      </c>
      <c r="J23" s="5">
        <f>IFERROR(INDEX(BuffData!$AT$3:$BO$119, MATCH(J$16, BuffData!$A$3:$A$119, 0), MATCH($E23, BuffData!$AT$2:$BO$2, 0)),-1)</f>
        <v>0</v>
      </c>
      <c r="K23" s="5">
        <f>IFERROR(INDEX(BuffData!$AT$3:$BO$119, MATCH(K$16, BuffData!$A$3:$A$119, 0), MATCH($E23, BuffData!$AT$2:$BO$2, 0)),-1)</f>
        <v>0</v>
      </c>
      <c r="L23" s="5">
        <f>IFERROR(INDEX(SeasonData!$A$3:$W$27, MATCH(L$16, SeasonData!$A$3:$A$116, 0), MATCH(E23, SeasonData!$A$2:$W$2, 0)),-1)</f>
        <v>0</v>
      </c>
      <c r="M23" s="5">
        <f t="shared" si="0"/>
        <v>0</v>
      </c>
      <c r="N23" s="5" t="s">
        <v>1</v>
      </c>
      <c r="O23" s="5">
        <f>$M20</f>
        <v>62.5</v>
      </c>
      <c r="P23" s="5">
        <v>0</v>
      </c>
      <c r="Q23" s="5">
        <f>O23+R23</f>
        <v>62.5</v>
      </c>
      <c r="S23" s="5" t="s">
        <v>1</v>
      </c>
      <c r="T23" s="5">
        <f>$M20</f>
        <v>62.5</v>
      </c>
      <c r="U23" s="5">
        <v>0</v>
      </c>
      <c r="V23" s="5">
        <f>T23+W23</f>
        <v>62.5</v>
      </c>
      <c r="X23" s="5" t="s">
        <v>1</v>
      </c>
      <c r="Y23" s="5">
        <f>$M20</f>
        <v>62.5</v>
      </c>
      <c r="Z23" s="5">
        <v>0</v>
      </c>
      <c r="AA23" s="5">
        <f>Y23+AB23</f>
        <v>62.5</v>
      </c>
      <c r="AC23" s="5" t="s">
        <v>1</v>
      </c>
      <c r="AD23" s="5">
        <f>$M20</f>
        <v>62.5</v>
      </c>
      <c r="AE23" s="5">
        <v>0</v>
      </c>
      <c r="AF23" s="5">
        <f>AD23+AG23</f>
        <v>62.5</v>
      </c>
      <c r="AH23" s="5" t="s">
        <v>1</v>
      </c>
      <c r="AI23" s="5">
        <f>$M20</f>
        <v>62.5</v>
      </c>
      <c r="AJ23" s="5">
        <v>0</v>
      </c>
      <c r="AK23" s="5">
        <f>AI23+AL23</f>
        <v>62.5</v>
      </c>
      <c r="AM23" s="5" t="s">
        <v>1</v>
      </c>
      <c r="AN23" s="5">
        <f>$M20</f>
        <v>62.5</v>
      </c>
      <c r="AO23" s="5">
        <v>0</v>
      </c>
      <c r="AP23" s="5">
        <f>AN23+AQ23</f>
        <v>62.5</v>
      </c>
      <c r="AR23" s="5" t="s">
        <v>1</v>
      </c>
      <c r="AS23" s="5">
        <f>$M20</f>
        <v>62.5</v>
      </c>
      <c r="AT23" s="5">
        <v>0</v>
      </c>
      <c r="AU23" s="5">
        <f>AS23+AV23</f>
        <v>62.5</v>
      </c>
      <c r="AW23" s="5" t="s">
        <v>1</v>
      </c>
      <c r="AX23" s="5">
        <f>$M20</f>
        <v>62.5</v>
      </c>
      <c r="AY23" s="5">
        <v>0</v>
      </c>
      <c r="AZ23" s="5">
        <f>AX23+BA23</f>
        <v>62.5</v>
      </c>
    </row>
    <row r="24" spans="1:52" x14ac:dyDescent="0.3">
      <c r="E24" s="21" t="s">
        <v>101</v>
      </c>
      <c r="F24" s="5">
        <f>INDEX(CharacterData!$A$3:$AV$36, MATCH(E17, CharacterData!$A$3:$A$36, 0), MATCH($E24, CharacterData!$A$2:$AV$2, 0))</f>
        <v>0</v>
      </c>
      <c r="G24" s="5">
        <f>IFERROR(INDEX(BuffData!$B$3:$W$119, MATCH($E17, BuffData!$A$3:$A$119, 0), MATCH($E24, BuffData!$B$2:$W$2, 0)),-1)</f>
        <v>0</v>
      </c>
      <c r="H24" s="5">
        <f>IFERROR(INDEX(BuffData!$X$3:$AS$119, MATCH(H$16, BuffData!$A$3:$A$119, 0), MATCH($E24, BuffData!$X$2:$AS$2, 0)),-1)</f>
        <v>0</v>
      </c>
      <c r="I24" s="5">
        <f>IFERROR(INDEX(BuffData!$AT$3:$BO$119, MATCH(I$16, BuffData!$A$3:$A$119, 0), MATCH($E24, BuffData!$AT$2:$BO$2, 0)),-1)</f>
        <v>0</v>
      </c>
      <c r="J24" s="5">
        <f>IFERROR(INDEX(BuffData!$AT$3:$BO$119, MATCH(J$16, BuffData!$A$3:$A$119, 0), MATCH($E24, BuffData!$AT$2:$BO$2, 0)),-1)</f>
        <v>0</v>
      </c>
      <c r="K24" s="5">
        <f>IFERROR(INDEX(BuffData!$AT$3:$BO$119, MATCH(K$16, BuffData!$A$3:$A$119, 0), MATCH($E24, BuffData!$AT$2:$BO$2, 0)),-1)</f>
        <v>0</v>
      </c>
      <c r="L24" s="5">
        <f>IFERROR(INDEX(SeasonData!$A$3:$W$27, MATCH(L$16, SeasonData!$A$3:$A$116, 0), MATCH(E24, SeasonData!$A$2:$W$2, 0)),-1)</f>
        <v>0</v>
      </c>
      <c r="M24" s="5">
        <f t="shared" si="0"/>
        <v>0</v>
      </c>
      <c r="N24" s="5" t="s">
        <v>87</v>
      </c>
      <c r="O24" s="5">
        <f>$M21</f>
        <v>264.39999999999998</v>
      </c>
      <c r="P24" s="5">
        <v>0</v>
      </c>
      <c r="Q24" s="5">
        <f t="shared" ref="Q24:Q29" si="1">O24+R24</f>
        <v>264.39999999999998</v>
      </c>
      <c r="S24" s="5" t="s">
        <v>87</v>
      </c>
      <c r="T24" s="5">
        <f>$M21</f>
        <v>264.39999999999998</v>
      </c>
      <c r="U24" s="5">
        <v>0</v>
      </c>
      <c r="V24" s="5">
        <f t="shared" ref="V24:V26" si="2">T24+W24</f>
        <v>264.39999999999998</v>
      </c>
      <c r="X24" s="5" t="s">
        <v>87</v>
      </c>
      <c r="Y24" s="5">
        <f>$M21</f>
        <v>264.39999999999998</v>
      </c>
      <c r="Z24" s="5">
        <v>0</v>
      </c>
      <c r="AA24" s="5">
        <f t="shared" ref="AA24:AA26" si="3">Y24+AB24</f>
        <v>264.39999999999998</v>
      </c>
      <c r="AC24" s="5" t="s">
        <v>87</v>
      </c>
      <c r="AD24" s="5">
        <f>$M21</f>
        <v>264.39999999999998</v>
      </c>
      <c r="AE24" s="5">
        <v>0</v>
      </c>
      <c r="AF24" s="5">
        <f t="shared" ref="AF24:AF26" si="4">AD24+AG24</f>
        <v>264.39999999999998</v>
      </c>
      <c r="AH24" s="5" t="s">
        <v>87</v>
      </c>
      <c r="AI24" s="5">
        <f>$M21</f>
        <v>264.39999999999998</v>
      </c>
      <c r="AJ24" s="5">
        <v>0</v>
      </c>
      <c r="AK24" s="5">
        <f t="shared" ref="AK24:AK26" si="5">AI24+AL24</f>
        <v>264.39999999999998</v>
      </c>
      <c r="AM24" s="5" t="s">
        <v>87</v>
      </c>
      <c r="AN24" s="5">
        <f>$M21</f>
        <v>264.39999999999998</v>
      </c>
      <c r="AO24" s="5">
        <v>0</v>
      </c>
      <c r="AP24" s="5">
        <f t="shared" ref="AP24:AP26" si="6">AN24+AQ24</f>
        <v>264.39999999999998</v>
      </c>
      <c r="AR24" s="5" t="s">
        <v>87</v>
      </c>
      <c r="AS24" s="5">
        <f>$M21</f>
        <v>264.39999999999998</v>
      </c>
      <c r="AT24" s="5">
        <v>0</v>
      </c>
      <c r="AU24" s="5">
        <f t="shared" ref="AU24:AU26" si="7">AS24+AV24</f>
        <v>264.39999999999998</v>
      </c>
      <c r="AW24" s="5" t="s">
        <v>87</v>
      </c>
      <c r="AX24" s="5">
        <f>$M21</f>
        <v>264.39999999999998</v>
      </c>
      <c r="AY24" s="5">
        <v>0</v>
      </c>
      <c r="AZ24" s="5">
        <f t="shared" ref="AZ24:AZ26" si="8">AX24+BA24</f>
        <v>264.39999999999998</v>
      </c>
    </row>
    <row r="25" spans="1:52" x14ac:dyDescent="0.3">
      <c r="E25" s="21" t="s">
        <v>102</v>
      </c>
      <c r="F25" s="5">
        <f>INDEX(CharacterData!$A$3:$AV$36, MATCH(E17, CharacterData!$A$3:$A$36, 0), MATCH($E25, CharacterData!$A$2:$AV$2, 0))</f>
        <v>0</v>
      </c>
      <c r="G25" s="5">
        <f>IFERROR(INDEX(BuffData!$B$3:$W$119, MATCH($E17, BuffData!$A$3:$A$119, 0), MATCH($E25, BuffData!$B$2:$W$2, 0)),-1)</f>
        <v>0</v>
      </c>
      <c r="H25" s="5">
        <f>IFERROR(INDEX(BuffData!$X$3:$AS$119, MATCH(H$16, BuffData!$A$3:$A$119, 0), MATCH($E25, BuffData!$X$2:$AS$2, 0)),-1)</f>
        <v>0</v>
      </c>
      <c r="I25" s="5">
        <f>IFERROR(INDEX(BuffData!$AT$3:$BO$119, MATCH(I$16, BuffData!$A$3:$A$119, 0), MATCH($E25, BuffData!$AT$2:$BO$2, 0)),-1)</f>
        <v>0</v>
      </c>
      <c r="J25" s="5">
        <f>IFERROR(INDEX(BuffData!$AT$3:$BO$119, MATCH(J$16, BuffData!$A$3:$A$119, 0), MATCH($E25, BuffData!$AT$2:$BO$2, 0)),-1)</f>
        <v>0</v>
      </c>
      <c r="K25" s="5">
        <f>IFERROR(INDEX(BuffData!$AT$3:$BO$119, MATCH(K$16, BuffData!$A$3:$A$119, 0), MATCH($E25, BuffData!$AT$2:$BO$2, 0)),-1)</f>
        <v>0</v>
      </c>
      <c r="L25" s="5">
        <f>IFERROR(INDEX(SeasonData!$A$3:$W$27, MATCH(L$16, SeasonData!$A$3:$A$116, 0), MATCH(E25, SeasonData!$A$2:$W$2, 0)),-1)</f>
        <v>0</v>
      </c>
      <c r="M25" s="5">
        <f t="shared" si="0"/>
        <v>0</v>
      </c>
      <c r="N25" s="21" t="s">
        <v>165</v>
      </c>
      <c r="O25" s="5" cm="1">
        <f t="array" ref="O25">IFERROR(
  INDEX($M18:$M39,
    MATCH(
      _xlfn.SWITCH(O18,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0</v>
      </c>
      <c r="P25" s="5">
        <v>0</v>
      </c>
      <c r="Q25" s="5">
        <f t="shared" si="1"/>
        <v>0</v>
      </c>
      <c r="S25" s="21" t="s">
        <v>165</v>
      </c>
      <c r="T25" s="5" cm="1">
        <f t="array" ref="T25">IFERROR(
  INDEX($M18:$M39,
    MATCH(
      _xlfn.SWITCH(T18,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0</v>
      </c>
      <c r="U25" s="5">
        <v>0</v>
      </c>
      <c r="V25" s="5">
        <f t="shared" si="2"/>
        <v>0</v>
      </c>
      <c r="X25" s="21" t="s">
        <v>165</v>
      </c>
      <c r="Y25" s="5" cm="1">
        <f t="array" ref="Y25">IFERROR(
  INDEX($M18:$M39,
    MATCH(
      _xlfn.SWITCH(Y18,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0</v>
      </c>
      <c r="Z25" s="5">
        <v>0</v>
      </c>
      <c r="AA25" s="5">
        <f t="shared" si="3"/>
        <v>0</v>
      </c>
      <c r="AC25" s="21" t="s">
        <v>165</v>
      </c>
      <c r="AD25" s="5" cm="1">
        <f t="array" ref="AD25">IFERROR(
  INDEX($M18:$M39,
    MATCH(
      _xlfn.SWITCH(AD18,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63</v>
      </c>
      <c r="AE25" s="5">
        <v>0</v>
      </c>
      <c r="AF25" s="5">
        <f t="shared" si="4"/>
        <v>63</v>
      </c>
      <c r="AH25" s="21" t="s">
        <v>165</v>
      </c>
      <c r="AI25" s="5" cm="1">
        <f t="array" ref="AI25">IFERROR(
  INDEX($M18:$M39,
    MATCH(
      _xlfn.SWITCH(AI18,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63</v>
      </c>
      <c r="AJ25" s="5">
        <v>0</v>
      </c>
      <c r="AK25" s="5">
        <f t="shared" si="5"/>
        <v>63</v>
      </c>
      <c r="AM25" s="21" t="s">
        <v>165</v>
      </c>
      <c r="AN25" s="5" cm="1">
        <f t="array" ref="AN25">IFERROR(
  INDEX($M18:$M39,
    MATCH(
      _xlfn.SWITCH(AN18,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63</v>
      </c>
      <c r="AO25" s="5">
        <v>0</v>
      </c>
      <c r="AP25" s="5">
        <f t="shared" si="6"/>
        <v>63</v>
      </c>
      <c r="AR25" s="21" t="s">
        <v>165</v>
      </c>
      <c r="AS25" s="5" cm="1">
        <f t="array" ref="AS25">IFERROR(
  INDEX($M18:$M39,
    MATCH(
      _xlfn.SWITCH(AS18,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0</v>
      </c>
      <c r="AT25" s="5">
        <v>0</v>
      </c>
      <c r="AU25" s="5">
        <f t="shared" si="7"/>
        <v>0</v>
      </c>
      <c r="AW25" s="21" t="s">
        <v>165</v>
      </c>
      <c r="AX25" s="5" cm="1">
        <f t="array" ref="AX25">IFERROR(
  INDEX($M18:$M39,
    MATCH(
      _xlfn.SWITCH(AX18,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$E18:$E39, 0
    )
  ),
0
)</f>
        <v>0</v>
      </c>
      <c r="AY25" s="5">
        <v>0</v>
      </c>
      <c r="AZ25" s="5">
        <f t="shared" si="8"/>
        <v>0</v>
      </c>
    </row>
    <row r="26" spans="1:52" x14ac:dyDescent="0.3">
      <c r="E26" s="21" t="s">
        <v>103</v>
      </c>
      <c r="F26" s="5">
        <f>INDEX(CharacterData!$A$3:$AV$36, MATCH(E17, CharacterData!$A$3:$A$36, 0), MATCH($E26, CharacterData!$A$2:$AV$2, 0))</f>
        <v>0</v>
      </c>
      <c r="G26" s="5">
        <f>IFERROR(INDEX(BuffData!$B$3:$W$119, MATCH($E17, BuffData!$A$3:$A$119, 0), MATCH($E26, BuffData!$B$2:$W$2, 0)),-1)</f>
        <v>0</v>
      </c>
      <c r="H26" s="5">
        <f>IFERROR(INDEX(BuffData!$X$3:$AS$119, MATCH(H$16, BuffData!$A$3:$A$119, 0), MATCH($E26, BuffData!$X$2:$AS$2, 0)),-1)</f>
        <v>0</v>
      </c>
      <c r="I26" s="5">
        <f>IFERROR(INDEX(BuffData!$AT$3:$BO$119, MATCH(I$16, BuffData!$A$3:$A$119, 0), MATCH($E26, BuffData!$AT$2:$BO$2, 0)),-1)</f>
        <v>0</v>
      </c>
      <c r="J26" s="5">
        <f>IFERROR(INDEX(BuffData!$AT$3:$BO$119, MATCH(J$16, BuffData!$A$3:$A$119, 0), MATCH($E26, BuffData!$AT$2:$BO$2, 0)),-1)</f>
        <v>0</v>
      </c>
      <c r="K26" s="5">
        <f>IFERROR(INDEX(BuffData!$AT$3:$BO$119, MATCH(K$16, BuffData!$A$3:$A$119, 0), MATCH($E26, BuffData!$AT$2:$BO$2, 0)),-1)</f>
        <v>0</v>
      </c>
      <c r="L26" s="5">
        <f>IFERROR(INDEX(SeasonData!$A$3:$W$27, MATCH(L$16, SeasonData!$A$3:$A$116, 0), MATCH(E26, SeasonData!$A$2:$W$2, 0)),-1)</f>
        <v>0</v>
      </c>
      <c r="M26" s="5">
        <f t="shared" si="0"/>
        <v>0</v>
      </c>
      <c r="N26" s="21" t="s">
        <v>141</v>
      </c>
      <c r="O26" s="5">
        <f>$M28</f>
        <v>95</v>
      </c>
      <c r="P26" s="5">
        <v>0</v>
      </c>
      <c r="Q26" s="5">
        <f t="shared" si="1"/>
        <v>95</v>
      </c>
      <c r="S26" s="21" t="s">
        <v>141</v>
      </c>
      <c r="T26" s="5">
        <f>$M28</f>
        <v>95</v>
      </c>
      <c r="U26" s="5">
        <v>0</v>
      </c>
      <c r="V26" s="5">
        <f t="shared" si="2"/>
        <v>95</v>
      </c>
      <c r="X26" s="21" t="s">
        <v>141</v>
      </c>
      <c r="Y26" s="5">
        <f>$M28</f>
        <v>95</v>
      </c>
      <c r="Z26" s="5">
        <v>0</v>
      </c>
      <c r="AA26" s="5">
        <f t="shared" si="3"/>
        <v>95</v>
      </c>
      <c r="AC26" s="21" t="s">
        <v>141</v>
      </c>
      <c r="AD26" s="5">
        <f>$M28</f>
        <v>95</v>
      </c>
      <c r="AE26" s="5">
        <v>0</v>
      </c>
      <c r="AF26" s="5">
        <f t="shared" si="4"/>
        <v>95</v>
      </c>
      <c r="AH26" s="21" t="s">
        <v>141</v>
      </c>
      <c r="AI26" s="5">
        <f>$M28</f>
        <v>95</v>
      </c>
      <c r="AJ26" s="5">
        <v>0</v>
      </c>
      <c r="AK26" s="5">
        <f t="shared" si="5"/>
        <v>95</v>
      </c>
      <c r="AM26" s="21" t="s">
        <v>141</v>
      </c>
      <c r="AN26" s="5">
        <f>$M28</f>
        <v>95</v>
      </c>
      <c r="AO26" s="5">
        <v>0</v>
      </c>
      <c r="AP26" s="5">
        <f t="shared" si="6"/>
        <v>95</v>
      </c>
      <c r="AR26" s="21" t="s">
        <v>141</v>
      </c>
      <c r="AS26" s="5">
        <f>$M28</f>
        <v>95</v>
      </c>
      <c r="AT26" s="5">
        <v>0</v>
      </c>
      <c r="AU26" s="5">
        <f t="shared" si="7"/>
        <v>95</v>
      </c>
      <c r="AW26" s="21" t="s">
        <v>141</v>
      </c>
      <c r="AX26" s="5">
        <f>$M28</f>
        <v>95</v>
      </c>
      <c r="AY26" s="5">
        <v>0</v>
      </c>
      <c r="AZ26" s="5">
        <f t="shared" si="8"/>
        <v>95</v>
      </c>
    </row>
    <row r="27" spans="1:52" x14ac:dyDescent="0.3">
      <c r="E27" s="21" t="s">
        <v>161</v>
      </c>
      <c r="F27" s="6"/>
      <c r="G27" s="5">
        <f>IFERROR(INDEX(BuffData!$B$3:$W$119, MATCH($E17, BuffData!$A$3:$A$119, 0), MATCH($E27, BuffData!$B$2:$W$2, 0)),-1)</f>
        <v>0</v>
      </c>
      <c r="H27" s="5">
        <f>IFERROR(INDEX(BuffData!$X$3:$AS$119, MATCH(H$16, BuffData!$A$3:$A$119, 0), MATCH($E27, BuffData!$X$2:$AS$2, 0)),-1)</f>
        <v>0</v>
      </c>
      <c r="I27" s="5">
        <f>IFERROR(INDEX(BuffData!$AT$3:$BO$119, MATCH(I$16, BuffData!$A$3:$A$119, 0), MATCH($E27, BuffData!$AT$2:$BO$2, 0)),-1)</f>
        <v>0</v>
      </c>
      <c r="J27" s="5">
        <f>IFERROR(INDEX(BuffData!$AT$3:$BO$119, MATCH(J$16, BuffData!$A$3:$A$119, 0), MATCH($E27, BuffData!$AT$2:$BO$2, 0)),-1)</f>
        <v>58</v>
      </c>
      <c r="K27" s="5">
        <f>IFERROR(INDEX(BuffData!$AT$3:$BO$119, MATCH(K$16, BuffData!$A$3:$A$119, 0), MATCH($E27, BuffData!$AT$2:$BO$2, 0)),-1)</f>
        <v>40</v>
      </c>
      <c r="L27" s="5">
        <f>IFERROR(INDEX(SeasonData!$A$3:$W$27, MATCH(L$16, SeasonData!$A$3:$A$116, 0), MATCH(E27, SeasonData!$A$2:$W$2, 0)),-1)</f>
        <v>0</v>
      </c>
      <c r="M27" s="5">
        <f>SUM(G27:L27)</f>
        <v>98</v>
      </c>
      <c r="N27" s="21" t="s">
        <v>161</v>
      </c>
      <c r="O27" s="5">
        <f>$M27</f>
        <v>98</v>
      </c>
      <c r="P27" s="5">
        <v>0</v>
      </c>
      <c r="Q27" s="5">
        <f>O27+P27</f>
        <v>98</v>
      </c>
      <c r="S27" s="21" t="s">
        <v>161</v>
      </c>
      <c r="T27" s="5">
        <f>$M27</f>
        <v>98</v>
      </c>
      <c r="U27" s="5">
        <v>0</v>
      </c>
      <c r="V27" s="5">
        <f>T27+U27</f>
        <v>98</v>
      </c>
      <c r="X27" s="21" t="s">
        <v>161</v>
      </c>
      <c r="Y27" s="5">
        <f>$M27</f>
        <v>98</v>
      </c>
      <c r="Z27" s="5">
        <v>0</v>
      </c>
      <c r="AA27" s="5">
        <f>Y27+Z27</f>
        <v>98</v>
      </c>
      <c r="AC27" s="21" t="s">
        <v>161</v>
      </c>
      <c r="AD27" s="5">
        <f>$M27</f>
        <v>98</v>
      </c>
      <c r="AE27" s="5">
        <v>0</v>
      </c>
      <c r="AF27" s="5">
        <f>AD27+AE27</f>
        <v>98</v>
      </c>
      <c r="AH27" s="21" t="s">
        <v>161</v>
      </c>
      <c r="AI27" s="5">
        <f>$M27</f>
        <v>98</v>
      </c>
      <c r="AJ27" s="5">
        <v>0</v>
      </c>
      <c r="AK27" s="5">
        <f>AI27+AJ27</f>
        <v>98</v>
      </c>
      <c r="AM27" s="21" t="s">
        <v>161</v>
      </c>
      <c r="AN27" s="5">
        <f>$M27</f>
        <v>98</v>
      </c>
      <c r="AO27" s="5">
        <v>0</v>
      </c>
      <c r="AP27" s="5">
        <f>AN27+AO27</f>
        <v>98</v>
      </c>
      <c r="AR27" s="21" t="s">
        <v>161</v>
      </c>
      <c r="AS27" s="5">
        <f>$M27</f>
        <v>98</v>
      </c>
      <c r="AT27" s="5">
        <v>0</v>
      </c>
      <c r="AU27" s="5">
        <f>AS27+AT27</f>
        <v>98</v>
      </c>
      <c r="AW27" s="21" t="s">
        <v>161</v>
      </c>
      <c r="AX27" s="5">
        <f>$M27</f>
        <v>98</v>
      </c>
      <c r="AY27" s="5">
        <v>0</v>
      </c>
      <c r="AZ27" s="5">
        <f>AX27+AY27</f>
        <v>98</v>
      </c>
    </row>
    <row r="28" spans="1:52" x14ac:dyDescent="0.3">
      <c r="E28" s="21" t="s">
        <v>141</v>
      </c>
      <c r="F28" s="5">
        <f>INDEX(CharacterData!$A$3:$AV$36, MATCH(E17, CharacterData!$A$3:$A$36, 0), MATCH($E28, CharacterData!$A$2:$AV$2, 0))</f>
        <v>60</v>
      </c>
      <c r="G28" s="5">
        <f>IFERROR(INDEX(BuffData!$B$3:$W$119, MATCH($E17, BuffData!$A$3:$A$119, 0), MATCH($E28, BuffData!$B$2:$W$2, 0)),-1)</f>
        <v>35</v>
      </c>
      <c r="H28" s="5">
        <f>IFERROR(
  IF(
    TRIM(INDEX(CharacterData!$G$3:$G$36, MATCH($E17, CharacterData!$A$3:$A$36, 0))) =
    TRIM(INDEX(CharacterData!$G$3:$G$36, MATCH(H16, CharacterData!$A$3:$A$36, 0))),
    INDEX(BuffData!$X$3:$AS$119,
          MATCH(H16, BuffData!$A$3:$A$119, 0),
          MATCH($E28, BuffData!$X$2:$AS$2, 0)
    ),
    0
  ),
-1
)</f>
        <v>0</v>
      </c>
      <c r="I28" s="5">
        <f>IFERROR(
  IF(
    TRIM(INDEX(CharacterData!$G$3:$G$36, MATCH($E17, CharacterData!$A$3:$A$36, 0))) =
    TRIM(INDEX(CharacterData!$G$3:$G$36, MATCH(I16, CharacterData!$A$3:$A$36, 0))),
    INDEX(BuffData!$AT$3:$BO$119,
          MATCH(I16, BuffData!$A$3:$A$119, 0),
          MATCH($E28, BuffData!$AT$2:$BO$2, 0)
    ),
    0
  ),
-1
)</f>
        <v>0</v>
      </c>
      <c r="J28" s="5">
        <f>IFERROR(
  IF(
    TRIM(INDEX(CharacterData!$G$3:$G$36, MATCH($E17, CharacterData!$A$3:$A$36, 0))) =
    TRIM(INDEX(CharacterData!$G$3:$G$36, MATCH(J16, CharacterData!$A$3:$A$36, 0))),
    INDEX(BuffData!$AT$3:$BO$119,
          MATCH(J16, BuffData!$A$3:$A$119, 0),
          MATCH($E28, BuffData!$AT$2:$BO$2, 0)
    ),
    0
  ),
-1
)</f>
        <v>0</v>
      </c>
      <c r="K28" s="5">
        <f>IFERROR(
  IF(
    TRIM(INDEX(CharacterData!$G$3:$G$36, MATCH($E17, CharacterData!$A$3:$A$36, 0))) =
    TRIM(INDEX(CharacterData!$G$3:$G$36, MATCH(K16, CharacterData!$A$3:$A$36, 0))),
    INDEX(BuffData!$AT$3:$BO$119,
          MATCH(K16, BuffData!$A$3:$A$119, 0),
          MATCH($E28, BuffData!$AT$2:$BO$2, 0)
    ),
    0
  ),
-1
)</f>
        <v>0</v>
      </c>
      <c r="L28" s="5">
        <f>IFERROR(
  IF(
    TRIM(INDEX(CharacterData!$G$3:$G$36, MATCH($E17, CharacterData!$A$3:$A$36, 0))) =
    TRIM(INDEX(CharacterData!$G$3:$G$36, MATCH(L16, CharacterData!$A$3:$A$36, 0))),
    INDEX(SeasonData!$A$3:$W$27,
          MATCH(L16, SeasonData!$A$3:$A$27, 0),
          MATCH($E28, SeasonData!$A$2:$W$2, 0)
    ),
    0
  ),
-1
)</f>
        <v>0</v>
      </c>
      <c r="M28" s="5">
        <f t="shared" si="0"/>
        <v>95</v>
      </c>
      <c r="N28" s="22" t="s">
        <v>166</v>
      </c>
      <c r="O28" s="5" cm="1">
        <f t="array" ref="O28">IFERROR(
  INDEX($M18:$M39,
    MATCH(
      _xlfn.SWITCH(O18,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P28" s="5">
        <v>0</v>
      </c>
      <c r="Q28" s="5">
        <f t="shared" si="1"/>
        <v>0</v>
      </c>
      <c r="S28" s="22" t="s">
        <v>166</v>
      </c>
      <c r="T28" s="5" cm="1">
        <f t="array" ref="T28">IFERROR(
  INDEX($M18:$M39,
    MATCH(
      _xlfn.SWITCH(T18,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U28" s="5">
        <v>0</v>
      </c>
      <c r="V28" s="5">
        <f t="shared" ref="V28:V29" si="9">T28+W28</f>
        <v>0</v>
      </c>
      <c r="X28" s="22" t="s">
        <v>166</v>
      </c>
      <c r="Y28" s="5" cm="1">
        <f t="array" ref="Y28">IFERROR(
  INDEX($M18:$M39,
    MATCH(
      _xlfn.SWITCH(Y18,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Z28" s="5">
        <v>0</v>
      </c>
      <c r="AA28" s="5">
        <f t="shared" ref="AA28:AA29" si="10">Y28+AB28</f>
        <v>0</v>
      </c>
      <c r="AC28" s="22" t="s">
        <v>166</v>
      </c>
      <c r="AD28" s="5" cm="1">
        <f t="array" ref="AD28">IFERROR(
  INDEX($M18:$M39,
    MATCH(
      _xlfn.SWITCH(AD18,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AE28" s="5">
        <v>0</v>
      </c>
      <c r="AF28" s="5">
        <f t="shared" ref="AF28:AF29" si="11">AD28+AG28</f>
        <v>0</v>
      </c>
      <c r="AH28" s="22" t="s">
        <v>166</v>
      </c>
      <c r="AI28" s="5" cm="1">
        <f t="array" ref="AI28">IFERROR(
  INDEX($M18:$M39,
    MATCH(
      _xlfn.SWITCH(AI18,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AJ28" s="5">
        <v>0</v>
      </c>
      <c r="AK28" s="5">
        <f t="shared" ref="AK28:AK29" si="12">AI28+AL28</f>
        <v>0</v>
      </c>
      <c r="AM28" s="22" t="s">
        <v>166</v>
      </c>
      <c r="AN28" s="5" cm="1">
        <f t="array" ref="AN28">IFERROR(
  INDEX($M18:$M39,
    MATCH(
      _xlfn.SWITCH(AN18,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AO28" s="5">
        <v>0</v>
      </c>
      <c r="AP28" s="5">
        <f t="shared" ref="AP28:AP29" si="13">AN28+AQ28</f>
        <v>0</v>
      </c>
      <c r="AR28" s="22" t="s">
        <v>166</v>
      </c>
      <c r="AS28" s="5" cm="1">
        <f t="array" ref="AS28">IFERROR(
  INDEX($M18:$M39,
    MATCH(
      _xlfn.SWITCH(AS18,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AT28" s="5">
        <v>0</v>
      </c>
      <c r="AU28" s="5">
        <f t="shared" ref="AU28:AU29" si="14">AS28+AV28</f>
        <v>0</v>
      </c>
      <c r="AW28" s="22" t="s">
        <v>166</v>
      </c>
      <c r="AX28" s="5" cm="1">
        <f t="array" ref="AX28">IFERROR(
  INDEX($M18:$M39,
    MATCH(
      _xlfn.SWITCH(AX18,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$E18:$E39, 0
    )
  ),
0
)</f>
        <v>0</v>
      </c>
      <c r="AY28" s="5">
        <v>0</v>
      </c>
      <c r="AZ28" s="5">
        <f t="shared" ref="AZ28:AZ29" si="15">AX28+BA28</f>
        <v>0</v>
      </c>
    </row>
    <row r="29" spans="1:52" x14ac:dyDescent="0.3">
      <c r="E29" s="22" t="s">
        <v>135</v>
      </c>
      <c r="F29" s="6"/>
      <c r="G29" s="5">
        <f>IFERROR(INDEX(BuffData!$B$3:$W$119, MATCH($E17, BuffData!$A$3:$A$119, 0), MATCH($E29, BuffData!$B$2:$W$2, 0)),-1)</f>
        <v>0</v>
      </c>
      <c r="H29" s="5">
        <f>IFERROR(INDEX(BuffData!$X$3:$AS$119, MATCH(H$16, BuffData!$A$3:$A$119, 0), MATCH($E29, BuffData!$X$2:$AS$2, 0)),-1)</f>
        <v>0</v>
      </c>
      <c r="I29" s="5">
        <f>IFERROR(INDEX(BuffData!$AT$3:$BO$119, MATCH(I$16, BuffData!$A$3:$A$119, 0), MATCH($E29, BuffData!$AT$2:$BO$2, 0)),-1)</f>
        <v>0</v>
      </c>
      <c r="J29" s="5">
        <f>IFERROR(INDEX(BuffData!$AT$3:$BO$119, MATCH(J$16, BuffData!$A$3:$A$119, 0), MATCH($E29, BuffData!$AT$2:$BO$2, 0)),-1)</f>
        <v>0</v>
      </c>
      <c r="K29" s="5">
        <f>IFERROR(INDEX(BuffData!$AT$3:$BO$119, MATCH(K$16, BuffData!$A$3:$A$119, 0), MATCH($E29, BuffData!$AT$2:$BO$2, 0)),-1)</f>
        <v>0</v>
      </c>
      <c r="L29" s="5">
        <f>IFERROR(INDEX(SeasonData!$A$3:$W$27, MATCH(L$16, SeasonData!$A$3:$A$116, 0), MATCH(E29, SeasonData!$A$2:$W$2, 0)),-1)</f>
        <v>0</v>
      </c>
      <c r="M29" s="5">
        <f>SUM(G29:L29)</f>
        <v>0</v>
      </c>
      <c r="N29" s="22" t="s">
        <v>123</v>
      </c>
      <c r="O29" s="5">
        <f>$M34</f>
        <v>0</v>
      </c>
      <c r="P29" s="5">
        <v>0</v>
      </c>
      <c r="Q29" s="5">
        <f t="shared" si="1"/>
        <v>0</v>
      </c>
      <c r="S29" s="22" t="s">
        <v>123</v>
      </c>
      <c r="T29" s="5">
        <f>$M34</f>
        <v>0</v>
      </c>
      <c r="U29" s="5">
        <v>0</v>
      </c>
      <c r="V29" s="5">
        <f t="shared" si="9"/>
        <v>0</v>
      </c>
      <c r="X29" s="22" t="s">
        <v>123</v>
      </c>
      <c r="Y29" s="5">
        <f>$M34</f>
        <v>0</v>
      </c>
      <c r="Z29" s="5">
        <v>0</v>
      </c>
      <c r="AA29" s="5">
        <f t="shared" si="10"/>
        <v>0</v>
      </c>
      <c r="AC29" s="22" t="s">
        <v>123</v>
      </c>
      <c r="AD29" s="5">
        <f>$M34</f>
        <v>0</v>
      </c>
      <c r="AE29" s="5">
        <v>0</v>
      </c>
      <c r="AF29" s="5">
        <f t="shared" si="11"/>
        <v>0</v>
      </c>
      <c r="AH29" s="22" t="s">
        <v>123</v>
      </c>
      <c r="AI29" s="5">
        <f>$M34</f>
        <v>0</v>
      </c>
      <c r="AJ29" s="5">
        <v>0</v>
      </c>
      <c r="AK29" s="5">
        <f t="shared" si="12"/>
        <v>0</v>
      </c>
      <c r="AM29" s="22" t="s">
        <v>123</v>
      </c>
      <c r="AN29" s="5">
        <f>$M34</f>
        <v>0</v>
      </c>
      <c r="AO29" s="5">
        <v>0</v>
      </c>
      <c r="AP29" s="5">
        <f t="shared" si="13"/>
        <v>0</v>
      </c>
      <c r="AR29" s="22" t="s">
        <v>123</v>
      </c>
      <c r="AS29" s="5">
        <f>$M34</f>
        <v>0</v>
      </c>
      <c r="AT29" s="5">
        <v>0</v>
      </c>
      <c r="AU29" s="5">
        <f t="shared" si="14"/>
        <v>0</v>
      </c>
      <c r="AW29" s="22" t="s">
        <v>123</v>
      </c>
      <c r="AX29" s="5">
        <f>$M34</f>
        <v>0</v>
      </c>
      <c r="AY29" s="5">
        <v>0</v>
      </c>
      <c r="AZ29" s="5">
        <f t="shared" si="15"/>
        <v>0</v>
      </c>
    </row>
    <row r="30" spans="1:52" x14ac:dyDescent="0.3">
      <c r="E30" s="22" t="s">
        <v>136</v>
      </c>
      <c r="F30" s="6"/>
      <c r="G30" s="5">
        <f>IFERROR(INDEX(BuffData!$B$3:$W$119, MATCH($E17, BuffData!$A$3:$A$119, 0), MATCH($E30, BuffData!$B$2:$W$2, 0)),-1)</f>
        <v>0</v>
      </c>
      <c r="H30" s="5">
        <f>IFERROR(INDEX(BuffData!$X$3:$AS$119, MATCH(H$16, BuffData!$A$3:$A$119, 0), MATCH($E30, BuffData!$X$2:$AS$2, 0)),-1)</f>
        <v>0</v>
      </c>
      <c r="I30" s="5">
        <f>IFERROR(INDEX(BuffData!$AT$3:$BO$119, MATCH(I$16, BuffData!$A$3:$A$119, 0), MATCH($E30, BuffData!$AT$2:$BO$2, 0)),-1)</f>
        <v>0</v>
      </c>
      <c r="J30" s="5">
        <f>IFERROR(INDEX(BuffData!$AT$3:$BO$119, MATCH(J$16, BuffData!$A$3:$A$119, 0), MATCH($E30, BuffData!$AT$2:$BO$2, 0)),-1)</f>
        <v>0</v>
      </c>
      <c r="K30" s="5">
        <f>IFERROR(INDEX(BuffData!$AT$3:$BO$119, MATCH(K$16, BuffData!$A$3:$A$119, 0), MATCH($E30, BuffData!$AT$2:$BO$2, 0)),-1)</f>
        <v>0</v>
      </c>
      <c r="L30" s="5">
        <f>IFERROR(INDEX(SeasonData!$A$3:$W$27, MATCH(L$16, SeasonData!$A$3:$A$116, 0), MATCH(E30, SeasonData!$A$2:$W$2, 0)),-1)</f>
        <v>0</v>
      </c>
      <c r="M30" s="5">
        <f t="shared" ref="M30:M38" si="16">SUM(G30:L30)</f>
        <v>0</v>
      </c>
      <c r="N30" s="22" t="s">
        <v>162</v>
      </c>
      <c r="O30" s="5">
        <f>$M35</f>
        <v>25</v>
      </c>
      <c r="P30" s="5">
        <v>0</v>
      </c>
      <c r="Q30" s="5">
        <f>O30+P30</f>
        <v>25</v>
      </c>
      <c r="S30" s="22" t="s">
        <v>162</v>
      </c>
      <c r="T30" s="5">
        <f>$M35</f>
        <v>25</v>
      </c>
      <c r="U30" s="5">
        <v>0</v>
      </c>
      <c r="V30" s="5">
        <f>T30+U30</f>
        <v>25</v>
      </c>
      <c r="X30" s="22" t="s">
        <v>162</v>
      </c>
      <c r="Y30" s="5">
        <f>$M35</f>
        <v>25</v>
      </c>
      <c r="Z30" s="5">
        <v>0</v>
      </c>
      <c r="AA30" s="5">
        <f>Y30+Z30</f>
        <v>25</v>
      </c>
      <c r="AC30" s="22" t="s">
        <v>162</v>
      </c>
      <c r="AD30" s="5">
        <f>$M35</f>
        <v>25</v>
      </c>
      <c r="AE30" s="5">
        <v>0</v>
      </c>
      <c r="AF30" s="5">
        <f>AD30+AE30</f>
        <v>25</v>
      </c>
      <c r="AH30" s="22" t="s">
        <v>162</v>
      </c>
      <c r="AI30" s="5">
        <f>$M35</f>
        <v>25</v>
      </c>
      <c r="AJ30" s="5">
        <v>0</v>
      </c>
      <c r="AK30" s="5">
        <f>AI30+AJ30</f>
        <v>25</v>
      </c>
      <c r="AM30" s="22" t="s">
        <v>162</v>
      </c>
      <c r="AN30" s="5">
        <f>$M35</f>
        <v>25</v>
      </c>
      <c r="AO30" s="5">
        <v>0</v>
      </c>
      <c r="AP30" s="5">
        <f>AN30+AO30</f>
        <v>25</v>
      </c>
      <c r="AR30" s="22" t="s">
        <v>162</v>
      </c>
      <c r="AS30" s="5">
        <f>$M35</f>
        <v>25</v>
      </c>
      <c r="AT30" s="5">
        <v>0</v>
      </c>
      <c r="AU30" s="5">
        <f>AS30+AT30</f>
        <v>25</v>
      </c>
      <c r="AW30" s="22" t="s">
        <v>162</v>
      </c>
      <c r="AX30" s="5">
        <f>$M35</f>
        <v>25</v>
      </c>
      <c r="AY30" s="5">
        <v>0</v>
      </c>
      <c r="AZ30" s="5">
        <f>AX30+AY30</f>
        <v>25</v>
      </c>
    </row>
    <row r="31" spans="1:52" x14ac:dyDescent="0.3">
      <c r="E31" s="22" t="s">
        <v>139</v>
      </c>
      <c r="F31" s="6"/>
      <c r="G31" s="5">
        <f>IFERROR(INDEX(BuffData!$B$3:$W$119, MATCH($E17, BuffData!$A$3:$A$119, 0), MATCH($E31, BuffData!$B$2:$W$2, 0)),-1)</f>
        <v>0</v>
      </c>
      <c r="H31" s="5">
        <f>IFERROR(INDEX(BuffData!$X$3:$AS$119, MATCH(H$16, BuffData!$A$3:$A$119, 0), MATCH($E31, BuffData!$X$2:$AS$2, 0)),-1)</f>
        <v>0</v>
      </c>
      <c r="I31" s="5">
        <f>IFERROR(INDEX(BuffData!$AT$3:$BO$119, MATCH(I$16, BuffData!$A$3:$A$119, 0), MATCH($E31, BuffData!$AT$2:$BO$2, 0)),-1)</f>
        <v>0</v>
      </c>
      <c r="J31" s="5">
        <f>IFERROR(INDEX(BuffData!$AT$3:$BO$119, MATCH(J$16, BuffData!$A$3:$A$119, 0), MATCH($E31, BuffData!$AT$2:$BO$2, 0)),-1)</f>
        <v>0</v>
      </c>
      <c r="K31" s="5">
        <f>IFERROR(INDEX(BuffData!$AT$3:$BO$119, MATCH(K$16, BuffData!$A$3:$A$119, 0), MATCH($E31, BuffData!$AT$2:$BO$2, 0)),-1)</f>
        <v>0</v>
      </c>
      <c r="L31" s="5">
        <f>IFERROR(INDEX(SeasonData!$A$3:$W$27, MATCH(L$16, SeasonData!$A$3:$A$116, 0), MATCH(E31, SeasonData!$A$2:$W$2, 0)),-1)</f>
        <v>0</v>
      </c>
      <c r="M31" s="5">
        <f t="shared" si="16"/>
        <v>0</v>
      </c>
      <c r="N31" s="5" t="s">
        <v>104</v>
      </c>
      <c r="O31" s="5">
        <f>$M36</f>
        <v>0</v>
      </c>
      <c r="P31" s="5">
        <v>0</v>
      </c>
      <c r="Q31" s="5">
        <f>O31+R30</f>
        <v>0</v>
      </c>
      <c r="S31" s="5" t="s">
        <v>104</v>
      </c>
      <c r="T31" s="5">
        <f>$M36</f>
        <v>0</v>
      </c>
      <c r="U31" s="5">
        <v>0</v>
      </c>
      <c r="V31" s="5">
        <f>T31+W30</f>
        <v>0</v>
      </c>
      <c r="X31" s="5" t="s">
        <v>104</v>
      </c>
      <c r="Y31" s="5">
        <f>$M36</f>
        <v>0</v>
      </c>
      <c r="Z31" s="5">
        <v>0</v>
      </c>
      <c r="AA31" s="5">
        <f>Y31+AB30</f>
        <v>0</v>
      </c>
      <c r="AC31" s="5" t="s">
        <v>104</v>
      </c>
      <c r="AD31" s="5">
        <f>$M36</f>
        <v>0</v>
      </c>
      <c r="AE31" s="5">
        <v>0</v>
      </c>
      <c r="AF31" s="5">
        <f>AD31+AG30</f>
        <v>0</v>
      </c>
      <c r="AH31" s="5" t="s">
        <v>104</v>
      </c>
      <c r="AI31" s="5">
        <f>$M36</f>
        <v>0</v>
      </c>
      <c r="AJ31" s="5">
        <v>0</v>
      </c>
      <c r="AK31" s="5">
        <f>AI31+AL30</f>
        <v>0</v>
      </c>
      <c r="AM31" s="5" t="s">
        <v>104</v>
      </c>
      <c r="AN31" s="5">
        <f>$M36</f>
        <v>0</v>
      </c>
      <c r="AO31" s="5">
        <v>0</v>
      </c>
      <c r="AP31" s="5">
        <f>AN31+AQ30</f>
        <v>0</v>
      </c>
      <c r="AR31" s="5" t="s">
        <v>104</v>
      </c>
      <c r="AS31" s="5">
        <f>$M36</f>
        <v>0</v>
      </c>
      <c r="AT31" s="5">
        <v>0</v>
      </c>
      <c r="AU31" s="5">
        <f>AS31+AV30</f>
        <v>0</v>
      </c>
      <c r="AW31" s="5" t="s">
        <v>104</v>
      </c>
      <c r="AX31" s="5">
        <f>$M36</f>
        <v>0</v>
      </c>
      <c r="AY31" s="5">
        <v>0</v>
      </c>
      <c r="AZ31" s="5">
        <f>AX31+BA30</f>
        <v>0</v>
      </c>
    </row>
    <row r="32" spans="1:52" x14ac:dyDescent="0.3">
      <c r="E32" s="22" t="s">
        <v>137</v>
      </c>
      <c r="F32" s="6"/>
      <c r="G32" s="5">
        <f>IFERROR(INDEX(BuffData!$B$3:$W$119, MATCH($E17, BuffData!$A$3:$A$119, 0), MATCH($E32, BuffData!$B$2:$W$2, 0)),-1)</f>
        <v>0</v>
      </c>
      <c r="H32" s="5">
        <f>IFERROR(INDEX(BuffData!$X$3:$AS$119, MATCH(H$16, BuffData!$A$3:$A$119, 0), MATCH($E32, BuffData!$X$2:$AS$2, 0)),-1)</f>
        <v>0</v>
      </c>
      <c r="I32" s="5">
        <f>IFERROR(INDEX(BuffData!$AT$3:$BO$119, MATCH(I$16, BuffData!$A$3:$A$119, 0), MATCH($E32, BuffData!$AT$2:$BO$2, 0)),-1)</f>
        <v>0</v>
      </c>
      <c r="J32" s="5">
        <f>IFERROR(INDEX(BuffData!$AT$3:$BO$119, MATCH(J$16, BuffData!$A$3:$A$119, 0), MATCH($E32, BuffData!$AT$2:$BO$2, 0)),-1)</f>
        <v>0</v>
      </c>
      <c r="K32" s="5">
        <f>IFERROR(INDEX(BuffData!$AT$3:$BO$119, MATCH(K$16, BuffData!$A$3:$A$119, 0), MATCH($E32, BuffData!$AT$2:$BO$2, 0)),-1)</f>
        <v>0</v>
      </c>
      <c r="L32" s="5">
        <f>IFERROR(INDEX(SeasonData!$A$3:$W$27, MATCH(L$16, SeasonData!$A$3:$A$116, 0), MATCH(E32, SeasonData!$A$2:$W$2, 0)),-1)</f>
        <v>0</v>
      </c>
      <c r="M32" s="5">
        <f t="shared" si="16"/>
        <v>0</v>
      </c>
      <c r="N32" s="5" t="s">
        <v>110</v>
      </c>
      <c r="O32" s="5">
        <f>$M37</f>
        <v>6</v>
      </c>
      <c r="P32" s="5">
        <v>0</v>
      </c>
      <c r="Q32" s="5">
        <f>O32+R31</f>
        <v>6</v>
      </c>
      <c r="S32" s="5" t="s">
        <v>110</v>
      </c>
      <c r="T32" s="5">
        <f>$M37</f>
        <v>6</v>
      </c>
      <c r="U32" s="5">
        <v>0</v>
      </c>
      <c r="V32" s="5">
        <f>T32+W31</f>
        <v>6</v>
      </c>
      <c r="X32" s="5" t="s">
        <v>110</v>
      </c>
      <c r="Y32" s="5">
        <f>$M37</f>
        <v>6</v>
      </c>
      <c r="Z32" s="5">
        <v>0</v>
      </c>
      <c r="AA32" s="5">
        <f>Y32+AB31</f>
        <v>6</v>
      </c>
      <c r="AC32" s="5" t="s">
        <v>110</v>
      </c>
      <c r="AD32" s="5">
        <f>$M37</f>
        <v>6</v>
      </c>
      <c r="AE32" s="5">
        <v>0</v>
      </c>
      <c r="AF32" s="5">
        <f>AD32+AG31</f>
        <v>6</v>
      </c>
      <c r="AH32" s="5" t="s">
        <v>110</v>
      </c>
      <c r="AI32" s="5">
        <f>$M37</f>
        <v>6</v>
      </c>
      <c r="AJ32" s="5">
        <v>0</v>
      </c>
      <c r="AK32" s="5">
        <f>AI32+AL31</f>
        <v>6</v>
      </c>
      <c r="AM32" s="5" t="s">
        <v>110</v>
      </c>
      <c r="AN32" s="5">
        <f>$M37</f>
        <v>6</v>
      </c>
      <c r="AO32" s="5">
        <v>0</v>
      </c>
      <c r="AP32" s="5">
        <f>AN32+AQ31</f>
        <v>6</v>
      </c>
      <c r="AR32" s="5" t="s">
        <v>110</v>
      </c>
      <c r="AS32" s="5">
        <f>$M37</f>
        <v>6</v>
      </c>
      <c r="AT32" s="5">
        <v>0</v>
      </c>
      <c r="AU32" s="5">
        <f>AS32+AV31</f>
        <v>6</v>
      </c>
      <c r="AW32" s="5" t="s">
        <v>110</v>
      </c>
      <c r="AX32" s="5">
        <f>$M37</f>
        <v>6</v>
      </c>
      <c r="AY32" s="5">
        <v>0</v>
      </c>
      <c r="AZ32" s="5">
        <f>AX32+BA31</f>
        <v>6</v>
      </c>
    </row>
    <row r="33" spans="1:52" x14ac:dyDescent="0.3">
      <c r="E33" s="22" t="s">
        <v>138</v>
      </c>
      <c r="F33" s="6"/>
      <c r="G33" s="5">
        <f>IFERROR(INDEX(BuffData!$B$3:$W$119, MATCH($E17, BuffData!$A$3:$A$119, 0), MATCH($E33, BuffData!$B$2:$W$2, 0)),-1)</f>
        <v>0</v>
      </c>
      <c r="H33" s="5">
        <f>IFERROR(INDEX(BuffData!$X$3:$AS$119, MATCH(H$16, BuffData!$A$3:$A$119, 0), MATCH($E33, BuffData!$X$2:$AS$2, 0)),-1)</f>
        <v>0</v>
      </c>
      <c r="I33" s="5">
        <f>IFERROR(INDEX(BuffData!$AT$3:$BO$119, MATCH(I$16, BuffData!$A$3:$A$119, 0), MATCH($E33, BuffData!$AT$2:$BO$2, 0)),-1)</f>
        <v>0</v>
      </c>
      <c r="J33" s="5">
        <f>IFERROR(INDEX(BuffData!$AT$3:$BO$119, MATCH(J$16, BuffData!$A$3:$A$119, 0), MATCH($E33, BuffData!$AT$2:$BO$2, 0)),-1)</f>
        <v>0</v>
      </c>
      <c r="K33" s="5">
        <f>IFERROR(INDEX(BuffData!$AT$3:$BO$119, MATCH(K$16, BuffData!$A$3:$A$119, 0), MATCH($E33, BuffData!$AT$2:$BO$2, 0)),-1)</f>
        <v>0</v>
      </c>
      <c r="L33" s="5">
        <f>IFERROR(INDEX(SeasonData!$A$3:$W$27, MATCH(L$16, SeasonData!$A$3:$A$116, 0), MATCH(E33, SeasonData!$A$2:$W$2, 0)),-1)</f>
        <v>0</v>
      </c>
      <c r="M33" s="5">
        <f t="shared" si="16"/>
        <v>0</v>
      </c>
      <c r="N33" s="5" t="s">
        <v>133</v>
      </c>
      <c r="O33" s="5">
        <f>$M38</f>
        <v>0</v>
      </c>
      <c r="P33" s="5">
        <v>0</v>
      </c>
      <c r="Q33" s="5">
        <f>O33+R32</f>
        <v>0</v>
      </c>
      <c r="S33" s="5" t="s">
        <v>133</v>
      </c>
      <c r="T33" s="5">
        <f>$M38</f>
        <v>0</v>
      </c>
      <c r="U33" s="5">
        <v>0</v>
      </c>
      <c r="V33" s="5">
        <f>T33+W32</f>
        <v>0</v>
      </c>
      <c r="X33" s="5" t="s">
        <v>133</v>
      </c>
      <c r="Y33" s="5">
        <f>$M38</f>
        <v>0</v>
      </c>
      <c r="Z33" s="5">
        <v>0</v>
      </c>
      <c r="AA33" s="5">
        <f>Y33+AB32</f>
        <v>0</v>
      </c>
      <c r="AC33" s="5" t="s">
        <v>133</v>
      </c>
      <c r="AD33" s="5">
        <f>$M38</f>
        <v>0</v>
      </c>
      <c r="AE33" s="5">
        <v>0</v>
      </c>
      <c r="AF33" s="5">
        <f>AD33+AG32</f>
        <v>0</v>
      </c>
      <c r="AH33" s="5" t="s">
        <v>133</v>
      </c>
      <c r="AI33" s="5">
        <f>$M38</f>
        <v>0</v>
      </c>
      <c r="AJ33" s="5">
        <v>0</v>
      </c>
      <c r="AK33" s="5">
        <f>AI33+AL32</f>
        <v>0</v>
      </c>
      <c r="AM33" s="5" t="s">
        <v>133</v>
      </c>
      <c r="AN33" s="5">
        <f>$M38</f>
        <v>0</v>
      </c>
      <c r="AO33" s="5">
        <v>0</v>
      </c>
      <c r="AP33" s="5">
        <f>AN33+AQ32</f>
        <v>0</v>
      </c>
      <c r="AR33" s="5" t="s">
        <v>133</v>
      </c>
      <c r="AS33" s="5">
        <f>$M38</f>
        <v>0</v>
      </c>
      <c r="AT33" s="5">
        <v>0</v>
      </c>
      <c r="AU33" s="5">
        <f>AS33+AV32</f>
        <v>0</v>
      </c>
      <c r="AW33" s="5" t="s">
        <v>133</v>
      </c>
      <c r="AX33" s="5">
        <f>$M38</f>
        <v>0</v>
      </c>
      <c r="AY33" s="5">
        <v>0</v>
      </c>
      <c r="AZ33" s="5">
        <f>AX33+BA32</f>
        <v>0</v>
      </c>
    </row>
    <row r="34" spans="1:52" x14ac:dyDescent="0.3">
      <c r="E34" s="22" t="s">
        <v>123</v>
      </c>
      <c r="F34" s="6"/>
      <c r="G34" s="5">
        <f>IFERROR(INDEX(BuffData!$B$3:$W$119, MATCH($E17, BuffData!$A$3:$A$119, 0), MATCH($E34, BuffData!$B$2:$W$2, 0)),-1)</f>
        <v>0</v>
      </c>
      <c r="H34" s="5">
        <f>IFERROR(
  IF(
    TRIM(INDEX(CharacterData!$G$3:$G$36, MATCH($E17, CharacterData!$A$3:$A$36, 0))) =
    TRIM(INDEX(CharacterData!$G$3:$G$36, MATCH(H16, CharacterData!$A$3:$A$36, 0))),
    INDEX(BuffData!$X$3:$AS$119,
          MATCH(H16, BuffData!$A$3:$A$119, 0),
          MATCH($E34, BuffData!$X$2:$AS$2, 0)
    ),
    0
  ),
-1
)</f>
        <v>0</v>
      </c>
      <c r="I34" s="5">
        <f>IFERROR(
  IF(
    TRIM(INDEX(CharacterData!$G$3:$G$36, MATCH($E17, CharacterData!$A$3:$A$36, 0))) =
    TRIM(INDEX(CharacterData!$G$3:$G$36, MATCH(I16, CharacterData!$A$3:$A$36, 0))),
    INDEX(BuffData!$AT$3:$BO$119,
          MATCH(I16, BuffData!$A$3:$A$119, 0),
          MATCH($E34, BuffData!$AT$2:$BO$2, 0)
    ),
    0
  ),
-1
)</f>
        <v>0</v>
      </c>
      <c r="J34" s="5">
        <f>IFERROR(
  IF(
    TRIM(INDEX(CharacterData!$G$3:$G$36, MATCH($E17, CharacterData!$A$3:$A$36, 0))) =
    TRIM(INDEX(CharacterData!$G$3:$G$36, MATCH(J16, CharacterData!$A$3:$A$36, 0))),
    INDEX(BuffData!$AT$3:$BO$119,
          MATCH(J16, BuffData!$A$3:$A$119, 0),
          MATCH($E34, BuffData!$AT$2:$BO$2, 0)
    ),
    0
  ),
-1
)</f>
        <v>0</v>
      </c>
      <c r="K34" s="5">
        <f>IFERROR(
  IF(
    TRIM(INDEX(CharacterData!$G$3:$G$36, MATCH($E17, CharacterData!$A$3:$A$36, 0))) =
    TRIM(INDEX(CharacterData!$G$3:$G$36, MATCH(K16, CharacterData!$A$3:$A$36, 0))),
    INDEX(BuffData!$AT$3:$BO$119,
          MATCH(K16, BuffData!$A$3:$A$119, 0),
          MATCH($E34, BuffData!$AT$2:$BO$2, 0)
    ),
    0
  ),
-1
)</f>
        <v>0</v>
      </c>
      <c r="L34" s="5">
        <f>IFERROR(
  IF(
    TRIM(INDEX(CharacterData!$G$3:$G$36, MATCH($E17, CharacterData!$A$3:$A$36, 0))) =
    TRIM(INDEX(CharacterData!$G$3:$G$36, MATCH(L16, CharacterData!$A$3:$A$36, 0))),
    INDEX(SeasonData!$A$3:$W$27,
          MATCH(L16, SeasonData!$A$3:$A$27, 0),
          MATCH($E34, SeasonData!$A$2:$W$2, 0)
    ),
    0
  ),
-1
)</f>
        <v>0</v>
      </c>
      <c r="M34" s="5">
        <f t="shared" si="16"/>
        <v>0</v>
      </c>
    </row>
    <row r="35" spans="1:52" x14ac:dyDescent="0.3">
      <c r="E35" s="22" t="s">
        <v>162</v>
      </c>
      <c r="F35" s="6"/>
      <c r="G35" s="5">
        <f>IFERROR(INDEX(BuffData!$B$3:$W$119, MATCH($E17, BuffData!$A$3:$A$119, 0), MATCH($E35, BuffData!$B$2:$W$2, 0)),-1)</f>
        <v>0</v>
      </c>
      <c r="H35" s="5">
        <f>IFERROR(INDEX(BuffData!$X$3:$AS$119, MATCH(H$16, BuffData!$A$3:$A$119, 0), MATCH($E35, BuffData!$X$2:$AS$2, 0)),-1)</f>
        <v>0</v>
      </c>
      <c r="I35" s="5">
        <f>IFERROR(INDEX(BuffData!$AT$3:$BO$119, MATCH(I$16, BuffData!$A$3:$A$119, 0), MATCH($E35, BuffData!$AT$2:$BO$2, 0)),-1)</f>
        <v>0</v>
      </c>
      <c r="J35" s="5">
        <f>IFERROR(INDEX(BuffData!$AT$3:$BO$119, MATCH(J$16, BuffData!$A$3:$A$119, 0), MATCH($E35, BuffData!$AT$2:$BO$2, 0)),-1)</f>
        <v>0</v>
      </c>
      <c r="K35" s="5">
        <f>IFERROR(INDEX(BuffData!$AT$3:$BO$119, MATCH(K$16, BuffData!$A$3:$A$119, 0), MATCH($E35, BuffData!$AT$2:$BO$2, 0)),-1)</f>
        <v>25</v>
      </c>
      <c r="L35" s="5">
        <f>IFERROR(INDEX(SeasonData!$A$3:$W$27, MATCH(L$16, SeasonData!$A$3:$A$116, 0), MATCH(E35, SeasonData!$A$2:$W$2, 0)),-1)</f>
        <v>0</v>
      </c>
      <c r="M35" s="5">
        <f>SUM(G35:L35)</f>
        <v>25</v>
      </c>
      <c r="O35" s="5" t="s">
        <v>167</v>
      </c>
      <c r="P35" s="5">
        <f>Q20 * (Q21+100)/100 * Q22/100 * ((1-Q23/100) + Q23/100*Q24/100) * (Q25+Q26+Q27+100)/100 * (Q28+Q29+Q30+100)/100 * (800 + 8*$N$3 ) / (800 + 8*$N$3 + (792 + 8*$N$4)*(1-Q31/100)) * (1+Q32/100) * (1 - $Q$3/100 + Q33/100)</f>
        <v>16971.413317740284</v>
      </c>
      <c r="T35" s="5" t="s">
        <v>167</v>
      </c>
      <c r="U35" s="5">
        <f>V20 * (V21+100)/100 * V22/100 * ((1-V23/100) + V23/100*V24/100) * (V25+V26+V27+100)/100 * (V28+V29+V30+100)/100 * (800 + 8*$N$3 ) / (800 + 8*$N$3 + (792 + 8*$N$4)*(1-V31/100)) * (1+V32/100) * (1 - $Q$3/100 + V33/100)</f>
        <v>21033.077181149656</v>
      </c>
      <c r="Y35" s="5" t="s">
        <v>167</v>
      </c>
      <c r="Z35" s="5">
        <f>AA20 * (AA21+100)/100 * AA22/100 * ((1-AA23/100) + AA23/100*AA24/100) * (AA25+AA26+AA27+100)/100 * (AA28+AA29+AA30+100)/100 * (800 + 8*$N$3 ) / (800 + 8*$N$3 + (792 + 8*$N$4)*(1-AA31/100)) * (1+AA32/100) * (1 - $Q$3/100 + AA33/100)</f>
        <v>66043.560366366539</v>
      </c>
      <c r="AD35" s="5" t="s">
        <v>167</v>
      </c>
      <c r="AE35" s="5">
        <f>AF20 * (AF21+100)/100 * AF22/100 * ((1-AF23/100) + AF23/100*AF24/100) * (AF25+AF26+AF27+100)/100 * (AF28+AF29+AF30+100)/100 * (800 + 8*$N$3 ) / (800 + 8*$N$3 + (792 + 8*$N$4)*(1-AF31/100)) * (1+AF32/100) * (1 - $Q$3/100 + AF33/100)</f>
        <v>50964.329873862764</v>
      </c>
      <c r="AI35" s="5" t="s">
        <v>167</v>
      </c>
      <c r="AJ35" s="5">
        <f>AK20 * (AK21+100)/100 * AK22/100 * ((1-AK23/100) + AK23/100*AK24/100) * (AK25+AK26+AK27+100)/100 * (AK28+AK29+AK30+100)/100 * (800 + 8*$N$3 ) / (800 + 8*$N$3 + (792 + 8*$N$4)*(1-AK31/100)) * (1+AK32/100) * (1 - $Q$3/100 + AK33/100)</f>
        <v>28215.672910727473</v>
      </c>
      <c r="AN35" s="5" t="s">
        <v>167</v>
      </c>
      <c r="AO35" s="5">
        <f>AP20 * (AP21+100)/100 * AP22/100 * ((1-AP23/100) + AP23/100*AP24/100) * (AP25+AP26+AP27+100)/100 * (AP28+AP29+AP30+100)/100 * (800 + 8*$N$3 ) / (800 + 8*$N$3 + (792 + 8*$N$4)*(1-AP31/100)) * (1+AP32/100) * (1 - $Q$3/100 + AP33/100)</f>
        <v>111606.01180260771</v>
      </c>
      <c r="AS35" s="5" t="s">
        <v>167</v>
      </c>
      <c r="AT35" s="5">
        <f>AU20 * (AU21+100)/100 * AU22/100 * ((1-AU23/100) + AU23/100*AU24/100) * (AU25+AU26+AU27+100)/100 * (AU28+AU29+AU30+100)/100 * (800 + 8*$N$3 ) / (800 + 8*$N$3 + (792 + 8*$N$4)*(1-AU31/100)) * (1+AU32/100) * (1 - $Q$3/100 + AU33/100)</f>
        <v>17560.279082323799</v>
      </c>
      <c r="AX35" s="5" t="s">
        <v>167</v>
      </c>
      <c r="AY35" s="5">
        <f>AZ20 * (AZ21+100)/100 * AZ22/100 * ((1-AZ23/100) + AZ23/100*AZ24/100) * (AZ25+AZ26+AZ27+100)/100 * (AZ28+AZ29+AZ30+100)/100 * (800 + 8*$N$3 ) / (800 + 8*$N$3 + (792 + 8*$N$4)*(1-AZ31/100)) * (1+AZ32/100) * (1 - $Q$3/100 + AZ33/100)</f>
        <v>7549.5610844040411</v>
      </c>
    </row>
    <row r="36" spans="1:52" x14ac:dyDescent="0.3">
      <c r="E36" s="5" t="s">
        <v>104</v>
      </c>
      <c r="F36" s="6"/>
      <c r="G36" s="5">
        <f>IFERROR(INDEX(BuffData!$B$3:$W$119, MATCH($E17, BuffData!$A$3:$A$119, 0), MATCH($E36, BuffData!$B$2:$W$2, 0)),-1)</f>
        <v>0</v>
      </c>
      <c r="H36" s="5">
        <f>IFERROR(INDEX(BuffData!$X$3:$AS$119, MATCH(H$16, BuffData!$A$3:$A$119, 0), MATCH($E36, BuffData!$X$2:$AS$2, 0)),-1)</f>
        <v>0</v>
      </c>
      <c r="I36" s="5">
        <f>IFERROR(INDEX(BuffData!$AT$3:$BO$119, MATCH(I$16, BuffData!$A$3:$A$119, 0), MATCH($E36, BuffData!$AT$2:$BO$2, 0)),-1)</f>
        <v>0</v>
      </c>
      <c r="J36" s="5">
        <f>IFERROR(INDEX(BuffData!$AT$3:$BO$119, MATCH(J$16, BuffData!$A$3:$A$119, 0), MATCH($E36, BuffData!$AT$2:$BO$2, 0)),-1)</f>
        <v>0</v>
      </c>
      <c r="K36" s="5">
        <f>IFERROR(INDEX(BuffData!$AT$3:$BO$119, MATCH(K$16, BuffData!$A$3:$A$119, 0), MATCH($E36, BuffData!$AT$2:$BO$2, 0)),-1)</f>
        <v>0</v>
      </c>
      <c r="L36" s="5">
        <f>IFERROR(INDEX(SeasonData!$A$3:$W$27, MATCH(L$16, SeasonData!$A$3:$A$116, 0), MATCH(E36, SeasonData!$A$2:$W$2, 0)),-1)</f>
        <v>0</v>
      </c>
      <c r="M36" s="5">
        <f t="shared" si="16"/>
        <v>0</v>
      </c>
    </row>
    <row r="37" spans="1:52" x14ac:dyDescent="0.3">
      <c r="E37" s="5" t="s">
        <v>110</v>
      </c>
      <c r="F37" s="6"/>
      <c r="G37" s="5">
        <f>IFERROR(INDEX(BuffData!$B$3:$W$119, MATCH($E17, BuffData!$A$3:$A$119, 0), MATCH($E37, BuffData!$B$2:$W$2, 0)),-1)</f>
        <v>6</v>
      </c>
      <c r="H37" s="5">
        <f>IFERROR(INDEX(BuffData!$X$3:$AS$119, MATCH(H$16, BuffData!$A$3:$A$119, 0), MATCH($E37, BuffData!$X$2:$AS$2, 0)),-1)</f>
        <v>0</v>
      </c>
      <c r="I37" s="5">
        <f>IFERROR(INDEX(BuffData!$AT$3:$BO$119, MATCH(I$16, BuffData!$A$3:$A$119, 0), MATCH($E37, BuffData!$AT$2:$BO$2, 0)),-1)</f>
        <v>0</v>
      </c>
      <c r="J37" s="5">
        <f>IFERROR(INDEX(BuffData!$AT$3:$BO$119, MATCH(J$16, BuffData!$A$3:$A$119, 0), MATCH($E37, BuffData!$AT$2:$BO$2, 0)),-1)</f>
        <v>0</v>
      </c>
      <c r="K37" s="5">
        <f>IFERROR(INDEX(BuffData!$AT$3:$BO$119, MATCH(K$16, BuffData!$A$3:$A$119, 0), MATCH($E37, BuffData!$AT$2:$BO$2, 0)),-1)</f>
        <v>0</v>
      </c>
      <c r="L37" s="5">
        <f>IFERROR(INDEX(SeasonData!$A$3:$W$27, MATCH(L$16, SeasonData!$A$3:$A$116, 0), MATCH(E37, SeasonData!$A$2:$W$2, 0)),-1)</f>
        <v>0</v>
      </c>
      <c r="M37" s="5">
        <f t="shared" si="16"/>
        <v>6</v>
      </c>
    </row>
    <row r="38" spans="1:52" x14ac:dyDescent="0.3">
      <c r="E38" s="5" t="s">
        <v>133</v>
      </c>
      <c r="F38" s="6"/>
      <c r="G38" s="5">
        <f>IFERROR(INDEX(BuffData!$B$3:$W$119, MATCH($E17, BuffData!$A$3:$A$119, 0), MATCH($E38, BuffData!$B$2:$W$2, 0)),-1)</f>
        <v>0</v>
      </c>
      <c r="H38" s="5">
        <f>IFERROR(INDEX(BuffData!$X$3:$AS$119, MATCH(H$16, BuffData!$A$3:$A$119, 0), MATCH($E38, BuffData!$X$2:$AS$2, 0)),-1)</f>
        <v>0</v>
      </c>
      <c r="I38" s="5">
        <f>IFERROR(INDEX(BuffData!$AT$3:$BO$119, MATCH(I$16, BuffData!$A$3:$A$119, 0), MATCH($E38, BuffData!$AT$2:$BO$2, 0)),-1)</f>
        <v>0</v>
      </c>
      <c r="J38" s="5">
        <f>IFERROR(INDEX(BuffData!$AT$3:$BO$119, MATCH(J$16, BuffData!$A$3:$A$119, 0), MATCH($E38, BuffData!$AT$2:$BO$2, 0)),-1)</f>
        <v>0</v>
      </c>
      <c r="K38" s="5">
        <f>IFERROR(INDEX(BuffData!$AT$3:$BO$119, MATCH(K$16, BuffData!$A$3:$A$119, 0), MATCH($E38, BuffData!$AT$2:$BO$2, 0)),-1)</f>
        <v>0</v>
      </c>
      <c r="L38" s="5">
        <f>IFERROR(INDEX(SeasonData!$A$3:$W$27, MATCH(L$16, SeasonData!$A$3:$A$116, 0), MATCH(E38, SeasonData!$A$2:$W$2, 0)),-1)</f>
        <v>0</v>
      </c>
      <c r="M38" s="5">
        <f t="shared" si="16"/>
        <v>0</v>
      </c>
    </row>
    <row r="42" spans="1:52" x14ac:dyDescent="0.3">
      <c r="H42" s="5" t="str">
        <f>IFERROR(
  CHOOSE(
    MATCH(E43, $E$2:$E$4, 0),
    $E$3, $E$4, $E$2
  ),
  "선택 필요"
)</f>
        <v>유노</v>
      </c>
      <c r="I42" s="5" t="str">
        <f>$E$2</f>
        <v>유노</v>
      </c>
      <c r="J42" s="5" t="str">
        <f>$E$3</f>
        <v>린네</v>
      </c>
      <c r="K42" s="5" t="str">
        <f>$E$4</f>
        <v>모니에</v>
      </c>
      <c r="L42" s="5" t="str">
        <f>$K$3</f>
        <v>능양</v>
      </c>
      <c r="N42" s="23" t="s">
        <v>152</v>
      </c>
    </row>
    <row r="43" spans="1:52" x14ac:dyDescent="0.3">
      <c r="E43" s="23" t="s">
        <v>9</v>
      </c>
      <c r="F43" s="5" t="s">
        <v>143</v>
      </c>
      <c r="G43" s="5" t="s">
        <v>105</v>
      </c>
      <c r="H43" s="5" t="s">
        <v>142</v>
      </c>
      <c r="I43" s="5" t="s">
        <v>124</v>
      </c>
      <c r="J43" s="5" t="s">
        <v>125</v>
      </c>
      <c r="K43" s="5" t="s">
        <v>151</v>
      </c>
      <c r="L43" s="5" t="s">
        <v>149</v>
      </c>
      <c r="M43" s="5" t="s">
        <v>109</v>
      </c>
      <c r="N43" s="5" t="s">
        <v>150</v>
      </c>
      <c r="O43" s="153" t="s">
        <v>114</v>
      </c>
      <c r="P43" s="154"/>
      <c r="Q43" s="155"/>
      <c r="S43" s="5" t="s">
        <v>150</v>
      </c>
      <c r="T43" s="153" t="s">
        <v>156</v>
      </c>
      <c r="U43" s="154"/>
      <c r="V43" s="155"/>
      <c r="X43" s="5" t="s">
        <v>150</v>
      </c>
      <c r="Y43" s="153" t="s">
        <v>181</v>
      </c>
      <c r="Z43" s="154"/>
      <c r="AA43" s="155"/>
      <c r="AC43" s="5" t="s">
        <v>150</v>
      </c>
      <c r="AD43" s="153" t="s">
        <v>157</v>
      </c>
      <c r="AE43" s="154"/>
      <c r="AF43" s="155"/>
      <c r="AH43" s="5" t="s">
        <v>150</v>
      </c>
      <c r="AI43" s="153" t="s">
        <v>182</v>
      </c>
      <c r="AJ43" s="154"/>
      <c r="AK43" s="155"/>
      <c r="AM43" s="5" t="s">
        <v>150</v>
      </c>
      <c r="AN43" s="153" t="s">
        <v>177</v>
      </c>
      <c r="AO43" s="154"/>
      <c r="AP43" s="155"/>
    </row>
    <row r="44" spans="1:52" x14ac:dyDescent="0.3">
      <c r="E44" s="5" t="s">
        <v>115</v>
      </c>
      <c r="F44" s="5">
        <f>INDEX(CharacterData!$A$3:$AV$36, MATCH(E43, CharacterData!$A$3:$A$36, 0), MATCH($E44, CharacterData!$A$2:$AV$2, 0))</f>
        <v>1357</v>
      </c>
      <c r="G44" s="6"/>
      <c r="H44" s="6"/>
      <c r="I44" s="6"/>
      <c r="J44" s="6"/>
      <c r="K44" s="6"/>
      <c r="L44" s="6"/>
      <c r="M44" s="5">
        <f>F44</f>
        <v>1357</v>
      </c>
      <c r="N44" s="5" t="s">
        <v>118</v>
      </c>
      <c r="O44" s="153" t="s">
        <v>159</v>
      </c>
      <c r="P44" s="154"/>
      <c r="Q44" s="155"/>
      <c r="S44" s="5" t="s">
        <v>118</v>
      </c>
      <c r="T44" s="153" t="s">
        <v>171</v>
      </c>
      <c r="U44" s="154"/>
      <c r="V44" s="155"/>
      <c r="X44" s="5" t="s">
        <v>118</v>
      </c>
      <c r="Y44" s="153" t="s">
        <v>164</v>
      </c>
      <c r="Z44" s="154"/>
      <c r="AA44" s="155"/>
      <c r="AC44" s="5" t="s">
        <v>118</v>
      </c>
      <c r="AD44" s="153" t="s">
        <v>172</v>
      </c>
      <c r="AE44" s="154"/>
      <c r="AF44" s="155"/>
      <c r="AH44" s="5" t="s">
        <v>118</v>
      </c>
      <c r="AI44" s="153" t="s">
        <v>159</v>
      </c>
      <c r="AJ44" s="154"/>
      <c r="AK44" s="155"/>
      <c r="AM44" s="5" t="s">
        <v>118</v>
      </c>
      <c r="AN44" s="153" t="s">
        <v>159</v>
      </c>
      <c r="AO44" s="154"/>
      <c r="AP44" s="155"/>
    </row>
    <row r="45" spans="1:52" x14ac:dyDescent="0.3">
      <c r="A45" s="1" t="s">
        <v>9</v>
      </c>
      <c r="B45" s="1" t="s">
        <v>178</v>
      </c>
      <c r="C45" s="1">
        <f>P61+U61+Z61+AE61+AJ61+AO61+AT61+AY61</f>
        <v>134347.54191325241</v>
      </c>
      <c r="E45" s="5" t="s">
        <v>116</v>
      </c>
      <c r="F45" s="5">
        <f>INDEX(CharacterData!$A$3:$AV$36, MATCH(E43, CharacterData!$A$3:$A$36, 0), MATCH($E45, CharacterData!$A$2:$AV$2, 0))</f>
        <v>85.4</v>
      </c>
      <c r="G45" s="5">
        <f>IFERROR(INDEX(BuffData!$B$3:$W$119, MATCH($E43, BuffData!$A$3:$A$119, 0), MATCH("방어력 버프", BuffData!$B$2:$W$2, 0)),-1)</f>
        <v>16</v>
      </c>
      <c r="H45" s="5">
        <f>IFERROR(INDEX(BuffData!$X$3:$AS$119, MATCH(H42, BuffData!$A$3:$A$119, 0), MATCH("방어력 버프", BuffData!$X$2:$AS$2, 0)),-1)</f>
        <v>0</v>
      </c>
      <c r="I45" s="5">
        <f>IFERROR(INDEX(BuffData!$AT$3:$BO$119, MATCH(I$16, BuffData!$A$3:$A$119, 0), MATCH("방어력 버프", BuffData!$AT$2:$BO$2, 0)),-1)</f>
        <v>0</v>
      </c>
      <c r="J45" s="5">
        <f>IFERROR(INDEX(BuffData!$AT$3:$BO$119, MATCH(J$16, BuffData!$A$3:$A$119, 0), MATCH("방어력 버프", BuffData!$AT$2:$BO$2, 0)),-1)</f>
        <v>0</v>
      </c>
      <c r="K45" s="5">
        <f>IFERROR(INDEX(BuffData!$AT$3:$BO$119, MATCH(K$16, BuffData!$A$3:$A$119, 0), MATCH("방어력 버프", BuffData!$AT$2:$BO$2, 0)),-1)</f>
        <v>0</v>
      </c>
      <c r="L45" s="5">
        <f>IFERROR(INDEX(SeasonData!$A$3:$W$27, MATCH(L$16, SeasonData!$A$3:$A$116, 0), MATCH("방어력 버프", SeasonData!$A$2:$W$2, 0)),-1)</f>
        <v>0</v>
      </c>
      <c r="M45" s="5">
        <f>SUM(F45:L45)</f>
        <v>101.4</v>
      </c>
      <c r="N45" s="5"/>
      <c r="O45" s="5" t="s">
        <v>112</v>
      </c>
      <c r="P45" s="5" t="s">
        <v>113</v>
      </c>
      <c r="Q45" s="5" t="s">
        <v>111</v>
      </c>
      <c r="S45" s="5"/>
      <c r="T45" s="5" t="s">
        <v>112</v>
      </c>
      <c r="U45" s="5" t="s">
        <v>113</v>
      </c>
      <c r="V45" s="5" t="s">
        <v>111</v>
      </c>
      <c r="X45" s="5"/>
      <c r="Y45" s="5" t="s">
        <v>112</v>
      </c>
      <c r="Z45" s="5" t="s">
        <v>113</v>
      </c>
      <c r="AA45" s="5" t="s">
        <v>111</v>
      </c>
      <c r="AC45" s="5"/>
      <c r="AD45" s="5" t="s">
        <v>112</v>
      </c>
      <c r="AE45" s="5" t="s">
        <v>113</v>
      </c>
      <c r="AF45" s="5" t="s">
        <v>111</v>
      </c>
      <c r="AH45" s="5"/>
      <c r="AI45" s="5" t="s">
        <v>112</v>
      </c>
      <c r="AJ45" s="5" t="s">
        <v>113</v>
      </c>
      <c r="AK45" s="5" t="s">
        <v>111</v>
      </c>
      <c r="AM45" s="5"/>
      <c r="AN45" s="5" t="s">
        <v>112</v>
      </c>
      <c r="AO45" s="5" t="s">
        <v>113</v>
      </c>
      <c r="AP45" s="5" t="s">
        <v>111</v>
      </c>
    </row>
    <row r="46" spans="1:52" x14ac:dyDescent="0.3">
      <c r="B46" s="1" t="s">
        <v>179</v>
      </c>
      <c r="C46" s="1">
        <v>6</v>
      </c>
      <c r="E46" s="5" t="s">
        <v>1</v>
      </c>
      <c r="F46" s="5">
        <f>INDEX(CharacterData!$A$3:$AV$36, MATCH(E43, CharacterData!$A$3:$A$36, 0), MATCH($E46, CharacterData!$A$2:$AV$2, 0))</f>
        <v>52.2</v>
      </c>
      <c r="G46" s="5">
        <f>IFERROR(INDEX(BuffData!$B$3:$W$119, MATCH($E43, BuffData!$A$3:$A$119, 0), MATCH($E46, BuffData!$B$2:$W$2, 0)),-1)</f>
        <v>0</v>
      </c>
      <c r="H46" s="5">
        <f>IFERROR(INDEX(BuffData!$X$3:$AS$119, MATCH(H42, BuffData!$A$3:$A$119, 0), MATCH($E46, BuffData!$X$2:$AS$2, 0)),-1)</f>
        <v>0</v>
      </c>
      <c r="I46" s="5">
        <f>IFERROR(INDEX(BuffData!$AT$3:$BO$119, MATCH(I$16, BuffData!$A$3:$A$119, 0), MATCH($E46, BuffData!$AT$2:$BO$2, 0)),-1)</f>
        <v>0</v>
      </c>
      <c r="J46" s="5">
        <f>IFERROR(INDEX(BuffData!$AT$3:$BO$119, MATCH(J$16, BuffData!$A$3:$A$119, 0), MATCH($E46, BuffData!$AT$2:$BO$2, 0)),-1)</f>
        <v>0</v>
      </c>
      <c r="K46" s="5">
        <f>IFERROR(INDEX(BuffData!$AT$3:$BO$119, MATCH(K$16, BuffData!$A$3:$A$119, 0), MATCH($E46, BuffData!$AT$2:$BO$2, 0)),-1)</f>
        <v>0</v>
      </c>
      <c r="L46" s="5">
        <f>IFERROR(INDEX(SeasonData!$A$3:$W$27, MATCH(L$16, SeasonData!$A$3:$A$116, 0), MATCH(E46, SeasonData!$A$2:$W$2, 0)),-1)</f>
        <v>0</v>
      </c>
      <c r="M46" s="5">
        <f t="shared" ref="M46:M52" si="17">SUM(F46:L46)</f>
        <v>52.2</v>
      </c>
      <c r="N46" s="5" t="s">
        <v>115</v>
      </c>
      <c r="O46" s="6"/>
      <c r="P46" s="6"/>
      <c r="Q46" s="5">
        <f>$M44</f>
        <v>1357</v>
      </c>
      <c r="S46" s="5" t="s">
        <v>115</v>
      </c>
      <c r="T46" s="6"/>
      <c r="U46" s="6"/>
      <c r="V46" s="5">
        <f>$M44</f>
        <v>1357</v>
      </c>
      <c r="X46" s="5" t="s">
        <v>115</v>
      </c>
      <c r="Y46" s="6"/>
      <c r="Z46" s="6"/>
      <c r="AA46" s="5">
        <f>$M44</f>
        <v>1357</v>
      </c>
      <c r="AC46" s="5" t="s">
        <v>115</v>
      </c>
      <c r="AD46" s="6"/>
      <c r="AE46" s="6"/>
      <c r="AF46" s="5">
        <f>$M44</f>
        <v>1357</v>
      </c>
      <c r="AH46" s="5" t="s">
        <v>115</v>
      </c>
      <c r="AI46" s="6"/>
      <c r="AJ46" s="6"/>
      <c r="AK46" s="5">
        <f>$M44</f>
        <v>1357</v>
      </c>
      <c r="AM46" s="5" t="s">
        <v>115</v>
      </c>
      <c r="AN46" s="6"/>
      <c r="AO46" s="6"/>
      <c r="AP46" s="5">
        <f>$M44</f>
        <v>1357</v>
      </c>
    </row>
    <row r="47" spans="1:52" x14ac:dyDescent="0.3">
      <c r="E47" s="5" t="s">
        <v>87</v>
      </c>
      <c r="F47" s="5">
        <f>INDEX(CharacterData!$A$3:$AV$36, MATCH(E43, CharacterData!$A$3:$A$36, 0), MATCH($E47, CharacterData!$A$2:$AV$2, 0))</f>
        <v>200.4</v>
      </c>
      <c r="G47" s="5">
        <f>IFERROR(INDEX(BuffData!$B$3:$W$119, MATCH($E43, BuffData!$A$3:$A$119, 0), MATCH($E47, BuffData!$B$2:$W$2, 0)),-1)</f>
        <v>0</v>
      </c>
      <c r="H47" s="5">
        <f>IFERROR(INDEX(BuffData!$X$3:$AS$119, MATCH(H42, BuffData!$A$3:$A$119, 0), MATCH($E47, BuffData!$X$2:$AS$2, 0)),-1)</f>
        <v>0</v>
      </c>
      <c r="I47" s="5">
        <f>IFERROR(INDEX(BuffData!$AT$3:$BO$119, MATCH(I$16, BuffData!$A$3:$A$119, 0), MATCH($E47, BuffData!$AT$2:$BO$2, 0)),-1)</f>
        <v>0</v>
      </c>
      <c r="J47" s="5">
        <f>IFERROR(INDEX(BuffData!$AT$3:$BO$119, MATCH(J$16, BuffData!$A$3:$A$119, 0), MATCH($E47, BuffData!$AT$2:$BO$2, 0)),-1)</f>
        <v>0</v>
      </c>
      <c r="K47" s="5">
        <f>IFERROR(INDEX(BuffData!$AT$3:$BO$119, MATCH(K$16, BuffData!$A$3:$A$119, 0), MATCH($E47, BuffData!$AT$2:$BO$2, 0)),-1)</f>
        <v>20</v>
      </c>
      <c r="L47" s="5">
        <f>IFERROR(INDEX(SeasonData!$A$3:$W$27, MATCH(L$16, SeasonData!$A$3:$A$116, 0), MATCH(E47, SeasonData!$A$2:$W$2, 0)),-1)</f>
        <v>0</v>
      </c>
      <c r="M47" s="5">
        <f t="shared" si="17"/>
        <v>220.4</v>
      </c>
      <c r="N47" s="5" t="s">
        <v>116</v>
      </c>
      <c r="O47" s="5">
        <f>ROUND($M45,2)</f>
        <v>101.4</v>
      </c>
      <c r="P47" s="5">
        <v>-123</v>
      </c>
      <c r="Q47" s="5">
        <f>P47+O47</f>
        <v>-21.599999999999994</v>
      </c>
      <c r="S47" s="5" t="s">
        <v>116</v>
      </c>
      <c r="T47" s="5">
        <f>ROUND($M45,2)</f>
        <v>101.4</v>
      </c>
      <c r="U47" s="5">
        <v>-123</v>
      </c>
      <c r="V47" s="5">
        <f>U47+T47</f>
        <v>-21.599999999999994</v>
      </c>
      <c r="X47" s="5" t="s">
        <v>116</v>
      </c>
      <c r="Y47" s="5">
        <f>ROUND($M45,2)</f>
        <v>101.4</v>
      </c>
      <c r="Z47" s="5">
        <v>-123</v>
      </c>
      <c r="AA47" s="5">
        <f>Z47+Y47</f>
        <v>-21.599999999999994</v>
      </c>
      <c r="AC47" s="5" t="s">
        <v>116</v>
      </c>
      <c r="AD47" s="5">
        <f>ROUND($M45,2)</f>
        <v>101.4</v>
      </c>
      <c r="AE47" s="5">
        <v>20</v>
      </c>
      <c r="AF47" s="5">
        <f>AE47+AD47</f>
        <v>121.4</v>
      </c>
      <c r="AH47" s="5" t="s">
        <v>116</v>
      </c>
      <c r="AI47" s="5">
        <f>ROUND($M45,2)</f>
        <v>101.4</v>
      </c>
      <c r="AJ47" s="5">
        <v>-123</v>
      </c>
      <c r="AK47" s="5">
        <f>AJ47+AI47</f>
        <v>-21.599999999999994</v>
      </c>
      <c r="AM47" s="5" t="s">
        <v>116</v>
      </c>
      <c r="AN47" s="5">
        <f>ROUND($M45,2)</f>
        <v>101.4</v>
      </c>
      <c r="AO47" s="5">
        <v>-123</v>
      </c>
      <c r="AP47" s="5">
        <f>AO47+AN47</f>
        <v>-21.599999999999994</v>
      </c>
    </row>
    <row r="48" spans="1:52" x14ac:dyDescent="0.3">
      <c r="E48" s="21" t="s">
        <v>99</v>
      </c>
      <c r="F48" s="5">
        <f>INDEX(CharacterData!$A$3:$AV$36, MATCH(E43, CharacterData!$A$3:$A$36, 0), MATCH($E48, CharacterData!$A$2:$AV$2, 0))</f>
        <v>0</v>
      </c>
      <c r="G48" s="5">
        <f>IFERROR(INDEX(BuffData!$B$3:$W$119, MATCH($E43, BuffData!$A$3:$A$119, 0), MATCH($E48, BuffData!$B$2:$W$2, 0)),-1)</f>
        <v>0</v>
      </c>
      <c r="H48" s="5">
        <f>IFERROR(INDEX(BuffData!$X$3:$AS$119, MATCH(H42, BuffData!$A$3:$A$119, 0), MATCH($E48, BuffData!$X$2:$AS$2, 0)),-1)</f>
        <v>0</v>
      </c>
      <c r="I48" s="5">
        <f>IFERROR(INDEX(BuffData!$AT$3:$BO$119, MATCH(I$16, BuffData!$A$3:$A$119, 0), MATCH($E48, BuffData!$AT$2:$BO$2, 0)),-1)</f>
        <v>0</v>
      </c>
      <c r="J48" s="5">
        <f>IFERROR(INDEX(BuffData!$AT$3:$BO$119, MATCH(J$16, BuffData!$A$3:$A$119, 0), MATCH($E48, BuffData!$AT$2:$BO$2, 0)),-1)</f>
        <v>0</v>
      </c>
      <c r="K48" s="5">
        <f>IFERROR(INDEX(BuffData!$AT$3:$BO$119, MATCH(K$16, BuffData!$A$3:$A$119, 0), MATCH($E48, BuffData!$AT$2:$BO$2, 0)),-1)</f>
        <v>0</v>
      </c>
      <c r="L48" s="5">
        <f>IFERROR(INDEX(SeasonData!$A$3:$W$27, MATCH(L$16, SeasonData!$A$3:$A$116, 0), MATCH(E48, SeasonData!$A$2:$W$2, 0)),-1)</f>
        <v>0</v>
      </c>
      <c r="M48" s="5">
        <f t="shared" si="17"/>
        <v>0</v>
      </c>
      <c r="N48" s="5" t="s">
        <v>117</v>
      </c>
      <c r="O48" s="6"/>
      <c r="P48" s="5">
        <v>0</v>
      </c>
      <c r="Q48" s="24">
        <v>202.8</v>
      </c>
      <c r="S48" s="5" t="s">
        <v>117</v>
      </c>
      <c r="T48" s="6"/>
      <c r="U48" s="5">
        <v>0</v>
      </c>
      <c r="V48" s="24">
        <v>159.1</v>
      </c>
      <c r="X48" s="5" t="s">
        <v>117</v>
      </c>
      <c r="Y48" s="6"/>
      <c r="Z48" s="5">
        <v>0</v>
      </c>
      <c r="AA48" s="24">
        <v>262.5</v>
      </c>
      <c r="AC48" s="5" t="s">
        <v>117</v>
      </c>
      <c r="AD48" s="6"/>
      <c r="AE48" s="5">
        <v>0</v>
      </c>
      <c r="AF48" s="24">
        <v>522.29999999999995</v>
      </c>
      <c r="AH48" s="5" t="s">
        <v>117</v>
      </c>
      <c r="AI48" s="6"/>
      <c r="AJ48" s="5">
        <v>0</v>
      </c>
      <c r="AK48" s="24">
        <v>1590</v>
      </c>
      <c r="AM48" s="5" t="s">
        <v>117</v>
      </c>
      <c r="AN48" s="6"/>
      <c r="AO48" s="5">
        <v>0</v>
      </c>
      <c r="AP48" s="24">
        <v>258.5</v>
      </c>
    </row>
    <row r="49" spans="5:42" x14ac:dyDescent="0.3">
      <c r="E49" s="21" t="s">
        <v>100</v>
      </c>
      <c r="F49" s="5">
        <f>INDEX(CharacterData!$A$3:$AV$36, MATCH(E43, CharacterData!$A$3:$A$36, 0), MATCH($E49, CharacterData!$A$2:$AV$2, 0))</f>
        <v>0</v>
      </c>
      <c r="G49" s="5">
        <f>IFERROR(INDEX(BuffData!$B$3:$W$119, MATCH($E43, BuffData!$A$3:$A$119, 0), MATCH($E49, BuffData!$B$2:$W$2, 0)),-1)</f>
        <v>0</v>
      </c>
      <c r="H49" s="5">
        <f>IFERROR(INDEX(BuffData!$X$3:$AS$119, MATCH(H42, BuffData!$A$3:$A$119, 0), MATCH($E49, BuffData!$X$2:$AS$2, 0)),-1)</f>
        <v>0</v>
      </c>
      <c r="I49" s="5">
        <f>IFERROR(INDEX(BuffData!$AT$3:$BO$119, MATCH(I$16, BuffData!$A$3:$A$119, 0), MATCH($E49, BuffData!$AT$2:$BO$2, 0)),-1)</f>
        <v>0</v>
      </c>
      <c r="J49" s="5">
        <f>IFERROR(INDEX(BuffData!$AT$3:$BO$119, MATCH(J$16, BuffData!$A$3:$A$119, 0), MATCH($E49, BuffData!$AT$2:$BO$2, 0)),-1)</f>
        <v>0</v>
      </c>
      <c r="K49" s="5">
        <f>IFERROR(INDEX(BuffData!$AT$3:$BO$119, MATCH(K$16, BuffData!$A$3:$A$119, 0), MATCH($E49, BuffData!$AT$2:$BO$2, 0)),-1)</f>
        <v>0</v>
      </c>
      <c r="L49" s="5">
        <f>IFERROR(INDEX(SeasonData!$A$3:$W$27, MATCH(L$16, SeasonData!$A$3:$A$116, 0), MATCH(E49, SeasonData!$A$2:$W$2, 0)),-1)</f>
        <v>0</v>
      </c>
      <c r="M49" s="5">
        <f t="shared" si="17"/>
        <v>0</v>
      </c>
      <c r="N49" s="5" t="s">
        <v>1</v>
      </c>
      <c r="O49" s="5">
        <f>$M46</f>
        <v>52.2</v>
      </c>
      <c r="P49" s="5">
        <v>0</v>
      </c>
      <c r="Q49" s="5">
        <f>O49+R49</f>
        <v>52.2</v>
      </c>
      <c r="S49" s="5" t="s">
        <v>1</v>
      </c>
      <c r="T49" s="5">
        <f>$M46</f>
        <v>52.2</v>
      </c>
      <c r="U49" s="5">
        <v>0</v>
      </c>
      <c r="V49" s="5">
        <f>T49+W49</f>
        <v>52.2</v>
      </c>
      <c r="X49" s="5" t="s">
        <v>1</v>
      </c>
      <c r="Y49" s="5">
        <f>$M46</f>
        <v>52.2</v>
      </c>
      <c r="Z49" s="5">
        <v>0</v>
      </c>
      <c r="AA49" s="5">
        <f>Y49+AB49</f>
        <v>52.2</v>
      </c>
      <c r="AC49" s="5" t="s">
        <v>1</v>
      </c>
      <c r="AD49" s="5">
        <f>$M46</f>
        <v>52.2</v>
      </c>
      <c r="AE49" s="5">
        <v>47.8</v>
      </c>
      <c r="AF49" s="5">
        <f>AD49+AE49</f>
        <v>100</v>
      </c>
      <c r="AH49" s="5" t="s">
        <v>1</v>
      </c>
      <c r="AI49" s="5">
        <f>$M46</f>
        <v>52.2</v>
      </c>
      <c r="AJ49" s="5">
        <v>0</v>
      </c>
      <c r="AK49" s="5">
        <f>AI49+AJ49</f>
        <v>52.2</v>
      </c>
      <c r="AM49" s="5" t="s">
        <v>1</v>
      </c>
      <c r="AN49" s="5">
        <f>$M46</f>
        <v>52.2</v>
      </c>
      <c r="AO49" s="5">
        <v>0</v>
      </c>
      <c r="AP49" s="5">
        <f>AN49+AO49</f>
        <v>52.2</v>
      </c>
    </row>
    <row r="50" spans="5:42" x14ac:dyDescent="0.3">
      <c r="E50" s="21" t="s">
        <v>101</v>
      </c>
      <c r="F50" s="5">
        <f>INDEX(CharacterData!$A$3:$AV$36, MATCH(E43, CharacterData!$A$3:$A$36, 0), MATCH($E50, CharacterData!$A$2:$AV$2, 0))</f>
        <v>0</v>
      </c>
      <c r="G50" s="5">
        <f>IFERROR(INDEX(BuffData!$B$3:$W$119, MATCH($E43, BuffData!$A$3:$A$119, 0), MATCH($E50, BuffData!$B$2:$W$2, 0)),-1)</f>
        <v>0</v>
      </c>
      <c r="H50" s="5">
        <f>IFERROR(INDEX(BuffData!$X$3:$AS$119, MATCH(H42, BuffData!$A$3:$A$119, 0), MATCH($E50, BuffData!$X$2:$AS$2, 0)),-1)</f>
        <v>0</v>
      </c>
      <c r="I50" s="5">
        <f>IFERROR(INDEX(BuffData!$AT$3:$BO$119, MATCH(I$16, BuffData!$A$3:$A$119, 0), MATCH($E50, BuffData!$AT$2:$BO$2, 0)),-1)</f>
        <v>0</v>
      </c>
      <c r="J50" s="5">
        <f>IFERROR(INDEX(BuffData!$AT$3:$BO$119, MATCH(J$16, BuffData!$A$3:$A$119, 0), MATCH($E50, BuffData!$AT$2:$BO$2, 0)),-1)</f>
        <v>0</v>
      </c>
      <c r="K50" s="5">
        <f>IFERROR(INDEX(BuffData!$AT$3:$BO$119, MATCH(K$16, BuffData!$A$3:$A$119, 0), MATCH($E50, BuffData!$AT$2:$BO$2, 0)),-1)</f>
        <v>0</v>
      </c>
      <c r="L50" s="5">
        <f>IFERROR(INDEX(SeasonData!$A$3:$W$27, MATCH(L$16, SeasonData!$A$3:$A$116, 0), MATCH(E50, SeasonData!$A$2:$W$2, 0)),-1)</f>
        <v>0</v>
      </c>
      <c r="M50" s="5">
        <f t="shared" si="17"/>
        <v>0</v>
      </c>
      <c r="N50" s="5" t="s">
        <v>87</v>
      </c>
      <c r="O50" s="5">
        <f>$M47</f>
        <v>220.4</v>
      </c>
      <c r="P50" s="5">
        <v>0</v>
      </c>
      <c r="Q50" s="5">
        <f t="shared" ref="Q50:Q52" si="18">O50+R50</f>
        <v>220.4</v>
      </c>
      <c r="S50" s="5" t="s">
        <v>87</v>
      </c>
      <c r="T50" s="5">
        <f>$M47</f>
        <v>220.4</v>
      </c>
      <c r="U50" s="5">
        <v>0</v>
      </c>
      <c r="V50" s="5">
        <f t="shared" ref="V50:V52" si="19">T50+W50</f>
        <v>220.4</v>
      </c>
      <c r="X50" s="5" t="s">
        <v>87</v>
      </c>
      <c r="Y50" s="5">
        <f>$M47</f>
        <v>220.4</v>
      </c>
      <c r="Z50" s="5">
        <v>0</v>
      </c>
      <c r="AA50" s="5">
        <f t="shared" ref="AA50:AA52" si="20">Y50+AB50</f>
        <v>220.4</v>
      </c>
      <c r="AC50" s="5" t="s">
        <v>87</v>
      </c>
      <c r="AD50" s="5">
        <f>$M47</f>
        <v>220.4</v>
      </c>
      <c r="AE50" s="5">
        <v>160</v>
      </c>
      <c r="AF50" s="5">
        <f t="shared" ref="AF50:AF59" si="21">AD50+AE50</f>
        <v>380.4</v>
      </c>
      <c r="AH50" s="5" t="s">
        <v>87</v>
      </c>
      <c r="AI50" s="5">
        <f>$M47</f>
        <v>220.4</v>
      </c>
      <c r="AJ50" s="5">
        <v>0</v>
      </c>
      <c r="AK50" s="5">
        <f t="shared" ref="AK50:AK59" si="22">AI50+AJ50</f>
        <v>220.4</v>
      </c>
      <c r="AM50" s="5" t="s">
        <v>87</v>
      </c>
      <c r="AN50" s="5">
        <f>$M47</f>
        <v>220.4</v>
      </c>
      <c r="AO50" s="5">
        <v>0</v>
      </c>
      <c r="AP50" s="5">
        <f t="shared" ref="AP50:AP59" si="23">AN50+AO50</f>
        <v>220.4</v>
      </c>
    </row>
    <row r="51" spans="5:42" x14ac:dyDescent="0.3">
      <c r="E51" s="21" t="s">
        <v>102</v>
      </c>
      <c r="F51" s="5">
        <f>INDEX(CharacterData!$A$3:$AV$36, MATCH(E43, CharacterData!$A$3:$A$36, 0), MATCH($E51, CharacterData!$A$2:$AV$2, 0))</f>
        <v>0</v>
      </c>
      <c r="G51" s="5">
        <f>IFERROR(INDEX(BuffData!$B$3:$W$119, MATCH($E43, BuffData!$A$3:$A$119, 0), MATCH($E51, BuffData!$B$2:$W$2, 0)),-1)</f>
        <v>0</v>
      </c>
      <c r="H51" s="5">
        <f>IFERROR(INDEX(BuffData!$X$3:$AS$119, MATCH(H42, BuffData!$A$3:$A$119, 0), MATCH($E51, BuffData!$X$2:$AS$2, 0)),-1)</f>
        <v>0</v>
      </c>
      <c r="I51" s="5">
        <f>IFERROR(INDEX(BuffData!$AT$3:$BO$119, MATCH(I$16, BuffData!$A$3:$A$119, 0), MATCH($E51, BuffData!$AT$2:$BO$2, 0)),-1)</f>
        <v>0</v>
      </c>
      <c r="J51" s="5">
        <f>IFERROR(INDEX(BuffData!$AT$3:$BO$119, MATCH(J$16, BuffData!$A$3:$A$119, 0), MATCH($E51, BuffData!$AT$2:$BO$2, 0)),-1)</f>
        <v>0</v>
      </c>
      <c r="K51" s="5">
        <f>IFERROR(INDEX(BuffData!$AT$3:$BO$119, MATCH(K$16, BuffData!$A$3:$A$119, 0), MATCH($E51, BuffData!$AT$2:$BO$2, 0)),-1)</f>
        <v>0</v>
      </c>
      <c r="L51" s="5">
        <f>IFERROR(INDEX(SeasonData!$A$3:$W$27, MATCH(L$16, SeasonData!$A$3:$A$116, 0), MATCH(E51, SeasonData!$A$2:$W$2, 0)),-1)</f>
        <v>0</v>
      </c>
      <c r="M51" s="5">
        <f t="shared" si="17"/>
        <v>0</v>
      </c>
      <c r="N51" s="21" t="s">
        <v>165</v>
      </c>
      <c r="O51" s="5" cm="1">
        <f t="array" ref="O51">IFERROR(
  INDEX($M44:$M65,
    MATCH(
      _xlfn.SWITCH(O44,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$E44:$E65, 0
    )
  ),
0
)</f>
        <v>0</v>
      </c>
      <c r="P51" s="5">
        <v>0</v>
      </c>
      <c r="Q51" s="5">
        <f t="shared" si="18"/>
        <v>0</v>
      </c>
      <c r="S51" s="21" t="s">
        <v>165</v>
      </c>
      <c r="T51" s="5" cm="1">
        <f t="array" ref="T51">IFERROR(
  INDEX($M44:$M65,
    MATCH(
      _xlfn.SWITCH(T44,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$E44:$E65, 0
    )
  ),
0
)</f>
        <v>0</v>
      </c>
      <c r="U51" s="5">
        <v>0</v>
      </c>
      <c r="V51" s="5">
        <f t="shared" si="19"/>
        <v>0</v>
      </c>
      <c r="X51" s="21" t="s">
        <v>165</v>
      </c>
      <c r="Y51" s="5" cm="1">
        <f t="array" ref="Y51">IFERROR(
  INDEX($M44:$M65,
    MATCH(
      _xlfn.SWITCH(Y44,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$E44:$E65, 0
    )
  ),
0
)</f>
        <v>0</v>
      </c>
      <c r="Z51" s="5">
        <v>0</v>
      </c>
      <c r="AA51" s="5">
        <f t="shared" si="20"/>
        <v>0</v>
      </c>
      <c r="AC51" s="21" t="s">
        <v>165</v>
      </c>
      <c r="AD51" s="5" cm="1">
        <f t="array" ref="AD51">IFERROR(
  INDEX($M44:$M65,
    MATCH(
      _xlfn.SWITCH(AD44,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$E44:$E65, 0
    )
  ),
0
)</f>
        <v>0</v>
      </c>
      <c r="AE51" s="5">
        <v>0</v>
      </c>
      <c r="AF51" s="5">
        <f t="shared" si="21"/>
        <v>0</v>
      </c>
      <c r="AH51" s="21" t="s">
        <v>165</v>
      </c>
      <c r="AI51" s="5" cm="1">
        <f t="array" ref="AI51">IFERROR(
  INDEX($M44:$M65,
    MATCH(
      _xlfn.SWITCH(AI44,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$E44:$E65, 0
    )
  ),
0
)</f>
        <v>0</v>
      </c>
      <c r="AJ51" s="5">
        <v>0</v>
      </c>
      <c r="AK51" s="5">
        <f t="shared" si="22"/>
        <v>0</v>
      </c>
      <c r="AM51" s="21" t="s">
        <v>165</v>
      </c>
      <c r="AN51" s="5" cm="1">
        <f t="array" ref="AN51">IFERROR(
  INDEX($M44:$M65,
    MATCH(
      _xlfn.SWITCH(AN44,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$E44:$E65, 0
    )
  ),
0
)</f>
        <v>0</v>
      </c>
      <c r="AO51" s="5">
        <v>0</v>
      </c>
      <c r="AP51" s="5">
        <f t="shared" si="23"/>
        <v>0</v>
      </c>
    </row>
    <row r="52" spans="5:42" x14ac:dyDescent="0.3">
      <c r="E52" s="21" t="s">
        <v>103</v>
      </c>
      <c r="F52" s="5">
        <f>INDEX(CharacterData!$A$3:$AV$36, MATCH(E43, CharacterData!$A$3:$A$36, 0), MATCH($E52, CharacterData!$A$2:$AV$2, 0))</f>
        <v>0</v>
      </c>
      <c r="G52" s="5">
        <f>IFERROR(INDEX(BuffData!$B$3:$W$119, MATCH($E43, BuffData!$A$3:$A$119, 0), MATCH($E52, BuffData!$B$2:$W$2, 0)),-1)</f>
        <v>0</v>
      </c>
      <c r="H52" s="5">
        <f>IFERROR(INDEX(BuffData!$X$3:$AS$119, MATCH(H42, BuffData!$A$3:$A$119, 0), MATCH($E52, BuffData!$X$2:$AS$2, 0)),-1)</f>
        <v>0</v>
      </c>
      <c r="I52" s="5">
        <f>IFERROR(INDEX(BuffData!$AT$3:$BO$119, MATCH(I$16, BuffData!$A$3:$A$119, 0), MATCH($E52, BuffData!$AT$2:$BO$2, 0)),-1)</f>
        <v>0</v>
      </c>
      <c r="J52" s="5">
        <f>IFERROR(INDEX(BuffData!$AT$3:$BO$119, MATCH(J$16, BuffData!$A$3:$A$119, 0), MATCH($E52, BuffData!$AT$2:$BO$2, 0)),-1)</f>
        <v>0</v>
      </c>
      <c r="K52" s="5">
        <f>IFERROR(INDEX(BuffData!$AT$3:$BO$119, MATCH(K$16, BuffData!$A$3:$A$119, 0), MATCH($E52, BuffData!$AT$2:$BO$2, 0)),-1)</f>
        <v>0</v>
      </c>
      <c r="L52" s="5">
        <f>IFERROR(INDEX(SeasonData!$A$3:$W$27, MATCH(L$16, SeasonData!$A$3:$A$116, 0), MATCH(E52, SeasonData!$A$2:$W$2, 0)),-1)</f>
        <v>0</v>
      </c>
      <c r="M52" s="5">
        <f t="shared" si="17"/>
        <v>0</v>
      </c>
      <c r="N52" s="21" t="s">
        <v>141</v>
      </c>
      <c r="O52" s="5">
        <f>$M54</f>
        <v>0</v>
      </c>
      <c r="P52" s="5">
        <v>0</v>
      </c>
      <c r="Q52" s="5">
        <f t="shared" si="18"/>
        <v>0</v>
      </c>
      <c r="S52" s="21" t="s">
        <v>141</v>
      </c>
      <c r="T52" s="5">
        <f>$M54</f>
        <v>0</v>
      </c>
      <c r="U52" s="5">
        <v>0</v>
      </c>
      <c r="V52" s="5">
        <f t="shared" si="19"/>
        <v>0</v>
      </c>
      <c r="X52" s="21" t="s">
        <v>141</v>
      </c>
      <c r="Y52" s="5">
        <f>$M54</f>
        <v>0</v>
      </c>
      <c r="Z52" s="5">
        <v>0</v>
      </c>
      <c r="AA52" s="5">
        <f t="shared" si="20"/>
        <v>0</v>
      </c>
      <c r="AC52" s="21" t="s">
        <v>141</v>
      </c>
      <c r="AD52" s="5">
        <f>$M54</f>
        <v>0</v>
      </c>
      <c r="AE52" s="5">
        <v>0</v>
      </c>
      <c r="AF52" s="5">
        <f t="shared" si="21"/>
        <v>0</v>
      </c>
      <c r="AH52" s="21" t="s">
        <v>141</v>
      </c>
      <c r="AI52" s="5">
        <f>$M54</f>
        <v>0</v>
      </c>
      <c r="AJ52" s="5">
        <v>0</v>
      </c>
      <c r="AK52" s="5">
        <f t="shared" si="22"/>
        <v>0</v>
      </c>
      <c r="AM52" s="21" t="s">
        <v>141</v>
      </c>
      <c r="AN52" s="5">
        <f>$M54</f>
        <v>0</v>
      </c>
      <c r="AO52" s="5">
        <v>0</v>
      </c>
      <c r="AP52" s="5">
        <f t="shared" si="23"/>
        <v>0</v>
      </c>
    </row>
    <row r="53" spans="5:42" x14ac:dyDescent="0.3">
      <c r="E53" s="21" t="s">
        <v>161</v>
      </c>
      <c r="F53" s="6"/>
      <c r="G53" s="5">
        <f>IFERROR(INDEX(BuffData!$B$3:$W$119, MATCH($E43, BuffData!$A$3:$A$119, 0), MATCH($E53, BuffData!$B$2:$W$2, 0)),-1)</f>
        <v>0</v>
      </c>
      <c r="H53" s="5">
        <f>IFERROR(INDEX(BuffData!$X$3:$AS$119, MATCH(H42, BuffData!$A$3:$A$119, 0), MATCH($E53, BuffData!$X$2:$AS$2, 0)),-1)</f>
        <v>0</v>
      </c>
      <c r="I53" s="5">
        <f>IFERROR(INDEX(BuffData!$AT$3:$BO$119, MATCH(I$16, BuffData!$A$3:$A$119, 0), MATCH($E53, BuffData!$AT$2:$BO$2, 0)),-1)</f>
        <v>0</v>
      </c>
      <c r="J53" s="5">
        <f>IFERROR(INDEX(BuffData!$AT$3:$BO$119, MATCH(J$16, BuffData!$A$3:$A$119, 0), MATCH($E53, BuffData!$AT$2:$BO$2, 0)),-1)</f>
        <v>58</v>
      </c>
      <c r="K53" s="5">
        <f>IFERROR(INDEX(BuffData!$AT$3:$BO$119, MATCH(K$16, BuffData!$A$3:$A$119, 0), MATCH($E53, BuffData!$AT$2:$BO$2, 0)),-1)</f>
        <v>40</v>
      </c>
      <c r="L53" s="5">
        <f>IFERROR(INDEX(SeasonData!$A$3:$W$27, MATCH(L$16, SeasonData!$A$3:$A$116, 0), MATCH(E53, SeasonData!$A$2:$W$2, 0)),-1)</f>
        <v>0</v>
      </c>
      <c r="M53" s="5">
        <f>SUM(G53:L53)</f>
        <v>98</v>
      </c>
      <c r="N53" s="21" t="s">
        <v>161</v>
      </c>
      <c r="O53" s="5">
        <f>$M53</f>
        <v>98</v>
      </c>
      <c r="P53" s="5">
        <v>0</v>
      </c>
      <c r="Q53" s="5">
        <f>O53+P53</f>
        <v>98</v>
      </c>
      <c r="S53" s="21" t="s">
        <v>161</v>
      </c>
      <c r="T53" s="5">
        <f>$M53</f>
        <v>98</v>
      </c>
      <c r="U53" s="5">
        <v>0</v>
      </c>
      <c r="V53" s="5">
        <f>T53+U53</f>
        <v>98</v>
      </c>
      <c r="X53" s="21" t="s">
        <v>161</v>
      </c>
      <c r="Y53" s="5">
        <f>$M53</f>
        <v>98</v>
      </c>
      <c r="Z53" s="5">
        <v>0</v>
      </c>
      <c r="AA53" s="5">
        <f>Y53+Z53</f>
        <v>98</v>
      </c>
      <c r="AC53" s="21" t="s">
        <v>161</v>
      </c>
      <c r="AD53" s="5">
        <f>$M53</f>
        <v>98</v>
      </c>
      <c r="AE53" s="5">
        <v>0</v>
      </c>
      <c r="AF53" s="5">
        <f t="shared" si="21"/>
        <v>98</v>
      </c>
      <c r="AH53" s="21" t="s">
        <v>161</v>
      </c>
      <c r="AI53" s="5">
        <f>$M53</f>
        <v>98</v>
      </c>
      <c r="AJ53" s="5">
        <v>0</v>
      </c>
      <c r="AK53" s="5">
        <f t="shared" si="22"/>
        <v>98</v>
      </c>
      <c r="AM53" s="21" t="s">
        <v>161</v>
      </c>
      <c r="AN53" s="5">
        <f>$M53</f>
        <v>98</v>
      </c>
      <c r="AO53" s="5">
        <v>0</v>
      </c>
      <c r="AP53" s="5">
        <f t="shared" si="23"/>
        <v>98</v>
      </c>
    </row>
    <row r="54" spans="5:42" x14ac:dyDescent="0.3">
      <c r="E54" s="21" t="s">
        <v>141</v>
      </c>
      <c r="F54" s="5">
        <f>INDEX(CharacterData!$A$3:$AV$36, MATCH(E43, CharacterData!$A$3:$A$36, 0), MATCH($E54, CharacterData!$A$2:$AV$2, 0))</f>
        <v>0</v>
      </c>
      <c r="G54" s="5">
        <f>IFERROR(INDEX(BuffData!$B$3:$W$119, MATCH($E43, BuffData!$A$3:$A$119, 0), MATCH($E54, BuffData!$B$2:$W$2, 0)),-1)</f>
        <v>0</v>
      </c>
      <c r="H54" s="5">
        <f>IFERROR(
  IF(
    TRIM(INDEX(CharacterData!$G$3:$G$36, MATCH($E43, CharacterData!$A$3:$A$36, 0))) =
    TRIM(INDEX(CharacterData!$G$3:$G$36, MATCH(H42, CharacterData!$A$3:$A$36, 0))),
    INDEX(BuffData!$X$3:$AS$119,
          MATCH(H42, BuffData!$A$3:$A$119, 0),
          MATCH($E54, BuffData!$X$2:$AS$2, 0)
    ),
    0
  ),
-1
)</f>
        <v>0</v>
      </c>
      <c r="I54" s="5">
        <f>IFERROR(
  IF(
    TRIM(INDEX(CharacterData!$G$3:$G$36, MATCH($E43, CharacterData!$A$3:$A$36, 0))) =
    TRIM(INDEX(CharacterData!$G$3:$G$36, MATCH(I42, CharacterData!$A$3:$A$36, 0))),
    INDEX(BuffData!$AT$3:$BO$119,
          MATCH(I42, BuffData!$A$3:$A$119, 0),
          MATCH($E54, BuffData!$AT$2:$BO$2, 0)
    ),
    0
  ),
-1
)</f>
        <v>0</v>
      </c>
      <c r="J54" s="5">
        <f>IFERROR(
  IF(
    TRIM(INDEX(CharacterData!$G$3:$G$36, MATCH($E43, CharacterData!$A$3:$A$36, 0))) =
    TRIM(INDEX(CharacterData!$G$3:$G$36, MATCH(J42, CharacterData!$A$3:$A$36, 0))),
    INDEX(BuffData!$AT$3:$BO$119,
          MATCH(J42, BuffData!$A$3:$A$119, 0),
          MATCH($E54, BuffData!$AT$2:$BO$2, 0)
    ),
    0
  ),
-1
)</f>
        <v>0</v>
      </c>
      <c r="K54" s="5">
        <f>IFERROR(
  IF(
    TRIM(INDEX(CharacterData!$G$3:$G$36, MATCH($E43, CharacterData!$A$3:$A$36, 0))) =
    TRIM(INDEX(CharacterData!$G$3:$G$36, MATCH(K42, CharacterData!$A$3:$A$36, 0))),
    INDEX(BuffData!$AT$3:$BO$119,
          MATCH(K42, BuffData!$A$3:$A$119, 0),
          MATCH($E54, BuffData!$AT$2:$BO$2, 0)
    ),
    0
  ),
-1
)</f>
        <v>0</v>
      </c>
      <c r="L54" s="5">
        <f>IFERROR(
  IF(
    TRIM(INDEX(CharacterData!$G$3:$G$36, MATCH($E43, CharacterData!$A$3:$A$36, 0))) =
    TRIM(INDEX(CharacterData!$G$3:$G$36, MATCH(L42, CharacterData!$A$3:$A$36, 0))),
    INDEX(SeasonData!$A$3:$W$27,
          MATCH(L42, SeasonData!$A$3:$A$27, 0),
          MATCH($E54, SeasonData!$A$2:$W$2, 0)
    ),
    0
  ),
-1
)</f>
        <v>0</v>
      </c>
      <c r="M54" s="5">
        <f t="shared" ref="M54" si="24">SUM(F54:L54)</f>
        <v>0</v>
      </c>
      <c r="N54" s="22" t="s">
        <v>166</v>
      </c>
      <c r="O54" s="5" cm="1">
        <f t="array" ref="O54">IFERROR(
  INDEX($M44:$M65,
    MATCH(
      _xlfn.SWITCH(O44,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$E44:$E65, 0
    )
  ),
0
)</f>
        <v>0</v>
      </c>
      <c r="P54" s="5">
        <v>0</v>
      </c>
      <c r="Q54" s="5">
        <f t="shared" ref="Q54:Q55" si="25">O54+R54</f>
        <v>0</v>
      </c>
      <c r="S54" s="22" t="s">
        <v>166</v>
      </c>
      <c r="T54" s="5" cm="1">
        <f t="array" ref="T54">IFERROR(
  INDEX($M44:$M65,
    MATCH(
      _xlfn.SWITCH(T44,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$E44:$E65, 0
    )
  ),
0
)</f>
        <v>0</v>
      </c>
      <c r="U54" s="5">
        <v>0</v>
      </c>
      <c r="V54" s="5">
        <f t="shared" ref="V54:V55" si="26">T54+W54</f>
        <v>0</v>
      </c>
      <c r="X54" s="22" t="s">
        <v>166</v>
      </c>
      <c r="Y54" s="5" cm="1">
        <f t="array" ref="Y54">IFERROR(
  INDEX($M44:$M65,
    MATCH(
      _xlfn.SWITCH(Y44,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$E44:$E65, 0
    )
  ),
0
)</f>
        <v>0</v>
      </c>
      <c r="Z54" s="5">
        <v>0</v>
      </c>
      <c r="AA54" s="5">
        <f t="shared" ref="AA54:AA55" si="27">Y54+AB54</f>
        <v>0</v>
      </c>
      <c r="AC54" s="22" t="s">
        <v>166</v>
      </c>
      <c r="AD54" s="5" cm="1">
        <f t="array" ref="AD54">IFERROR(
  INDEX($M44:$M65,
    MATCH(
      _xlfn.SWITCH(AD44,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$E44:$E65, 0
    )
  ),
0
)</f>
        <v>0</v>
      </c>
      <c r="AE54" s="5">
        <v>0</v>
      </c>
      <c r="AF54" s="5">
        <f t="shared" si="21"/>
        <v>0</v>
      </c>
      <c r="AH54" s="22" t="s">
        <v>166</v>
      </c>
      <c r="AI54" s="5" cm="1">
        <f t="array" ref="AI54">IFERROR(
  INDEX($M44:$M65,
    MATCH(
      _xlfn.SWITCH(AI44,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$E44:$E65, 0
    )
  ),
0
)</f>
        <v>0</v>
      </c>
      <c r="AJ54" s="5">
        <v>0</v>
      </c>
      <c r="AK54" s="5">
        <f t="shared" si="22"/>
        <v>0</v>
      </c>
      <c r="AM54" s="22" t="s">
        <v>166</v>
      </c>
      <c r="AN54" s="5" cm="1">
        <f t="array" ref="AN54">IFERROR(
  INDEX($M44:$M65,
    MATCH(
      _xlfn.SWITCH(AN44,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$E44:$E65, 0
    )
  ),
0
)</f>
        <v>0</v>
      </c>
      <c r="AO54" s="5">
        <v>0</v>
      </c>
      <c r="AP54" s="5">
        <f t="shared" si="23"/>
        <v>0</v>
      </c>
    </row>
    <row r="55" spans="5:42" x14ac:dyDescent="0.3">
      <c r="E55" s="22" t="s">
        <v>135</v>
      </c>
      <c r="F55" s="6"/>
      <c r="G55" s="5">
        <f>IFERROR(INDEX(BuffData!$B$3:$W$119, MATCH($E43, BuffData!$A$3:$A$119, 0), MATCH($E55, BuffData!$B$2:$W$2, 0)),-1)</f>
        <v>0</v>
      </c>
      <c r="H55" s="5">
        <f>IFERROR(INDEX(BuffData!$X$3:$AS$119, MATCH(H42, BuffData!$A$3:$A$119, 0), MATCH($E55, BuffData!$X$2:$AS$2, 0)),-1)</f>
        <v>0</v>
      </c>
      <c r="I55" s="5">
        <f>IFERROR(INDEX(BuffData!$AT$3:$BO$119, MATCH(I$16, BuffData!$A$3:$A$119, 0), MATCH($E55, BuffData!$AT$2:$BO$2, 0)),-1)</f>
        <v>0</v>
      </c>
      <c r="J55" s="5">
        <f>IFERROR(INDEX(BuffData!$AT$3:$BO$119, MATCH(J$16, BuffData!$A$3:$A$119, 0), MATCH($E55, BuffData!$AT$2:$BO$2, 0)),-1)</f>
        <v>0</v>
      </c>
      <c r="K55" s="5">
        <f>IFERROR(INDEX(BuffData!$AT$3:$BO$119, MATCH(K$16, BuffData!$A$3:$A$119, 0), MATCH($E55, BuffData!$AT$2:$BO$2, 0)),-1)</f>
        <v>0</v>
      </c>
      <c r="L55" s="5">
        <f>IFERROR(INDEX(SeasonData!$A$3:$W$27, MATCH(L$16, SeasonData!$A$3:$A$116, 0), MATCH(E55, SeasonData!$A$2:$W$2, 0)),-1)</f>
        <v>0</v>
      </c>
      <c r="M55" s="5">
        <f>SUM(G55:L55)</f>
        <v>0</v>
      </c>
      <c r="N55" s="22" t="s">
        <v>123</v>
      </c>
      <c r="O55" s="5">
        <f>$M60</f>
        <v>0</v>
      </c>
      <c r="P55" s="5">
        <v>0</v>
      </c>
      <c r="Q55" s="5">
        <f t="shared" si="25"/>
        <v>0</v>
      </c>
      <c r="S55" s="22" t="s">
        <v>123</v>
      </c>
      <c r="T55" s="5">
        <f>$M60</f>
        <v>0</v>
      </c>
      <c r="U55" s="5">
        <v>0</v>
      </c>
      <c r="V55" s="5">
        <f t="shared" si="26"/>
        <v>0</v>
      </c>
      <c r="X55" s="22" t="s">
        <v>123</v>
      </c>
      <c r="Y55" s="5">
        <f>$M60</f>
        <v>0</v>
      </c>
      <c r="Z55" s="5">
        <v>0</v>
      </c>
      <c r="AA55" s="5">
        <f t="shared" si="27"/>
        <v>0</v>
      </c>
      <c r="AC55" s="22" t="s">
        <v>123</v>
      </c>
      <c r="AD55" s="5">
        <f>$M60</f>
        <v>0</v>
      </c>
      <c r="AE55" s="5">
        <v>0</v>
      </c>
      <c r="AF55" s="5">
        <f t="shared" si="21"/>
        <v>0</v>
      </c>
      <c r="AH55" s="22" t="s">
        <v>123</v>
      </c>
      <c r="AI55" s="5">
        <f>$M60</f>
        <v>0</v>
      </c>
      <c r="AJ55" s="5">
        <v>0</v>
      </c>
      <c r="AK55" s="5">
        <f t="shared" si="22"/>
        <v>0</v>
      </c>
      <c r="AM55" s="22" t="s">
        <v>123</v>
      </c>
      <c r="AN55" s="5">
        <f>$M60</f>
        <v>0</v>
      </c>
      <c r="AO55" s="5">
        <v>0</v>
      </c>
      <c r="AP55" s="5">
        <f t="shared" si="23"/>
        <v>0</v>
      </c>
    </row>
    <row r="56" spans="5:42" x14ac:dyDescent="0.3">
      <c r="E56" s="22" t="s">
        <v>136</v>
      </c>
      <c r="F56" s="6"/>
      <c r="G56" s="5">
        <f>IFERROR(INDEX(BuffData!$B$3:$W$119, MATCH($E43, BuffData!$A$3:$A$119, 0), MATCH($E56, BuffData!$B$2:$W$2, 0)),-1)</f>
        <v>0</v>
      </c>
      <c r="H56" s="5">
        <f>IFERROR(INDEX(BuffData!$X$3:$AS$119, MATCH(H42, BuffData!$A$3:$A$119, 0), MATCH($E56, BuffData!$X$2:$AS$2, 0)),-1)</f>
        <v>50</v>
      </c>
      <c r="I56" s="5">
        <f>IFERROR(INDEX(BuffData!$AT$3:$BO$119, MATCH(I$16, BuffData!$A$3:$A$119, 0), MATCH($E56, BuffData!$AT$2:$BO$2, 0)),-1)</f>
        <v>0</v>
      </c>
      <c r="J56" s="5">
        <f>IFERROR(INDEX(BuffData!$AT$3:$BO$119, MATCH(J$16, BuffData!$A$3:$A$119, 0), MATCH($E56, BuffData!$AT$2:$BO$2, 0)),-1)</f>
        <v>0</v>
      </c>
      <c r="K56" s="5">
        <f>IFERROR(INDEX(BuffData!$AT$3:$BO$119, MATCH(K$16, BuffData!$A$3:$A$119, 0), MATCH($E56, BuffData!$AT$2:$BO$2, 0)),-1)</f>
        <v>0</v>
      </c>
      <c r="L56" s="5">
        <f>IFERROR(INDEX(SeasonData!$A$3:$W$27, MATCH(L$16, SeasonData!$A$3:$A$116, 0), MATCH(E56, SeasonData!$A$2:$W$2, 0)),-1)</f>
        <v>0</v>
      </c>
      <c r="M56" s="5">
        <f t="shared" ref="M56:M60" si="28">SUM(G56:L56)</f>
        <v>50</v>
      </c>
      <c r="N56" s="22" t="s">
        <v>162</v>
      </c>
      <c r="O56" s="5">
        <f>$M61</f>
        <v>65</v>
      </c>
      <c r="P56" s="5">
        <v>0</v>
      </c>
      <c r="Q56" s="5">
        <f>O56+P56</f>
        <v>65</v>
      </c>
      <c r="S56" s="22" t="s">
        <v>162</v>
      </c>
      <c r="T56" s="5">
        <f>$M61</f>
        <v>65</v>
      </c>
      <c r="U56" s="5">
        <v>0</v>
      </c>
      <c r="V56" s="5">
        <f>T56+U56</f>
        <v>65</v>
      </c>
      <c r="X56" s="22" t="s">
        <v>162</v>
      </c>
      <c r="Y56" s="5">
        <f>$M61</f>
        <v>65</v>
      </c>
      <c r="Z56" s="5">
        <v>0</v>
      </c>
      <c r="AA56" s="5">
        <f>Y56+Z56</f>
        <v>65</v>
      </c>
      <c r="AC56" s="22" t="s">
        <v>162</v>
      </c>
      <c r="AD56" s="5">
        <f>$M61</f>
        <v>65</v>
      </c>
      <c r="AE56" s="5">
        <v>0</v>
      </c>
      <c r="AF56" s="5">
        <f t="shared" si="21"/>
        <v>65</v>
      </c>
      <c r="AH56" s="22" t="s">
        <v>162</v>
      </c>
      <c r="AI56" s="5">
        <f>$M61</f>
        <v>65</v>
      </c>
      <c r="AJ56" s="5">
        <v>0</v>
      </c>
      <c r="AK56" s="5">
        <f t="shared" si="22"/>
        <v>65</v>
      </c>
      <c r="AM56" s="22" t="s">
        <v>162</v>
      </c>
      <c r="AN56" s="5">
        <f>$M61</f>
        <v>65</v>
      </c>
      <c r="AO56" s="5">
        <v>0</v>
      </c>
      <c r="AP56" s="5">
        <f t="shared" si="23"/>
        <v>65</v>
      </c>
    </row>
    <row r="57" spans="5:42" x14ac:dyDescent="0.3">
      <c r="E57" s="22" t="s">
        <v>139</v>
      </c>
      <c r="F57" s="6"/>
      <c r="G57" s="5">
        <f>IFERROR(INDEX(BuffData!$B$3:$W$119, MATCH($E43, BuffData!$A$3:$A$119, 0), MATCH($E57, BuffData!$B$2:$W$2, 0)),-1)</f>
        <v>0</v>
      </c>
      <c r="H57" s="5">
        <f>IFERROR(INDEX(BuffData!$X$3:$AS$119, MATCH(H42, BuffData!$A$3:$A$119, 0), MATCH($E57, BuffData!$X$2:$AS$2, 0)),-1)</f>
        <v>0</v>
      </c>
      <c r="I57" s="5">
        <f>IFERROR(INDEX(BuffData!$AT$3:$BO$119, MATCH(I$16, BuffData!$A$3:$A$119, 0), MATCH($E57, BuffData!$AT$2:$BO$2, 0)),-1)</f>
        <v>0</v>
      </c>
      <c r="J57" s="5">
        <f>IFERROR(INDEX(BuffData!$AT$3:$BO$119, MATCH(J$16, BuffData!$A$3:$A$119, 0), MATCH($E57, BuffData!$AT$2:$BO$2, 0)),-1)</f>
        <v>0</v>
      </c>
      <c r="K57" s="5">
        <f>IFERROR(INDEX(BuffData!$AT$3:$BO$119, MATCH(K$16, BuffData!$A$3:$A$119, 0), MATCH($E57, BuffData!$AT$2:$BO$2, 0)),-1)</f>
        <v>0</v>
      </c>
      <c r="L57" s="5">
        <f>IFERROR(INDEX(SeasonData!$A$3:$W$27, MATCH(L$16, SeasonData!$A$3:$A$116, 0), MATCH(E57, SeasonData!$A$2:$W$2, 0)),-1)</f>
        <v>0</v>
      </c>
      <c r="M57" s="5">
        <f t="shared" si="28"/>
        <v>0</v>
      </c>
      <c r="N57" s="5" t="s">
        <v>104</v>
      </c>
      <c r="O57" s="5">
        <f>$M62</f>
        <v>0</v>
      </c>
      <c r="P57" s="5">
        <v>0</v>
      </c>
      <c r="Q57" s="5">
        <f>O57+R56</f>
        <v>0</v>
      </c>
      <c r="S57" s="5" t="s">
        <v>104</v>
      </c>
      <c r="T57" s="5">
        <f>$M62</f>
        <v>0</v>
      </c>
      <c r="U57" s="5">
        <v>0</v>
      </c>
      <c r="V57" s="5">
        <f>T57+W56</f>
        <v>0</v>
      </c>
      <c r="X57" s="5" t="s">
        <v>104</v>
      </c>
      <c r="Y57" s="5">
        <f>$M62</f>
        <v>0</v>
      </c>
      <c r="Z57" s="5">
        <v>0</v>
      </c>
      <c r="AA57" s="5">
        <f>Y57+AB56</f>
        <v>0</v>
      </c>
      <c r="AC57" s="5" t="s">
        <v>104</v>
      </c>
      <c r="AD57" s="5">
        <f>$M62</f>
        <v>0</v>
      </c>
      <c r="AE57" s="5">
        <v>0</v>
      </c>
      <c r="AF57" s="5">
        <f t="shared" si="21"/>
        <v>0</v>
      </c>
      <c r="AH57" s="5" t="s">
        <v>104</v>
      </c>
      <c r="AI57" s="5">
        <f>$M62</f>
        <v>0</v>
      </c>
      <c r="AJ57" s="5">
        <v>0</v>
      </c>
      <c r="AK57" s="5">
        <f t="shared" si="22"/>
        <v>0</v>
      </c>
      <c r="AM57" s="5" t="s">
        <v>104</v>
      </c>
      <c r="AN57" s="5">
        <f>$M62</f>
        <v>0</v>
      </c>
      <c r="AO57" s="5">
        <v>0</v>
      </c>
      <c r="AP57" s="5">
        <f t="shared" si="23"/>
        <v>0</v>
      </c>
    </row>
    <row r="58" spans="5:42" x14ac:dyDescent="0.3">
      <c r="E58" s="22" t="s">
        <v>137</v>
      </c>
      <c r="F58" s="6"/>
      <c r="G58" s="5">
        <f>IFERROR(INDEX(BuffData!$B$3:$W$119, MATCH($E43, BuffData!$A$3:$A$119, 0), MATCH($E58, BuffData!$B$2:$W$2, 0)),-1)</f>
        <v>0</v>
      </c>
      <c r="H58" s="5">
        <f>IFERROR(INDEX(BuffData!$X$3:$AS$119, MATCH(H42, BuffData!$A$3:$A$119, 0), MATCH($E58, BuffData!$X$2:$AS$2, 0)),-1)</f>
        <v>0</v>
      </c>
      <c r="I58" s="5">
        <f>IFERROR(INDEX(BuffData!$AT$3:$BO$119, MATCH(I$16, BuffData!$A$3:$A$119, 0), MATCH($E58, BuffData!$AT$2:$BO$2, 0)),-1)</f>
        <v>0</v>
      </c>
      <c r="J58" s="5">
        <f>IFERROR(INDEX(BuffData!$AT$3:$BO$119, MATCH(J$16, BuffData!$A$3:$A$119, 0), MATCH($E58, BuffData!$AT$2:$BO$2, 0)),-1)</f>
        <v>0</v>
      </c>
      <c r="K58" s="5">
        <f>IFERROR(INDEX(BuffData!$AT$3:$BO$119, MATCH(K$16, BuffData!$A$3:$A$119, 0), MATCH($E58, BuffData!$AT$2:$BO$2, 0)),-1)</f>
        <v>0</v>
      </c>
      <c r="L58" s="5">
        <f>IFERROR(INDEX(SeasonData!$A$3:$W$27, MATCH(L$16, SeasonData!$A$3:$A$116, 0), MATCH(E58, SeasonData!$A$2:$W$2, 0)),-1)</f>
        <v>0</v>
      </c>
      <c r="M58" s="5">
        <f t="shared" si="28"/>
        <v>0</v>
      </c>
      <c r="N58" s="5" t="s">
        <v>110</v>
      </c>
      <c r="O58" s="5">
        <f>$M63</f>
        <v>0</v>
      </c>
      <c r="P58" s="5">
        <v>0</v>
      </c>
      <c r="Q58" s="5">
        <f>O58+R57</f>
        <v>0</v>
      </c>
      <c r="S58" s="5" t="s">
        <v>110</v>
      </c>
      <c r="T58" s="5">
        <f>$M63</f>
        <v>0</v>
      </c>
      <c r="U58" s="5">
        <v>0</v>
      </c>
      <c r="V58" s="5">
        <f>T58+W57</f>
        <v>0</v>
      </c>
      <c r="X58" s="5" t="s">
        <v>110</v>
      </c>
      <c r="Y58" s="5">
        <f>$M63</f>
        <v>0</v>
      </c>
      <c r="Z58" s="5">
        <v>0</v>
      </c>
      <c r="AA58" s="5">
        <f>Y58+AB57</f>
        <v>0</v>
      </c>
      <c r="AC58" s="5" t="s">
        <v>110</v>
      </c>
      <c r="AD58" s="5">
        <f>$M63</f>
        <v>0</v>
      </c>
      <c r="AE58" s="5">
        <v>0</v>
      </c>
      <c r="AF58" s="5">
        <f t="shared" si="21"/>
        <v>0</v>
      </c>
      <c r="AH58" s="5" t="s">
        <v>110</v>
      </c>
      <c r="AI58" s="5">
        <f>$M63</f>
        <v>0</v>
      </c>
      <c r="AJ58" s="5">
        <v>0</v>
      </c>
      <c r="AK58" s="5">
        <f t="shared" si="22"/>
        <v>0</v>
      </c>
      <c r="AM58" s="5" t="s">
        <v>110</v>
      </c>
      <c r="AN58" s="5">
        <f>$M63</f>
        <v>0</v>
      </c>
      <c r="AO58" s="5">
        <v>0</v>
      </c>
      <c r="AP58" s="5">
        <f t="shared" si="23"/>
        <v>0</v>
      </c>
    </row>
    <row r="59" spans="5:42" x14ac:dyDescent="0.3">
      <c r="E59" s="22" t="s">
        <v>138</v>
      </c>
      <c r="F59" s="6"/>
      <c r="G59" s="5">
        <f>IFERROR(INDEX(BuffData!$B$3:$W$119, MATCH($E43, BuffData!$A$3:$A$119, 0), MATCH($E59, BuffData!$B$2:$W$2, 0)),-1)</f>
        <v>0</v>
      </c>
      <c r="H59" s="5">
        <f>IFERROR(INDEX(BuffData!$X$3:$AS$119, MATCH(H42, BuffData!$A$3:$A$119, 0), MATCH($E59, BuffData!$X$2:$AS$2, 0)),-1)</f>
        <v>0</v>
      </c>
      <c r="I59" s="5">
        <f>IFERROR(INDEX(BuffData!$AT$3:$BO$119, MATCH(I$16, BuffData!$A$3:$A$119, 0), MATCH($E59, BuffData!$AT$2:$BO$2, 0)),-1)</f>
        <v>0</v>
      </c>
      <c r="J59" s="5">
        <f>IFERROR(INDEX(BuffData!$AT$3:$BO$119, MATCH(J$16, BuffData!$A$3:$A$119, 0), MATCH($E59, BuffData!$AT$2:$BO$2, 0)),-1)</f>
        <v>0</v>
      </c>
      <c r="K59" s="5">
        <f>IFERROR(INDEX(BuffData!$AT$3:$BO$119, MATCH(K$16, BuffData!$A$3:$A$119, 0), MATCH($E59, BuffData!$AT$2:$BO$2, 0)),-1)</f>
        <v>0</v>
      </c>
      <c r="L59" s="5">
        <f>IFERROR(INDEX(SeasonData!$A$3:$W$27, MATCH(L$16, SeasonData!$A$3:$A$116, 0), MATCH(E59, SeasonData!$A$2:$W$2, 0)),-1)</f>
        <v>0</v>
      </c>
      <c r="M59" s="5">
        <f t="shared" si="28"/>
        <v>0</v>
      </c>
      <c r="N59" s="5" t="s">
        <v>133</v>
      </c>
      <c r="O59" s="5">
        <f>$M64</f>
        <v>0</v>
      </c>
      <c r="P59" s="5">
        <v>0</v>
      </c>
      <c r="Q59" s="5">
        <f>O59+R58</f>
        <v>0</v>
      </c>
      <c r="S59" s="5" t="s">
        <v>133</v>
      </c>
      <c r="T59" s="5">
        <f>$M64</f>
        <v>0</v>
      </c>
      <c r="U59" s="5">
        <v>0</v>
      </c>
      <c r="V59" s="5">
        <f>T59+W58</f>
        <v>0</v>
      </c>
      <c r="X59" s="5" t="s">
        <v>133</v>
      </c>
      <c r="Y59" s="5">
        <f>$M64</f>
        <v>0</v>
      </c>
      <c r="Z59" s="5">
        <v>0</v>
      </c>
      <c r="AA59" s="5">
        <f>Y59+AB58</f>
        <v>0</v>
      </c>
      <c r="AC59" s="5" t="s">
        <v>133</v>
      </c>
      <c r="AD59" s="5">
        <f>$M64</f>
        <v>0</v>
      </c>
      <c r="AE59" s="5">
        <v>0</v>
      </c>
      <c r="AF59" s="5">
        <f t="shared" si="21"/>
        <v>0</v>
      </c>
      <c r="AH59" s="5" t="s">
        <v>133</v>
      </c>
      <c r="AI59" s="5">
        <f>$M64</f>
        <v>0</v>
      </c>
      <c r="AJ59" s="5">
        <v>0</v>
      </c>
      <c r="AK59" s="5">
        <f t="shared" si="22"/>
        <v>0</v>
      </c>
      <c r="AM59" s="5" t="s">
        <v>133</v>
      </c>
      <c r="AN59" s="5">
        <f>$M64</f>
        <v>0</v>
      </c>
      <c r="AO59" s="5">
        <v>0</v>
      </c>
      <c r="AP59" s="5">
        <f t="shared" si="23"/>
        <v>0</v>
      </c>
    </row>
    <row r="60" spans="5:42" x14ac:dyDescent="0.3">
      <c r="E60" s="22" t="s">
        <v>123</v>
      </c>
      <c r="F60" s="6"/>
      <c r="G60" s="5">
        <f>IFERROR(INDEX(BuffData!$B$3:$W$119, MATCH($E43, BuffData!$A$3:$A$119, 0), MATCH($E60, BuffData!$B$2:$W$2, 0)),-1)</f>
        <v>0</v>
      </c>
      <c r="H60" s="5">
        <f>IFERROR(
  IF(
    TRIM(INDEX(CharacterData!$G$3:$G$36, MATCH($E43, CharacterData!$A$3:$A$36, 0))) =
    TRIM(INDEX(CharacterData!$G$3:$G$36, MATCH(H42, CharacterData!$A$3:$A$36, 0))),
    INDEX(BuffData!$X$3:$AS$119,
          MATCH(H42, BuffData!$A$3:$A$119, 0),
          MATCH($E60, BuffData!$X$2:$AS$2, 0)
    ),
    0
  ),
-1
)</f>
        <v>0</v>
      </c>
      <c r="I60" s="5">
        <f>IFERROR(
  IF(
    TRIM(INDEX(CharacterData!$G$3:$G$36, MATCH($E43, CharacterData!$A$3:$A$36, 0))) =
    TRIM(INDEX(CharacterData!$G$3:$G$36, MATCH(I42, CharacterData!$A$3:$A$36, 0))),
    INDEX(BuffData!$AT$3:$BO$119,
          MATCH(I42, BuffData!$A$3:$A$119, 0),
          MATCH($E60, BuffData!$AT$2:$BO$2, 0)
    ),
    0
  ),
-1
)</f>
        <v>0</v>
      </c>
      <c r="J60" s="5">
        <f>IFERROR(
  IF(
    TRIM(INDEX(CharacterData!$G$3:$G$36, MATCH($E43, CharacterData!$A$3:$A$36, 0))) =
    TRIM(INDEX(CharacterData!$G$3:$G$36, MATCH(J42, CharacterData!$A$3:$A$36, 0))),
    INDEX(BuffData!$AT$3:$BO$119,
          MATCH(J42, BuffData!$A$3:$A$119, 0),
          MATCH($E60, BuffData!$AT$2:$BO$2, 0)
    ),
    0
  ),
-1
)</f>
        <v>0</v>
      </c>
      <c r="K60" s="5">
        <f>IFERROR(
  IF(
    TRIM(INDEX(CharacterData!$G$3:$G$36, MATCH($E43, CharacterData!$A$3:$A$36, 0))) =
    TRIM(INDEX(CharacterData!$G$3:$G$36, MATCH(K42, CharacterData!$A$3:$A$36, 0))),
    INDEX(BuffData!$AT$3:$BO$119,
          MATCH(K42, BuffData!$A$3:$A$119, 0),
          MATCH($E60, BuffData!$AT$2:$BO$2, 0)
    ),
    0
  ),
-1
)</f>
        <v>0</v>
      </c>
      <c r="L60" s="5">
        <f>IFERROR(
  IF(
    TRIM(INDEX(CharacterData!$G$3:$G$36, MATCH($E43, CharacterData!$A$3:$A$36, 0))) =
    TRIM(INDEX(CharacterData!$G$3:$G$36, MATCH(L42, CharacterData!$A$3:$A$36, 0))),
    INDEX(SeasonData!$A$3:$W$27,
          MATCH(L42, SeasonData!$A$3:$A$27, 0),
          MATCH($E60, SeasonData!$A$2:$W$2, 0)
    ),
    0
  ),
-1
)</f>
        <v>0</v>
      </c>
      <c r="M60" s="5">
        <f t="shared" si="28"/>
        <v>0</v>
      </c>
    </row>
    <row r="61" spans="5:42" x14ac:dyDescent="0.3">
      <c r="E61" s="22" t="s">
        <v>162</v>
      </c>
      <c r="F61" s="6"/>
      <c r="G61" s="5">
        <f>IFERROR(INDEX(BuffData!$B$3:$W$119, MATCH($E43, BuffData!$A$3:$A$119, 0), MATCH($E61, BuffData!$B$2:$W$2, 0)),-1)</f>
        <v>0</v>
      </c>
      <c r="H61" s="5">
        <f>IFERROR(INDEX(BuffData!$X$3:$AS$119, MATCH(H42, BuffData!$A$3:$A$119, 0), MATCH($E61, BuffData!$X$2:$AS$2, 0)),-1)</f>
        <v>40</v>
      </c>
      <c r="I61" s="5">
        <f>IFERROR(INDEX(BuffData!$AT$3:$BO$119, MATCH(I$16, BuffData!$A$3:$A$119, 0), MATCH($E61, BuffData!$AT$2:$BO$2, 0)),-1)</f>
        <v>0</v>
      </c>
      <c r="J61" s="5">
        <f>IFERROR(INDEX(BuffData!$AT$3:$BO$119, MATCH(J$16, BuffData!$A$3:$A$119, 0), MATCH($E61, BuffData!$AT$2:$BO$2, 0)),-1)</f>
        <v>0</v>
      </c>
      <c r="K61" s="5">
        <f>IFERROR(INDEX(BuffData!$AT$3:$BO$119, MATCH(K$16, BuffData!$A$3:$A$119, 0), MATCH($E61, BuffData!$AT$2:$BO$2, 0)),-1)</f>
        <v>25</v>
      </c>
      <c r="L61" s="5">
        <f>IFERROR(INDEX(SeasonData!$A$3:$W$27, MATCH(L$16, SeasonData!$A$3:$A$116, 0), MATCH(E61, SeasonData!$A$2:$W$2, 0)),-1)</f>
        <v>0</v>
      </c>
      <c r="M61" s="5">
        <f>SUM(G61:L61)</f>
        <v>65</v>
      </c>
      <c r="O61" s="5" t="s">
        <v>167</v>
      </c>
      <c r="P61" s="5">
        <f>Q46 * (Q47+100)/100 * Q48/100 * ((1-Q49/100) + Q49/100*Q50/100) * (Q51+Q52+Q53+100)/100 * (Q54+Q55+Q56+100)/100 * (800 + 8*$N$3 ) / (800 + 8*$N$3 + (792 + 8*$N$4)*(1-Q57/100)) * (1+Q58/100) * (1 - $Q$3/100 + Q59/100)</f>
        <v>4603.6461613723941</v>
      </c>
      <c r="T61" s="5" t="s">
        <v>167</v>
      </c>
      <c r="U61" s="5">
        <f>V46 * (V47+100)/100 * V48/100 * ((1-V49/100) + V49/100*V50/100) * (V51+V52+V53+100)/100 * (V54+V55+V56+100)/100 * (800 + 8*$N$3 ) / (800 + 8*$N$3 + (792 + 8*$N$4)*(1-V57/100)) * (1+V58/100) * (1 - $Q$3/100 + V59/100)</f>
        <v>3611.6375950411625</v>
      </c>
      <c r="Y61" s="5" t="s">
        <v>167</v>
      </c>
      <c r="Z61" s="5">
        <f>AA46 * (AA47+100)/100 * AA48/100 * ((1-AA49/100) + AA49/100*AA50/100) * (AA51+AA52+AA53+100)/100 * (AA54+AA55+AA56+100)/100 * (800 + 8*$N$3 ) / (800 + 8*$N$3 + (792 + 8*$N$4)*(1-AA57/100)) * (1+AA58/100) * (1 - $Q$3/100 + AA59/100)</f>
        <v>5958.861525445036</v>
      </c>
      <c r="AD61" s="5" t="s">
        <v>167</v>
      </c>
      <c r="AE61" s="5">
        <f>AF46 * (AF47+100)/100 * AF48/100 * ((1-AF49/100) + AF49/100*AF50/100) * (AF51+AF52+AF53+100)/100 * (AF54+AF55+AF56+100)/100 * (800 + 8*$N$3 ) / (800 + 8*$N$3 + (792 + 8*$N$4)*(1-AF57/100)) * (1+AF58/100) * (1 - $Q$3/100 + AF59/100)</f>
        <v>78211.661279831358</v>
      </c>
      <c r="AI61" s="5" t="s">
        <v>167</v>
      </c>
      <c r="AJ61" s="5">
        <f>AK46 * (AK47+100)/100 * AK48/100 * ((1-AK49/100) + AK49/100*AK50/100) * (AK51+AK52+AK53+100)/100 * (AK54+AK55+AK56+100)/100 * (800 + 8*$N$3 ) / (800 + 8*$N$3 + (792 + 8*$N$4)*(1-AK57/100)) * (1+AK58/100) * (1 - $Q$3/100 + AK59/100)</f>
        <v>36093.675525552782</v>
      </c>
      <c r="AN61" s="5" t="s">
        <v>167</v>
      </c>
      <c r="AO61" s="5">
        <f>AP46 * (AP47+100)/100 * AP48/100 * ((1-AP49/100) + AP49/100*AP50/100) * (AP51+AP52+AP53+100)/100 * (AP54+AP55+AP56+100)/100 * (800 + 8*$N$3 ) / (800 + 8*$N$3 + (792 + 8*$N$4)*(1-AP57/100)) * (1+AP58/100) * (1 - $Q$3/100 + AP59/100)</f>
        <v>5868.0598260096822</v>
      </c>
    </row>
    <row r="62" spans="5:42" x14ac:dyDescent="0.3">
      <c r="E62" s="5" t="s">
        <v>104</v>
      </c>
      <c r="F62" s="6"/>
      <c r="G62" s="5">
        <f>IFERROR(INDEX(BuffData!$B$3:$W$119, MATCH($E43, BuffData!$A$3:$A$119, 0), MATCH($E62, BuffData!$B$2:$W$2, 0)),-1)</f>
        <v>0</v>
      </c>
      <c r="H62" s="5">
        <f>IFERROR(INDEX(BuffData!$X$3:$AS$119, MATCH(H42, BuffData!$A$3:$A$119, 0), MATCH($E62, BuffData!$X$2:$AS$2, 0)),-1)</f>
        <v>0</v>
      </c>
      <c r="I62" s="5">
        <f>IFERROR(INDEX(BuffData!$AT$3:$BO$119, MATCH(I$16, BuffData!$A$3:$A$119, 0), MATCH($E62, BuffData!$AT$2:$BO$2, 0)),-1)</f>
        <v>0</v>
      </c>
      <c r="J62" s="5">
        <f>IFERROR(INDEX(BuffData!$AT$3:$BO$119, MATCH(J$16, BuffData!$A$3:$A$119, 0), MATCH($E62, BuffData!$AT$2:$BO$2, 0)),-1)</f>
        <v>0</v>
      </c>
      <c r="K62" s="5">
        <f>IFERROR(INDEX(BuffData!$AT$3:$BO$119, MATCH(K$16, BuffData!$A$3:$A$119, 0), MATCH($E62, BuffData!$AT$2:$BO$2, 0)),-1)</f>
        <v>0</v>
      </c>
      <c r="L62" s="5">
        <f>IFERROR(INDEX(SeasonData!$A$3:$W$27, MATCH(L$16, SeasonData!$A$3:$A$116, 0), MATCH(E62, SeasonData!$A$2:$W$2, 0)),-1)</f>
        <v>0</v>
      </c>
      <c r="M62" s="5">
        <f t="shared" ref="M62:M64" si="29">SUM(G62:L62)</f>
        <v>0</v>
      </c>
    </row>
    <row r="63" spans="5:42" x14ac:dyDescent="0.3">
      <c r="E63" s="5" t="s">
        <v>110</v>
      </c>
      <c r="F63" s="6"/>
      <c r="G63" s="5">
        <f>IFERROR(INDEX(BuffData!$B$3:$W$119, MATCH($E43, BuffData!$A$3:$A$119, 0), MATCH($E63, BuffData!$B$2:$W$2, 0)),-1)</f>
        <v>0</v>
      </c>
      <c r="H63" s="5">
        <f>IFERROR(INDEX(BuffData!$X$3:$AS$119, MATCH(H42, BuffData!$A$3:$A$119, 0), MATCH($E63, BuffData!$X$2:$AS$2, 0)),-1)</f>
        <v>0</v>
      </c>
      <c r="I63" s="5">
        <f>IFERROR(INDEX(BuffData!$AT$3:$BO$119, MATCH(I$16, BuffData!$A$3:$A$119, 0), MATCH($E63, BuffData!$AT$2:$BO$2, 0)),-1)</f>
        <v>0</v>
      </c>
      <c r="J63" s="5">
        <f>IFERROR(INDEX(BuffData!$AT$3:$BO$119, MATCH(J$16, BuffData!$A$3:$A$119, 0), MATCH($E63, BuffData!$AT$2:$BO$2, 0)),-1)</f>
        <v>0</v>
      </c>
      <c r="K63" s="5">
        <f>IFERROR(INDEX(BuffData!$AT$3:$BO$119, MATCH(K$16, BuffData!$A$3:$A$119, 0), MATCH($E63, BuffData!$AT$2:$BO$2, 0)),-1)</f>
        <v>0</v>
      </c>
      <c r="L63" s="5">
        <f>IFERROR(INDEX(SeasonData!$A$3:$W$27, MATCH(L$16, SeasonData!$A$3:$A$116, 0), MATCH(E63, SeasonData!$A$2:$W$2, 0)),-1)</f>
        <v>0</v>
      </c>
      <c r="M63" s="5">
        <f t="shared" si="29"/>
        <v>0</v>
      </c>
      <c r="N63" s="156" t="s">
        <v>180</v>
      </c>
      <c r="O63" s="147"/>
      <c r="P63" s="147"/>
      <c r="Q63" s="147"/>
    </row>
    <row r="64" spans="5:42" x14ac:dyDescent="0.3">
      <c r="E64" s="5" t="s">
        <v>133</v>
      </c>
      <c r="F64" s="6"/>
      <c r="G64" s="5">
        <f>IFERROR(INDEX(BuffData!$B$3:$W$119, MATCH($E43, BuffData!$A$3:$A$119, 0), MATCH($E64, BuffData!$B$2:$W$2, 0)),-1)</f>
        <v>0</v>
      </c>
      <c r="H64" s="5">
        <f>IFERROR(INDEX(BuffData!$X$3:$AS$119, MATCH(H42, BuffData!$A$3:$A$119, 0), MATCH($E64, BuffData!$X$2:$AS$2, 0)),-1)</f>
        <v>0</v>
      </c>
      <c r="I64" s="5">
        <f>IFERROR(INDEX(BuffData!$AT$3:$BO$119, MATCH(I$16, BuffData!$A$3:$A$119, 0), MATCH($E64, BuffData!$AT$2:$BO$2, 0)),-1)</f>
        <v>0</v>
      </c>
      <c r="J64" s="5">
        <f>IFERROR(INDEX(BuffData!$AT$3:$BO$119, MATCH(J$16, BuffData!$A$3:$A$119, 0), MATCH($E64, BuffData!$AT$2:$BO$2, 0)),-1)</f>
        <v>0</v>
      </c>
      <c r="K64" s="5">
        <f>IFERROR(INDEX(BuffData!$AT$3:$BO$119, MATCH(K$16, BuffData!$A$3:$A$119, 0), MATCH($E64, BuffData!$AT$2:$BO$2, 0)),-1)</f>
        <v>0</v>
      </c>
      <c r="L64" s="5">
        <f>IFERROR(INDEX(SeasonData!$A$3:$W$27, MATCH(L$16, SeasonData!$A$3:$A$116, 0), MATCH(E64, SeasonData!$A$2:$W$2, 0)),-1)</f>
        <v>0</v>
      </c>
      <c r="M64" s="5">
        <f t="shared" si="29"/>
        <v>0</v>
      </c>
    </row>
    <row r="68" spans="1:42" x14ac:dyDescent="0.3">
      <c r="H68" s="5" t="str">
        <f>IFERROR(
  CHOOSE(
    MATCH(E69, $E$2:$E$4, 0),
    $E$3, $E$4, $E$2
  ),
  "선택 필요"
)</f>
        <v>선택 필요</v>
      </c>
      <c r="I68" s="5" t="str">
        <f>$E$2</f>
        <v>유노</v>
      </c>
      <c r="J68" s="5" t="str">
        <f>$E$3</f>
        <v>린네</v>
      </c>
      <c r="K68" s="5" t="str">
        <f>$E$4</f>
        <v>모니에</v>
      </c>
      <c r="L68" s="5" t="str">
        <f>$K$3</f>
        <v>능양</v>
      </c>
      <c r="N68" s="23" t="s">
        <v>152</v>
      </c>
    </row>
    <row r="69" spans="1:42" x14ac:dyDescent="0.3">
      <c r="E69" s="23" t="s">
        <v>11</v>
      </c>
      <c r="F69" s="5" t="s">
        <v>143</v>
      </c>
      <c r="G69" s="5" t="s">
        <v>105</v>
      </c>
      <c r="H69" s="5" t="s">
        <v>142</v>
      </c>
      <c r="I69" s="5" t="s">
        <v>124</v>
      </c>
      <c r="J69" s="5" t="s">
        <v>125</v>
      </c>
      <c r="K69" s="5" t="s">
        <v>151</v>
      </c>
      <c r="L69" s="5" t="s">
        <v>149</v>
      </c>
      <c r="M69" s="5" t="s">
        <v>109</v>
      </c>
      <c r="N69" s="5" t="s">
        <v>150</v>
      </c>
      <c r="O69" s="153" t="s">
        <v>114</v>
      </c>
      <c r="P69" s="154"/>
      <c r="Q69" s="155"/>
      <c r="S69" s="5" t="s">
        <v>150</v>
      </c>
      <c r="T69" s="153" t="s">
        <v>156</v>
      </c>
      <c r="U69" s="154"/>
      <c r="V69" s="155"/>
      <c r="X69" s="5" t="s">
        <v>150</v>
      </c>
      <c r="Y69" s="153" t="s">
        <v>183</v>
      </c>
      <c r="Z69" s="154"/>
      <c r="AA69" s="155"/>
      <c r="AC69" s="5" t="s">
        <v>150</v>
      </c>
      <c r="AD69" s="153" t="s">
        <v>157</v>
      </c>
      <c r="AE69" s="154"/>
      <c r="AF69" s="155"/>
      <c r="AH69" s="5" t="s">
        <v>150</v>
      </c>
      <c r="AI69" s="153" t="s">
        <v>184</v>
      </c>
      <c r="AJ69" s="154"/>
      <c r="AK69" s="155"/>
      <c r="AM69" s="5" t="s">
        <v>150</v>
      </c>
      <c r="AN69" s="153" t="s">
        <v>185</v>
      </c>
      <c r="AO69" s="154"/>
      <c r="AP69" s="155"/>
    </row>
    <row r="70" spans="1:42" x14ac:dyDescent="0.3">
      <c r="E70" s="5" t="s">
        <v>115</v>
      </c>
      <c r="F70" s="5">
        <f>INDEX(CharacterData!$A$3:$AV$36, MATCH(E69, CharacterData!$A$3:$A$36, 0), MATCH($E70, CharacterData!$A$2:$AV$2, 0))</f>
        <v>938</v>
      </c>
      <c r="G70" s="6"/>
      <c r="H70" s="6"/>
      <c r="I70" s="6"/>
      <c r="J70" s="6"/>
      <c r="K70" s="6"/>
      <c r="L70" s="6"/>
      <c r="M70" s="5">
        <f>F70</f>
        <v>938</v>
      </c>
      <c r="N70" s="5" t="s">
        <v>118</v>
      </c>
      <c r="O70" s="153" t="s">
        <v>159</v>
      </c>
      <c r="P70" s="154"/>
      <c r="Q70" s="155"/>
      <c r="S70" s="5" t="s">
        <v>118</v>
      </c>
      <c r="T70" s="153" t="s">
        <v>171</v>
      </c>
      <c r="U70" s="154"/>
      <c r="V70" s="155"/>
      <c r="X70" s="5" t="s">
        <v>118</v>
      </c>
      <c r="Y70" s="153" t="s">
        <v>164</v>
      </c>
      <c r="Z70" s="154"/>
      <c r="AA70" s="155"/>
      <c r="AC70" s="5" t="s">
        <v>118</v>
      </c>
      <c r="AD70" s="153" t="s">
        <v>172</v>
      </c>
      <c r="AE70" s="154"/>
      <c r="AF70" s="155"/>
      <c r="AH70" s="5" t="s">
        <v>118</v>
      </c>
      <c r="AI70" s="153" t="s">
        <v>171</v>
      </c>
      <c r="AJ70" s="154"/>
      <c r="AK70" s="155"/>
      <c r="AM70" s="5" t="s">
        <v>118</v>
      </c>
      <c r="AN70" s="153" t="s">
        <v>172</v>
      </c>
      <c r="AO70" s="154"/>
      <c r="AP70" s="155"/>
    </row>
    <row r="71" spans="1:42" x14ac:dyDescent="0.3">
      <c r="A71" s="1" t="s">
        <v>11</v>
      </c>
      <c r="B71" s="1" t="s">
        <v>178</v>
      </c>
      <c r="C71" s="1">
        <f>P87+U87+Z87+AE87+AJ87+AO87+AT87+AY87</f>
        <v>509154.0793574889</v>
      </c>
      <c r="E71" s="5" t="s">
        <v>116</v>
      </c>
      <c r="F71" s="5">
        <f>INDEX(CharacterData!$A$3:$AV$36, MATCH(E69, CharacterData!$A$3:$A$36, 0), MATCH($E71, CharacterData!$A$2:$AV$2, 0))</f>
        <v>112.31343283582089</v>
      </c>
      <c r="G71" s="5">
        <f>IFERROR(INDEX(BuffData!$B$3:$W$119, MATCH($E69, BuffData!$A$3:$A$119, 0), MATCH("공격력 버프", BuffData!$B$2:$W$2, 0)),-1)</f>
        <v>32</v>
      </c>
      <c r="H71" s="5">
        <f>IFERROR(INDEX(BuffData!$X$3:$AS$119, MATCH(H68, BuffData!$A$3:$A$119, 0), MATCH("공격력 버프", BuffData!$X$2:$AS$2, 0)),-1)</f>
        <v>-1</v>
      </c>
      <c r="I71" s="5">
        <f>IFERROR(INDEX(BuffData!$AT$3:$BO$119, MATCH(I$16, BuffData!$A$3:$A$119, 0), MATCH("공격력 버프", BuffData!$AT$2:$BO$2, 0)),-1)</f>
        <v>0</v>
      </c>
      <c r="J71" s="5">
        <f>IFERROR(INDEX(BuffData!$AT$3:$BO$119, MATCH(J$16, BuffData!$A$3:$A$119, 0), MATCH("공격력 버프", BuffData!$AT$2:$BO$2, 0)),-1)</f>
        <v>0</v>
      </c>
      <c r="K71" s="5">
        <f>IFERROR(INDEX(BuffData!$AT$3:$BO$119, MATCH(K$16, BuffData!$A$3:$A$119, 0), MATCH("공격력 버프", BuffData!$AT$2:$BO$2, 0)),-1)</f>
        <v>25</v>
      </c>
      <c r="L71" s="5">
        <f>IFERROR(INDEX(SeasonData!$A$3:$W$27, MATCH(L$16, SeasonData!$A$3:$A$116, 0), MATCH("공격력 버프", SeasonData!$A$2:$W$2, 0)),-1)</f>
        <v>0</v>
      </c>
      <c r="M71" s="5">
        <f>SUM(F71:L71)</f>
        <v>168.31343283582089</v>
      </c>
      <c r="N71" s="5"/>
      <c r="O71" s="5" t="s">
        <v>112</v>
      </c>
      <c r="P71" s="5" t="s">
        <v>113</v>
      </c>
      <c r="Q71" s="5" t="s">
        <v>111</v>
      </c>
      <c r="S71" s="5"/>
      <c r="T71" s="5" t="s">
        <v>112</v>
      </c>
      <c r="U71" s="5" t="s">
        <v>113</v>
      </c>
      <c r="V71" s="5" t="s">
        <v>111</v>
      </c>
      <c r="X71" s="5"/>
      <c r="Y71" s="5" t="s">
        <v>112</v>
      </c>
      <c r="Z71" s="5" t="s">
        <v>113</v>
      </c>
      <c r="AA71" s="5" t="s">
        <v>111</v>
      </c>
      <c r="AC71" s="5"/>
      <c r="AD71" s="5" t="s">
        <v>112</v>
      </c>
      <c r="AE71" s="5" t="s">
        <v>113</v>
      </c>
      <c r="AF71" s="5" t="s">
        <v>111</v>
      </c>
      <c r="AH71" s="5"/>
      <c r="AI71" s="5" t="s">
        <v>112</v>
      </c>
      <c r="AJ71" s="5" t="s">
        <v>113</v>
      </c>
      <c r="AK71" s="5" t="s">
        <v>111</v>
      </c>
      <c r="AM71" s="5"/>
      <c r="AN71" s="5" t="s">
        <v>112</v>
      </c>
      <c r="AO71" s="5" t="s">
        <v>113</v>
      </c>
      <c r="AP71" s="5" t="s">
        <v>111</v>
      </c>
    </row>
    <row r="72" spans="1:42" x14ac:dyDescent="0.3">
      <c r="B72" s="1" t="s">
        <v>179</v>
      </c>
      <c r="C72" s="1">
        <v>8.6999999999999993</v>
      </c>
      <c r="E72" s="5" t="s">
        <v>1</v>
      </c>
      <c r="F72" s="5">
        <f>INDEX(CharacterData!$A$3:$AV$36, MATCH(E69, CharacterData!$A$3:$A$36, 0), MATCH($E72, CharacterData!$A$2:$AV$2, 0))</f>
        <v>74.2</v>
      </c>
      <c r="G72" s="5">
        <f>IFERROR(INDEX(BuffData!$B$3:$W$119, MATCH($E69, BuffData!$A$3:$A$119, 0), MATCH($E72, BuffData!$B$2:$W$2, 0)),-1)</f>
        <v>0</v>
      </c>
      <c r="H72" s="5">
        <f>IFERROR(INDEX(BuffData!$X$3:$AS$119, MATCH(H68, BuffData!$A$3:$A$119, 0), MATCH($E72, BuffData!$X$2:$AS$2, 0)),-1)</f>
        <v>-1</v>
      </c>
      <c r="I72" s="5">
        <f>IFERROR(INDEX(BuffData!$AT$3:$BO$119, MATCH(I$16, BuffData!$A$3:$A$119, 0), MATCH($E72, BuffData!$AT$2:$BO$2, 0)),-1)</f>
        <v>0</v>
      </c>
      <c r="J72" s="5">
        <f>IFERROR(INDEX(BuffData!$AT$3:$BO$119, MATCH(J$16, BuffData!$A$3:$A$119, 0), MATCH($E72, BuffData!$AT$2:$BO$2, 0)),-1)</f>
        <v>0</v>
      </c>
      <c r="K72" s="5">
        <f>IFERROR(INDEX(BuffData!$AT$3:$BO$119, MATCH(K$16, BuffData!$A$3:$A$119, 0), MATCH($E72, BuffData!$AT$2:$BO$2, 0)),-1)</f>
        <v>0</v>
      </c>
      <c r="L72" s="5">
        <f>IFERROR(INDEX(SeasonData!$A$3:$W$27, MATCH(L$16, SeasonData!$A$3:$A$116, 0), MATCH(E72, SeasonData!$A$2:$W$2, 0)),-1)</f>
        <v>0</v>
      </c>
      <c r="M72" s="5">
        <f t="shared" ref="M72:M78" si="30">SUM(F72:L72)</f>
        <v>73.2</v>
      </c>
      <c r="N72" s="5" t="s">
        <v>115</v>
      </c>
      <c r="O72" s="6"/>
      <c r="P72" s="6"/>
      <c r="Q72" s="5">
        <f>$M70</f>
        <v>938</v>
      </c>
      <c r="S72" s="5" t="s">
        <v>115</v>
      </c>
      <c r="T72" s="6"/>
      <c r="U72" s="6"/>
      <c r="V72" s="5">
        <f>$M70</f>
        <v>938</v>
      </c>
      <c r="X72" s="5" t="s">
        <v>115</v>
      </c>
      <c r="Y72" s="6"/>
      <c r="Z72" s="6"/>
      <c r="AA72" s="5">
        <f>$M70</f>
        <v>938</v>
      </c>
      <c r="AC72" s="5" t="s">
        <v>115</v>
      </c>
      <c r="AD72" s="6"/>
      <c r="AE72" s="6"/>
      <c r="AF72" s="5">
        <f>$M70</f>
        <v>938</v>
      </c>
      <c r="AH72" s="5" t="s">
        <v>115</v>
      </c>
      <c r="AI72" s="6"/>
      <c r="AJ72" s="6"/>
      <c r="AK72" s="5">
        <f>$M70</f>
        <v>938</v>
      </c>
      <c r="AM72" s="5" t="s">
        <v>115</v>
      </c>
      <c r="AN72" s="6"/>
      <c r="AO72" s="6"/>
      <c r="AP72" s="5">
        <f>$M70</f>
        <v>938</v>
      </c>
    </row>
    <row r="73" spans="1:42" x14ac:dyDescent="0.3">
      <c r="E73" s="5" t="s">
        <v>87</v>
      </c>
      <c r="F73" s="5">
        <f>INDEX(CharacterData!$A$3:$AV$36, MATCH(E69, CharacterData!$A$3:$A$36, 0), MATCH($E73, CharacterData!$A$2:$AV$2, 0))</f>
        <v>244.4</v>
      </c>
      <c r="G73" s="5">
        <f>IFERROR(INDEX(BuffData!$B$3:$W$119, MATCH($E69, BuffData!$A$3:$A$119, 0), MATCH($E73, BuffData!$B$2:$W$2, 0)),-1)</f>
        <v>0</v>
      </c>
      <c r="H73" s="5">
        <f>IFERROR(INDEX(BuffData!$X$3:$AS$119, MATCH(H68, BuffData!$A$3:$A$119, 0), MATCH($E73, BuffData!$X$2:$AS$2, 0)),-1)</f>
        <v>-1</v>
      </c>
      <c r="I73" s="5">
        <f>IFERROR(INDEX(BuffData!$AT$3:$BO$119, MATCH(I$16, BuffData!$A$3:$A$119, 0), MATCH($E73, BuffData!$AT$2:$BO$2, 0)),-1)</f>
        <v>0</v>
      </c>
      <c r="J73" s="5">
        <f>IFERROR(INDEX(BuffData!$AT$3:$BO$119, MATCH(J$16, BuffData!$A$3:$A$119, 0), MATCH($E73, BuffData!$AT$2:$BO$2, 0)),-1)</f>
        <v>0</v>
      </c>
      <c r="K73" s="5">
        <f>IFERROR(INDEX(BuffData!$AT$3:$BO$119, MATCH(K$16, BuffData!$A$3:$A$119, 0), MATCH($E73, BuffData!$AT$2:$BO$2, 0)),-1)</f>
        <v>20</v>
      </c>
      <c r="L73" s="5">
        <f>IFERROR(INDEX(SeasonData!$A$3:$W$27, MATCH(L$16, SeasonData!$A$3:$A$116, 0), MATCH(E73, SeasonData!$A$2:$W$2, 0)),-1)</f>
        <v>0</v>
      </c>
      <c r="M73" s="5">
        <f t="shared" si="30"/>
        <v>263.39999999999998</v>
      </c>
      <c r="N73" s="5" t="s">
        <v>116</v>
      </c>
      <c r="O73" s="5">
        <f>ROUND($M71,2)</f>
        <v>168.31</v>
      </c>
      <c r="P73" s="5">
        <v>0</v>
      </c>
      <c r="Q73" s="5">
        <f>P73+O73</f>
        <v>168.31</v>
      </c>
      <c r="S73" s="5" t="s">
        <v>116</v>
      </c>
      <c r="T73" s="5">
        <f>ROUND($M71,2)</f>
        <v>168.31</v>
      </c>
      <c r="U73" s="5">
        <v>0</v>
      </c>
      <c r="V73" s="5">
        <f>U73+T73</f>
        <v>168.31</v>
      </c>
      <c r="X73" s="5" t="s">
        <v>116</v>
      </c>
      <c r="Y73" s="5">
        <f>ROUND($M71,2)</f>
        <v>168.31</v>
      </c>
      <c r="Z73" s="5">
        <v>0</v>
      </c>
      <c r="AA73" s="5">
        <f>Z73+Y73</f>
        <v>168.31</v>
      </c>
      <c r="AC73" s="5" t="s">
        <v>116</v>
      </c>
      <c r="AD73" s="5">
        <f>ROUND($M71,2)</f>
        <v>168.31</v>
      </c>
      <c r="AE73" s="5">
        <v>0</v>
      </c>
      <c r="AF73" s="5">
        <f>AE73+AD73</f>
        <v>168.31</v>
      </c>
      <c r="AH73" s="5" t="s">
        <v>116</v>
      </c>
      <c r="AI73" s="5">
        <f>ROUND($M71,2)</f>
        <v>168.31</v>
      </c>
      <c r="AJ73" s="5">
        <v>0</v>
      </c>
      <c r="AK73" s="5">
        <f>AJ73+AI73</f>
        <v>168.31</v>
      </c>
      <c r="AM73" s="5" t="s">
        <v>116</v>
      </c>
      <c r="AN73" s="5">
        <f>ROUND($M71,2)</f>
        <v>168.31</v>
      </c>
      <c r="AO73" s="5">
        <v>0</v>
      </c>
      <c r="AP73" s="5">
        <f>AO73+AN73</f>
        <v>168.31</v>
      </c>
    </row>
    <row r="74" spans="1:42" x14ac:dyDescent="0.3">
      <c r="E74" s="21" t="s">
        <v>99</v>
      </c>
      <c r="F74" s="5">
        <f>INDEX(CharacterData!$A$3:$AV$36, MATCH(E69, CharacterData!$A$3:$A$36, 0), MATCH($E74, CharacterData!$A$2:$AV$2, 0))</f>
        <v>0</v>
      </c>
      <c r="G74" s="5">
        <f>IFERROR(INDEX(BuffData!$B$3:$W$119, MATCH($E69, BuffData!$A$3:$A$119, 0), MATCH($E74, BuffData!$B$2:$W$2, 0)),-1)</f>
        <v>0</v>
      </c>
      <c r="H74" s="5">
        <f>IFERROR(INDEX(BuffData!$X$3:$AS$119, MATCH(H68, BuffData!$A$3:$A$119, 0), MATCH($E74, BuffData!$X$2:$AS$2, 0)),-1)</f>
        <v>-1</v>
      </c>
      <c r="I74" s="5">
        <f>IFERROR(INDEX(BuffData!$AT$3:$BO$119, MATCH(I$16, BuffData!$A$3:$A$119, 0), MATCH($E74, BuffData!$AT$2:$BO$2, 0)),-1)</f>
        <v>0</v>
      </c>
      <c r="J74" s="5">
        <f>IFERROR(INDEX(BuffData!$AT$3:$BO$119, MATCH(J$16, BuffData!$A$3:$A$119, 0), MATCH($E74, BuffData!$AT$2:$BO$2, 0)),-1)</f>
        <v>0</v>
      </c>
      <c r="K74" s="5">
        <f>IFERROR(INDEX(BuffData!$AT$3:$BO$119, MATCH(K$16, BuffData!$A$3:$A$119, 0), MATCH($E74, BuffData!$AT$2:$BO$2, 0)),-1)</f>
        <v>0</v>
      </c>
      <c r="L74" s="5">
        <f>IFERROR(INDEX(SeasonData!$A$3:$W$27, MATCH(L$16, SeasonData!$A$3:$A$116, 0), MATCH(E74, SeasonData!$A$2:$W$2, 0)),-1)</f>
        <v>0</v>
      </c>
      <c r="M74" s="5">
        <f t="shared" si="30"/>
        <v>-1</v>
      </c>
      <c r="N74" s="5" t="s">
        <v>117</v>
      </c>
      <c r="O74" s="6"/>
      <c r="P74" s="5">
        <v>0</v>
      </c>
      <c r="Q74" s="24">
        <v>95.4</v>
      </c>
      <c r="S74" s="5" t="s">
        <v>117</v>
      </c>
      <c r="T74" s="6"/>
      <c r="U74" s="5">
        <v>0</v>
      </c>
      <c r="V74" s="24">
        <v>35.799999999999997</v>
      </c>
      <c r="X74" s="5" t="s">
        <v>117</v>
      </c>
      <c r="Y74" s="6"/>
      <c r="Z74" s="5">
        <v>0</v>
      </c>
      <c r="AA74" s="24">
        <v>415.7</v>
      </c>
      <c r="AC74" s="5" t="s">
        <v>117</v>
      </c>
      <c r="AD74" s="6"/>
      <c r="AE74" s="5">
        <v>0</v>
      </c>
      <c r="AF74" s="24">
        <v>954.3</v>
      </c>
      <c r="AH74" s="5" t="s">
        <v>117</v>
      </c>
      <c r="AI74" s="6"/>
      <c r="AJ74" s="5">
        <v>0</v>
      </c>
      <c r="AK74" s="24">
        <v>135.80000000000001</v>
      </c>
      <c r="AM74" s="5" t="s">
        <v>117</v>
      </c>
      <c r="AN74" s="6"/>
      <c r="AO74" s="5">
        <v>0</v>
      </c>
      <c r="AP74" s="24">
        <v>4096</v>
      </c>
    </row>
    <row r="75" spans="1:42" x14ac:dyDescent="0.3">
      <c r="E75" s="21" t="s">
        <v>100</v>
      </c>
      <c r="F75" s="5">
        <f>INDEX(CharacterData!$A$3:$AV$36, MATCH(E69, CharacterData!$A$3:$A$36, 0), MATCH($E75, CharacterData!$A$2:$AV$2, 0))</f>
        <v>0</v>
      </c>
      <c r="G75" s="5">
        <f>IFERROR(INDEX(BuffData!$B$3:$W$119, MATCH($E69, BuffData!$A$3:$A$119, 0), MATCH($E75, BuffData!$B$2:$W$2, 0)),-1)</f>
        <v>0</v>
      </c>
      <c r="H75" s="5">
        <f>IFERROR(INDEX(BuffData!$X$3:$AS$119, MATCH(H68, BuffData!$A$3:$A$119, 0), MATCH($E75, BuffData!$X$2:$AS$2, 0)),-1)</f>
        <v>-1</v>
      </c>
      <c r="I75" s="5">
        <f>IFERROR(INDEX(BuffData!$AT$3:$BO$119, MATCH(I$16, BuffData!$A$3:$A$119, 0), MATCH($E75, BuffData!$AT$2:$BO$2, 0)),-1)</f>
        <v>0</v>
      </c>
      <c r="J75" s="5">
        <f>IFERROR(INDEX(BuffData!$AT$3:$BO$119, MATCH(J$16, BuffData!$A$3:$A$119, 0), MATCH($E75, BuffData!$AT$2:$BO$2, 0)),-1)</f>
        <v>0</v>
      </c>
      <c r="K75" s="5">
        <f>IFERROR(INDEX(BuffData!$AT$3:$BO$119, MATCH(K$16, BuffData!$A$3:$A$119, 0), MATCH($E75, BuffData!$AT$2:$BO$2, 0)),-1)</f>
        <v>0</v>
      </c>
      <c r="L75" s="5">
        <f>IFERROR(INDEX(SeasonData!$A$3:$W$27, MATCH(L$16, SeasonData!$A$3:$A$116, 0), MATCH(E75, SeasonData!$A$2:$W$2, 0)),-1)</f>
        <v>0</v>
      </c>
      <c r="M75" s="5">
        <f t="shared" si="30"/>
        <v>-1</v>
      </c>
      <c r="N75" s="5" t="s">
        <v>1</v>
      </c>
      <c r="O75" s="5">
        <f>$M72</f>
        <v>73.2</v>
      </c>
      <c r="P75" s="5">
        <v>0</v>
      </c>
      <c r="Q75" s="5">
        <f>O75+P75</f>
        <v>73.2</v>
      </c>
      <c r="S75" s="5" t="s">
        <v>1</v>
      </c>
      <c r="T75" s="5">
        <f>$M72</f>
        <v>73.2</v>
      </c>
      <c r="U75" s="5">
        <v>0</v>
      </c>
      <c r="V75" s="5">
        <f>T75+U75</f>
        <v>73.2</v>
      </c>
      <c r="X75" s="5" t="s">
        <v>1</v>
      </c>
      <c r="Y75" s="5">
        <f>$M72</f>
        <v>73.2</v>
      </c>
      <c r="Z75" s="5">
        <v>0</v>
      </c>
      <c r="AA75" s="5">
        <f>Y75+Z75</f>
        <v>73.2</v>
      </c>
      <c r="AC75" s="5" t="s">
        <v>1</v>
      </c>
      <c r="AD75" s="5">
        <f>$M72</f>
        <v>73.2</v>
      </c>
      <c r="AE75" s="5">
        <v>0</v>
      </c>
      <c r="AF75" s="5">
        <f>AD75+AE75</f>
        <v>73.2</v>
      </c>
      <c r="AH75" s="5" t="s">
        <v>1</v>
      </c>
      <c r="AI75" s="5">
        <f>$M72</f>
        <v>73.2</v>
      </c>
      <c r="AJ75" s="5">
        <v>0</v>
      </c>
      <c r="AK75" s="5">
        <f>AI75+AJ75</f>
        <v>73.2</v>
      </c>
      <c r="AM75" s="5" t="s">
        <v>1</v>
      </c>
      <c r="AN75" s="5">
        <f>$M72</f>
        <v>73.2</v>
      </c>
      <c r="AO75" s="5">
        <v>0</v>
      </c>
      <c r="AP75" s="5">
        <f>AN75+AO75</f>
        <v>73.2</v>
      </c>
    </row>
    <row r="76" spans="1:42" x14ac:dyDescent="0.3">
      <c r="E76" s="21" t="s">
        <v>101</v>
      </c>
      <c r="F76" s="5">
        <f>INDEX(CharacterData!$A$3:$AV$36, MATCH(E69, CharacterData!$A$3:$A$36, 0), MATCH($E76, CharacterData!$A$2:$AV$2, 0))</f>
        <v>0</v>
      </c>
      <c r="G76" s="5">
        <f>IFERROR(INDEX(BuffData!$B$3:$W$119, MATCH($E69, BuffData!$A$3:$A$119, 0), MATCH($E76, BuffData!$B$2:$W$2, 0)),-1)</f>
        <v>0</v>
      </c>
      <c r="H76" s="5">
        <f>IFERROR(INDEX(BuffData!$X$3:$AS$119, MATCH(H68, BuffData!$A$3:$A$119, 0), MATCH($E76, BuffData!$X$2:$AS$2, 0)),-1)</f>
        <v>-1</v>
      </c>
      <c r="I76" s="5">
        <f>IFERROR(INDEX(BuffData!$AT$3:$BO$119, MATCH(I$16, BuffData!$A$3:$A$119, 0), MATCH($E76, BuffData!$AT$2:$BO$2, 0)),-1)</f>
        <v>0</v>
      </c>
      <c r="J76" s="5">
        <f>IFERROR(INDEX(BuffData!$AT$3:$BO$119, MATCH(J$16, BuffData!$A$3:$A$119, 0), MATCH($E76, BuffData!$AT$2:$BO$2, 0)),-1)</f>
        <v>0</v>
      </c>
      <c r="K76" s="5">
        <f>IFERROR(INDEX(BuffData!$AT$3:$BO$119, MATCH(K$16, BuffData!$A$3:$A$119, 0), MATCH($E76, BuffData!$AT$2:$BO$2, 0)),-1)</f>
        <v>0</v>
      </c>
      <c r="L76" s="5">
        <f>IFERROR(INDEX(SeasonData!$A$3:$W$27, MATCH(L$16, SeasonData!$A$3:$A$116, 0), MATCH(E76, SeasonData!$A$2:$W$2, 0)),-1)</f>
        <v>0</v>
      </c>
      <c r="M76" s="5">
        <f t="shared" si="30"/>
        <v>-1</v>
      </c>
      <c r="N76" s="5" t="s">
        <v>87</v>
      </c>
      <c r="O76" s="5">
        <f>$M73</f>
        <v>263.39999999999998</v>
      </c>
      <c r="P76" s="5">
        <v>0</v>
      </c>
      <c r="Q76" s="5">
        <f t="shared" ref="Q76:Q85" si="31">O76+P76</f>
        <v>263.39999999999998</v>
      </c>
      <c r="S76" s="5" t="s">
        <v>87</v>
      </c>
      <c r="T76" s="5">
        <f>$M73</f>
        <v>263.39999999999998</v>
      </c>
      <c r="U76" s="5">
        <v>0</v>
      </c>
      <c r="V76" s="5">
        <f t="shared" ref="V76:V85" si="32">T76+U76</f>
        <v>263.39999999999998</v>
      </c>
      <c r="X76" s="5" t="s">
        <v>87</v>
      </c>
      <c r="Y76" s="5">
        <f>$M73</f>
        <v>263.39999999999998</v>
      </c>
      <c r="Z76" s="5">
        <v>0</v>
      </c>
      <c r="AA76" s="5">
        <f t="shared" ref="AA76:AA85" si="33">Y76+Z76</f>
        <v>263.39999999999998</v>
      </c>
      <c r="AC76" s="5" t="s">
        <v>87</v>
      </c>
      <c r="AD76" s="5">
        <f>$M73</f>
        <v>263.39999999999998</v>
      </c>
      <c r="AE76" s="5">
        <v>0</v>
      </c>
      <c r="AF76" s="5">
        <f t="shared" ref="AF76:AF85" si="34">AD76+AE76</f>
        <v>263.39999999999998</v>
      </c>
      <c r="AH76" s="5" t="s">
        <v>87</v>
      </c>
      <c r="AI76" s="5">
        <f>$M73</f>
        <v>263.39999999999998</v>
      </c>
      <c r="AJ76" s="5">
        <v>0</v>
      </c>
      <c r="AK76" s="5">
        <f t="shared" ref="AK76:AK85" si="35">AI76+AJ76</f>
        <v>263.39999999999998</v>
      </c>
      <c r="AM76" s="5" t="s">
        <v>87</v>
      </c>
      <c r="AN76" s="5">
        <f>$M73</f>
        <v>263.39999999999998</v>
      </c>
      <c r="AO76" s="5">
        <v>0</v>
      </c>
      <c r="AP76" s="5">
        <f t="shared" ref="AP76:AP85" si="36">AN76+AO76</f>
        <v>263.39999999999998</v>
      </c>
    </row>
    <row r="77" spans="1:42" x14ac:dyDescent="0.3">
      <c r="E77" s="21" t="s">
        <v>102</v>
      </c>
      <c r="F77" s="5">
        <f>INDEX(CharacterData!$A$3:$AV$36, MATCH(E69, CharacterData!$A$3:$A$36, 0), MATCH($E77, CharacterData!$A$2:$AV$2, 0))</f>
        <v>27</v>
      </c>
      <c r="G77" s="5">
        <f>IFERROR(INDEX(BuffData!$B$3:$W$119, MATCH($E69, BuffData!$A$3:$A$119, 0), MATCH($E77, BuffData!$B$2:$W$2, 0)),-1)</f>
        <v>44</v>
      </c>
      <c r="H77" s="5">
        <f>IFERROR(INDEX(BuffData!$X$3:$AS$119, MATCH(H68, BuffData!$A$3:$A$119, 0), MATCH($E77, BuffData!$X$2:$AS$2, 0)),-1)</f>
        <v>-1</v>
      </c>
      <c r="I77" s="5">
        <f>IFERROR(INDEX(BuffData!$AT$3:$BO$119, MATCH(I$16, BuffData!$A$3:$A$119, 0), MATCH($E77, BuffData!$AT$2:$BO$2, 0)),-1)</f>
        <v>0</v>
      </c>
      <c r="J77" s="5">
        <f>IFERROR(INDEX(BuffData!$AT$3:$BO$119, MATCH(J$16, BuffData!$A$3:$A$119, 0), MATCH($E77, BuffData!$AT$2:$BO$2, 0)),-1)</f>
        <v>0</v>
      </c>
      <c r="K77" s="5">
        <f>IFERROR(INDEX(BuffData!$AT$3:$BO$119, MATCH(K$16, BuffData!$A$3:$A$119, 0), MATCH($E77, BuffData!$AT$2:$BO$2, 0)),-1)</f>
        <v>0</v>
      </c>
      <c r="L77" s="5">
        <f>IFERROR(INDEX(SeasonData!$A$3:$W$27, MATCH(L$16, SeasonData!$A$3:$A$116, 0), MATCH(E77, SeasonData!$A$2:$W$2, 0)),-1)</f>
        <v>0</v>
      </c>
      <c r="M77" s="5">
        <f t="shared" si="30"/>
        <v>70</v>
      </c>
      <c r="N77" s="21" t="s">
        <v>165</v>
      </c>
      <c r="O77" s="5" cm="1">
        <f t="array" ref="O77">IFERROR(
  INDEX($M70:$M91,
    MATCH(
      _xlfn.SWITCH(O70,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$E70:$E91, 0
    )
  ),
0
)</f>
        <v>0</v>
      </c>
      <c r="P77" s="5">
        <v>0</v>
      </c>
      <c r="Q77" s="5">
        <f t="shared" si="31"/>
        <v>0</v>
      </c>
      <c r="S77" s="21" t="s">
        <v>165</v>
      </c>
      <c r="T77" s="5" cm="1">
        <f t="array" ref="T77">IFERROR(
  INDEX($M70:$M91,
    MATCH(
      _xlfn.SWITCH(T70,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$E70:$E91, 0
    )
  ),
0
)</f>
        <v>-1</v>
      </c>
      <c r="U77" s="5">
        <v>0</v>
      </c>
      <c r="V77" s="5">
        <f t="shared" si="32"/>
        <v>-1</v>
      </c>
      <c r="X77" s="21" t="s">
        <v>165</v>
      </c>
      <c r="Y77" s="5" cm="1">
        <f t="array" ref="Y77">IFERROR(
  INDEX($M70:$M91,
    MATCH(
      _xlfn.SWITCH(Y70,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$E70:$E91, 0
    )
  ),
0
)</f>
        <v>-1</v>
      </c>
      <c r="Z77" s="5">
        <v>0</v>
      </c>
      <c r="AA77" s="5">
        <f t="shared" si="33"/>
        <v>-1</v>
      </c>
      <c r="AC77" s="21" t="s">
        <v>165</v>
      </c>
      <c r="AD77" s="5" cm="1">
        <f t="array" ref="AD77">IFERROR(
  INDEX($M70:$M91,
    MATCH(
      _xlfn.SWITCH(AD70,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$E70:$E91, 0
    )
  ),
0
)</f>
        <v>70</v>
      </c>
      <c r="AE77" s="5">
        <v>0</v>
      </c>
      <c r="AF77" s="5">
        <f t="shared" si="34"/>
        <v>70</v>
      </c>
      <c r="AH77" s="21" t="s">
        <v>165</v>
      </c>
      <c r="AI77" s="5" cm="1">
        <f t="array" ref="AI77">IFERROR(
  INDEX($M70:$M91,
    MATCH(
      _xlfn.SWITCH(AI70,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$E70:$E91, 0
    )
  ),
0
)</f>
        <v>-1</v>
      </c>
      <c r="AJ77" s="5">
        <v>0</v>
      </c>
      <c r="AK77" s="5">
        <f t="shared" si="35"/>
        <v>-1</v>
      </c>
      <c r="AM77" s="21" t="s">
        <v>165</v>
      </c>
      <c r="AN77" s="5" cm="1">
        <f t="array" ref="AN77">IFERROR(
  INDEX($M70:$M91,
    MATCH(
      _xlfn.SWITCH(AN70,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$E70:$E91, 0
    )
  ),
0
)</f>
        <v>70</v>
      </c>
      <c r="AO77" s="5">
        <v>0</v>
      </c>
      <c r="AP77" s="5">
        <f t="shared" si="36"/>
        <v>70</v>
      </c>
    </row>
    <row r="78" spans="1:42" x14ac:dyDescent="0.3">
      <c r="E78" s="21" t="s">
        <v>103</v>
      </c>
      <c r="F78" s="5">
        <f>INDEX(CharacterData!$A$3:$AV$36, MATCH(E69, CharacterData!$A$3:$A$36, 0), MATCH($E78, CharacterData!$A$2:$AV$2, 0))</f>
        <v>0</v>
      </c>
      <c r="G78" s="5">
        <f>IFERROR(INDEX(BuffData!$B$3:$W$119, MATCH($E69, BuffData!$A$3:$A$119, 0), MATCH($E78, BuffData!$B$2:$W$2, 0)),-1)</f>
        <v>0</v>
      </c>
      <c r="H78" s="5">
        <f>IFERROR(INDEX(BuffData!$X$3:$AS$119, MATCH(H68, BuffData!$A$3:$A$119, 0), MATCH($E78, BuffData!$X$2:$AS$2, 0)),-1)</f>
        <v>-1</v>
      </c>
      <c r="I78" s="5">
        <f>IFERROR(INDEX(BuffData!$AT$3:$BO$119, MATCH(I$16, BuffData!$A$3:$A$119, 0), MATCH($E78, BuffData!$AT$2:$BO$2, 0)),-1)</f>
        <v>0</v>
      </c>
      <c r="J78" s="5">
        <f>IFERROR(INDEX(BuffData!$AT$3:$BO$119, MATCH(J$16, BuffData!$A$3:$A$119, 0), MATCH($E78, BuffData!$AT$2:$BO$2, 0)),-1)</f>
        <v>0</v>
      </c>
      <c r="K78" s="5">
        <f>IFERROR(INDEX(BuffData!$AT$3:$BO$119, MATCH(K$16, BuffData!$A$3:$A$119, 0), MATCH($E78, BuffData!$AT$2:$BO$2, 0)),-1)</f>
        <v>0</v>
      </c>
      <c r="L78" s="5">
        <f>IFERROR(INDEX(SeasonData!$A$3:$W$27, MATCH(L$16, SeasonData!$A$3:$A$116, 0), MATCH(E78, SeasonData!$A$2:$W$2, 0)),-1)</f>
        <v>0</v>
      </c>
      <c r="M78" s="5">
        <f t="shared" si="30"/>
        <v>-1</v>
      </c>
      <c r="N78" s="21" t="s">
        <v>141</v>
      </c>
      <c r="O78" s="5">
        <f>$M80</f>
        <v>79</v>
      </c>
      <c r="P78" s="5">
        <v>0</v>
      </c>
      <c r="Q78" s="5">
        <f t="shared" si="31"/>
        <v>79</v>
      </c>
      <c r="S78" s="21" t="s">
        <v>141</v>
      </c>
      <c r="T78" s="5">
        <f>$M80</f>
        <v>79</v>
      </c>
      <c r="U78" s="5">
        <v>0</v>
      </c>
      <c r="V78" s="5">
        <f t="shared" si="32"/>
        <v>79</v>
      </c>
      <c r="X78" s="21" t="s">
        <v>141</v>
      </c>
      <c r="Y78" s="5">
        <f>$M80</f>
        <v>79</v>
      </c>
      <c r="Z78" s="5">
        <v>0</v>
      </c>
      <c r="AA78" s="5">
        <f t="shared" si="33"/>
        <v>79</v>
      </c>
      <c r="AC78" s="21" t="s">
        <v>141</v>
      </c>
      <c r="AD78" s="5">
        <f>$M80</f>
        <v>79</v>
      </c>
      <c r="AE78" s="5">
        <v>0</v>
      </c>
      <c r="AF78" s="5">
        <f t="shared" si="34"/>
        <v>79</v>
      </c>
      <c r="AH78" s="21" t="s">
        <v>141</v>
      </c>
      <c r="AI78" s="5">
        <f>$M80</f>
        <v>79</v>
      </c>
      <c r="AJ78" s="5">
        <v>0</v>
      </c>
      <c r="AK78" s="5">
        <f t="shared" si="35"/>
        <v>79</v>
      </c>
      <c r="AM78" s="21" t="s">
        <v>141</v>
      </c>
      <c r="AN78" s="5">
        <f>$M80</f>
        <v>79</v>
      </c>
      <c r="AO78" s="5">
        <v>0</v>
      </c>
      <c r="AP78" s="5">
        <f t="shared" si="36"/>
        <v>79</v>
      </c>
    </row>
    <row r="79" spans="1:42" x14ac:dyDescent="0.3">
      <c r="E79" s="21" t="s">
        <v>161</v>
      </c>
      <c r="F79" s="6"/>
      <c r="G79" s="5">
        <f>IFERROR(INDEX(BuffData!$B$3:$W$119, MATCH($E69, BuffData!$A$3:$A$119, 0), MATCH($E79, BuffData!$B$2:$W$2, 0)),-1)</f>
        <v>0</v>
      </c>
      <c r="H79" s="5">
        <f>IFERROR(INDEX(BuffData!$X$3:$AS$119, MATCH(H68, BuffData!$A$3:$A$119, 0), MATCH($E79, BuffData!$X$2:$AS$2, 0)),-1)</f>
        <v>-1</v>
      </c>
      <c r="I79" s="5">
        <f>IFERROR(INDEX(BuffData!$AT$3:$BO$119, MATCH(I$16, BuffData!$A$3:$A$119, 0), MATCH($E79, BuffData!$AT$2:$BO$2, 0)),-1)</f>
        <v>0</v>
      </c>
      <c r="J79" s="5">
        <f>IFERROR(INDEX(BuffData!$AT$3:$BO$119, MATCH(J$16, BuffData!$A$3:$A$119, 0), MATCH($E79, BuffData!$AT$2:$BO$2, 0)),-1)</f>
        <v>58</v>
      </c>
      <c r="K79" s="5">
        <f>IFERROR(INDEX(BuffData!$AT$3:$BO$119, MATCH(K$16, BuffData!$A$3:$A$119, 0), MATCH($E79, BuffData!$AT$2:$BO$2, 0)),-1)</f>
        <v>40</v>
      </c>
      <c r="L79" s="5">
        <f>IFERROR(INDEX(SeasonData!$A$3:$W$27, MATCH(L$16, SeasonData!$A$3:$A$116, 0), MATCH(E79, SeasonData!$A$2:$W$2, 0)),-1)</f>
        <v>0</v>
      </c>
      <c r="M79" s="5">
        <f>SUM(G79:L79)</f>
        <v>97</v>
      </c>
      <c r="N79" s="21" t="s">
        <v>161</v>
      </c>
      <c r="O79" s="5">
        <f>$M79</f>
        <v>97</v>
      </c>
      <c r="P79" s="5">
        <v>0</v>
      </c>
      <c r="Q79" s="5">
        <f t="shared" si="31"/>
        <v>97</v>
      </c>
      <c r="S79" s="21" t="s">
        <v>161</v>
      </c>
      <c r="T79" s="5">
        <f>$M79</f>
        <v>97</v>
      </c>
      <c r="U79" s="5">
        <v>0</v>
      </c>
      <c r="V79" s="5">
        <f t="shared" si="32"/>
        <v>97</v>
      </c>
      <c r="X79" s="21" t="s">
        <v>161</v>
      </c>
      <c r="Y79" s="5">
        <f>$M79</f>
        <v>97</v>
      </c>
      <c r="Z79" s="5">
        <v>0</v>
      </c>
      <c r="AA79" s="5">
        <f t="shared" si="33"/>
        <v>97</v>
      </c>
      <c r="AC79" s="21" t="s">
        <v>161</v>
      </c>
      <c r="AD79" s="5">
        <f>$M79</f>
        <v>97</v>
      </c>
      <c r="AE79" s="5">
        <v>0</v>
      </c>
      <c r="AF79" s="5">
        <f t="shared" si="34"/>
        <v>97</v>
      </c>
      <c r="AH79" s="21" t="s">
        <v>161</v>
      </c>
      <c r="AI79" s="5">
        <f>$M79</f>
        <v>97</v>
      </c>
      <c r="AJ79" s="5">
        <v>0</v>
      </c>
      <c r="AK79" s="5">
        <f t="shared" si="35"/>
        <v>97</v>
      </c>
      <c r="AM79" s="21" t="s">
        <v>161</v>
      </c>
      <c r="AN79" s="5">
        <f>$M79</f>
        <v>97</v>
      </c>
      <c r="AO79" s="5">
        <v>0</v>
      </c>
      <c r="AP79" s="5">
        <f t="shared" si="36"/>
        <v>97</v>
      </c>
    </row>
    <row r="80" spans="1:42" x14ac:dyDescent="0.3">
      <c r="E80" s="21" t="s">
        <v>141</v>
      </c>
      <c r="F80" s="5">
        <f>INDEX(CharacterData!$A$3:$AV$36, MATCH(E69, CharacterData!$A$3:$A$36, 0), MATCH($E80, CharacterData!$A$2:$AV$2, 0))</f>
        <v>60</v>
      </c>
      <c r="G80" s="5">
        <f>IFERROR(INDEX(BuffData!$B$3:$W$119, MATCH($E69, BuffData!$A$3:$A$119, 0), MATCH($E80, BuffData!$B$2:$W$2, 0)),-1)</f>
        <v>20</v>
      </c>
      <c r="H80" s="5">
        <f>IFERROR(
  IF(
    TRIM(INDEX(CharacterData!$G$3:$G$36, MATCH($E69, CharacterData!$A$3:$A$36, 0))) =
    TRIM(INDEX(CharacterData!$G$3:$G$36, MATCH(H68, CharacterData!$A$3:$A$36, 0))),
    INDEX(BuffData!$X$3:$AS$119,
          MATCH(H68, BuffData!$A$3:$A$119, 0),
          MATCH($E80, BuffData!$X$2:$AS$2, 0)
    ),
    0
  ),
-1
)</f>
        <v>-1</v>
      </c>
      <c r="I80" s="5">
        <f>IFERROR(
  IF(
    TRIM(INDEX(CharacterData!$G$3:$G$36, MATCH($E69, CharacterData!$A$3:$A$36, 0))) =
    TRIM(INDEX(CharacterData!$G$3:$G$36, MATCH(I68, CharacterData!$A$3:$A$36, 0))),
    INDEX(BuffData!$AT$3:$BO$119,
          MATCH(I68, BuffData!$A$3:$A$119, 0),
          MATCH($E80, BuffData!$AT$2:$BO$2, 0)
    ),
    0
  ),
-1
)</f>
        <v>0</v>
      </c>
      <c r="J80" s="5">
        <f>IFERROR(
  IF(
    TRIM(INDEX(CharacterData!$G$3:$G$36, MATCH($E69, CharacterData!$A$3:$A$36, 0))) =
    TRIM(INDEX(CharacterData!$G$3:$G$36, MATCH(J68, CharacterData!$A$3:$A$36, 0))),
    INDEX(BuffData!$AT$3:$BO$119,
          MATCH(J68, BuffData!$A$3:$A$119, 0),
          MATCH($E80, BuffData!$AT$2:$BO$2, 0)
    ),
    0
  ),
-1
)</f>
        <v>0</v>
      </c>
      <c r="K80" s="5">
        <f>IFERROR(
  IF(
    TRIM(INDEX(CharacterData!$G$3:$G$36, MATCH($E69, CharacterData!$A$3:$A$36, 0))) =
    TRIM(INDEX(CharacterData!$G$3:$G$36, MATCH(K68, CharacterData!$A$3:$A$36, 0))),
    INDEX(BuffData!$AT$3:$BO$119,
          MATCH(K68, BuffData!$A$3:$A$119, 0),
          MATCH($E80, BuffData!$AT$2:$BO$2, 0)
    ),
    0
  ),
-1
)</f>
        <v>0</v>
      </c>
      <c r="L80" s="5">
        <f>IFERROR(
  IF(
    TRIM(INDEX(CharacterData!$G$3:$G$36, MATCH($E69, CharacterData!$A$3:$A$36, 0))) =
    TRIM(INDEX(CharacterData!$G$3:$G$36, MATCH(L68, CharacterData!$A$3:$A$36, 0))),
    INDEX(SeasonData!$A$3:$W$27,
          MATCH(L68, SeasonData!$A$3:$A$27, 0),
          MATCH($E80, SeasonData!$A$2:$W$2, 0)
    ),
    0
  ),
-1
)</f>
        <v>0</v>
      </c>
      <c r="M80" s="5">
        <f t="shared" ref="M80" si="37">SUM(F80:L80)</f>
        <v>79</v>
      </c>
      <c r="N80" s="22" t="s">
        <v>166</v>
      </c>
      <c r="O80" s="5" cm="1">
        <f t="array" ref="O80">IFERROR(
  INDEX($M70:$M91,
    MATCH(
      _xlfn.SWITCH(O70,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$E70:$E91, 0
    )
  ),
0
)</f>
        <v>0</v>
      </c>
      <c r="P80" s="5">
        <v>0</v>
      </c>
      <c r="Q80" s="5">
        <f t="shared" si="31"/>
        <v>0</v>
      </c>
      <c r="S80" s="22" t="s">
        <v>166</v>
      </c>
      <c r="T80" s="5" cm="1">
        <f t="array" ref="T80">IFERROR(
  INDEX($M70:$M91,
    MATCH(
      _xlfn.SWITCH(T70,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$E70:$E91, 0
    )
  ),
0
)</f>
        <v>-1</v>
      </c>
      <c r="U80" s="5">
        <v>0</v>
      </c>
      <c r="V80" s="5">
        <f t="shared" si="32"/>
        <v>-1</v>
      </c>
      <c r="X80" s="22" t="s">
        <v>166</v>
      </c>
      <c r="Y80" s="5" cm="1">
        <f t="array" ref="Y80">IFERROR(
  INDEX($M70:$M91,
    MATCH(
      _xlfn.SWITCH(Y70,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$E70:$E91, 0
    )
  ),
0
)</f>
        <v>-1</v>
      </c>
      <c r="Z80" s="5">
        <v>0</v>
      </c>
      <c r="AA80" s="5">
        <f t="shared" si="33"/>
        <v>-1</v>
      </c>
      <c r="AC80" s="22" t="s">
        <v>166</v>
      </c>
      <c r="AD80" s="5" cm="1">
        <f t="array" ref="AD80">IFERROR(
  INDEX($M70:$M91,
    MATCH(
      _xlfn.SWITCH(AD70,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$E70:$E91, 0
    )
  ),
0
)</f>
        <v>-1</v>
      </c>
      <c r="AE80" s="5">
        <v>0</v>
      </c>
      <c r="AF80" s="5">
        <f t="shared" si="34"/>
        <v>-1</v>
      </c>
      <c r="AH80" s="22" t="s">
        <v>166</v>
      </c>
      <c r="AI80" s="5" cm="1">
        <f t="array" ref="AI80">IFERROR(
  INDEX($M70:$M91,
    MATCH(
      _xlfn.SWITCH(AI70,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$E70:$E91, 0
    )
  ),
0
)</f>
        <v>-1</v>
      </c>
      <c r="AJ80" s="5">
        <v>0</v>
      </c>
      <c r="AK80" s="5">
        <f t="shared" si="35"/>
        <v>-1</v>
      </c>
      <c r="AM80" s="22" t="s">
        <v>166</v>
      </c>
      <c r="AN80" s="5" cm="1">
        <f t="array" ref="AN80">IFERROR(
  INDEX($M70:$M91,
    MATCH(
      _xlfn.SWITCH(AN70,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$E70:$E91, 0
    )
  ),
0
)</f>
        <v>-1</v>
      </c>
      <c r="AO80" s="5">
        <v>0</v>
      </c>
      <c r="AP80" s="5">
        <f t="shared" si="36"/>
        <v>-1</v>
      </c>
    </row>
    <row r="81" spans="5:82" x14ac:dyDescent="0.3">
      <c r="E81" s="22" t="s">
        <v>135</v>
      </c>
      <c r="F81" s="6"/>
      <c r="G81" s="5">
        <f>IFERROR(INDEX(BuffData!$B$3:$W$119, MATCH($E69, BuffData!$A$3:$A$119, 0), MATCH($E81, BuffData!$B$2:$W$2, 0)),-1)</f>
        <v>0</v>
      </c>
      <c r="H81" s="5">
        <f>IFERROR(INDEX(BuffData!$X$3:$AS$119, MATCH(H68, BuffData!$A$3:$A$119, 0), MATCH($E81, BuffData!$X$2:$AS$2, 0)),-1)</f>
        <v>-1</v>
      </c>
      <c r="I81" s="5">
        <f>IFERROR(INDEX(BuffData!$AT$3:$BO$119, MATCH(I$16, BuffData!$A$3:$A$119, 0), MATCH($E81, BuffData!$AT$2:$BO$2, 0)),-1)</f>
        <v>0</v>
      </c>
      <c r="J81" s="5">
        <f>IFERROR(INDEX(BuffData!$AT$3:$BO$119, MATCH(J$16, BuffData!$A$3:$A$119, 0), MATCH($E81, BuffData!$AT$2:$BO$2, 0)),-1)</f>
        <v>0</v>
      </c>
      <c r="K81" s="5">
        <f>IFERROR(INDEX(BuffData!$AT$3:$BO$119, MATCH(K$16, BuffData!$A$3:$A$119, 0), MATCH($E81, BuffData!$AT$2:$BO$2, 0)),-1)</f>
        <v>0</v>
      </c>
      <c r="L81" s="5">
        <f>IFERROR(INDEX(SeasonData!$A$3:$W$27, MATCH(L$16, SeasonData!$A$3:$A$116, 0), MATCH(E81, SeasonData!$A$2:$W$2, 0)),-1)</f>
        <v>0</v>
      </c>
      <c r="M81" s="5">
        <f>SUM(G81:L81)</f>
        <v>-1</v>
      </c>
      <c r="N81" s="22" t="s">
        <v>123</v>
      </c>
      <c r="O81" s="5">
        <f>$M86</f>
        <v>-1</v>
      </c>
      <c r="P81" s="5">
        <v>0</v>
      </c>
      <c r="Q81" s="5">
        <f t="shared" si="31"/>
        <v>-1</v>
      </c>
      <c r="S81" s="22" t="s">
        <v>123</v>
      </c>
      <c r="T81" s="5">
        <f>$M86</f>
        <v>-1</v>
      </c>
      <c r="U81" s="5">
        <v>0</v>
      </c>
      <c r="V81" s="5">
        <f t="shared" si="32"/>
        <v>-1</v>
      </c>
      <c r="X81" s="22" t="s">
        <v>123</v>
      </c>
      <c r="Y81" s="5">
        <f>$M86</f>
        <v>-1</v>
      </c>
      <c r="Z81" s="5">
        <v>0</v>
      </c>
      <c r="AA81" s="5">
        <f t="shared" si="33"/>
        <v>-1</v>
      </c>
      <c r="AC81" s="22" t="s">
        <v>123</v>
      </c>
      <c r="AD81" s="5">
        <f>$M86</f>
        <v>-1</v>
      </c>
      <c r="AE81" s="5">
        <v>0</v>
      </c>
      <c r="AF81" s="5">
        <f t="shared" si="34"/>
        <v>-1</v>
      </c>
      <c r="AH81" s="22" t="s">
        <v>123</v>
      </c>
      <c r="AI81" s="5">
        <f>$M86</f>
        <v>-1</v>
      </c>
      <c r="AJ81" s="5">
        <v>0</v>
      </c>
      <c r="AK81" s="5">
        <f t="shared" si="35"/>
        <v>-1</v>
      </c>
      <c r="AM81" s="22" t="s">
        <v>123</v>
      </c>
      <c r="AN81" s="5">
        <f>$M86</f>
        <v>-1</v>
      </c>
      <c r="AO81" s="5">
        <v>0</v>
      </c>
      <c r="AP81" s="5">
        <f t="shared" si="36"/>
        <v>-1</v>
      </c>
    </row>
    <row r="82" spans="5:82" x14ac:dyDescent="0.3">
      <c r="E82" s="22" t="s">
        <v>136</v>
      </c>
      <c r="F82" s="6"/>
      <c r="G82" s="5">
        <f>IFERROR(INDEX(BuffData!$B$3:$W$119, MATCH($E69, BuffData!$A$3:$A$119, 0), MATCH($E82, BuffData!$B$2:$W$2, 0)),-1)</f>
        <v>0</v>
      </c>
      <c r="H82" s="5">
        <f>IFERROR(INDEX(BuffData!$X$3:$AS$119, MATCH(H68, BuffData!$A$3:$A$119, 0), MATCH($E82, BuffData!$X$2:$AS$2, 0)),-1)</f>
        <v>-1</v>
      </c>
      <c r="I82" s="5">
        <f>IFERROR(INDEX(BuffData!$AT$3:$BO$119, MATCH(I$16, BuffData!$A$3:$A$119, 0), MATCH($E82, BuffData!$AT$2:$BO$2, 0)),-1)</f>
        <v>0</v>
      </c>
      <c r="J82" s="5">
        <f>IFERROR(INDEX(BuffData!$AT$3:$BO$119, MATCH(J$16, BuffData!$A$3:$A$119, 0), MATCH($E82, BuffData!$AT$2:$BO$2, 0)),-1)</f>
        <v>0</v>
      </c>
      <c r="K82" s="5">
        <f>IFERROR(INDEX(BuffData!$AT$3:$BO$119, MATCH(K$16, BuffData!$A$3:$A$119, 0), MATCH($E82, BuffData!$AT$2:$BO$2, 0)),-1)</f>
        <v>0</v>
      </c>
      <c r="L82" s="5">
        <f>IFERROR(INDEX(SeasonData!$A$3:$W$27, MATCH(L$16, SeasonData!$A$3:$A$116, 0), MATCH(E82, SeasonData!$A$2:$W$2, 0)),-1)</f>
        <v>0</v>
      </c>
      <c r="M82" s="5">
        <f t="shared" ref="M82:M86" si="38">SUM(G82:L82)</f>
        <v>-1</v>
      </c>
      <c r="N82" s="22" t="s">
        <v>162</v>
      </c>
      <c r="O82" s="5">
        <f>$M87</f>
        <v>24</v>
      </c>
      <c r="P82" s="5">
        <v>0</v>
      </c>
      <c r="Q82" s="5">
        <f t="shared" si="31"/>
        <v>24</v>
      </c>
      <c r="S82" s="22" t="s">
        <v>162</v>
      </c>
      <c r="T82" s="5">
        <f>$M87</f>
        <v>24</v>
      </c>
      <c r="U82" s="5">
        <v>0</v>
      </c>
      <c r="V82" s="5">
        <f t="shared" si="32"/>
        <v>24</v>
      </c>
      <c r="X82" s="22" t="s">
        <v>162</v>
      </c>
      <c r="Y82" s="5">
        <f>$M87</f>
        <v>24</v>
      </c>
      <c r="Z82" s="5">
        <v>0</v>
      </c>
      <c r="AA82" s="5">
        <f t="shared" si="33"/>
        <v>24</v>
      </c>
      <c r="AC82" s="22" t="s">
        <v>162</v>
      </c>
      <c r="AD82" s="5">
        <f>$M87</f>
        <v>24</v>
      </c>
      <c r="AE82" s="5">
        <v>0</v>
      </c>
      <c r="AF82" s="5">
        <f t="shared" si="34"/>
        <v>24</v>
      </c>
      <c r="AH82" s="22" t="s">
        <v>162</v>
      </c>
      <c r="AI82" s="5">
        <f>$M87</f>
        <v>24</v>
      </c>
      <c r="AJ82" s="5">
        <v>0</v>
      </c>
      <c r="AK82" s="5">
        <f t="shared" si="35"/>
        <v>24</v>
      </c>
      <c r="AM82" s="22" t="s">
        <v>162</v>
      </c>
      <c r="AN82" s="5">
        <f>$M87</f>
        <v>24</v>
      </c>
      <c r="AO82" s="5">
        <v>0</v>
      </c>
      <c r="AP82" s="5">
        <f t="shared" si="36"/>
        <v>24</v>
      </c>
    </row>
    <row r="83" spans="5:82" x14ac:dyDescent="0.3">
      <c r="E83" s="22" t="s">
        <v>139</v>
      </c>
      <c r="F83" s="6"/>
      <c r="G83" s="5">
        <f>IFERROR(INDEX(BuffData!$B$3:$W$119, MATCH($E69, BuffData!$A$3:$A$119, 0), MATCH($E83, BuffData!$B$2:$W$2, 0)),-1)</f>
        <v>0</v>
      </c>
      <c r="H83" s="5">
        <f>IFERROR(INDEX(BuffData!$X$3:$AS$119, MATCH(H68, BuffData!$A$3:$A$119, 0), MATCH($E83, BuffData!$X$2:$AS$2, 0)),-1)</f>
        <v>-1</v>
      </c>
      <c r="I83" s="5">
        <f>IFERROR(INDEX(BuffData!$AT$3:$BO$119, MATCH(I$16, BuffData!$A$3:$A$119, 0), MATCH($E83, BuffData!$AT$2:$BO$2, 0)),-1)</f>
        <v>0</v>
      </c>
      <c r="J83" s="5">
        <f>IFERROR(INDEX(BuffData!$AT$3:$BO$119, MATCH(J$16, BuffData!$A$3:$A$119, 0), MATCH($E83, BuffData!$AT$2:$BO$2, 0)),-1)</f>
        <v>0</v>
      </c>
      <c r="K83" s="5">
        <f>IFERROR(INDEX(BuffData!$AT$3:$BO$119, MATCH(K$16, BuffData!$A$3:$A$119, 0), MATCH($E83, BuffData!$AT$2:$BO$2, 0)),-1)</f>
        <v>0</v>
      </c>
      <c r="L83" s="5">
        <f>IFERROR(INDEX(SeasonData!$A$3:$W$27, MATCH(L$16, SeasonData!$A$3:$A$116, 0), MATCH(E83, SeasonData!$A$2:$W$2, 0)),-1)</f>
        <v>0</v>
      </c>
      <c r="M83" s="5">
        <f t="shared" si="38"/>
        <v>-1</v>
      </c>
      <c r="N83" s="5" t="s">
        <v>104</v>
      </c>
      <c r="O83" s="5">
        <f>$M88</f>
        <v>-1</v>
      </c>
      <c r="P83" s="5">
        <v>0</v>
      </c>
      <c r="Q83" s="5">
        <f t="shared" si="31"/>
        <v>-1</v>
      </c>
      <c r="S83" s="5" t="s">
        <v>104</v>
      </c>
      <c r="T83" s="5">
        <f>$M88</f>
        <v>-1</v>
      </c>
      <c r="U83" s="5">
        <v>0</v>
      </c>
      <c r="V83" s="5">
        <f t="shared" si="32"/>
        <v>-1</v>
      </c>
      <c r="X83" s="5" t="s">
        <v>104</v>
      </c>
      <c r="Y83" s="5">
        <f>$M88</f>
        <v>-1</v>
      </c>
      <c r="Z83" s="5">
        <v>0</v>
      </c>
      <c r="AA83" s="5">
        <f t="shared" si="33"/>
        <v>-1</v>
      </c>
      <c r="AC83" s="5" t="s">
        <v>104</v>
      </c>
      <c r="AD83" s="5">
        <f>$M88</f>
        <v>-1</v>
      </c>
      <c r="AE83" s="5">
        <v>0</v>
      </c>
      <c r="AF83" s="5">
        <f t="shared" si="34"/>
        <v>-1</v>
      </c>
      <c r="AH83" s="5" t="s">
        <v>104</v>
      </c>
      <c r="AI83" s="5">
        <f>$M88</f>
        <v>-1</v>
      </c>
      <c r="AJ83" s="5">
        <v>0</v>
      </c>
      <c r="AK83" s="5">
        <f t="shared" si="35"/>
        <v>-1</v>
      </c>
      <c r="AM83" s="5" t="s">
        <v>104</v>
      </c>
      <c r="AN83" s="5">
        <f>$M88</f>
        <v>-1</v>
      </c>
      <c r="AO83" s="5">
        <v>0</v>
      </c>
      <c r="AP83" s="5">
        <f t="shared" si="36"/>
        <v>-1</v>
      </c>
    </row>
    <row r="84" spans="5:82" x14ac:dyDescent="0.3">
      <c r="E84" s="22" t="s">
        <v>137</v>
      </c>
      <c r="F84" s="6"/>
      <c r="G84" s="5">
        <f>IFERROR(INDEX(BuffData!$B$3:$W$119, MATCH($E69, BuffData!$A$3:$A$119, 0), MATCH($E84, BuffData!$B$2:$W$2, 0)),-1)</f>
        <v>0</v>
      </c>
      <c r="H84" s="5">
        <f>IFERROR(INDEX(BuffData!$X$3:$AS$119, MATCH(H68, BuffData!$A$3:$A$119, 0), MATCH($E84, BuffData!$X$2:$AS$2, 0)),-1)</f>
        <v>-1</v>
      </c>
      <c r="I84" s="5">
        <f>IFERROR(INDEX(BuffData!$AT$3:$BO$119, MATCH(I$16, BuffData!$A$3:$A$119, 0), MATCH($E84, BuffData!$AT$2:$BO$2, 0)),-1)</f>
        <v>0</v>
      </c>
      <c r="J84" s="5">
        <f>IFERROR(INDEX(BuffData!$AT$3:$BO$119, MATCH(J$16, BuffData!$A$3:$A$119, 0), MATCH($E84, BuffData!$AT$2:$BO$2, 0)),-1)</f>
        <v>0</v>
      </c>
      <c r="K84" s="5">
        <f>IFERROR(INDEX(BuffData!$AT$3:$BO$119, MATCH(K$16, BuffData!$A$3:$A$119, 0), MATCH($E84, BuffData!$AT$2:$BO$2, 0)),-1)</f>
        <v>0</v>
      </c>
      <c r="L84" s="5">
        <f>IFERROR(INDEX(SeasonData!$A$3:$W$27, MATCH(L$16, SeasonData!$A$3:$A$116, 0), MATCH(E84, SeasonData!$A$2:$W$2, 0)),-1)</f>
        <v>0</v>
      </c>
      <c r="M84" s="5">
        <f t="shared" si="38"/>
        <v>-1</v>
      </c>
      <c r="N84" s="5" t="s">
        <v>110</v>
      </c>
      <c r="O84" s="5">
        <f>$M89</f>
        <v>-1</v>
      </c>
      <c r="P84" s="5">
        <v>0</v>
      </c>
      <c r="Q84" s="5">
        <f t="shared" si="31"/>
        <v>-1</v>
      </c>
      <c r="S84" s="5" t="s">
        <v>110</v>
      </c>
      <c r="T84" s="5">
        <f>$M89</f>
        <v>-1</v>
      </c>
      <c r="U84" s="5">
        <v>0</v>
      </c>
      <c r="V84" s="5">
        <f t="shared" si="32"/>
        <v>-1</v>
      </c>
      <c r="X84" s="5" t="s">
        <v>110</v>
      </c>
      <c r="Y84" s="5">
        <f>$M89</f>
        <v>-1</v>
      </c>
      <c r="Z84" s="5">
        <v>0</v>
      </c>
      <c r="AA84" s="5">
        <f t="shared" si="33"/>
        <v>-1</v>
      </c>
      <c r="AC84" s="5" t="s">
        <v>110</v>
      </c>
      <c r="AD84" s="5">
        <f>$M89</f>
        <v>-1</v>
      </c>
      <c r="AE84" s="5">
        <v>0</v>
      </c>
      <c r="AF84" s="5">
        <f t="shared" si="34"/>
        <v>-1</v>
      </c>
      <c r="AH84" s="5" t="s">
        <v>110</v>
      </c>
      <c r="AI84" s="5">
        <f>$M89</f>
        <v>-1</v>
      </c>
      <c r="AJ84" s="5">
        <v>0</v>
      </c>
      <c r="AK84" s="5">
        <f t="shared" si="35"/>
        <v>-1</v>
      </c>
      <c r="AM84" s="5" t="s">
        <v>110</v>
      </c>
      <c r="AN84" s="5">
        <f>$M89</f>
        <v>-1</v>
      </c>
      <c r="AO84" s="5">
        <v>0</v>
      </c>
      <c r="AP84" s="5">
        <f t="shared" si="36"/>
        <v>-1</v>
      </c>
    </row>
    <row r="85" spans="5:82" x14ac:dyDescent="0.3">
      <c r="E85" s="22" t="s">
        <v>138</v>
      </c>
      <c r="F85" s="6"/>
      <c r="G85" s="5">
        <f>IFERROR(INDEX(BuffData!$B$3:$W$119, MATCH($E69, BuffData!$A$3:$A$119, 0), MATCH($E85, BuffData!$B$2:$W$2, 0)),-1)</f>
        <v>0</v>
      </c>
      <c r="H85" s="5">
        <f>IFERROR(INDEX(BuffData!$X$3:$AS$119, MATCH(H68, BuffData!$A$3:$A$119, 0), MATCH($E85, BuffData!$X$2:$AS$2, 0)),-1)</f>
        <v>-1</v>
      </c>
      <c r="I85" s="5">
        <f>IFERROR(INDEX(BuffData!$AT$3:$BO$119, MATCH(I$16, BuffData!$A$3:$A$119, 0), MATCH($E85, BuffData!$AT$2:$BO$2, 0)),-1)</f>
        <v>0</v>
      </c>
      <c r="J85" s="5">
        <f>IFERROR(INDEX(BuffData!$AT$3:$BO$119, MATCH(J$16, BuffData!$A$3:$A$119, 0), MATCH($E85, BuffData!$AT$2:$BO$2, 0)),-1)</f>
        <v>0</v>
      </c>
      <c r="K85" s="5">
        <f>IFERROR(INDEX(BuffData!$AT$3:$BO$119, MATCH(K$16, BuffData!$A$3:$A$119, 0), MATCH($E85, BuffData!$AT$2:$BO$2, 0)),-1)</f>
        <v>0</v>
      </c>
      <c r="L85" s="5">
        <f>IFERROR(INDEX(SeasonData!$A$3:$W$27, MATCH(L$16, SeasonData!$A$3:$A$116, 0), MATCH(E85, SeasonData!$A$2:$W$2, 0)),-1)</f>
        <v>0</v>
      </c>
      <c r="M85" s="5">
        <f t="shared" si="38"/>
        <v>-1</v>
      </c>
      <c r="N85" s="5" t="s">
        <v>133</v>
      </c>
      <c r="O85" s="5">
        <f>$M90</f>
        <v>-1</v>
      </c>
      <c r="P85" s="5">
        <v>0</v>
      </c>
      <c r="Q85" s="5">
        <f t="shared" si="31"/>
        <v>-1</v>
      </c>
      <c r="S85" s="5" t="s">
        <v>133</v>
      </c>
      <c r="T85" s="5">
        <f>$M90</f>
        <v>-1</v>
      </c>
      <c r="U85" s="5">
        <v>0</v>
      </c>
      <c r="V85" s="5">
        <f t="shared" si="32"/>
        <v>-1</v>
      </c>
      <c r="X85" s="5" t="s">
        <v>133</v>
      </c>
      <c r="Y85" s="5">
        <f>$M90</f>
        <v>-1</v>
      </c>
      <c r="Z85" s="5">
        <v>0</v>
      </c>
      <c r="AA85" s="5">
        <f t="shared" si="33"/>
        <v>-1</v>
      </c>
      <c r="AC85" s="5" t="s">
        <v>133</v>
      </c>
      <c r="AD85" s="5">
        <f>$M90</f>
        <v>-1</v>
      </c>
      <c r="AE85" s="5">
        <v>0</v>
      </c>
      <c r="AF85" s="5">
        <f t="shared" si="34"/>
        <v>-1</v>
      </c>
      <c r="AH85" s="5" t="s">
        <v>133</v>
      </c>
      <c r="AI85" s="5">
        <f>$M90</f>
        <v>-1</v>
      </c>
      <c r="AJ85" s="5">
        <v>0</v>
      </c>
      <c r="AK85" s="5">
        <f t="shared" si="35"/>
        <v>-1</v>
      </c>
      <c r="AM85" s="5" t="s">
        <v>133</v>
      </c>
      <c r="AN85" s="5">
        <f>$M90</f>
        <v>-1</v>
      </c>
      <c r="AO85" s="5">
        <v>0</v>
      </c>
      <c r="AP85" s="5">
        <f t="shared" si="36"/>
        <v>-1</v>
      </c>
    </row>
    <row r="86" spans="5:82" x14ac:dyDescent="0.3">
      <c r="E86" s="22" t="s">
        <v>123</v>
      </c>
      <c r="F86" s="6"/>
      <c r="G86" s="5">
        <f>IFERROR(INDEX(BuffData!$B$3:$W$119, MATCH($E69, BuffData!$A$3:$A$119, 0), MATCH($E86, BuffData!$B$2:$W$2, 0)),-1)</f>
        <v>0</v>
      </c>
      <c r="H86" s="5">
        <f>IFERROR(
  IF(
    TRIM(INDEX(CharacterData!$G$3:$G$36, MATCH($E69, CharacterData!$A$3:$A$36, 0))) =
    TRIM(INDEX(CharacterData!$G$3:$G$36, MATCH(H68, CharacterData!$A$3:$A$36, 0))),
    INDEX(BuffData!$X$3:$AS$119,
          MATCH(H68, BuffData!$A$3:$A$119, 0),
          MATCH($E86, BuffData!$X$2:$AS$2, 0)
    ),
    0
  ),
-1
)</f>
        <v>-1</v>
      </c>
      <c r="I86" s="5">
        <f>IFERROR(
  IF(
    TRIM(INDEX(CharacterData!$G$3:$G$36, MATCH($E69, CharacterData!$A$3:$A$36, 0))) =
    TRIM(INDEX(CharacterData!$G$3:$G$36, MATCH(I68, CharacterData!$A$3:$A$36, 0))),
    INDEX(BuffData!$AT$3:$BO$119,
          MATCH(I68, BuffData!$A$3:$A$119, 0),
          MATCH($E86, BuffData!$AT$2:$BO$2, 0)
    ),
    0
  ),
-1
)</f>
        <v>0</v>
      </c>
      <c r="J86" s="5">
        <f>IFERROR(
  IF(
    TRIM(INDEX(CharacterData!$G$3:$G$36, MATCH($E69, CharacterData!$A$3:$A$36, 0))) =
    TRIM(INDEX(CharacterData!$G$3:$G$36, MATCH(J68, CharacterData!$A$3:$A$36, 0))),
    INDEX(BuffData!$AT$3:$BO$119,
          MATCH(J68, BuffData!$A$3:$A$119, 0),
          MATCH($E86, BuffData!$AT$2:$BO$2, 0)
    ),
    0
  ),
-1
)</f>
        <v>0</v>
      </c>
      <c r="K86" s="5">
        <f>IFERROR(
  IF(
    TRIM(INDEX(CharacterData!$G$3:$G$36, MATCH($E69, CharacterData!$A$3:$A$36, 0))) =
    TRIM(INDEX(CharacterData!$G$3:$G$36, MATCH(K68, CharacterData!$A$3:$A$36, 0))),
    INDEX(BuffData!$AT$3:$BO$119,
          MATCH(K68, BuffData!$A$3:$A$119, 0),
          MATCH($E86, BuffData!$AT$2:$BO$2, 0)
    ),
    0
  ),
-1
)</f>
        <v>0</v>
      </c>
      <c r="L86" s="5">
        <f>IFERROR(
  IF(
    TRIM(INDEX(CharacterData!$G$3:$G$36, MATCH($E69, CharacterData!$A$3:$A$36, 0))) =
    TRIM(INDEX(CharacterData!$G$3:$G$36, MATCH(L68, CharacterData!$A$3:$A$36, 0))),
    INDEX(SeasonData!$A$3:$W$27,
          MATCH(L68, SeasonData!$A$3:$A$27, 0),
          MATCH($E86, SeasonData!$A$2:$W$2, 0)
    ),
    0
  ),
-1
)</f>
        <v>0</v>
      </c>
      <c r="M86" s="5">
        <f t="shared" si="38"/>
        <v>-1</v>
      </c>
    </row>
    <row r="87" spans="5:82" x14ac:dyDescent="0.3">
      <c r="E87" s="22" t="s">
        <v>162</v>
      </c>
      <c r="F87" s="6"/>
      <c r="G87" s="5">
        <f>IFERROR(INDEX(BuffData!$B$3:$W$119, MATCH($E69, BuffData!$A$3:$A$119, 0), MATCH($E87, BuffData!$B$2:$W$2, 0)),-1)</f>
        <v>0</v>
      </c>
      <c r="H87" s="5">
        <f>IFERROR(INDEX(BuffData!$X$3:$AS$119, MATCH(H68, BuffData!$A$3:$A$119, 0), MATCH($E87, BuffData!$X$2:$AS$2, 0)),-1)</f>
        <v>-1</v>
      </c>
      <c r="I87" s="5">
        <f>IFERROR(INDEX(BuffData!$AT$3:$BO$119, MATCH(I$16, BuffData!$A$3:$A$119, 0), MATCH($E87, BuffData!$AT$2:$BO$2, 0)),-1)</f>
        <v>0</v>
      </c>
      <c r="J87" s="5">
        <f>IFERROR(INDEX(BuffData!$AT$3:$BO$119, MATCH(J$16, BuffData!$A$3:$A$119, 0), MATCH($E87, BuffData!$AT$2:$BO$2, 0)),-1)</f>
        <v>0</v>
      </c>
      <c r="K87" s="5">
        <f>IFERROR(INDEX(BuffData!$AT$3:$BO$119, MATCH(K$16, BuffData!$A$3:$A$119, 0), MATCH($E87, BuffData!$AT$2:$BO$2, 0)),-1)</f>
        <v>25</v>
      </c>
      <c r="L87" s="5">
        <f>IFERROR(INDEX(SeasonData!$A$3:$W$27, MATCH(L$16, SeasonData!$A$3:$A$116, 0), MATCH(E87, SeasonData!$A$2:$W$2, 0)),-1)</f>
        <v>0</v>
      </c>
      <c r="M87" s="5">
        <f>SUM(G87:L87)</f>
        <v>24</v>
      </c>
      <c r="O87" s="5" t="s">
        <v>167</v>
      </c>
      <c r="P87" s="5">
        <f>Q72 * (Q73+100)/100 * Q74/100 * ((1-Q75/100) + Q75/100*Q76/100) * (Q77+Q78+Q79+100)/100 * (Q80+Q81+Q82+100)/100 * (800 + 8*$N$3 ) / (800 + 8*$N$3 + (792 + 8*$N$4)*(1-Q83/100)) * (1+Q84/100) * (1 - $Q$3/100 + Q85/100)</f>
        <v>6983.4225482440006</v>
      </c>
      <c r="T87" s="5" t="s">
        <v>167</v>
      </c>
      <c r="U87" s="5">
        <f>V72 * (V73+100)/100 * V74/100 * ((1-V75/100) + V75/100*V76/100) * (V77+V78+V79+100)/100 * (V80+V81+V82+100)/100 * (800 + 8*$N$3 ) / (800 + 8*$N$3 + (792 + 8*$N$4)*(1-V83/100)) * (1+V84/100) * (1 - $Q$3/100 + V85/100)</f>
        <v>2589.8899106977969</v>
      </c>
      <c r="Y87" s="5" t="s">
        <v>167</v>
      </c>
      <c r="Z87" s="5">
        <f>AA72 * (AA73+100)/100 * AA74/100 * ((1-AA75/100) + AA75/100*AA76/100) * (AA77+AA78+AA79+100)/100 * (AA80+AA81+AA82+100)/100 * (800 + 8*$N$3 ) / (800 + 8*$N$3 + (792 + 8*$N$4)*(1-AA83/100)) * (1+AA84/100) * (1 - $Q$3/100 + AA85/100)</f>
        <v>30073.107147404313</v>
      </c>
      <c r="AD87" s="5" t="s">
        <v>167</v>
      </c>
      <c r="AE87" s="5">
        <f>AF72 * (AF73+100)/100 * AF74/100 * ((1-AF75/100) + AF75/100*AF76/100) * (AF77+AF78+AF79+100)/100 * (AF80+AF81+AF82+100)/100 * (800 + 8*$N$3 ) / (800 + 8*$N$3 + (792 + 8*$N$4)*(1-AF83/100)) * (1+AF84/100) * (1 - $Q$3/100 + AF85/100)</f>
        <v>86861.356206754921</v>
      </c>
      <c r="AI87" s="5" t="s">
        <v>167</v>
      </c>
      <c r="AJ87" s="5">
        <f>AK72 * (AK73+100)/100 * AK74/100 * ((1-AK75/100) + AK75/100*AK76/100) * (AK77+AK78+AK79+100)/100 * (AK80+AK81+AK82+100)/100 * (800 + 8*$N$3 ) / (800 + 8*$N$3 + (792 + 8*$N$4)*(1-AK83/100)) * (1+AK84/100) * (1 - $Q$3/100 + AK85/100)</f>
        <v>9824.2192701888507</v>
      </c>
      <c r="AN87" s="5" t="s">
        <v>167</v>
      </c>
      <c r="AO87" s="5">
        <f>AP72 * (AP73+100)/100 * AP74/100 * ((1-AP75/100) + AP75/100*AP76/100) * (AP77+AP78+AP79+100)/100 * (AP80+AP81+AP82+100)/100 * (800 + 8*$N$3 ) / (800 + 8*$N$3 + (792 + 8*$N$4)*(1-AP83/100)) * (1+AP84/100) * (1 - $Q$3/100 + AP85/100)</f>
        <v>372822.08427419903</v>
      </c>
    </row>
    <row r="88" spans="5:82" x14ac:dyDescent="0.3">
      <c r="E88" s="5" t="s">
        <v>104</v>
      </c>
      <c r="F88" s="6"/>
      <c r="G88" s="5">
        <f>IFERROR(INDEX(BuffData!$B$3:$W$119, MATCH($E69, BuffData!$A$3:$A$119, 0), MATCH($E88, BuffData!$B$2:$W$2, 0)),-1)</f>
        <v>0</v>
      </c>
      <c r="H88" s="5">
        <f>IFERROR(INDEX(BuffData!$X$3:$AS$119, MATCH(H68, BuffData!$A$3:$A$119, 0), MATCH($E88, BuffData!$X$2:$AS$2, 0)),-1)</f>
        <v>-1</v>
      </c>
      <c r="I88" s="5">
        <f>IFERROR(INDEX(BuffData!$AT$3:$BO$119, MATCH(I$16, BuffData!$A$3:$A$119, 0), MATCH($E88, BuffData!$AT$2:$BO$2, 0)),-1)</f>
        <v>0</v>
      </c>
      <c r="J88" s="5">
        <f>IFERROR(INDEX(BuffData!$AT$3:$BO$119, MATCH(J$16, BuffData!$A$3:$A$119, 0), MATCH($E88, BuffData!$AT$2:$BO$2, 0)),-1)</f>
        <v>0</v>
      </c>
      <c r="K88" s="5">
        <f>IFERROR(INDEX(BuffData!$AT$3:$BO$119, MATCH(K$16, BuffData!$A$3:$A$119, 0), MATCH($E88, BuffData!$AT$2:$BO$2, 0)),-1)</f>
        <v>0</v>
      </c>
      <c r="L88" s="5">
        <f>IFERROR(INDEX(SeasonData!$A$3:$W$27, MATCH(L$16, SeasonData!$A$3:$A$116, 0), MATCH(E88, SeasonData!$A$2:$W$2, 0)),-1)</f>
        <v>0</v>
      </c>
      <c r="M88" s="5">
        <f t="shared" ref="M88:M90" si="39">SUM(G88:L88)</f>
        <v>-1</v>
      </c>
    </row>
    <row r="89" spans="5:82" x14ac:dyDescent="0.3">
      <c r="E89" s="5" t="s">
        <v>110</v>
      </c>
      <c r="F89" s="6"/>
      <c r="G89" s="5">
        <f>IFERROR(INDEX(BuffData!$B$3:$W$119, MATCH($E69, BuffData!$A$3:$A$119, 0), MATCH($E89, BuffData!$B$2:$W$2, 0)),-1)</f>
        <v>0</v>
      </c>
      <c r="H89" s="5">
        <f>IFERROR(INDEX(BuffData!$X$3:$AS$119, MATCH(H68, BuffData!$A$3:$A$119, 0), MATCH($E89, BuffData!$X$2:$AS$2, 0)),-1)</f>
        <v>-1</v>
      </c>
      <c r="I89" s="5">
        <f>IFERROR(INDEX(BuffData!$AT$3:$BO$119, MATCH(I$16, BuffData!$A$3:$A$119, 0), MATCH($E89, BuffData!$AT$2:$BO$2, 0)),-1)</f>
        <v>0</v>
      </c>
      <c r="J89" s="5">
        <f>IFERROR(INDEX(BuffData!$AT$3:$BO$119, MATCH(J$16, BuffData!$A$3:$A$119, 0), MATCH($E89, BuffData!$AT$2:$BO$2, 0)),-1)</f>
        <v>0</v>
      </c>
      <c r="K89" s="5">
        <f>IFERROR(INDEX(BuffData!$AT$3:$BO$119, MATCH(K$16, BuffData!$A$3:$A$119, 0), MATCH($E89, BuffData!$AT$2:$BO$2, 0)),-1)</f>
        <v>0</v>
      </c>
      <c r="L89" s="5">
        <f>IFERROR(INDEX(SeasonData!$A$3:$W$27, MATCH(L$16, SeasonData!$A$3:$A$116, 0), MATCH(E89, SeasonData!$A$2:$W$2, 0)),-1)</f>
        <v>0</v>
      </c>
      <c r="M89" s="5">
        <f t="shared" si="39"/>
        <v>-1</v>
      </c>
    </row>
    <row r="90" spans="5:82" x14ac:dyDescent="0.3">
      <c r="E90" s="5" t="s">
        <v>133</v>
      </c>
      <c r="F90" s="6"/>
      <c r="G90" s="5">
        <f>IFERROR(INDEX(BuffData!$B$3:$W$119, MATCH($E69, BuffData!$A$3:$A$119, 0), MATCH($E90, BuffData!$B$2:$W$2, 0)),-1)</f>
        <v>0</v>
      </c>
      <c r="H90" s="5">
        <f>IFERROR(INDEX(BuffData!$X$3:$AS$119, MATCH(H68, BuffData!$A$3:$A$119, 0), MATCH($E90, BuffData!$X$2:$AS$2, 0)),-1)</f>
        <v>-1</v>
      </c>
      <c r="I90" s="5">
        <f>IFERROR(INDEX(BuffData!$AT$3:$BO$119, MATCH(I$16, BuffData!$A$3:$A$119, 0), MATCH($E90, BuffData!$AT$2:$BO$2, 0)),-1)</f>
        <v>0</v>
      </c>
      <c r="J90" s="5">
        <f>IFERROR(INDEX(BuffData!$AT$3:$BO$119, MATCH(J$16, BuffData!$A$3:$A$119, 0), MATCH($E90, BuffData!$AT$2:$BO$2, 0)),-1)</f>
        <v>0</v>
      </c>
      <c r="K90" s="5">
        <f>IFERROR(INDEX(BuffData!$AT$3:$BO$119, MATCH(K$16, BuffData!$A$3:$A$119, 0), MATCH($E90, BuffData!$AT$2:$BO$2, 0)),-1)</f>
        <v>0</v>
      </c>
      <c r="L90" s="5">
        <f>IFERROR(INDEX(SeasonData!$A$3:$W$27, MATCH(L$16, SeasonData!$A$3:$A$116, 0), MATCH(E90, SeasonData!$A$2:$W$2, 0)),-1)</f>
        <v>0</v>
      </c>
      <c r="M90" s="5">
        <f t="shared" si="39"/>
        <v>-1</v>
      </c>
    </row>
    <row r="94" spans="5:82" x14ac:dyDescent="0.3">
      <c r="H94" s="5" t="str">
        <f>IFERROR(
  CHOOSE(
    MATCH(E95, $E$2:$E$4, 0),
    $E$3, $E$4, $E$2
  ),
  "선택 필요"
)</f>
        <v>선택 필요</v>
      </c>
      <c r="I94" s="5" t="str">
        <f>$E$2</f>
        <v>유노</v>
      </c>
      <c r="J94" s="5" t="str">
        <f>$E$3</f>
        <v>린네</v>
      </c>
      <c r="K94" s="5" t="str">
        <f>$E$4</f>
        <v>모니에</v>
      </c>
      <c r="L94" s="5" t="str">
        <f>$K$3</f>
        <v>능양</v>
      </c>
      <c r="N94" s="23" t="s">
        <v>152</v>
      </c>
    </row>
    <row r="95" spans="5:82" x14ac:dyDescent="0.3">
      <c r="E95" s="23" t="s">
        <v>13</v>
      </c>
      <c r="F95" s="5" t="s">
        <v>143</v>
      </c>
      <c r="G95" s="5" t="s">
        <v>105</v>
      </c>
      <c r="H95" s="5" t="s">
        <v>142</v>
      </c>
      <c r="I95" s="5" t="s">
        <v>124</v>
      </c>
      <c r="J95" s="5" t="s">
        <v>125</v>
      </c>
      <c r="K95" s="5" t="s">
        <v>151</v>
      </c>
      <c r="L95" s="5" t="s">
        <v>149</v>
      </c>
      <c r="M95" s="5" t="s">
        <v>109</v>
      </c>
      <c r="N95" s="5" t="s">
        <v>150</v>
      </c>
      <c r="O95" s="153" t="s">
        <v>114</v>
      </c>
      <c r="P95" s="154"/>
      <c r="Q95" s="155"/>
      <c r="S95" s="5" t="s">
        <v>150</v>
      </c>
      <c r="T95" s="153" t="s">
        <v>186</v>
      </c>
      <c r="U95" s="154"/>
      <c r="V95" s="155"/>
      <c r="X95" s="5" t="s">
        <v>150</v>
      </c>
      <c r="Y95" s="153" t="s">
        <v>189</v>
      </c>
      <c r="Z95" s="154"/>
      <c r="AA95" s="155"/>
      <c r="AC95" s="5" t="s">
        <v>150</v>
      </c>
      <c r="AD95" s="153" t="s">
        <v>188</v>
      </c>
      <c r="AE95" s="154"/>
      <c r="AF95" s="155"/>
      <c r="AH95" s="5" t="s">
        <v>150</v>
      </c>
      <c r="AI95" s="153" t="s">
        <v>156</v>
      </c>
      <c r="AJ95" s="154"/>
      <c r="AK95" s="155"/>
      <c r="AM95" s="5" t="s">
        <v>150</v>
      </c>
      <c r="AN95" s="153" t="s">
        <v>189</v>
      </c>
      <c r="AO95" s="154"/>
      <c r="AP95" s="155"/>
      <c r="AR95" s="5" t="s">
        <v>150</v>
      </c>
      <c r="AS95" s="153" t="s">
        <v>188</v>
      </c>
      <c r="AT95" s="154"/>
      <c r="AU95" s="155"/>
      <c r="AW95" s="5" t="s">
        <v>150</v>
      </c>
      <c r="AX95" s="153" t="s">
        <v>156</v>
      </c>
      <c r="AY95" s="154"/>
      <c r="AZ95" s="155"/>
      <c r="BB95" s="5" t="s">
        <v>150</v>
      </c>
      <c r="BC95" s="153" t="s">
        <v>157</v>
      </c>
      <c r="BD95" s="154"/>
      <c r="BE95" s="155"/>
      <c r="BG95" s="5" t="s">
        <v>150</v>
      </c>
      <c r="BH95" s="153" t="s">
        <v>190</v>
      </c>
      <c r="BI95" s="154"/>
      <c r="BJ95" s="155"/>
      <c r="BL95" s="5" t="s">
        <v>150</v>
      </c>
      <c r="BM95" s="153" t="s">
        <v>191</v>
      </c>
      <c r="BN95" s="154"/>
      <c r="BO95" s="155"/>
      <c r="BQ95" s="5" t="s">
        <v>150</v>
      </c>
      <c r="BR95" s="153" t="s">
        <v>192</v>
      </c>
      <c r="BS95" s="154"/>
      <c r="BT95" s="155"/>
      <c r="BV95" s="5" t="s">
        <v>150</v>
      </c>
      <c r="BW95" s="153" t="s">
        <v>191</v>
      </c>
      <c r="BX95" s="154"/>
      <c r="BY95" s="155"/>
      <c r="CA95" s="5" t="s">
        <v>150</v>
      </c>
      <c r="CB95" s="153" t="s">
        <v>191</v>
      </c>
      <c r="CC95" s="154"/>
      <c r="CD95" s="155"/>
    </row>
    <row r="96" spans="5:82" x14ac:dyDescent="0.3">
      <c r="E96" s="5" t="s">
        <v>115</v>
      </c>
      <c r="F96" s="5">
        <f>INDEX(CharacterData!$A$3:$AV$36, MATCH(E95, CharacterData!$A$3:$A$36, 0), MATCH($E96, CharacterData!$A$2:$AV$2, 0))</f>
        <v>1051</v>
      </c>
      <c r="G96" s="6"/>
      <c r="H96" s="6"/>
      <c r="I96" s="6"/>
      <c r="J96" s="6"/>
      <c r="K96" s="6"/>
      <c r="L96" s="6"/>
      <c r="M96" s="5">
        <f>F96</f>
        <v>1051</v>
      </c>
      <c r="N96" s="5" t="s">
        <v>118</v>
      </c>
      <c r="O96" s="153" t="s">
        <v>159</v>
      </c>
      <c r="P96" s="154"/>
      <c r="Q96" s="155"/>
      <c r="S96" s="5" t="s">
        <v>118</v>
      </c>
      <c r="T96" s="153" t="s">
        <v>163</v>
      </c>
      <c r="U96" s="154"/>
      <c r="V96" s="155"/>
      <c r="X96" s="5" t="s">
        <v>118</v>
      </c>
      <c r="Y96" s="153" t="s">
        <v>163</v>
      </c>
      <c r="Z96" s="154"/>
      <c r="AA96" s="155"/>
      <c r="AC96" s="5" t="s">
        <v>118</v>
      </c>
      <c r="AD96" s="153" t="s">
        <v>187</v>
      </c>
      <c r="AE96" s="154"/>
      <c r="AF96" s="155"/>
      <c r="AH96" s="5" t="s">
        <v>118</v>
      </c>
      <c r="AI96" s="153" t="s">
        <v>163</v>
      </c>
      <c r="AJ96" s="154"/>
      <c r="AK96" s="155"/>
      <c r="AM96" s="5" t="s">
        <v>118</v>
      </c>
      <c r="AN96" s="153" t="s">
        <v>163</v>
      </c>
      <c r="AO96" s="154"/>
      <c r="AP96" s="155"/>
      <c r="AR96" s="5" t="s">
        <v>118</v>
      </c>
      <c r="AS96" s="153" t="s">
        <v>187</v>
      </c>
      <c r="AT96" s="154"/>
      <c r="AU96" s="155"/>
      <c r="AW96" s="5" t="s">
        <v>118</v>
      </c>
      <c r="AX96" s="153" t="s">
        <v>163</v>
      </c>
      <c r="AY96" s="154"/>
      <c r="AZ96" s="155"/>
      <c r="BB96" s="5" t="s">
        <v>118</v>
      </c>
      <c r="BC96" s="153" t="s">
        <v>187</v>
      </c>
      <c r="BD96" s="154"/>
      <c r="BE96" s="155"/>
      <c r="BG96" s="5" t="s">
        <v>118</v>
      </c>
      <c r="BH96" s="153" t="s">
        <v>163</v>
      </c>
      <c r="BI96" s="154"/>
      <c r="BJ96" s="155"/>
      <c r="BL96" s="5" t="s">
        <v>118</v>
      </c>
      <c r="BM96" s="153" t="s">
        <v>187</v>
      </c>
      <c r="BN96" s="154"/>
      <c r="BO96" s="155"/>
      <c r="BQ96" s="5" t="s">
        <v>118</v>
      </c>
      <c r="BR96" s="153" t="s">
        <v>163</v>
      </c>
      <c r="BS96" s="154"/>
      <c r="BT96" s="155"/>
      <c r="BV96" s="5" t="s">
        <v>118</v>
      </c>
      <c r="BW96" s="153" t="s">
        <v>187</v>
      </c>
      <c r="BX96" s="154"/>
      <c r="BY96" s="155"/>
      <c r="CA96" s="5" t="s">
        <v>118</v>
      </c>
      <c r="CB96" s="153" t="s">
        <v>187</v>
      </c>
      <c r="CC96" s="154"/>
      <c r="CD96" s="155"/>
    </row>
    <row r="97" spans="1:82" x14ac:dyDescent="0.3">
      <c r="A97" s="1" t="s">
        <v>13</v>
      </c>
      <c r="B97" s="1" t="s">
        <v>178</v>
      </c>
      <c r="C97" s="1">
        <f>P113+U113+Z113+AE113+AJ113+AO113+AT113+AY113+BD113+BI113+BN113+BS113+BX113+CC113</f>
        <v>915403.8266290141</v>
      </c>
      <c r="E97" s="5" t="s">
        <v>116</v>
      </c>
      <c r="F97" s="5">
        <f>INDEX(CharacterData!$A$3:$AV$36, MATCH(E95, CharacterData!$A$3:$A$36, 0), MATCH($E97, CharacterData!$A$2:$AV$2, 0))</f>
        <v>121.30161750713606</v>
      </c>
      <c r="G97" s="5">
        <f>IFERROR(INDEX(BuffData!$B$3:$W$119, MATCH($E95, BuffData!$A$3:$A$119, 0), MATCH("공격력 버프", BuffData!$B$2:$W$2, 0)),-1)</f>
        <v>12</v>
      </c>
      <c r="H97" s="5">
        <f>IFERROR(INDEX(BuffData!$X$3:$AS$119, MATCH(H94, BuffData!$A$3:$A$119, 0), MATCH("공격력 버프", BuffData!$X$2:$AS$2, 0)),-1)</f>
        <v>-1</v>
      </c>
      <c r="I97" s="5">
        <f>IFERROR(INDEX(BuffData!$AT$3:$BO$119, MATCH(I$16, BuffData!$A$3:$A$119, 0), MATCH("공격력 버프", BuffData!$AT$2:$BO$2, 0)),-1)</f>
        <v>0</v>
      </c>
      <c r="J97" s="5">
        <f>IFERROR(INDEX(BuffData!$AT$3:$BO$119, MATCH(J$16, BuffData!$A$3:$A$119, 0), MATCH("공격력 버프", BuffData!$AT$2:$BO$2, 0)),-1)</f>
        <v>0</v>
      </c>
      <c r="K97" s="5">
        <f>IFERROR(INDEX(BuffData!$AT$3:$BO$119, MATCH(K$16, BuffData!$A$3:$A$119, 0), MATCH("공격력 버프", BuffData!$AT$2:$BO$2, 0)),-1)</f>
        <v>25</v>
      </c>
      <c r="L97" s="5">
        <f>IFERROR(INDEX(SeasonData!$A$3:$W$27, MATCH(L$16, SeasonData!$A$3:$A$116, 0), MATCH("공격력 버프", SeasonData!$A$2:$W$2, 0)),-1)</f>
        <v>0</v>
      </c>
      <c r="M97" s="5">
        <f>SUM(F97:L97)</f>
        <v>157.30161750713606</v>
      </c>
      <c r="N97" s="5"/>
      <c r="O97" s="5" t="s">
        <v>112</v>
      </c>
      <c r="P97" s="5" t="s">
        <v>113</v>
      </c>
      <c r="Q97" s="5" t="s">
        <v>111</v>
      </c>
      <c r="S97" s="5"/>
      <c r="T97" s="5" t="s">
        <v>112</v>
      </c>
      <c r="U97" s="5" t="s">
        <v>113</v>
      </c>
      <c r="V97" s="5" t="s">
        <v>111</v>
      </c>
      <c r="X97" s="5"/>
      <c r="Y97" s="5" t="s">
        <v>112</v>
      </c>
      <c r="Z97" s="5" t="s">
        <v>113</v>
      </c>
      <c r="AA97" s="5" t="s">
        <v>111</v>
      </c>
      <c r="AC97" s="5"/>
      <c r="AD97" s="5" t="s">
        <v>112</v>
      </c>
      <c r="AE97" s="5" t="s">
        <v>113</v>
      </c>
      <c r="AF97" s="5" t="s">
        <v>111</v>
      </c>
      <c r="AH97" s="5"/>
      <c r="AI97" s="5" t="s">
        <v>112</v>
      </c>
      <c r="AJ97" s="5" t="s">
        <v>113</v>
      </c>
      <c r="AK97" s="5" t="s">
        <v>111</v>
      </c>
      <c r="AM97" s="5"/>
      <c r="AN97" s="5" t="s">
        <v>112</v>
      </c>
      <c r="AO97" s="5" t="s">
        <v>113</v>
      </c>
      <c r="AP97" s="5" t="s">
        <v>111</v>
      </c>
      <c r="AR97" s="5"/>
      <c r="AS97" s="5" t="s">
        <v>112</v>
      </c>
      <c r="AT97" s="5" t="s">
        <v>113</v>
      </c>
      <c r="AU97" s="5" t="s">
        <v>111</v>
      </c>
      <c r="AW97" s="5"/>
      <c r="AX97" s="5" t="s">
        <v>112</v>
      </c>
      <c r="AY97" s="5" t="s">
        <v>113</v>
      </c>
      <c r="AZ97" s="5" t="s">
        <v>111</v>
      </c>
      <c r="BB97" s="5"/>
      <c r="BC97" s="5" t="s">
        <v>112</v>
      </c>
      <c r="BD97" s="5" t="s">
        <v>113</v>
      </c>
      <c r="BE97" s="5" t="s">
        <v>111</v>
      </c>
      <c r="BG97" s="5"/>
      <c r="BH97" s="5" t="s">
        <v>112</v>
      </c>
      <c r="BI97" s="5" t="s">
        <v>113</v>
      </c>
      <c r="BJ97" s="5" t="s">
        <v>111</v>
      </c>
      <c r="BL97" s="5"/>
      <c r="BM97" s="5" t="s">
        <v>112</v>
      </c>
      <c r="BN97" s="5" t="s">
        <v>113</v>
      </c>
      <c r="BO97" s="5" t="s">
        <v>111</v>
      </c>
      <c r="BQ97" s="5"/>
      <c r="BR97" s="5" t="s">
        <v>112</v>
      </c>
      <c r="BS97" s="5" t="s">
        <v>113</v>
      </c>
      <c r="BT97" s="5" t="s">
        <v>111</v>
      </c>
      <c r="BV97" s="5"/>
      <c r="BW97" s="5" t="s">
        <v>112</v>
      </c>
      <c r="BX97" s="5" t="s">
        <v>113</v>
      </c>
      <c r="BY97" s="5" t="s">
        <v>111</v>
      </c>
      <c r="CA97" s="5"/>
      <c r="CB97" s="5" t="s">
        <v>112</v>
      </c>
      <c r="CC97" s="5" t="s">
        <v>113</v>
      </c>
      <c r="CD97" s="5" t="s">
        <v>111</v>
      </c>
    </row>
    <row r="98" spans="1:82" x14ac:dyDescent="0.3">
      <c r="B98" s="1" t="s">
        <v>179</v>
      </c>
      <c r="C98" s="1">
        <v>14</v>
      </c>
      <c r="E98" s="5" t="s">
        <v>1</v>
      </c>
      <c r="F98" s="5">
        <f>INDEX(CharacterData!$A$3:$AV$36, MATCH(E95, CharacterData!$A$3:$A$36, 0), MATCH($E98, CharacterData!$A$2:$AV$2, 0))</f>
        <v>52.2</v>
      </c>
      <c r="G98" s="5">
        <f>IFERROR(INDEX(BuffData!$B$3:$W$119, MATCH($E95, BuffData!$A$3:$A$119, 0), MATCH($E98, BuffData!$B$2:$W$2, 0)),-1)</f>
        <v>20</v>
      </c>
      <c r="H98" s="5">
        <f>IFERROR(INDEX(BuffData!$X$3:$AS$119, MATCH(H94, BuffData!$A$3:$A$119, 0), MATCH($E98, BuffData!$X$2:$AS$2, 0)),-1)</f>
        <v>-1</v>
      </c>
      <c r="I98" s="5">
        <f>IFERROR(INDEX(BuffData!$AT$3:$BO$119, MATCH(I$16, BuffData!$A$3:$A$119, 0), MATCH($E98, BuffData!$AT$2:$BO$2, 0)),-1)</f>
        <v>0</v>
      </c>
      <c r="J98" s="5">
        <f>IFERROR(INDEX(BuffData!$AT$3:$BO$119, MATCH(J$16, BuffData!$A$3:$A$119, 0), MATCH($E98, BuffData!$AT$2:$BO$2, 0)),-1)</f>
        <v>0</v>
      </c>
      <c r="K98" s="5">
        <f>IFERROR(INDEX(BuffData!$AT$3:$BO$119, MATCH(K$16, BuffData!$A$3:$A$119, 0), MATCH($E98, BuffData!$AT$2:$BO$2, 0)),-1)</f>
        <v>0</v>
      </c>
      <c r="L98" s="5">
        <f>IFERROR(INDEX(SeasonData!$A$3:$W$27, MATCH(L$16, SeasonData!$A$3:$A$116, 0), MATCH(E98, SeasonData!$A$2:$W$2, 0)),-1)</f>
        <v>0</v>
      </c>
      <c r="M98" s="5">
        <f t="shared" ref="M98:M104" si="40">SUM(F98:L98)</f>
        <v>71.2</v>
      </c>
      <c r="N98" s="5" t="s">
        <v>115</v>
      </c>
      <c r="O98" s="6"/>
      <c r="P98" s="6"/>
      <c r="Q98" s="5">
        <f>$M96</f>
        <v>1051</v>
      </c>
      <c r="S98" s="5" t="s">
        <v>115</v>
      </c>
      <c r="T98" s="6"/>
      <c r="U98" s="6"/>
      <c r="V98" s="5">
        <f>$M96</f>
        <v>1051</v>
      </c>
      <c r="X98" s="5" t="s">
        <v>115</v>
      </c>
      <c r="Y98" s="6"/>
      <c r="Z98" s="6"/>
      <c r="AA98" s="5">
        <f>$M96</f>
        <v>1051</v>
      </c>
      <c r="AC98" s="5" t="s">
        <v>115</v>
      </c>
      <c r="AD98" s="6"/>
      <c r="AE98" s="6"/>
      <c r="AF98" s="5">
        <f>$M96</f>
        <v>1051</v>
      </c>
      <c r="AH98" s="5" t="s">
        <v>115</v>
      </c>
      <c r="AI98" s="6"/>
      <c r="AJ98" s="6"/>
      <c r="AK98" s="5">
        <f>$M96</f>
        <v>1051</v>
      </c>
      <c r="AM98" s="5" t="s">
        <v>115</v>
      </c>
      <c r="AN98" s="6"/>
      <c r="AO98" s="6"/>
      <c r="AP98" s="5">
        <f>$M96</f>
        <v>1051</v>
      </c>
      <c r="AR98" s="5" t="s">
        <v>115</v>
      </c>
      <c r="AS98" s="6"/>
      <c r="AT98" s="6"/>
      <c r="AU98" s="5">
        <f>$M96</f>
        <v>1051</v>
      </c>
      <c r="AW98" s="5" t="s">
        <v>115</v>
      </c>
      <c r="AX98" s="6"/>
      <c r="AY98" s="6"/>
      <c r="AZ98" s="5">
        <f>$M96</f>
        <v>1051</v>
      </c>
      <c r="BB98" s="5" t="s">
        <v>115</v>
      </c>
      <c r="BC98" s="6"/>
      <c r="BD98" s="6"/>
      <c r="BE98" s="5">
        <f>$M96</f>
        <v>1051</v>
      </c>
      <c r="BG98" s="5" t="s">
        <v>115</v>
      </c>
      <c r="BH98" s="6"/>
      <c r="BI98" s="6"/>
      <c r="BJ98" s="5">
        <f>$M96</f>
        <v>1051</v>
      </c>
      <c r="BL98" s="5" t="s">
        <v>115</v>
      </c>
      <c r="BM98" s="6"/>
      <c r="BN98" s="6"/>
      <c r="BO98" s="5">
        <f>$M96</f>
        <v>1051</v>
      </c>
      <c r="BQ98" s="5" t="s">
        <v>115</v>
      </c>
      <c r="BR98" s="6"/>
      <c r="BS98" s="6"/>
      <c r="BT98" s="5">
        <f>$M96</f>
        <v>1051</v>
      </c>
      <c r="BV98" s="5" t="s">
        <v>115</v>
      </c>
      <c r="BW98" s="6"/>
      <c r="BX98" s="6"/>
      <c r="BY98" s="5">
        <f>$M96</f>
        <v>1051</v>
      </c>
      <c r="CA98" s="5" t="s">
        <v>115</v>
      </c>
      <c r="CB98" s="6"/>
      <c r="CC98" s="6"/>
      <c r="CD98" s="5">
        <f>$M96</f>
        <v>1051</v>
      </c>
    </row>
    <row r="99" spans="1:82" x14ac:dyDescent="0.3">
      <c r="E99" s="5" t="s">
        <v>87</v>
      </c>
      <c r="F99" s="5">
        <f>INDEX(CharacterData!$A$3:$AV$36, MATCH(E95, CharacterData!$A$3:$A$36, 0), MATCH($E99, CharacterData!$A$2:$AV$2, 0))</f>
        <v>265</v>
      </c>
      <c r="G99" s="5">
        <f>IFERROR(INDEX(BuffData!$B$3:$W$119, MATCH($E95, BuffData!$A$3:$A$119, 0), MATCH($E99, BuffData!$B$2:$W$2, 0)),-1)</f>
        <v>0</v>
      </c>
      <c r="H99" s="5">
        <f>IFERROR(INDEX(BuffData!$X$3:$AS$119, MATCH(H94, BuffData!$A$3:$A$119, 0), MATCH($E99, BuffData!$X$2:$AS$2, 0)),-1)</f>
        <v>-1</v>
      </c>
      <c r="I99" s="5">
        <f>IFERROR(INDEX(BuffData!$AT$3:$BO$119, MATCH(I$16, BuffData!$A$3:$A$119, 0), MATCH($E99, BuffData!$AT$2:$BO$2, 0)),-1)</f>
        <v>0</v>
      </c>
      <c r="J99" s="5">
        <f>IFERROR(INDEX(BuffData!$AT$3:$BO$119, MATCH(J$16, BuffData!$A$3:$A$119, 0), MATCH($E99, BuffData!$AT$2:$BO$2, 0)),-1)</f>
        <v>0</v>
      </c>
      <c r="K99" s="5">
        <f>IFERROR(INDEX(BuffData!$AT$3:$BO$119, MATCH(K$16, BuffData!$A$3:$A$119, 0), MATCH($E99, BuffData!$AT$2:$BO$2, 0)),-1)</f>
        <v>20</v>
      </c>
      <c r="L99" s="5">
        <f>IFERROR(INDEX(SeasonData!$A$3:$W$27, MATCH(L$16, SeasonData!$A$3:$A$116, 0), MATCH(E99, SeasonData!$A$2:$W$2, 0)),-1)</f>
        <v>0</v>
      </c>
      <c r="M99" s="5">
        <f t="shared" si="40"/>
        <v>284</v>
      </c>
      <c r="N99" s="5" t="s">
        <v>116</v>
      </c>
      <c r="O99" s="5">
        <f>ROUND($M97,2)</f>
        <v>157.30000000000001</v>
      </c>
      <c r="P99" s="5">
        <v>0</v>
      </c>
      <c r="Q99" s="5">
        <f>P99+O99</f>
        <v>157.30000000000001</v>
      </c>
      <c r="S99" s="5" t="s">
        <v>116</v>
      </c>
      <c r="T99" s="5">
        <f>ROUND($M97,2)</f>
        <v>157.30000000000001</v>
      </c>
      <c r="U99" s="5">
        <v>0</v>
      </c>
      <c r="V99" s="5">
        <f>U99+T99</f>
        <v>157.30000000000001</v>
      </c>
      <c r="X99" s="5" t="s">
        <v>116</v>
      </c>
      <c r="Y99" s="5">
        <f>ROUND($M97,2)</f>
        <v>157.30000000000001</v>
      </c>
      <c r="Z99" s="5">
        <v>0</v>
      </c>
      <c r="AA99" s="5">
        <f>Z99+Y99</f>
        <v>157.30000000000001</v>
      </c>
      <c r="AC99" s="5" t="s">
        <v>116</v>
      </c>
      <c r="AD99" s="5">
        <f>ROUND($M97,2)</f>
        <v>157.30000000000001</v>
      </c>
      <c r="AE99" s="5">
        <v>0</v>
      </c>
      <c r="AF99" s="5">
        <f>AE99+AD99</f>
        <v>157.30000000000001</v>
      </c>
      <c r="AH99" s="5" t="s">
        <v>116</v>
      </c>
      <c r="AI99" s="5">
        <f>ROUND($M97,2)</f>
        <v>157.30000000000001</v>
      </c>
      <c r="AJ99" s="5">
        <v>0</v>
      </c>
      <c r="AK99" s="5">
        <f>AJ99+AI99</f>
        <v>157.30000000000001</v>
      </c>
      <c r="AM99" s="5" t="s">
        <v>116</v>
      </c>
      <c r="AN99" s="5">
        <f>ROUND($M97,2)</f>
        <v>157.30000000000001</v>
      </c>
      <c r="AO99" s="5">
        <v>0</v>
      </c>
      <c r="AP99" s="5">
        <f>AO99+AN99</f>
        <v>157.30000000000001</v>
      </c>
      <c r="AR99" s="5" t="s">
        <v>116</v>
      </c>
      <c r="AS99" s="5">
        <f>ROUND($M97,2)</f>
        <v>157.30000000000001</v>
      </c>
      <c r="AT99" s="5">
        <v>0</v>
      </c>
      <c r="AU99" s="5">
        <f>AT99+AS99</f>
        <v>157.30000000000001</v>
      </c>
      <c r="AW99" s="5" t="s">
        <v>116</v>
      </c>
      <c r="AX99" s="5">
        <f>ROUND($M97,2)</f>
        <v>157.30000000000001</v>
      </c>
      <c r="AY99" s="5">
        <v>0</v>
      </c>
      <c r="AZ99" s="5">
        <f>AY99+AX99</f>
        <v>157.30000000000001</v>
      </c>
      <c r="BB99" s="5" t="s">
        <v>116</v>
      </c>
      <c r="BC99" s="5">
        <f>ROUND($M97,2)</f>
        <v>157.30000000000001</v>
      </c>
      <c r="BD99" s="5">
        <v>0</v>
      </c>
      <c r="BE99" s="5">
        <f>BD99+BC99</f>
        <v>157.30000000000001</v>
      </c>
      <c r="BG99" s="5" t="s">
        <v>116</v>
      </c>
      <c r="BH99" s="5">
        <f>ROUND($M97,2)</f>
        <v>157.30000000000001</v>
      </c>
      <c r="BI99" s="5">
        <v>0</v>
      </c>
      <c r="BJ99" s="5">
        <f>BI99+BH99</f>
        <v>157.30000000000001</v>
      </c>
      <c r="BL99" s="5" t="s">
        <v>116</v>
      </c>
      <c r="BM99" s="5">
        <f>ROUND($M97,2)</f>
        <v>157.30000000000001</v>
      </c>
      <c r="BN99" s="5">
        <v>0</v>
      </c>
      <c r="BO99" s="5">
        <f>BN99+BM99</f>
        <v>157.30000000000001</v>
      </c>
      <c r="BQ99" s="5" t="s">
        <v>116</v>
      </c>
      <c r="BR99" s="5">
        <f>ROUND($M97,2)</f>
        <v>157.30000000000001</v>
      </c>
      <c r="BS99" s="5">
        <v>0</v>
      </c>
      <c r="BT99" s="5">
        <f>BS99+BR99</f>
        <v>157.30000000000001</v>
      </c>
      <c r="BV99" s="5" t="s">
        <v>116</v>
      </c>
      <c r="BW99" s="5">
        <f>ROUND($M97,2)</f>
        <v>157.30000000000001</v>
      </c>
      <c r="BX99" s="5">
        <v>0</v>
      </c>
      <c r="BY99" s="5">
        <f>BX99+BW99</f>
        <v>157.30000000000001</v>
      </c>
      <c r="CA99" s="5" t="s">
        <v>116</v>
      </c>
      <c r="CB99" s="5">
        <f>ROUND($M97,2)</f>
        <v>157.30000000000001</v>
      </c>
      <c r="CC99" s="5">
        <v>0</v>
      </c>
      <c r="CD99" s="5">
        <f>CC99+CB99</f>
        <v>157.30000000000001</v>
      </c>
    </row>
    <row r="100" spans="1:82" x14ac:dyDescent="0.3">
      <c r="E100" s="21" t="s">
        <v>99</v>
      </c>
      <c r="F100" s="5">
        <f>INDEX(CharacterData!$A$3:$AV$36, MATCH(E95, CharacterData!$A$3:$A$36, 0), MATCH($E100, CharacterData!$A$2:$AV$2, 0))</f>
        <v>0</v>
      </c>
      <c r="G100" s="5">
        <f>IFERROR(INDEX(BuffData!$B$3:$W$119, MATCH($E95, BuffData!$A$3:$A$119, 0), MATCH($E100, BuffData!$B$2:$W$2, 0)),-1)</f>
        <v>0</v>
      </c>
      <c r="H100" s="5">
        <f>IFERROR(INDEX(BuffData!$X$3:$AS$119, MATCH(H94, BuffData!$A$3:$A$119, 0), MATCH($E100, BuffData!$X$2:$AS$2, 0)),-1)</f>
        <v>-1</v>
      </c>
      <c r="I100" s="5">
        <f>IFERROR(INDEX(BuffData!$AT$3:$BO$119, MATCH(I$16, BuffData!$A$3:$A$119, 0), MATCH($E100, BuffData!$AT$2:$BO$2, 0)),-1)</f>
        <v>0</v>
      </c>
      <c r="J100" s="5">
        <f>IFERROR(INDEX(BuffData!$AT$3:$BO$119, MATCH(J$16, BuffData!$A$3:$A$119, 0), MATCH($E100, BuffData!$AT$2:$BO$2, 0)),-1)</f>
        <v>0</v>
      </c>
      <c r="K100" s="5">
        <f>IFERROR(INDEX(BuffData!$AT$3:$BO$119, MATCH(K$16, BuffData!$A$3:$A$119, 0), MATCH($E100, BuffData!$AT$2:$BO$2, 0)),-1)</f>
        <v>0</v>
      </c>
      <c r="L100" s="5">
        <f>IFERROR(INDEX(SeasonData!$A$3:$W$27, MATCH(L$16, SeasonData!$A$3:$A$116, 0), MATCH(E100, SeasonData!$A$2:$W$2, 0)),-1)</f>
        <v>0</v>
      </c>
      <c r="M100" s="5">
        <f t="shared" si="40"/>
        <v>-1</v>
      </c>
      <c r="N100" s="5" t="s">
        <v>117</v>
      </c>
      <c r="O100" s="6"/>
      <c r="P100" s="5">
        <v>0</v>
      </c>
      <c r="Q100" s="24">
        <v>94.1</v>
      </c>
      <c r="S100" s="5" t="s">
        <v>117</v>
      </c>
      <c r="T100" s="6"/>
      <c r="U100" s="5">
        <v>0</v>
      </c>
      <c r="V100" s="24">
        <v>131.5</v>
      </c>
      <c r="X100" s="5" t="s">
        <v>117</v>
      </c>
      <c r="Y100" s="6"/>
      <c r="Z100" s="5">
        <v>0</v>
      </c>
      <c r="AA100" s="24">
        <v>143</v>
      </c>
      <c r="AC100" s="5" t="s">
        <v>117</v>
      </c>
      <c r="AD100" s="6"/>
      <c r="AE100" s="5">
        <v>0</v>
      </c>
      <c r="AF100" s="24">
        <v>177.9</v>
      </c>
      <c r="AH100" s="5" t="s">
        <v>117</v>
      </c>
      <c r="AI100" s="6"/>
      <c r="AJ100" s="5">
        <v>0</v>
      </c>
      <c r="AK100" s="24">
        <v>177.9</v>
      </c>
      <c r="AM100" s="5" t="s">
        <v>117</v>
      </c>
      <c r="AN100" s="6"/>
      <c r="AO100" s="5">
        <v>0</v>
      </c>
      <c r="AP100" s="24">
        <v>286.2</v>
      </c>
      <c r="AR100" s="5" t="s">
        <v>117</v>
      </c>
      <c r="AS100" s="6"/>
      <c r="AT100" s="5">
        <v>0</v>
      </c>
      <c r="AU100" s="24">
        <v>177.9</v>
      </c>
      <c r="AW100" s="5" t="s">
        <v>117</v>
      </c>
      <c r="AX100" s="6"/>
      <c r="AY100" s="5">
        <v>0</v>
      </c>
      <c r="AZ100" s="24">
        <v>103.1</v>
      </c>
      <c r="BB100" s="5" t="s">
        <v>117</v>
      </c>
      <c r="BC100" s="6"/>
      <c r="BD100" s="5">
        <v>0</v>
      </c>
      <c r="BE100" s="24">
        <v>1109</v>
      </c>
      <c r="BG100" s="5" t="s">
        <v>117</v>
      </c>
      <c r="BH100" s="6"/>
      <c r="BI100" s="5">
        <v>0</v>
      </c>
      <c r="BJ100" s="24">
        <v>707.4</v>
      </c>
      <c r="BL100" s="5" t="s">
        <v>117</v>
      </c>
      <c r="BM100" s="6"/>
      <c r="BN100" s="5">
        <v>0</v>
      </c>
      <c r="BO100" s="24">
        <v>749</v>
      </c>
      <c r="BQ100" s="5" t="s">
        <v>117</v>
      </c>
      <c r="BR100" s="6"/>
      <c r="BS100" s="5">
        <v>0</v>
      </c>
      <c r="BT100" s="24">
        <v>449.9</v>
      </c>
      <c r="BV100" s="5" t="s">
        <v>117</v>
      </c>
      <c r="BW100" s="6"/>
      <c r="BX100" s="5">
        <v>0</v>
      </c>
      <c r="BY100" s="24">
        <v>749</v>
      </c>
      <c r="CA100" s="5" t="s">
        <v>117</v>
      </c>
      <c r="CB100" s="6"/>
      <c r="CC100" s="5">
        <v>0</v>
      </c>
      <c r="CD100" s="24">
        <v>795</v>
      </c>
    </row>
    <row r="101" spans="1:82" x14ac:dyDescent="0.3">
      <c r="E101" s="21" t="s">
        <v>100</v>
      </c>
      <c r="F101" s="5">
        <f>INDEX(CharacterData!$A$3:$AV$36, MATCH(E95, CharacterData!$A$3:$A$36, 0), MATCH($E101, CharacterData!$A$2:$AV$2, 0))</f>
        <v>0</v>
      </c>
      <c r="G101" s="5">
        <f>IFERROR(INDEX(BuffData!$B$3:$W$119, MATCH($E95, BuffData!$A$3:$A$119, 0), MATCH($E101, BuffData!$B$2:$W$2, 0)),-1)</f>
        <v>24</v>
      </c>
      <c r="H101" s="5">
        <f>IFERROR(INDEX(BuffData!$X$3:$AS$119, MATCH(H94, BuffData!$A$3:$A$119, 0), MATCH($E101, BuffData!$X$2:$AS$2, 0)),-1)</f>
        <v>-1</v>
      </c>
      <c r="I101" s="5">
        <f>IFERROR(INDEX(BuffData!$AT$3:$BO$119, MATCH(I$16, BuffData!$A$3:$A$119, 0), MATCH($E101, BuffData!$AT$2:$BO$2, 0)),-1)</f>
        <v>0</v>
      </c>
      <c r="J101" s="5">
        <f>IFERROR(INDEX(BuffData!$AT$3:$BO$119, MATCH(J$16, BuffData!$A$3:$A$119, 0), MATCH($E101, BuffData!$AT$2:$BO$2, 0)),-1)</f>
        <v>0</v>
      </c>
      <c r="K101" s="5">
        <f>IFERROR(INDEX(BuffData!$AT$3:$BO$119, MATCH(K$16, BuffData!$A$3:$A$119, 0), MATCH($E101, BuffData!$AT$2:$BO$2, 0)),-1)</f>
        <v>0</v>
      </c>
      <c r="L101" s="5">
        <f>IFERROR(INDEX(SeasonData!$A$3:$W$27, MATCH(L$16, SeasonData!$A$3:$A$116, 0), MATCH(E101, SeasonData!$A$2:$W$2, 0)),-1)</f>
        <v>0</v>
      </c>
      <c r="M101" s="5">
        <f t="shared" si="40"/>
        <v>23</v>
      </c>
      <c r="N101" s="5" t="s">
        <v>1</v>
      </c>
      <c r="O101" s="5">
        <f>$M98</f>
        <v>71.2</v>
      </c>
      <c r="P101" s="5">
        <v>0</v>
      </c>
      <c r="Q101" s="5">
        <f>O101+P101</f>
        <v>71.2</v>
      </c>
      <c r="S101" s="5" t="s">
        <v>1</v>
      </c>
      <c r="T101" s="5">
        <f>$M98</f>
        <v>71.2</v>
      </c>
      <c r="U101" s="5">
        <v>0</v>
      </c>
      <c r="V101" s="5">
        <f>T101+U101</f>
        <v>71.2</v>
      </c>
      <c r="X101" s="5" t="s">
        <v>1</v>
      </c>
      <c r="Y101" s="5">
        <f>$M98</f>
        <v>71.2</v>
      </c>
      <c r="Z101" s="5">
        <v>0</v>
      </c>
      <c r="AA101" s="5">
        <f>Y101+Z101</f>
        <v>71.2</v>
      </c>
      <c r="AC101" s="5" t="s">
        <v>1</v>
      </c>
      <c r="AD101" s="5">
        <f>$M98</f>
        <v>71.2</v>
      </c>
      <c r="AE101" s="5">
        <v>0</v>
      </c>
      <c r="AF101" s="5">
        <f>AD101+AE101</f>
        <v>71.2</v>
      </c>
      <c r="AH101" s="5" t="s">
        <v>1</v>
      </c>
      <c r="AI101" s="5">
        <f>$M98</f>
        <v>71.2</v>
      </c>
      <c r="AJ101" s="5">
        <v>0</v>
      </c>
      <c r="AK101" s="5">
        <f>AI101+AJ101</f>
        <v>71.2</v>
      </c>
      <c r="AM101" s="5" t="s">
        <v>1</v>
      </c>
      <c r="AN101" s="5">
        <f>$M98</f>
        <v>71.2</v>
      </c>
      <c r="AO101" s="5">
        <v>0</v>
      </c>
      <c r="AP101" s="5">
        <f>AN101+AO101</f>
        <v>71.2</v>
      </c>
      <c r="AR101" s="5" t="s">
        <v>1</v>
      </c>
      <c r="AS101" s="5">
        <f>$M98</f>
        <v>71.2</v>
      </c>
      <c r="AT101" s="5">
        <v>0</v>
      </c>
      <c r="AU101" s="5">
        <f>AS101+AT101</f>
        <v>71.2</v>
      </c>
      <c r="AW101" s="5" t="s">
        <v>1</v>
      </c>
      <c r="AX101" s="5">
        <f>$M98</f>
        <v>71.2</v>
      </c>
      <c r="AY101" s="5">
        <v>0</v>
      </c>
      <c r="AZ101" s="5">
        <f>AX101+AY101</f>
        <v>71.2</v>
      </c>
      <c r="BB101" s="5" t="s">
        <v>1</v>
      </c>
      <c r="BC101" s="5">
        <f>$M98</f>
        <v>71.2</v>
      </c>
      <c r="BD101" s="5">
        <v>0</v>
      </c>
      <c r="BE101" s="5">
        <f>BC101+BD101</f>
        <v>71.2</v>
      </c>
      <c r="BG101" s="5" t="s">
        <v>1</v>
      </c>
      <c r="BH101" s="5">
        <f>$M98</f>
        <v>71.2</v>
      </c>
      <c r="BI101" s="5">
        <v>0</v>
      </c>
      <c r="BJ101" s="5">
        <f>BH101+BI101</f>
        <v>71.2</v>
      </c>
      <c r="BL101" s="5" t="s">
        <v>1</v>
      </c>
      <c r="BM101" s="5">
        <f>$M98</f>
        <v>71.2</v>
      </c>
      <c r="BN101" s="5">
        <v>0</v>
      </c>
      <c r="BO101" s="5">
        <f>BM101+BN101</f>
        <v>71.2</v>
      </c>
      <c r="BQ101" s="5" t="s">
        <v>1</v>
      </c>
      <c r="BR101" s="5">
        <f>$M98</f>
        <v>71.2</v>
      </c>
      <c r="BS101" s="5">
        <v>0</v>
      </c>
      <c r="BT101" s="5">
        <f>BR101+BS101</f>
        <v>71.2</v>
      </c>
      <c r="BV101" s="5" t="s">
        <v>1</v>
      </c>
      <c r="BW101" s="5">
        <f>$M98</f>
        <v>71.2</v>
      </c>
      <c r="BX101" s="5">
        <v>0</v>
      </c>
      <c r="BY101" s="5">
        <f>BW101+BX101</f>
        <v>71.2</v>
      </c>
      <c r="CA101" s="5" t="s">
        <v>1</v>
      </c>
      <c r="CB101" s="5">
        <f>$M98</f>
        <v>71.2</v>
      </c>
      <c r="CC101" s="5">
        <v>0</v>
      </c>
      <c r="CD101" s="5">
        <f>CB101+CC101</f>
        <v>71.2</v>
      </c>
    </row>
    <row r="102" spans="1:82" x14ac:dyDescent="0.3">
      <c r="E102" s="21" t="s">
        <v>101</v>
      </c>
      <c r="F102" s="5">
        <f>INDEX(CharacterData!$A$3:$AV$36, MATCH(E95, CharacterData!$A$3:$A$36, 0), MATCH($E102, CharacterData!$A$2:$AV$2, 0))</f>
        <v>0</v>
      </c>
      <c r="G102" s="5">
        <f>IFERROR(INDEX(BuffData!$B$3:$W$119, MATCH($E95, BuffData!$A$3:$A$119, 0), MATCH($E102, BuffData!$B$2:$W$2, 0)),-1)</f>
        <v>0</v>
      </c>
      <c r="H102" s="5">
        <f>IFERROR(INDEX(BuffData!$X$3:$AS$119, MATCH(H94, BuffData!$A$3:$A$119, 0), MATCH($E102, BuffData!$X$2:$AS$2, 0)),-1)</f>
        <v>-1</v>
      </c>
      <c r="I102" s="5">
        <f>IFERROR(INDEX(BuffData!$AT$3:$BO$119, MATCH(I$16, BuffData!$A$3:$A$119, 0), MATCH($E102, BuffData!$AT$2:$BO$2, 0)),-1)</f>
        <v>0</v>
      </c>
      <c r="J102" s="5">
        <f>IFERROR(INDEX(BuffData!$AT$3:$BO$119, MATCH(J$16, BuffData!$A$3:$A$119, 0), MATCH($E102, BuffData!$AT$2:$BO$2, 0)),-1)</f>
        <v>0</v>
      </c>
      <c r="K102" s="5">
        <f>IFERROR(INDEX(BuffData!$AT$3:$BO$119, MATCH(K$16, BuffData!$A$3:$A$119, 0), MATCH($E102, BuffData!$AT$2:$BO$2, 0)),-1)</f>
        <v>0</v>
      </c>
      <c r="L102" s="5">
        <f>IFERROR(INDEX(SeasonData!$A$3:$W$27, MATCH(L$16, SeasonData!$A$3:$A$116, 0), MATCH(E102, SeasonData!$A$2:$W$2, 0)),-1)</f>
        <v>0</v>
      </c>
      <c r="M102" s="5">
        <f t="shared" si="40"/>
        <v>-1</v>
      </c>
      <c r="N102" s="5" t="s">
        <v>87</v>
      </c>
      <c r="O102" s="5">
        <f>$M99</f>
        <v>284</v>
      </c>
      <c r="P102" s="5">
        <v>0</v>
      </c>
      <c r="Q102" s="5">
        <f t="shared" ref="Q102:Q111" si="41">O102+P102</f>
        <v>284</v>
      </c>
      <c r="S102" s="5" t="s">
        <v>87</v>
      </c>
      <c r="T102" s="5">
        <f>$M99</f>
        <v>284</v>
      </c>
      <c r="U102" s="5">
        <v>0</v>
      </c>
      <c r="V102" s="5">
        <f t="shared" ref="V102:V111" si="42">T102+U102</f>
        <v>284</v>
      </c>
      <c r="X102" s="5" t="s">
        <v>87</v>
      </c>
      <c r="Y102" s="5">
        <f>$M99</f>
        <v>284</v>
      </c>
      <c r="Z102" s="5">
        <v>0</v>
      </c>
      <c r="AA102" s="5">
        <f t="shared" ref="AA102:AA111" si="43">Y102+Z102</f>
        <v>284</v>
      </c>
      <c r="AC102" s="5" t="s">
        <v>87</v>
      </c>
      <c r="AD102" s="5">
        <f>$M99</f>
        <v>284</v>
      </c>
      <c r="AE102" s="5">
        <v>0</v>
      </c>
      <c r="AF102" s="5">
        <f t="shared" ref="AF102:AF111" si="44">AD102+AE102</f>
        <v>284</v>
      </c>
      <c r="AH102" s="5" t="s">
        <v>87</v>
      </c>
      <c r="AI102" s="5">
        <f>$M99</f>
        <v>284</v>
      </c>
      <c r="AJ102" s="5">
        <v>0</v>
      </c>
      <c r="AK102" s="5">
        <f t="shared" ref="AK102:AK111" si="45">AI102+AJ102</f>
        <v>284</v>
      </c>
      <c r="AM102" s="5" t="s">
        <v>87</v>
      </c>
      <c r="AN102" s="5">
        <f>$M99</f>
        <v>284</v>
      </c>
      <c r="AO102" s="5">
        <v>0</v>
      </c>
      <c r="AP102" s="5">
        <f t="shared" ref="AP102:AP111" si="46">AN102+AO102</f>
        <v>284</v>
      </c>
      <c r="AR102" s="5" t="s">
        <v>87</v>
      </c>
      <c r="AS102" s="5">
        <f>$M99</f>
        <v>284</v>
      </c>
      <c r="AT102" s="5">
        <v>0</v>
      </c>
      <c r="AU102" s="5">
        <f t="shared" ref="AU102:AU111" si="47">AS102+AT102</f>
        <v>284</v>
      </c>
      <c r="AW102" s="5" t="s">
        <v>87</v>
      </c>
      <c r="AX102" s="5">
        <f>$M99</f>
        <v>284</v>
      </c>
      <c r="AY102" s="5">
        <v>0</v>
      </c>
      <c r="AZ102" s="5">
        <f t="shared" ref="AZ102:AZ111" si="48">AX102+AY102</f>
        <v>284</v>
      </c>
      <c r="BB102" s="5" t="s">
        <v>87</v>
      </c>
      <c r="BC102" s="5">
        <f>$M99</f>
        <v>284</v>
      </c>
      <c r="BD102" s="5">
        <v>0</v>
      </c>
      <c r="BE102" s="5">
        <f t="shared" ref="BE102:BE111" si="49">BC102+BD102</f>
        <v>284</v>
      </c>
      <c r="BG102" s="5" t="s">
        <v>87</v>
      </c>
      <c r="BH102" s="5">
        <f>$M99</f>
        <v>284</v>
      </c>
      <c r="BI102" s="5">
        <v>0</v>
      </c>
      <c r="BJ102" s="5">
        <f t="shared" ref="BJ102:BJ111" si="50">BH102+BI102</f>
        <v>284</v>
      </c>
      <c r="BL102" s="5" t="s">
        <v>87</v>
      </c>
      <c r="BM102" s="5">
        <f>$M99</f>
        <v>284</v>
      </c>
      <c r="BN102" s="5">
        <v>0</v>
      </c>
      <c r="BO102" s="5">
        <f t="shared" ref="BO102:BO111" si="51">BM102+BN102</f>
        <v>284</v>
      </c>
      <c r="BQ102" s="5" t="s">
        <v>87</v>
      </c>
      <c r="BR102" s="5">
        <f>$M99</f>
        <v>284</v>
      </c>
      <c r="BS102" s="5">
        <v>0</v>
      </c>
      <c r="BT102" s="5">
        <f t="shared" ref="BT102:BT111" si="52">BR102+BS102</f>
        <v>284</v>
      </c>
      <c r="BV102" s="5" t="s">
        <v>87</v>
      </c>
      <c r="BW102" s="5">
        <f>$M99</f>
        <v>284</v>
      </c>
      <c r="BX102" s="5">
        <v>0</v>
      </c>
      <c r="BY102" s="5">
        <f t="shared" ref="BY102:BY111" si="53">BW102+BX102</f>
        <v>284</v>
      </c>
      <c r="CA102" s="5" t="s">
        <v>87</v>
      </c>
      <c r="CB102" s="5">
        <f>$M99</f>
        <v>284</v>
      </c>
      <c r="CC102" s="5">
        <v>0</v>
      </c>
      <c r="CD102" s="5">
        <f t="shared" ref="CD102:CD111" si="54">CB102+CC102</f>
        <v>284</v>
      </c>
    </row>
    <row r="103" spans="1:82" x14ac:dyDescent="0.3">
      <c r="E103" s="21" t="s">
        <v>102</v>
      </c>
      <c r="F103" s="5">
        <f>INDEX(CharacterData!$A$3:$AV$36, MATCH(E95, CharacterData!$A$3:$A$36, 0), MATCH($E103, CharacterData!$A$2:$AV$2, 0))</f>
        <v>0</v>
      </c>
      <c r="G103" s="5">
        <f>IFERROR(INDEX(BuffData!$B$3:$W$119, MATCH($E95, BuffData!$A$3:$A$119, 0), MATCH($E103, BuffData!$B$2:$W$2, 0)),-1)</f>
        <v>0</v>
      </c>
      <c r="H103" s="5">
        <f>IFERROR(INDEX(BuffData!$X$3:$AS$119, MATCH(H94, BuffData!$A$3:$A$119, 0), MATCH($E103, BuffData!$X$2:$AS$2, 0)),-1)</f>
        <v>-1</v>
      </c>
      <c r="I103" s="5">
        <f>IFERROR(INDEX(BuffData!$AT$3:$BO$119, MATCH(I$16, BuffData!$A$3:$A$119, 0), MATCH($E103, BuffData!$AT$2:$BO$2, 0)),-1)</f>
        <v>0</v>
      </c>
      <c r="J103" s="5">
        <f>IFERROR(INDEX(BuffData!$AT$3:$BO$119, MATCH(J$16, BuffData!$A$3:$A$119, 0), MATCH($E103, BuffData!$AT$2:$BO$2, 0)),-1)</f>
        <v>0</v>
      </c>
      <c r="K103" s="5">
        <f>IFERROR(INDEX(BuffData!$AT$3:$BO$119, MATCH(K$16, BuffData!$A$3:$A$119, 0), MATCH($E103, BuffData!$AT$2:$BO$2, 0)),-1)</f>
        <v>0</v>
      </c>
      <c r="L103" s="5">
        <f>IFERROR(INDEX(SeasonData!$A$3:$W$27, MATCH(L$16, SeasonData!$A$3:$A$116, 0), MATCH(E103, SeasonData!$A$2:$W$2, 0)),-1)</f>
        <v>0</v>
      </c>
      <c r="M103" s="5">
        <f t="shared" si="40"/>
        <v>-1</v>
      </c>
      <c r="N103" s="21" t="s">
        <v>165</v>
      </c>
      <c r="O103" s="5" cm="1">
        <f t="array" ref="O103">IFERROR(
  INDEX($M96:$M117,
    MATCH(
      _xlfn.SWITCH(O96,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0</v>
      </c>
      <c r="P103" s="5">
        <v>0</v>
      </c>
      <c r="Q103" s="5">
        <f t="shared" si="41"/>
        <v>0</v>
      </c>
      <c r="S103" s="21" t="s">
        <v>165</v>
      </c>
      <c r="T103" s="5" cm="1">
        <f t="array" ref="T103">IFERROR(
  INDEX($M96:$M117,
    MATCH(
      _xlfn.SWITCH(T96,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23</v>
      </c>
      <c r="U103" s="5">
        <v>0</v>
      </c>
      <c r="V103" s="5">
        <f t="shared" si="42"/>
        <v>23</v>
      </c>
      <c r="X103" s="21" t="s">
        <v>165</v>
      </c>
      <c r="Y103" s="5" cm="1">
        <f t="array" ref="Y103">IFERROR(
  INDEX($M96:$M117,
    MATCH(
      _xlfn.SWITCH(Y96,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23</v>
      </c>
      <c r="Z103" s="5">
        <v>0</v>
      </c>
      <c r="AA103" s="5">
        <f t="shared" si="43"/>
        <v>23</v>
      </c>
      <c r="AC103" s="21" t="s">
        <v>165</v>
      </c>
      <c r="AD103" s="5" cm="1">
        <f t="array" ref="AD103">IFERROR(
  INDEX($M96:$M117,
    MATCH(
      _xlfn.SWITCH(AD96,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43</v>
      </c>
      <c r="AE103" s="5">
        <v>0</v>
      </c>
      <c r="AF103" s="5">
        <f t="shared" si="44"/>
        <v>43</v>
      </c>
      <c r="AH103" s="21" t="s">
        <v>165</v>
      </c>
      <c r="AI103" s="5" cm="1">
        <f t="array" ref="AI103">IFERROR(
  INDEX($M96:$M117,
    MATCH(
      _xlfn.SWITCH(AI96,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23</v>
      </c>
      <c r="AJ103" s="5">
        <v>0</v>
      </c>
      <c r="AK103" s="5">
        <f t="shared" si="45"/>
        <v>23</v>
      </c>
      <c r="AM103" s="21" t="s">
        <v>165</v>
      </c>
      <c r="AN103" s="5" cm="1">
        <f t="array" ref="AN103">IFERROR(
  INDEX($M96:$M117,
    MATCH(
      _xlfn.SWITCH(AN96,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23</v>
      </c>
      <c r="AO103" s="5">
        <v>0</v>
      </c>
      <c r="AP103" s="5">
        <f t="shared" si="46"/>
        <v>23</v>
      </c>
      <c r="AR103" s="21" t="s">
        <v>165</v>
      </c>
      <c r="AS103" s="5" cm="1">
        <f t="array" ref="AS103">IFERROR(
  INDEX($M96:$M117,
    MATCH(
      _xlfn.SWITCH(AS96,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43</v>
      </c>
      <c r="AT103" s="5">
        <v>0</v>
      </c>
      <c r="AU103" s="5">
        <f t="shared" si="47"/>
        <v>43</v>
      </c>
      <c r="AW103" s="21" t="s">
        <v>165</v>
      </c>
      <c r="AX103" s="5" cm="1">
        <f t="array" ref="AX103">IFERROR(
  INDEX($M96:$M117,
    MATCH(
      _xlfn.SWITCH(AX96,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23</v>
      </c>
      <c r="AY103" s="5">
        <v>0</v>
      </c>
      <c r="AZ103" s="5">
        <f t="shared" si="48"/>
        <v>23</v>
      </c>
      <c r="BB103" s="21" t="s">
        <v>165</v>
      </c>
      <c r="BC103" s="5" cm="1">
        <f t="array" ref="BC103">IFERROR(
  INDEX($M96:$M117,
    MATCH(
      _xlfn.SWITCH(BC96,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43</v>
      </c>
      <c r="BD103" s="5">
        <v>0</v>
      </c>
      <c r="BE103" s="5">
        <f t="shared" si="49"/>
        <v>43</v>
      </c>
      <c r="BG103" s="21" t="s">
        <v>165</v>
      </c>
      <c r="BH103" s="5" cm="1">
        <f t="array" ref="BH103">IFERROR(
  INDEX($M96:$M117,
    MATCH(
      _xlfn.SWITCH(BH96,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23</v>
      </c>
      <c r="BI103" s="5">
        <v>0</v>
      </c>
      <c r="BJ103" s="5">
        <f t="shared" si="50"/>
        <v>23</v>
      </c>
      <c r="BL103" s="21" t="s">
        <v>165</v>
      </c>
      <c r="BM103" s="5" cm="1">
        <f t="array" ref="BM103">IFERROR(
  INDEX($M96:$M117,
    MATCH(
      _xlfn.SWITCH(BM96,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43</v>
      </c>
      <c r="BN103" s="5">
        <v>0</v>
      </c>
      <c r="BO103" s="5">
        <f t="shared" si="51"/>
        <v>43</v>
      </c>
      <c r="BQ103" s="21" t="s">
        <v>165</v>
      </c>
      <c r="BR103" s="5" cm="1">
        <f t="array" ref="BR103">IFERROR(
  INDEX($M96:$M117,
    MATCH(
      _xlfn.SWITCH(BR96,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23</v>
      </c>
      <c r="BS103" s="5">
        <v>0</v>
      </c>
      <c r="BT103" s="5">
        <f t="shared" si="52"/>
        <v>23</v>
      </c>
      <c r="BV103" s="21" t="s">
        <v>165</v>
      </c>
      <c r="BW103" s="5" cm="1">
        <f t="array" ref="BW103">IFERROR(
  INDEX($M96:$M117,
    MATCH(
      _xlfn.SWITCH(BW96,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43</v>
      </c>
      <c r="BX103" s="5">
        <v>0</v>
      </c>
      <c r="BY103" s="5">
        <f t="shared" si="53"/>
        <v>43</v>
      </c>
      <c r="CA103" s="21" t="s">
        <v>165</v>
      </c>
      <c r="CB103" s="5" cm="1">
        <f t="array" ref="CB103">IFERROR(
  INDEX($M96:$M117,
    MATCH(
      _xlfn.SWITCH(CB96,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$E96:$E117, 0
    )
  ),
0
)</f>
        <v>43</v>
      </c>
      <c r="CC103" s="5">
        <v>0</v>
      </c>
      <c r="CD103" s="5">
        <f t="shared" si="54"/>
        <v>43</v>
      </c>
    </row>
    <row r="104" spans="1:82" x14ac:dyDescent="0.3">
      <c r="E104" s="21" t="s">
        <v>103</v>
      </c>
      <c r="F104" s="5">
        <f>INDEX(CharacterData!$A$3:$AV$36, MATCH(E95, CharacterData!$A$3:$A$36, 0), MATCH($E104, CharacterData!$A$2:$AV$2, 0))</f>
        <v>0</v>
      </c>
      <c r="G104" s="5">
        <f>IFERROR(INDEX(BuffData!$B$3:$W$119, MATCH($E95, BuffData!$A$3:$A$119, 0), MATCH($E104, BuffData!$B$2:$W$2, 0)),-1)</f>
        <v>44</v>
      </c>
      <c r="H104" s="5">
        <f>IFERROR(INDEX(BuffData!$X$3:$AS$119, MATCH(H94, BuffData!$A$3:$A$119, 0), MATCH($E104, BuffData!$X$2:$AS$2, 0)),-1)</f>
        <v>-1</v>
      </c>
      <c r="I104" s="5">
        <f>IFERROR(INDEX(BuffData!$AT$3:$BO$119, MATCH(I$16, BuffData!$A$3:$A$119, 0), MATCH($E104, BuffData!$AT$2:$BO$2, 0)),-1)</f>
        <v>0</v>
      </c>
      <c r="J104" s="5">
        <f>IFERROR(INDEX(BuffData!$AT$3:$BO$119, MATCH(J$16, BuffData!$A$3:$A$119, 0), MATCH($E104, BuffData!$AT$2:$BO$2, 0)),-1)</f>
        <v>0</v>
      </c>
      <c r="K104" s="5">
        <f>IFERROR(INDEX(BuffData!$AT$3:$BO$119, MATCH(K$16, BuffData!$A$3:$A$119, 0), MATCH($E104, BuffData!$AT$2:$BO$2, 0)),-1)</f>
        <v>0</v>
      </c>
      <c r="L104" s="5">
        <f>IFERROR(INDEX(SeasonData!$A$3:$W$27, MATCH(L$16, SeasonData!$A$3:$A$116, 0), MATCH(E104, SeasonData!$A$2:$W$2, 0)),-1)</f>
        <v>0</v>
      </c>
      <c r="M104" s="5">
        <f t="shared" si="40"/>
        <v>43</v>
      </c>
      <c r="N104" s="21" t="s">
        <v>141</v>
      </c>
      <c r="O104" s="5">
        <f>$M106</f>
        <v>87</v>
      </c>
      <c r="P104" s="5">
        <v>0</v>
      </c>
      <c r="Q104" s="5">
        <f t="shared" si="41"/>
        <v>87</v>
      </c>
      <c r="S104" s="21" t="s">
        <v>141</v>
      </c>
      <c r="T104" s="5">
        <f>$M106</f>
        <v>87</v>
      </c>
      <c r="U104" s="5">
        <v>0</v>
      </c>
      <c r="V104" s="5">
        <f t="shared" si="42"/>
        <v>87</v>
      </c>
      <c r="X104" s="21" t="s">
        <v>141</v>
      </c>
      <c r="Y104" s="5">
        <f>$M106</f>
        <v>87</v>
      </c>
      <c r="Z104" s="5">
        <v>0</v>
      </c>
      <c r="AA104" s="5">
        <f t="shared" si="43"/>
        <v>87</v>
      </c>
      <c r="AC104" s="21" t="s">
        <v>141</v>
      </c>
      <c r="AD104" s="5">
        <f>$M106</f>
        <v>87</v>
      </c>
      <c r="AE104" s="5">
        <v>0</v>
      </c>
      <c r="AF104" s="5">
        <f t="shared" si="44"/>
        <v>87</v>
      </c>
      <c r="AH104" s="21" t="s">
        <v>141</v>
      </c>
      <c r="AI104" s="5">
        <f>$M106</f>
        <v>87</v>
      </c>
      <c r="AJ104" s="5">
        <v>0</v>
      </c>
      <c r="AK104" s="5">
        <f t="shared" si="45"/>
        <v>87</v>
      </c>
      <c r="AM104" s="21" t="s">
        <v>141</v>
      </c>
      <c r="AN104" s="5">
        <f>$M106</f>
        <v>87</v>
      </c>
      <c r="AO104" s="5">
        <v>0</v>
      </c>
      <c r="AP104" s="5">
        <f t="shared" si="46"/>
        <v>87</v>
      </c>
      <c r="AR104" s="21" t="s">
        <v>141</v>
      </c>
      <c r="AS104" s="5">
        <f>$M106</f>
        <v>87</v>
      </c>
      <c r="AT104" s="5">
        <v>0</v>
      </c>
      <c r="AU104" s="5">
        <f t="shared" si="47"/>
        <v>87</v>
      </c>
      <c r="AW104" s="21" t="s">
        <v>141</v>
      </c>
      <c r="AX104" s="5">
        <f>$M106</f>
        <v>87</v>
      </c>
      <c r="AY104" s="5">
        <v>0</v>
      </c>
      <c r="AZ104" s="5">
        <f t="shared" si="48"/>
        <v>87</v>
      </c>
      <c r="BB104" s="21" t="s">
        <v>141</v>
      </c>
      <c r="BC104" s="5">
        <f>$M106</f>
        <v>87</v>
      </c>
      <c r="BD104" s="5">
        <v>0</v>
      </c>
      <c r="BE104" s="5">
        <f t="shared" si="49"/>
        <v>87</v>
      </c>
      <c r="BG104" s="21" t="s">
        <v>141</v>
      </c>
      <c r="BH104" s="5">
        <f>$M106</f>
        <v>87</v>
      </c>
      <c r="BI104" s="5">
        <v>0</v>
      </c>
      <c r="BJ104" s="5">
        <f t="shared" si="50"/>
        <v>87</v>
      </c>
      <c r="BL104" s="21" t="s">
        <v>141</v>
      </c>
      <c r="BM104" s="5">
        <f>$M106</f>
        <v>87</v>
      </c>
      <c r="BN104" s="5">
        <v>0</v>
      </c>
      <c r="BO104" s="5">
        <f t="shared" si="51"/>
        <v>87</v>
      </c>
      <c r="BQ104" s="21" t="s">
        <v>141</v>
      </c>
      <c r="BR104" s="5">
        <f>$M106</f>
        <v>87</v>
      </c>
      <c r="BS104" s="5">
        <v>0</v>
      </c>
      <c r="BT104" s="5">
        <f t="shared" si="52"/>
        <v>87</v>
      </c>
      <c r="BV104" s="21" t="s">
        <v>141</v>
      </c>
      <c r="BW104" s="5">
        <f>$M106</f>
        <v>87</v>
      </c>
      <c r="BX104" s="5">
        <v>0</v>
      </c>
      <c r="BY104" s="5">
        <f t="shared" si="53"/>
        <v>87</v>
      </c>
      <c r="CA104" s="21" t="s">
        <v>141</v>
      </c>
      <c r="CB104" s="5">
        <f>$M106</f>
        <v>87</v>
      </c>
      <c r="CC104" s="5">
        <v>0</v>
      </c>
      <c r="CD104" s="5">
        <f t="shared" si="54"/>
        <v>87</v>
      </c>
    </row>
    <row r="105" spans="1:82" x14ac:dyDescent="0.3">
      <c r="E105" s="21" t="s">
        <v>161</v>
      </c>
      <c r="F105" s="6"/>
      <c r="G105" s="5">
        <f>IFERROR(INDEX(BuffData!$B$3:$W$119, MATCH($E95, BuffData!$A$3:$A$119, 0), MATCH($E105, BuffData!$B$2:$W$2, 0)),-1)</f>
        <v>0</v>
      </c>
      <c r="H105" s="5">
        <f>IFERROR(INDEX(BuffData!$X$3:$AS$119, MATCH(H94, BuffData!$A$3:$A$119, 0), MATCH($E105, BuffData!$X$2:$AS$2, 0)),-1)</f>
        <v>-1</v>
      </c>
      <c r="I105" s="5">
        <f>IFERROR(INDEX(BuffData!$AT$3:$BO$119, MATCH(I$16, BuffData!$A$3:$A$119, 0), MATCH($E105, BuffData!$AT$2:$BO$2, 0)),-1)</f>
        <v>0</v>
      </c>
      <c r="J105" s="5">
        <f>IFERROR(INDEX(BuffData!$AT$3:$BO$119, MATCH(J$16, BuffData!$A$3:$A$119, 0), MATCH($E105, BuffData!$AT$2:$BO$2, 0)),-1)</f>
        <v>58</v>
      </c>
      <c r="K105" s="5">
        <f>IFERROR(INDEX(BuffData!$AT$3:$BO$119, MATCH(K$16, BuffData!$A$3:$A$119, 0), MATCH($E105, BuffData!$AT$2:$BO$2, 0)),-1)</f>
        <v>40</v>
      </c>
      <c r="L105" s="5">
        <f>IFERROR(INDEX(SeasonData!$A$3:$W$27, MATCH(L$16, SeasonData!$A$3:$A$116, 0), MATCH(E105, SeasonData!$A$2:$W$2, 0)),-1)</f>
        <v>0</v>
      </c>
      <c r="M105" s="5">
        <f>SUM(G105:L105)</f>
        <v>97</v>
      </c>
      <c r="N105" s="21" t="s">
        <v>161</v>
      </c>
      <c r="O105" s="5">
        <f>$M105</f>
        <v>97</v>
      </c>
      <c r="P105" s="5">
        <v>0</v>
      </c>
      <c r="Q105" s="5">
        <f t="shared" si="41"/>
        <v>97</v>
      </c>
      <c r="S105" s="21" t="s">
        <v>161</v>
      </c>
      <c r="T105" s="5">
        <f>$M105</f>
        <v>97</v>
      </c>
      <c r="U105" s="5">
        <v>0</v>
      </c>
      <c r="V105" s="5">
        <f t="shared" si="42"/>
        <v>97</v>
      </c>
      <c r="X105" s="21" t="s">
        <v>161</v>
      </c>
      <c r="Y105" s="5">
        <f>$M105</f>
        <v>97</v>
      </c>
      <c r="Z105" s="5">
        <v>0</v>
      </c>
      <c r="AA105" s="5">
        <f t="shared" si="43"/>
        <v>97</v>
      </c>
      <c r="AC105" s="21" t="s">
        <v>161</v>
      </c>
      <c r="AD105" s="5">
        <f>$M105</f>
        <v>97</v>
      </c>
      <c r="AE105" s="5">
        <v>0</v>
      </c>
      <c r="AF105" s="5">
        <f t="shared" si="44"/>
        <v>97</v>
      </c>
      <c r="AH105" s="21" t="s">
        <v>161</v>
      </c>
      <c r="AI105" s="5">
        <f>$M105</f>
        <v>97</v>
      </c>
      <c r="AJ105" s="5">
        <v>0</v>
      </c>
      <c r="AK105" s="5">
        <f t="shared" si="45"/>
        <v>97</v>
      </c>
      <c r="AM105" s="21" t="s">
        <v>161</v>
      </c>
      <c r="AN105" s="5">
        <f>$M105</f>
        <v>97</v>
      </c>
      <c r="AO105" s="5">
        <v>0</v>
      </c>
      <c r="AP105" s="5">
        <f t="shared" si="46"/>
        <v>97</v>
      </c>
      <c r="AR105" s="21" t="s">
        <v>161</v>
      </c>
      <c r="AS105" s="5">
        <f>$M105</f>
        <v>97</v>
      </c>
      <c r="AT105" s="5">
        <v>0</v>
      </c>
      <c r="AU105" s="5">
        <f t="shared" si="47"/>
        <v>97</v>
      </c>
      <c r="AW105" s="21" t="s">
        <v>161</v>
      </c>
      <c r="AX105" s="5">
        <f>$M105</f>
        <v>97</v>
      </c>
      <c r="AY105" s="5">
        <v>0</v>
      </c>
      <c r="AZ105" s="5">
        <f t="shared" si="48"/>
        <v>97</v>
      </c>
      <c r="BB105" s="21" t="s">
        <v>161</v>
      </c>
      <c r="BC105" s="5">
        <f>$M105</f>
        <v>97</v>
      </c>
      <c r="BD105" s="5">
        <v>0</v>
      </c>
      <c r="BE105" s="5">
        <f t="shared" si="49"/>
        <v>97</v>
      </c>
      <c r="BG105" s="21" t="s">
        <v>161</v>
      </c>
      <c r="BH105" s="5">
        <f>$M105</f>
        <v>97</v>
      </c>
      <c r="BI105" s="5">
        <v>0</v>
      </c>
      <c r="BJ105" s="5">
        <f t="shared" si="50"/>
        <v>97</v>
      </c>
      <c r="BL105" s="21" t="s">
        <v>161</v>
      </c>
      <c r="BM105" s="5">
        <f>$M105</f>
        <v>97</v>
      </c>
      <c r="BN105" s="5">
        <v>0</v>
      </c>
      <c r="BO105" s="5">
        <f t="shared" si="51"/>
        <v>97</v>
      </c>
      <c r="BQ105" s="21" t="s">
        <v>161</v>
      </c>
      <c r="BR105" s="5">
        <f>$M105</f>
        <v>97</v>
      </c>
      <c r="BS105" s="5">
        <v>0</v>
      </c>
      <c r="BT105" s="5">
        <f t="shared" si="52"/>
        <v>97</v>
      </c>
      <c r="BV105" s="21" t="s">
        <v>161</v>
      </c>
      <c r="BW105" s="5">
        <f>$M105</f>
        <v>97</v>
      </c>
      <c r="BX105" s="5">
        <v>0</v>
      </c>
      <c r="BY105" s="5">
        <f t="shared" si="53"/>
        <v>97</v>
      </c>
      <c r="CA105" s="21" t="s">
        <v>161</v>
      </c>
      <c r="CB105" s="5">
        <f>$M105</f>
        <v>97</v>
      </c>
      <c r="CC105" s="5">
        <v>0</v>
      </c>
      <c r="CD105" s="5">
        <f t="shared" si="54"/>
        <v>97</v>
      </c>
    </row>
    <row r="106" spans="1:82" x14ac:dyDescent="0.3">
      <c r="E106" s="21" t="s">
        <v>141</v>
      </c>
      <c r="F106" s="5">
        <f>INDEX(CharacterData!$A$3:$AV$36, MATCH(E95, CharacterData!$A$3:$A$36, 0), MATCH($E106, CharacterData!$A$2:$AV$2, 0))</f>
        <v>60</v>
      </c>
      <c r="G106" s="5">
        <f>IFERROR(INDEX(BuffData!$B$3:$W$119, MATCH($E95, BuffData!$A$3:$A$119, 0), MATCH($E106, BuffData!$B$2:$W$2, 0)),-1)</f>
        <v>28</v>
      </c>
      <c r="H106" s="5">
        <f>IFERROR(
  IF(
    TRIM(INDEX(CharacterData!$G$3:$G$36, MATCH($E95, CharacterData!$A$3:$A$36, 0))) =
    TRIM(INDEX(CharacterData!$G$3:$G$36, MATCH(H94, CharacterData!$A$3:$A$36, 0))),
    INDEX(BuffData!$X$3:$AS$119,
          MATCH(H94, BuffData!$A$3:$A$119, 0),
          MATCH($E106, BuffData!$X$2:$AS$2, 0)
    ),
    0
  ),
-1
)</f>
        <v>-1</v>
      </c>
      <c r="I106" s="5">
        <f>IFERROR(
  IF(
    TRIM(INDEX(CharacterData!$G$3:$G$36, MATCH($E95, CharacterData!$A$3:$A$36, 0))) =
    TRIM(INDEX(CharacterData!$G$3:$G$36, MATCH(I94, CharacterData!$A$3:$A$36, 0))),
    INDEX(BuffData!$AT$3:$BO$119,
          MATCH(I94, BuffData!$A$3:$A$119, 0),
          MATCH($E106, BuffData!$AT$2:$BO$2, 0)
    ),
    0
  ),
-1
)</f>
        <v>0</v>
      </c>
      <c r="J106" s="5">
        <f>IFERROR(
  IF(
    TRIM(INDEX(CharacterData!$G$3:$G$36, MATCH($E95, CharacterData!$A$3:$A$36, 0))) =
    TRIM(INDEX(CharacterData!$G$3:$G$36, MATCH(J94, CharacterData!$A$3:$A$36, 0))),
    INDEX(BuffData!$AT$3:$BO$119,
          MATCH(J94, BuffData!$A$3:$A$119, 0),
          MATCH($E106, BuffData!$AT$2:$BO$2, 0)
    ),
    0
  ),
-1
)</f>
        <v>0</v>
      </c>
      <c r="K106" s="5">
        <f>IFERROR(
  IF(
    TRIM(INDEX(CharacterData!$G$3:$G$36, MATCH($E95, CharacterData!$A$3:$A$36, 0))) =
    TRIM(INDEX(CharacterData!$G$3:$G$36, MATCH(K94, CharacterData!$A$3:$A$36, 0))),
    INDEX(BuffData!$AT$3:$BO$119,
          MATCH(K94, BuffData!$A$3:$A$119, 0),
          MATCH($E106, BuffData!$AT$2:$BO$2, 0)
    ),
    0
  ),
-1
)</f>
        <v>0</v>
      </c>
      <c r="L106" s="5">
        <f>IFERROR(
  IF(
    TRIM(INDEX(CharacterData!$G$3:$G$36, MATCH($E95, CharacterData!$A$3:$A$36, 0))) =
    TRIM(INDEX(CharacterData!$G$3:$G$36, MATCH(L94, CharacterData!$A$3:$A$36, 0))),
    INDEX(SeasonData!$A$3:$W$27,
          MATCH(L94, SeasonData!$A$3:$A$27, 0),
          MATCH($E106, SeasonData!$A$2:$W$2, 0)
    ),
    0
  ),
-1
)</f>
        <v>0</v>
      </c>
      <c r="M106" s="5">
        <f t="shared" ref="M106" si="55">SUM(F106:L106)</f>
        <v>87</v>
      </c>
      <c r="N106" s="22" t="s">
        <v>166</v>
      </c>
      <c r="O106" s="5" cm="1">
        <f t="array" ref="O106">IFERROR(
  INDEX($M96:$M117,
    MATCH(
      _xlfn.SWITCH(O96,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0</v>
      </c>
      <c r="P106" s="5">
        <v>0</v>
      </c>
      <c r="Q106" s="5">
        <f t="shared" si="41"/>
        <v>0</v>
      </c>
      <c r="S106" s="22" t="s">
        <v>166</v>
      </c>
      <c r="T106" s="5" cm="1">
        <f t="array" ref="T106">IFERROR(
  INDEX($M96:$M117,
    MATCH(
      _xlfn.SWITCH(T96,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U106" s="5">
        <v>0</v>
      </c>
      <c r="V106" s="5">
        <f t="shared" si="42"/>
        <v>23</v>
      </c>
      <c r="X106" s="22" t="s">
        <v>166</v>
      </c>
      <c r="Y106" s="5" cm="1">
        <f t="array" ref="Y106">IFERROR(
  INDEX($M96:$M117,
    MATCH(
      _xlfn.SWITCH(Y96,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Z106" s="5">
        <v>0</v>
      </c>
      <c r="AA106" s="5">
        <f t="shared" si="43"/>
        <v>23</v>
      </c>
      <c r="AC106" s="22" t="s">
        <v>166</v>
      </c>
      <c r="AD106" s="5" cm="1">
        <f t="array" ref="AD106">IFERROR(
  INDEX($M96:$M117,
    MATCH(
      _xlfn.SWITCH(AD96,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AE106" s="5">
        <v>0</v>
      </c>
      <c r="AF106" s="5">
        <f t="shared" si="44"/>
        <v>23</v>
      </c>
      <c r="AH106" s="22" t="s">
        <v>166</v>
      </c>
      <c r="AI106" s="5" cm="1">
        <f t="array" ref="AI106">IFERROR(
  INDEX($M96:$M117,
    MATCH(
      _xlfn.SWITCH(AI96,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AJ106" s="5">
        <v>0</v>
      </c>
      <c r="AK106" s="5">
        <f t="shared" si="45"/>
        <v>23</v>
      </c>
      <c r="AM106" s="22" t="s">
        <v>166</v>
      </c>
      <c r="AN106" s="5" cm="1">
        <f t="array" ref="AN106">IFERROR(
  INDEX($M96:$M117,
    MATCH(
      _xlfn.SWITCH(AN96,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AO106" s="5">
        <v>0</v>
      </c>
      <c r="AP106" s="5">
        <f t="shared" si="46"/>
        <v>23</v>
      </c>
      <c r="AR106" s="22" t="s">
        <v>166</v>
      </c>
      <c r="AS106" s="5" cm="1">
        <f t="array" ref="AS106">IFERROR(
  INDEX($M96:$M117,
    MATCH(
      _xlfn.SWITCH(AS96,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AT106" s="5">
        <v>0</v>
      </c>
      <c r="AU106" s="5">
        <f t="shared" si="47"/>
        <v>23</v>
      </c>
      <c r="AW106" s="22" t="s">
        <v>166</v>
      </c>
      <c r="AX106" s="5" cm="1">
        <f t="array" ref="AX106">IFERROR(
  INDEX($M96:$M117,
    MATCH(
      _xlfn.SWITCH(AX96,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AY106" s="5">
        <v>0</v>
      </c>
      <c r="AZ106" s="5">
        <f t="shared" si="48"/>
        <v>23</v>
      </c>
      <c r="BB106" s="22" t="s">
        <v>166</v>
      </c>
      <c r="BC106" s="5" cm="1">
        <f t="array" ref="BC106">IFERROR(
  INDEX($M96:$M117,
    MATCH(
      _xlfn.SWITCH(BC96,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BD106" s="5">
        <v>0</v>
      </c>
      <c r="BE106" s="5">
        <f t="shared" si="49"/>
        <v>23</v>
      </c>
      <c r="BG106" s="22" t="s">
        <v>166</v>
      </c>
      <c r="BH106" s="5" cm="1">
        <f t="array" ref="BH106">IFERROR(
  INDEX($M96:$M117,
    MATCH(
      _xlfn.SWITCH(BH96,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BI106" s="5">
        <v>0</v>
      </c>
      <c r="BJ106" s="5">
        <f t="shared" si="50"/>
        <v>23</v>
      </c>
      <c r="BL106" s="22" t="s">
        <v>166</v>
      </c>
      <c r="BM106" s="5" cm="1">
        <f t="array" ref="BM106">IFERROR(
  INDEX($M96:$M117,
    MATCH(
      _xlfn.SWITCH(BM96,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BN106" s="5">
        <v>0</v>
      </c>
      <c r="BO106" s="5">
        <f t="shared" si="51"/>
        <v>23</v>
      </c>
      <c r="BQ106" s="22" t="s">
        <v>166</v>
      </c>
      <c r="BR106" s="5" cm="1">
        <f t="array" ref="BR106">IFERROR(
  INDEX($M96:$M117,
    MATCH(
      _xlfn.SWITCH(BR96,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BS106" s="5">
        <v>0</v>
      </c>
      <c r="BT106" s="5">
        <f t="shared" si="52"/>
        <v>23</v>
      </c>
      <c r="BV106" s="22" t="s">
        <v>166</v>
      </c>
      <c r="BW106" s="5" cm="1">
        <f t="array" ref="BW106">IFERROR(
  INDEX($M96:$M117,
    MATCH(
      _xlfn.SWITCH(BW96,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BX106" s="5">
        <v>0</v>
      </c>
      <c r="BY106" s="5">
        <f t="shared" si="53"/>
        <v>23</v>
      </c>
      <c r="CA106" s="22" t="s">
        <v>166</v>
      </c>
      <c r="CB106" s="5" cm="1">
        <f t="array" ref="CB106">IFERROR(
  INDEX($M96:$M117,
    MATCH(
      _xlfn.SWITCH(CB96,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$E96:$E117, 0
    )
  ),
0
)</f>
        <v>23</v>
      </c>
      <c r="CC106" s="5">
        <v>0</v>
      </c>
      <c r="CD106" s="5">
        <f t="shared" si="54"/>
        <v>23</v>
      </c>
    </row>
    <row r="107" spans="1:82" x14ac:dyDescent="0.3">
      <c r="E107" s="22" t="s">
        <v>135</v>
      </c>
      <c r="F107" s="6"/>
      <c r="G107" s="5">
        <f>IFERROR(INDEX(BuffData!$B$3:$W$119, MATCH($E95, BuffData!$A$3:$A$119, 0), MATCH($E107, BuffData!$B$2:$W$2, 0)),-1)</f>
        <v>0</v>
      </c>
      <c r="H107" s="5">
        <f>IFERROR(INDEX(BuffData!$X$3:$AS$119, MATCH(H94, BuffData!$A$3:$A$119, 0), MATCH($E107, BuffData!$X$2:$AS$2, 0)),-1)</f>
        <v>-1</v>
      </c>
      <c r="I107" s="5">
        <f>IFERROR(INDEX(BuffData!$AT$3:$BO$119, MATCH(I$16, BuffData!$A$3:$A$119, 0), MATCH($E107, BuffData!$AT$2:$BO$2, 0)),-1)</f>
        <v>0</v>
      </c>
      <c r="J107" s="5">
        <f>IFERROR(INDEX(BuffData!$AT$3:$BO$119, MATCH(J$16, BuffData!$A$3:$A$119, 0), MATCH($E107, BuffData!$AT$2:$BO$2, 0)),-1)</f>
        <v>0</v>
      </c>
      <c r="K107" s="5">
        <f>IFERROR(INDEX(BuffData!$AT$3:$BO$119, MATCH(K$16, BuffData!$A$3:$A$119, 0), MATCH($E107, BuffData!$AT$2:$BO$2, 0)),-1)</f>
        <v>0</v>
      </c>
      <c r="L107" s="5">
        <f>IFERROR(INDEX(SeasonData!$A$3:$W$27, MATCH(L$16, SeasonData!$A$3:$A$116, 0), MATCH(E107, SeasonData!$A$2:$W$2, 0)),-1)</f>
        <v>0</v>
      </c>
      <c r="M107" s="5">
        <f>SUM(G107:L107)</f>
        <v>-1</v>
      </c>
      <c r="N107" s="22" t="s">
        <v>123</v>
      </c>
      <c r="O107" s="5">
        <f>$M112</f>
        <v>19</v>
      </c>
      <c r="P107" s="5">
        <v>0</v>
      </c>
      <c r="Q107" s="5">
        <f t="shared" si="41"/>
        <v>19</v>
      </c>
      <c r="S107" s="22" t="s">
        <v>123</v>
      </c>
      <c r="T107" s="5">
        <f>$M112</f>
        <v>19</v>
      </c>
      <c r="U107" s="5">
        <v>0</v>
      </c>
      <c r="V107" s="5">
        <f t="shared" si="42"/>
        <v>19</v>
      </c>
      <c r="X107" s="22" t="s">
        <v>123</v>
      </c>
      <c r="Y107" s="5">
        <f>$M112</f>
        <v>19</v>
      </c>
      <c r="Z107" s="5">
        <v>0</v>
      </c>
      <c r="AA107" s="5">
        <f t="shared" si="43"/>
        <v>19</v>
      </c>
      <c r="AC107" s="22" t="s">
        <v>123</v>
      </c>
      <c r="AD107" s="5">
        <f>$M112</f>
        <v>19</v>
      </c>
      <c r="AE107" s="5">
        <v>0</v>
      </c>
      <c r="AF107" s="5">
        <f t="shared" si="44"/>
        <v>19</v>
      </c>
      <c r="AH107" s="22" t="s">
        <v>123</v>
      </c>
      <c r="AI107" s="5">
        <f>$M112</f>
        <v>19</v>
      </c>
      <c r="AJ107" s="5">
        <v>0</v>
      </c>
      <c r="AK107" s="5">
        <f t="shared" si="45"/>
        <v>19</v>
      </c>
      <c r="AM107" s="22" t="s">
        <v>123</v>
      </c>
      <c r="AN107" s="5">
        <f>$M112</f>
        <v>19</v>
      </c>
      <c r="AO107" s="5">
        <v>0</v>
      </c>
      <c r="AP107" s="5">
        <f t="shared" si="46"/>
        <v>19</v>
      </c>
      <c r="AR107" s="22" t="s">
        <v>123</v>
      </c>
      <c r="AS107" s="5">
        <f>$M112</f>
        <v>19</v>
      </c>
      <c r="AT107" s="5">
        <v>0</v>
      </c>
      <c r="AU107" s="5">
        <f t="shared" si="47"/>
        <v>19</v>
      </c>
      <c r="AW107" s="22" t="s">
        <v>123</v>
      </c>
      <c r="AX107" s="5">
        <f>$M112</f>
        <v>19</v>
      </c>
      <c r="AY107" s="5">
        <v>0</v>
      </c>
      <c r="AZ107" s="5">
        <f t="shared" si="48"/>
        <v>19</v>
      </c>
      <c r="BB107" s="22" t="s">
        <v>123</v>
      </c>
      <c r="BC107" s="5">
        <f>$M112</f>
        <v>19</v>
      </c>
      <c r="BD107" s="5">
        <v>0</v>
      </c>
      <c r="BE107" s="5">
        <f t="shared" si="49"/>
        <v>19</v>
      </c>
      <c r="BG107" s="22" t="s">
        <v>123</v>
      </c>
      <c r="BH107" s="5">
        <f>$M112</f>
        <v>19</v>
      </c>
      <c r="BI107" s="5">
        <v>0</v>
      </c>
      <c r="BJ107" s="5">
        <f t="shared" si="50"/>
        <v>19</v>
      </c>
      <c r="BL107" s="22" t="s">
        <v>123</v>
      </c>
      <c r="BM107" s="5">
        <f>$M112</f>
        <v>19</v>
      </c>
      <c r="BN107" s="5">
        <v>0</v>
      </c>
      <c r="BO107" s="5">
        <f t="shared" si="51"/>
        <v>19</v>
      </c>
      <c r="BQ107" s="22" t="s">
        <v>123</v>
      </c>
      <c r="BR107" s="5">
        <f>$M112</f>
        <v>19</v>
      </c>
      <c r="BS107" s="5">
        <v>0</v>
      </c>
      <c r="BT107" s="5">
        <f t="shared" si="52"/>
        <v>19</v>
      </c>
      <c r="BV107" s="22" t="s">
        <v>123</v>
      </c>
      <c r="BW107" s="5">
        <f>$M112</f>
        <v>19</v>
      </c>
      <c r="BX107" s="5">
        <v>0</v>
      </c>
      <c r="BY107" s="5">
        <f t="shared" si="53"/>
        <v>19</v>
      </c>
      <c r="CA107" s="22" t="s">
        <v>123</v>
      </c>
      <c r="CB107" s="5">
        <f>$M112</f>
        <v>19</v>
      </c>
      <c r="CC107" s="5">
        <v>0</v>
      </c>
      <c r="CD107" s="5">
        <f t="shared" si="54"/>
        <v>19</v>
      </c>
    </row>
    <row r="108" spans="1:82" x14ac:dyDescent="0.3">
      <c r="E108" s="22" t="s">
        <v>136</v>
      </c>
      <c r="F108" s="6"/>
      <c r="G108" s="5">
        <f>IFERROR(INDEX(BuffData!$B$3:$W$119, MATCH($E95, BuffData!$A$3:$A$119, 0), MATCH($E108, BuffData!$B$2:$W$2, 0)),-1)</f>
        <v>24</v>
      </c>
      <c r="H108" s="5">
        <f>IFERROR(INDEX(BuffData!$X$3:$AS$119, MATCH(H94, BuffData!$A$3:$A$119, 0), MATCH($E108, BuffData!$X$2:$AS$2, 0)),-1)</f>
        <v>-1</v>
      </c>
      <c r="I108" s="5">
        <f>IFERROR(INDEX(BuffData!$AT$3:$BO$119, MATCH(I$16, BuffData!$A$3:$A$119, 0), MATCH($E108, BuffData!$AT$2:$BO$2, 0)),-1)</f>
        <v>0</v>
      </c>
      <c r="J108" s="5">
        <f>IFERROR(INDEX(BuffData!$AT$3:$BO$119, MATCH(J$16, BuffData!$A$3:$A$119, 0), MATCH($E108, BuffData!$AT$2:$BO$2, 0)),-1)</f>
        <v>0</v>
      </c>
      <c r="K108" s="5">
        <f>IFERROR(INDEX(BuffData!$AT$3:$BO$119, MATCH(K$16, BuffData!$A$3:$A$119, 0), MATCH($E108, BuffData!$AT$2:$BO$2, 0)),-1)</f>
        <v>0</v>
      </c>
      <c r="L108" s="5">
        <f>IFERROR(INDEX(SeasonData!$A$3:$W$27, MATCH(L$16, SeasonData!$A$3:$A$116, 0), MATCH(E108, SeasonData!$A$2:$W$2, 0)),-1)</f>
        <v>0</v>
      </c>
      <c r="M108" s="5">
        <f t="shared" ref="M108:M112" si="56">SUM(G108:L108)</f>
        <v>23</v>
      </c>
      <c r="N108" s="22" t="s">
        <v>162</v>
      </c>
      <c r="O108" s="5">
        <f>$M113</f>
        <v>24</v>
      </c>
      <c r="P108" s="5">
        <v>0</v>
      </c>
      <c r="Q108" s="5">
        <f t="shared" si="41"/>
        <v>24</v>
      </c>
      <c r="S108" s="22" t="s">
        <v>162</v>
      </c>
      <c r="T108" s="5">
        <f>$M113</f>
        <v>24</v>
      </c>
      <c r="U108" s="5">
        <v>0</v>
      </c>
      <c r="V108" s="5">
        <f t="shared" si="42"/>
        <v>24</v>
      </c>
      <c r="X108" s="22" t="s">
        <v>162</v>
      </c>
      <c r="Y108" s="5">
        <f>$M113</f>
        <v>24</v>
      </c>
      <c r="Z108" s="5">
        <v>0</v>
      </c>
      <c r="AA108" s="5">
        <f t="shared" si="43"/>
        <v>24</v>
      </c>
      <c r="AC108" s="22" t="s">
        <v>162</v>
      </c>
      <c r="AD108" s="5">
        <f>$M113</f>
        <v>24</v>
      </c>
      <c r="AE108" s="5">
        <v>0</v>
      </c>
      <c r="AF108" s="5">
        <f t="shared" si="44"/>
        <v>24</v>
      </c>
      <c r="AH108" s="22" t="s">
        <v>162</v>
      </c>
      <c r="AI108" s="5">
        <f>$M113</f>
        <v>24</v>
      </c>
      <c r="AJ108" s="5">
        <v>0</v>
      </c>
      <c r="AK108" s="5">
        <f t="shared" si="45"/>
        <v>24</v>
      </c>
      <c r="AM108" s="22" t="s">
        <v>162</v>
      </c>
      <c r="AN108" s="5">
        <f>$M113</f>
        <v>24</v>
      </c>
      <c r="AO108" s="5">
        <v>0</v>
      </c>
      <c r="AP108" s="5">
        <f t="shared" si="46"/>
        <v>24</v>
      </c>
      <c r="AR108" s="22" t="s">
        <v>162</v>
      </c>
      <c r="AS108" s="5">
        <f>$M113</f>
        <v>24</v>
      </c>
      <c r="AT108" s="5">
        <v>0</v>
      </c>
      <c r="AU108" s="5">
        <f t="shared" si="47"/>
        <v>24</v>
      </c>
      <c r="AW108" s="22" t="s">
        <v>162</v>
      </c>
      <c r="AX108" s="5">
        <f>$M113</f>
        <v>24</v>
      </c>
      <c r="AY108" s="5">
        <v>0</v>
      </c>
      <c r="AZ108" s="5">
        <f t="shared" si="48"/>
        <v>24</v>
      </c>
      <c r="BB108" s="22" t="s">
        <v>162</v>
      </c>
      <c r="BC108" s="5">
        <f>$M113</f>
        <v>24</v>
      </c>
      <c r="BD108" s="5">
        <v>0</v>
      </c>
      <c r="BE108" s="5">
        <f t="shared" si="49"/>
        <v>24</v>
      </c>
      <c r="BG108" s="22" t="s">
        <v>162</v>
      </c>
      <c r="BH108" s="5">
        <f>$M113</f>
        <v>24</v>
      </c>
      <c r="BI108" s="5">
        <v>0</v>
      </c>
      <c r="BJ108" s="5">
        <f t="shared" si="50"/>
        <v>24</v>
      </c>
      <c r="BL108" s="22" t="s">
        <v>162</v>
      </c>
      <c r="BM108" s="5">
        <f>$M113</f>
        <v>24</v>
      </c>
      <c r="BN108" s="5">
        <v>0</v>
      </c>
      <c r="BO108" s="5">
        <f t="shared" si="51"/>
        <v>24</v>
      </c>
      <c r="BQ108" s="22" t="s">
        <v>162</v>
      </c>
      <c r="BR108" s="5">
        <f>$M113</f>
        <v>24</v>
      </c>
      <c r="BS108" s="5">
        <v>0</v>
      </c>
      <c r="BT108" s="5">
        <f t="shared" si="52"/>
        <v>24</v>
      </c>
      <c r="BV108" s="22" t="s">
        <v>162</v>
      </c>
      <c r="BW108" s="5">
        <f>$M113</f>
        <v>24</v>
      </c>
      <c r="BX108" s="5">
        <v>0</v>
      </c>
      <c r="BY108" s="5">
        <f t="shared" si="53"/>
        <v>24</v>
      </c>
      <c r="CA108" s="22" t="s">
        <v>162</v>
      </c>
      <c r="CB108" s="5">
        <f>$M113</f>
        <v>24</v>
      </c>
      <c r="CC108" s="5">
        <v>0</v>
      </c>
      <c r="CD108" s="5">
        <f t="shared" si="54"/>
        <v>24</v>
      </c>
    </row>
    <row r="109" spans="1:82" x14ac:dyDescent="0.3">
      <c r="E109" s="22" t="s">
        <v>139</v>
      </c>
      <c r="F109" s="6"/>
      <c r="G109" s="5">
        <f>IFERROR(INDEX(BuffData!$B$3:$W$119, MATCH($E95, BuffData!$A$3:$A$119, 0), MATCH($E109, BuffData!$B$2:$W$2, 0)),-1)</f>
        <v>0</v>
      </c>
      <c r="H109" s="5">
        <f>IFERROR(INDEX(BuffData!$X$3:$AS$119, MATCH(H94, BuffData!$A$3:$A$119, 0), MATCH($E109, BuffData!$X$2:$AS$2, 0)),-1)</f>
        <v>-1</v>
      </c>
      <c r="I109" s="5">
        <f>IFERROR(INDEX(BuffData!$AT$3:$BO$119, MATCH(I$16, BuffData!$A$3:$A$119, 0), MATCH($E109, BuffData!$AT$2:$BO$2, 0)),-1)</f>
        <v>0</v>
      </c>
      <c r="J109" s="5">
        <f>IFERROR(INDEX(BuffData!$AT$3:$BO$119, MATCH(J$16, BuffData!$A$3:$A$119, 0), MATCH($E109, BuffData!$AT$2:$BO$2, 0)),-1)</f>
        <v>0</v>
      </c>
      <c r="K109" s="5">
        <f>IFERROR(INDEX(BuffData!$AT$3:$BO$119, MATCH(K$16, BuffData!$A$3:$A$119, 0), MATCH($E109, BuffData!$AT$2:$BO$2, 0)),-1)</f>
        <v>0</v>
      </c>
      <c r="L109" s="5">
        <f>IFERROR(INDEX(SeasonData!$A$3:$W$27, MATCH(L$16, SeasonData!$A$3:$A$116, 0), MATCH(E109, SeasonData!$A$2:$W$2, 0)),-1)</f>
        <v>0</v>
      </c>
      <c r="M109" s="5">
        <f t="shared" si="56"/>
        <v>-1</v>
      </c>
      <c r="N109" s="5" t="s">
        <v>104</v>
      </c>
      <c r="O109" s="5">
        <f>$M114</f>
        <v>7</v>
      </c>
      <c r="P109" s="5">
        <v>0</v>
      </c>
      <c r="Q109" s="5">
        <f t="shared" si="41"/>
        <v>7</v>
      </c>
      <c r="S109" s="5" t="s">
        <v>104</v>
      </c>
      <c r="T109" s="5">
        <f>$M114</f>
        <v>7</v>
      </c>
      <c r="U109" s="5">
        <v>0</v>
      </c>
      <c r="V109" s="5">
        <f t="shared" si="42"/>
        <v>7</v>
      </c>
      <c r="X109" s="5" t="s">
        <v>104</v>
      </c>
      <c r="Y109" s="5">
        <f>$M114</f>
        <v>7</v>
      </c>
      <c r="Z109" s="5">
        <v>0</v>
      </c>
      <c r="AA109" s="5">
        <f t="shared" si="43"/>
        <v>7</v>
      </c>
      <c r="AC109" s="5" t="s">
        <v>104</v>
      </c>
      <c r="AD109" s="5">
        <f>$M114</f>
        <v>7</v>
      </c>
      <c r="AE109" s="5">
        <v>0</v>
      </c>
      <c r="AF109" s="5">
        <f t="shared" si="44"/>
        <v>7</v>
      </c>
      <c r="AH109" s="5" t="s">
        <v>104</v>
      </c>
      <c r="AI109" s="5">
        <f>$M114</f>
        <v>7</v>
      </c>
      <c r="AJ109" s="5">
        <v>0</v>
      </c>
      <c r="AK109" s="5">
        <f t="shared" si="45"/>
        <v>7</v>
      </c>
      <c r="AM109" s="5" t="s">
        <v>104</v>
      </c>
      <c r="AN109" s="5">
        <f>$M114</f>
        <v>7</v>
      </c>
      <c r="AO109" s="5">
        <v>0</v>
      </c>
      <c r="AP109" s="5">
        <f t="shared" si="46"/>
        <v>7</v>
      </c>
      <c r="AR109" s="5" t="s">
        <v>104</v>
      </c>
      <c r="AS109" s="5">
        <f>$M114</f>
        <v>7</v>
      </c>
      <c r="AT109" s="5">
        <v>0</v>
      </c>
      <c r="AU109" s="5">
        <f t="shared" si="47"/>
        <v>7</v>
      </c>
      <c r="AW109" s="5" t="s">
        <v>104</v>
      </c>
      <c r="AX109" s="5">
        <f>$M114</f>
        <v>7</v>
      </c>
      <c r="AY109" s="5">
        <v>0</v>
      </c>
      <c r="AZ109" s="5">
        <f t="shared" si="48"/>
        <v>7</v>
      </c>
      <c r="BB109" s="5" t="s">
        <v>104</v>
      </c>
      <c r="BC109" s="5">
        <f>$M114</f>
        <v>7</v>
      </c>
      <c r="BD109" s="5">
        <v>0</v>
      </c>
      <c r="BE109" s="5">
        <f t="shared" si="49"/>
        <v>7</v>
      </c>
      <c r="BG109" s="5" t="s">
        <v>104</v>
      </c>
      <c r="BH109" s="5">
        <f>$M114</f>
        <v>7</v>
      </c>
      <c r="BI109" s="5">
        <v>0</v>
      </c>
      <c r="BJ109" s="5">
        <f t="shared" si="50"/>
        <v>7</v>
      </c>
      <c r="BL109" s="5" t="s">
        <v>104</v>
      </c>
      <c r="BM109" s="5">
        <f>$M114</f>
        <v>7</v>
      </c>
      <c r="BN109" s="5">
        <v>0</v>
      </c>
      <c r="BO109" s="5">
        <f t="shared" si="51"/>
        <v>7</v>
      </c>
      <c r="BQ109" s="5" t="s">
        <v>104</v>
      </c>
      <c r="BR109" s="5">
        <f>$M114</f>
        <v>7</v>
      </c>
      <c r="BS109" s="5">
        <v>0</v>
      </c>
      <c r="BT109" s="5">
        <f t="shared" si="52"/>
        <v>7</v>
      </c>
      <c r="BV109" s="5" t="s">
        <v>104</v>
      </c>
      <c r="BW109" s="5">
        <f>$M114</f>
        <v>7</v>
      </c>
      <c r="BX109" s="5">
        <v>0</v>
      </c>
      <c r="BY109" s="5">
        <f t="shared" si="53"/>
        <v>7</v>
      </c>
      <c r="CA109" s="5" t="s">
        <v>104</v>
      </c>
      <c r="CB109" s="5">
        <f>$M114</f>
        <v>7</v>
      </c>
      <c r="CC109" s="5">
        <v>0</v>
      </c>
      <c r="CD109" s="5">
        <f t="shared" si="54"/>
        <v>7</v>
      </c>
    </row>
    <row r="110" spans="1:82" x14ac:dyDescent="0.3">
      <c r="E110" s="22" t="s">
        <v>137</v>
      </c>
      <c r="F110" s="6"/>
      <c r="G110" s="5">
        <f>IFERROR(INDEX(BuffData!$B$3:$W$119, MATCH($E95, BuffData!$A$3:$A$119, 0), MATCH($E110, BuffData!$B$2:$W$2, 0)),-1)</f>
        <v>0</v>
      </c>
      <c r="H110" s="5">
        <f>IFERROR(INDEX(BuffData!$X$3:$AS$119, MATCH(H94, BuffData!$A$3:$A$119, 0), MATCH($E110, BuffData!$X$2:$AS$2, 0)),-1)</f>
        <v>-1</v>
      </c>
      <c r="I110" s="5">
        <f>IFERROR(INDEX(BuffData!$AT$3:$BO$119, MATCH(I$16, BuffData!$A$3:$A$119, 0), MATCH($E110, BuffData!$AT$2:$BO$2, 0)),-1)</f>
        <v>0</v>
      </c>
      <c r="J110" s="5">
        <f>IFERROR(INDEX(BuffData!$AT$3:$BO$119, MATCH(J$16, BuffData!$A$3:$A$119, 0), MATCH($E110, BuffData!$AT$2:$BO$2, 0)),-1)</f>
        <v>0</v>
      </c>
      <c r="K110" s="5">
        <f>IFERROR(INDEX(BuffData!$AT$3:$BO$119, MATCH(K$16, BuffData!$A$3:$A$119, 0), MATCH($E110, BuffData!$AT$2:$BO$2, 0)),-1)</f>
        <v>0</v>
      </c>
      <c r="L110" s="5">
        <f>IFERROR(INDEX(SeasonData!$A$3:$W$27, MATCH(L$16, SeasonData!$A$3:$A$116, 0), MATCH(E110, SeasonData!$A$2:$W$2, 0)),-1)</f>
        <v>0</v>
      </c>
      <c r="M110" s="5">
        <f t="shared" si="56"/>
        <v>-1</v>
      </c>
      <c r="N110" s="5" t="s">
        <v>110</v>
      </c>
      <c r="O110" s="5">
        <f>$M115</f>
        <v>-1</v>
      </c>
      <c r="P110" s="5">
        <v>0</v>
      </c>
      <c r="Q110" s="5">
        <f t="shared" si="41"/>
        <v>-1</v>
      </c>
      <c r="S110" s="5" t="s">
        <v>110</v>
      </c>
      <c r="T110" s="5">
        <f>$M115</f>
        <v>-1</v>
      </c>
      <c r="U110" s="5">
        <v>0</v>
      </c>
      <c r="V110" s="5">
        <f t="shared" si="42"/>
        <v>-1</v>
      </c>
      <c r="X110" s="5" t="s">
        <v>110</v>
      </c>
      <c r="Y110" s="5">
        <f>$M115</f>
        <v>-1</v>
      </c>
      <c r="Z110" s="5">
        <v>0</v>
      </c>
      <c r="AA110" s="5">
        <f t="shared" si="43"/>
        <v>-1</v>
      </c>
      <c r="AC110" s="5" t="s">
        <v>110</v>
      </c>
      <c r="AD110" s="5">
        <f>$M115</f>
        <v>-1</v>
      </c>
      <c r="AE110" s="5">
        <v>0</v>
      </c>
      <c r="AF110" s="5">
        <f t="shared" si="44"/>
        <v>-1</v>
      </c>
      <c r="AH110" s="5" t="s">
        <v>110</v>
      </c>
      <c r="AI110" s="5">
        <f>$M115</f>
        <v>-1</v>
      </c>
      <c r="AJ110" s="5">
        <v>0</v>
      </c>
      <c r="AK110" s="5">
        <f t="shared" si="45"/>
        <v>-1</v>
      </c>
      <c r="AM110" s="5" t="s">
        <v>110</v>
      </c>
      <c r="AN110" s="5">
        <f>$M115</f>
        <v>-1</v>
      </c>
      <c r="AO110" s="5">
        <v>0</v>
      </c>
      <c r="AP110" s="5">
        <f t="shared" si="46"/>
        <v>-1</v>
      </c>
      <c r="AR110" s="5" t="s">
        <v>110</v>
      </c>
      <c r="AS110" s="5">
        <f>$M115</f>
        <v>-1</v>
      </c>
      <c r="AT110" s="5">
        <v>0</v>
      </c>
      <c r="AU110" s="5">
        <f t="shared" si="47"/>
        <v>-1</v>
      </c>
      <c r="AW110" s="5" t="s">
        <v>110</v>
      </c>
      <c r="AX110" s="5">
        <f>$M115</f>
        <v>-1</v>
      </c>
      <c r="AY110" s="5">
        <v>0</v>
      </c>
      <c r="AZ110" s="5">
        <f t="shared" si="48"/>
        <v>-1</v>
      </c>
      <c r="BB110" s="5" t="s">
        <v>110</v>
      </c>
      <c r="BC110" s="5">
        <f>$M115</f>
        <v>-1</v>
      </c>
      <c r="BD110" s="5">
        <v>0</v>
      </c>
      <c r="BE110" s="5">
        <f t="shared" si="49"/>
        <v>-1</v>
      </c>
      <c r="BG110" s="5" t="s">
        <v>110</v>
      </c>
      <c r="BH110" s="5">
        <f>$M115</f>
        <v>-1</v>
      </c>
      <c r="BI110" s="5">
        <v>36</v>
      </c>
      <c r="BJ110" s="5">
        <f t="shared" si="50"/>
        <v>35</v>
      </c>
      <c r="BL110" s="5" t="s">
        <v>110</v>
      </c>
      <c r="BM110" s="5">
        <f>$M115</f>
        <v>-1</v>
      </c>
      <c r="BN110" s="5">
        <v>36</v>
      </c>
      <c r="BO110" s="5">
        <f t="shared" si="51"/>
        <v>35</v>
      </c>
      <c r="BQ110" s="5" t="s">
        <v>110</v>
      </c>
      <c r="BR110" s="5">
        <f>$M115</f>
        <v>-1</v>
      </c>
      <c r="BS110" s="5">
        <v>36</v>
      </c>
      <c r="BT110" s="5">
        <f t="shared" si="52"/>
        <v>35</v>
      </c>
      <c r="BV110" s="5" t="s">
        <v>110</v>
      </c>
      <c r="BW110" s="5">
        <f>$M115</f>
        <v>-1</v>
      </c>
      <c r="BX110" s="5">
        <v>36</v>
      </c>
      <c r="BY110" s="5">
        <f t="shared" si="53"/>
        <v>35</v>
      </c>
      <c r="CA110" s="5" t="s">
        <v>110</v>
      </c>
      <c r="CB110" s="5">
        <f>$M115</f>
        <v>-1</v>
      </c>
      <c r="CC110" s="5">
        <v>0</v>
      </c>
      <c r="CD110" s="5">
        <f t="shared" si="54"/>
        <v>-1</v>
      </c>
    </row>
    <row r="111" spans="1:82" x14ac:dyDescent="0.3">
      <c r="E111" s="22" t="s">
        <v>138</v>
      </c>
      <c r="F111" s="6"/>
      <c r="G111" s="5">
        <f>IFERROR(INDEX(BuffData!$B$3:$W$119, MATCH($E95, BuffData!$A$3:$A$119, 0), MATCH($E111, BuffData!$B$2:$W$2, 0)),-1)</f>
        <v>24</v>
      </c>
      <c r="H111" s="5">
        <f>IFERROR(INDEX(BuffData!$X$3:$AS$119, MATCH(H94, BuffData!$A$3:$A$119, 0), MATCH($E111, BuffData!$X$2:$AS$2, 0)),-1)</f>
        <v>-1</v>
      </c>
      <c r="I111" s="5">
        <f>IFERROR(INDEX(BuffData!$AT$3:$BO$119, MATCH(I$16, BuffData!$A$3:$A$119, 0), MATCH($E111, BuffData!$AT$2:$BO$2, 0)),-1)</f>
        <v>0</v>
      </c>
      <c r="J111" s="5">
        <f>IFERROR(INDEX(BuffData!$AT$3:$BO$119, MATCH(J$16, BuffData!$A$3:$A$119, 0), MATCH($E111, BuffData!$AT$2:$BO$2, 0)),-1)</f>
        <v>0</v>
      </c>
      <c r="K111" s="5">
        <f>IFERROR(INDEX(BuffData!$AT$3:$BO$119, MATCH(K$16, BuffData!$A$3:$A$119, 0), MATCH($E111, BuffData!$AT$2:$BO$2, 0)),-1)</f>
        <v>0</v>
      </c>
      <c r="L111" s="5">
        <f>IFERROR(INDEX(SeasonData!$A$3:$W$27, MATCH(L$16, SeasonData!$A$3:$A$116, 0), MATCH(E111, SeasonData!$A$2:$W$2, 0)),-1)</f>
        <v>0</v>
      </c>
      <c r="M111" s="5">
        <f t="shared" si="56"/>
        <v>23</v>
      </c>
      <c r="N111" s="5" t="s">
        <v>133</v>
      </c>
      <c r="O111" s="5">
        <f>$M116</f>
        <v>-1</v>
      </c>
      <c r="P111" s="5">
        <v>0</v>
      </c>
      <c r="Q111" s="5">
        <f t="shared" si="41"/>
        <v>-1</v>
      </c>
      <c r="S111" s="5" t="s">
        <v>133</v>
      </c>
      <c r="T111" s="5">
        <f>$M116</f>
        <v>-1</v>
      </c>
      <c r="U111" s="5">
        <v>0</v>
      </c>
      <c r="V111" s="5">
        <f t="shared" si="42"/>
        <v>-1</v>
      </c>
      <c r="X111" s="5" t="s">
        <v>133</v>
      </c>
      <c r="Y111" s="5">
        <f>$M116</f>
        <v>-1</v>
      </c>
      <c r="Z111" s="5">
        <v>0</v>
      </c>
      <c r="AA111" s="5">
        <f t="shared" si="43"/>
        <v>-1</v>
      </c>
      <c r="AC111" s="5" t="s">
        <v>133</v>
      </c>
      <c r="AD111" s="5">
        <f>$M116</f>
        <v>-1</v>
      </c>
      <c r="AE111" s="5">
        <v>0</v>
      </c>
      <c r="AF111" s="5">
        <f t="shared" si="44"/>
        <v>-1</v>
      </c>
      <c r="AH111" s="5" t="s">
        <v>133</v>
      </c>
      <c r="AI111" s="5">
        <f>$M116</f>
        <v>-1</v>
      </c>
      <c r="AJ111" s="5">
        <v>0</v>
      </c>
      <c r="AK111" s="5">
        <f t="shared" si="45"/>
        <v>-1</v>
      </c>
      <c r="AM111" s="5" t="s">
        <v>133</v>
      </c>
      <c r="AN111" s="5">
        <f>$M116</f>
        <v>-1</v>
      </c>
      <c r="AO111" s="5">
        <v>0</v>
      </c>
      <c r="AP111" s="5">
        <f t="shared" si="46"/>
        <v>-1</v>
      </c>
      <c r="AR111" s="5" t="s">
        <v>133</v>
      </c>
      <c r="AS111" s="5">
        <f>$M116</f>
        <v>-1</v>
      </c>
      <c r="AT111" s="5">
        <v>0</v>
      </c>
      <c r="AU111" s="5">
        <f t="shared" si="47"/>
        <v>-1</v>
      </c>
      <c r="AW111" s="5" t="s">
        <v>133</v>
      </c>
      <c r="AX111" s="5">
        <f>$M116</f>
        <v>-1</v>
      </c>
      <c r="AY111" s="5">
        <v>0</v>
      </c>
      <c r="AZ111" s="5">
        <f t="shared" si="48"/>
        <v>-1</v>
      </c>
      <c r="BB111" s="5" t="s">
        <v>133</v>
      </c>
      <c r="BC111" s="5">
        <f>$M116</f>
        <v>-1</v>
      </c>
      <c r="BD111" s="5">
        <v>0</v>
      </c>
      <c r="BE111" s="5">
        <f t="shared" si="49"/>
        <v>-1</v>
      </c>
      <c r="BG111" s="5" t="s">
        <v>133</v>
      </c>
      <c r="BH111" s="5">
        <f>$M116</f>
        <v>-1</v>
      </c>
      <c r="BI111" s="5">
        <v>0</v>
      </c>
      <c r="BJ111" s="5">
        <f t="shared" si="50"/>
        <v>-1</v>
      </c>
      <c r="BL111" s="5" t="s">
        <v>133</v>
      </c>
      <c r="BM111" s="5">
        <f>$M116</f>
        <v>-1</v>
      </c>
      <c r="BN111" s="5">
        <v>0</v>
      </c>
      <c r="BO111" s="5">
        <f t="shared" si="51"/>
        <v>-1</v>
      </c>
      <c r="BQ111" s="5" t="s">
        <v>133</v>
      </c>
      <c r="BR111" s="5">
        <f>$M116</f>
        <v>-1</v>
      </c>
      <c r="BS111" s="5">
        <v>0</v>
      </c>
      <c r="BT111" s="5">
        <f t="shared" si="52"/>
        <v>-1</v>
      </c>
      <c r="BV111" s="5" t="s">
        <v>133</v>
      </c>
      <c r="BW111" s="5">
        <f>$M116</f>
        <v>-1</v>
      </c>
      <c r="BX111" s="5">
        <v>0</v>
      </c>
      <c r="BY111" s="5">
        <f t="shared" si="53"/>
        <v>-1</v>
      </c>
      <c r="CA111" s="5" t="s">
        <v>133</v>
      </c>
      <c r="CB111" s="5">
        <f>$M116</f>
        <v>-1</v>
      </c>
      <c r="CC111" s="5">
        <v>0</v>
      </c>
      <c r="CD111" s="5">
        <f t="shared" si="54"/>
        <v>-1</v>
      </c>
    </row>
    <row r="112" spans="1:82" x14ac:dyDescent="0.3">
      <c r="E112" s="22" t="s">
        <v>123</v>
      </c>
      <c r="F112" s="6"/>
      <c r="G112" s="5">
        <f>IFERROR(INDEX(BuffData!$B$3:$W$119, MATCH($E95, BuffData!$A$3:$A$119, 0), MATCH($E112, BuffData!$B$2:$W$2, 0)),-1)</f>
        <v>20</v>
      </c>
      <c r="H112" s="5">
        <f>IFERROR(
  IF(
    TRIM(INDEX(CharacterData!$G$3:$G$36, MATCH($E95, CharacterData!$A$3:$A$36, 0))) =
    TRIM(INDEX(CharacterData!$G$3:$G$36, MATCH(H94, CharacterData!$A$3:$A$36, 0))),
    INDEX(BuffData!$X$3:$AS$119,
          MATCH(H94, BuffData!$A$3:$A$119, 0),
          MATCH($E112, BuffData!$X$2:$AS$2, 0)
    ),
    0
  ),
-1
)</f>
        <v>-1</v>
      </c>
      <c r="I112" s="5">
        <f>IFERROR(
  IF(
    TRIM(INDEX(CharacterData!$G$3:$G$36, MATCH($E95, CharacterData!$A$3:$A$36, 0))) =
    TRIM(INDEX(CharacterData!$G$3:$G$36, MATCH(I94, CharacterData!$A$3:$A$36, 0))),
    INDEX(BuffData!$AT$3:$BO$119,
          MATCH(I94, BuffData!$A$3:$A$119, 0),
          MATCH($E112, BuffData!$AT$2:$BO$2, 0)
    ),
    0
  ),
-1
)</f>
        <v>0</v>
      </c>
      <c r="J112" s="5">
        <f>IFERROR(
  IF(
    TRIM(INDEX(CharacterData!$G$3:$G$36, MATCH($E95, CharacterData!$A$3:$A$36, 0))) =
    TRIM(INDEX(CharacterData!$G$3:$G$36, MATCH(J94, CharacterData!$A$3:$A$36, 0))),
    INDEX(BuffData!$AT$3:$BO$119,
          MATCH(J94, BuffData!$A$3:$A$119, 0),
          MATCH($E112, BuffData!$AT$2:$BO$2, 0)
    ),
    0
  ),
-1
)</f>
        <v>0</v>
      </c>
      <c r="K112" s="5">
        <f>IFERROR(
  IF(
    TRIM(INDEX(CharacterData!$G$3:$G$36, MATCH($E95, CharacterData!$A$3:$A$36, 0))) =
    TRIM(INDEX(CharacterData!$G$3:$G$36, MATCH(K94, CharacterData!$A$3:$A$36, 0))),
    INDEX(BuffData!$AT$3:$BO$119,
          MATCH(K94, BuffData!$A$3:$A$119, 0),
          MATCH($E112, BuffData!$AT$2:$BO$2, 0)
    ),
    0
  ),
-1
)</f>
        <v>0</v>
      </c>
      <c r="L112" s="5">
        <f>IFERROR(
  IF(
    TRIM(INDEX(CharacterData!$G$3:$G$36, MATCH($E95, CharacterData!$A$3:$A$36, 0))) =
    TRIM(INDEX(CharacterData!$G$3:$G$36, MATCH(L94, CharacterData!$A$3:$A$36, 0))),
    INDEX(SeasonData!$A$3:$W$27,
          MATCH(L94, SeasonData!$A$3:$A$27, 0),
          MATCH($E112, SeasonData!$A$2:$W$2, 0)
    ),
    0
  ),
-1
)</f>
        <v>0</v>
      </c>
      <c r="M112" s="5">
        <f t="shared" si="56"/>
        <v>19</v>
      </c>
    </row>
    <row r="113" spans="1:81" x14ac:dyDescent="0.3">
      <c r="E113" s="22" t="s">
        <v>162</v>
      </c>
      <c r="F113" s="6"/>
      <c r="G113" s="5">
        <f>IFERROR(INDEX(BuffData!$B$3:$W$119, MATCH($E95, BuffData!$A$3:$A$119, 0), MATCH($E113, BuffData!$B$2:$W$2, 0)),-1)</f>
        <v>0</v>
      </c>
      <c r="H113" s="5">
        <f>IFERROR(INDEX(BuffData!$X$3:$AS$119, MATCH(H94, BuffData!$A$3:$A$119, 0), MATCH($E113, BuffData!$X$2:$AS$2, 0)),-1)</f>
        <v>-1</v>
      </c>
      <c r="I113" s="5">
        <f>IFERROR(INDEX(BuffData!$AT$3:$BO$119, MATCH(I$16, BuffData!$A$3:$A$119, 0), MATCH($E113, BuffData!$AT$2:$BO$2, 0)),-1)</f>
        <v>0</v>
      </c>
      <c r="J113" s="5">
        <f>IFERROR(INDEX(BuffData!$AT$3:$BO$119, MATCH(J$16, BuffData!$A$3:$A$119, 0), MATCH($E113, BuffData!$AT$2:$BO$2, 0)),-1)</f>
        <v>0</v>
      </c>
      <c r="K113" s="5">
        <f>IFERROR(INDEX(BuffData!$AT$3:$BO$119, MATCH(K$16, BuffData!$A$3:$A$119, 0), MATCH($E113, BuffData!$AT$2:$BO$2, 0)),-1)</f>
        <v>25</v>
      </c>
      <c r="L113" s="5">
        <f>IFERROR(INDEX(SeasonData!$A$3:$W$27, MATCH(L$16, SeasonData!$A$3:$A$116, 0), MATCH(E113, SeasonData!$A$2:$W$2, 0)),-1)</f>
        <v>0</v>
      </c>
      <c r="M113" s="5">
        <f>SUM(G113:L113)</f>
        <v>24</v>
      </c>
      <c r="O113" s="5" t="s">
        <v>167</v>
      </c>
      <c r="P113" s="5">
        <f>Q98 * (Q99+100)/100 * Q100/100 * ((1-Q101/100) + Q101/100*Q102/100) * (Q103+Q104+Q105+100)/100 * (Q106+Q107+Q108+100)/100 * (800 + 8*$N$3 ) / (800 + 8*$N$3 + (792 + 8*$N$4)*(1-Q109/100)) * (1+Q110/100) * (1 - $Q$3/100 + Q111/100)</f>
        <v>9698.87423408219</v>
      </c>
      <c r="T113" s="5" t="s">
        <v>167</v>
      </c>
      <c r="U113" s="5">
        <f>V98 * (V99+100)/100 * V100/100 * ((1-V101/100) + V101/100*V102/100) * (V103+V104+V105+100)/100 * (V106+V107+V108+100)/100 * (800 + 8*$N$3 ) / (800 + 8*$N$3 + (792 + 8*$N$4)*(1-V109/100)) * (1+V110/100) * (1 - $Q$3/100 + V111/100)</f>
        <v>17007.854945875526</v>
      </c>
      <c r="Y113" s="5" t="s">
        <v>167</v>
      </c>
      <c r="Z113" s="5">
        <f>AA98 * (AA99+100)/100 * AA100/100 * ((1-AA101/100) + AA101/100*AA102/100) * (AA103+AA104+AA105+100)/100 * (AA106+AA107+AA108+100)/100 * (800 + 8*$N$3 ) / (800 + 8*$N$3 + (792 + 8*$N$4)*(1-AA109/100)) * (1+AA110/100) * (1 - $Q$3/100 + AA111/100)</f>
        <v>18495.233895514826</v>
      </c>
      <c r="AD113" s="5" t="s">
        <v>167</v>
      </c>
      <c r="AE113" s="5">
        <f>AF98 * (AF99+100)/100 * AF100/100 * ((1-AF101/100) + AF101/100*AF102/100) * (AF103+AF104+AF105+100)/100 * (AF106+AF107+AF108+100)/100 * (800 + 8*$N$3 ) / (800 + 8*$N$3 + (792 + 8*$N$4)*(1-AF109/100)) * (1+AF110/100) * (1 - $Q$3/100 + AF111/100)</f>
        <v>24508.070202818908</v>
      </c>
      <c r="AI113" s="5" t="s">
        <v>167</v>
      </c>
      <c r="AJ113" s="5">
        <f>AK98 * (AK99+100)/100 * AK100/100 * ((1-AK101/100) + AK101/100*AK102/100) * (AK103+AK104+AK105+100)/100 * (AK106+AK107+AK108+100)/100 * (800 + 8*$N$3 ) / (800 + 8*$N$3 + (792 + 8*$N$4)*(1-AK109/100)) * (1+AK110/100) * (1 - $Q$3/100 + AK111/100)</f>
        <v>23009.105664420196</v>
      </c>
      <c r="AN113" s="5" t="s">
        <v>167</v>
      </c>
      <c r="AO113" s="5">
        <f>AP98 * (AP99+100)/100 * AP100/100 * ((1-AP101/100) + AP101/100*AP102/100) * (AP103+AP104+AP105+100)/100 * (AP106+AP107+AP108+100)/100 * (800 + 8*$N$3 ) / (800 + 8*$N$3 + (792 + 8*$N$4)*(1-AP109/100)) * (1+AP110/100) * (1 - $Q$3/100 + AP111/100)</f>
        <v>37016.335251023382</v>
      </c>
      <c r="AS113" s="5" t="s">
        <v>167</v>
      </c>
      <c r="AT113" s="5">
        <f>AU98 * (AU99+100)/100 * AU100/100 * ((1-AU101/100) + AU101/100*AU102/100) * (AU103+AU104+AU105+100)/100 * (AU106+AU107+AU108+100)/100 * (800 + 8*$N$3 ) / (800 + 8*$N$3 + (792 + 8*$N$4)*(1-AU109/100)) * (1+AU110/100) * (1 - $Q$3/100 + AU111/100)</f>
        <v>24508.070202818908</v>
      </c>
      <c r="AX113" s="5" t="s">
        <v>167</v>
      </c>
      <c r="AY113" s="5">
        <f>AZ98 * (AZ99+100)/100 * AZ100/100 * ((1-AZ101/100) + AZ101/100*AZ102/100) * (AZ103+AZ104+AZ105+100)/100 * (AZ106+AZ107+AZ108+100)/100 * (800 + 8*$N$3 ) / (800 + 8*$N$3 + (792 + 8*$N$4)*(1-AZ109/100)) * (1+AZ110/100) * (1 - $Q$3/100 + AZ111/100)</f>
        <v>13334.675626766286</v>
      </c>
      <c r="BC113" s="5" t="s">
        <v>167</v>
      </c>
      <c r="BD113" s="5">
        <f>BE98 * (BE99+100)/100 * BE100/100 * ((1-BE101/100) + BE101/100*BE102/100) * (BE103+BE104+BE105+100)/100 * (BE106+BE107+BE108+100)/100 * (800 + 8*$N$3 ) / (800 + 8*$N$3 + (792 + 8*$N$4)*(1-BE109/100)) * (1+BE110/100) * (1 - $Q$3/100 + BE111/100)</f>
        <v>152779.36961734772</v>
      </c>
      <c r="BH113" s="5" t="s">
        <v>167</v>
      </c>
      <c r="BI113" s="5">
        <f>BJ98 * (BJ99+100)/100 * BJ100/100 * ((1-BJ101/100) + BJ101/100*BJ102/100) * (BJ103+BJ104+BJ105+100)/100 * (BJ106+BJ107+BJ108+100)/100 * (800 + 8*$N$3 ) / (800 + 8*$N$3 + (792 + 8*$N$4)*(1-BJ109/100)) * (1+BJ110/100) * (1 - $Q$3/100 + BJ111/100)</f>
        <v>124763.46272428983</v>
      </c>
      <c r="BM113" s="5" t="s">
        <v>167</v>
      </c>
      <c r="BN113" s="5">
        <f>BO98 * (BO99+100)/100 * BO100/100 * ((1-BO101/100) + BO101/100*BO102/100) * (BO103+BO104+BO105+100)/100 * (BO106+BO107+BO108+100)/100 * (800 + 8*$N$3 ) / (800 + 8*$N$3 + (792 + 8*$N$4)*(1-BO109/100)) * (1+BO110/100) * (1 - $Q$3/100 + BO111/100)</f>
        <v>140706.30524230693</v>
      </c>
      <c r="BR113" s="5" t="s">
        <v>167</v>
      </c>
      <c r="BS113" s="5">
        <f>BT98 * (BT99+100)/100 * BT100/100 * ((1-BT101/100) + BT101/100*BT102/100) * (BT103+BT104+BT105+100)/100 * (BT106+BT107+BT108+100)/100 * (800 + 8*$N$3 ) / (800 + 8*$N$3 + (792 + 8*$N$4)*(1-BT109/100)) * (1+BT110/100) * (1 - $Q$3/100 + BT111/100)</f>
        <v>79348.433530757669</v>
      </c>
      <c r="BW113" s="5" t="s">
        <v>167</v>
      </c>
      <c r="BX113" s="5">
        <f>BY98 * (BY99+100)/100 * BY100/100 * ((1-BY101/100) + BY101/100*BY102/100) * (BY103+BY104+BY105+100)/100 * (BY106+BY107+BY108+100)/100 * (800 + 8*$N$3 ) / (800 + 8*$N$3 + (792 + 8*$N$4)*(1-BY109/100)) * (1+BY110/100) * (1 - $Q$3/100 + BY111/100)</f>
        <v>140706.30524230693</v>
      </c>
      <c r="CB113" s="5" t="s">
        <v>167</v>
      </c>
      <c r="CC113" s="5">
        <f>CD98 * (CD99+100)/100 * CD100/100 * ((1-CD101/100) + CD101/100*CD102/100) * (CD103+CD104+CD105+100)/100 * (CD106+CD107+CD108+100)/100 * (800 + 8*$N$3 ) / (800 + 8*$N$3 + (792 + 8*$N$4)*(1-CD109/100)) * (1+CD110/100) * (1 - $Q$3/100 + CD111/100)</f>
        <v>109521.73024868485</v>
      </c>
    </row>
    <row r="114" spans="1:81" x14ac:dyDescent="0.3">
      <c r="E114" s="5" t="s">
        <v>104</v>
      </c>
      <c r="F114" s="6"/>
      <c r="G114" s="5">
        <f>IFERROR(INDEX(BuffData!$B$3:$W$119, MATCH($E95, BuffData!$A$3:$A$119, 0), MATCH($E114, BuffData!$B$2:$W$2, 0)),-1)</f>
        <v>8</v>
      </c>
      <c r="H114" s="5">
        <f>IFERROR(INDEX(BuffData!$X$3:$AS$119, MATCH(H94, BuffData!$A$3:$A$119, 0), MATCH($E114, BuffData!$X$2:$AS$2, 0)),-1)</f>
        <v>-1</v>
      </c>
      <c r="I114" s="5">
        <f>IFERROR(INDEX(BuffData!$AT$3:$BO$119, MATCH(I$16, BuffData!$A$3:$A$119, 0), MATCH($E114, BuffData!$AT$2:$BO$2, 0)),-1)</f>
        <v>0</v>
      </c>
      <c r="J114" s="5">
        <f>IFERROR(INDEX(BuffData!$AT$3:$BO$119, MATCH(J$16, BuffData!$A$3:$A$119, 0), MATCH($E114, BuffData!$AT$2:$BO$2, 0)),-1)</f>
        <v>0</v>
      </c>
      <c r="K114" s="5">
        <f>IFERROR(INDEX(BuffData!$AT$3:$BO$119, MATCH(K$16, BuffData!$A$3:$A$119, 0), MATCH($E114, BuffData!$AT$2:$BO$2, 0)),-1)</f>
        <v>0</v>
      </c>
      <c r="L114" s="5">
        <f>IFERROR(INDEX(SeasonData!$A$3:$W$27, MATCH(L$16, SeasonData!$A$3:$A$116, 0), MATCH(E114, SeasonData!$A$2:$W$2, 0)),-1)</f>
        <v>0</v>
      </c>
      <c r="M114" s="5">
        <f t="shared" ref="M114:M116" si="57">SUM(G114:L114)</f>
        <v>7</v>
      </c>
    </row>
    <row r="115" spans="1:81" x14ac:dyDescent="0.3">
      <c r="E115" s="5" t="s">
        <v>110</v>
      </c>
      <c r="F115" s="6"/>
      <c r="G115" s="5">
        <f>IFERROR(INDEX(BuffData!$B$3:$W$119, MATCH($E95, BuffData!$A$3:$A$119, 0), MATCH($E115, BuffData!$B$2:$W$2, 0)),-1)</f>
        <v>0</v>
      </c>
      <c r="H115" s="5">
        <f>IFERROR(INDEX(BuffData!$X$3:$AS$119, MATCH(H94, BuffData!$A$3:$A$119, 0), MATCH($E115, BuffData!$X$2:$AS$2, 0)),-1)</f>
        <v>-1</v>
      </c>
      <c r="I115" s="5">
        <f>IFERROR(INDEX(BuffData!$AT$3:$BO$119, MATCH(I$16, BuffData!$A$3:$A$119, 0), MATCH($E115, BuffData!$AT$2:$BO$2, 0)),-1)</f>
        <v>0</v>
      </c>
      <c r="J115" s="5">
        <f>IFERROR(INDEX(BuffData!$AT$3:$BO$119, MATCH(J$16, BuffData!$A$3:$A$119, 0), MATCH($E115, BuffData!$AT$2:$BO$2, 0)),-1)</f>
        <v>0</v>
      </c>
      <c r="K115" s="5">
        <f>IFERROR(INDEX(BuffData!$AT$3:$BO$119, MATCH(K$16, BuffData!$A$3:$A$119, 0), MATCH($E115, BuffData!$AT$2:$BO$2, 0)),-1)</f>
        <v>0</v>
      </c>
      <c r="L115" s="5">
        <f>IFERROR(INDEX(SeasonData!$A$3:$W$27, MATCH(L$16, SeasonData!$A$3:$A$116, 0), MATCH(E115, SeasonData!$A$2:$W$2, 0)),-1)</f>
        <v>0</v>
      </c>
      <c r="M115" s="5">
        <f t="shared" si="57"/>
        <v>-1</v>
      </c>
    </row>
    <row r="116" spans="1:81" x14ac:dyDescent="0.3">
      <c r="E116" s="5" t="s">
        <v>133</v>
      </c>
      <c r="F116" s="6"/>
      <c r="G116" s="5">
        <f>IFERROR(INDEX(BuffData!$B$3:$W$119, MATCH($E95, BuffData!$A$3:$A$119, 0), MATCH($E116, BuffData!$B$2:$W$2, 0)),-1)</f>
        <v>0</v>
      </c>
      <c r="H116" s="5">
        <f>IFERROR(INDEX(BuffData!$X$3:$AS$119, MATCH(H94, BuffData!$A$3:$A$119, 0), MATCH($E116, BuffData!$X$2:$AS$2, 0)),-1)</f>
        <v>-1</v>
      </c>
      <c r="I116" s="5">
        <f>IFERROR(INDEX(BuffData!$AT$3:$BO$119, MATCH(I$16, BuffData!$A$3:$A$119, 0), MATCH($E116, BuffData!$AT$2:$BO$2, 0)),-1)</f>
        <v>0</v>
      </c>
      <c r="J116" s="5">
        <f>IFERROR(INDEX(BuffData!$AT$3:$BO$119, MATCH(J$16, BuffData!$A$3:$A$119, 0), MATCH($E116, BuffData!$AT$2:$BO$2, 0)),-1)</f>
        <v>0</v>
      </c>
      <c r="K116" s="5">
        <f>IFERROR(INDEX(BuffData!$AT$3:$BO$119, MATCH(K$16, BuffData!$A$3:$A$119, 0), MATCH($E116, BuffData!$AT$2:$BO$2, 0)),-1)</f>
        <v>0</v>
      </c>
      <c r="L116" s="5">
        <f>IFERROR(INDEX(SeasonData!$A$3:$W$27, MATCH(L$16, SeasonData!$A$3:$A$116, 0), MATCH(E116, SeasonData!$A$2:$W$2, 0)),-1)</f>
        <v>0</v>
      </c>
      <c r="M116" s="5">
        <f t="shared" si="57"/>
        <v>-1</v>
      </c>
    </row>
    <row r="120" spans="1:81" x14ac:dyDescent="0.3">
      <c r="H120" s="5" t="str">
        <f>IFERROR(
  CHOOSE(
    MATCH(E121, $E$2:$E$4, 0),
    $E$3, $E$4, $E$2
  ),
  "선택 필요"
)</f>
        <v>선택 필요</v>
      </c>
      <c r="I120" s="5" t="str">
        <f>$E$2</f>
        <v>유노</v>
      </c>
      <c r="J120" s="5" t="str">
        <f>$E$3</f>
        <v>린네</v>
      </c>
      <c r="K120" s="5" t="str">
        <f>$E$4</f>
        <v>모니에</v>
      </c>
      <c r="L120" s="5" t="str">
        <f>$K$3</f>
        <v>능양</v>
      </c>
      <c r="N120" s="23" t="s">
        <v>152</v>
      </c>
    </row>
    <row r="121" spans="1:81" x14ac:dyDescent="0.3">
      <c r="E121" s="23" t="s">
        <v>14</v>
      </c>
      <c r="F121" s="5" t="s">
        <v>143</v>
      </c>
      <c r="G121" s="5" t="s">
        <v>105</v>
      </c>
      <c r="H121" s="5" t="s">
        <v>142</v>
      </c>
      <c r="I121" s="5" t="s">
        <v>124</v>
      </c>
      <c r="J121" s="5" t="s">
        <v>125</v>
      </c>
      <c r="K121" s="5" t="s">
        <v>151</v>
      </c>
      <c r="L121" s="5" t="s">
        <v>149</v>
      </c>
      <c r="M121" s="5" t="s">
        <v>109</v>
      </c>
      <c r="N121" s="5" t="s">
        <v>150</v>
      </c>
      <c r="O121" s="153" t="s">
        <v>114</v>
      </c>
      <c r="P121" s="154"/>
      <c r="Q121" s="155"/>
      <c r="S121" s="5" t="s">
        <v>150</v>
      </c>
      <c r="T121" s="153" t="s">
        <v>193</v>
      </c>
      <c r="U121" s="154"/>
      <c r="V121" s="155"/>
      <c r="X121" s="5" t="s">
        <v>150</v>
      </c>
      <c r="Y121" s="153" t="s">
        <v>157</v>
      </c>
      <c r="Z121" s="154"/>
      <c r="AA121" s="155"/>
      <c r="AC121" s="5" t="s">
        <v>150</v>
      </c>
      <c r="AD121" s="153" t="s">
        <v>155</v>
      </c>
      <c r="AE121" s="154"/>
      <c r="AF121" s="155"/>
      <c r="AH121" s="5" t="s">
        <v>150</v>
      </c>
      <c r="AI121" s="153" t="s">
        <v>155</v>
      </c>
      <c r="AJ121" s="154"/>
      <c r="AK121" s="155"/>
      <c r="AM121" s="5" t="s">
        <v>150</v>
      </c>
      <c r="AN121" s="153" t="s">
        <v>155</v>
      </c>
      <c r="AO121" s="154"/>
      <c r="AP121" s="155"/>
      <c r="AR121" s="5" t="s">
        <v>150</v>
      </c>
      <c r="AS121" s="153" t="s">
        <v>156</v>
      </c>
      <c r="AT121" s="154"/>
      <c r="AU121" s="155"/>
      <c r="AW121" s="5" t="s">
        <v>150</v>
      </c>
      <c r="AX121" s="153" t="s">
        <v>177</v>
      </c>
      <c r="AY121" s="154"/>
      <c r="AZ121" s="155"/>
    </row>
    <row r="122" spans="1:81" x14ac:dyDescent="0.3">
      <c r="E122" s="5" t="s">
        <v>115</v>
      </c>
      <c r="F122" s="5">
        <f>INDEX(CharacterData!$A$3:$AV$36, MATCH(E121, CharacterData!$A$3:$A$36, 0), MATCH($E122, CharacterData!$A$2:$AV$2, 0))</f>
        <v>963</v>
      </c>
      <c r="G122" s="6"/>
      <c r="H122" s="6"/>
      <c r="I122" s="6"/>
      <c r="J122" s="6"/>
      <c r="K122" s="6"/>
      <c r="L122" s="6"/>
      <c r="M122" s="5">
        <f>F122</f>
        <v>963</v>
      </c>
      <c r="N122" s="5" t="s">
        <v>118</v>
      </c>
      <c r="O122" s="153" t="s">
        <v>163</v>
      </c>
      <c r="P122" s="154"/>
      <c r="Q122" s="155"/>
      <c r="S122" s="5" t="s">
        <v>118</v>
      </c>
      <c r="T122" s="153" t="s">
        <v>163</v>
      </c>
      <c r="U122" s="154"/>
      <c r="V122" s="155"/>
      <c r="X122" s="5" t="s">
        <v>118</v>
      </c>
      <c r="Y122" s="153" t="s">
        <v>187</v>
      </c>
      <c r="Z122" s="154"/>
      <c r="AA122" s="155"/>
      <c r="AC122" s="5" t="s">
        <v>118</v>
      </c>
      <c r="AD122" s="153" t="s">
        <v>163</v>
      </c>
      <c r="AE122" s="154"/>
      <c r="AF122" s="155"/>
      <c r="AH122" s="5" t="s">
        <v>118</v>
      </c>
      <c r="AI122" s="153" t="s">
        <v>163</v>
      </c>
      <c r="AJ122" s="154"/>
      <c r="AK122" s="155"/>
      <c r="AM122" s="5" t="s">
        <v>118</v>
      </c>
      <c r="AN122" s="153" t="s">
        <v>163</v>
      </c>
      <c r="AO122" s="154"/>
      <c r="AP122" s="155"/>
      <c r="AR122" s="5" t="s">
        <v>118</v>
      </c>
      <c r="AS122" s="153" t="s">
        <v>187</v>
      </c>
      <c r="AT122" s="154"/>
      <c r="AU122" s="155"/>
      <c r="AW122" s="5" t="s">
        <v>118</v>
      </c>
      <c r="AX122" s="153" t="s">
        <v>159</v>
      </c>
      <c r="AY122" s="154"/>
      <c r="AZ122" s="155"/>
    </row>
    <row r="123" spans="1:81" x14ac:dyDescent="0.3">
      <c r="A123" s="1" t="s">
        <v>14</v>
      </c>
      <c r="B123" s="1" t="s">
        <v>178</v>
      </c>
      <c r="C123" s="1">
        <f>P139+U139+Z139+AE139+AJ139+AO139+AT139+AY139+BD139+BI139+BN139+BS139+BX139+CC139</f>
        <v>224099.40861500782</v>
      </c>
      <c r="E123" s="5" t="s">
        <v>116</v>
      </c>
      <c r="F123" s="5">
        <f>INDEX(CharacterData!$A$3:$AV$36, MATCH(E121, CharacterData!$A$3:$A$36, 0), MATCH($E123, CharacterData!$A$2:$AV$2, 0))</f>
        <v>111.3447559709242</v>
      </c>
      <c r="G123" s="5">
        <f>IFERROR(INDEX(BuffData!$B$3:$W$119, MATCH($E121, BuffData!$A$3:$A$119, 0), MATCH("공격력 버프", BuffData!$B$2:$W$2, 0)),-1)</f>
        <v>12</v>
      </c>
      <c r="H123" s="5">
        <f>IFERROR(INDEX(BuffData!$X$3:$AS$119, MATCH(H120, BuffData!$A$3:$A$119, 0), MATCH("공격력 버프", BuffData!$X$2:$AS$2, 0)),-1)</f>
        <v>-1</v>
      </c>
      <c r="I123" s="5">
        <f>IFERROR(INDEX(BuffData!$AT$3:$BO$119, MATCH(I$16, BuffData!$A$3:$A$119, 0), MATCH("공격력 버프", BuffData!$AT$2:$BO$2, 0)),-1)</f>
        <v>0</v>
      </c>
      <c r="J123" s="5">
        <f>IFERROR(INDEX(BuffData!$AT$3:$BO$119, MATCH(J$16, BuffData!$A$3:$A$119, 0), MATCH("공격력 버프", BuffData!$AT$2:$BO$2, 0)),-1)</f>
        <v>0</v>
      </c>
      <c r="K123" s="5">
        <f>IFERROR(INDEX(BuffData!$AT$3:$BO$119, MATCH(K$16, BuffData!$A$3:$A$119, 0), MATCH("공격력 버프", BuffData!$AT$2:$BO$2, 0)),-1)</f>
        <v>25</v>
      </c>
      <c r="L123" s="5">
        <f>IFERROR(INDEX(SeasonData!$A$3:$W$27, MATCH(L$16, SeasonData!$A$3:$A$116, 0), MATCH("공격력 버프", SeasonData!$A$2:$W$2, 0)),-1)</f>
        <v>0</v>
      </c>
      <c r="M123" s="5">
        <f>SUM(F123:L123)</f>
        <v>147.34475597092421</v>
      </c>
      <c r="N123" s="5"/>
      <c r="O123" s="5" t="s">
        <v>112</v>
      </c>
      <c r="P123" s="5" t="s">
        <v>113</v>
      </c>
      <c r="Q123" s="5" t="s">
        <v>111</v>
      </c>
      <c r="S123" s="5"/>
      <c r="T123" s="5" t="s">
        <v>112</v>
      </c>
      <c r="U123" s="5" t="s">
        <v>113</v>
      </c>
      <c r="V123" s="5" t="s">
        <v>111</v>
      </c>
      <c r="X123" s="5"/>
      <c r="Y123" s="5" t="s">
        <v>112</v>
      </c>
      <c r="Z123" s="5" t="s">
        <v>113</v>
      </c>
      <c r="AA123" s="5" t="s">
        <v>111</v>
      </c>
      <c r="AC123" s="5"/>
      <c r="AD123" s="5" t="s">
        <v>112</v>
      </c>
      <c r="AE123" s="5" t="s">
        <v>113</v>
      </c>
      <c r="AF123" s="5" t="s">
        <v>111</v>
      </c>
      <c r="AH123" s="5"/>
      <c r="AI123" s="5" t="s">
        <v>112</v>
      </c>
      <c r="AJ123" s="5" t="s">
        <v>113</v>
      </c>
      <c r="AK123" s="5" t="s">
        <v>111</v>
      </c>
      <c r="AM123" s="5"/>
      <c r="AN123" s="5" t="s">
        <v>112</v>
      </c>
      <c r="AO123" s="5" t="s">
        <v>113</v>
      </c>
      <c r="AP123" s="5" t="s">
        <v>111</v>
      </c>
      <c r="AR123" s="5"/>
      <c r="AS123" s="5" t="s">
        <v>112</v>
      </c>
      <c r="AT123" s="5" t="s">
        <v>113</v>
      </c>
      <c r="AU123" s="5" t="s">
        <v>111</v>
      </c>
      <c r="AW123" s="5"/>
      <c r="AX123" s="5" t="s">
        <v>112</v>
      </c>
      <c r="AY123" s="5" t="s">
        <v>113</v>
      </c>
      <c r="AZ123" s="5" t="s">
        <v>111</v>
      </c>
    </row>
    <row r="124" spans="1:81" x14ac:dyDescent="0.3">
      <c r="B124" s="1" t="s">
        <v>179</v>
      </c>
      <c r="C124" s="1">
        <v>6.2</v>
      </c>
      <c r="E124" s="5" t="s">
        <v>1</v>
      </c>
      <c r="F124" s="5">
        <f>INDEX(CharacterData!$A$3:$AV$36, MATCH(E121, CharacterData!$A$3:$A$36, 0), MATCH($E124, CharacterData!$A$2:$AV$2, 0))</f>
        <v>62.5</v>
      </c>
      <c r="G124" s="5">
        <f>IFERROR(INDEX(BuffData!$B$3:$W$119, MATCH($E121, BuffData!$A$3:$A$119, 0), MATCH($E124, BuffData!$B$2:$W$2, 0)),-1)</f>
        <v>0</v>
      </c>
      <c r="H124" s="5">
        <f>IFERROR(INDEX(BuffData!$X$3:$AS$119, MATCH(H120, BuffData!$A$3:$A$119, 0), MATCH($E124, BuffData!$X$2:$AS$2, 0)),-1)</f>
        <v>-1</v>
      </c>
      <c r="I124" s="5">
        <f>IFERROR(INDEX(BuffData!$AT$3:$BO$119, MATCH(I$16, BuffData!$A$3:$A$119, 0), MATCH($E124, BuffData!$AT$2:$BO$2, 0)),-1)</f>
        <v>0</v>
      </c>
      <c r="J124" s="5">
        <f>IFERROR(INDEX(BuffData!$AT$3:$BO$119, MATCH(J$16, BuffData!$A$3:$A$119, 0), MATCH($E124, BuffData!$AT$2:$BO$2, 0)),-1)</f>
        <v>0</v>
      </c>
      <c r="K124" s="5">
        <f>IFERROR(INDEX(BuffData!$AT$3:$BO$119, MATCH(K$16, BuffData!$A$3:$A$119, 0), MATCH($E124, BuffData!$AT$2:$BO$2, 0)),-1)</f>
        <v>0</v>
      </c>
      <c r="L124" s="5">
        <f>IFERROR(INDEX(SeasonData!$A$3:$W$27, MATCH(L$16, SeasonData!$A$3:$A$116, 0), MATCH(E124, SeasonData!$A$2:$W$2, 0)),-1)</f>
        <v>0</v>
      </c>
      <c r="M124" s="5">
        <f t="shared" ref="M124:M130" si="58">SUM(F124:L124)</f>
        <v>61.5</v>
      </c>
      <c r="N124" s="5" t="s">
        <v>115</v>
      </c>
      <c r="O124" s="6"/>
      <c r="P124" s="6"/>
      <c r="Q124" s="5">
        <f>$M122</f>
        <v>963</v>
      </c>
      <c r="S124" s="5" t="s">
        <v>115</v>
      </c>
      <c r="T124" s="6"/>
      <c r="U124" s="6"/>
      <c r="V124" s="5">
        <f>$M122</f>
        <v>963</v>
      </c>
      <c r="X124" s="5" t="s">
        <v>115</v>
      </c>
      <c r="Y124" s="6"/>
      <c r="Z124" s="6"/>
      <c r="AA124" s="5">
        <f>$M122</f>
        <v>963</v>
      </c>
      <c r="AC124" s="5" t="s">
        <v>115</v>
      </c>
      <c r="AD124" s="6"/>
      <c r="AE124" s="6"/>
      <c r="AF124" s="5">
        <f>$M122</f>
        <v>963</v>
      </c>
      <c r="AH124" s="5" t="s">
        <v>115</v>
      </c>
      <c r="AI124" s="6"/>
      <c r="AJ124" s="6"/>
      <c r="AK124" s="5">
        <f>$M122</f>
        <v>963</v>
      </c>
      <c r="AM124" s="5" t="s">
        <v>115</v>
      </c>
      <c r="AN124" s="6"/>
      <c r="AO124" s="6"/>
      <c r="AP124" s="5">
        <f>$M122</f>
        <v>963</v>
      </c>
      <c r="AR124" s="5" t="s">
        <v>115</v>
      </c>
      <c r="AS124" s="6"/>
      <c r="AT124" s="6"/>
      <c r="AU124" s="5">
        <f>$M122</f>
        <v>963</v>
      </c>
      <c r="AW124" s="5" t="s">
        <v>115</v>
      </c>
      <c r="AX124" s="6"/>
      <c r="AY124" s="6"/>
      <c r="AZ124" s="5">
        <f>$M122</f>
        <v>963</v>
      </c>
    </row>
    <row r="125" spans="1:81" x14ac:dyDescent="0.3">
      <c r="E125" s="5" t="s">
        <v>87</v>
      </c>
      <c r="F125" s="5">
        <f>INDEX(CharacterData!$A$3:$AV$36, MATCH(E121, CharacterData!$A$3:$A$36, 0), MATCH($E125, CharacterData!$A$2:$AV$2, 0))</f>
        <v>244.4</v>
      </c>
      <c r="G125" s="5">
        <f>IFERROR(INDEX(BuffData!$B$3:$W$119, MATCH($E121, BuffData!$A$3:$A$119, 0), MATCH($E125, BuffData!$B$2:$W$2, 0)),-1)</f>
        <v>0</v>
      </c>
      <c r="H125" s="5">
        <f>IFERROR(INDEX(BuffData!$X$3:$AS$119, MATCH(H120, BuffData!$A$3:$A$119, 0), MATCH($E125, BuffData!$X$2:$AS$2, 0)),-1)</f>
        <v>-1</v>
      </c>
      <c r="I125" s="5">
        <f>IFERROR(INDEX(BuffData!$AT$3:$BO$119, MATCH(I$16, BuffData!$A$3:$A$119, 0), MATCH($E125, BuffData!$AT$2:$BO$2, 0)),-1)</f>
        <v>0</v>
      </c>
      <c r="J125" s="5">
        <f>IFERROR(INDEX(BuffData!$AT$3:$BO$119, MATCH(J$16, BuffData!$A$3:$A$119, 0), MATCH($E125, BuffData!$AT$2:$BO$2, 0)),-1)</f>
        <v>0</v>
      </c>
      <c r="K125" s="5">
        <f>IFERROR(INDEX(BuffData!$AT$3:$BO$119, MATCH(K$16, BuffData!$A$3:$A$119, 0), MATCH($E125, BuffData!$AT$2:$BO$2, 0)),-1)</f>
        <v>20</v>
      </c>
      <c r="L125" s="5">
        <f>IFERROR(INDEX(SeasonData!$A$3:$W$27, MATCH(L$16, SeasonData!$A$3:$A$116, 0), MATCH(E125, SeasonData!$A$2:$W$2, 0)),-1)</f>
        <v>0</v>
      </c>
      <c r="M125" s="5">
        <f t="shared" si="58"/>
        <v>263.39999999999998</v>
      </c>
      <c r="N125" s="5" t="s">
        <v>116</v>
      </c>
      <c r="O125" s="5">
        <f>ROUND($M123,2)</f>
        <v>147.34</v>
      </c>
      <c r="P125" s="5">
        <v>0</v>
      </c>
      <c r="Q125" s="5">
        <f>P125+O125</f>
        <v>147.34</v>
      </c>
      <c r="S125" s="5" t="s">
        <v>116</v>
      </c>
      <c r="T125" s="5">
        <f>ROUND($M123,2)</f>
        <v>147.34</v>
      </c>
      <c r="U125" s="5">
        <v>0</v>
      </c>
      <c r="V125" s="5">
        <f>U125+T125</f>
        <v>147.34</v>
      </c>
      <c r="X125" s="5" t="s">
        <v>116</v>
      </c>
      <c r="Y125" s="5">
        <f>ROUND($M123,2)</f>
        <v>147.34</v>
      </c>
      <c r="Z125" s="5">
        <v>0</v>
      </c>
      <c r="AA125" s="5">
        <f>Z125+Y125</f>
        <v>147.34</v>
      </c>
      <c r="AC125" s="5" t="s">
        <v>116</v>
      </c>
      <c r="AD125" s="5">
        <f>ROUND($M123,2)</f>
        <v>147.34</v>
      </c>
      <c r="AE125" s="5">
        <v>0</v>
      </c>
      <c r="AF125" s="5">
        <f>AE125+AD125</f>
        <v>147.34</v>
      </c>
      <c r="AH125" s="5" t="s">
        <v>116</v>
      </c>
      <c r="AI125" s="5">
        <f>ROUND($M123,2)</f>
        <v>147.34</v>
      </c>
      <c r="AJ125" s="5">
        <v>0</v>
      </c>
      <c r="AK125" s="5">
        <f>AJ125+AI125</f>
        <v>147.34</v>
      </c>
      <c r="AM125" s="5" t="s">
        <v>116</v>
      </c>
      <c r="AN125" s="5">
        <f>ROUND($M123,2)</f>
        <v>147.34</v>
      </c>
      <c r="AO125" s="5">
        <v>0</v>
      </c>
      <c r="AP125" s="5">
        <f>AO125+AN125</f>
        <v>147.34</v>
      </c>
      <c r="AR125" s="5" t="s">
        <v>116</v>
      </c>
      <c r="AS125" s="5">
        <f>ROUND($M123,2)</f>
        <v>147.34</v>
      </c>
      <c r="AT125" s="5">
        <v>0</v>
      </c>
      <c r="AU125" s="5">
        <f>AT125+AS125</f>
        <v>147.34</v>
      </c>
      <c r="AW125" s="5" t="s">
        <v>116</v>
      </c>
      <c r="AX125" s="5">
        <f>ROUND($M123,2)</f>
        <v>147.34</v>
      </c>
      <c r="AY125" s="5">
        <v>0</v>
      </c>
      <c r="AZ125" s="5">
        <f>AY125+AX125</f>
        <v>147.34</v>
      </c>
    </row>
    <row r="126" spans="1:81" x14ac:dyDescent="0.3">
      <c r="E126" s="21" t="s">
        <v>99</v>
      </c>
      <c r="F126" s="5">
        <f>INDEX(CharacterData!$A$3:$AV$36, MATCH(E121, CharacterData!$A$3:$A$36, 0), MATCH($E126, CharacterData!$A$2:$AV$2, 0))</f>
        <v>0</v>
      </c>
      <c r="G126" s="5">
        <f>IFERROR(INDEX(BuffData!$B$3:$W$119, MATCH($E121, BuffData!$A$3:$A$119, 0), MATCH($E126, BuffData!$B$2:$W$2, 0)),-1)</f>
        <v>0</v>
      </c>
      <c r="H126" s="5">
        <f>IFERROR(INDEX(BuffData!$X$3:$AS$119, MATCH(H120, BuffData!$A$3:$A$119, 0), MATCH($E126, BuffData!$X$2:$AS$2, 0)),-1)</f>
        <v>-1</v>
      </c>
      <c r="I126" s="5">
        <f>IFERROR(INDEX(BuffData!$AT$3:$BO$119, MATCH(I$16, BuffData!$A$3:$A$119, 0), MATCH($E126, BuffData!$AT$2:$BO$2, 0)),-1)</f>
        <v>0</v>
      </c>
      <c r="J126" s="5">
        <f>IFERROR(INDEX(BuffData!$AT$3:$BO$119, MATCH(J$16, BuffData!$A$3:$A$119, 0), MATCH($E126, BuffData!$AT$2:$BO$2, 0)),-1)</f>
        <v>0</v>
      </c>
      <c r="K126" s="5">
        <f>IFERROR(INDEX(BuffData!$AT$3:$BO$119, MATCH(K$16, BuffData!$A$3:$A$119, 0), MATCH($E126, BuffData!$AT$2:$BO$2, 0)),-1)</f>
        <v>0</v>
      </c>
      <c r="L126" s="5">
        <f>IFERROR(INDEX(SeasonData!$A$3:$W$27, MATCH(L$16, SeasonData!$A$3:$A$116, 0), MATCH(E126, SeasonData!$A$2:$W$2, 0)),-1)</f>
        <v>0</v>
      </c>
      <c r="M126" s="5">
        <f t="shared" si="58"/>
        <v>-1</v>
      </c>
      <c r="N126" s="5" t="s">
        <v>117</v>
      </c>
      <c r="O126" s="6"/>
      <c r="P126" s="5">
        <v>0</v>
      </c>
      <c r="Q126" s="24">
        <v>238.6</v>
      </c>
      <c r="S126" s="5" t="s">
        <v>117</v>
      </c>
      <c r="T126" s="6"/>
      <c r="U126" s="5">
        <v>0</v>
      </c>
      <c r="V126" s="24">
        <v>318.2</v>
      </c>
      <c r="X126" s="5" t="s">
        <v>117</v>
      </c>
      <c r="Y126" s="6"/>
      <c r="Z126" s="5">
        <v>0</v>
      </c>
      <c r="AA126" s="24">
        <v>795.2</v>
      </c>
      <c r="AC126" s="5" t="s">
        <v>117</v>
      </c>
      <c r="AD126" s="6"/>
      <c r="AE126" s="5">
        <v>0</v>
      </c>
      <c r="AF126" s="24">
        <v>457.2</v>
      </c>
      <c r="AH126" s="5" t="s">
        <v>117</v>
      </c>
      <c r="AI126" s="6"/>
      <c r="AJ126" s="5">
        <v>0</v>
      </c>
      <c r="AK126" s="24">
        <v>209.7</v>
      </c>
      <c r="AM126" s="5" t="s">
        <v>117</v>
      </c>
      <c r="AN126" s="6"/>
      <c r="AO126" s="5">
        <v>0</v>
      </c>
      <c r="AP126" s="24">
        <v>217.7</v>
      </c>
      <c r="AR126" s="5" t="s">
        <v>117</v>
      </c>
      <c r="AS126" s="6"/>
      <c r="AT126" s="5">
        <v>0</v>
      </c>
      <c r="AU126" s="24">
        <v>215.5</v>
      </c>
      <c r="AW126" s="5" t="s">
        <v>117</v>
      </c>
      <c r="AX126" s="6"/>
      <c r="AY126" s="5">
        <v>0</v>
      </c>
      <c r="AZ126" s="24">
        <v>100</v>
      </c>
    </row>
    <row r="127" spans="1:81" x14ac:dyDescent="0.3">
      <c r="E127" s="21" t="s">
        <v>100</v>
      </c>
      <c r="F127" s="5">
        <f>INDEX(CharacterData!$A$3:$AV$36, MATCH(E121, CharacterData!$A$3:$A$36, 0), MATCH($E127, CharacterData!$A$2:$AV$2, 0))</f>
        <v>27</v>
      </c>
      <c r="G127" s="5">
        <f>IFERROR(INDEX(BuffData!$B$3:$W$119, MATCH($E121, BuffData!$A$3:$A$119, 0), MATCH($E127, BuffData!$B$2:$W$2, 0)),-1)</f>
        <v>90</v>
      </c>
      <c r="H127" s="5">
        <f>IFERROR(INDEX(BuffData!$X$3:$AS$119, MATCH(H120, BuffData!$A$3:$A$119, 0), MATCH($E127, BuffData!$X$2:$AS$2, 0)),-1)</f>
        <v>-1</v>
      </c>
      <c r="I127" s="5">
        <f>IFERROR(INDEX(BuffData!$AT$3:$BO$119, MATCH(I$16, BuffData!$A$3:$A$119, 0), MATCH($E127, BuffData!$AT$2:$BO$2, 0)),-1)</f>
        <v>0</v>
      </c>
      <c r="J127" s="5">
        <f>IFERROR(INDEX(BuffData!$AT$3:$BO$119, MATCH(J$16, BuffData!$A$3:$A$119, 0), MATCH($E127, BuffData!$AT$2:$BO$2, 0)),-1)</f>
        <v>0</v>
      </c>
      <c r="K127" s="5">
        <f>IFERROR(INDEX(BuffData!$AT$3:$BO$119, MATCH(K$16, BuffData!$A$3:$A$119, 0), MATCH($E127, BuffData!$AT$2:$BO$2, 0)),-1)</f>
        <v>0</v>
      </c>
      <c r="L127" s="5">
        <f>IFERROR(INDEX(SeasonData!$A$3:$W$27, MATCH(L$16, SeasonData!$A$3:$A$116, 0), MATCH(E127, SeasonData!$A$2:$W$2, 0)),-1)</f>
        <v>0</v>
      </c>
      <c r="M127" s="5">
        <f t="shared" si="58"/>
        <v>116</v>
      </c>
      <c r="N127" s="5" t="s">
        <v>1</v>
      </c>
      <c r="O127" s="5">
        <f>$M124</f>
        <v>61.5</v>
      </c>
      <c r="P127" s="5">
        <v>0</v>
      </c>
      <c r="Q127" s="5">
        <f>O127+P127</f>
        <v>61.5</v>
      </c>
      <c r="S127" s="5" t="s">
        <v>1</v>
      </c>
      <c r="T127" s="5">
        <f>$M124</f>
        <v>61.5</v>
      </c>
      <c r="U127" s="5">
        <v>0</v>
      </c>
      <c r="V127" s="5">
        <f>T127+U127</f>
        <v>61.5</v>
      </c>
      <c r="X127" s="5" t="s">
        <v>1</v>
      </c>
      <c r="Y127" s="5">
        <f>$M124</f>
        <v>61.5</v>
      </c>
      <c r="Z127" s="5">
        <v>0</v>
      </c>
      <c r="AA127" s="5">
        <f>Y127+Z127</f>
        <v>61.5</v>
      </c>
      <c r="AC127" s="5" t="s">
        <v>1</v>
      </c>
      <c r="AD127" s="5">
        <f>$M124</f>
        <v>61.5</v>
      </c>
      <c r="AE127" s="5">
        <v>0</v>
      </c>
      <c r="AF127" s="5">
        <f>AD127+AE127</f>
        <v>61.5</v>
      </c>
      <c r="AH127" s="5" t="s">
        <v>1</v>
      </c>
      <c r="AI127" s="5">
        <f>$M124</f>
        <v>61.5</v>
      </c>
      <c r="AJ127" s="5">
        <v>0</v>
      </c>
      <c r="AK127" s="5">
        <f>AI127+AJ127</f>
        <v>61.5</v>
      </c>
      <c r="AM127" s="5" t="s">
        <v>1</v>
      </c>
      <c r="AN127" s="5">
        <f>$M124</f>
        <v>61.5</v>
      </c>
      <c r="AO127" s="5">
        <v>0</v>
      </c>
      <c r="AP127" s="5">
        <f>AN127+AO127</f>
        <v>61.5</v>
      </c>
      <c r="AR127" s="5" t="s">
        <v>1</v>
      </c>
      <c r="AS127" s="5">
        <f>$M124</f>
        <v>61.5</v>
      </c>
      <c r="AT127" s="5">
        <v>0</v>
      </c>
      <c r="AU127" s="5">
        <f>AS127+AT127</f>
        <v>61.5</v>
      </c>
      <c r="AW127" s="5" t="s">
        <v>1</v>
      </c>
      <c r="AX127" s="5">
        <f>$M124</f>
        <v>61.5</v>
      </c>
      <c r="AY127" s="5">
        <v>0</v>
      </c>
      <c r="AZ127" s="5">
        <f>AX127+AY127</f>
        <v>61.5</v>
      </c>
    </row>
    <row r="128" spans="1:81" x14ac:dyDescent="0.3">
      <c r="E128" s="21" t="s">
        <v>101</v>
      </c>
      <c r="F128" s="5">
        <f>INDEX(CharacterData!$A$3:$AV$36, MATCH(E121, CharacterData!$A$3:$A$36, 0), MATCH($E128, CharacterData!$A$2:$AV$2, 0))</f>
        <v>0</v>
      </c>
      <c r="G128" s="5">
        <f>IFERROR(INDEX(BuffData!$B$3:$W$119, MATCH($E121, BuffData!$A$3:$A$119, 0), MATCH($E128, BuffData!$B$2:$W$2, 0)),-1)</f>
        <v>0</v>
      </c>
      <c r="H128" s="5">
        <f>IFERROR(INDEX(BuffData!$X$3:$AS$119, MATCH(H120, BuffData!$A$3:$A$119, 0), MATCH($E128, BuffData!$X$2:$AS$2, 0)),-1)</f>
        <v>-1</v>
      </c>
      <c r="I128" s="5">
        <f>IFERROR(INDEX(BuffData!$AT$3:$BO$119, MATCH(I$16, BuffData!$A$3:$A$119, 0), MATCH($E128, BuffData!$AT$2:$BO$2, 0)),-1)</f>
        <v>0</v>
      </c>
      <c r="J128" s="5">
        <f>IFERROR(INDEX(BuffData!$AT$3:$BO$119, MATCH(J$16, BuffData!$A$3:$A$119, 0), MATCH($E128, BuffData!$AT$2:$BO$2, 0)),-1)</f>
        <v>0</v>
      </c>
      <c r="K128" s="5">
        <f>IFERROR(INDEX(BuffData!$AT$3:$BO$119, MATCH(K$16, BuffData!$A$3:$A$119, 0), MATCH($E128, BuffData!$AT$2:$BO$2, 0)),-1)</f>
        <v>0</v>
      </c>
      <c r="L128" s="5">
        <f>IFERROR(INDEX(SeasonData!$A$3:$W$27, MATCH(L$16, SeasonData!$A$3:$A$116, 0), MATCH(E128, SeasonData!$A$2:$W$2, 0)),-1)</f>
        <v>0</v>
      </c>
      <c r="M128" s="5">
        <f t="shared" si="58"/>
        <v>-1</v>
      </c>
      <c r="N128" s="5" t="s">
        <v>87</v>
      </c>
      <c r="O128" s="5">
        <f>$M125</f>
        <v>263.39999999999998</v>
      </c>
      <c r="P128" s="5">
        <v>0</v>
      </c>
      <c r="Q128" s="5">
        <f t="shared" ref="Q128:Q137" si="59">O128+P128</f>
        <v>263.39999999999998</v>
      </c>
      <c r="S128" s="5" t="s">
        <v>87</v>
      </c>
      <c r="T128" s="5">
        <f>$M125</f>
        <v>263.39999999999998</v>
      </c>
      <c r="U128" s="5">
        <v>0</v>
      </c>
      <c r="V128" s="5">
        <f t="shared" ref="V128:V137" si="60">T128+U128</f>
        <v>263.39999999999998</v>
      </c>
      <c r="X128" s="5" t="s">
        <v>87</v>
      </c>
      <c r="Y128" s="5">
        <f>$M125</f>
        <v>263.39999999999998</v>
      </c>
      <c r="Z128" s="5">
        <v>0</v>
      </c>
      <c r="AA128" s="5">
        <f t="shared" ref="AA128:AA137" si="61">Y128+Z128</f>
        <v>263.39999999999998</v>
      </c>
      <c r="AC128" s="5" t="s">
        <v>87</v>
      </c>
      <c r="AD128" s="5">
        <f>$M125</f>
        <v>263.39999999999998</v>
      </c>
      <c r="AE128" s="5">
        <v>0</v>
      </c>
      <c r="AF128" s="5">
        <f t="shared" ref="AF128:AF137" si="62">AD128+AE128</f>
        <v>263.39999999999998</v>
      </c>
      <c r="AH128" s="5" t="s">
        <v>87</v>
      </c>
      <c r="AI128" s="5">
        <f>$M125</f>
        <v>263.39999999999998</v>
      </c>
      <c r="AJ128" s="5">
        <v>0</v>
      </c>
      <c r="AK128" s="5">
        <f t="shared" ref="AK128:AK137" si="63">AI128+AJ128</f>
        <v>263.39999999999998</v>
      </c>
      <c r="AM128" s="5" t="s">
        <v>87</v>
      </c>
      <c r="AN128" s="5">
        <f>$M125</f>
        <v>263.39999999999998</v>
      </c>
      <c r="AO128" s="5">
        <v>0</v>
      </c>
      <c r="AP128" s="5">
        <f t="shared" ref="AP128:AP137" si="64">AN128+AO128</f>
        <v>263.39999999999998</v>
      </c>
      <c r="AR128" s="5" t="s">
        <v>87</v>
      </c>
      <c r="AS128" s="5">
        <f>$M125</f>
        <v>263.39999999999998</v>
      </c>
      <c r="AT128" s="5">
        <v>0</v>
      </c>
      <c r="AU128" s="5">
        <f t="shared" ref="AU128:AU137" si="65">AS128+AT128</f>
        <v>263.39999999999998</v>
      </c>
      <c r="AW128" s="5" t="s">
        <v>87</v>
      </c>
      <c r="AX128" s="5">
        <f>$M125</f>
        <v>263.39999999999998</v>
      </c>
      <c r="AY128" s="5">
        <v>0</v>
      </c>
      <c r="AZ128" s="5">
        <f t="shared" ref="AZ128:AZ137" si="66">AX128+AY128</f>
        <v>263.39999999999998</v>
      </c>
    </row>
    <row r="129" spans="5:52" x14ac:dyDescent="0.3">
      <c r="E129" s="21" t="s">
        <v>102</v>
      </c>
      <c r="F129" s="5">
        <f>INDEX(CharacterData!$A$3:$AV$36, MATCH(E121, CharacterData!$A$3:$A$36, 0), MATCH($E129, CharacterData!$A$2:$AV$2, 0))</f>
        <v>0</v>
      </c>
      <c r="G129" s="5">
        <f>IFERROR(INDEX(BuffData!$B$3:$W$119, MATCH($E121, BuffData!$A$3:$A$119, 0), MATCH($E129, BuffData!$B$2:$W$2, 0)),-1)</f>
        <v>0</v>
      </c>
      <c r="H129" s="5">
        <f>IFERROR(INDEX(BuffData!$X$3:$AS$119, MATCH(H120, BuffData!$A$3:$A$119, 0), MATCH($E129, BuffData!$X$2:$AS$2, 0)),-1)</f>
        <v>-1</v>
      </c>
      <c r="I129" s="5">
        <f>IFERROR(INDEX(BuffData!$AT$3:$BO$119, MATCH(I$16, BuffData!$A$3:$A$119, 0), MATCH($E129, BuffData!$AT$2:$BO$2, 0)),-1)</f>
        <v>0</v>
      </c>
      <c r="J129" s="5">
        <f>IFERROR(INDEX(BuffData!$AT$3:$BO$119, MATCH(J$16, BuffData!$A$3:$A$119, 0), MATCH($E129, BuffData!$AT$2:$BO$2, 0)),-1)</f>
        <v>0</v>
      </c>
      <c r="K129" s="5">
        <f>IFERROR(INDEX(BuffData!$AT$3:$BO$119, MATCH(K$16, BuffData!$A$3:$A$119, 0), MATCH($E129, BuffData!$AT$2:$BO$2, 0)),-1)</f>
        <v>0</v>
      </c>
      <c r="L129" s="5">
        <f>IFERROR(INDEX(SeasonData!$A$3:$W$27, MATCH(L$16, SeasonData!$A$3:$A$116, 0), MATCH(E129, SeasonData!$A$2:$W$2, 0)),-1)</f>
        <v>0</v>
      </c>
      <c r="M129" s="5">
        <f t="shared" si="58"/>
        <v>-1</v>
      </c>
      <c r="N129" s="21" t="s">
        <v>165</v>
      </c>
      <c r="O129" s="5" cm="1">
        <f t="array" ref="O129">IFERROR(
  INDEX($M122:$M143,
    MATCH(
      _xlfn.SWITCH(O122,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116</v>
      </c>
      <c r="P129" s="5">
        <v>0</v>
      </c>
      <c r="Q129" s="5">
        <f t="shared" si="59"/>
        <v>116</v>
      </c>
      <c r="S129" s="21" t="s">
        <v>165</v>
      </c>
      <c r="T129" s="5" cm="1">
        <f t="array" ref="T129">IFERROR(
  INDEX($M122:$M143,
    MATCH(
      _xlfn.SWITCH(T122,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116</v>
      </c>
      <c r="U129" s="5">
        <v>0</v>
      </c>
      <c r="V129" s="5">
        <f t="shared" si="60"/>
        <v>116</v>
      </c>
      <c r="X129" s="21" t="s">
        <v>165</v>
      </c>
      <c r="Y129" s="5" cm="1">
        <f t="array" ref="Y129">IFERROR(
  INDEX($M122:$M143,
    MATCH(
      _xlfn.SWITCH(Y122,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-1</v>
      </c>
      <c r="Z129" s="5">
        <v>0</v>
      </c>
      <c r="AA129" s="5">
        <f t="shared" si="61"/>
        <v>-1</v>
      </c>
      <c r="AC129" s="21" t="s">
        <v>165</v>
      </c>
      <c r="AD129" s="5" cm="1">
        <f t="array" ref="AD129">IFERROR(
  INDEX($M122:$M143,
    MATCH(
      _xlfn.SWITCH(AD122,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116</v>
      </c>
      <c r="AE129" s="5">
        <v>0</v>
      </c>
      <c r="AF129" s="5">
        <f t="shared" si="62"/>
        <v>116</v>
      </c>
      <c r="AH129" s="21" t="s">
        <v>165</v>
      </c>
      <c r="AI129" s="5" cm="1">
        <f t="array" ref="AI129">IFERROR(
  INDEX($M122:$M143,
    MATCH(
      _xlfn.SWITCH(AI122,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116</v>
      </c>
      <c r="AJ129" s="5">
        <v>0</v>
      </c>
      <c r="AK129" s="5">
        <f t="shared" si="63"/>
        <v>116</v>
      </c>
      <c r="AM129" s="21" t="s">
        <v>165</v>
      </c>
      <c r="AN129" s="5" cm="1">
        <f t="array" ref="AN129">IFERROR(
  INDEX($M122:$M143,
    MATCH(
      _xlfn.SWITCH(AN122,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116</v>
      </c>
      <c r="AO129" s="5">
        <v>0</v>
      </c>
      <c r="AP129" s="5">
        <f t="shared" si="64"/>
        <v>116</v>
      </c>
      <c r="AR129" s="21" t="s">
        <v>165</v>
      </c>
      <c r="AS129" s="5" cm="1">
        <f t="array" ref="AS129">IFERROR(
  INDEX($M122:$M143,
    MATCH(
      _xlfn.SWITCH(AS122,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-1</v>
      </c>
      <c r="AT129" s="5">
        <v>0</v>
      </c>
      <c r="AU129" s="5">
        <f t="shared" si="65"/>
        <v>-1</v>
      </c>
      <c r="AW129" s="21" t="s">
        <v>165</v>
      </c>
      <c r="AX129" s="5" cm="1">
        <f t="array" ref="AX129">IFERROR(
  INDEX($M122:$M143,
    MATCH(
      _xlfn.SWITCH(AX122,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$E122:$E143, 0
    )
  ),
0
)</f>
        <v>0</v>
      </c>
      <c r="AY129" s="5">
        <v>0</v>
      </c>
      <c r="AZ129" s="5">
        <f t="shared" si="66"/>
        <v>0</v>
      </c>
    </row>
    <row r="130" spans="5:52" x14ac:dyDescent="0.3">
      <c r="E130" s="21" t="s">
        <v>103</v>
      </c>
      <c r="F130" s="5">
        <f>INDEX(CharacterData!$A$3:$AV$36, MATCH(E121, CharacterData!$A$3:$A$36, 0), MATCH($E130, CharacterData!$A$2:$AV$2, 0))</f>
        <v>0</v>
      </c>
      <c r="G130" s="5">
        <f>IFERROR(INDEX(BuffData!$B$3:$W$119, MATCH($E121, BuffData!$A$3:$A$119, 0), MATCH($E130, BuffData!$B$2:$W$2, 0)),-1)</f>
        <v>0</v>
      </c>
      <c r="H130" s="5">
        <f>IFERROR(INDEX(BuffData!$X$3:$AS$119, MATCH(H120, BuffData!$A$3:$A$119, 0), MATCH($E130, BuffData!$X$2:$AS$2, 0)),-1)</f>
        <v>-1</v>
      </c>
      <c r="I130" s="5">
        <f>IFERROR(INDEX(BuffData!$AT$3:$BO$119, MATCH(I$16, BuffData!$A$3:$A$119, 0), MATCH($E130, BuffData!$AT$2:$BO$2, 0)),-1)</f>
        <v>0</v>
      </c>
      <c r="J130" s="5">
        <f>IFERROR(INDEX(BuffData!$AT$3:$BO$119, MATCH(J$16, BuffData!$A$3:$A$119, 0), MATCH($E130, BuffData!$AT$2:$BO$2, 0)),-1)</f>
        <v>0</v>
      </c>
      <c r="K130" s="5">
        <f>IFERROR(INDEX(BuffData!$AT$3:$BO$119, MATCH(K$16, BuffData!$A$3:$A$119, 0), MATCH($E130, BuffData!$AT$2:$BO$2, 0)),-1)</f>
        <v>0</v>
      </c>
      <c r="L130" s="5">
        <f>IFERROR(INDEX(SeasonData!$A$3:$W$27, MATCH(L$16, SeasonData!$A$3:$A$116, 0), MATCH(E130, SeasonData!$A$2:$W$2, 0)),-1)</f>
        <v>0</v>
      </c>
      <c r="M130" s="5">
        <f t="shared" si="58"/>
        <v>-1</v>
      </c>
      <c r="N130" s="21" t="s">
        <v>141</v>
      </c>
      <c r="O130" s="5">
        <f>$M132</f>
        <v>59</v>
      </c>
      <c r="P130" s="5">
        <v>0</v>
      </c>
      <c r="Q130" s="5">
        <f t="shared" si="59"/>
        <v>59</v>
      </c>
      <c r="S130" s="21" t="s">
        <v>141</v>
      </c>
      <c r="T130" s="5">
        <f>$M132</f>
        <v>59</v>
      </c>
      <c r="U130" s="5">
        <v>0</v>
      </c>
      <c r="V130" s="5">
        <f t="shared" si="60"/>
        <v>59</v>
      </c>
      <c r="X130" s="21" t="s">
        <v>141</v>
      </c>
      <c r="Y130" s="5">
        <f>$M132</f>
        <v>59</v>
      </c>
      <c r="Z130" s="5">
        <v>0</v>
      </c>
      <c r="AA130" s="5">
        <f t="shared" si="61"/>
        <v>59</v>
      </c>
      <c r="AC130" s="21" t="s">
        <v>141</v>
      </c>
      <c r="AD130" s="5">
        <f>$M132</f>
        <v>59</v>
      </c>
      <c r="AE130" s="5">
        <v>0</v>
      </c>
      <c r="AF130" s="5">
        <f t="shared" si="62"/>
        <v>59</v>
      </c>
      <c r="AH130" s="21" t="s">
        <v>141</v>
      </c>
      <c r="AI130" s="5">
        <f>$M132</f>
        <v>59</v>
      </c>
      <c r="AJ130" s="5">
        <v>0</v>
      </c>
      <c r="AK130" s="5">
        <f t="shared" si="63"/>
        <v>59</v>
      </c>
      <c r="AM130" s="21" t="s">
        <v>141</v>
      </c>
      <c r="AN130" s="5">
        <f>$M132</f>
        <v>59</v>
      </c>
      <c r="AO130" s="5">
        <v>0</v>
      </c>
      <c r="AP130" s="5">
        <f t="shared" si="64"/>
        <v>59</v>
      </c>
      <c r="AR130" s="21" t="s">
        <v>141</v>
      </c>
      <c r="AS130" s="5">
        <f>$M132</f>
        <v>59</v>
      </c>
      <c r="AT130" s="5">
        <v>0</v>
      </c>
      <c r="AU130" s="5">
        <f t="shared" si="65"/>
        <v>59</v>
      </c>
      <c r="AW130" s="21" t="s">
        <v>141</v>
      </c>
      <c r="AX130" s="5">
        <f>$M132</f>
        <v>59</v>
      </c>
      <c r="AY130" s="5">
        <v>0</v>
      </c>
      <c r="AZ130" s="5">
        <f t="shared" si="66"/>
        <v>59</v>
      </c>
    </row>
    <row r="131" spans="5:52" x14ac:dyDescent="0.3">
      <c r="E131" s="21" t="s">
        <v>161</v>
      </c>
      <c r="F131" s="6"/>
      <c r="G131" s="5">
        <f>IFERROR(INDEX(BuffData!$B$3:$W$119, MATCH($E121, BuffData!$A$3:$A$119, 0), MATCH($E131, BuffData!$B$2:$W$2, 0)),-1)</f>
        <v>0</v>
      </c>
      <c r="H131" s="5">
        <f>IFERROR(INDEX(BuffData!$X$3:$AS$119, MATCH(H120, BuffData!$A$3:$A$119, 0), MATCH($E131, BuffData!$X$2:$AS$2, 0)),-1)</f>
        <v>-1</v>
      </c>
      <c r="I131" s="5">
        <f>IFERROR(INDEX(BuffData!$AT$3:$BO$119, MATCH(I$16, BuffData!$A$3:$A$119, 0), MATCH($E131, BuffData!$AT$2:$BO$2, 0)),-1)</f>
        <v>0</v>
      </c>
      <c r="J131" s="5">
        <f>IFERROR(INDEX(BuffData!$AT$3:$BO$119, MATCH(J$16, BuffData!$A$3:$A$119, 0), MATCH($E131, BuffData!$AT$2:$BO$2, 0)),-1)</f>
        <v>58</v>
      </c>
      <c r="K131" s="5">
        <f>IFERROR(INDEX(BuffData!$AT$3:$BO$119, MATCH(K$16, BuffData!$A$3:$A$119, 0), MATCH($E131, BuffData!$AT$2:$BO$2, 0)),-1)</f>
        <v>40</v>
      </c>
      <c r="L131" s="5">
        <f>IFERROR(INDEX(SeasonData!$A$3:$W$27, MATCH(L$16, SeasonData!$A$3:$A$116, 0), MATCH(E131, SeasonData!$A$2:$W$2, 0)),-1)</f>
        <v>0</v>
      </c>
      <c r="M131" s="5">
        <f>SUM(G131:L131)</f>
        <v>97</v>
      </c>
      <c r="N131" s="21" t="s">
        <v>161</v>
      </c>
      <c r="O131" s="5">
        <f>$M131</f>
        <v>97</v>
      </c>
      <c r="P131" s="5">
        <v>0</v>
      </c>
      <c r="Q131" s="5">
        <f t="shared" si="59"/>
        <v>97</v>
      </c>
      <c r="S131" s="21" t="s">
        <v>161</v>
      </c>
      <c r="T131" s="5">
        <f>$M131</f>
        <v>97</v>
      </c>
      <c r="U131" s="5">
        <v>0</v>
      </c>
      <c r="V131" s="5">
        <f t="shared" si="60"/>
        <v>97</v>
      </c>
      <c r="X131" s="21" t="s">
        <v>161</v>
      </c>
      <c r="Y131" s="5">
        <f>$M131</f>
        <v>97</v>
      </c>
      <c r="Z131" s="5">
        <v>0</v>
      </c>
      <c r="AA131" s="5">
        <f t="shared" si="61"/>
        <v>97</v>
      </c>
      <c r="AC131" s="21" t="s">
        <v>161</v>
      </c>
      <c r="AD131" s="5">
        <f>$M131</f>
        <v>97</v>
      </c>
      <c r="AE131" s="5">
        <v>0</v>
      </c>
      <c r="AF131" s="5">
        <f t="shared" si="62"/>
        <v>97</v>
      </c>
      <c r="AH131" s="21" t="s">
        <v>161</v>
      </c>
      <c r="AI131" s="5">
        <f>$M131</f>
        <v>97</v>
      </c>
      <c r="AJ131" s="5">
        <v>0</v>
      </c>
      <c r="AK131" s="5">
        <f t="shared" si="63"/>
        <v>97</v>
      </c>
      <c r="AM131" s="21" t="s">
        <v>161</v>
      </c>
      <c r="AN131" s="5">
        <f>$M131</f>
        <v>97</v>
      </c>
      <c r="AO131" s="5">
        <v>0</v>
      </c>
      <c r="AP131" s="5">
        <f t="shared" si="64"/>
        <v>97</v>
      </c>
      <c r="AR131" s="21" t="s">
        <v>161</v>
      </c>
      <c r="AS131" s="5">
        <f>$M131</f>
        <v>97</v>
      </c>
      <c r="AT131" s="5">
        <v>0</v>
      </c>
      <c r="AU131" s="5">
        <f t="shared" si="65"/>
        <v>97</v>
      </c>
      <c r="AW131" s="21" t="s">
        <v>161</v>
      </c>
      <c r="AX131" s="5">
        <f>$M131</f>
        <v>97</v>
      </c>
      <c r="AY131" s="5">
        <v>0</v>
      </c>
      <c r="AZ131" s="5">
        <f t="shared" si="66"/>
        <v>97</v>
      </c>
    </row>
    <row r="132" spans="5:52" x14ac:dyDescent="0.3">
      <c r="E132" s="21" t="s">
        <v>141</v>
      </c>
      <c r="F132" s="5">
        <f>INDEX(CharacterData!$A$3:$AV$36, MATCH(E121, CharacterData!$A$3:$A$36, 0), MATCH($E132, CharacterData!$A$2:$AV$2, 0))</f>
        <v>60</v>
      </c>
      <c r="G132" s="5">
        <f>IFERROR(INDEX(BuffData!$B$3:$W$119, MATCH($E121, BuffData!$A$3:$A$119, 0), MATCH($E132, BuffData!$B$2:$W$2, 0)),-1)</f>
        <v>0</v>
      </c>
      <c r="H132" s="5">
        <f>IFERROR(
  IF(
    TRIM(INDEX(CharacterData!$G$3:$G$36, MATCH($E121, CharacterData!$A$3:$A$36, 0))) =
    TRIM(INDEX(CharacterData!$G$3:$G$36, MATCH(H120, CharacterData!$A$3:$A$36, 0))),
    INDEX(BuffData!$X$3:$AS$119,
          MATCH(H120, BuffData!$A$3:$A$119, 0),
          MATCH($E132, BuffData!$X$2:$AS$2, 0)
    ),
    0
  ),
-1
)</f>
        <v>-1</v>
      </c>
      <c r="I132" s="5">
        <f>IFERROR(
  IF(
    TRIM(INDEX(CharacterData!$G$3:$G$36, MATCH($E121, CharacterData!$A$3:$A$36, 0))) =
    TRIM(INDEX(CharacterData!$G$3:$G$36, MATCH(I120, CharacterData!$A$3:$A$36, 0))),
    INDEX(BuffData!$AT$3:$BO$119,
          MATCH(I120, BuffData!$A$3:$A$119, 0),
          MATCH($E132, BuffData!$AT$2:$BO$2, 0)
    ),
    0
  ),
-1
)</f>
        <v>0</v>
      </c>
      <c r="J132" s="5">
        <f>IFERROR(
  IF(
    TRIM(INDEX(CharacterData!$G$3:$G$36, MATCH($E121, CharacterData!$A$3:$A$36, 0))) =
    TRIM(INDEX(CharacterData!$G$3:$G$36, MATCH(J120, CharacterData!$A$3:$A$36, 0))),
    INDEX(BuffData!$AT$3:$BO$119,
          MATCH(J120, BuffData!$A$3:$A$119, 0),
          MATCH($E132, BuffData!$AT$2:$BO$2, 0)
    ),
    0
  ),
-1
)</f>
        <v>0</v>
      </c>
      <c r="K132" s="5">
        <f>IFERROR(
  IF(
    TRIM(INDEX(CharacterData!$G$3:$G$36, MATCH($E121, CharacterData!$A$3:$A$36, 0))) =
    TRIM(INDEX(CharacterData!$G$3:$G$36, MATCH(K120, CharacterData!$A$3:$A$36, 0))),
    INDEX(BuffData!$AT$3:$BO$119,
          MATCH(K120, BuffData!$A$3:$A$119, 0),
          MATCH($E132, BuffData!$AT$2:$BO$2, 0)
    ),
    0
  ),
-1
)</f>
        <v>0</v>
      </c>
      <c r="L132" s="5">
        <f>IFERROR(
  IF(
    TRIM(INDEX(CharacterData!$G$3:$G$36, MATCH($E121, CharacterData!$A$3:$A$36, 0))) =
    TRIM(INDEX(CharacterData!$G$3:$G$36, MATCH(L120, CharacterData!$A$3:$A$36, 0))),
    INDEX(SeasonData!$A$3:$W$27,
          MATCH(L120, SeasonData!$A$3:$A$27, 0),
          MATCH($E132, SeasonData!$A$2:$W$2, 0)
    ),
    0
  ),
-1
)</f>
        <v>0</v>
      </c>
      <c r="M132" s="5">
        <f t="shared" ref="M132" si="67">SUM(F132:L132)</f>
        <v>59</v>
      </c>
      <c r="N132" s="22" t="s">
        <v>166</v>
      </c>
      <c r="O132" s="5" cm="1">
        <f t="array" ref="O132">IFERROR(
  INDEX($M122:$M143,
    MATCH(
      _xlfn.SWITCH(O122,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-1</v>
      </c>
      <c r="P132" s="5">
        <v>0</v>
      </c>
      <c r="Q132" s="5">
        <f t="shared" si="59"/>
        <v>-1</v>
      </c>
      <c r="S132" s="22" t="s">
        <v>166</v>
      </c>
      <c r="T132" s="5" cm="1">
        <f t="array" ref="T132">IFERROR(
  INDEX($M122:$M143,
    MATCH(
      _xlfn.SWITCH(T122,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-1</v>
      </c>
      <c r="U132" s="5">
        <v>0</v>
      </c>
      <c r="V132" s="5">
        <f t="shared" si="60"/>
        <v>-1</v>
      </c>
      <c r="X132" s="22" t="s">
        <v>166</v>
      </c>
      <c r="Y132" s="5" cm="1">
        <f t="array" ref="Y132">IFERROR(
  INDEX($M122:$M143,
    MATCH(
      _xlfn.SWITCH(Y122,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-1</v>
      </c>
      <c r="Z132" s="5">
        <v>0</v>
      </c>
      <c r="AA132" s="5">
        <f t="shared" si="61"/>
        <v>-1</v>
      </c>
      <c r="AC132" s="22" t="s">
        <v>166</v>
      </c>
      <c r="AD132" s="5" cm="1">
        <f t="array" ref="AD132">IFERROR(
  INDEX($M122:$M143,
    MATCH(
      _xlfn.SWITCH(AD122,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-1</v>
      </c>
      <c r="AE132" s="5">
        <v>0</v>
      </c>
      <c r="AF132" s="5">
        <f t="shared" si="62"/>
        <v>-1</v>
      </c>
      <c r="AH132" s="22" t="s">
        <v>166</v>
      </c>
      <c r="AI132" s="5" cm="1">
        <f t="array" ref="AI132">IFERROR(
  INDEX($M122:$M143,
    MATCH(
      _xlfn.SWITCH(AI122,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-1</v>
      </c>
      <c r="AJ132" s="5">
        <v>0</v>
      </c>
      <c r="AK132" s="5">
        <f t="shared" si="63"/>
        <v>-1</v>
      </c>
      <c r="AM132" s="22" t="s">
        <v>166</v>
      </c>
      <c r="AN132" s="5" cm="1">
        <f t="array" ref="AN132">IFERROR(
  INDEX($M122:$M143,
    MATCH(
      _xlfn.SWITCH(AN122,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-1</v>
      </c>
      <c r="AO132" s="5">
        <v>0</v>
      </c>
      <c r="AP132" s="5">
        <f t="shared" si="64"/>
        <v>-1</v>
      </c>
      <c r="AR132" s="22" t="s">
        <v>166</v>
      </c>
      <c r="AS132" s="5" cm="1">
        <f t="array" ref="AS132">IFERROR(
  INDEX($M122:$M143,
    MATCH(
      _xlfn.SWITCH(AS122,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-1</v>
      </c>
      <c r="AT132" s="5">
        <v>0</v>
      </c>
      <c r="AU132" s="5">
        <f t="shared" si="65"/>
        <v>-1</v>
      </c>
      <c r="AW132" s="22" t="s">
        <v>166</v>
      </c>
      <c r="AX132" s="5" cm="1">
        <f t="array" ref="AX132">IFERROR(
  INDEX($M122:$M143,
    MATCH(
      _xlfn.SWITCH(AX122,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$E122:$E143, 0
    )
  ),
0
)</f>
        <v>0</v>
      </c>
      <c r="AY132" s="5">
        <v>0</v>
      </c>
      <c r="AZ132" s="5">
        <f t="shared" si="66"/>
        <v>0</v>
      </c>
    </row>
    <row r="133" spans="5:52" x14ac:dyDescent="0.3">
      <c r="E133" s="22" t="s">
        <v>135</v>
      </c>
      <c r="F133" s="6"/>
      <c r="G133" s="5">
        <f>IFERROR(INDEX(BuffData!$B$3:$W$119, MATCH($E121, BuffData!$A$3:$A$119, 0), MATCH($E133, BuffData!$B$2:$W$2, 0)),-1)</f>
        <v>0</v>
      </c>
      <c r="H133" s="5">
        <f>IFERROR(INDEX(BuffData!$X$3:$AS$119, MATCH(H120, BuffData!$A$3:$A$119, 0), MATCH($E133, BuffData!$X$2:$AS$2, 0)),-1)</f>
        <v>-1</v>
      </c>
      <c r="I133" s="5">
        <f>IFERROR(INDEX(BuffData!$AT$3:$BO$119, MATCH(I$16, BuffData!$A$3:$A$119, 0), MATCH($E133, BuffData!$AT$2:$BO$2, 0)),-1)</f>
        <v>0</v>
      </c>
      <c r="J133" s="5">
        <f>IFERROR(INDEX(BuffData!$AT$3:$BO$119, MATCH(J$16, BuffData!$A$3:$A$119, 0), MATCH($E133, BuffData!$AT$2:$BO$2, 0)),-1)</f>
        <v>0</v>
      </c>
      <c r="K133" s="5">
        <f>IFERROR(INDEX(BuffData!$AT$3:$BO$119, MATCH(K$16, BuffData!$A$3:$A$119, 0), MATCH($E133, BuffData!$AT$2:$BO$2, 0)),-1)</f>
        <v>0</v>
      </c>
      <c r="L133" s="5">
        <f>IFERROR(INDEX(SeasonData!$A$3:$W$27, MATCH(L$16, SeasonData!$A$3:$A$116, 0), MATCH(E133, SeasonData!$A$2:$W$2, 0)),-1)</f>
        <v>0</v>
      </c>
      <c r="M133" s="5">
        <f>SUM(G133:L133)</f>
        <v>-1</v>
      </c>
      <c r="N133" s="22" t="s">
        <v>123</v>
      </c>
      <c r="O133" s="5">
        <f>$M138</f>
        <v>-1</v>
      </c>
      <c r="P133" s="5">
        <v>0</v>
      </c>
      <c r="Q133" s="5">
        <f t="shared" si="59"/>
        <v>-1</v>
      </c>
      <c r="S133" s="22" t="s">
        <v>123</v>
      </c>
      <c r="T133" s="5">
        <f>$M138</f>
        <v>-1</v>
      </c>
      <c r="U133" s="5">
        <v>0</v>
      </c>
      <c r="V133" s="5">
        <f t="shared" si="60"/>
        <v>-1</v>
      </c>
      <c r="X133" s="22" t="s">
        <v>123</v>
      </c>
      <c r="Y133" s="5">
        <f>$M138</f>
        <v>-1</v>
      </c>
      <c r="Z133" s="5">
        <v>0</v>
      </c>
      <c r="AA133" s="5">
        <f t="shared" si="61"/>
        <v>-1</v>
      </c>
      <c r="AC133" s="22" t="s">
        <v>123</v>
      </c>
      <c r="AD133" s="5">
        <f>$M138</f>
        <v>-1</v>
      </c>
      <c r="AE133" s="5">
        <v>0</v>
      </c>
      <c r="AF133" s="5">
        <f t="shared" si="62"/>
        <v>-1</v>
      </c>
      <c r="AH133" s="22" t="s">
        <v>123</v>
      </c>
      <c r="AI133" s="5">
        <f>$M138</f>
        <v>-1</v>
      </c>
      <c r="AJ133" s="5">
        <v>0</v>
      </c>
      <c r="AK133" s="5">
        <f t="shared" si="63"/>
        <v>-1</v>
      </c>
      <c r="AM133" s="22" t="s">
        <v>123</v>
      </c>
      <c r="AN133" s="5">
        <f>$M138</f>
        <v>-1</v>
      </c>
      <c r="AO133" s="5">
        <v>0</v>
      </c>
      <c r="AP133" s="5">
        <f t="shared" si="64"/>
        <v>-1</v>
      </c>
      <c r="AR133" s="22" t="s">
        <v>123</v>
      </c>
      <c r="AS133" s="5">
        <f>$M138</f>
        <v>-1</v>
      </c>
      <c r="AT133" s="5">
        <v>0</v>
      </c>
      <c r="AU133" s="5">
        <f t="shared" si="65"/>
        <v>-1</v>
      </c>
      <c r="AW133" s="22" t="s">
        <v>123</v>
      </c>
      <c r="AX133" s="5">
        <f>$M138</f>
        <v>-1</v>
      </c>
      <c r="AY133" s="5">
        <v>0</v>
      </c>
      <c r="AZ133" s="5">
        <f t="shared" si="66"/>
        <v>-1</v>
      </c>
    </row>
    <row r="134" spans="5:52" x14ac:dyDescent="0.3">
      <c r="E134" s="22" t="s">
        <v>136</v>
      </c>
      <c r="F134" s="6"/>
      <c r="G134" s="5">
        <f>IFERROR(INDEX(BuffData!$B$3:$W$119, MATCH($E121, BuffData!$A$3:$A$119, 0), MATCH($E134, BuffData!$B$2:$W$2, 0)),-1)</f>
        <v>0</v>
      </c>
      <c r="H134" s="5">
        <f>IFERROR(INDEX(BuffData!$X$3:$AS$119, MATCH(H120, BuffData!$A$3:$A$119, 0), MATCH($E134, BuffData!$X$2:$AS$2, 0)),-1)</f>
        <v>-1</v>
      </c>
      <c r="I134" s="5">
        <f>IFERROR(INDEX(BuffData!$AT$3:$BO$119, MATCH(I$16, BuffData!$A$3:$A$119, 0), MATCH($E134, BuffData!$AT$2:$BO$2, 0)),-1)</f>
        <v>0</v>
      </c>
      <c r="J134" s="5">
        <f>IFERROR(INDEX(BuffData!$AT$3:$BO$119, MATCH(J$16, BuffData!$A$3:$A$119, 0), MATCH($E134, BuffData!$AT$2:$BO$2, 0)),-1)</f>
        <v>0</v>
      </c>
      <c r="K134" s="5">
        <f>IFERROR(INDEX(BuffData!$AT$3:$BO$119, MATCH(K$16, BuffData!$A$3:$A$119, 0), MATCH($E134, BuffData!$AT$2:$BO$2, 0)),-1)</f>
        <v>0</v>
      </c>
      <c r="L134" s="5">
        <f>IFERROR(INDEX(SeasonData!$A$3:$W$27, MATCH(L$16, SeasonData!$A$3:$A$116, 0), MATCH(E134, SeasonData!$A$2:$W$2, 0)),-1)</f>
        <v>0</v>
      </c>
      <c r="M134" s="5">
        <f t="shared" ref="M134:M138" si="68">SUM(G134:L134)</f>
        <v>-1</v>
      </c>
      <c r="N134" s="22" t="s">
        <v>162</v>
      </c>
      <c r="O134" s="5">
        <f>$M139</f>
        <v>24</v>
      </c>
      <c r="P134" s="5">
        <v>0</v>
      </c>
      <c r="Q134" s="5">
        <f t="shared" si="59"/>
        <v>24</v>
      </c>
      <c r="S134" s="22" t="s">
        <v>162</v>
      </c>
      <c r="T134" s="5">
        <f>$M139</f>
        <v>24</v>
      </c>
      <c r="U134" s="5">
        <v>0</v>
      </c>
      <c r="V134" s="5">
        <f t="shared" si="60"/>
        <v>24</v>
      </c>
      <c r="X134" s="22" t="s">
        <v>162</v>
      </c>
      <c r="Y134" s="5">
        <f>$M139</f>
        <v>24</v>
      </c>
      <c r="Z134" s="5">
        <v>0</v>
      </c>
      <c r="AA134" s="5">
        <f t="shared" si="61"/>
        <v>24</v>
      </c>
      <c r="AC134" s="22" t="s">
        <v>162</v>
      </c>
      <c r="AD134" s="5">
        <f>$M139</f>
        <v>24</v>
      </c>
      <c r="AE134" s="5">
        <v>0</v>
      </c>
      <c r="AF134" s="5">
        <f t="shared" si="62"/>
        <v>24</v>
      </c>
      <c r="AH134" s="22" t="s">
        <v>162</v>
      </c>
      <c r="AI134" s="5">
        <f>$M139</f>
        <v>24</v>
      </c>
      <c r="AJ134" s="5">
        <v>0</v>
      </c>
      <c r="AK134" s="5">
        <f t="shared" si="63"/>
        <v>24</v>
      </c>
      <c r="AM134" s="22" t="s">
        <v>162</v>
      </c>
      <c r="AN134" s="5">
        <f>$M139</f>
        <v>24</v>
      </c>
      <c r="AO134" s="5">
        <v>0</v>
      </c>
      <c r="AP134" s="5">
        <f t="shared" si="64"/>
        <v>24</v>
      </c>
      <c r="AR134" s="22" t="s">
        <v>162</v>
      </c>
      <c r="AS134" s="5">
        <f>$M139</f>
        <v>24</v>
      </c>
      <c r="AT134" s="5">
        <v>0</v>
      </c>
      <c r="AU134" s="5">
        <f t="shared" si="65"/>
        <v>24</v>
      </c>
      <c r="AW134" s="22" t="s">
        <v>162</v>
      </c>
      <c r="AX134" s="5">
        <f>$M139</f>
        <v>24</v>
      </c>
      <c r="AY134" s="5">
        <v>0</v>
      </c>
      <c r="AZ134" s="5">
        <f t="shared" si="66"/>
        <v>24</v>
      </c>
    </row>
    <row r="135" spans="5:52" x14ac:dyDescent="0.3">
      <c r="E135" s="22" t="s">
        <v>139</v>
      </c>
      <c r="F135" s="6"/>
      <c r="G135" s="5">
        <f>IFERROR(INDEX(BuffData!$B$3:$W$119, MATCH($E121, BuffData!$A$3:$A$119, 0), MATCH($E135, BuffData!$B$2:$W$2, 0)),-1)</f>
        <v>0</v>
      </c>
      <c r="H135" s="5">
        <f>IFERROR(INDEX(BuffData!$X$3:$AS$119, MATCH(H120, BuffData!$A$3:$A$119, 0), MATCH($E135, BuffData!$X$2:$AS$2, 0)),-1)</f>
        <v>-1</v>
      </c>
      <c r="I135" s="5">
        <f>IFERROR(INDEX(BuffData!$AT$3:$BO$119, MATCH(I$16, BuffData!$A$3:$A$119, 0), MATCH($E135, BuffData!$AT$2:$BO$2, 0)),-1)</f>
        <v>0</v>
      </c>
      <c r="J135" s="5">
        <f>IFERROR(INDEX(BuffData!$AT$3:$BO$119, MATCH(J$16, BuffData!$A$3:$A$119, 0), MATCH($E135, BuffData!$AT$2:$BO$2, 0)),-1)</f>
        <v>0</v>
      </c>
      <c r="K135" s="5">
        <f>IFERROR(INDEX(BuffData!$AT$3:$BO$119, MATCH(K$16, BuffData!$A$3:$A$119, 0), MATCH($E135, BuffData!$AT$2:$BO$2, 0)),-1)</f>
        <v>0</v>
      </c>
      <c r="L135" s="5">
        <f>IFERROR(INDEX(SeasonData!$A$3:$W$27, MATCH(L$16, SeasonData!$A$3:$A$116, 0), MATCH(E135, SeasonData!$A$2:$W$2, 0)),-1)</f>
        <v>0</v>
      </c>
      <c r="M135" s="5">
        <f t="shared" si="68"/>
        <v>-1</v>
      </c>
      <c r="N135" s="5" t="s">
        <v>104</v>
      </c>
      <c r="O135" s="5">
        <f>$M140</f>
        <v>-1</v>
      </c>
      <c r="P135" s="5">
        <v>0</v>
      </c>
      <c r="Q135" s="5">
        <f t="shared" si="59"/>
        <v>-1</v>
      </c>
      <c r="S135" s="5" t="s">
        <v>104</v>
      </c>
      <c r="T135" s="5">
        <f>$M140</f>
        <v>-1</v>
      </c>
      <c r="U135" s="5">
        <v>0</v>
      </c>
      <c r="V135" s="5">
        <f t="shared" si="60"/>
        <v>-1</v>
      </c>
      <c r="X135" s="5" t="s">
        <v>104</v>
      </c>
      <c r="Y135" s="5">
        <f>$M140</f>
        <v>-1</v>
      </c>
      <c r="Z135" s="5">
        <v>0</v>
      </c>
      <c r="AA135" s="5">
        <f t="shared" si="61"/>
        <v>-1</v>
      </c>
      <c r="AC135" s="5" t="s">
        <v>104</v>
      </c>
      <c r="AD135" s="5">
        <f>$M140</f>
        <v>-1</v>
      </c>
      <c r="AE135" s="5">
        <v>0</v>
      </c>
      <c r="AF135" s="5">
        <f t="shared" si="62"/>
        <v>-1</v>
      </c>
      <c r="AH135" s="5" t="s">
        <v>104</v>
      </c>
      <c r="AI135" s="5">
        <f>$M140</f>
        <v>-1</v>
      </c>
      <c r="AJ135" s="5">
        <v>0</v>
      </c>
      <c r="AK135" s="5">
        <f t="shared" si="63"/>
        <v>-1</v>
      </c>
      <c r="AM135" s="5" t="s">
        <v>104</v>
      </c>
      <c r="AN135" s="5">
        <f>$M140</f>
        <v>-1</v>
      </c>
      <c r="AO135" s="5">
        <v>0</v>
      </c>
      <c r="AP135" s="5">
        <f t="shared" si="64"/>
        <v>-1</v>
      </c>
      <c r="AR135" s="5" t="s">
        <v>104</v>
      </c>
      <c r="AS135" s="5">
        <f>$M140</f>
        <v>-1</v>
      </c>
      <c r="AT135" s="5">
        <v>0</v>
      </c>
      <c r="AU135" s="5">
        <f t="shared" si="65"/>
        <v>-1</v>
      </c>
      <c r="AW135" s="5" t="s">
        <v>104</v>
      </c>
      <c r="AX135" s="5">
        <f>$M140</f>
        <v>-1</v>
      </c>
      <c r="AY135" s="5">
        <v>0</v>
      </c>
      <c r="AZ135" s="5">
        <f t="shared" si="66"/>
        <v>-1</v>
      </c>
    </row>
    <row r="136" spans="5:52" x14ac:dyDescent="0.3">
      <c r="E136" s="22" t="s">
        <v>137</v>
      </c>
      <c r="F136" s="6"/>
      <c r="G136" s="5">
        <f>IFERROR(INDEX(BuffData!$B$3:$W$119, MATCH($E121, BuffData!$A$3:$A$119, 0), MATCH($E136, BuffData!$B$2:$W$2, 0)),-1)</f>
        <v>0</v>
      </c>
      <c r="H136" s="5">
        <f>IFERROR(INDEX(BuffData!$X$3:$AS$119, MATCH(H120, BuffData!$A$3:$A$119, 0), MATCH($E136, BuffData!$X$2:$AS$2, 0)),-1)</f>
        <v>-1</v>
      </c>
      <c r="I136" s="5">
        <f>IFERROR(INDEX(BuffData!$AT$3:$BO$119, MATCH(I$16, BuffData!$A$3:$A$119, 0), MATCH($E136, BuffData!$AT$2:$BO$2, 0)),-1)</f>
        <v>0</v>
      </c>
      <c r="J136" s="5">
        <f>IFERROR(INDEX(BuffData!$AT$3:$BO$119, MATCH(J$16, BuffData!$A$3:$A$119, 0), MATCH($E136, BuffData!$AT$2:$BO$2, 0)),-1)</f>
        <v>0</v>
      </c>
      <c r="K136" s="5">
        <f>IFERROR(INDEX(BuffData!$AT$3:$BO$119, MATCH(K$16, BuffData!$A$3:$A$119, 0), MATCH($E136, BuffData!$AT$2:$BO$2, 0)),-1)</f>
        <v>0</v>
      </c>
      <c r="L136" s="5">
        <f>IFERROR(INDEX(SeasonData!$A$3:$W$27, MATCH(L$16, SeasonData!$A$3:$A$116, 0), MATCH(E136, SeasonData!$A$2:$W$2, 0)),-1)</f>
        <v>0</v>
      </c>
      <c r="M136" s="5">
        <f t="shared" si="68"/>
        <v>-1</v>
      </c>
      <c r="N136" s="5" t="s">
        <v>110</v>
      </c>
      <c r="O136" s="5">
        <f>$M141</f>
        <v>-1</v>
      </c>
      <c r="P136" s="5">
        <v>0</v>
      </c>
      <c r="Q136" s="5">
        <f t="shared" si="59"/>
        <v>-1</v>
      </c>
      <c r="S136" s="5" t="s">
        <v>110</v>
      </c>
      <c r="T136" s="5">
        <f>$M141</f>
        <v>-1</v>
      </c>
      <c r="U136" s="5">
        <v>0</v>
      </c>
      <c r="V136" s="5">
        <f t="shared" si="60"/>
        <v>-1</v>
      </c>
      <c r="X136" s="5" t="s">
        <v>110</v>
      </c>
      <c r="Y136" s="5">
        <f>$M141</f>
        <v>-1</v>
      </c>
      <c r="Z136" s="5">
        <v>0</v>
      </c>
      <c r="AA136" s="5">
        <f t="shared" si="61"/>
        <v>-1</v>
      </c>
      <c r="AC136" s="5" t="s">
        <v>110</v>
      </c>
      <c r="AD136" s="5">
        <f>$M141</f>
        <v>-1</v>
      </c>
      <c r="AE136" s="5">
        <v>50</v>
      </c>
      <c r="AF136" s="5">
        <f t="shared" si="62"/>
        <v>49</v>
      </c>
      <c r="AH136" s="5" t="s">
        <v>110</v>
      </c>
      <c r="AI136" s="5">
        <f>$M141</f>
        <v>-1</v>
      </c>
      <c r="AJ136" s="5">
        <v>50</v>
      </c>
      <c r="AK136" s="5">
        <f t="shared" si="63"/>
        <v>49</v>
      </c>
      <c r="AM136" s="5" t="s">
        <v>110</v>
      </c>
      <c r="AN136" s="5">
        <f>$M141</f>
        <v>-1</v>
      </c>
      <c r="AO136" s="5">
        <v>50</v>
      </c>
      <c r="AP136" s="5">
        <f t="shared" si="64"/>
        <v>49</v>
      </c>
      <c r="AR136" s="5" t="s">
        <v>110</v>
      </c>
      <c r="AS136" s="5">
        <f>$M141</f>
        <v>-1</v>
      </c>
      <c r="AT136" s="5">
        <v>0</v>
      </c>
      <c r="AU136" s="5">
        <f t="shared" si="65"/>
        <v>-1</v>
      </c>
      <c r="AW136" s="5" t="s">
        <v>110</v>
      </c>
      <c r="AX136" s="5">
        <f>$M141</f>
        <v>-1</v>
      </c>
      <c r="AY136" s="5">
        <v>0</v>
      </c>
      <c r="AZ136" s="5">
        <f t="shared" si="66"/>
        <v>-1</v>
      </c>
    </row>
    <row r="137" spans="5:52" x14ac:dyDescent="0.3">
      <c r="E137" s="22" t="s">
        <v>138</v>
      </c>
      <c r="F137" s="6"/>
      <c r="G137" s="5">
        <f>IFERROR(INDEX(BuffData!$B$3:$W$119, MATCH($E121, BuffData!$A$3:$A$119, 0), MATCH($E137, BuffData!$B$2:$W$2, 0)),-1)</f>
        <v>0</v>
      </c>
      <c r="H137" s="5">
        <f>IFERROR(INDEX(BuffData!$X$3:$AS$119, MATCH(H120, BuffData!$A$3:$A$119, 0), MATCH($E137, BuffData!$X$2:$AS$2, 0)),-1)</f>
        <v>-1</v>
      </c>
      <c r="I137" s="5">
        <f>IFERROR(INDEX(BuffData!$AT$3:$BO$119, MATCH(I$16, BuffData!$A$3:$A$119, 0), MATCH($E137, BuffData!$AT$2:$BO$2, 0)),-1)</f>
        <v>0</v>
      </c>
      <c r="J137" s="5">
        <f>IFERROR(INDEX(BuffData!$AT$3:$BO$119, MATCH(J$16, BuffData!$A$3:$A$119, 0), MATCH($E137, BuffData!$AT$2:$BO$2, 0)),-1)</f>
        <v>0</v>
      </c>
      <c r="K137" s="5">
        <f>IFERROR(INDEX(BuffData!$AT$3:$BO$119, MATCH(K$16, BuffData!$A$3:$A$119, 0), MATCH($E137, BuffData!$AT$2:$BO$2, 0)),-1)</f>
        <v>0</v>
      </c>
      <c r="L137" s="5">
        <f>IFERROR(INDEX(SeasonData!$A$3:$W$27, MATCH(L$16, SeasonData!$A$3:$A$116, 0), MATCH(E137, SeasonData!$A$2:$W$2, 0)),-1)</f>
        <v>0</v>
      </c>
      <c r="M137" s="5">
        <f t="shared" si="68"/>
        <v>-1</v>
      </c>
      <c r="N137" s="5" t="s">
        <v>133</v>
      </c>
      <c r="O137" s="5">
        <f>$M142</f>
        <v>-1</v>
      </c>
      <c r="P137" s="5">
        <v>0</v>
      </c>
      <c r="Q137" s="5">
        <f t="shared" si="59"/>
        <v>-1</v>
      </c>
      <c r="S137" s="5" t="s">
        <v>133</v>
      </c>
      <c r="T137" s="5">
        <f>$M142</f>
        <v>-1</v>
      </c>
      <c r="U137" s="5">
        <v>0</v>
      </c>
      <c r="V137" s="5">
        <f t="shared" si="60"/>
        <v>-1</v>
      </c>
      <c r="X137" s="5" t="s">
        <v>133</v>
      </c>
      <c r="Y137" s="5">
        <f>$M142</f>
        <v>-1</v>
      </c>
      <c r="Z137" s="5">
        <v>0</v>
      </c>
      <c r="AA137" s="5">
        <f t="shared" si="61"/>
        <v>-1</v>
      </c>
      <c r="AC137" s="5" t="s">
        <v>133</v>
      </c>
      <c r="AD137" s="5">
        <f>$M142</f>
        <v>-1</v>
      </c>
      <c r="AE137" s="5">
        <v>0</v>
      </c>
      <c r="AF137" s="5">
        <f t="shared" si="62"/>
        <v>-1</v>
      </c>
      <c r="AH137" s="5" t="s">
        <v>133</v>
      </c>
      <c r="AI137" s="5">
        <f>$M142</f>
        <v>-1</v>
      </c>
      <c r="AJ137" s="5">
        <v>0</v>
      </c>
      <c r="AK137" s="5">
        <f t="shared" si="63"/>
        <v>-1</v>
      </c>
      <c r="AM137" s="5" t="s">
        <v>133</v>
      </c>
      <c r="AN137" s="5">
        <f>$M142</f>
        <v>-1</v>
      </c>
      <c r="AO137" s="5">
        <v>0</v>
      </c>
      <c r="AP137" s="5">
        <f t="shared" si="64"/>
        <v>-1</v>
      </c>
      <c r="AR137" s="5" t="s">
        <v>133</v>
      </c>
      <c r="AS137" s="5">
        <f>$M142</f>
        <v>-1</v>
      </c>
      <c r="AT137" s="5">
        <v>0</v>
      </c>
      <c r="AU137" s="5">
        <f t="shared" si="65"/>
        <v>-1</v>
      </c>
      <c r="AW137" s="5" t="s">
        <v>133</v>
      </c>
      <c r="AX137" s="5">
        <f>$M142</f>
        <v>-1</v>
      </c>
      <c r="AY137" s="5">
        <v>0</v>
      </c>
      <c r="AZ137" s="5">
        <f t="shared" si="66"/>
        <v>-1</v>
      </c>
    </row>
    <row r="138" spans="5:52" x14ac:dyDescent="0.3">
      <c r="E138" s="22" t="s">
        <v>123</v>
      </c>
      <c r="F138" s="6"/>
      <c r="G138" s="5">
        <f>IFERROR(INDEX(BuffData!$B$3:$W$119, MATCH($E121, BuffData!$A$3:$A$119, 0), MATCH($E138, BuffData!$B$2:$W$2, 0)),-1)</f>
        <v>0</v>
      </c>
      <c r="H138" s="5">
        <f>IFERROR(
  IF(
    TRIM(INDEX(CharacterData!$G$3:$G$36, MATCH($E121, CharacterData!$A$3:$A$36, 0))) =
    TRIM(INDEX(CharacterData!$G$3:$G$36, MATCH(H120, CharacterData!$A$3:$A$36, 0))),
    INDEX(BuffData!$X$3:$AS$119,
          MATCH(H120, BuffData!$A$3:$A$119, 0),
          MATCH($E138, BuffData!$X$2:$AS$2, 0)
    ),
    0
  ),
-1
)</f>
        <v>-1</v>
      </c>
      <c r="I138" s="5">
        <f>IFERROR(
  IF(
    TRIM(INDEX(CharacterData!$G$3:$G$36, MATCH($E121, CharacterData!$A$3:$A$36, 0))) =
    TRIM(INDEX(CharacterData!$G$3:$G$36, MATCH(I120, CharacterData!$A$3:$A$36, 0))),
    INDEX(BuffData!$AT$3:$BO$119,
          MATCH(I120, BuffData!$A$3:$A$119, 0),
          MATCH($E138, BuffData!$AT$2:$BO$2, 0)
    ),
    0
  ),
-1
)</f>
        <v>0</v>
      </c>
      <c r="J138" s="5">
        <f>IFERROR(
  IF(
    TRIM(INDEX(CharacterData!$G$3:$G$36, MATCH($E121, CharacterData!$A$3:$A$36, 0))) =
    TRIM(INDEX(CharacterData!$G$3:$G$36, MATCH(J120, CharacterData!$A$3:$A$36, 0))),
    INDEX(BuffData!$AT$3:$BO$119,
          MATCH(J120, BuffData!$A$3:$A$119, 0),
          MATCH($E138, BuffData!$AT$2:$BO$2, 0)
    ),
    0
  ),
-1
)</f>
        <v>0</v>
      </c>
      <c r="K138" s="5">
        <f>IFERROR(
  IF(
    TRIM(INDEX(CharacterData!$G$3:$G$36, MATCH($E121, CharacterData!$A$3:$A$36, 0))) =
    TRIM(INDEX(CharacterData!$G$3:$G$36, MATCH(K120, CharacterData!$A$3:$A$36, 0))),
    INDEX(BuffData!$AT$3:$BO$119,
          MATCH(K120, BuffData!$A$3:$A$119, 0),
          MATCH($E138, BuffData!$AT$2:$BO$2, 0)
    ),
    0
  ),
-1
)</f>
        <v>0</v>
      </c>
      <c r="L138" s="5">
        <f>IFERROR(
  IF(
    TRIM(INDEX(CharacterData!$G$3:$G$36, MATCH($E121, CharacterData!$A$3:$A$36, 0))) =
    TRIM(INDEX(CharacterData!$G$3:$G$36, MATCH(L120, CharacterData!$A$3:$A$36, 0))),
    INDEX(SeasonData!$A$3:$W$27,
          MATCH(L120, SeasonData!$A$3:$A$27, 0),
          MATCH($E138, SeasonData!$A$2:$W$2, 0)
    ),
    0
  ),
-1
)</f>
        <v>0</v>
      </c>
      <c r="M138" s="5">
        <f t="shared" si="68"/>
        <v>-1</v>
      </c>
    </row>
    <row r="139" spans="5:52" x14ac:dyDescent="0.3">
      <c r="E139" s="22" t="s">
        <v>162</v>
      </c>
      <c r="F139" s="6"/>
      <c r="G139" s="5">
        <f>IFERROR(INDEX(BuffData!$B$3:$W$119, MATCH($E121, BuffData!$A$3:$A$119, 0), MATCH($E139, BuffData!$B$2:$W$2, 0)),-1)</f>
        <v>0</v>
      </c>
      <c r="H139" s="5">
        <f>IFERROR(INDEX(BuffData!$X$3:$AS$119, MATCH(H120, BuffData!$A$3:$A$119, 0), MATCH($E139, BuffData!$X$2:$AS$2, 0)),-1)</f>
        <v>-1</v>
      </c>
      <c r="I139" s="5">
        <f>IFERROR(INDEX(BuffData!$AT$3:$BO$119, MATCH(I$16, BuffData!$A$3:$A$119, 0), MATCH($E139, BuffData!$AT$2:$BO$2, 0)),-1)</f>
        <v>0</v>
      </c>
      <c r="J139" s="5">
        <f>IFERROR(INDEX(BuffData!$AT$3:$BO$119, MATCH(J$16, BuffData!$A$3:$A$119, 0), MATCH($E139, BuffData!$AT$2:$BO$2, 0)),-1)</f>
        <v>0</v>
      </c>
      <c r="K139" s="5">
        <f>IFERROR(INDEX(BuffData!$AT$3:$BO$119, MATCH(K$16, BuffData!$A$3:$A$119, 0), MATCH($E139, BuffData!$AT$2:$BO$2, 0)),-1)</f>
        <v>25</v>
      </c>
      <c r="L139" s="5">
        <f>IFERROR(INDEX(SeasonData!$A$3:$W$27, MATCH(L$16, SeasonData!$A$3:$A$116, 0), MATCH(E139, SeasonData!$A$2:$W$2, 0)),-1)</f>
        <v>0</v>
      </c>
      <c r="M139" s="5">
        <f>SUM(G139:L139)</f>
        <v>24</v>
      </c>
      <c r="O139" s="5" t="s">
        <v>167</v>
      </c>
      <c r="P139" s="5">
        <f>Q124 * (Q125+100)/100 * Q126/100 * ((1-Q127/100) + Q127/100*Q128/100) * (Q129+Q130+Q131+100)/100 * (Q132+Q133+Q134+100)/100 * (800 + 8*$N$3 ) / (800 + 8*$N$3 + (792 + 8*$N$4)*(1-Q135/100)) * (1+Q136/100) * (1 - $Q$3/100 + Q137/100)</f>
        <v>20174.605520429268</v>
      </c>
      <c r="T139" s="5" t="s">
        <v>167</v>
      </c>
      <c r="U139" s="5">
        <f>V124 * (V125+100)/100 * V126/100 * ((1-V127/100) + V127/100*V128/100) * (V129+V130+V131+100)/100 * (V132+V133+V134+100)/100 * (800 + 8*$N$3 ) / (800 + 8*$N$3 + (792 + 8*$N$4)*(1-V135/100)) * (1+V136/100) * (1 - $Q$3/100 + V137/100)</f>
        <v>26905.110966473574</v>
      </c>
      <c r="Y139" s="5" t="s">
        <v>167</v>
      </c>
      <c r="Z139" s="5">
        <f>AA124 * (AA125+100)/100 * AA126/100 * ((1-AA127/100) + AA127/100*AA128/100) * (AA129+AA130+AA131+100)/100 * (AA132+AA133+AA134+100)/100 * (800 + 8*$N$3 ) / (800 + 8*$N$3 + (792 + 8*$N$4)*(1-AA135/100)) * (1+AA136/100) * (1 - $Q$3/100 + AA137/100)</f>
        <v>46090.160896116322</v>
      </c>
      <c r="AD139" s="5" t="s">
        <v>167</v>
      </c>
      <c r="AE139" s="5">
        <f>AF124 * (AF125+100)/100 * AF126/100 * ((1-AF127/100) + AF127/100*AF128/100) * (AF129+AF130+AF131+100)/100 * (AF132+AF133+AF134+100)/100 * (800 + 8*$N$3 ) / (800 + 8*$N$3 + (792 + 8*$N$4)*(1-AF135/100)) * (1+AF136/100) * (1 - $Q$3/100 + AF137/100)</f>
        <v>58182.436982867206</v>
      </c>
      <c r="AI139" s="5" t="s">
        <v>167</v>
      </c>
      <c r="AJ139" s="5">
        <f>AK124 * (AK125+100)/100 * AK126/100 * ((1-AK127/100) + AK127/100*AK128/100) * (AK129+AK130+AK131+100)/100 * (AK132+AK133+AK134+100)/100 * (800 + 8*$N$3 ) / (800 + 8*$N$3 + (792 + 8*$N$4)*(1-AK135/100)) * (1+AK136/100) * (1 - $Q$3/100 + AK137/100)</f>
        <v>26686.039009858385</v>
      </c>
      <c r="AN139" s="5" t="s">
        <v>167</v>
      </c>
      <c r="AO139" s="5">
        <f>AP124 * (AP125+100)/100 * AP126/100 * ((1-AP127/100) + AP127/100*AP128/100) * (AP129+AP130+AP131+100)/100 * (AP132+AP133+AP134+100)/100 * (800 + 8*$N$3 ) / (800 + 8*$N$3 + (792 + 8*$N$4)*(1-AP135/100)) * (1+AP136/100) * (1 - $Q$3/100 + AP137/100)</f>
        <v>27704.104398884931</v>
      </c>
      <c r="AS139" s="5" t="s">
        <v>167</v>
      </c>
      <c r="AT139" s="5">
        <f>AU124 * (AU125+100)/100 * AU126/100 * ((1-AU127/100) + AU127/100*AU128/100) * (AU129+AU130+AU131+100)/100 * (AU132+AU133+AU134+100)/100 * (800 + 8*$N$3 ) / (800 + 8*$N$3 + (792 + 8*$N$4)*(1-AU135/100)) * (1+AU136/100) * (1 - $Q$3/100 + AU137/100)</f>
        <v>12490.479971218643</v>
      </c>
      <c r="AX139" s="5" t="s">
        <v>167</v>
      </c>
      <c r="AY139" s="5">
        <f>AZ124 * (AZ125+100)/100 * AZ126/100 * ((1-AZ127/100) + AZ127/100*AZ128/100) * (AZ129+AZ130+AZ131+100)/100 * (AZ132+AZ133+AZ134+100)/100 * (800 + 8*$N$3 ) / (800 + 8*$N$3 + (792 + 8*$N$4)*(1-AZ135/100)) * (1+AZ136/100) * (1 - $Q$3/100 + AZ137/100)</f>
        <v>5866.4708691594697</v>
      </c>
    </row>
    <row r="140" spans="5:52" x14ac:dyDescent="0.3">
      <c r="E140" s="5" t="s">
        <v>104</v>
      </c>
      <c r="F140" s="6"/>
      <c r="G140" s="5">
        <f>IFERROR(INDEX(BuffData!$B$3:$W$119, MATCH($E121, BuffData!$A$3:$A$119, 0), MATCH($E140, BuffData!$B$2:$W$2, 0)),-1)</f>
        <v>0</v>
      </c>
      <c r="H140" s="5">
        <f>IFERROR(INDEX(BuffData!$X$3:$AS$119, MATCH(H120, BuffData!$A$3:$A$119, 0), MATCH($E140, BuffData!$X$2:$AS$2, 0)),-1)</f>
        <v>-1</v>
      </c>
      <c r="I140" s="5">
        <f>IFERROR(INDEX(BuffData!$AT$3:$BO$119, MATCH(I$16, BuffData!$A$3:$A$119, 0), MATCH($E140, BuffData!$AT$2:$BO$2, 0)),-1)</f>
        <v>0</v>
      </c>
      <c r="J140" s="5">
        <f>IFERROR(INDEX(BuffData!$AT$3:$BO$119, MATCH(J$16, BuffData!$A$3:$A$119, 0), MATCH($E140, BuffData!$AT$2:$BO$2, 0)),-1)</f>
        <v>0</v>
      </c>
      <c r="K140" s="5">
        <f>IFERROR(INDEX(BuffData!$AT$3:$BO$119, MATCH(K$16, BuffData!$A$3:$A$119, 0), MATCH($E140, BuffData!$AT$2:$BO$2, 0)),-1)</f>
        <v>0</v>
      </c>
      <c r="L140" s="5">
        <f>IFERROR(INDEX(SeasonData!$A$3:$W$27, MATCH(L$16, SeasonData!$A$3:$A$116, 0), MATCH(E140, SeasonData!$A$2:$W$2, 0)),-1)</f>
        <v>0</v>
      </c>
      <c r="M140" s="5">
        <f t="shared" ref="M140:M142" si="69">SUM(G140:L140)</f>
        <v>-1</v>
      </c>
    </row>
    <row r="141" spans="5:52" x14ac:dyDescent="0.3">
      <c r="E141" s="5" t="s">
        <v>110</v>
      </c>
      <c r="F141" s="6"/>
      <c r="G141" s="5">
        <f>IFERROR(INDEX(BuffData!$B$3:$W$119, MATCH($E121, BuffData!$A$3:$A$119, 0), MATCH($E141, BuffData!$B$2:$W$2, 0)),-1)</f>
        <v>0</v>
      </c>
      <c r="H141" s="5">
        <f>IFERROR(INDEX(BuffData!$X$3:$AS$119, MATCH(H120, BuffData!$A$3:$A$119, 0), MATCH($E141, BuffData!$X$2:$AS$2, 0)),-1)</f>
        <v>-1</v>
      </c>
      <c r="I141" s="5">
        <f>IFERROR(INDEX(BuffData!$AT$3:$BO$119, MATCH(I$16, BuffData!$A$3:$A$119, 0), MATCH($E141, BuffData!$AT$2:$BO$2, 0)),-1)</f>
        <v>0</v>
      </c>
      <c r="J141" s="5">
        <f>IFERROR(INDEX(BuffData!$AT$3:$BO$119, MATCH(J$16, BuffData!$A$3:$A$119, 0), MATCH($E141, BuffData!$AT$2:$BO$2, 0)),-1)</f>
        <v>0</v>
      </c>
      <c r="K141" s="5">
        <f>IFERROR(INDEX(BuffData!$AT$3:$BO$119, MATCH(K$16, BuffData!$A$3:$A$119, 0), MATCH($E141, BuffData!$AT$2:$BO$2, 0)),-1)</f>
        <v>0</v>
      </c>
      <c r="L141" s="5">
        <f>IFERROR(INDEX(SeasonData!$A$3:$W$27, MATCH(L$16, SeasonData!$A$3:$A$116, 0), MATCH(E141, SeasonData!$A$2:$W$2, 0)),-1)</f>
        <v>0</v>
      </c>
      <c r="M141" s="5">
        <f t="shared" si="69"/>
        <v>-1</v>
      </c>
    </row>
    <row r="142" spans="5:52" x14ac:dyDescent="0.3">
      <c r="E142" s="5" t="s">
        <v>133</v>
      </c>
      <c r="F142" s="6"/>
      <c r="G142" s="5">
        <f>IFERROR(INDEX(BuffData!$B$3:$W$119, MATCH($E121, BuffData!$A$3:$A$119, 0), MATCH($E142, BuffData!$B$2:$W$2, 0)),-1)</f>
        <v>0</v>
      </c>
      <c r="H142" s="5">
        <f>IFERROR(INDEX(BuffData!$X$3:$AS$119, MATCH(H120, BuffData!$A$3:$A$119, 0), MATCH($E142, BuffData!$X$2:$AS$2, 0)),-1)</f>
        <v>-1</v>
      </c>
      <c r="I142" s="5">
        <f>IFERROR(INDEX(BuffData!$AT$3:$BO$119, MATCH(I$16, BuffData!$A$3:$A$119, 0), MATCH($E142, BuffData!$AT$2:$BO$2, 0)),-1)</f>
        <v>0</v>
      </c>
      <c r="J142" s="5">
        <f>IFERROR(INDEX(BuffData!$AT$3:$BO$119, MATCH(J$16, BuffData!$A$3:$A$119, 0), MATCH($E142, BuffData!$AT$2:$BO$2, 0)),-1)</f>
        <v>0</v>
      </c>
      <c r="K142" s="5">
        <f>IFERROR(INDEX(BuffData!$AT$3:$BO$119, MATCH(K$16, BuffData!$A$3:$A$119, 0), MATCH($E142, BuffData!$AT$2:$BO$2, 0)),-1)</f>
        <v>0</v>
      </c>
      <c r="L142" s="5">
        <f>IFERROR(INDEX(SeasonData!$A$3:$W$27, MATCH(L$16, SeasonData!$A$3:$A$116, 0), MATCH(E142, SeasonData!$A$2:$W$2, 0)),-1)</f>
        <v>0</v>
      </c>
      <c r="M142" s="5">
        <f t="shared" si="69"/>
        <v>-1</v>
      </c>
    </row>
    <row r="146" spans="1:77" x14ac:dyDescent="0.3">
      <c r="H146" s="5" t="str">
        <f>IFERROR(
  CHOOSE(
    MATCH(E147, $E$2:$E$4, 0),
    $E$3, $E$4, $E$2
  ),
  "선택 필요"
)</f>
        <v>선택 필요</v>
      </c>
      <c r="I146" s="5" t="str">
        <f>$E$2</f>
        <v>유노</v>
      </c>
      <c r="J146" s="5" t="str">
        <f>$E$3</f>
        <v>린네</v>
      </c>
      <c r="K146" s="5" t="str">
        <f>$E$4</f>
        <v>모니에</v>
      </c>
      <c r="L146" s="5" t="str">
        <f>$K$3</f>
        <v>능양</v>
      </c>
      <c r="N146" s="23" t="s">
        <v>152</v>
      </c>
    </row>
    <row r="147" spans="1:77" x14ac:dyDescent="0.3">
      <c r="E147" s="23" t="s">
        <v>16</v>
      </c>
      <c r="F147" s="5" t="s">
        <v>143</v>
      </c>
      <c r="G147" s="5" t="s">
        <v>105</v>
      </c>
      <c r="H147" s="5" t="s">
        <v>142</v>
      </c>
      <c r="I147" s="5" t="s">
        <v>124</v>
      </c>
      <c r="J147" s="5" t="s">
        <v>125</v>
      </c>
      <c r="K147" s="5" t="s">
        <v>151</v>
      </c>
      <c r="L147" s="5" t="s">
        <v>149</v>
      </c>
      <c r="M147" s="5" t="s">
        <v>109</v>
      </c>
      <c r="N147" s="5" t="s">
        <v>150</v>
      </c>
      <c r="O147" s="153" t="s">
        <v>114</v>
      </c>
      <c r="P147" s="154"/>
      <c r="Q147" s="155"/>
      <c r="S147" s="5" t="s">
        <v>150</v>
      </c>
      <c r="T147" s="153" t="s">
        <v>194</v>
      </c>
      <c r="U147" s="154"/>
      <c r="V147" s="155"/>
      <c r="X147" s="5" t="s">
        <v>150</v>
      </c>
      <c r="Y147" s="153" t="s">
        <v>195</v>
      </c>
      <c r="Z147" s="154"/>
      <c r="AA147" s="155"/>
      <c r="AC147" s="5" t="s">
        <v>150</v>
      </c>
      <c r="AD147" s="153" t="s">
        <v>157</v>
      </c>
      <c r="AE147" s="154"/>
      <c r="AF147" s="155"/>
      <c r="AH147" s="5" t="s">
        <v>150</v>
      </c>
      <c r="AI147" s="153" t="s">
        <v>156</v>
      </c>
      <c r="AJ147" s="154"/>
      <c r="AK147" s="155"/>
      <c r="AM147" s="5" t="s">
        <v>150</v>
      </c>
      <c r="AN147" s="153" t="s">
        <v>194</v>
      </c>
      <c r="AO147" s="154"/>
      <c r="AP147" s="155"/>
      <c r="AR147" s="5" t="s">
        <v>150</v>
      </c>
      <c r="AS147" s="153" t="s">
        <v>195</v>
      </c>
      <c r="AT147" s="154"/>
      <c r="AU147" s="155"/>
      <c r="AW147" s="5" t="s">
        <v>150</v>
      </c>
      <c r="AX147" s="153" t="s">
        <v>196</v>
      </c>
      <c r="AY147" s="154"/>
      <c r="AZ147" s="155"/>
      <c r="BB147" s="5" t="s">
        <v>150</v>
      </c>
      <c r="BC147" s="153" t="s">
        <v>156</v>
      </c>
      <c r="BD147" s="154"/>
      <c r="BE147" s="155"/>
      <c r="BG147" s="5" t="s">
        <v>150</v>
      </c>
      <c r="BH147" s="153" t="s">
        <v>156</v>
      </c>
      <c r="BI147" s="154"/>
      <c r="BJ147" s="155"/>
      <c r="BL147" s="5" t="s">
        <v>150</v>
      </c>
      <c r="BM147" s="153" t="s">
        <v>156</v>
      </c>
      <c r="BN147" s="154"/>
      <c r="BO147" s="155"/>
      <c r="BQ147" s="5" t="s">
        <v>150</v>
      </c>
      <c r="BR147" s="153" t="s">
        <v>197</v>
      </c>
      <c r="BS147" s="154"/>
      <c r="BT147" s="155"/>
      <c r="BV147" s="5" t="s">
        <v>150</v>
      </c>
      <c r="BW147" s="153" t="s">
        <v>198</v>
      </c>
      <c r="BX147" s="154"/>
      <c r="BY147" s="155"/>
    </row>
    <row r="148" spans="1:77" x14ac:dyDescent="0.3">
      <c r="E148" s="5" t="s">
        <v>115</v>
      </c>
      <c r="F148" s="5">
        <f>INDEX(CharacterData!$A$3:$AV$36, MATCH(E147, CharacterData!$A$3:$A$36, 0), MATCH($E148, CharacterData!$A$2:$AV$2, 0))</f>
        <v>1138</v>
      </c>
      <c r="G148" s="6"/>
      <c r="H148" s="6"/>
      <c r="I148" s="6"/>
      <c r="J148" s="6"/>
      <c r="K148" s="6"/>
      <c r="L148" s="6"/>
      <c r="M148" s="5">
        <f>F148</f>
        <v>1138</v>
      </c>
      <c r="N148" s="5" t="s">
        <v>118</v>
      </c>
      <c r="O148" s="153" t="s">
        <v>159</v>
      </c>
      <c r="P148" s="154"/>
      <c r="Q148" s="155"/>
      <c r="S148" s="5" t="s">
        <v>118</v>
      </c>
      <c r="T148" s="153" t="s">
        <v>163</v>
      </c>
      <c r="U148" s="154"/>
      <c r="V148" s="155"/>
      <c r="X148" s="5" t="s">
        <v>118</v>
      </c>
      <c r="Y148" s="153" t="s">
        <v>163</v>
      </c>
      <c r="Z148" s="154"/>
      <c r="AA148" s="155"/>
      <c r="AC148" s="5" t="s">
        <v>118</v>
      </c>
      <c r="AD148" s="153" t="s">
        <v>163</v>
      </c>
      <c r="AE148" s="154"/>
      <c r="AF148" s="155"/>
      <c r="AH148" s="5" t="s">
        <v>118</v>
      </c>
      <c r="AI148" s="153" t="s">
        <v>171</v>
      </c>
      <c r="AJ148" s="154"/>
      <c r="AK148" s="155"/>
      <c r="AM148" s="5" t="s">
        <v>118</v>
      </c>
      <c r="AN148" s="153" t="s">
        <v>163</v>
      </c>
      <c r="AO148" s="154"/>
      <c r="AP148" s="155"/>
      <c r="AR148" s="5" t="s">
        <v>118</v>
      </c>
      <c r="AS148" s="153" t="s">
        <v>163</v>
      </c>
      <c r="AT148" s="154"/>
      <c r="AU148" s="155"/>
      <c r="AW148" s="5" t="s">
        <v>118</v>
      </c>
      <c r="AX148" s="153" t="s">
        <v>164</v>
      </c>
      <c r="AY148" s="154"/>
      <c r="AZ148" s="155"/>
      <c r="BB148" s="5" t="s">
        <v>118</v>
      </c>
      <c r="BC148" s="153" t="s">
        <v>171</v>
      </c>
      <c r="BD148" s="154"/>
      <c r="BE148" s="155"/>
      <c r="BG148" s="5" t="s">
        <v>118</v>
      </c>
      <c r="BH148" s="153" t="s">
        <v>171</v>
      </c>
      <c r="BI148" s="154"/>
      <c r="BJ148" s="155"/>
      <c r="BL148" s="5" t="s">
        <v>118</v>
      </c>
      <c r="BM148" s="153" t="s">
        <v>163</v>
      </c>
      <c r="BN148" s="154"/>
      <c r="BO148" s="155"/>
      <c r="BQ148" s="5" t="s">
        <v>118</v>
      </c>
      <c r="BR148" s="153" t="s">
        <v>163</v>
      </c>
      <c r="BS148" s="154"/>
      <c r="BT148" s="155"/>
      <c r="BV148" s="5" t="s">
        <v>118</v>
      </c>
      <c r="BW148" s="153" t="s">
        <v>163</v>
      </c>
      <c r="BX148" s="154"/>
      <c r="BY148" s="155"/>
    </row>
    <row r="149" spans="1:77" x14ac:dyDescent="0.3">
      <c r="A149" s="1" t="s">
        <v>16</v>
      </c>
      <c r="B149" s="1" t="s">
        <v>178</v>
      </c>
      <c r="C149" s="1">
        <f>P165+U165+Z165+AE165+AJ165+AO165+AT165+AY165+BD165+BI165+BN165+BS165+BX165+CC165</f>
        <v>798827.06530335546</v>
      </c>
      <c r="E149" s="5" t="s">
        <v>116</v>
      </c>
      <c r="F149" s="5">
        <f>INDEX(CharacterData!$A$3:$AV$36, MATCH(E147, CharacterData!$A$3:$A$36, 0), MATCH($E149, CharacterData!$A$2:$AV$2, 0))</f>
        <v>105.75571177504393</v>
      </c>
      <c r="G149" s="5">
        <f>IFERROR(INDEX(BuffData!$B$3:$W$119, MATCH($E147, BuffData!$A$3:$A$119, 0), MATCH("공격력 버프", BuffData!$B$2:$W$2, 0)),-1)</f>
        <v>42</v>
      </c>
      <c r="H149" s="5">
        <f>IFERROR(INDEX(BuffData!$X$3:$AS$119, MATCH(H146, BuffData!$A$3:$A$119, 0), MATCH("공격력 버프", BuffData!$X$2:$AS$2, 0)),-1)</f>
        <v>-1</v>
      </c>
      <c r="I149" s="5">
        <f>IFERROR(INDEX(BuffData!$AT$3:$BO$119, MATCH(I$16, BuffData!$A$3:$A$119, 0), MATCH("공격력 버프", BuffData!$AT$2:$BO$2, 0)),-1)</f>
        <v>0</v>
      </c>
      <c r="J149" s="5">
        <f>IFERROR(INDEX(BuffData!$AT$3:$BO$119, MATCH(J$16, BuffData!$A$3:$A$119, 0), MATCH("공격력 버프", BuffData!$AT$2:$BO$2, 0)),-1)</f>
        <v>0</v>
      </c>
      <c r="K149" s="5">
        <f>IFERROR(INDEX(BuffData!$AT$3:$BO$119, MATCH(K$16, BuffData!$A$3:$A$119, 0), MATCH("공격력 버프", BuffData!$AT$2:$BO$2, 0)),-1)</f>
        <v>25</v>
      </c>
      <c r="L149" s="5">
        <f>IFERROR(INDEX(SeasonData!$A$3:$W$27, MATCH(L$16, SeasonData!$A$3:$A$116, 0), MATCH("공격력 버프", SeasonData!$A$2:$W$2, 0)),-1)</f>
        <v>0</v>
      </c>
      <c r="M149" s="5">
        <f>SUM(F149:L149)</f>
        <v>171.75571177504395</v>
      </c>
      <c r="N149" s="5"/>
      <c r="O149" s="5" t="s">
        <v>112</v>
      </c>
      <c r="P149" s="5" t="s">
        <v>113</v>
      </c>
      <c r="Q149" s="5" t="s">
        <v>111</v>
      </c>
      <c r="S149" s="5"/>
      <c r="T149" s="5" t="s">
        <v>112</v>
      </c>
      <c r="U149" s="5" t="s">
        <v>113</v>
      </c>
      <c r="V149" s="5" t="s">
        <v>111</v>
      </c>
      <c r="X149" s="5"/>
      <c r="Y149" s="5" t="s">
        <v>112</v>
      </c>
      <c r="Z149" s="5" t="s">
        <v>113</v>
      </c>
      <c r="AA149" s="5" t="s">
        <v>111</v>
      </c>
      <c r="AC149" s="5"/>
      <c r="AD149" s="5" t="s">
        <v>112</v>
      </c>
      <c r="AE149" s="5" t="s">
        <v>113</v>
      </c>
      <c r="AF149" s="5" t="s">
        <v>111</v>
      </c>
      <c r="AH149" s="5"/>
      <c r="AI149" s="5" t="s">
        <v>112</v>
      </c>
      <c r="AJ149" s="5" t="s">
        <v>113</v>
      </c>
      <c r="AK149" s="5" t="s">
        <v>111</v>
      </c>
      <c r="AM149" s="5"/>
      <c r="AN149" s="5" t="s">
        <v>112</v>
      </c>
      <c r="AO149" s="5" t="s">
        <v>113</v>
      </c>
      <c r="AP149" s="5" t="s">
        <v>111</v>
      </c>
      <c r="AR149" s="5"/>
      <c r="AS149" s="5" t="s">
        <v>112</v>
      </c>
      <c r="AT149" s="5" t="s">
        <v>113</v>
      </c>
      <c r="AU149" s="5" t="s">
        <v>111</v>
      </c>
      <c r="AW149" s="5"/>
      <c r="AX149" s="5" t="s">
        <v>112</v>
      </c>
      <c r="AY149" s="5" t="s">
        <v>113</v>
      </c>
      <c r="AZ149" s="5" t="s">
        <v>111</v>
      </c>
      <c r="BB149" s="5"/>
      <c r="BC149" s="5" t="s">
        <v>112</v>
      </c>
      <c r="BD149" s="5" t="s">
        <v>113</v>
      </c>
      <c r="BE149" s="5" t="s">
        <v>111</v>
      </c>
      <c r="BG149" s="5"/>
      <c r="BH149" s="5" t="s">
        <v>112</v>
      </c>
      <c r="BI149" s="5" t="s">
        <v>113</v>
      </c>
      <c r="BJ149" s="5" t="s">
        <v>111</v>
      </c>
      <c r="BL149" s="5"/>
      <c r="BM149" s="5" t="s">
        <v>112</v>
      </c>
      <c r="BN149" s="5" t="s">
        <v>113</v>
      </c>
      <c r="BO149" s="5" t="s">
        <v>111</v>
      </c>
      <c r="BQ149" s="5"/>
      <c r="BR149" s="5" t="s">
        <v>112</v>
      </c>
      <c r="BS149" s="5" t="s">
        <v>113</v>
      </c>
      <c r="BT149" s="5" t="s">
        <v>111</v>
      </c>
      <c r="BV149" s="5"/>
      <c r="BW149" s="5" t="s">
        <v>112</v>
      </c>
      <c r="BX149" s="5" t="s">
        <v>113</v>
      </c>
      <c r="BY149" s="5" t="s">
        <v>111</v>
      </c>
    </row>
    <row r="150" spans="1:77" x14ac:dyDescent="0.3">
      <c r="B150" s="1" t="s">
        <v>179</v>
      </c>
      <c r="C150" s="1">
        <v>13</v>
      </c>
      <c r="E150" s="5" t="s">
        <v>1</v>
      </c>
      <c r="F150" s="5">
        <f>INDEX(CharacterData!$A$3:$AV$36, MATCH(E147, CharacterData!$A$3:$A$36, 0), MATCH($E150, CharacterData!$A$2:$AV$2, 0))</f>
        <v>72.400000000000006</v>
      </c>
      <c r="G150" s="5">
        <f>IFERROR(INDEX(BuffData!$B$3:$W$119, MATCH($E147, BuffData!$A$3:$A$119, 0), MATCH($E150, BuffData!$B$2:$W$2, 0)),-1)</f>
        <v>0</v>
      </c>
      <c r="H150" s="5">
        <f>IFERROR(INDEX(BuffData!$X$3:$AS$119, MATCH(H146, BuffData!$A$3:$A$119, 0), MATCH($E150, BuffData!$X$2:$AS$2, 0)),-1)</f>
        <v>-1</v>
      </c>
      <c r="I150" s="5">
        <f>IFERROR(INDEX(BuffData!$AT$3:$BO$119, MATCH(I$16, BuffData!$A$3:$A$119, 0), MATCH($E150, BuffData!$AT$2:$BO$2, 0)),-1)</f>
        <v>0</v>
      </c>
      <c r="J150" s="5">
        <f>IFERROR(INDEX(BuffData!$AT$3:$BO$119, MATCH(J$16, BuffData!$A$3:$A$119, 0), MATCH($E150, BuffData!$AT$2:$BO$2, 0)),-1)</f>
        <v>0</v>
      </c>
      <c r="K150" s="5">
        <f>IFERROR(INDEX(BuffData!$AT$3:$BO$119, MATCH(K$16, BuffData!$A$3:$A$119, 0), MATCH($E150, BuffData!$AT$2:$BO$2, 0)),-1)</f>
        <v>0</v>
      </c>
      <c r="L150" s="5">
        <f>IFERROR(INDEX(SeasonData!$A$3:$W$27, MATCH(L$16, SeasonData!$A$3:$A$116, 0), MATCH(E150, SeasonData!$A$2:$W$2, 0)),-1)</f>
        <v>0</v>
      </c>
      <c r="M150" s="5">
        <f t="shared" ref="M150:M156" si="70">SUM(F150:L150)</f>
        <v>71.400000000000006</v>
      </c>
      <c r="N150" s="5" t="s">
        <v>115</v>
      </c>
      <c r="O150" s="6"/>
      <c r="P150" s="6"/>
      <c r="Q150" s="5">
        <f>$M148</f>
        <v>1138</v>
      </c>
      <c r="S150" s="5" t="s">
        <v>115</v>
      </c>
      <c r="T150" s="6"/>
      <c r="U150" s="6"/>
      <c r="V150" s="5">
        <f>$M148</f>
        <v>1138</v>
      </c>
      <c r="X150" s="5" t="s">
        <v>115</v>
      </c>
      <c r="Y150" s="6"/>
      <c r="Z150" s="6"/>
      <c r="AA150" s="5">
        <f>$M148</f>
        <v>1138</v>
      </c>
      <c r="AC150" s="5" t="s">
        <v>115</v>
      </c>
      <c r="AD150" s="6"/>
      <c r="AE150" s="6"/>
      <c r="AF150" s="5">
        <f>$M148</f>
        <v>1138</v>
      </c>
      <c r="AH150" s="5" t="s">
        <v>115</v>
      </c>
      <c r="AI150" s="6"/>
      <c r="AJ150" s="6"/>
      <c r="AK150" s="5">
        <f>$M148</f>
        <v>1138</v>
      </c>
      <c r="AM150" s="5" t="s">
        <v>115</v>
      </c>
      <c r="AN150" s="6"/>
      <c r="AO150" s="6"/>
      <c r="AP150" s="5">
        <f>$M148</f>
        <v>1138</v>
      </c>
      <c r="AR150" s="5" t="s">
        <v>115</v>
      </c>
      <c r="AS150" s="6"/>
      <c r="AT150" s="6"/>
      <c r="AU150" s="5">
        <f>$M148</f>
        <v>1138</v>
      </c>
      <c r="AW150" s="5" t="s">
        <v>115</v>
      </c>
      <c r="AX150" s="6"/>
      <c r="AY150" s="6"/>
      <c r="AZ150" s="5">
        <f>$M148</f>
        <v>1138</v>
      </c>
      <c r="BB150" s="5" t="s">
        <v>115</v>
      </c>
      <c r="BC150" s="6"/>
      <c r="BD150" s="6"/>
      <c r="BE150" s="5">
        <f>$M148</f>
        <v>1138</v>
      </c>
      <c r="BG150" s="5" t="s">
        <v>115</v>
      </c>
      <c r="BH150" s="6"/>
      <c r="BI150" s="6"/>
      <c r="BJ150" s="5">
        <f>$M148</f>
        <v>1138</v>
      </c>
      <c r="BL150" s="5" t="s">
        <v>115</v>
      </c>
      <c r="BM150" s="6"/>
      <c r="BN150" s="6"/>
      <c r="BO150" s="5">
        <f>$M148</f>
        <v>1138</v>
      </c>
      <c r="BQ150" s="5" t="s">
        <v>115</v>
      </c>
      <c r="BR150" s="6"/>
      <c r="BS150" s="6"/>
      <c r="BT150" s="5">
        <f>$M148</f>
        <v>1138</v>
      </c>
      <c r="BV150" s="5" t="s">
        <v>115</v>
      </c>
      <c r="BW150" s="6"/>
      <c r="BX150" s="6"/>
      <c r="BY150" s="5">
        <f>$M148</f>
        <v>1138</v>
      </c>
    </row>
    <row r="151" spans="1:77" x14ac:dyDescent="0.3">
      <c r="E151" s="5" t="s">
        <v>87</v>
      </c>
      <c r="F151" s="5">
        <f>INDEX(CharacterData!$A$3:$AV$36, MATCH(E147, CharacterData!$A$3:$A$36, 0), MATCH($E151, CharacterData!$A$2:$AV$2, 0))</f>
        <v>200.4</v>
      </c>
      <c r="G151" s="5">
        <f>IFERROR(INDEX(BuffData!$B$3:$W$119, MATCH($E147, BuffData!$A$3:$A$119, 0), MATCH($E151, BuffData!$B$2:$W$2, 0)),-1)</f>
        <v>20</v>
      </c>
      <c r="H151" s="5">
        <f>IFERROR(INDEX(BuffData!$X$3:$AS$119, MATCH(H146, BuffData!$A$3:$A$119, 0), MATCH($E151, BuffData!$X$2:$AS$2, 0)),-1)</f>
        <v>-1</v>
      </c>
      <c r="I151" s="5">
        <f>IFERROR(INDEX(BuffData!$AT$3:$BO$119, MATCH(I$16, BuffData!$A$3:$A$119, 0), MATCH($E151, BuffData!$AT$2:$BO$2, 0)),-1)</f>
        <v>0</v>
      </c>
      <c r="J151" s="5">
        <f>IFERROR(INDEX(BuffData!$AT$3:$BO$119, MATCH(J$16, BuffData!$A$3:$A$119, 0), MATCH($E151, BuffData!$AT$2:$BO$2, 0)),-1)</f>
        <v>0</v>
      </c>
      <c r="K151" s="5">
        <f>IFERROR(INDEX(BuffData!$AT$3:$BO$119, MATCH(K$16, BuffData!$A$3:$A$119, 0), MATCH($E151, BuffData!$AT$2:$BO$2, 0)),-1)</f>
        <v>20</v>
      </c>
      <c r="L151" s="5">
        <f>IFERROR(INDEX(SeasonData!$A$3:$W$27, MATCH(L$16, SeasonData!$A$3:$A$116, 0), MATCH(E151, SeasonData!$A$2:$W$2, 0)),-1)</f>
        <v>0</v>
      </c>
      <c r="M151" s="5">
        <f t="shared" si="70"/>
        <v>239.4</v>
      </c>
      <c r="N151" s="5" t="s">
        <v>116</v>
      </c>
      <c r="O151" s="5">
        <f>ROUND($M149,2)</f>
        <v>171.76</v>
      </c>
      <c r="P151" s="5">
        <v>0</v>
      </c>
      <c r="Q151" s="5">
        <f>P151+O151</f>
        <v>171.76</v>
      </c>
      <c r="S151" s="5" t="s">
        <v>116</v>
      </c>
      <c r="T151" s="5">
        <f>ROUND($M149,2)</f>
        <v>171.76</v>
      </c>
      <c r="U151" s="5">
        <v>0</v>
      </c>
      <c r="V151" s="5">
        <f>U151+T151</f>
        <v>171.76</v>
      </c>
      <c r="X151" s="5" t="s">
        <v>116</v>
      </c>
      <c r="Y151" s="5">
        <f>ROUND($M149,2)</f>
        <v>171.76</v>
      </c>
      <c r="Z151" s="5">
        <v>0</v>
      </c>
      <c r="AA151" s="5">
        <f>Z151+Y151</f>
        <v>171.76</v>
      </c>
      <c r="AC151" s="5" t="s">
        <v>116</v>
      </c>
      <c r="AD151" s="5">
        <f>ROUND($M149,2)</f>
        <v>171.76</v>
      </c>
      <c r="AE151" s="5">
        <v>0</v>
      </c>
      <c r="AF151" s="5">
        <f>AE151+AD151</f>
        <v>171.76</v>
      </c>
      <c r="AH151" s="5" t="s">
        <v>116</v>
      </c>
      <c r="AI151" s="5">
        <f>ROUND($M149,2)</f>
        <v>171.76</v>
      </c>
      <c r="AJ151" s="5">
        <v>0</v>
      </c>
      <c r="AK151" s="5">
        <f>AJ151+AI151</f>
        <v>171.76</v>
      </c>
      <c r="AM151" s="5" t="s">
        <v>116</v>
      </c>
      <c r="AN151" s="5">
        <f>ROUND($M149,2)</f>
        <v>171.76</v>
      </c>
      <c r="AO151" s="5">
        <v>0</v>
      </c>
      <c r="AP151" s="5">
        <f>AO151+AN151</f>
        <v>171.76</v>
      </c>
      <c r="AR151" s="5" t="s">
        <v>116</v>
      </c>
      <c r="AS151" s="5">
        <f>ROUND($M149,2)</f>
        <v>171.76</v>
      </c>
      <c r="AT151" s="5">
        <v>0</v>
      </c>
      <c r="AU151" s="5">
        <f>AT151+AS151</f>
        <v>171.76</v>
      </c>
      <c r="AW151" s="5" t="s">
        <v>116</v>
      </c>
      <c r="AX151" s="5">
        <f>ROUND($M149,2)</f>
        <v>171.76</v>
      </c>
      <c r="AY151" s="5">
        <v>0</v>
      </c>
      <c r="AZ151" s="5">
        <f>AY151+AX151</f>
        <v>171.76</v>
      </c>
      <c r="BB151" s="5" t="s">
        <v>116</v>
      </c>
      <c r="BC151" s="5">
        <f>ROUND($M149,2)</f>
        <v>171.76</v>
      </c>
      <c r="BD151" s="5">
        <v>0</v>
      </c>
      <c r="BE151" s="5">
        <f>BD151+BC151</f>
        <v>171.76</v>
      </c>
      <c r="BG151" s="5" t="s">
        <v>116</v>
      </c>
      <c r="BH151" s="5">
        <f>ROUND($M149,2)</f>
        <v>171.76</v>
      </c>
      <c r="BI151" s="5">
        <v>0</v>
      </c>
      <c r="BJ151" s="5">
        <f>BI151+BH151</f>
        <v>171.76</v>
      </c>
      <c r="BL151" s="5" t="s">
        <v>116</v>
      </c>
      <c r="BM151" s="5">
        <f>ROUND($M149,2)</f>
        <v>171.76</v>
      </c>
      <c r="BN151" s="5">
        <v>0</v>
      </c>
      <c r="BO151" s="5">
        <f>BN151+BM151</f>
        <v>171.76</v>
      </c>
      <c r="BQ151" s="5" t="s">
        <v>116</v>
      </c>
      <c r="BR151" s="5">
        <f>ROUND($M149,2)</f>
        <v>171.76</v>
      </c>
      <c r="BS151" s="5">
        <v>0</v>
      </c>
      <c r="BT151" s="5">
        <f>BS151+BR151</f>
        <v>171.76</v>
      </c>
      <c r="BV151" s="5" t="s">
        <v>116</v>
      </c>
      <c r="BW151" s="5">
        <f>ROUND($M149,2)</f>
        <v>171.76</v>
      </c>
      <c r="BX151" s="5">
        <v>0</v>
      </c>
      <c r="BY151" s="5">
        <f>BX151+BW151</f>
        <v>171.76</v>
      </c>
    </row>
    <row r="152" spans="1:77" x14ac:dyDescent="0.3">
      <c r="E152" s="21" t="s">
        <v>99</v>
      </c>
      <c r="F152" s="5">
        <f>INDEX(CharacterData!$A$3:$AV$36, MATCH(E147, CharacterData!$A$3:$A$36, 0), MATCH($E152, CharacterData!$A$2:$AV$2, 0))</f>
        <v>0</v>
      </c>
      <c r="G152" s="5">
        <f>IFERROR(INDEX(BuffData!$B$3:$W$119, MATCH($E147, BuffData!$A$3:$A$119, 0), MATCH($E152, BuffData!$B$2:$W$2, 0)),-1)</f>
        <v>0</v>
      </c>
      <c r="H152" s="5">
        <f>IFERROR(INDEX(BuffData!$X$3:$AS$119, MATCH(H146, BuffData!$A$3:$A$119, 0), MATCH($E152, BuffData!$X$2:$AS$2, 0)),-1)</f>
        <v>-1</v>
      </c>
      <c r="I152" s="5">
        <f>IFERROR(INDEX(BuffData!$AT$3:$BO$119, MATCH(I$16, BuffData!$A$3:$A$119, 0), MATCH($E152, BuffData!$AT$2:$BO$2, 0)),-1)</f>
        <v>0</v>
      </c>
      <c r="J152" s="5">
        <f>IFERROR(INDEX(BuffData!$AT$3:$BO$119, MATCH(J$16, BuffData!$A$3:$A$119, 0), MATCH($E152, BuffData!$AT$2:$BO$2, 0)),-1)</f>
        <v>0</v>
      </c>
      <c r="K152" s="5">
        <f>IFERROR(INDEX(BuffData!$AT$3:$BO$119, MATCH(K$16, BuffData!$A$3:$A$119, 0), MATCH($E152, BuffData!$AT$2:$BO$2, 0)),-1)</f>
        <v>0</v>
      </c>
      <c r="L152" s="5">
        <f>IFERROR(INDEX(SeasonData!$A$3:$W$27, MATCH(L$16, SeasonData!$A$3:$A$116, 0), MATCH(E152, SeasonData!$A$2:$W$2, 0)),-1)</f>
        <v>0</v>
      </c>
      <c r="M152" s="5">
        <f t="shared" si="70"/>
        <v>-1</v>
      </c>
      <c r="N152" s="5" t="s">
        <v>117</v>
      </c>
      <c r="O152" s="6"/>
      <c r="P152" s="5">
        <v>0</v>
      </c>
      <c r="Q152" s="24">
        <v>198.8</v>
      </c>
      <c r="S152" s="5" t="s">
        <v>117</v>
      </c>
      <c r="T152" s="6"/>
      <c r="U152" s="5">
        <v>0</v>
      </c>
      <c r="V152" s="24">
        <v>53.7</v>
      </c>
      <c r="X152" s="5" t="s">
        <v>117</v>
      </c>
      <c r="Y152" s="6"/>
      <c r="Z152" s="5">
        <v>0</v>
      </c>
      <c r="AA152" s="24">
        <v>425.2</v>
      </c>
      <c r="AC152" s="5" t="s">
        <v>117</v>
      </c>
      <c r="AD152" s="6"/>
      <c r="AE152" s="5">
        <v>0</v>
      </c>
      <c r="AF152" s="24">
        <v>1099.5</v>
      </c>
      <c r="AH152" s="5" t="s">
        <v>117</v>
      </c>
      <c r="AI152" s="6"/>
      <c r="AJ152" s="5">
        <v>0</v>
      </c>
      <c r="AK152" s="24">
        <v>656.1</v>
      </c>
      <c r="AM152" s="5" t="s">
        <v>117</v>
      </c>
      <c r="AN152" s="6"/>
      <c r="AO152" s="5">
        <v>0</v>
      </c>
      <c r="AP152" s="24">
        <v>53.7</v>
      </c>
      <c r="AR152" s="5" t="s">
        <v>117</v>
      </c>
      <c r="AS152" s="6"/>
      <c r="AT152" s="5">
        <v>0</v>
      </c>
      <c r="AU152" s="24">
        <v>425.2</v>
      </c>
      <c r="AW152" s="5" t="s">
        <v>117</v>
      </c>
      <c r="AX152" s="6"/>
      <c r="AY152" s="5">
        <v>0</v>
      </c>
      <c r="AZ152" s="24">
        <v>191.5</v>
      </c>
      <c r="BB152" s="5" t="s">
        <v>117</v>
      </c>
      <c r="BC152" s="6"/>
      <c r="BD152" s="5">
        <v>0</v>
      </c>
      <c r="BE152" s="24">
        <v>278.3</v>
      </c>
      <c r="BG152" s="5" t="s">
        <v>117</v>
      </c>
      <c r="BH152" s="6"/>
      <c r="BI152" s="5">
        <v>0</v>
      </c>
      <c r="BJ152" s="24">
        <v>278.3</v>
      </c>
      <c r="BL152" s="5" t="s">
        <v>117</v>
      </c>
      <c r="BM152" s="6"/>
      <c r="BN152" s="5">
        <v>0</v>
      </c>
      <c r="BO152" s="24">
        <v>865.8</v>
      </c>
      <c r="BQ152" s="5" t="s">
        <v>117</v>
      </c>
      <c r="BR152" s="6"/>
      <c r="BS152" s="5">
        <v>0</v>
      </c>
      <c r="BT152" s="24">
        <v>1073.7</v>
      </c>
      <c r="BV152" s="5" t="s">
        <v>117</v>
      </c>
      <c r="BW152" s="6"/>
      <c r="BX152" s="5">
        <v>0</v>
      </c>
      <c r="BY152" s="24">
        <v>1192.9000000000001</v>
      </c>
    </row>
    <row r="153" spans="1:77" x14ac:dyDescent="0.3">
      <c r="E153" s="21" t="s">
        <v>100</v>
      </c>
      <c r="F153" s="5">
        <f>INDEX(CharacterData!$A$3:$AV$36, MATCH(E147, CharacterData!$A$3:$A$36, 0), MATCH($E153, CharacterData!$A$2:$AV$2, 0))</f>
        <v>27</v>
      </c>
      <c r="G153" s="5">
        <f>IFERROR(INDEX(BuffData!$B$3:$W$119, MATCH($E147, BuffData!$A$3:$A$119, 0), MATCH($E153, BuffData!$B$2:$W$2, 0)),-1)</f>
        <v>42</v>
      </c>
      <c r="H153" s="5">
        <f>IFERROR(INDEX(BuffData!$X$3:$AS$119, MATCH(H146, BuffData!$A$3:$A$119, 0), MATCH($E153, BuffData!$X$2:$AS$2, 0)),-1)</f>
        <v>-1</v>
      </c>
      <c r="I153" s="5">
        <f>IFERROR(INDEX(BuffData!$AT$3:$BO$119, MATCH(I$16, BuffData!$A$3:$A$119, 0), MATCH($E153, BuffData!$AT$2:$BO$2, 0)),-1)</f>
        <v>0</v>
      </c>
      <c r="J153" s="5">
        <f>IFERROR(INDEX(BuffData!$AT$3:$BO$119, MATCH(J$16, BuffData!$A$3:$A$119, 0), MATCH($E153, BuffData!$AT$2:$BO$2, 0)),-1)</f>
        <v>0</v>
      </c>
      <c r="K153" s="5">
        <f>IFERROR(INDEX(BuffData!$AT$3:$BO$119, MATCH(K$16, BuffData!$A$3:$A$119, 0), MATCH($E153, BuffData!$AT$2:$BO$2, 0)),-1)</f>
        <v>0</v>
      </c>
      <c r="L153" s="5">
        <f>IFERROR(INDEX(SeasonData!$A$3:$W$27, MATCH(L$16, SeasonData!$A$3:$A$116, 0), MATCH(E153, SeasonData!$A$2:$W$2, 0)),-1)</f>
        <v>0</v>
      </c>
      <c r="M153" s="5">
        <f t="shared" si="70"/>
        <v>68</v>
      </c>
      <c r="N153" s="5" t="s">
        <v>1</v>
      </c>
      <c r="O153" s="5">
        <f>$M150</f>
        <v>71.400000000000006</v>
      </c>
      <c r="P153" s="5">
        <v>0</v>
      </c>
      <c r="Q153" s="5">
        <f>O153+P153</f>
        <v>71.400000000000006</v>
      </c>
      <c r="S153" s="5" t="s">
        <v>1</v>
      </c>
      <c r="T153" s="5">
        <f>$M150</f>
        <v>71.400000000000006</v>
      </c>
      <c r="U153" s="5">
        <v>0</v>
      </c>
      <c r="V153" s="5">
        <f>T153+U153</f>
        <v>71.400000000000006</v>
      </c>
      <c r="X153" s="5" t="s">
        <v>1</v>
      </c>
      <c r="Y153" s="5">
        <f>$M150</f>
        <v>71.400000000000006</v>
      </c>
      <c r="Z153" s="5">
        <v>0</v>
      </c>
      <c r="AA153" s="5">
        <f>Y153+Z153</f>
        <v>71.400000000000006</v>
      </c>
      <c r="AC153" s="5" t="s">
        <v>1</v>
      </c>
      <c r="AD153" s="5">
        <f>$M150</f>
        <v>71.400000000000006</v>
      </c>
      <c r="AE153" s="5">
        <v>0</v>
      </c>
      <c r="AF153" s="5">
        <f>AD153+AE153</f>
        <v>71.400000000000006</v>
      </c>
      <c r="AH153" s="5" t="s">
        <v>1</v>
      </c>
      <c r="AI153" s="5">
        <f>$M150</f>
        <v>71.400000000000006</v>
      </c>
      <c r="AJ153" s="5">
        <v>0</v>
      </c>
      <c r="AK153" s="5">
        <f>AI153+AJ153</f>
        <v>71.400000000000006</v>
      </c>
      <c r="AM153" s="5" t="s">
        <v>1</v>
      </c>
      <c r="AN153" s="5">
        <f>$M150</f>
        <v>71.400000000000006</v>
      </c>
      <c r="AO153" s="5">
        <v>0</v>
      </c>
      <c r="AP153" s="5">
        <f>AN153+AO153</f>
        <v>71.400000000000006</v>
      </c>
      <c r="AR153" s="5" t="s">
        <v>1</v>
      </c>
      <c r="AS153" s="5">
        <f>$M150</f>
        <v>71.400000000000006</v>
      </c>
      <c r="AT153" s="5">
        <v>0</v>
      </c>
      <c r="AU153" s="5">
        <f>AS153+AT153</f>
        <v>71.400000000000006</v>
      </c>
      <c r="AW153" s="5" t="s">
        <v>1</v>
      </c>
      <c r="AX153" s="5">
        <f>$M150</f>
        <v>71.400000000000006</v>
      </c>
      <c r="AY153" s="5">
        <v>0</v>
      </c>
      <c r="AZ153" s="5">
        <f>AX153+AY153</f>
        <v>71.400000000000006</v>
      </c>
      <c r="BB153" s="5" t="s">
        <v>1</v>
      </c>
      <c r="BC153" s="5">
        <f>$M150</f>
        <v>71.400000000000006</v>
      </c>
      <c r="BD153" s="5">
        <v>0</v>
      </c>
      <c r="BE153" s="5">
        <f>BC153+BD153</f>
        <v>71.400000000000006</v>
      </c>
      <c r="BG153" s="5" t="s">
        <v>1</v>
      </c>
      <c r="BH153" s="5">
        <f>$M150</f>
        <v>71.400000000000006</v>
      </c>
      <c r="BI153" s="5">
        <v>0</v>
      </c>
      <c r="BJ153" s="5">
        <f>BH153+BI153</f>
        <v>71.400000000000006</v>
      </c>
      <c r="BL153" s="5" t="s">
        <v>1</v>
      </c>
      <c r="BM153" s="5">
        <f>$M150</f>
        <v>71.400000000000006</v>
      </c>
      <c r="BN153" s="5">
        <v>0</v>
      </c>
      <c r="BO153" s="5">
        <f>BM153+BN153</f>
        <v>71.400000000000006</v>
      </c>
      <c r="BQ153" s="5" t="s">
        <v>1</v>
      </c>
      <c r="BR153" s="5">
        <f>$M150</f>
        <v>71.400000000000006</v>
      </c>
      <c r="BS153" s="5">
        <v>0</v>
      </c>
      <c r="BT153" s="5">
        <f>BR153+BS153</f>
        <v>71.400000000000006</v>
      </c>
      <c r="BV153" s="5" t="s">
        <v>1</v>
      </c>
      <c r="BW153" s="5">
        <f>$M150</f>
        <v>71.400000000000006</v>
      </c>
      <c r="BX153" s="5">
        <v>0</v>
      </c>
      <c r="BY153" s="5">
        <f>BW153+BX153</f>
        <v>71.400000000000006</v>
      </c>
    </row>
    <row r="154" spans="1:77" x14ac:dyDescent="0.3">
      <c r="E154" s="21" t="s">
        <v>101</v>
      </c>
      <c r="F154" s="5">
        <f>INDEX(CharacterData!$A$3:$AV$36, MATCH(E147, CharacterData!$A$3:$A$36, 0), MATCH($E154, CharacterData!$A$2:$AV$2, 0))</f>
        <v>0</v>
      </c>
      <c r="G154" s="5">
        <f>IFERROR(INDEX(BuffData!$B$3:$W$119, MATCH($E147, BuffData!$A$3:$A$119, 0), MATCH($E154, BuffData!$B$2:$W$2, 0)),-1)</f>
        <v>0</v>
      </c>
      <c r="H154" s="5">
        <f>IFERROR(INDEX(BuffData!$X$3:$AS$119, MATCH(H146, BuffData!$A$3:$A$119, 0), MATCH($E154, BuffData!$X$2:$AS$2, 0)),-1)</f>
        <v>-1</v>
      </c>
      <c r="I154" s="5">
        <f>IFERROR(INDEX(BuffData!$AT$3:$BO$119, MATCH(I$16, BuffData!$A$3:$A$119, 0), MATCH($E154, BuffData!$AT$2:$BO$2, 0)),-1)</f>
        <v>0</v>
      </c>
      <c r="J154" s="5">
        <f>IFERROR(INDEX(BuffData!$AT$3:$BO$119, MATCH(J$16, BuffData!$A$3:$A$119, 0), MATCH($E154, BuffData!$AT$2:$BO$2, 0)),-1)</f>
        <v>0</v>
      </c>
      <c r="K154" s="5">
        <f>IFERROR(INDEX(BuffData!$AT$3:$BO$119, MATCH(K$16, BuffData!$A$3:$A$119, 0), MATCH($E154, BuffData!$AT$2:$BO$2, 0)),-1)</f>
        <v>0</v>
      </c>
      <c r="L154" s="5">
        <f>IFERROR(INDEX(SeasonData!$A$3:$W$27, MATCH(L$16, SeasonData!$A$3:$A$116, 0), MATCH(E154, SeasonData!$A$2:$W$2, 0)),-1)</f>
        <v>0</v>
      </c>
      <c r="M154" s="5">
        <f t="shared" si="70"/>
        <v>-1</v>
      </c>
      <c r="N154" s="5" t="s">
        <v>87</v>
      </c>
      <c r="O154" s="5">
        <f>$M151</f>
        <v>239.4</v>
      </c>
      <c r="P154" s="5">
        <v>0</v>
      </c>
      <c r="Q154" s="5">
        <f t="shared" ref="Q154:Q163" si="71">O154+P154</f>
        <v>239.4</v>
      </c>
      <c r="S154" s="5" t="s">
        <v>87</v>
      </c>
      <c r="T154" s="5">
        <f>$M151</f>
        <v>239.4</v>
      </c>
      <c r="U154" s="5">
        <v>0</v>
      </c>
      <c r="V154" s="5">
        <f t="shared" ref="V154:V163" si="72">T154+U154</f>
        <v>239.4</v>
      </c>
      <c r="X154" s="5" t="s">
        <v>87</v>
      </c>
      <c r="Y154" s="5">
        <f>$M151</f>
        <v>239.4</v>
      </c>
      <c r="Z154" s="5">
        <v>0</v>
      </c>
      <c r="AA154" s="5">
        <f t="shared" ref="AA154:AA163" si="73">Y154+Z154</f>
        <v>239.4</v>
      </c>
      <c r="AC154" s="5" t="s">
        <v>87</v>
      </c>
      <c r="AD154" s="5">
        <f>$M151</f>
        <v>239.4</v>
      </c>
      <c r="AE154" s="5">
        <v>0</v>
      </c>
      <c r="AF154" s="5">
        <f t="shared" ref="AF154:AF163" si="74">AD154+AE154</f>
        <v>239.4</v>
      </c>
      <c r="AH154" s="5" t="s">
        <v>87</v>
      </c>
      <c r="AI154" s="5">
        <f>$M151</f>
        <v>239.4</v>
      </c>
      <c r="AJ154" s="5">
        <v>0</v>
      </c>
      <c r="AK154" s="5">
        <f t="shared" ref="AK154:AK163" si="75">AI154+AJ154</f>
        <v>239.4</v>
      </c>
      <c r="AM154" s="5" t="s">
        <v>87</v>
      </c>
      <c r="AN154" s="5">
        <f>$M151</f>
        <v>239.4</v>
      </c>
      <c r="AO154" s="5">
        <v>0</v>
      </c>
      <c r="AP154" s="5">
        <f t="shared" ref="AP154:AP163" si="76">AN154+AO154</f>
        <v>239.4</v>
      </c>
      <c r="AR154" s="5" t="s">
        <v>87</v>
      </c>
      <c r="AS154" s="5">
        <f>$M151</f>
        <v>239.4</v>
      </c>
      <c r="AT154" s="5">
        <v>0</v>
      </c>
      <c r="AU154" s="5">
        <f t="shared" ref="AU154:AU163" si="77">AS154+AT154</f>
        <v>239.4</v>
      </c>
      <c r="AW154" s="5" t="s">
        <v>87</v>
      </c>
      <c r="AX154" s="5">
        <f>$M151</f>
        <v>239.4</v>
      </c>
      <c r="AY154" s="5">
        <v>0</v>
      </c>
      <c r="AZ154" s="5">
        <f t="shared" ref="AZ154:AZ163" si="78">AX154+AY154</f>
        <v>239.4</v>
      </c>
      <c r="BB154" s="5" t="s">
        <v>87</v>
      </c>
      <c r="BC154" s="5">
        <f>$M151</f>
        <v>239.4</v>
      </c>
      <c r="BD154" s="5">
        <v>0</v>
      </c>
      <c r="BE154" s="5">
        <f t="shared" ref="BE154:BE163" si="79">BC154+BD154</f>
        <v>239.4</v>
      </c>
      <c r="BG154" s="5" t="s">
        <v>87</v>
      </c>
      <c r="BH154" s="5">
        <f>$M151</f>
        <v>239.4</v>
      </c>
      <c r="BI154" s="5">
        <v>0</v>
      </c>
      <c r="BJ154" s="5">
        <f t="shared" ref="BJ154:BJ163" si="80">BH154+BI154</f>
        <v>239.4</v>
      </c>
      <c r="BL154" s="5" t="s">
        <v>87</v>
      </c>
      <c r="BM154" s="5">
        <f>$M151</f>
        <v>239.4</v>
      </c>
      <c r="BN154" s="5">
        <v>0</v>
      </c>
      <c r="BO154" s="5">
        <f t="shared" ref="BO154:BO163" si="81">BM154+BN154</f>
        <v>239.4</v>
      </c>
      <c r="BQ154" s="5" t="s">
        <v>87</v>
      </c>
      <c r="BR154" s="5">
        <f>$M151</f>
        <v>239.4</v>
      </c>
      <c r="BS154" s="5">
        <v>0</v>
      </c>
      <c r="BT154" s="5">
        <f t="shared" ref="BT154:BT163" si="82">BR154+BS154</f>
        <v>239.4</v>
      </c>
      <c r="BV154" s="5" t="s">
        <v>87</v>
      </c>
      <c r="BW154" s="5">
        <f>$M151</f>
        <v>239.4</v>
      </c>
      <c r="BX154" s="5">
        <v>0</v>
      </c>
      <c r="BY154" s="5">
        <f t="shared" ref="BY154:BY163" si="83">BW154+BX154</f>
        <v>239.4</v>
      </c>
    </row>
    <row r="155" spans="1:77" x14ac:dyDescent="0.3">
      <c r="E155" s="21" t="s">
        <v>102</v>
      </c>
      <c r="F155" s="5">
        <f>INDEX(CharacterData!$A$3:$AV$36, MATCH(E147, CharacterData!$A$3:$A$36, 0), MATCH($E155, CharacterData!$A$2:$AV$2, 0))</f>
        <v>0</v>
      </c>
      <c r="G155" s="5">
        <f>IFERROR(INDEX(BuffData!$B$3:$W$119, MATCH($E147, BuffData!$A$3:$A$119, 0), MATCH($E155, BuffData!$B$2:$W$2, 0)),-1)</f>
        <v>0</v>
      </c>
      <c r="H155" s="5">
        <f>IFERROR(INDEX(BuffData!$X$3:$AS$119, MATCH(H146, BuffData!$A$3:$A$119, 0), MATCH($E155, BuffData!$X$2:$AS$2, 0)),-1)</f>
        <v>-1</v>
      </c>
      <c r="I155" s="5">
        <f>IFERROR(INDEX(BuffData!$AT$3:$BO$119, MATCH(I$16, BuffData!$A$3:$A$119, 0), MATCH($E155, BuffData!$AT$2:$BO$2, 0)),-1)</f>
        <v>0</v>
      </c>
      <c r="J155" s="5">
        <f>IFERROR(INDEX(BuffData!$AT$3:$BO$119, MATCH(J$16, BuffData!$A$3:$A$119, 0), MATCH($E155, BuffData!$AT$2:$BO$2, 0)),-1)</f>
        <v>0</v>
      </c>
      <c r="K155" s="5">
        <f>IFERROR(INDEX(BuffData!$AT$3:$BO$119, MATCH(K$16, BuffData!$A$3:$A$119, 0), MATCH($E155, BuffData!$AT$2:$BO$2, 0)),-1)</f>
        <v>0</v>
      </c>
      <c r="L155" s="5">
        <f>IFERROR(INDEX(SeasonData!$A$3:$W$27, MATCH(L$16, SeasonData!$A$3:$A$116, 0), MATCH(E155, SeasonData!$A$2:$W$2, 0)),-1)</f>
        <v>0</v>
      </c>
      <c r="M155" s="5">
        <f t="shared" si="70"/>
        <v>-1</v>
      </c>
      <c r="N155" s="21" t="s">
        <v>165</v>
      </c>
      <c r="O155" s="5" cm="1">
        <f t="array" ref="O155">IFERROR(
  INDEX($M148:$M169,
    MATCH(
      _xlfn.SWITCH(O148,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0</v>
      </c>
      <c r="P155" s="5">
        <v>0</v>
      </c>
      <c r="Q155" s="5">
        <f t="shared" si="71"/>
        <v>0</v>
      </c>
      <c r="S155" s="21" t="s">
        <v>165</v>
      </c>
      <c r="T155" s="5" cm="1">
        <f t="array" ref="T155">IFERROR(
  INDEX($M148:$M169,
    MATCH(
      _xlfn.SWITCH(T148,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U155" s="5">
        <v>0</v>
      </c>
      <c r="V155" s="5">
        <f t="shared" si="72"/>
        <v>68</v>
      </c>
      <c r="X155" s="21" t="s">
        <v>165</v>
      </c>
      <c r="Y155" s="5" cm="1">
        <f t="array" ref="Y155">IFERROR(
  INDEX($M148:$M169,
    MATCH(
      _xlfn.SWITCH(Y148,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Z155" s="5">
        <v>0</v>
      </c>
      <c r="AA155" s="5">
        <f t="shared" si="73"/>
        <v>68</v>
      </c>
      <c r="AC155" s="21" t="s">
        <v>165</v>
      </c>
      <c r="AD155" s="5" cm="1">
        <f t="array" ref="AD155">IFERROR(
  INDEX($M148:$M169,
    MATCH(
      _xlfn.SWITCH(AD148,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AE155" s="5">
        <v>0</v>
      </c>
      <c r="AF155" s="5">
        <f t="shared" si="74"/>
        <v>68</v>
      </c>
      <c r="AH155" s="21" t="s">
        <v>165</v>
      </c>
      <c r="AI155" s="5" cm="1">
        <f t="array" ref="AI155">IFERROR(
  INDEX($M148:$M169,
    MATCH(
      _xlfn.SWITCH(AI148,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-1</v>
      </c>
      <c r="AJ155" s="5">
        <v>0</v>
      </c>
      <c r="AK155" s="5">
        <f t="shared" si="75"/>
        <v>-1</v>
      </c>
      <c r="AM155" s="21" t="s">
        <v>165</v>
      </c>
      <c r="AN155" s="5" cm="1">
        <f t="array" ref="AN155">IFERROR(
  INDEX($M148:$M169,
    MATCH(
      _xlfn.SWITCH(AN148,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AO155" s="5">
        <v>0</v>
      </c>
      <c r="AP155" s="5">
        <f t="shared" si="76"/>
        <v>68</v>
      </c>
      <c r="AR155" s="21" t="s">
        <v>165</v>
      </c>
      <c r="AS155" s="5" cm="1">
        <f t="array" ref="AS155">IFERROR(
  INDEX($M148:$M169,
    MATCH(
      _xlfn.SWITCH(AS148,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AT155" s="5">
        <v>0</v>
      </c>
      <c r="AU155" s="5">
        <f t="shared" si="77"/>
        <v>68</v>
      </c>
      <c r="AW155" s="21" t="s">
        <v>165</v>
      </c>
      <c r="AX155" s="5" cm="1">
        <f t="array" ref="AX155">IFERROR(
  INDEX($M148:$M169,
    MATCH(
      _xlfn.SWITCH(AX148,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-1</v>
      </c>
      <c r="AY155" s="5">
        <v>0</v>
      </c>
      <c r="AZ155" s="5">
        <f t="shared" si="78"/>
        <v>-1</v>
      </c>
      <c r="BB155" s="21" t="s">
        <v>165</v>
      </c>
      <c r="BC155" s="5" cm="1">
        <f t="array" ref="BC155">IFERROR(
  INDEX($M148:$M169,
    MATCH(
      _xlfn.SWITCH(BC148,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-1</v>
      </c>
      <c r="BD155" s="5">
        <v>0</v>
      </c>
      <c r="BE155" s="5">
        <f t="shared" si="79"/>
        <v>-1</v>
      </c>
      <c r="BG155" s="21" t="s">
        <v>165</v>
      </c>
      <c r="BH155" s="5" cm="1">
        <f t="array" ref="BH155">IFERROR(
  INDEX($M148:$M169,
    MATCH(
      _xlfn.SWITCH(BH148,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-1</v>
      </c>
      <c r="BI155" s="5">
        <v>0</v>
      </c>
      <c r="BJ155" s="5">
        <f t="shared" si="80"/>
        <v>-1</v>
      </c>
      <c r="BL155" s="21" t="s">
        <v>165</v>
      </c>
      <c r="BM155" s="5" cm="1">
        <f t="array" ref="BM155">IFERROR(
  INDEX($M148:$M169,
    MATCH(
      _xlfn.SWITCH(BM148,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BN155" s="5">
        <v>0</v>
      </c>
      <c r="BO155" s="5">
        <f t="shared" si="81"/>
        <v>68</v>
      </c>
      <c r="BQ155" s="21" t="s">
        <v>165</v>
      </c>
      <c r="BR155" s="5" cm="1">
        <f t="array" ref="BR155">IFERROR(
  INDEX($M148:$M169,
    MATCH(
      _xlfn.SWITCH(BR148,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BS155" s="5">
        <v>0</v>
      </c>
      <c r="BT155" s="5">
        <f t="shared" si="82"/>
        <v>68</v>
      </c>
      <c r="BV155" s="21" t="s">
        <v>165</v>
      </c>
      <c r="BW155" s="5" cm="1">
        <f t="array" ref="BW155">IFERROR(
  INDEX($M148:$M169,
    MATCH(
      _xlfn.SWITCH(BW148,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$E148:$E169, 0
    )
  ),
0
)</f>
        <v>68</v>
      </c>
      <c r="BX155" s="5">
        <v>0</v>
      </c>
      <c r="BY155" s="5">
        <f t="shared" si="83"/>
        <v>68</v>
      </c>
    </row>
    <row r="156" spans="1:77" x14ac:dyDescent="0.3">
      <c r="E156" s="21" t="s">
        <v>103</v>
      </c>
      <c r="F156" s="5">
        <f>INDEX(CharacterData!$A$3:$AV$36, MATCH(E147, CharacterData!$A$3:$A$36, 0), MATCH($E156, CharacterData!$A$2:$AV$2, 0))</f>
        <v>0</v>
      </c>
      <c r="G156" s="5">
        <f>IFERROR(INDEX(BuffData!$B$3:$W$119, MATCH($E147, BuffData!$A$3:$A$119, 0), MATCH($E156, BuffData!$B$2:$W$2, 0)),-1)</f>
        <v>0</v>
      </c>
      <c r="H156" s="5">
        <f>IFERROR(INDEX(BuffData!$X$3:$AS$119, MATCH(H146, BuffData!$A$3:$A$119, 0), MATCH($E156, BuffData!$X$2:$AS$2, 0)),-1)</f>
        <v>-1</v>
      </c>
      <c r="I156" s="5">
        <f>IFERROR(INDEX(BuffData!$AT$3:$BO$119, MATCH(I$16, BuffData!$A$3:$A$119, 0), MATCH($E156, BuffData!$AT$2:$BO$2, 0)),-1)</f>
        <v>0</v>
      </c>
      <c r="J156" s="5">
        <f>IFERROR(INDEX(BuffData!$AT$3:$BO$119, MATCH(J$16, BuffData!$A$3:$A$119, 0), MATCH($E156, BuffData!$AT$2:$BO$2, 0)),-1)</f>
        <v>0</v>
      </c>
      <c r="K156" s="5">
        <f>IFERROR(INDEX(BuffData!$AT$3:$BO$119, MATCH(K$16, BuffData!$A$3:$A$119, 0), MATCH($E156, BuffData!$AT$2:$BO$2, 0)),-1)</f>
        <v>0</v>
      </c>
      <c r="L156" s="5">
        <f>IFERROR(INDEX(SeasonData!$A$3:$W$27, MATCH(L$16, SeasonData!$A$3:$A$116, 0), MATCH(E156, SeasonData!$A$2:$W$2, 0)),-1)</f>
        <v>0</v>
      </c>
      <c r="M156" s="5">
        <f t="shared" si="70"/>
        <v>-1</v>
      </c>
      <c r="N156" s="21" t="s">
        <v>141</v>
      </c>
      <c r="O156" s="5">
        <f>$M158</f>
        <v>86</v>
      </c>
      <c r="P156" s="5">
        <v>0</v>
      </c>
      <c r="Q156" s="5">
        <f t="shared" si="71"/>
        <v>86</v>
      </c>
      <c r="S156" s="21" t="s">
        <v>141</v>
      </c>
      <c r="T156" s="5">
        <f>$M158</f>
        <v>86</v>
      </c>
      <c r="U156" s="5">
        <v>0</v>
      </c>
      <c r="V156" s="5">
        <f t="shared" si="72"/>
        <v>86</v>
      </c>
      <c r="X156" s="21" t="s">
        <v>141</v>
      </c>
      <c r="Y156" s="5">
        <f>$M158</f>
        <v>86</v>
      </c>
      <c r="Z156" s="5">
        <v>0</v>
      </c>
      <c r="AA156" s="5">
        <f t="shared" si="73"/>
        <v>86</v>
      </c>
      <c r="AC156" s="21" t="s">
        <v>141</v>
      </c>
      <c r="AD156" s="5">
        <f>$M158</f>
        <v>86</v>
      </c>
      <c r="AE156" s="5">
        <v>0</v>
      </c>
      <c r="AF156" s="5">
        <f t="shared" si="74"/>
        <v>86</v>
      </c>
      <c r="AH156" s="21" t="s">
        <v>141</v>
      </c>
      <c r="AI156" s="5">
        <f>$M158</f>
        <v>86</v>
      </c>
      <c r="AJ156" s="5">
        <v>0</v>
      </c>
      <c r="AK156" s="5">
        <f t="shared" si="75"/>
        <v>86</v>
      </c>
      <c r="AM156" s="21" t="s">
        <v>141</v>
      </c>
      <c r="AN156" s="5">
        <f>$M158</f>
        <v>86</v>
      </c>
      <c r="AO156" s="5">
        <v>0</v>
      </c>
      <c r="AP156" s="5">
        <f t="shared" si="76"/>
        <v>86</v>
      </c>
      <c r="AR156" s="21" t="s">
        <v>141</v>
      </c>
      <c r="AS156" s="5">
        <f>$M158</f>
        <v>86</v>
      </c>
      <c r="AT156" s="5">
        <v>0</v>
      </c>
      <c r="AU156" s="5">
        <f t="shared" si="77"/>
        <v>86</v>
      </c>
      <c r="AW156" s="21" t="s">
        <v>141</v>
      </c>
      <c r="AX156" s="5">
        <f>$M158</f>
        <v>86</v>
      </c>
      <c r="AY156" s="5">
        <v>0</v>
      </c>
      <c r="AZ156" s="5">
        <f t="shared" si="78"/>
        <v>86</v>
      </c>
      <c r="BB156" s="21" t="s">
        <v>141</v>
      </c>
      <c r="BC156" s="5">
        <f>$M158</f>
        <v>86</v>
      </c>
      <c r="BD156" s="5">
        <v>0</v>
      </c>
      <c r="BE156" s="5">
        <f t="shared" si="79"/>
        <v>86</v>
      </c>
      <c r="BG156" s="21" t="s">
        <v>141</v>
      </c>
      <c r="BH156" s="5">
        <f>$M158</f>
        <v>86</v>
      </c>
      <c r="BI156" s="5">
        <v>0</v>
      </c>
      <c r="BJ156" s="5">
        <f t="shared" si="80"/>
        <v>86</v>
      </c>
      <c r="BL156" s="21" t="s">
        <v>141</v>
      </c>
      <c r="BM156" s="5">
        <f>$M158</f>
        <v>86</v>
      </c>
      <c r="BN156" s="5">
        <v>0</v>
      </c>
      <c r="BO156" s="5">
        <f t="shared" si="81"/>
        <v>86</v>
      </c>
      <c r="BQ156" s="21" t="s">
        <v>141</v>
      </c>
      <c r="BR156" s="5">
        <f>$M158</f>
        <v>86</v>
      </c>
      <c r="BS156" s="5">
        <v>0</v>
      </c>
      <c r="BT156" s="5">
        <f t="shared" si="82"/>
        <v>86</v>
      </c>
      <c r="BV156" s="21" t="s">
        <v>141</v>
      </c>
      <c r="BW156" s="5">
        <f>$M158</f>
        <v>86</v>
      </c>
      <c r="BX156" s="5">
        <v>0</v>
      </c>
      <c r="BY156" s="5">
        <f t="shared" si="83"/>
        <v>86</v>
      </c>
    </row>
    <row r="157" spans="1:77" x14ac:dyDescent="0.3">
      <c r="E157" s="21" t="s">
        <v>161</v>
      </c>
      <c r="F157" s="6"/>
      <c r="G157" s="5">
        <f>IFERROR(INDEX(BuffData!$B$3:$W$119, MATCH($E147, BuffData!$A$3:$A$119, 0), MATCH($E157, BuffData!$B$2:$W$2, 0)),-1)</f>
        <v>0</v>
      </c>
      <c r="H157" s="5">
        <f>IFERROR(INDEX(BuffData!$X$3:$AS$119, MATCH(H146, BuffData!$A$3:$A$119, 0), MATCH($E157, BuffData!$X$2:$AS$2, 0)),-1)</f>
        <v>-1</v>
      </c>
      <c r="I157" s="5">
        <f>IFERROR(INDEX(BuffData!$AT$3:$BO$119, MATCH(I$16, BuffData!$A$3:$A$119, 0), MATCH($E157, BuffData!$AT$2:$BO$2, 0)),-1)</f>
        <v>0</v>
      </c>
      <c r="J157" s="5">
        <f>IFERROR(INDEX(BuffData!$AT$3:$BO$119, MATCH(J$16, BuffData!$A$3:$A$119, 0), MATCH($E157, BuffData!$AT$2:$BO$2, 0)),-1)</f>
        <v>58</v>
      </c>
      <c r="K157" s="5">
        <f>IFERROR(INDEX(BuffData!$AT$3:$BO$119, MATCH(K$16, BuffData!$A$3:$A$119, 0), MATCH($E157, BuffData!$AT$2:$BO$2, 0)),-1)</f>
        <v>40</v>
      </c>
      <c r="L157" s="5">
        <f>IFERROR(INDEX(SeasonData!$A$3:$W$27, MATCH(L$16, SeasonData!$A$3:$A$116, 0), MATCH(E157, SeasonData!$A$2:$W$2, 0)),-1)</f>
        <v>0</v>
      </c>
      <c r="M157" s="5">
        <f>SUM(G157:L157)</f>
        <v>97</v>
      </c>
      <c r="N157" s="21" t="s">
        <v>161</v>
      </c>
      <c r="O157" s="5">
        <f>$M157</f>
        <v>97</v>
      </c>
      <c r="P157" s="5">
        <v>0</v>
      </c>
      <c r="Q157" s="5">
        <f t="shared" si="71"/>
        <v>97</v>
      </c>
      <c r="S157" s="21" t="s">
        <v>161</v>
      </c>
      <c r="T157" s="5">
        <f>$M157</f>
        <v>97</v>
      </c>
      <c r="U157" s="5">
        <v>0</v>
      </c>
      <c r="V157" s="5">
        <f t="shared" si="72"/>
        <v>97</v>
      </c>
      <c r="X157" s="21" t="s">
        <v>161</v>
      </c>
      <c r="Y157" s="5">
        <f>$M157</f>
        <v>97</v>
      </c>
      <c r="Z157" s="5">
        <v>0</v>
      </c>
      <c r="AA157" s="5">
        <f t="shared" si="73"/>
        <v>97</v>
      </c>
      <c r="AC157" s="21" t="s">
        <v>161</v>
      </c>
      <c r="AD157" s="5">
        <f>$M157</f>
        <v>97</v>
      </c>
      <c r="AE157" s="5">
        <v>0</v>
      </c>
      <c r="AF157" s="5">
        <f t="shared" si="74"/>
        <v>97</v>
      </c>
      <c r="AH157" s="21" t="s">
        <v>161</v>
      </c>
      <c r="AI157" s="5">
        <f>$M157</f>
        <v>97</v>
      </c>
      <c r="AJ157" s="5">
        <v>0</v>
      </c>
      <c r="AK157" s="5">
        <f t="shared" si="75"/>
        <v>97</v>
      </c>
      <c r="AM157" s="21" t="s">
        <v>161</v>
      </c>
      <c r="AN157" s="5">
        <f>$M157</f>
        <v>97</v>
      </c>
      <c r="AO157" s="5">
        <v>0</v>
      </c>
      <c r="AP157" s="5">
        <f t="shared" si="76"/>
        <v>97</v>
      </c>
      <c r="AR157" s="21" t="s">
        <v>161</v>
      </c>
      <c r="AS157" s="5">
        <f>$M157</f>
        <v>97</v>
      </c>
      <c r="AT157" s="5">
        <v>0</v>
      </c>
      <c r="AU157" s="5">
        <f t="shared" si="77"/>
        <v>97</v>
      </c>
      <c r="AW157" s="21" t="s">
        <v>161</v>
      </c>
      <c r="AX157" s="5">
        <f>$M157</f>
        <v>97</v>
      </c>
      <c r="AY157" s="5">
        <v>0</v>
      </c>
      <c r="AZ157" s="5">
        <f t="shared" si="78"/>
        <v>97</v>
      </c>
      <c r="BB157" s="21" t="s">
        <v>161</v>
      </c>
      <c r="BC157" s="5">
        <f>$M157</f>
        <v>97</v>
      </c>
      <c r="BD157" s="5">
        <v>0</v>
      </c>
      <c r="BE157" s="5">
        <f t="shared" si="79"/>
        <v>97</v>
      </c>
      <c r="BG157" s="21" t="s">
        <v>161</v>
      </c>
      <c r="BH157" s="5">
        <f>$M157</f>
        <v>97</v>
      </c>
      <c r="BI157" s="5">
        <v>0</v>
      </c>
      <c r="BJ157" s="5">
        <f t="shared" si="80"/>
        <v>97</v>
      </c>
      <c r="BL157" s="21" t="s">
        <v>161</v>
      </c>
      <c r="BM157" s="5">
        <f>$M157</f>
        <v>97</v>
      </c>
      <c r="BN157" s="5">
        <v>0</v>
      </c>
      <c r="BO157" s="5">
        <f t="shared" si="81"/>
        <v>97</v>
      </c>
      <c r="BQ157" s="21" t="s">
        <v>161</v>
      </c>
      <c r="BR157" s="5">
        <f>$M157</f>
        <v>97</v>
      </c>
      <c r="BS157" s="5">
        <v>0</v>
      </c>
      <c r="BT157" s="5">
        <f t="shared" si="82"/>
        <v>97</v>
      </c>
      <c r="BV157" s="21" t="s">
        <v>161</v>
      </c>
      <c r="BW157" s="5">
        <f>$M157</f>
        <v>97</v>
      </c>
      <c r="BX157" s="5">
        <v>0</v>
      </c>
      <c r="BY157" s="5">
        <f t="shared" si="83"/>
        <v>97</v>
      </c>
    </row>
    <row r="158" spans="1:77" x14ac:dyDescent="0.3">
      <c r="E158" s="21" t="s">
        <v>141</v>
      </c>
      <c r="F158" s="5">
        <f>INDEX(CharacterData!$A$3:$AV$36, MATCH(E147, CharacterData!$A$3:$A$36, 0), MATCH($E158, CharacterData!$A$2:$AV$2, 0))</f>
        <v>60</v>
      </c>
      <c r="G158" s="5">
        <f>IFERROR(INDEX(BuffData!$B$3:$W$119, MATCH($E147, BuffData!$A$3:$A$119, 0), MATCH($E158, BuffData!$B$2:$W$2, 0)),-1)</f>
        <v>27</v>
      </c>
      <c r="H158" s="5">
        <f>IFERROR(
  IF(
    TRIM(INDEX(CharacterData!$G$3:$G$36, MATCH($E147, CharacterData!$A$3:$A$36, 0))) =
    TRIM(INDEX(CharacterData!$G$3:$G$36, MATCH(H146, CharacterData!$A$3:$A$36, 0))),
    INDEX(BuffData!$X$3:$AS$119,
          MATCH(H146, BuffData!$A$3:$A$119, 0),
          MATCH($E158, BuffData!$X$2:$AS$2, 0)
    ),
    0
  ),
-1
)</f>
        <v>-1</v>
      </c>
      <c r="I158" s="5">
        <f>IFERROR(
  IF(
    TRIM(INDEX(CharacterData!$G$3:$G$36, MATCH($E147, CharacterData!$A$3:$A$36, 0))) =
    TRIM(INDEX(CharacterData!$G$3:$G$36, MATCH(I146, CharacterData!$A$3:$A$36, 0))),
    INDEX(BuffData!$AT$3:$BO$119,
          MATCH(I146, BuffData!$A$3:$A$119, 0),
          MATCH($E158, BuffData!$AT$2:$BO$2, 0)
    ),
    0
  ),
-1
)</f>
        <v>0</v>
      </c>
      <c r="J158" s="5">
        <f>IFERROR(
  IF(
    TRIM(INDEX(CharacterData!$G$3:$G$36, MATCH($E147, CharacterData!$A$3:$A$36, 0))) =
    TRIM(INDEX(CharacterData!$G$3:$G$36, MATCH(J146, CharacterData!$A$3:$A$36, 0))),
    INDEX(BuffData!$AT$3:$BO$119,
          MATCH(J146, BuffData!$A$3:$A$119, 0),
          MATCH($E158, BuffData!$AT$2:$BO$2, 0)
    ),
    0
  ),
-1
)</f>
        <v>0</v>
      </c>
      <c r="K158" s="5">
        <f>IFERROR(
  IF(
    TRIM(INDEX(CharacterData!$G$3:$G$36, MATCH($E147, CharacterData!$A$3:$A$36, 0))) =
    TRIM(INDEX(CharacterData!$G$3:$G$36, MATCH(K146, CharacterData!$A$3:$A$36, 0))),
    INDEX(BuffData!$AT$3:$BO$119,
          MATCH(K146, BuffData!$A$3:$A$119, 0),
          MATCH($E158, BuffData!$AT$2:$BO$2, 0)
    ),
    0
  ),
-1
)</f>
        <v>0</v>
      </c>
      <c r="L158" s="5">
        <f>IFERROR(
  IF(
    TRIM(INDEX(CharacterData!$G$3:$G$36, MATCH($E147, CharacterData!$A$3:$A$36, 0))) =
    TRIM(INDEX(CharacterData!$G$3:$G$36, MATCH(L146, CharacterData!$A$3:$A$36, 0))),
    INDEX(SeasonData!$A$3:$W$27,
          MATCH(L146, SeasonData!$A$3:$A$27, 0),
          MATCH($E158, SeasonData!$A$2:$W$2, 0)
    ),
    0
  ),
-1
)</f>
        <v>0</v>
      </c>
      <c r="M158" s="5">
        <f t="shared" ref="M158" si="84">SUM(F158:L158)</f>
        <v>86</v>
      </c>
      <c r="N158" s="22" t="s">
        <v>166</v>
      </c>
      <c r="O158" s="5" cm="1">
        <f t="array" ref="O158">IFERROR(
  INDEX($M148:$M169,
    MATCH(
      _xlfn.SWITCH(O148,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0</v>
      </c>
      <c r="P158" s="5">
        <v>0</v>
      </c>
      <c r="Q158" s="5">
        <f t="shared" si="71"/>
        <v>0</v>
      </c>
      <c r="S158" s="22" t="s">
        <v>166</v>
      </c>
      <c r="T158" s="5" cm="1">
        <f t="array" ref="T158">IFERROR(
  INDEX($M148:$M169,
    MATCH(
      _xlfn.SWITCH(T148,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U158" s="5">
        <v>0</v>
      </c>
      <c r="V158" s="5">
        <f t="shared" si="72"/>
        <v>-1</v>
      </c>
      <c r="X158" s="22" t="s">
        <v>166</v>
      </c>
      <c r="Y158" s="5" cm="1">
        <f t="array" ref="Y158">IFERROR(
  INDEX($M148:$M169,
    MATCH(
      _xlfn.SWITCH(Y148,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Z158" s="5">
        <v>0</v>
      </c>
      <c r="AA158" s="5">
        <f t="shared" si="73"/>
        <v>-1</v>
      </c>
      <c r="AC158" s="22" t="s">
        <v>166</v>
      </c>
      <c r="AD158" s="5" cm="1">
        <f t="array" ref="AD158">IFERROR(
  INDEX($M148:$M169,
    MATCH(
      _xlfn.SWITCH(AD148,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AE158" s="5">
        <v>0</v>
      </c>
      <c r="AF158" s="5">
        <f t="shared" si="74"/>
        <v>-1</v>
      </c>
      <c r="AH158" s="22" t="s">
        <v>166</v>
      </c>
      <c r="AI158" s="5" cm="1">
        <f t="array" ref="AI158">IFERROR(
  INDEX($M148:$M169,
    MATCH(
      _xlfn.SWITCH(AI148,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AJ158" s="5">
        <v>0</v>
      </c>
      <c r="AK158" s="5">
        <f t="shared" si="75"/>
        <v>-1</v>
      </c>
      <c r="AM158" s="22" t="s">
        <v>166</v>
      </c>
      <c r="AN158" s="5" cm="1">
        <f t="array" ref="AN158">IFERROR(
  INDEX($M148:$M169,
    MATCH(
      _xlfn.SWITCH(AN148,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AO158" s="5">
        <v>0</v>
      </c>
      <c r="AP158" s="5">
        <f t="shared" si="76"/>
        <v>-1</v>
      </c>
      <c r="AR158" s="22" t="s">
        <v>166</v>
      </c>
      <c r="AS158" s="5" cm="1">
        <f t="array" ref="AS158">IFERROR(
  INDEX($M148:$M169,
    MATCH(
      _xlfn.SWITCH(AS148,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AT158" s="5">
        <v>0</v>
      </c>
      <c r="AU158" s="5">
        <f t="shared" si="77"/>
        <v>-1</v>
      </c>
      <c r="AW158" s="22" t="s">
        <v>166</v>
      </c>
      <c r="AX158" s="5" cm="1">
        <f t="array" ref="AX158">IFERROR(
  INDEX($M148:$M169,
    MATCH(
      _xlfn.SWITCH(AX148,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AY158" s="5">
        <v>0</v>
      </c>
      <c r="AZ158" s="5">
        <f t="shared" si="78"/>
        <v>-1</v>
      </c>
      <c r="BB158" s="22" t="s">
        <v>166</v>
      </c>
      <c r="BC158" s="5" cm="1">
        <f t="array" ref="BC158">IFERROR(
  INDEX($M148:$M169,
    MATCH(
      _xlfn.SWITCH(BC148,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BD158" s="5">
        <v>0</v>
      </c>
      <c r="BE158" s="5">
        <f t="shared" si="79"/>
        <v>-1</v>
      </c>
      <c r="BG158" s="22" t="s">
        <v>166</v>
      </c>
      <c r="BH158" s="5" cm="1">
        <f t="array" ref="BH158">IFERROR(
  INDEX($M148:$M169,
    MATCH(
      _xlfn.SWITCH(BH148,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BI158" s="5">
        <v>0</v>
      </c>
      <c r="BJ158" s="5">
        <f t="shared" si="80"/>
        <v>-1</v>
      </c>
      <c r="BL158" s="22" t="s">
        <v>166</v>
      </c>
      <c r="BM158" s="5" cm="1">
        <f t="array" ref="BM158">IFERROR(
  INDEX($M148:$M169,
    MATCH(
      _xlfn.SWITCH(BM148,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BN158" s="5">
        <v>0</v>
      </c>
      <c r="BO158" s="5">
        <f t="shared" si="81"/>
        <v>-1</v>
      </c>
      <c r="BQ158" s="22" t="s">
        <v>166</v>
      </c>
      <c r="BR158" s="5" cm="1">
        <f t="array" ref="BR158">IFERROR(
  INDEX($M148:$M169,
    MATCH(
      _xlfn.SWITCH(BR148,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BS158" s="5">
        <v>0</v>
      </c>
      <c r="BT158" s="5">
        <f t="shared" si="82"/>
        <v>-1</v>
      </c>
      <c r="BV158" s="22" t="s">
        <v>166</v>
      </c>
      <c r="BW158" s="5" cm="1">
        <f t="array" ref="BW158">IFERROR(
  INDEX($M148:$M169,
    MATCH(
      _xlfn.SWITCH(BW148,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$E148:$E169, 0
    )
  ),
0
)</f>
        <v>-1</v>
      </c>
      <c r="BX158" s="5">
        <v>0</v>
      </c>
      <c r="BY158" s="5">
        <f t="shared" si="83"/>
        <v>-1</v>
      </c>
    </row>
    <row r="159" spans="1:77" x14ac:dyDescent="0.3">
      <c r="E159" s="22" t="s">
        <v>135</v>
      </c>
      <c r="F159" s="6"/>
      <c r="G159" s="5">
        <f>IFERROR(INDEX(BuffData!$B$3:$W$119, MATCH($E147, BuffData!$A$3:$A$119, 0), MATCH($E159, BuffData!$B$2:$W$2, 0)),-1)</f>
        <v>0</v>
      </c>
      <c r="H159" s="5">
        <f>IFERROR(INDEX(BuffData!$X$3:$AS$119, MATCH(H146, BuffData!$A$3:$A$119, 0), MATCH($E159, BuffData!$X$2:$AS$2, 0)),-1)</f>
        <v>-1</v>
      </c>
      <c r="I159" s="5">
        <f>IFERROR(INDEX(BuffData!$AT$3:$BO$119, MATCH(I$16, BuffData!$A$3:$A$119, 0), MATCH($E159, BuffData!$AT$2:$BO$2, 0)),-1)</f>
        <v>0</v>
      </c>
      <c r="J159" s="5">
        <f>IFERROR(INDEX(BuffData!$AT$3:$BO$119, MATCH(J$16, BuffData!$A$3:$A$119, 0), MATCH($E159, BuffData!$AT$2:$BO$2, 0)),-1)</f>
        <v>0</v>
      </c>
      <c r="K159" s="5">
        <f>IFERROR(INDEX(BuffData!$AT$3:$BO$119, MATCH(K$16, BuffData!$A$3:$A$119, 0), MATCH($E159, BuffData!$AT$2:$BO$2, 0)),-1)</f>
        <v>0</v>
      </c>
      <c r="L159" s="5">
        <f>IFERROR(INDEX(SeasonData!$A$3:$W$27, MATCH(L$16, SeasonData!$A$3:$A$116, 0), MATCH(E159, SeasonData!$A$2:$W$2, 0)),-1)</f>
        <v>0</v>
      </c>
      <c r="M159" s="5">
        <f>SUM(G159:L159)</f>
        <v>-1</v>
      </c>
      <c r="N159" s="22" t="s">
        <v>123</v>
      </c>
      <c r="O159" s="5">
        <f>$M164</f>
        <v>-1</v>
      </c>
      <c r="P159" s="5">
        <v>0</v>
      </c>
      <c r="Q159" s="5">
        <f t="shared" si="71"/>
        <v>-1</v>
      </c>
      <c r="S159" s="22" t="s">
        <v>123</v>
      </c>
      <c r="T159" s="5">
        <f>$M164</f>
        <v>-1</v>
      </c>
      <c r="U159" s="5">
        <v>0</v>
      </c>
      <c r="V159" s="5">
        <f t="shared" si="72"/>
        <v>-1</v>
      </c>
      <c r="X159" s="22" t="s">
        <v>123</v>
      </c>
      <c r="Y159" s="5">
        <f>$M164</f>
        <v>-1</v>
      </c>
      <c r="Z159" s="5">
        <v>0</v>
      </c>
      <c r="AA159" s="5">
        <f t="shared" si="73"/>
        <v>-1</v>
      </c>
      <c r="AC159" s="22" t="s">
        <v>123</v>
      </c>
      <c r="AD159" s="5">
        <f>$M164</f>
        <v>-1</v>
      </c>
      <c r="AE159" s="5">
        <v>0</v>
      </c>
      <c r="AF159" s="5">
        <f t="shared" si="74"/>
        <v>-1</v>
      </c>
      <c r="AH159" s="22" t="s">
        <v>123</v>
      </c>
      <c r="AI159" s="5">
        <f>$M164</f>
        <v>-1</v>
      </c>
      <c r="AJ159" s="5">
        <v>0</v>
      </c>
      <c r="AK159" s="5">
        <f t="shared" si="75"/>
        <v>-1</v>
      </c>
      <c r="AM159" s="22" t="s">
        <v>123</v>
      </c>
      <c r="AN159" s="5">
        <f>$M164</f>
        <v>-1</v>
      </c>
      <c r="AO159" s="5">
        <v>0</v>
      </c>
      <c r="AP159" s="5">
        <f t="shared" si="76"/>
        <v>-1</v>
      </c>
      <c r="AR159" s="22" t="s">
        <v>123</v>
      </c>
      <c r="AS159" s="5">
        <f>$M164</f>
        <v>-1</v>
      </c>
      <c r="AT159" s="5">
        <v>0</v>
      </c>
      <c r="AU159" s="5">
        <f t="shared" si="77"/>
        <v>-1</v>
      </c>
      <c r="AW159" s="22" t="s">
        <v>123</v>
      </c>
      <c r="AX159" s="5">
        <f>$M164</f>
        <v>-1</v>
      </c>
      <c r="AY159" s="5">
        <v>0</v>
      </c>
      <c r="AZ159" s="5">
        <f t="shared" si="78"/>
        <v>-1</v>
      </c>
      <c r="BB159" s="22" t="s">
        <v>123</v>
      </c>
      <c r="BC159" s="5">
        <f>$M164</f>
        <v>-1</v>
      </c>
      <c r="BD159" s="5">
        <v>0</v>
      </c>
      <c r="BE159" s="5">
        <f t="shared" si="79"/>
        <v>-1</v>
      </c>
      <c r="BG159" s="22" t="s">
        <v>123</v>
      </c>
      <c r="BH159" s="5">
        <f>$M164</f>
        <v>-1</v>
      </c>
      <c r="BI159" s="5">
        <v>0</v>
      </c>
      <c r="BJ159" s="5">
        <f t="shared" si="80"/>
        <v>-1</v>
      </c>
      <c r="BL159" s="22" t="s">
        <v>123</v>
      </c>
      <c r="BM159" s="5">
        <f>$M164</f>
        <v>-1</v>
      </c>
      <c r="BN159" s="5">
        <v>0</v>
      </c>
      <c r="BO159" s="5">
        <f t="shared" si="81"/>
        <v>-1</v>
      </c>
      <c r="BQ159" s="22" t="s">
        <v>123</v>
      </c>
      <c r="BR159" s="5">
        <f>$M164</f>
        <v>-1</v>
      </c>
      <c r="BS159" s="5">
        <v>0</v>
      </c>
      <c r="BT159" s="5">
        <f t="shared" si="82"/>
        <v>-1</v>
      </c>
      <c r="BV159" s="22" t="s">
        <v>123</v>
      </c>
      <c r="BW159" s="5">
        <f>$M164</f>
        <v>-1</v>
      </c>
      <c r="BX159" s="5">
        <v>0</v>
      </c>
      <c r="BY159" s="5">
        <f t="shared" si="83"/>
        <v>-1</v>
      </c>
    </row>
    <row r="160" spans="1:77" x14ac:dyDescent="0.3">
      <c r="E160" s="22" t="s">
        <v>136</v>
      </c>
      <c r="F160" s="6"/>
      <c r="G160" s="5">
        <f>IFERROR(INDEX(BuffData!$B$3:$W$119, MATCH($E147, BuffData!$A$3:$A$119, 0), MATCH($E160, BuffData!$B$2:$W$2, 0)),-1)</f>
        <v>0</v>
      </c>
      <c r="H160" s="5">
        <f>IFERROR(INDEX(BuffData!$X$3:$AS$119, MATCH(H146, BuffData!$A$3:$A$119, 0), MATCH($E160, BuffData!$X$2:$AS$2, 0)),-1)</f>
        <v>-1</v>
      </c>
      <c r="I160" s="5">
        <f>IFERROR(INDEX(BuffData!$AT$3:$BO$119, MATCH(I$16, BuffData!$A$3:$A$119, 0), MATCH($E160, BuffData!$AT$2:$BO$2, 0)),-1)</f>
        <v>0</v>
      </c>
      <c r="J160" s="5">
        <f>IFERROR(INDEX(BuffData!$AT$3:$BO$119, MATCH(J$16, BuffData!$A$3:$A$119, 0), MATCH($E160, BuffData!$AT$2:$BO$2, 0)),-1)</f>
        <v>0</v>
      </c>
      <c r="K160" s="5">
        <f>IFERROR(INDEX(BuffData!$AT$3:$BO$119, MATCH(K$16, BuffData!$A$3:$A$119, 0), MATCH($E160, BuffData!$AT$2:$BO$2, 0)),-1)</f>
        <v>0</v>
      </c>
      <c r="L160" s="5">
        <f>IFERROR(INDEX(SeasonData!$A$3:$W$27, MATCH(L$16, SeasonData!$A$3:$A$116, 0), MATCH(E160, SeasonData!$A$2:$W$2, 0)),-1)</f>
        <v>0</v>
      </c>
      <c r="M160" s="5">
        <f t="shared" ref="M160:M164" si="85">SUM(G160:L160)</f>
        <v>-1</v>
      </c>
      <c r="N160" s="22" t="s">
        <v>162</v>
      </c>
      <c r="O160" s="5">
        <f>$M165</f>
        <v>24</v>
      </c>
      <c r="P160" s="5">
        <v>0</v>
      </c>
      <c r="Q160" s="5">
        <f t="shared" si="71"/>
        <v>24</v>
      </c>
      <c r="S160" s="22" t="s">
        <v>162</v>
      </c>
      <c r="T160" s="5">
        <f>$M165</f>
        <v>24</v>
      </c>
      <c r="U160" s="5">
        <v>0</v>
      </c>
      <c r="V160" s="5">
        <f t="shared" si="72"/>
        <v>24</v>
      </c>
      <c r="X160" s="22" t="s">
        <v>162</v>
      </c>
      <c r="Y160" s="5">
        <f>$M165</f>
        <v>24</v>
      </c>
      <c r="Z160" s="5">
        <v>0</v>
      </c>
      <c r="AA160" s="5">
        <f t="shared" si="73"/>
        <v>24</v>
      </c>
      <c r="AC160" s="22" t="s">
        <v>162</v>
      </c>
      <c r="AD160" s="5">
        <f>$M165</f>
        <v>24</v>
      </c>
      <c r="AE160" s="5">
        <v>0</v>
      </c>
      <c r="AF160" s="5">
        <f t="shared" si="74"/>
        <v>24</v>
      </c>
      <c r="AH160" s="22" t="s">
        <v>162</v>
      </c>
      <c r="AI160" s="5">
        <f>$M165</f>
        <v>24</v>
      </c>
      <c r="AJ160" s="5">
        <v>0</v>
      </c>
      <c r="AK160" s="5">
        <f t="shared" si="75"/>
        <v>24</v>
      </c>
      <c r="AM160" s="22" t="s">
        <v>162</v>
      </c>
      <c r="AN160" s="5">
        <f>$M165</f>
        <v>24</v>
      </c>
      <c r="AO160" s="5">
        <v>0</v>
      </c>
      <c r="AP160" s="5">
        <f t="shared" si="76"/>
        <v>24</v>
      </c>
      <c r="AR160" s="22" t="s">
        <v>162</v>
      </c>
      <c r="AS160" s="5">
        <f>$M165</f>
        <v>24</v>
      </c>
      <c r="AT160" s="5">
        <v>0</v>
      </c>
      <c r="AU160" s="5">
        <f t="shared" si="77"/>
        <v>24</v>
      </c>
      <c r="AW160" s="22" t="s">
        <v>162</v>
      </c>
      <c r="AX160" s="5">
        <f>$M165</f>
        <v>24</v>
      </c>
      <c r="AY160" s="5">
        <v>0</v>
      </c>
      <c r="AZ160" s="5">
        <f t="shared" si="78"/>
        <v>24</v>
      </c>
      <c r="BB160" s="22" t="s">
        <v>162</v>
      </c>
      <c r="BC160" s="5">
        <f>$M165</f>
        <v>24</v>
      </c>
      <c r="BD160" s="5">
        <v>0</v>
      </c>
      <c r="BE160" s="5">
        <f t="shared" si="79"/>
        <v>24</v>
      </c>
      <c r="BG160" s="22" t="s">
        <v>162</v>
      </c>
      <c r="BH160" s="5">
        <f>$M165</f>
        <v>24</v>
      </c>
      <c r="BI160" s="5">
        <v>0</v>
      </c>
      <c r="BJ160" s="5">
        <f t="shared" si="80"/>
        <v>24</v>
      </c>
      <c r="BL160" s="22" t="s">
        <v>162</v>
      </c>
      <c r="BM160" s="5">
        <f>$M165</f>
        <v>24</v>
      </c>
      <c r="BN160" s="5">
        <v>0</v>
      </c>
      <c r="BO160" s="5">
        <f t="shared" si="81"/>
        <v>24</v>
      </c>
      <c r="BQ160" s="22" t="s">
        <v>162</v>
      </c>
      <c r="BR160" s="5">
        <f>$M165</f>
        <v>24</v>
      </c>
      <c r="BS160" s="5">
        <v>0</v>
      </c>
      <c r="BT160" s="5">
        <f t="shared" si="82"/>
        <v>24</v>
      </c>
      <c r="BV160" s="22" t="s">
        <v>162</v>
      </c>
      <c r="BW160" s="5">
        <f>$M165</f>
        <v>24</v>
      </c>
      <c r="BX160" s="5">
        <v>0</v>
      </c>
      <c r="BY160" s="5">
        <f t="shared" si="83"/>
        <v>24</v>
      </c>
    </row>
    <row r="161" spans="1:77" x14ac:dyDescent="0.3">
      <c r="E161" s="22" t="s">
        <v>139</v>
      </c>
      <c r="F161" s="6"/>
      <c r="G161" s="5">
        <f>IFERROR(INDEX(BuffData!$B$3:$W$119, MATCH($E147, BuffData!$A$3:$A$119, 0), MATCH($E161, BuffData!$B$2:$W$2, 0)),-1)</f>
        <v>0</v>
      </c>
      <c r="H161" s="5">
        <f>IFERROR(INDEX(BuffData!$X$3:$AS$119, MATCH(H146, BuffData!$A$3:$A$119, 0), MATCH($E161, BuffData!$X$2:$AS$2, 0)),-1)</f>
        <v>-1</v>
      </c>
      <c r="I161" s="5">
        <f>IFERROR(INDEX(BuffData!$AT$3:$BO$119, MATCH(I$16, BuffData!$A$3:$A$119, 0), MATCH($E161, BuffData!$AT$2:$BO$2, 0)),-1)</f>
        <v>0</v>
      </c>
      <c r="J161" s="5">
        <f>IFERROR(INDEX(BuffData!$AT$3:$BO$119, MATCH(J$16, BuffData!$A$3:$A$119, 0), MATCH($E161, BuffData!$AT$2:$BO$2, 0)),-1)</f>
        <v>0</v>
      </c>
      <c r="K161" s="5">
        <f>IFERROR(INDEX(BuffData!$AT$3:$BO$119, MATCH(K$16, BuffData!$A$3:$A$119, 0), MATCH($E161, BuffData!$AT$2:$BO$2, 0)),-1)</f>
        <v>0</v>
      </c>
      <c r="L161" s="5">
        <f>IFERROR(INDEX(SeasonData!$A$3:$W$27, MATCH(L$16, SeasonData!$A$3:$A$116, 0), MATCH(E161, SeasonData!$A$2:$W$2, 0)),-1)</f>
        <v>0</v>
      </c>
      <c r="M161" s="5">
        <f t="shared" si="85"/>
        <v>-1</v>
      </c>
      <c r="N161" s="5" t="s">
        <v>104</v>
      </c>
      <c r="O161" s="5">
        <f>$M166</f>
        <v>35</v>
      </c>
      <c r="P161" s="5">
        <v>-36</v>
      </c>
      <c r="Q161" s="5">
        <f t="shared" si="71"/>
        <v>-1</v>
      </c>
      <c r="S161" s="5" t="s">
        <v>104</v>
      </c>
      <c r="T161" s="5">
        <f>$M166</f>
        <v>35</v>
      </c>
      <c r="U161" s="5">
        <v>-21.6</v>
      </c>
      <c r="V161" s="5">
        <f t="shared" si="72"/>
        <v>13.399999999999999</v>
      </c>
      <c r="X161" s="5" t="s">
        <v>104</v>
      </c>
      <c r="Y161" s="5">
        <f>$M166</f>
        <v>35</v>
      </c>
      <c r="Z161" s="5">
        <v>-14.4</v>
      </c>
      <c r="AA161" s="5">
        <f t="shared" si="73"/>
        <v>20.6</v>
      </c>
      <c r="AC161" s="5" t="s">
        <v>104</v>
      </c>
      <c r="AD161" s="5">
        <f>$M166</f>
        <v>35</v>
      </c>
      <c r="AE161" s="5">
        <v>-7.2</v>
      </c>
      <c r="AF161" s="5">
        <f t="shared" si="74"/>
        <v>27.8</v>
      </c>
      <c r="AH161" s="5" t="s">
        <v>104</v>
      </c>
      <c r="AI161" s="5">
        <f>$M166</f>
        <v>35</v>
      </c>
      <c r="AJ161" s="5">
        <v>0</v>
      </c>
      <c r="AK161" s="5">
        <f t="shared" si="75"/>
        <v>35</v>
      </c>
      <c r="AM161" s="5" t="s">
        <v>104</v>
      </c>
      <c r="AN161" s="5">
        <f>$M166</f>
        <v>35</v>
      </c>
      <c r="AO161" s="5">
        <v>0</v>
      </c>
      <c r="AP161" s="5">
        <f t="shared" si="76"/>
        <v>35</v>
      </c>
      <c r="AR161" s="5" t="s">
        <v>104</v>
      </c>
      <c r="AS161" s="5">
        <f>$M166</f>
        <v>35</v>
      </c>
      <c r="AT161" s="5">
        <v>0</v>
      </c>
      <c r="AU161" s="5">
        <f t="shared" si="77"/>
        <v>35</v>
      </c>
      <c r="AW161" s="5" t="s">
        <v>104</v>
      </c>
      <c r="AX161" s="5">
        <f>$M166</f>
        <v>35</v>
      </c>
      <c r="AY161" s="5">
        <v>0</v>
      </c>
      <c r="AZ161" s="5">
        <f t="shared" si="78"/>
        <v>35</v>
      </c>
      <c r="BB161" s="5" t="s">
        <v>104</v>
      </c>
      <c r="BC161" s="5">
        <f>$M166</f>
        <v>35</v>
      </c>
      <c r="BD161" s="5">
        <v>0</v>
      </c>
      <c r="BE161" s="5">
        <f t="shared" si="79"/>
        <v>35</v>
      </c>
      <c r="BG161" s="5" t="s">
        <v>104</v>
      </c>
      <c r="BH161" s="5">
        <f>$M166</f>
        <v>35</v>
      </c>
      <c r="BI161" s="5">
        <v>0</v>
      </c>
      <c r="BJ161" s="5">
        <f t="shared" si="80"/>
        <v>35</v>
      </c>
      <c r="BL161" s="5" t="s">
        <v>104</v>
      </c>
      <c r="BM161" s="5">
        <f>$M166</f>
        <v>35</v>
      </c>
      <c r="BN161" s="5">
        <v>0</v>
      </c>
      <c r="BO161" s="5">
        <f t="shared" si="81"/>
        <v>35</v>
      </c>
      <c r="BQ161" s="5" t="s">
        <v>104</v>
      </c>
      <c r="BR161" s="5">
        <f>$M166</f>
        <v>35</v>
      </c>
      <c r="BS161" s="5">
        <v>0</v>
      </c>
      <c r="BT161" s="5">
        <f t="shared" si="82"/>
        <v>35</v>
      </c>
      <c r="BV161" s="5" t="s">
        <v>104</v>
      </c>
      <c r="BW161" s="5">
        <f>$M166</f>
        <v>35</v>
      </c>
      <c r="BX161" s="5">
        <v>0</v>
      </c>
      <c r="BY161" s="5">
        <f t="shared" si="83"/>
        <v>35</v>
      </c>
    </row>
    <row r="162" spans="1:77" x14ac:dyDescent="0.3">
      <c r="E162" s="22" t="s">
        <v>137</v>
      </c>
      <c r="F162" s="6"/>
      <c r="G162" s="5">
        <f>IFERROR(INDEX(BuffData!$B$3:$W$119, MATCH($E147, BuffData!$A$3:$A$119, 0), MATCH($E162, BuffData!$B$2:$W$2, 0)),-1)</f>
        <v>0</v>
      </c>
      <c r="H162" s="5">
        <f>IFERROR(INDEX(BuffData!$X$3:$AS$119, MATCH(H146, BuffData!$A$3:$A$119, 0), MATCH($E162, BuffData!$X$2:$AS$2, 0)),-1)</f>
        <v>-1</v>
      </c>
      <c r="I162" s="5">
        <f>IFERROR(INDEX(BuffData!$AT$3:$BO$119, MATCH(I$16, BuffData!$A$3:$A$119, 0), MATCH($E162, BuffData!$AT$2:$BO$2, 0)),-1)</f>
        <v>0</v>
      </c>
      <c r="J162" s="5">
        <f>IFERROR(INDEX(BuffData!$AT$3:$BO$119, MATCH(J$16, BuffData!$A$3:$A$119, 0), MATCH($E162, BuffData!$AT$2:$BO$2, 0)),-1)</f>
        <v>0</v>
      </c>
      <c r="K162" s="5">
        <f>IFERROR(INDEX(BuffData!$AT$3:$BO$119, MATCH(K$16, BuffData!$A$3:$A$119, 0), MATCH($E162, BuffData!$AT$2:$BO$2, 0)),-1)</f>
        <v>0</v>
      </c>
      <c r="L162" s="5">
        <f>IFERROR(INDEX(SeasonData!$A$3:$W$27, MATCH(L$16, SeasonData!$A$3:$A$116, 0), MATCH(E162, SeasonData!$A$2:$W$2, 0)),-1)</f>
        <v>0</v>
      </c>
      <c r="M162" s="5">
        <f t="shared" si="85"/>
        <v>-1</v>
      </c>
      <c r="N162" s="5" t="s">
        <v>110</v>
      </c>
      <c r="O162" s="5">
        <f>$M167</f>
        <v>-1</v>
      </c>
      <c r="P162" s="5">
        <v>0</v>
      </c>
      <c r="Q162" s="5">
        <f t="shared" si="71"/>
        <v>-1</v>
      </c>
      <c r="S162" s="5" t="s">
        <v>110</v>
      </c>
      <c r="T162" s="5">
        <f>$M167</f>
        <v>-1</v>
      </c>
      <c r="U162" s="5">
        <v>0</v>
      </c>
      <c r="V162" s="5">
        <f t="shared" si="72"/>
        <v>-1</v>
      </c>
      <c r="X162" s="5" t="s">
        <v>110</v>
      </c>
      <c r="Y162" s="5">
        <f>$M167</f>
        <v>-1</v>
      </c>
      <c r="Z162" s="5">
        <v>0</v>
      </c>
      <c r="AA162" s="5">
        <f t="shared" si="73"/>
        <v>-1</v>
      </c>
      <c r="AC162" s="5" t="s">
        <v>110</v>
      </c>
      <c r="AD162" s="5">
        <f>$M167</f>
        <v>-1</v>
      </c>
      <c r="AE162" s="5">
        <v>0</v>
      </c>
      <c r="AF162" s="5">
        <f t="shared" si="74"/>
        <v>-1</v>
      </c>
      <c r="AH162" s="5" t="s">
        <v>110</v>
      </c>
      <c r="AI162" s="5">
        <f>$M167</f>
        <v>-1</v>
      </c>
      <c r="AJ162" s="5">
        <v>0</v>
      </c>
      <c r="AK162" s="5">
        <f t="shared" si="75"/>
        <v>-1</v>
      </c>
      <c r="AM162" s="5" t="s">
        <v>110</v>
      </c>
      <c r="AN162" s="5">
        <f>$M167</f>
        <v>-1</v>
      </c>
      <c r="AO162" s="5">
        <v>0</v>
      </c>
      <c r="AP162" s="5">
        <f t="shared" si="76"/>
        <v>-1</v>
      </c>
      <c r="AR162" s="5" t="s">
        <v>110</v>
      </c>
      <c r="AS162" s="5">
        <f>$M167</f>
        <v>-1</v>
      </c>
      <c r="AT162" s="5">
        <v>0</v>
      </c>
      <c r="AU162" s="5">
        <f t="shared" si="77"/>
        <v>-1</v>
      </c>
      <c r="AW162" s="5" t="s">
        <v>110</v>
      </c>
      <c r="AX162" s="5">
        <f>$M167</f>
        <v>-1</v>
      </c>
      <c r="AY162" s="5">
        <v>0</v>
      </c>
      <c r="AZ162" s="5">
        <f t="shared" si="78"/>
        <v>-1</v>
      </c>
      <c r="BB162" s="5" t="s">
        <v>110</v>
      </c>
      <c r="BC162" s="5">
        <f>$M167</f>
        <v>-1</v>
      </c>
      <c r="BD162" s="5">
        <v>0</v>
      </c>
      <c r="BE162" s="5">
        <f t="shared" si="79"/>
        <v>-1</v>
      </c>
      <c r="BG162" s="5" t="s">
        <v>110</v>
      </c>
      <c r="BH162" s="5">
        <f>$M167</f>
        <v>-1</v>
      </c>
      <c r="BI162" s="5">
        <v>0</v>
      </c>
      <c r="BJ162" s="5">
        <f t="shared" si="80"/>
        <v>-1</v>
      </c>
      <c r="BL162" s="5" t="s">
        <v>110</v>
      </c>
      <c r="BM162" s="5">
        <f>$M167</f>
        <v>-1</v>
      </c>
      <c r="BN162" s="5">
        <v>0</v>
      </c>
      <c r="BO162" s="5">
        <f t="shared" si="81"/>
        <v>-1</v>
      </c>
      <c r="BQ162" s="5" t="s">
        <v>110</v>
      </c>
      <c r="BR162" s="5">
        <f>$M167</f>
        <v>-1</v>
      </c>
      <c r="BS162" s="5">
        <v>0</v>
      </c>
      <c r="BT162" s="5">
        <f t="shared" si="82"/>
        <v>-1</v>
      </c>
      <c r="BV162" s="5" t="s">
        <v>110</v>
      </c>
      <c r="BW162" s="5">
        <f>$M167</f>
        <v>-1</v>
      </c>
      <c r="BX162" s="5">
        <v>0</v>
      </c>
      <c r="BY162" s="5">
        <f t="shared" si="83"/>
        <v>-1</v>
      </c>
    </row>
    <row r="163" spans="1:77" x14ac:dyDescent="0.3">
      <c r="E163" s="22" t="s">
        <v>138</v>
      </c>
      <c r="F163" s="6"/>
      <c r="G163" s="5">
        <f>IFERROR(INDEX(BuffData!$B$3:$W$119, MATCH($E147, BuffData!$A$3:$A$119, 0), MATCH($E163, BuffData!$B$2:$W$2, 0)),-1)</f>
        <v>0</v>
      </c>
      <c r="H163" s="5">
        <f>IFERROR(INDEX(BuffData!$X$3:$AS$119, MATCH(H146, BuffData!$A$3:$A$119, 0), MATCH($E163, BuffData!$X$2:$AS$2, 0)),-1)</f>
        <v>-1</v>
      </c>
      <c r="I163" s="5">
        <f>IFERROR(INDEX(BuffData!$AT$3:$BO$119, MATCH(I$16, BuffData!$A$3:$A$119, 0), MATCH($E163, BuffData!$AT$2:$BO$2, 0)),-1)</f>
        <v>0</v>
      </c>
      <c r="J163" s="5">
        <f>IFERROR(INDEX(BuffData!$AT$3:$BO$119, MATCH(J$16, BuffData!$A$3:$A$119, 0), MATCH($E163, BuffData!$AT$2:$BO$2, 0)),-1)</f>
        <v>0</v>
      </c>
      <c r="K163" s="5">
        <f>IFERROR(INDEX(BuffData!$AT$3:$BO$119, MATCH(K$16, BuffData!$A$3:$A$119, 0), MATCH($E163, BuffData!$AT$2:$BO$2, 0)),-1)</f>
        <v>0</v>
      </c>
      <c r="L163" s="5">
        <f>IFERROR(INDEX(SeasonData!$A$3:$W$27, MATCH(L$16, SeasonData!$A$3:$A$116, 0), MATCH(E163, SeasonData!$A$2:$W$2, 0)),-1)</f>
        <v>0</v>
      </c>
      <c r="M163" s="5">
        <f t="shared" si="85"/>
        <v>-1</v>
      </c>
      <c r="N163" s="5" t="s">
        <v>133</v>
      </c>
      <c r="O163" s="5">
        <f>$M168</f>
        <v>-1</v>
      </c>
      <c r="P163" s="5">
        <v>0</v>
      </c>
      <c r="Q163" s="5">
        <f t="shared" si="71"/>
        <v>-1</v>
      </c>
      <c r="S163" s="5" t="s">
        <v>133</v>
      </c>
      <c r="T163" s="5">
        <f>$M168</f>
        <v>-1</v>
      </c>
      <c r="U163" s="5">
        <v>0</v>
      </c>
      <c r="V163" s="5">
        <f t="shared" si="72"/>
        <v>-1</v>
      </c>
      <c r="X163" s="5" t="s">
        <v>133</v>
      </c>
      <c r="Y163" s="5">
        <f>$M168</f>
        <v>-1</v>
      </c>
      <c r="Z163" s="5">
        <v>0</v>
      </c>
      <c r="AA163" s="5">
        <f t="shared" si="73"/>
        <v>-1</v>
      </c>
      <c r="AC163" s="5" t="s">
        <v>133</v>
      </c>
      <c r="AD163" s="5">
        <f>$M168</f>
        <v>-1</v>
      </c>
      <c r="AE163" s="5">
        <v>0</v>
      </c>
      <c r="AF163" s="5">
        <f t="shared" si="74"/>
        <v>-1</v>
      </c>
      <c r="AH163" s="5" t="s">
        <v>133</v>
      </c>
      <c r="AI163" s="5">
        <f>$M168</f>
        <v>-1</v>
      </c>
      <c r="AJ163" s="5">
        <v>0</v>
      </c>
      <c r="AK163" s="5">
        <f t="shared" si="75"/>
        <v>-1</v>
      </c>
      <c r="AM163" s="5" t="s">
        <v>133</v>
      </c>
      <c r="AN163" s="5">
        <f>$M168</f>
        <v>-1</v>
      </c>
      <c r="AO163" s="5">
        <v>0</v>
      </c>
      <c r="AP163" s="5">
        <f t="shared" si="76"/>
        <v>-1</v>
      </c>
      <c r="AR163" s="5" t="s">
        <v>133</v>
      </c>
      <c r="AS163" s="5">
        <f>$M168</f>
        <v>-1</v>
      </c>
      <c r="AT163" s="5">
        <v>0</v>
      </c>
      <c r="AU163" s="5">
        <f t="shared" si="77"/>
        <v>-1</v>
      </c>
      <c r="AW163" s="5" t="s">
        <v>133</v>
      </c>
      <c r="AX163" s="5">
        <f>$M168</f>
        <v>-1</v>
      </c>
      <c r="AY163" s="5">
        <v>0</v>
      </c>
      <c r="AZ163" s="5">
        <f t="shared" si="78"/>
        <v>-1</v>
      </c>
      <c r="BB163" s="5" t="s">
        <v>133</v>
      </c>
      <c r="BC163" s="5">
        <f>$M168</f>
        <v>-1</v>
      </c>
      <c r="BD163" s="5">
        <v>0</v>
      </c>
      <c r="BE163" s="5">
        <f t="shared" si="79"/>
        <v>-1</v>
      </c>
      <c r="BG163" s="5" t="s">
        <v>133</v>
      </c>
      <c r="BH163" s="5">
        <f>$M168</f>
        <v>-1</v>
      </c>
      <c r="BI163" s="5">
        <v>0</v>
      </c>
      <c r="BJ163" s="5">
        <f t="shared" si="80"/>
        <v>-1</v>
      </c>
      <c r="BL163" s="5" t="s">
        <v>133</v>
      </c>
      <c r="BM163" s="5">
        <f>$M168</f>
        <v>-1</v>
      </c>
      <c r="BN163" s="5">
        <v>0</v>
      </c>
      <c r="BO163" s="5">
        <f t="shared" si="81"/>
        <v>-1</v>
      </c>
      <c r="BQ163" s="5" t="s">
        <v>133</v>
      </c>
      <c r="BR163" s="5">
        <f>$M168</f>
        <v>-1</v>
      </c>
      <c r="BS163" s="5">
        <v>0</v>
      </c>
      <c r="BT163" s="5">
        <f t="shared" si="82"/>
        <v>-1</v>
      </c>
      <c r="BV163" s="5" t="s">
        <v>133</v>
      </c>
      <c r="BW163" s="5">
        <f>$M168</f>
        <v>-1</v>
      </c>
      <c r="BX163" s="5">
        <v>0</v>
      </c>
      <c r="BY163" s="5">
        <f t="shared" si="83"/>
        <v>-1</v>
      </c>
    </row>
    <row r="164" spans="1:77" x14ac:dyDescent="0.3">
      <c r="E164" s="22" t="s">
        <v>123</v>
      </c>
      <c r="F164" s="6"/>
      <c r="G164" s="5">
        <f>IFERROR(INDEX(BuffData!$B$3:$W$119, MATCH($E147, BuffData!$A$3:$A$119, 0), MATCH($E164, BuffData!$B$2:$W$2, 0)),-1)</f>
        <v>0</v>
      </c>
      <c r="H164" s="5">
        <f>IFERROR(
  IF(
    TRIM(INDEX(CharacterData!$G$3:$G$36, MATCH($E147, CharacterData!$A$3:$A$36, 0))) =
    TRIM(INDEX(CharacterData!$G$3:$G$36, MATCH(H146, CharacterData!$A$3:$A$36, 0))),
    INDEX(BuffData!$X$3:$AS$119,
          MATCH(H146, BuffData!$A$3:$A$119, 0),
          MATCH($E164, BuffData!$X$2:$AS$2, 0)
    ),
    0
  ),
-1
)</f>
        <v>-1</v>
      </c>
      <c r="I164" s="5">
        <f>IFERROR(
  IF(
    TRIM(INDEX(CharacterData!$G$3:$G$36, MATCH($E147, CharacterData!$A$3:$A$36, 0))) =
    TRIM(INDEX(CharacterData!$G$3:$G$36, MATCH(I146, CharacterData!$A$3:$A$36, 0))),
    INDEX(BuffData!$AT$3:$BO$119,
          MATCH(I146, BuffData!$A$3:$A$119, 0),
          MATCH($E164, BuffData!$AT$2:$BO$2, 0)
    ),
    0
  ),
-1
)</f>
        <v>0</v>
      </c>
      <c r="J164" s="5">
        <f>IFERROR(
  IF(
    TRIM(INDEX(CharacterData!$G$3:$G$36, MATCH($E147, CharacterData!$A$3:$A$36, 0))) =
    TRIM(INDEX(CharacterData!$G$3:$G$36, MATCH(J146, CharacterData!$A$3:$A$36, 0))),
    INDEX(BuffData!$AT$3:$BO$119,
          MATCH(J146, BuffData!$A$3:$A$119, 0),
          MATCH($E164, BuffData!$AT$2:$BO$2, 0)
    ),
    0
  ),
-1
)</f>
        <v>0</v>
      </c>
      <c r="K164" s="5">
        <f>IFERROR(
  IF(
    TRIM(INDEX(CharacterData!$G$3:$G$36, MATCH($E147, CharacterData!$A$3:$A$36, 0))) =
    TRIM(INDEX(CharacterData!$G$3:$G$36, MATCH(K146, CharacterData!$A$3:$A$36, 0))),
    INDEX(BuffData!$AT$3:$BO$119,
          MATCH(K146, BuffData!$A$3:$A$119, 0),
          MATCH($E164, BuffData!$AT$2:$BO$2, 0)
    ),
    0
  ),
-1
)</f>
        <v>0</v>
      </c>
      <c r="L164" s="5">
        <f>IFERROR(
  IF(
    TRIM(INDEX(CharacterData!$G$3:$G$36, MATCH($E147, CharacterData!$A$3:$A$36, 0))) =
    TRIM(INDEX(CharacterData!$G$3:$G$36, MATCH(L146, CharacterData!$A$3:$A$36, 0))),
    INDEX(SeasonData!$A$3:$W$27,
          MATCH(L146, SeasonData!$A$3:$A$27, 0),
          MATCH($E164, SeasonData!$A$2:$W$2, 0)
    ),
    0
  ),
-1
)</f>
        <v>0</v>
      </c>
      <c r="M164" s="5">
        <f t="shared" si="85"/>
        <v>-1</v>
      </c>
    </row>
    <row r="165" spans="1:77" x14ac:dyDescent="0.3">
      <c r="E165" s="22" t="s">
        <v>162</v>
      </c>
      <c r="F165" s="6"/>
      <c r="G165" s="5">
        <f>IFERROR(INDEX(BuffData!$B$3:$W$119, MATCH($E147, BuffData!$A$3:$A$119, 0), MATCH($E165, BuffData!$B$2:$W$2, 0)),-1)</f>
        <v>0</v>
      </c>
      <c r="H165" s="5">
        <f>IFERROR(INDEX(BuffData!$X$3:$AS$119, MATCH(H146, BuffData!$A$3:$A$119, 0), MATCH($E165, BuffData!$X$2:$AS$2, 0)),-1)</f>
        <v>-1</v>
      </c>
      <c r="I165" s="5">
        <f>IFERROR(INDEX(BuffData!$AT$3:$BO$119, MATCH(I$16, BuffData!$A$3:$A$119, 0), MATCH($E165, BuffData!$AT$2:$BO$2, 0)),-1)</f>
        <v>0</v>
      </c>
      <c r="J165" s="5">
        <f>IFERROR(INDEX(BuffData!$AT$3:$BO$119, MATCH(J$16, BuffData!$A$3:$A$119, 0), MATCH($E165, BuffData!$AT$2:$BO$2, 0)),-1)</f>
        <v>0</v>
      </c>
      <c r="K165" s="5">
        <f>IFERROR(INDEX(BuffData!$AT$3:$BO$119, MATCH(K$16, BuffData!$A$3:$A$119, 0), MATCH($E165, BuffData!$AT$2:$BO$2, 0)),-1)</f>
        <v>25</v>
      </c>
      <c r="L165" s="5">
        <f>IFERROR(INDEX(SeasonData!$A$3:$W$27, MATCH(L$16, SeasonData!$A$3:$A$116, 0), MATCH(E165, SeasonData!$A$2:$W$2, 0)),-1)</f>
        <v>0</v>
      </c>
      <c r="M165" s="5">
        <f>SUM(G165:L165)</f>
        <v>24</v>
      </c>
      <c r="O165" s="5" t="s">
        <v>167</v>
      </c>
      <c r="P165" s="5">
        <f>Q150 * (Q151+100)/100 * Q152/100 * ((1-Q153/100) + Q153/100*Q154/100) * (Q155+Q156+Q157+100)/100 * (Q158+Q159+Q160+100)/100 * (800 + 8*$N$3 ) / (800 + 8*$N$3 + (792 + 8*$N$4)*(1-Q161/100)) * (1+Q162/100) * (1 - $Q$3/100 + Q163/100)</f>
        <v>16659.567564455971</v>
      </c>
      <c r="T165" s="5" t="s">
        <v>167</v>
      </c>
      <c r="U165" s="5">
        <f>V150 * (V151+100)/100 * V152/100 * ((1-V153/100) + V153/100*V154/100) * (V155+V156+V157+100)/100 * (V158+V159+V160+100)/100 * (800 + 8*$N$3 ) / (800 + 8*$N$3 + (792 + 8*$N$4)*(1-V161/100)) * (1+V162/100) * (1 - $Q$3/100 + V163/100)</f>
        <v>5962.020519749668</v>
      </c>
      <c r="Y165" s="5" t="s">
        <v>167</v>
      </c>
      <c r="Z165" s="5">
        <f>AA150 * (AA151+100)/100 * AA152/100 * ((1-AA153/100) + AA153/100*AA154/100) * (AA155+AA156+AA157+100)/100 * (AA158+AA159+AA160+100)/100 * (800 + 8*$N$3 ) / (800 + 8*$N$3 + (792 + 8*$N$4)*(1-AA161/100)) * (1+AA162/100) * (1 - $Q$3/100 + AA163/100)</f>
        <v>49096.706267720023</v>
      </c>
      <c r="AD165" s="5" t="s">
        <v>167</v>
      </c>
      <c r="AE165" s="5">
        <f>AF150 * (AF151+100)/100 * AF152/100 * ((1-AF153/100) + AF153/100*AF154/100) * (AF155+AF156+AF157+100)/100 * (AF158+AF159+AF160+100)/100 * (800 + 8*$N$3 ) / (800 + 8*$N$3 + (792 + 8*$N$4)*(1-AF161/100)) * (1+AF162/100) * (1 - $Q$3/100 + AF163/100)</f>
        <v>132248.34109969478</v>
      </c>
      <c r="AI165" s="5" t="s">
        <v>167</v>
      </c>
      <c r="AJ165" s="5">
        <f>AK150 * (AK151+100)/100 * AK152/100 * ((1-AK153/100) + AK153/100*AK154/100) * (AK155+AK156+AK157+100)/100 * (AK158+AK159+AK160+100)/100 * (800 + 8*$N$3 ) / (800 + 8*$N$3 + (792 + 8*$N$4)*(1-AK161/100)) * (1+AK162/100) * (1 - $Q$3/100 + AK163/100)</f>
        <v>66160.409600533356</v>
      </c>
      <c r="AN165" s="5" t="s">
        <v>167</v>
      </c>
      <c r="AO165" s="5">
        <f>AP150 * (AP151+100)/100 * AP152/100 * ((1-AP153/100) + AP153/100*AP154/100) * (AP155+AP156+AP157+100)/100 * (AP158+AP159+AP160+100)/100 * (800 + 8*$N$3 ) / (800 + 8*$N$3 + (792 + 8*$N$4)*(1-AP161/100)) * (1+AP162/100) * (1 - $Q$3/100 + AP163/100)</f>
        <v>6740.0084554960649</v>
      </c>
      <c r="AS165" s="5" t="s">
        <v>167</v>
      </c>
      <c r="AT165" s="5">
        <f>AU150 * (AU151+100)/100 * AU152/100 * ((1-AU153/100) + AU153/100*AU154/100) * (AU155+AU156+AU157+100)/100 * (AU158+AU159+AU160+100)/100 * (800 + 8*$N$3 ) / (800 + 8*$N$3 + (792 + 8*$N$4)*(1-AU161/100)) * (1+AU162/100) * (1 - $Q$3/100 + AU163/100)</f>
        <v>53367.813692307733</v>
      </c>
      <c r="AX165" s="5" t="s">
        <v>167</v>
      </c>
      <c r="AY165" s="5">
        <f>AZ150 * (AZ151+100)/100 * AZ152/100 * ((1-AZ153/100) + AZ153/100*AZ154/100) * (AZ155+AZ156+AZ157+100)/100 * (AZ158+AZ159+AZ160+100)/100 * (800 + 8*$N$3 ) / (800 + 8*$N$3 + (792 + 8*$N$4)*(1-AZ161/100)) * (1+AZ162/100) * (1 - $Q$3/100 + AZ163/100)</f>
        <v>19310.651483770973</v>
      </c>
      <c r="BC165" s="5" t="s">
        <v>167</v>
      </c>
      <c r="BD165" s="5">
        <f>BE150 * (BE151+100)/100 * BE152/100 * ((1-BE153/100) + BE153/100*BE154/100) * (BE155+BE156+BE157+100)/100 * (BE158+BE159+BE160+100)/100 * (800 + 8*$N$3 ) / (800 + 8*$N$3 + (792 + 8*$N$4)*(1-BE161/100)) * (1+BE162/100) * (1 - $Q$3/100 + BE163/100)</f>
        <v>28063.468970931925</v>
      </c>
      <c r="BH165" s="5" t="s">
        <v>167</v>
      </c>
      <c r="BI165" s="5">
        <f>BJ150 * (BJ151+100)/100 * BJ152/100 * ((1-BJ153/100) + BJ153/100*BJ154/100) * (BJ155+BJ156+BJ157+100)/100 * (BJ158+BJ159+BJ160+100)/100 * (800 + 8*$N$3 ) / (800 + 8*$N$3 + (792 + 8*$N$4)*(1-BJ161/100)) * (1+BJ162/100) * (1 - $Q$3/100 + BJ163/100)</f>
        <v>28063.468970931925</v>
      </c>
      <c r="BM165" s="5" t="s">
        <v>167</v>
      </c>
      <c r="BN165" s="5">
        <f>BO150 * (BO151+100)/100 * BO152/100 * ((1-BO153/100) + BO153/100*BO154/100) * (BO155+BO156+BO157+100)/100 * (BO158+BO159+BO160+100)/100 * (800 + 8*$N$3 ) / (800 + 8*$N$3 + (792 + 8*$N$4)*(1-BO161/100)) * (1+BO162/100) * (1 - $Q$3/100 + BO163/100)</f>
        <v>108668.51621542817</v>
      </c>
      <c r="BR165" s="5" t="s">
        <v>167</v>
      </c>
      <c r="BS165" s="5">
        <f>BT150 * (BT151+100)/100 * BT152/100 * ((1-BT153/100) + BT153/100*BT154/100) * (BT155+BT156+BT157+100)/100 * (BT158+BT159+BT160+100)/100 * (800 + 8*$N$3 ) / (800 + 8*$N$3 + (792 + 8*$N$4)*(1-BT161/100)) * (1+BT162/100) * (1 - $Q$3/100 + BT163/100)</f>
        <v>134762.51543139899</v>
      </c>
      <c r="BW165" s="5" t="s">
        <v>167</v>
      </c>
      <c r="BX165" s="5">
        <f>BY150 * (BY151+100)/100 * BY152/100 * ((1-BY153/100) + BY153/100*BY154/100) * (BY155+BY156+BY157+100)/100 * (BY158+BY159+BY160+100)/100 * (800 + 8*$N$3 ) / (800 + 8*$N$3 + (792 + 8*$N$4)*(1-BY161/100)) * (1+BY162/100) * (1 - $Q$3/100 + BY163/100)</f>
        <v>149723.57703093585</v>
      </c>
    </row>
    <row r="166" spans="1:77" x14ac:dyDescent="0.3">
      <c r="E166" s="5" t="s">
        <v>104</v>
      </c>
      <c r="F166" s="6"/>
      <c r="G166" s="5">
        <f>IFERROR(INDEX(BuffData!$B$3:$W$119, MATCH($E147, BuffData!$A$3:$A$119, 0), MATCH($E166, BuffData!$B$2:$W$2, 0)),-1)</f>
        <v>36</v>
      </c>
      <c r="H166" s="5">
        <f>IFERROR(INDEX(BuffData!$X$3:$AS$119, MATCH(H146, BuffData!$A$3:$A$119, 0), MATCH($E166, BuffData!$X$2:$AS$2, 0)),-1)</f>
        <v>-1</v>
      </c>
      <c r="I166" s="5">
        <f>IFERROR(INDEX(BuffData!$AT$3:$BO$119, MATCH(I$16, BuffData!$A$3:$A$119, 0), MATCH($E166, BuffData!$AT$2:$BO$2, 0)),-1)</f>
        <v>0</v>
      </c>
      <c r="J166" s="5">
        <f>IFERROR(INDEX(BuffData!$AT$3:$BO$119, MATCH(J$16, BuffData!$A$3:$A$119, 0), MATCH($E166, BuffData!$AT$2:$BO$2, 0)),-1)</f>
        <v>0</v>
      </c>
      <c r="K166" s="5">
        <f>IFERROR(INDEX(BuffData!$AT$3:$BO$119, MATCH(K$16, BuffData!$A$3:$A$119, 0), MATCH($E166, BuffData!$AT$2:$BO$2, 0)),-1)</f>
        <v>0</v>
      </c>
      <c r="L166" s="5">
        <f>IFERROR(INDEX(SeasonData!$A$3:$W$27, MATCH(L$16, SeasonData!$A$3:$A$116, 0), MATCH(E166, SeasonData!$A$2:$W$2, 0)),-1)</f>
        <v>0</v>
      </c>
      <c r="M166" s="5">
        <f t="shared" ref="M166:M168" si="86">SUM(G166:L166)</f>
        <v>35</v>
      </c>
    </row>
    <row r="167" spans="1:77" x14ac:dyDescent="0.3">
      <c r="E167" s="5" t="s">
        <v>110</v>
      </c>
      <c r="F167" s="6"/>
      <c r="G167" s="5">
        <f>IFERROR(INDEX(BuffData!$B$3:$W$119, MATCH($E147, BuffData!$A$3:$A$119, 0), MATCH($E167, BuffData!$B$2:$W$2, 0)),-1)</f>
        <v>0</v>
      </c>
      <c r="H167" s="5">
        <f>IFERROR(INDEX(BuffData!$X$3:$AS$119, MATCH(H146, BuffData!$A$3:$A$119, 0), MATCH($E167, BuffData!$X$2:$AS$2, 0)),-1)</f>
        <v>-1</v>
      </c>
      <c r="I167" s="5">
        <f>IFERROR(INDEX(BuffData!$AT$3:$BO$119, MATCH(I$16, BuffData!$A$3:$A$119, 0), MATCH($E167, BuffData!$AT$2:$BO$2, 0)),-1)</f>
        <v>0</v>
      </c>
      <c r="J167" s="5">
        <f>IFERROR(INDEX(BuffData!$AT$3:$BO$119, MATCH(J$16, BuffData!$A$3:$A$119, 0), MATCH($E167, BuffData!$AT$2:$BO$2, 0)),-1)</f>
        <v>0</v>
      </c>
      <c r="K167" s="5">
        <f>IFERROR(INDEX(BuffData!$AT$3:$BO$119, MATCH(K$16, BuffData!$A$3:$A$119, 0), MATCH($E167, BuffData!$AT$2:$BO$2, 0)),-1)</f>
        <v>0</v>
      </c>
      <c r="L167" s="5">
        <f>IFERROR(INDEX(SeasonData!$A$3:$W$27, MATCH(L$16, SeasonData!$A$3:$A$116, 0), MATCH(E167, SeasonData!$A$2:$W$2, 0)),-1)</f>
        <v>0</v>
      </c>
      <c r="M167" s="5">
        <f t="shared" si="86"/>
        <v>-1</v>
      </c>
    </row>
    <row r="168" spans="1:77" x14ac:dyDescent="0.3">
      <c r="E168" s="5" t="s">
        <v>133</v>
      </c>
      <c r="F168" s="6"/>
      <c r="G168" s="5">
        <f>IFERROR(INDEX(BuffData!$B$3:$W$119, MATCH($E147, BuffData!$A$3:$A$119, 0), MATCH($E168, BuffData!$B$2:$W$2, 0)),-1)</f>
        <v>0</v>
      </c>
      <c r="H168" s="5">
        <f>IFERROR(INDEX(BuffData!$X$3:$AS$119, MATCH(H146, BuffData!$A$3:$A$119, 0), MATCH($E168, BuffData!$X$2:$AS$2, 0)),-1)</f>
        <v>-1</v>
      </c>
      <c r="I168" s="5">
        <f>IFERROR(INDEX(BuffData!$AT$3:$BO$119, MATCH(I$16, BuffData!$A$3:$A$119, 0), MATCH($E168, BuffData!$AT$2:$BO$2, 0)),-1)</f>
        <v>0</v>
      </c>
      <c r="J168" s="5">
        <f>IFERROR(INDEX(BuffData!$AT$3:$BO$119, MATCH(J$16, BuffData!$A$3:$A$119, 0), MATCH($E168, BuffData!$AT$2:$BO$2, 0)),-1)</f>
        <v>0</v>
      </c>
      <c r="K168" s="5">
        <f>IFERROR(INDEX(BuffData!$AT$3:$BO$119, MATCH(K$16, BuffData!$A$3:$A$119, 0), MATCH($E168, BuffData!$AT$2:$BO$2, 0)),-1)</f>
        <v>0</v>
      </c>
      <c r="L168" s="5">
        <f>IFERROR(INDEX(SeasonData!$A$3:$W$27, MATCH(L$16, SeasonData!$A$3:$A$116, 0), MATCH(E168, SeasonData!$A$2:$W$2, 0)),-1)</f>
        <v>0</v>
      </c>
      <c r="M168" s="5">
        <f t="shared" si="86"/>
        <v>-1</v>
      </c>
    </row>
    <row r="172" spans="1:77" x14ac:dyDescent="0.3">
      <c r="H172" s="5" t="str">
        <f>IFERROR(
  CHOOSE(
    MATCH(E173, $E$2:$E$4, 0),
    $E$3, $E$4, $E$2
  ),
  "선택 필요"
)</f>
        <v>린네</v>
      </c>
      <c r="I172" s="5" t="str">
        <f>$E$2</f>
        <v>유노</v>
      </c>
      <c r="J172" s="5" t="str">
        <f>$E$3</f>
        <v>린네</v>
      </c>
      <c r="K172" s="5" t="str">
        <f>$E$4</f>
        <v>모니에</v>
      </c>
      <c r="L172" s="5" t="str">
        <f>$K$3</f>
        <v>능양</v>
      </c>
      <c r="N172" s="23" t="s">
        <v>152</v>
      </c>
    </row>
    <row r="173" spans="1:77" x14ac:dyDescent="0.3">
      <c r="E173" s="23" t="s">
        <v>18</v>
      </c>
      <c r="F173" s="5" t="s">
        <v>143</v>
      </c>
      <c r="G173" s="5" t="s">
        <v>105</v>
      </c>
      <c r="H173" s="5" t="s">
        <v>142</v>
      </c>
      <c r="I173" s="5" t="s">
        <v>124</v>
      </c>
      <c r="J173" s="5" t="s">
        <v>125</v>
      </c>
      <c r="K173" s="5" t="s">
        <v>151</v>
      </c>
      <c r="L173" s="5" t="s">
        <v>149</v>
      </c>
      <c r="M173" s="5" t="s">
        <v>109</v>
      </c>
      <c r="N173" s="5" t="s">
        <v>150</v>
      </c>
      <c r="O173" s="153" t="s">
        <v>114</v>
      </c>
      <c r="P173" s="154"/>
      <c r="Q173" s="155"/>
      <c r="S173" s="5" t="s">
        <v>150</v>
      </c>
      <c r="T173" s="153" t="s">
        <v>156</v>
      </c>
      <c r="U173" s="154"/>
      <c r="V173" s="155"/>
      <c r="X173" s="5" t="s">
        <v>150</v>
      </c>
      <c r="Y173" s="153" t="s">
        <v>157</v>
      </c>
      <c r="Z173" s="154"/>
      <c r="AA173" s="155"/>
      <c r="AC173" s="5" t="s">
        <v>150</v>
      </c>
      <c r="AD173" s="153" t="s">
        <v>156</v>
      </c>
      <c r="AE173" s="154"/>
      <c r="AF173" s="155"/>
      <c r="AH173" s="5" t="s">
        <v>150</v>
      </c>
      <c r="AI173" s="153" t="s">
        <v>189</v>
      </c>
      <c r="AJ173" s="154"/>
      <c r="AK173" s="155"/>
      <c r="AM173" s="5" t="s">
        <v>150</v>
      </c>
      <c r="AN173" s="153" t="s">
        <v>156</v>
      </c>
      <c r="AO173" s="154"/>
      <c r="AP173" s="155"/>
      <c r="AR173" s="5" t="s">
        <v>150</v>
      </c>
      <c r="AS173" s="153" t="s">
        <v>155</v>
      </c>
      <c r="AT173" s="154"/>
      <c r="AU173" s="155"/>
    </row>
    <row r="174" spans="1:77" x14ac:dyDescent="0.3">
      <c r="E174" s="5" t="s">
        <v>115</v>
      </c>
      <c r="F174" s="5">
        <f>INDEX(CharacterData!$A$3:$AV$36, MATCH(E173, CharacterData!$A$3:$A$36, 0), MATCH($E174, CharacterData!$A$2:$AV$2, 0))</f>
        <v>950</v>
      </c>
      <c r="G174" s="6"/>
      <c r="H174" s="6"/>
      <c r="I174" s="6"/>
      <c r="J174" s="6"/>
      <c r="K174" s="6"/>
      <c r="L174" s="6"/>
      <c r="M174" s="5">
        <f>F174</f>
        <v>950</v>
      </c>
      <c r="N174" s="5" t="s">
        <v>118</v>
      </c>
      <c r="O174" s="153" t="s">
        <v>159</v>
      </c>
      <c r="P174" s="154"/>
      <c r="Q174" s="155"/>
      <c r="S174" s="5" t="s">
        <v>118</v>
      </c>
      <c r="T174" s="153" t="s">
        <v>171</v>
      </c>
      <c r="U174" s="154"/>
      <c r="V174" s="155"/>
      <c r="X174" s="5" t="s">
        <v>118</v>
      </c>
      <c r="Y174" s="153" t="s">
        <v>172</v>
      </c>
      <c r="Z174" s="154"/>
      <c r="AA174" s="155"/>
      <c r="AC174" s="5" t="s">
        <v>118</v>
      </c>
      <c r="AD174" s="153" t="s">
        <v>172</v>
      </c>
      <c r="AE174" s="154"/>
      <c r="AF174" s="155"/>
      <c r="AH174" s="5" t="s">
        <v>118</v>
      </c>
      <c r="AI174" s="153" t="s">
        <v>172</v>
      </c>
      <c r="AJ174" s="154"/>
      <c r="AK174" s="155"/>
      <c r="AM174" s="5" t="s">
        <v>118</v>
      </c>
      <c r="AN174" s="153" t="s">
        <v>172</v>
      </c>
      <c r="AO174" s="154"/>
      <c r="AP174" s="155"/>
      <c r="AR174" s="5" t="s">
        <v>118</v>
      </c>
      <c r="AS174" s="153" t="s">
        <v>172</v>
      </c>
      <c r="AT174" s="154"/>
      <c r="AU174" s="155"/>
    </row>
    <row r="175" spans="1:77" x14ac:dyDescent="0.3">
      <c r="A175" s="1" t="s">
        <v>18</v>
      </c>
      <c r="B175" s="1" t="s">
        <v>178</v>
      </c>
      <c r="C175" s="1">
        <f>P191+U191+Z191+AE191+AJ191+AO191+AT191+AY191+BD191+BI191+BN191+BS191+BX191+CC191</f>
        <v>954615.6891501341</v>
      </c>
      <c r="E175" s="5" t="s">
        <v>116</v>
      </c>
      <c r="F175" s="5">
        <f>INDEX(CharacterData!$A$3:$AV$36, MATCH(E173, CharacterData!$A$3:$A$36, 0), MATCH($E175, CharacterData!$A$2:$AV$2, 0))</f>
        <v>111.84210526315789</v>
      </c>
      <c r="G175" s="5">
        <f>IFERROR(INDEX(BuffData!$B$3:$W$119, MATCH($E173, BuffData!$A$3:$A$119, 0), MATCH("공격력 버프", BuffData!$B$2:$W$2, 0)),-1)</f>
        <v>42</v>
      </c>
      <c r="H175" s="5">
        <f>IFERROR(INDEX(BuffData!$X$3:$AS$119, MATCH(H172, BuffData!$A$3:$A$119, 0), MATCH("공격력 버프", BuffData!$X$2:$AS$2, 0)),-1)</f>
        <v>27</v>
      </c>
      <c r="I175" s="5">
        <f>IFERROR(INDEX(BuffData!$AT$3:$BO$119, MATCH(I$16, BuffData!$A$3:$A$119, 0), MATCH("공격력 버프", BuffData!$AT$2:$BO$2, 0)),-1)</f>
        <v>0</v>
      </c>
      <c r="J175" s="5">
        <f>IFERROR(INDEX(BuffData!$AT$3:$BO$119, MATCH(J$16, BuffData!$A$3:$A$119, 0), MATCH("공격력 버프", BuffData!$AT$2:$BO$2, 0)),-1)</f>
        <v>0</v>
      </c>
      <c r="K175" s="5">
        <f>IFERROR(INDEX(BuffData!$AT$3:$BO$119, MATCH(K$16, BuffData!$A$3:$A$119, 0), MATCH("공격력 버프", BuffData!$AT$2:$BO$2, 0)),-1)</f>
        <v>25</v>
      </c>
      <c r="L175" s="5">
        <f>IFERROR(INDEX(SeasonData!$A$3:$W$27, MATCH(L$16, SeasonData!$A$3:$A$116, 0), MATCH("공격력 버프", SeasonData!$A$2:$W$2, 0)),-1)</f>
        <v>0</v>
      </c>
      <c r="M175" s="5">
        <f>SUM(F175:L175)</f>
        <v>205.84210526315789</v>
      </c>
      <c r="N175" s="5"/>
      <c r="O175" s="5" t="s">
        <v>112</v>
      </c>
      <c r="P175" s="5" t="s">
        <v>113</v>
      </c>
      <c r="Q175" s="5" t="s">
        <v>111</v>
      </c>
      <c r="S175" s="5"/>
      <c r="T175" s="5" t="s">
        <v>112</v>
      </c>
      <c r="U175" s="5" t="s">
        <v>113</v>
      </c>
      <c r="V175" s="5" t="s">
        <v>111</v>
      </c>
      <c r="X175" s="5"/>
      <c r="Y175" s="5" t="s">
        <v>112</v>
      </c>
      <c r="Z175" s="5" t="s">
        <v>113</v>
      </c>
      <c r="AA175" s="5" t="s">
        <v>111</v>
      </c>
      <c r="AC175" s="5"/>
      <c r="AD175" s="5" t="s">
        <v>112</v>
      </c>
      <c r="AE175" s="5" t="s">
        <v>113</v>
      </c>
      <c r="AF175" s="5" t="s">
        <v>111</v>
      </c>
      <c r="AH175" s="5"/>
      <c r="AI175" s="5" t="s">
        <v>112</v>
      </c>
      <c r="AJ175" s="5" t="s">
        <v>113</v>
      </c>
      <c r="AK175" s="5" t="s">
        <v>111</v>
      </c>
      <c r="AM175" s="5"/>
      <c r="AN175" s="5" t="s">
        <v>112</v>
      </c>
      <c r="AO175" s="5" t="s">
        <v>113</v>
      </c>
      <c r="AP175" s="5" t="s">
        <v>111</v>
      </c>
      <c r="AR175" s="5"/>
      <c r="AS175" s="5" t="s">
        <v>112</v>
      </c>
      <c r="AT175" s="5" t="s">
        <v>113</v>
      </c>
      <c r="AU175" s="5" t="s">
        <v>111</v>
      </c>
    </row>
    <row r="176" spans="1:77" x14ac:dyDescent="0.3">
      <c r="B176" s="1" t="s">
        <v>179</v>
      </c>
      <c r="C176" s="1">
        <v>9.5</v>
      </c>
      <c r="E176" s="5" t="s">
        <v>1</v>
      </c>
      <c r="F176" s="5">
        <f>INDEX(CharacterData!$A$3:$AV$36, MATCH(E173, CharacterData!$A$3:$A$36, 0), MATCH($E176, CharacterData!$A$2:$AV$2, 0))</f>
        <v>74.2</v>
      </c>
      <c r="G176" s="5">
        <f>IFERROR(INDEX(BuffData!$B$3:$W$119, MATCH($E173, BuffData!$A$3:$A$119, 0), MATCH($E176, BuffData!$B$2:$W$2, 0)),-1)</f>
        <v>0</v>
      </c>
      <c r="H176" s="5">
        <f>IFERROR(INDEX(BuffData!$X$3:$AS$119, MATCH(H172, BuffData!$A$3:$A$119, 0), MATCH($E176, BuffData!$X$2:$AS$2, 0)),-1)</f>
        <v>0</v>
      </c>
      <c r="I176" s="5">
        <f>IFERROR(INDEX(BuffData!$AT$3:$BO$119, MATCH(I$16, BuffData!$A$3:$A$119, 0), MATCH($E176, BuffData!$AT$2:$BO$2, 0)),-1)</f>
        <v>0</v>
      </c>
      <c r="J176" s="5">
        <f>IFERROR(INDEX(BuffData!$AT$3:$BO$119, MATCH(J$16, BuffData!$A$3:$A$119, 0), MATCH($E176, BuffData!$AT$2:$BO$2, 0)),-1)</f>
        <v>0</v>
      </c>
      <c r="K176" s="5">
        <f>IFERROR(INDEX(BuffData!$AT$3:$BO$119, MATCH(K$16, BuffData!$A$3:$A$119, 0), MATCH($E176, BuffData!$AT$2:$BO$2, 0)),-1)</f>
        <v>0</v>
      </c>
      <c r="L176" s="5">
        <f>IFERROR(INDEX(SeasonData!$A$3:$W$27, MATCH(L$16, SeasonData!$A$3:$A$116, 0), MATCH(E176, SeasonData!$A$2:$W$2, 0)),-1)</f>
        <v>0</v>
      </c>
      <c r="M176" s="5">
        <f t="shared" ref="M176:M182" si="87">SUM(F176:L176)</f>
        <v>74.2</v>
      </c>
      <c r="N176" s="5" t="s">
        <v>115</v>
      </c>
      <c r="O176" s="6"/>
      <c r="P176" s="6"/>
      <c r="Q176" s="5">
        <f>$M174</f>
        <v>950</v>
      </c>
      <c r="S176" s="5" t="s">
        <v>115</v>
      </c>
      <c r="T176" s="6"/>
      <c r="U176" s="6"/>
      <c r="V176" s="5">
        <f>$M174</f>
        <v>950</v>
      </c>
      <c r="X176" s="5" t="s">
        <v>115</v>
      </c>
      <c r="Y176" s="6"/>
      <c r="Z176" s="6"/>
      <c r="AA176" s="5">
        <f>$M174</f>
        <v>950</v>
      </c>
      <c r="AC176" s="5" t="s">
        <v>115</v>
      </c>
      <c r="AD176" s="6"/>
      <c r="AE176" s="6"/>
      <c r="AF176" s="5">
        <f>$M174</f>
        <v>950</v>
      </c>
      <c r="AH176" s="5" t="s">
        <v>115</v>
      </c>
      <c r="AI176" s="6"/>
      <c r="AJ176" s="6"/>
      <c r="AK176" s="5">
        <f>$M174</f>
        <v>950</v>
      </c>
      <c r="AM176" s="5" t="s">
        <v>115</v>
      </c>
      <c r="AN176" s="6"/>
      <c r="AO176" s="6"/>
      <c r="AP176" s="5">
        <f>$M174</f>
        <v>950</v>
      </c>
      <c r="AR176" s="5" t="s">
        <v>115</v>
      </c>
      <c r="AS176" s="6"/>
      <c r="AT176" s="6"/>
      <c r="AU176" s="5">
        <f>$M174</f>
        <v>950</v>
      </c>
    </row>
    <row r="177" spans="5:47" x14ac:dyDescent="0.3">
      <c r="E177" s="5" t="s">
        <v>87</v>
      </c>
      <c r="F177" s="5">
        <f>INDEX(CharacterData!$A$3:$AV$36, MATCH(E173, CharacterData!$A$3:$A$36, 0), MATCH($E177, CharacterData!$A$2:$AV$2, 0))</f>
        <v>244.4</v>
      </c>
      <c r="G177" s="5">
        <f>IFERROR(INDEX(BuffData!$B$3:$W$119, MATCH($E173, BuffData!$A$3:$A$119, 0), MATCH($E177, BuffData!$B$2:$W$2, 0)),-1)</f>
        <v>20</v>
      </c>
      <c r="H177" s="5">
        <f>IFERROR(INDEX(BuffData!$X$3:$AS$119, MATCH(H172, BuffData!$A$3:$A$119, 0), MATCH($E177, BuffData!$X$2:$AS$2, 0)),-1)</f>
        <v>0</v>
      </c>
      <c r="I177" s="5">
        <f>IFERROR(INDEX(BuffData!$AT$3:$BO$119, MATCH(I$16, BuffData!$A$3:$A$119, 0), MATCH($E177, BuffData!$AT$2:$BO$2, 0)),-1)</f>
        <v>0</v>
      </c>
      <c r="J177" s="5">
        <f>IFERROR(INDEX(BuffData!$AT$3:$BO$119, MATCH(J$16, BuffData!$A$3:$A$119, 0), MATCH($E177, BuffData!$AT$2:$BO$2, 0)),-1)</f>
        <v>0</v>
      </c>
      <c r="K177" s="5">
        <f>IFERROR(INDEX(BuffData!$AT$3:$BO$119, MATCH(K$16, BuffData!$A$3:$A$119, 0), MATCH($E177, BuffData!$AT$2:$BO$2, 0)),-1)</f>
        <v>20</v>
      </c>
      <c r="L177" s="5">
        <f>IFERROR(INDEX(SeasonData!$A$3:$W$27, MATCH(L$16, SeasonData!$A$3:$A$116, 0), MATCH(E177, SeasonData!$A$2:$W$2, 0)),-1)</f>
        <v>0</v>
      </c>
      <c r="M177" s="5">
        <f t="shared" si="87"/>
        <v>284.39999999999998</v>
      </c>
      <c r="N177" s="5" t="s">
        <v>116</v>
      </c>
      <c r="O177" s="5">
        <f>ROUND($M175,2)</f>
        <v>205.84</v>
      </c>
      <c r="P177" s="5">
        <v>0</v>
      </c>
      <c r="Q177" s="5">
        <f>P177+O177</f>
        <v>205.84</v>
      </c>
      <c r="S177" s="5" t="s">
        <v>116</v>
      </c>
      <c r="T177" s="5">
        <f>ROUND($M175,2)</f>
        <v>205.84</v>
      </c>
      <c r="U177" s="5">
        <v>0</v>
      </c>
      <c r="V177" s="5">
        <f>U177+T177</f>
        <v>205.84</v>
      </c>
      <c r="X177" s="5" t="s">
        <v>116</v>
      </c>
      <c r="Y177" s="5">
        <f>ROUND($M175,2)</f>
        <v>205.84</v>
      </c>
      <c r="Z177" s="5">
        <v>0</v>
      </c>
      <c r="AA177" s="5">
        <f>Z177+Y177</f>
        <v>205.84</v>
      </c>
      <c r="AC177" s="5" t="s">
        <v>116</v>
      </c>
      <c r="AD177" s="5">
        <f>ROUND($M175,2)</f>
        <v>205.84</v>
      </c>
      <c r="AE177" s="5">
        <v>0</v>
      </c>
      <c r="AF177" s="5">
        <f>AE177+AD177</f>
        <v>205.84</v>
      </c>
      <c r="AH177" s="5" t="s">
        <v>116</v>
      </c>
      <c r="AI177" s="5">
        <f>ROUND($M175,2)</f>
        <v>205.84</v>
      </c>
      <c r="AJ177" s="5">
        <v>0</v>
      </c>
      <c r="AK177" s="5">
        <f>AJ177+AI177</f>
        <v>205.84</v>
      </c>
      <c r="AM177" s="5" t="s">
        <v>116</v>
      </c>
      <c r="AN177" s="5">
        <f>ROUND($M175,2)</f>
        <v>205.84</v>
      </c>
      <c r="AO177" s="5">
        <v>0</v>
      </c>
      <c r="AP177" s="5">
        <f>AO177+AN177</f>
        <v>205.84</v>
      </c>
      <c r="AR177" s="5" t="s">
        <v>116</v>
      </c>
      <c r="AS177" s="5">
        <f>ROUND($M175,2)</f>
        <v>205.84</v>
      </c>
      <c r="AT177" s="5">
        <v>0</v>
      </c>
      <c r="AU177" s="5">
        <f>AT177+AS177</f>
        <v>205.84</v>
      </c>
    </row>
    <row r="178" spans="5:47" x14ac:dyDescent="0.3">
      <c r="E178" s="21" t="s">
        <v>99</v>
      </c>
      <c r="F178" s="5">
        <f>INDEX(CharacterData!$A$3:$AV$36, MATCH(E173, CharacterData!$A$3:$A$36, 0), MATCH($E178, CharacterData!$A$2:$AV$2, 0))</f>
        <v>0</v>
      </c>
      <c r="G178" s="5">
        <f>IFERROR(INDEX(BuffData!$B$3:$W$119, MATCH($E173, BuffData!$A$3:$A$119, 0), MATCH($E178, BuffData!$B$2:$W$2, 0)),-1)</f>
        <v>0</v>
      </c>
      <c r="H178" s="5">
        <f>IFERROR(INDEX(BuffData!$X$3:$AS$119, MATCH(H172, BuffData!$A$3:$A$119, 0), MATCH($E178, BuffData!$X$2:$AS$2, 0)),-1)</f>
        <v>0</v>
      </c>
      <c r="I178" s="5">
        <f>IFERROR(INDEX(BuffData!$AT$3:$BO$119, MATCH(I$16, BuffData!$A$3:$A$119, 0), MATCH($E178, BuffData!$AT$2:$BO$2, 0)),-1)</f>
        <v>0</v>
      </c>
      <c r="J178" s="5">
        <f>IFERROR(INDEX(BuffData!$AT$3:$BO$119, MATCH(J$16, BuffData!$A$3:$A$119, 0), MATCH($E178, BuffData!$AT$2:$BO$2, 0)),-1)</f>
        <v>0</v>
      </c>
      <c r="K178" s="5">
        <f>IFERROR(INDEX(BuffData!$AT$3:$BO$119, MATCH(K$16, BuffData!$A$3:$A$119, 0), MATCH($E178, BuffData!$AT$2:$BO$2, 0)),-1)</f>
        <v>0</v>
      </c>
      <c r="L178" s="5">
        <f>IFERROR(INDEX(SeasonData!$A$3:$W$27, MATCH(L$16, SeasonData!$A$3:$A$116, 0), MATCH(E178, SeasonData!$A$2:$W$2, 0)),-1)</f>
        <v>0</v>
      </c>
      <c r="M178" s="5">
        <f t="shared" si="87"/>
        <v>0</v>
      </c>
      <c r="N178" s="5" t="s">
        <v>117</v>
      </c>
      <c r="O178" s="6"/>
      <c r="P178" s="5">
        <v>0</v>
      </c>
      <c r="Q178" s="24">
        <v>159.1</v>
      </c>
      <c r="S178" s="5" t="s">
        <v>117</v>
      </c>
      <c r="T178" s="6"/>
      <c r="U178" s="5">
        <v>0</v>
      </c>
      <c r="V178" s="24">
        <v>426.5</v>
      </c>
      <c r="X178" s="5" t="s">
        <v>117</v>
      </c>
      <c r="Y178" s="6"/>
      <c r="Z178" s="5">
        <v>0</v>
      </c>
      <c r="AA178" s="24">
        <v>1093.5</v>
      </c>
      <c r="AC178" s="5" t="s">
        <v>117</v>
      </c>
      <c r="AD178" s="6"/>
      <c r="AE178" s="5">
        <v>0</v>
      </c>
      <c r="AF178" s="24">
        <v>638.4</v>
      </c>
      <c r="AH178" s="5" t="s">
        <v>117</v>
      </c>
      <c r="AI178" s="6"/>
      <c r="AJ178" s="5">
        <v>0</v>
      </c>
      <c r="AK178" s="24">
        <v>1025.0999999999999</v>
      </c>
      <c r="AM178" s="5" t="s">
        <v>117</v>
      </c>
      <c r="AN178" s="6"/>
      <c r="AO178" s="5">
        <v>0</v>
      </c>
      <c r="AP178" s="24">
        <v>638.4</v>
      </c>
      <c r="AR178" s="5" t="s">
        <v>117</v>
      </c>
      <c r="AS178" s="6"/>
      <c r="AT178" s="5">
        <v>0</v>
      </c>
      <c r="AU178" s="24">
        <v>159.1</v>
      </c>
    </row>
    <row r="179" spans="5:47" x14ac:dyDescent="0.3">
      <c r="E179" s="21" t="s">
        <v>100</v>
      </c>
      <c r="F179" s="5">
        <f>INDEX(CharacterData!$A$3:$AV$36, MATCH(E173, CharacterData!$A$3:$A$36, 0), MATCH($E179, CharacterData!$A$2:$AV$2, 0))</f>
        <v>0</v>
      </c>
      <c r="G179" s="5">
        <f>IFERROR(INDEX(BuffData!$B$3:$W$119, MATCH($E173, BuffData!$A$3:$A$119, 0), MATCH($E179, BuffData!$B$2:$W$2, 0)),-1)</f>
        <v>0</v>
      </c>
      <c r="H179" s="5">
        <f>IFERROR(INDEX(BuffData!$X$3:$AS$119, MATCH(H172, BuffData!$A$3:$A$119, 0), MATCH($E179, BuffData!$X$2:$AS$2, 0)),-1)</f>
        <v>0</v>
      </c>
      <c r="I179" s="5">
        <f>IFERROR(INDEX(BuffData!$AT$3:$BO$119, MATCH(I$16, BuffData!$A$3:$A$119, 0), MATCH($E179, BuffData!$AT$2:$BO$2, 0)),-1)</f>
        <v>0</v>
      </c>
      <c r="J179" s="5">
        <f>IFERROR(INDEX(BuffData!$AT$3:$BO$119, MATCH(J$16, BuffData!$A$3:$A$119, 0), MATCH($E179, BuffData!$AT$2:$BO$2, 0)),-1)</f>
        <v>0</v>
      </c>
      <c r="K179" s="5">
        <f>IFERROR(INDEX(BuffData!$AT$3:$BO$119, MATCH(K$16, BuffData!$A$3:$A$119, 0), MATCH($E179, BuffData!$AT$2:$BO$2, 0)),-1)</f>
        <v>0</v>
      </c>
      <c r="L179" s="5">
        <f>IFERROR(INDEX(SeasonData!$A$3:$W$27, MATCH(L$16, SeasonData!$A$3:$A$116, 0), MATCH(E179, SeasonData!$A$2:$W$2, 0)),-1)</f>
        <v>0</v>
      </c>
      <c r="M179" s="5">
        <f t="shared" si="87"/>
        <v>0</v>
      </c>
      <c r="N179" s="5" t="s">
        <v>1</v>
      </c>
      <c r="O179" s="5">
        <f>$M176</f>
        <v>74.2</v>
      </c>
      <c r="P179" s="5">
        <v>0</v>
      </c>
      <c r="Q179" s="5">
        <f>O179+P179</f>
        <v>74.2</v>
      </c>
      <c r="S179" s="5" t="s">
        <v>1</v>
      </c>
      <c r="T179" s="5">
        <f>$M176</f>
        <v>74.2</v>
      </c>
      <c r="U179" s="5">
        <v>0</v>
      </c>
      <c r="V179" s="5">
        <f>T179+U179</f>
        <v>74.2</v>
      </c>
      <c r="X179" s="5" t="s">
        <v>1</v>
      </c>
      <c r="Y179" s="5">
        <f>$M176</f>
        <v>74.2</v>
      </c>
      <c r="Z179" s="5">
        <v>0</v>
      </c>
      <c r="AA179" s="5">
        <f>Y179+Z179</f>
        <v>74.2</v>
      </c>
      <c r="AC179" s="5" t="s">
        <v>1</v>
      </c>
      <c r="AD179" s="5">
        <f>$M176</f>
        <v>74.2</v>
      </c>
      <c r="AE179" s="5">
        <v>0</v>
      </c>
      <c r="AF179" s="5">
        <f>AD179+AE179</f>
        <v>74.2</v>
      </c>
      <c r="AH179" s="5" t="s">
        <v>1</v>
      </c>
      <c r="AI179" s="5">
        <f>$M176</f>
        <v>74.2</v>
      </c>
      <c r="AJ179" s="5">
        <v>0</v>
      </c>
      <c r="AK179" s="5">
        <f>AI179+AJ179</f>
        <v>74.2</v>
      </c>
      <c r="AM179" s="5" t="s">
        <v>1</v>
      </c>
      <c r="AN179" s="5">
        <f>$M176</f>
        <v>74.2</v>
      </c>
      <c r="AO179" s="5">
        <v>0</v>
      </c>
      <c r="AP179" s="5">
        <f>AN179+AO179</f>
        <v>74.2</v>
      </c>
      <c r="AR179" s="5" t="s">
        <v>1</v>
      </c>
      <c r="AS179" s="5">
        <f>$M176</f>
        <v>74.2</v>
      </c>
      <c r="AT179" s="5">
        <v>0</v>
      </c>
      <c r="AU179" s="5">
        <f>AS179+AT179</f>
        <v>74.2</v>
      </c>
    </row>
    <row r="180" spans="5:47" x14ac:dyDescent="0.3">
      <c r="E180" s="21" t="s">
        <v>101</v>
      </c>
      <c r="F180" s="5">
        <f>INDEX(CharacterData!$A$3:$AV$36, MATCH(E173, CharacterData!$A$3:$A$36, 0), MATCH($E180, CharacterData!$A$2:$AV$2, 0))</f>
        <v>0</v>
      </c>
      <c r="G180" s="5">
        <f>IFERROR(INDEX(BuffData!$B$3:$W$119, MATCH($E173, BuffData!$A$3:$A$119, 0), MATCH($E180, BuffData!$B$2:$W$2, 0)),-1)</f>
        <v>0</v>
      </c>
      <c r="H180" s="5">
        <f>IFERROR(INDEX(BuffData!$X$3:$AS$119, MATCH(H172, BuffData!$A$3:$A$119, 0), MATCH($E180, BuffData!$X$2:$AS$2, 0)),-1)</f>
        <v>0</v>
      </c>
      <c r="I180" s="5">
        <f>IFERROR(INDEX(BuffData!$AT$3:$BO$119, MATCH(I$16, BuffData!$A$3:$A$119, 0), MATCH($E180, BuffData!$AT$2:$BO$2, 0)),-1)</f>
        <v>0</v>
      </c>
      <c r="J180" s="5">
        <f>IFERROR(INDEX(BuffData!$AT$3:$BO$119, MATCH(J$16, BuffData!$A$3:$A$119, 0), MATCH($E180, BuffData!$AT$2:$BO$2, 0)),-1)</f>
        <v>0</v>
      </c>
      <c r="K180" s="5">
        <f>IFERROR(INDEX(BuffData!$AT$3:$BO$119, MATCH(K$16, BuffData!$A$3:$A$119, 0), MATCH($E180, BuffData!$AT$2:$BO$2, 0)),-1)</f>
        <v>0</v>
      </c>
      <c r="L180" s="5">
        <f>IFERROR(INDEX(SeasonData!$A$3:$W$27, MATCH(L$16, SeasonData!$A$3:$A$116, 0), MATCH(E180, SeasonData!$A$2:$W$2, 0)),-1)</f>
        <v>0</v>
      </c>
      <c r="M180" s="5">
        <f t="shared" si="87"/>
        <v>0</v>
      </c>
      <c r="N180" s="5" t="s">
        <v>87</v>
      </c>
      <c r="O180" s="5">
        <f>$M177</f>
        <v>284.39999999999998</v>
      </c>
      <c r="P180" s="5">
        <v>0</v>
      </c>
      <c r="Q180" s="5">
        <f t="shared" ref="Q180:Q189" si="88">O180+P180</f>
        <v>284.39999999999998</v>
      </c>
      <c r="S180" s="5" t="s">
        <v>87</v>
      </c>
      <c r="T180" s="5">
        <f>$M177</f>
        <v>284.39999999999998</v>
      </c>
      <c r="U180" s="5">
        <v>0</v>
      </c>
      <c r="V180" s="5">
        <f t="shared" ref="V180:V189" si="89">T180+U180</f>
        <v>284.39999999999998</v>
      </c>
      <c r="X180" s="5" t="s">
        <v>87</v>
      </c>
      <c r="Y180" s="5">
        <f>$M177</f>
        <v>284.39999999999998</v>
      </c>
      <c r="Z180" s="5">
        <v>0</v>
      </c>
      <c r="AA180" s="5">
        <f t="shared" ref="AA180:AA189" si="90">Y180+Z180</f>
        <v>284.39999999999998</v>
      </c>
      <c r="AC180" s="5" t="s">
        <v>87</v>
      </c>
      <c r="AD180" s="5">
        <f>$M177</f>
        <v>284.39999999999998</v>
      </c>
      <c r="AE180" s="5">
        <v>0</v>
      </c>
      <c r="AF180" s="5">
        <f t="shared" ref="AF180:AF189" si="91">AD180+AE180</f>
        <v>284.39999999999998</v>
      </c>
      <c r="AH180" s="5" t="s">
        <v>87</v>
      </c>
      <c r="AI180" s="5">
        <f>$M177</f>
        <v>284.39999999999998</v>
      </c>
      <c r="AJ180" s="5">
        <v>0</v>
      </c>
      <c r="AK180" s="5">
        <f t="shared" ref="AK180:AK189" si="92">AI180+AJ180</f>
        <v>284.39999999999998</v>
      </c>
      <c r="AM180" s="5" t="s">
        <v>87</v>
      </c>
      <c r="AN180" s="5">
        <f>$M177</f>
        <v>284.39999999999998</v>
      </c>
      <c r="AO180" s="5">
        <v>0</v>
      </c>
      <c r="AP180" s="5">
        <f t="shared" ref="AP180:AP189" si="93">AN180+AO180</f>
        <v>284.39999999999998</v>
      </c>
      <c r="AR180" s="5" t="s">
        <v>87</v>
      </c>
      <c r="AS180" s="5">
        <f>$M177</f>
        <v>284.39999999999998</v>
      </c>
      <c r="AT180" s="5">
        <v>0</v>
      </c>
      <c r="AU180" s="5">
        <f t="shared" ref="AU180:AU189" si="94">AS180+AT180</f>
        <v>284.39999999999998</v>
      </c>
    </row>
    <row r="181" spans="5:47" x14ac:dyDescent="0.3">
      <c r="E181" s="21" t="s">
        <v>102</v>
      </c>
      <c r="F181" s="5">
        <f>INDEX(CharacterData!$A$3:$AV$36, MATCH(E173, CharacterData!$A$3:$A$36, 0), MATCH($E181, CharacterData!$A$2:$AV$2, 0))</f>
        <v>27</v>
      </c>
      <c r="G181" s="5">
        <f>IFERROR(INDEX(BuffData!$B$3:$W$119, MATCH($E173, BuffData!$A$3:$A$119, 0), MATCH($E181, BuffData!$B$2:$W$2, 0)),-1)</f>
        <v>42</v>
      </c>
      <c r="H181" s="5">
        <f>IFERROR(INDEX(BuffData!$X$3:$AS$119, MATCH(H172, BuffData!$A$3:$A$119, 0), MATCH($E181, BuffData!$X$2:$AS$2, 0)),-1)</f>
        <v>0</v>
      </c>
      <c r="I181" s="5">
        <f>IFERROR(INDEX(BuffData!$AT$3:$BO$119, MATCH(I$16, BuffData!$A$3:$A$119, 0), MATCH($E181, BuffData!$AT$2:$BO$2, 0)),-1)</f>
        <v>0</v>
      </c>
      <c r="J181" s="5">
        <f>IFERROR(INDEX(BuffData!$AT$3:$BO$119, MATCH(J$16, BuffData!$A$3:$A$119, 0), MATCH($E181, BuffData!$AT$2:$BO$2, 0)),-1)</f>
        <v>0</v>
      </c>
      <c r="K181" s="5">
        <f>IFERROR(INDEX(BuffData!$AT$3:$BO$119, MATCH(K$16, BuffData!$A$3:$A$119, 0), MATCH($E181, BuffData!$AT$2:$BO$2, 0)),-1)</f>
        <v>0</v>
      </c>
      <c r="L181" s="5">
        <f>IFERROR(INDEX(SeasonData!$A$3:$W$27, MATCH(L$16, SeasonData!$A$3:$A$116, 0), MATCH(E181, SeasonData!$A$2:$W$2, 0)),-1)</f>
        <v>0</v>
      </c>
      <c r="M181" s="5">
        <f t="shared" si="87"/>
        <v>69</v>
      </c>
      <c r="N181" s="21" t="s">
        <v>165</v>
      </c>
      <c r="O181" s="5" cm="1">
        <f t="array" ref="O181">IFERROR(
  INDEX($M174:$M195,
    MATCH(
      _xlfn.SWITCH(O174,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$E174:$E195, 0
    )
  ),
0
)</f>
        <v>0</v>
      </c>
      <c r="P181" s="5">
        <v>0</v>
      </c>
      <c r="Q181" s="5">
        <f t="shared" si="88"/>
        <v>0</v>
      </c>
      <c r="S181" s="21" t="s">
        <v>165</v>
      </c>
      <c r="T181" s="5" cm="1">
        <f t="array" ref="T181">IFERROR(
  INDEX($M174:$M195,
    MATCH(
      _xlfn.SWITCH(T174,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$E174:$E195, 0
    )
  ),
0
)</f>
        <v>0</v>
      </c>
      <c r="U181" s="5">
        <v>0</v>
      </c>
      <c r="V181" s="5">
        <f t="shared" si="89"/>
        <v>0</v>
      </c>
      <c r="X181" s="21" t="s">
        <v>165</v>
      </c>
      <c r="Y181" s="5" cm="1">
        <f t="array" ref="Y181">IFERROR(
  INDEX($M174:$M195,
    MATCH(
      _xlfn.SWITCH(Y174,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$E174:$E195, 0
    )
  ),
0
)</f>
        <v>69</v>
      </c>
      <c r="Z181" s="5">
        <v>0</v>
      </c>
      <c r="AA181" s="5">
        <f t="shared" si="90"/>
        <v>69</v>
      </c>
      <c r="AC181" s="21" t="s">
        <v>165</v>
      </c>
      <c r="AD181" s="5" cm="1">
        <f t="array" ref="AD181">IFERROR(
  INDEX($M174:$M195,
    MATCH(
      _xlfn.SWITCH(AD174,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$E174:$E195, 0
    )
  ),
0
)</f>
        <v>69</v>
      </c>
      <c r="AE181" s="5">
        <v>0</v>
      </c>
      <c r="AF181" s="5">
        <f t="shared" si="91"/>
        <v>69</v>
      </c>
      <c r="AH181" s="21" t="s">
        <v>165</v>
      </c>
      <c r="AI181" s="5" cm="1">
        <f t="array" ref="AI181">IFERROR(
  INDEX($M174:$M195,
    MATCH(
      _xlfn.SWITCH(AI174,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$E174:$E195, 0
    )
  ),
0
)</f>
        <v>69</v>
      </c>
      <c r="AJ181" s="5">
        <v>0</v>
      </c>
      <c r="AK181" s="5">
        <f t="shared" si="92"/>
        <v>69</v>
      </c>
      <c r="AM181" s="21" t="s">
        <v>165</v>
      </c>
      <c r="AN181" s="5" cm="1">
        <f t="array" ref="AN181">IFERROR(
  INDEX($M174:$M195,
    MATCH(
      _xlfn.SWITCH(AN174,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$E174:$E195, 0
    )
  ),
0
)</f>
        <v>69</v>
      </c>
      <c r="AO181" s="5">
        <v>0</v>
      </c>
      <c r="AP181" s="5">
        <f t="shared" si="93"/>
        <v>69</v>
      </c>
      <c r="AR181" s="21" t="s">
        <v>165</v>
      </c>
      <c r="AS181" s="5" cm="1">
        <f t="array" ref="AS181">IFERROR(
  INDEX($M174:$M195,
    MATCH(
      _xlfn.SWITCH(AS174,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$E174:$E195, 0
    )
  ),
0
)</f>
        <v>69</v>
      </c>
      <c r="AT181" s="5">
        <v>0</v>
      </c>
      <c r="AU181" s="5">
        <f t="shared" si="94"/>
        <v>69</v>
      </c>
    </row>
    <row r="182" spans="5:47" x14ac:dyDescent="0.3">
      <c r="E182" s="21" t="s">
        <v>103</v>
      </c>
      <c r="F182" s="5">
        <f>INDEX(CharacterData!$A$3:$AV$36, MATCH(E173, CharacterData!$A$3:$A$36, 0), MATCH($E182, CharacterData!$A$2:$AV$2, 0))</f>
        <v>0</v>
      </c>
      <c r="G182" s="5">
        <f>IFERROR(INDEX(BuffData!$B$3:$W$119, MATCH($E173, BuffData!$A$3:$A$119, 0), MATCH($E182, BuffData!$B$2:$W$2, 0)),-1)</f>
        <v>0</v>
      </c>
      <c r="H182" s="5">
        <f>IFERROR(INDEX(BuffData!$X$3:$AS$119, MATCH(H172, BuffData!$A$3:$A$119, 0), MATCH($E182, BuffData!$X$2:$AS$2, 0)),-1)</f>
        <v>0</v>
      </c>
      <c r="I182" s="5">
        <f>IFERROR(INDEX(BuffData!$AT$3:$BO$119, MATCH(I$16, BuffData!$A$3:$A$119, 0), MATCH($E182, BuffData!$AT$2:$BO$2, 0)),-1)</f>
        <v>0</v>
      </c>
      <c r="J182" s="5">
        <f>IFERROR(INDEX(BuffData!$AT$3:$BO$119, MATCH(J$16, BuffData!$A$3:$A$119, 0), MATCH($E182, BuffData!$AT$2:$BO$2, 0)),-1)</f>
        <v>0</v>
      </c>
      <c r="K182" s="5">
        <f>IFERROR(INDEX(BuffData!$AT$3:$BO$119, MATCH(K$16, BuffData!$A$3:$A$119, 0), MATCH($E182, BuffData!$AT$2:$BO$2, 0)),-1)</f>
        <v>0</v>
      </c>
      <c r="L182" s="5">
        <f>IFERROR(INDEX(SeasonData!$A$3:$W$27, MATCH(L$16, SeasonData!$A$3:$A$116, 0), MATCH(E182, SeasonData!$A$2:$W$2, 0)),-1)</f>
        <v>0</v>
      </c>
      <c r="M182" s="5">
        <f t="shared" si="87"/>
        <v>0</v>
      </c>
      <c r="N182" s="21" t="s">
        <v>141</v>
      </c>
      <c r="O182" s="5">
        <f>$M184</f>
        <v>82</v>
      </c>
      <c r="P182" s="5">
        <v>0</v>
      </c>
      <c r="Q182" s="5">
        <f t="shared" si="88"/>
        <v>82</v>
      </c>
      <c r="S182" s="21" t="s">
        <v>141</v>
      </c>
      <c r="T182" s="5">
        <f>$M184</f>
        <v>82</v>
      </c>
      <c r="U182" s="5">
        <v>0</v>
      </c>
      <c r="V182" s="5">
        <f t="shared" si="89"/>
        <v>82</v>
      </c>
      <c r="X182" s="21" t="s">
        <v>141</v>
      </c>
      <c r="Y182" s="5">
        <f>$M184</f>
        <v>82</v>
      </c>
      <c r="Z182" s="5">
        <v>0</v>
      </c>
      <c r="AA182" s="5">
        <f t="shared" si="90"/>
        <v>82</v>
      </c>
      <c r="AC182" s="21" t="s">
        <v>141</v>
      </c>
      <c r="AD182" s="5">
        <f>$M184</f>
        <v>82</v>
      </c>
      <c r="AE182" s="5">
        <v>0</v>
      </c>
      <c r="AF182" s="5">
        <f t="shared" si="91"/>
        <v>82</v>
      </c>
      <c r="AH182" s="21" t="s">
        <v>141</v>
      </c>
      <c r="AI182" s="5">
        <f>$M184</f>
        <v>82</v>
      </c>
      <c r="AJ182" s="5">
        <v>0</v>
      </c>
      <c r="AK182" s="5">
        <f t="shared" si="92"/>
        <v>82</v>
      </c>
      <c r="AM182" s="21" t="s">
        <v>141</v>
      </c>
      <c r="AN182" s="5">
        <f>$M184</f>
        <v>82</v>
      </c>
      <c r="AO182" s="5">
        <v>0</v>
      </c>
      <c r="AP182" s="5">
        <f t="shared" si="93"/>
        <v>82</v>
      </c>
      <c r="AR182" s="21" t="s">
        <v>141</v>
      </c>
      <c r="AS182" s="5">
        <f>$M184</f>
        <v>82</v>
      </c>
      <c r="AT182" s="5">
        <v>0</v>
      </c>
      <c r="AU182" s="5">
        <f t="shared" si="94"/>
        <v>82</v>
      </c>
    </row>
    <row r="183" spans="5:47" x14ac:dyDescent="0.3">
      <c r="E183" s="21" t="s">
        <v>161</v>
      </c>
      <c r="F183" s="6"/>
      <c r="G183" s="5">
        <f>IFERROR(INDEX(BuffData!$B$3:$W$119, MATCH($E173, BuffData!$A$3:$A$119, 0), MATCH($E183, BuffData!$B$2:$W$2, 0)),-1)</f>
        <v>0</v>
      </c>
      <c r="H183" s="5">
        <f>IFERROR(INDEX(BuffData!$X$3:$AS$119, MATCH(H172, BuffData!$A$3:$A$119, 0), MATCH($E183, BuffData!$X$2:$AS$2, 0)),-1)</f>
        <v>0</v>
      </c>
      <c r="I183" s="5">
        <f>IFERROR(INDEX(BuffData!$AT$3:$BO$119, MATCH(I$16, BuffData!$A$3:$A$119, 0), MATCH($E183, BuffData!$AT$2:$BO$2, 0)),-1)</f>
        <v>0</v>
      </c>
      <c r="J183" s="5">
        <f>IFERROR(INDEX(BuffData!$AT$3:$BO$119, MATCH(J$16, BuffData!$A$3:$A$119, 0), MATCH($E183, BuffData!$AT$2:$BO$2, 0)),-1)</f>
        <v>58</v>
      </c>
      <c r="K183" s="5">
        <f>IFERROR(INDEX(BuffData!$AT$3:$BO$119, MATCH(K$16, BuffData!$A$3:$A$119, 0), MATCH($E183, BuffData!$AT$2:$BO$2, 0)),-1)</f>
        <v>40</v>
      </c>
      <c r="L183" s="5">
        <f>IFERROR(INDEX(SeasonData!$A$3:$W$27, MATCH(L$16, SeasonData!$A$3:$A$116, 0), MATCH(E183, SeasonData!$A$2:$W$2, 0)),-1)</f>
        <v>0</v>
      </c>
      <c r="M183" s="5">
        <f>SUM(G183:L183)</f>
        <v>98</v>
      </c>
      <c r="N183" s="21" t="s">
        <v>161</v>
      </c>
      <c r="O183" s="5">
        <f>$M183</f>
        <v>98</v>
      </c>
      <c r="P183" s="5">
        <v>0</v>
      </c>
      <c r="Q183" s="5">
        <f t="shared" si="88"/>
        <v>98</v>
      </c>
      <c r="S183" s="21" t="s">
        <v>161</v>
      </c>
      <c r="T183" s="5">
        <f>$M183</f>
        <v>98</v>
      </c>
      <c r="U183" s="5">
        <v>0</v>
      </c>
      <c r="V183" s="5">
        <f t="shared" si="89"/>
        <v>98</v>
      </c>
      <c r="X183" s="21" t="s">
        <v>161</v>
      </c>
      <c r="Y183" s="5">
        <f>$M183</f>
        <v>98</v>
      </c>
      <c r="Z183" s="5">
        <v>0</v>
      </c>
      <c r="AA183" s="5">
        <f t="shared" si="90"/>
        <v>98</v>
      </c>
      <c r="AC183" s="21" t="s">
        <v>161</v>
      </c>
      <c r="AD183" s="5">
        <f>$M183</f>
        <v>98</v>
      </c>
      <c r="AE183" s="5">
        <v>0</v>
      </c>
      <c r="AF183" s="5">
        <f t="shared" si="91"/>
        <v>98</v>
      </c>
      <c r="AH183" s="21" t="s">
        <v>161</v>
      </c>
      <c r="AI183" s="5">
        <f>$M183</f>
        <v>98</v>
      </c>
      <c r="AJ183" s="5">
        <v>0</v>
      </c>
      <c r="AK183" s="5">
        <f t="shared" si="92"/>
        <v>98</v>
      </c>
      <c r="AM183" s="21" t="s">
        <v>161</v>
      </c>
      <c r="AN183" s="5">
        <f>$M183</f>
        <v>98</v>
      </c>
      <c r="AO183" s="5">
        <v>0</v>
      </c>
      <c r="AP183" s="5">
        <f t="shared" si="93"/>
        <v>98</v>
      </c>
      <c r="AR183" s="21" t="s">
        <v>161</v>
      </c>
      <c r="AS183" s="5">
        <f>$M183</f>
        <v>98</v>
      </c>
      <c r="AT183" s="5">
        <v>0</v>
      </c>
      <c r="AU183" s="5">
        <f t="shared" si="94"/>
        <v>98</v>
      </c>
    </row>
    <row r="184" spans="5:47" x14ac:dyDescent="0.3">
      <c r="E184" s="21" t="s">
        <v>141</v>
      </c>
      <c r="F184" s="5">
        <f>INDEX(CharacterData!$A$3:$AV$36, MATCH(E173, CharacterData!$A$3:$A$36, 0), MATCH($E184, CharacterData!$A$2:$AV$2, 0))</f>
        <v>60</v>
      </c>
      <c r="G184" s="5">
        <f>IFERROR(INDEX(BuffData!$B$3:$W$119, MATCH($E173, BuffData!$A$3:$A$119, 0), MATCH($E184, BuffData!$B$2:$W$2, 0)),-1)</f>
        <v>22</v>
      </c>
      <c r="H184" s="5">
        <f>IFERROR(
  IF(
    TRIM(INDEX(CharacterData!$G$3:$G$36, MATCH($E173, CharacterData!$A$3:$A$36, 0))) =
    TRIM(INDEX(CharacterData!$G$3:$G$36, MATCH(H172, CharacterData!$A$3:$A$36, 0))),
    INDEX(BuffData!$X$3:$AS$119,
          MATCH(H172, BuffData!$A$3:$A$119, 0),
          MATCH($E184, BuffData!$X$2:$AS$2, 0)
    ),
    0
  ),
-1
)</f>
        <v>0</v>
      </c>
      <c r="I184" s="5">
        <f>IFERROR(
  IF(
    TRIM(INDEX(CharacterData!$G$3:$G$36, MATCH($E173, CharacterData!$A$3:$A$36, 0))) =
    TRIM(INDEX(CharacterData!$G$3:$G$36, MATCH(I172, CharacterData!$A$3:$A$36, 0))),
    INDEX(BuffData!$AT$3:$BO$119,
          MATCH(I172, BuffData!$A$3:$A$119, 0),
          MATCH($E184, BuffData!$AT$2:$BO$2, 0)
    ),
    0
  ),
-1
)</f>
        <v>0</v>
      </c>
      <c r="J184" s="5">
        <f>IFERROR(
  IF(
    TRIM(INDEX(CharacterData!$G$3:$G$36, MATCH($E173, CharacterData!$A$3:$A$36, 0))) =
    TRIM(INDEX(CharacterData!$G$3:$G$36, MATCH(J172, CharacterData!$A$3:$A$36, 0))),
    INDEX(BuffData!$AT$3:$BO$119,
          MATCH(J172, BuffData!$A$3:$A$119, 0),
          MATCH($E184, BuffData!$AT$2:$BO$2, 0)
    ),
    0
  ),
-1
)</f>
        <v>0</v>
      </c>
      <c r="K184" s="5">
        <f>IFERROR(
  IF(
    TRIM(INDEX(CharacterData!$G$3:$G$36, MATCH($E173, CharacterData!$A$3:$A$36, 0))) =
    TRIM(INDEX(CharacterData!$G$3:$G$36, MATCH(K172, CharacterData!$A$3:$A$36, 0))),
    INDEX(BuffData!$AT$3:$BO$119,
          MATCH(K172, BuffData!$A$3:$A$119, 0),
          MATCH($E184, BuffData!$AT$2:$BO$2, 0)
    ),
    0
  ),
-1
)</f>
        <v>0</v>
      </c>
      <c r="L184" s="5">
        <f>IFERROR(
  IF(
    TRIM(INDEX(CharacterData!$G$3:$G$36, MATCH($E173, CharacterData!$A$3:$A$36, 0))) =
    TRIM(INDEX(CharacterData!$G$3:$G$36, MATCH(L172, CharacterData!$A$3:$A$36, 0))),
    INDEX(SeasonData!$A$3:$W$27,
          MATCH(L172, SeasonData!$A$3:$A$27, 0),
          MATCH($E184, SeasonData!$A$2:$W$2, 0)
    ),
    0
  ),
-1
)</f>
        <v>0</v>
      </c>
      <c r="M184" s="5">
        <f t="shared" ref="M184" si="95">SUM(F184:L184)</f>
        <v>82</v>
      </c>
      <c r="N184" s="22" t="s">
        <v>166</v>
      </c>
      <c r="O184" s="5" cm="1">
        <f t="array" ref="O184">IFERROR(
  INDEX($M174:$M195,
    MATCH(
      _xlfn.SWITCH(O174,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$E174:$E195, 0
    )
  ),
0
)</f>
        <v>0</v>
      </c>
      <c r="P184" s="5">
        <v>0</v>
      </c>
      <c r="Q184" s="5">
        <f t="shared" si="88"/>
        <v>0</v>
      </c>
      <c r="S184" s="22" t="s">
        <v>166</v>
      </c>
      <c r="T184" s="5" cm="1">
        <f t="array" ref="T184">IFERROR(
  INDEX($M174:$M195,
    MATCH(
      _xlfn.SWITCH(T174,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$E174:$E195, 0
    )
  ),
0
)</f>
        <v>0</v>
      </c>
      <c r="U184" s="5">
        <v>0</v>
      </c>
      <c r="V184" s="5">
        <f t="shared" si="89"/>
        <v>0</v>
      </c>
      <c r="X184" s="22" t="s">
        <v>166</v>
      </c>
      <c r="Y184" s="5" cm="1">
        <f t="array" ref="Y184">IFERROR(
  INDEX($M174:$M195,
    MATCH(
      _xlfn.SWITCH(Y174,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$E174:$E195, 0
    )
  ),
0
)</f>
        <v>25</v>
      </c>
      <c r="Z184" s="5">
        <v>0</v>
      </c>
      <c r="AA184" s="5">
        <f t="shared" si="90"/>
        <v>25</v>
      </c>
      <c r="AC184" s="22" t="s">
        <v>166</v>
      </c>
      <c r="AD184" s="5" cm="1">
        <f t="array" ref="AD184">IFERROR(
  INDEX($M174:$M195,
    MATCH(
      _xlfn.SWITCH(AD174,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$E174:$E195, 0
    )
  ),
0
)</f>
        <v>25</v>
      </c>
      <c r="AE184" s="5">
        <v>0</v>
      </c>
      <c r="AF184" s="5">
        <f t="shared" si="91"/>
        <v>25</v>
      </c>
      <c r="AH184" s="22" t="s">
        <v>166</v>
      </c>
      <c r="AI184" s="5" cm="1">
        <f t="array" ref="AI184">IFERROR(
  INDEX($M174:$M195,
    MATCH(
      _xlfn.SWITCH(AI174,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$E174:$E195, 0
    )
  ),
0
)</f>
        <v>25</v>
      </c>
      <c r="AJ184" s="5">
        <v>0</v>
      </c>
      <c r="AK184" s="5">
        <f t="shared" si="92"/>
        <v>25</v>
      </c>
      <c r="AM184" s="22" t="s">
        <v>166</v>
      </c>
      <c r="AN184" s="5" cm="1">
        <f t="array" ref="AN184">IFERROR(
  INDEX($M174:$M195,
    MATCH(
      _xlfn.SWITCH(AN174,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$E174:$E195, 0
    )
  ),
0
)</f>
        <v>25</v>
      </c>
      <c r="AO184" s="5">
        <v>0</v>
      </c>
      <c r="AP184" s="5">
        <f t="shared" si="93"/>
        <v>25</v>
      </c>
      <c r="AR184" s="22" t="s">
        <v>166</v>
      </c>
      <c r="AS184" s="5" cm="1">
        <f t="array" ref="AS184">IFERROR(
  INDEX($M174:$M195,
    MATCH(
      _xlfn.SWITCH(AS174,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$E174:$E195, 0
    )
  ),
0
)</f>
        <v>25</v>
      </c>
      <c r="AT184" s="5">
        <v>0</v>
      </c>
      <c r="AU184" s="5">
        <f t="shared" si="94"/>
        <v>25</v>
      </c>
    </row>
    <row r="185" spans="5:47" x14ac:dyDescent="0.3">
      <c r="E185" s="22" t="s">
        <v>135</v>
      </c>
      <c r="F185" s="6"/>
      <c r="G185" s="5">
        <f>IFERROR(INDEX(BuffData!$B$3:$W$119, MATCH($E173, BuffData!$A$3:$A$119, 0), MATCH($E185, BuffData!$B$2:$W$2, 0)),-1)</f>
        <v>0</v>
      </c>
      <c r="H185" s="5">
        <f>IFERROR(INDEX(BuffData!$X$3:$AS$119, MATCH(H172, BuffData!$A$3:$A$119, 0), MATCH($E185, BuffData!$X$2:$AS$2, 0)),-1)</f>
        <v>0</v>
      </c>
      <c r="I185" s="5">
        <f>IFERROR(INDEX(BuffData!$AT$3:$BO$119, MATCH(I$16, BuffData!$A$3:$A$119, 0), MATCH($E185, BuffData!$AT$2:$BO$2, 0)),-1)</f>
        <v>0</v>
      </c>
      <c r="J185" s="5">
        <f>IFERROR(INDEX(BuffData!$AT$3:$BO$119, MATCH(J$16, BuffData!$A$3:$A$119, 0), MATCH($E185, BuffData!$AT$2:$BO$2, 0)),-1)</f>
        <v>0</v>
      </c>
      <c r="K185" s="5">
        <f>IFERROR(INDEX(BuffData!$AT$3:$BO$119, MATCH(K$16, BuffData!$A$3:$A$119, 0), MATCH($E185, BuffData!$AT$2:$BO$2, 0)),-1)</f>
        <v>0</v>
      </c>
      <c r="L185" s="5">
        <f>IFERROR(INDEX(SeasonData!$A$3:$W$27, MATCH(L$16, SeasonData!$A$3:$A$116, 0), MATCH(E185, SeasonData!$A$2:$W$2, 0)),-1)</f>
        <v>0</v>
      </c>
      <c r="M185" s="5">
        <f>SUM(G185:L185)</f>
        <v>0</v>
      </c>
      <c r="N185" s="22" t="s">
        <v>123</v>
      </c>
      <c r="O185" s="5">
        <f>$M190</f>
        <v>0</v>
      </c>
      <c r="P185" s="5">
        <v>0</v>
      </c>
      <c r="Q185" s="5">
        <f t="shared" si="88"/>
        <v>0</v>
      </c>
      <c r="S185" s="22" t="s">
        <v>123</v>
      </c>
      <c r="T185" s="5">
        <f>$M190</f>
        <v>0</v>
      </c>
      <c r="U185" s="5">
        <v>0</v>
      </c>
      <c r="V185" s="5">
        <f t="shared" si="89"/>
        <v>0</v>
      </c>
      <c r="X185" s="22" t="s">
        <v>123</v>
      </c>
      <c r="Y185" s="5">
        <f>$M190</f>
        <v>0</v>
      </c>
      <c r="Z185" s="5">
        <v>0</v>
      </c>
      <c r="AA185" s="5">
        <f t="shared" si="90"/>
        <v>0</v>
      </c>
      <c r="AC185" s="22" t="s">
        <v>123</v>
      </c>
      <c r="AD185" s="5">
        <f>$M190</f>
        <v>0</v>
      </c>
      <c r="AE185" s="5">
        <v>0</v>
      </c>
      <c r="AF185" s="5">
        <f t="shared" si="91"/>
        <v>0</v>
      </c>
      <c r="AH185" s="22" t="s">
        <v>123</v>
      </c>
      <c r="AI185" s="5">
        <f>$M190</f>
        <v>0</v>
      </c>
      <c r="AJ185" s="5">
        <v>0</v>
      </c>
      <c r="AK185" s="5">
        <f t="shared" si="92"/>
        <v>0</v>
      </c>
      <c r="AM185" s="22" t="s">
        <v>123</v>
      </c>
      <c r="AN185" s="5">
        <f>$M190</f>
        <v>0</v>
      </c>
      <c r="AO185" s="5">
        <v>0</v>
      </c>
      <c r="AP185" s="5">
        <f t="shared" si="93"/>
        <v>0</v>
      </c>
      <c r="AR185" s="22" t="s">
        <v>123</v>
      </c>
      <c r="AS185" s="5">
        <f>$M190</f>
        <v>0</v>
      </c>
      <c r="AT185" s="5">
        <v>0</v>
      </c>
      <c r="AU185" s="5">
        <f t="shared" si="94"/>
        <v>0</v>
      </c>
    </row>
    <row r="186" spans="5:47" x14ac:dyDescent="0.3">
      <c r="E186" s="22" t="s">
        <v>136</v>
      </c>
      <c r="F186" s="6"/>
      <c r="G186" s="5">
        <f>IFERROR(INDEX(BuffData!$B$3:$W$119, MATCH($E173, BuffData!$A$3:$A$119, 0), MATCH($E186, BuffData!$B$2:$W$2, 0)),-1)</f>
        <v>0</v>
      </c>
      <c r="H186" s="5">
        <f>IFERROR(INDEX(BuffData!$X$3:$AS$119, MATCH(H172, BuffData!$A$3:$A$119, 0), MATCH($E186, BuffData!$X$2:$AS$2, 0)),-1)</f>
        <v>0</v>
      </c>
      <c r="I186" s="5">
        <f>IFERROR(INDEX(BuffData!$AT$3:$BO$119, MATCH(I$16, BuffData!$A$3:$A$119, 0), MATCH($E186, BuffData!$AT$2:$BO$2, 0)),-1)</f>
        <v>0</v>
      </c>
      <c r="J186" s="5">
        <f>IFERROR(INDEX(BuffData!$AT$3:$BO$119, MATCH(J$16, BuffData!$A$3:$A$119, 0), MATCH($E186, BuffData!$AT$2:$BO$2, 0)),-1)</f>
        <v>0</v>
      </c>
      <c r="K186" s="5">
        <f>IFERROR(INDEX(BuffData!$AT$3:$BO$119, MATCH(K$16, BuffData!$A$3:$A$119, 0), MATCH($E186, BuffData!$AT$2:$BO$2, 0)),-1)</f>
        <v>0</v>
      </c>
      <c r="L186" s="5">
        <f>IFERROR(INDEX(SeasonData!$A$3:$W$27, MATCH(L$16, SeasonData!$A$3:$A$116, 0), MATCH(E186, SeasonData!$A$2:$W$2, 0)),-1)</f>
        <v>0</v>
      </c>
      <c r="M186" s="5">
        <f t="shared" ref="M186:M190" si="96">SUM(G186:L186)</f>
        <v>0</v>
      </c>
      <c r="N186" s="22" t="s">
        <v>162</v>
      </c>
      <c r="O186" s="5">
        <f>$M191</f>
        <v>80</v>
      </c>
      <c r="P186" s="5">
        <v>0</v>
      </c>
      <c r="Q186" s="5">
        <f t="shared" si="88"/>
        <v>80</v>
      </c>
      <c r="S186" s="22" t="s">
        <v>162</v>
      </c>
      <c r="T186" s="5">
        <f>$M191</f>
        <v>80</v>
      </c>
      <c r="U186" s="5">
        <v>0</v>
      </c>
      <c r="V186" s="5">
        <f t="shared" si="89"/>
        <v>80</v>
      </c>
      <c r="X186" s="22" t="s">
        <v>162</v>
      </c>
      <c r="Y186" s="5">
        <f>$M191</f>
        <v>80</v>
      </c>
      <c r="Z186" s="5">
        <v>0</v>
      </c>
      <c r="AA186" s="5">
        <f t="shared" si="90"/>
        <v>80</v>
      </c>
      <c r="AC186" s="22" t="s">
        <v>162</v>
      </c>
      <c r="AD186" s="5">
        <f>$M191</f>
        <v>80</v>
      </c>
      <c r="AE186" s="5">
        <v>0</v>
      </c>
      <c r="AF186" s="5">
        <f t="shared" si="91"/>
        <v>80</v>
      </c>
      <c r="AH186" s="22" t="s">
        <v>162</v>
      </c>
      <c r="AI186" s="5">
        <f>$M191</f>
        <v>80</v>
      </c>
      <c r="AJ186" s="5">
        <v>0</v>
      </c>
      <c r="AK186" s="5">
        <f t="shared" si="92"/>
        <v>80</v>
      </c>
      <c r="AM186" s="22" t="s">
        <v>162</v>
      </c>
      <c r="AN186" s="5">
        <f>$M191</f>
        <v>80</v>
      </c>
      <c r="AO186" s="5">
        <v>0</v>
      </c>
      <c r="AP186" s="5">
        <f t="shared" si="93"/>
        <v>80</v>
      </c>
      <c r="AR186" s="22" t="s">
        <v>162</v>
      </c>
      <c r="AS186" s="5">
        <f>$M191</f>
        <v>80</v>
      </c>
      <c r="AT186" s="5">
        <v>0</v>
      </c>
      <c r="AU186" s="5">
        <f t="shared" si="94"/>
        <v>80</v>
      </c>
    </row>
    <row r="187" spans="5:47" x14ac:dyDescent="0.3">
      <c r="E187" s="22" t="s">
        <v>139</v>
      </c>
      <c r="F187" s="6"/>
      <c r="G187" s="5">
        <f>IFERROR(INDEX(BuffData!$B$3:$W$119, MATCH($E173, BuffData!$A$3:$A$119, 0), MATCH($E187, BuffData!$B$2:$W$2, 0)),-1)</f>
        <v>0</v>
      </c>
      <c r="H187" s="5">
        <f>IFERROR(INDEX(BuffData!$X$3:$AS$119, MATCH(H172, BuffData!$A$3:$A$119, 0), MATCH($E187, BuffData!$X$2:$AS$2, 0)),-1)</f>
        <v>0</v>
      </c>
      <c r="I187" s="5">
        <f>IFERROR(INDEX(BuffData!$AT$3:$BO$119, MATCH(I$16, BuffData!$A$3:$A$119, 0), MATCH($E187, BuffData!$AT$2:$BO$2, 0)),-1)</f>
        <v>0</v>
      </c>
      <c r="J187" s="5">
        <f>IFERROR(INDEX(BuffData!$AT$3:$BO$119, MATCH(J$16, BuffData!$A$3:$A$119, 0), MATCH($E187, BuffData!$AT$2:$BO$2, 0)),-1)</f>
        <v>0</v>
      </c>
      <c r="K187" s="5">
        <f>IFERROR(INDEX(BuffData!$AT$3:$BO$119, MATCH(K$16, BuffData!$A$3:$A$119, 0), MATCH($E187, BuffData!$AT$2:$BO$2, 0)),-1)</f>
        <v>0</v>
      </c>
      <c r="L187" s="5">
        <f>IFERROR(INDEX(SeasonData!$A$3:$W$27, MATCH(L$16, SeasonData!$A$3:$A$116, 0), MATCH(E187, SeasonData!$A$2:$W$2, 0)),-1)</f>
        <v>0</v>
      </c>
      <c r="M187" s="5">
        <f t="shared" si="96"/>
        <v>0</v>
      </c>
      <c r="N187" s="5" t="s">
        <v>104</v>
      </c>
      <c r="O187" s="5">
        <f>$M192</f>
        <v>36</v>
      </c>
      <c r="P187" s="5">
        <v>0</v>
      </c>
      <c r="Q187" s="5">
        <f t="shared" si="88"/>
        <v>36</v>
      </c>
      <c r="S187" s="5" t="s">
        <v>104</v>
      </c>
      <c r="T187" s="5">
        <f>$M192</f>
        <v>36</v>
      </c>
      <c r="U187" s="5">
        <v>0</v>
      </c>
      <c r="V187" s="5">
        <f t="shared" si="89"/>
        <v>36</v>
      </c>
      <c r="X187" s="5" t="s">
        <v>104</v>
      </c>
      <c r="Y187" s="5">
        <f>$M192</f>
        <v>36</v>
      </c>
      <c r="Z187" s="5">
        <v>0</v>
      </c>
      <c r="AA187" s="5">
        <f t="shared" si="90"/>
        <v>36</v>
      </c>
      <c r="AC187" s="5" t="s">
        <v>104</v>
      </c>
      <c r="AD187" s="5">
        <f>$M192</f>
        <v>36</v>
      </c>
      <c r="AE187" s="5">
        <v>0</v>
      </c>
      <c r="AF187" s="5">
        <f t="shared" si="91"/>
        <v>36</v>
      </c>
      <c r="AH187" s="5" t="s">
        <v>104</v>
      </c>
      <c r="AI187" s="5">
        <f>$M192</f>
        <v>36</v>
      </c>
      <c r="AJ187" s="5">
        <v>0</v>
      </c>
      <c r="AK187" s="5">
        <f t="shared" si="92"/>
        <v>36</v>
      </c>
      <c r="AM187" s="5" t="s">
        <v>104</v>
      </c>
      <c r="AN187" s="5">
        <f>$M192</f>
        <v>36</v>
      </c>
      <c r="AO187" s="5">
        <v>0</v>
      </c>
      <c r="AP187" s="5">
        <f t="shared" si="93"/>
        <v>36</v>
      </c>
      <c r="AR187" s="5" t="s">
        <v>104</v>
      </c>
      <c r="AS187" s="5">
        <f>$M192</f>
        <v>36</v>
      </c>
      <c r="AT187" s="5">
        <v>0</v>
      </c>
      <c r="AU187" s="5">
        <f t="shared" si="94"/>
        <v>36</v>
      </c>
    </row>
    <row r="188" spans="5:47" x14ac:dyDescent="0.3">
      <c r="E188" s="22" t="s">
        <v>137</v>
      </c>
      <c r="F188" s="6"/>
      <c r="G188" s="5">
        <f>IFERROR(INDEX(BuffData!$B$3:$W$119, MATCH($E173, BuffData!$A$3:$A$119, 0), MATCH($E188, BuffData!$B$2:$W$2, 0)),-1)</f>
        <v>0</v>
      </c>
      <c r="H188" s="5">
        <f>IFERROR(INDEX(BuffData!$X$3:$AS$119, MATCH(H172, BuffData!$A$3:$A$119, 0), MATCH($E188, BuffData!$X$2:$AS$2, 0)),-1)</f>
        <v>25</v>
      </c>
      <c r="I188" s="5">
        <f>IFERROR(INDEX(BuffData!$AT$3:$BO$119, MATCH(I$16, BuffData!$A$3:$A$119, 0), MATCH($E188, BuffData!$AT$2:$BO$2, 0)),-1)</f>
        <v>0</v>
      </c>
      <c r="J188" s="5">
        <f>IFERROR(INDEX(BuffData!$AT$3:$BO$119, MATCH(J$16, BuffData!$A$3:$A$119, 0), MATCH($E188, BuffData!$AT$2:$BO$2, 0)),-1)</f>
        <v>0</v>
      </c>
      <c r="K188" s="5">
        <f>IFERROR(INDEX(BuffData!$AT$3:$BO$119, MATCH(K$16, BuffData!$A$3:$A$119, 0), MATCH($E188, BuffData!$AT$2:$BO$2, 0)),-1)</f>
        <v>0</v>
      </c>
      <c r="L188" s="5">
        <f>IFERROR(INDEX(SeasonData!$A$3:$W$27, MATCH(L$16, SeasonData!$A$3:$A$116, 0), MATCH(E188, SeasonData!$A$2:$W$2, 0)),-1)</f>
        <v>0</v>
      </c>
      <c r="M188" s="5">
        <f t="shared" si="96"/>
        <v>25</v>
      </c>
      <c r="N188" s="5" t="s">
        <v>110</v>
      </c>
      <c r="O188" s="5">
        <f>$M193</f>
        <v>0</v>
      </c>
      <c r="P188" s="5">
        <v>0</v>
      </c>
      <c r="Q188" s="5">
        <f t="shared" si="88"/>
        <v>0</v>
      </c>
      <c r="S188" s="5" t="s">
        <v>110</v>
      </c>
      <c r="T188" s="5">
        <f>$M193</f>
        <v>0</v>
      </c>
      <c r="U188" s="5">
        <v>0</v>
      </c>
      <c r="V188" s="5">
        <f t="shared" si="89"/>
        <v>0</v>
      </c>
      <c r="X188" s="5" t="s">
        <v>110</v>
      </c>
      <c r="Y188" s="5">
        <f>$M193</f>
        <v>0</v>
      </c>
      <c r="Z188" s="5">
        <v>0</v>
      </c>
      <c r="AA188" s="5">
        <f t="shared" si="90"/>
        <v>0</v>
      </c>
      <c r="AC188" s="5" t="s">
        <v>110</v>
      </c>
      <c r="AD188" s="5">
        <f>$M193</f>
        <v>0</v>
      </c>
      <c r="AE188" s="5">
        <v>0</v>
      </c>
      <c r="AF188" s="5">
        <f t="shared" si="91"/>
        <v>0</v>
      </c>
      <c r="AH188" s="5" t="s">
        <v>110</v>
      </c>
      <c r="AI188" s="5">
        <f>$M193</f>
        <v>0</v>
      </c>
      <c r="AJ188" s="5">
        <v>0</v>
      </c>
      <c r="AK188" s="5">
        <f t="shared" si="92"/>
        <v>0</v>
      </c>
      <c r="AM188" s="5" t="s">
        <v>110</v>
      </c>
      <c r="AN188" s="5">
        <f>$M193</f>
        <v>0</v>
      </c>
      <c r="AO188" s="5">
        <v>0</v>
      </c>
      <c r="AP188" s="5">
        <f t="shared" si="93"/>
        <v>0</v>
      </c>
      <c r="AR188" s="5" t="s">
        <v>110</v>
      </c>
      <c r="AS188" s="5">
        <f>$M193</f>
        <v>0</v>
      </c>
      <c r="AT188" s="5">
        <v>0</v>
      </c>
      <c r="AU188" s="5">
        <f t="shared" si="94"/>
        <v>0</v>
      </c>
    </row>
    <row r="189" spans="5:47" x14ac:dyDescent="0.3">
      <c r="E189" s="22" t="s">
        <v>138</v>
      </c>
      <c r="F189" s="6"/>
      <c r="G189" s="5">
        <f>IFERROR(INDEX(BuffData!$B$3:$W$119, MATCH($E173, BuffData!$A$3:$A$119, 0), MATCH($E189, BuffData!$B$2:$W$2, 0)),-1)</f>
        <v>0</v>
      </c>
      <c r="H189" s="5">
        <f>IFERROR(INDEX(BuffData!$X$3:$AS$119, MATCH(H172, BuffData!$A$3:$A$119, 0), MATCH($E189, BuffData!$X$2:$AS$2, 0)),-1)</f>
        <v>0</v>
      </c>
      <c r="I189" s="5">
        <f>IFERROR(INDEX(BuffData!$AT$3:$BO$119, MATCH(I$16, BuffData!$A$3:$A$119, 0), MATCH($E189, BuffData!$AT$2:$BO$2, 0)),-1)</f>
        <v>0</v>
      </c>
      <c r="J189" s="5">
        <f>IFERROR(INDEX(BuffData!$AT$3:$BO$119, MATCH(J$16, BuffData!$A$3:$A$119, 0), MATCH($E189, BuffData!$AT$2:$BO$2, 0)),-1)</f>
        <v>0</v>
      </c>
      <c r="K189" s="5">
        <f>IFERROR(INDEX(BuffData!$AT$3:$BO$119, MATCH(K$16, BuffData!$A$3:$A$119, 0), MATCH($E189, BuffData!$AT$2:$BO$2, 0)),-1)</f>
        <v>0</v>
      </c>
      <c r="L189" s="5">
        <f>IFERROR(INDEX(SeasonData!$A$3:$W$27, MATCH(L$16, SeasonData!$A$3:$A$116, 0), MATCH(E189, SeasonData!$A$2:$W$2, 0)),-1)</f>
        <v>0</v>
      </c>
      <c r="M189" s="5">
        <f t="shared" si="96"/>
        <v>0</v>
      </c>
      <c r="N189" s="5" t="s">
        <v>133</v>
      </c>
      <c r="O189" s="5">
        <f>$M194</f>
        <v>0</v>
      </c>
      <c r="P189" s="5">
        <v>0</v>
      </c>
      <c r="Q189" s="5">
        <f t="shared" si="88"/>
        <v>0</v>
      </c>
      <c r="S189" s="5" t="s">
        <v>133</v>
      </c>
      <c r="T189" s="5">
        <f>$M194</f>
        <v>0</v>
      </c>
      <c r="U189" s="5">
        <v>0</v>
      </c>
      <c r="V189" s="5">
        <f t="shared" si="89"/>
        <v>0</v>
      </c>
      <c r="X189" s="5" t="s">
        <v>133</v>
      </c>
      <c r="Y189" s="5">
        <f>$M194</f>
        <v>0</v>
      </c>
      <c r="Z189" s="5">
        <v>0</v>
      </c>
      <c r="AA189" s="5">
        <f t="shared" si="90"/>
        <v>0</v>
      </c>
      <c r="AC189" s="5" t="s">
        <v>133</v>
      </c>
      <c r="AD189" s="5">
        <f>$M194</f>
        <v>0</v>
      </c>
      <c r="AE189" s="5">
        <v>0</v>
      </c>
      <c r="AF189" s="5">
        <f t="shared" si="91"/>
        <v>0</v>
      </c>
      <c r="AH189" s="5" t="s">
        <v>133</v>
      </c>
      <c r="AI189" s="5">
        <f>$M194</f>
        <v>0</v>
      </c>
      <c r="AJ189" s="5">
        <v>0</v>
      </c>
      <c r="AK189" s="5">
        <f t="shared" si="92"/>
        <v>0</v>
      </c>
      <c r="AM189" s="5" t="s">
        <v>133</v>
      </c>
      <c r="AN189" s="5">
        <f>$M194</f>
        <v>0</v>
      </c>
      <c r="AO189" s="5">
        <v>0</v>
      </c>
      <c r="AP189" s="5">
        <f t="shared" si="93"/>
        <v>0</v>
      </c>
      <c r="AR189" s="5" t="s">
        <v>133</v>
      </c>
      <c r="AS189" s="5">
        <f>$M194</f>
        <v>0</v>
      </c>
      <c r="AT189" s="5">
        <v>0</v>
      </c>
      <c r="AU189" s="5">
        <f t="shared" si="94"/>
        <v>0</v>
      </c>
    </row>
    <row r="190" spans="5:47" x14ac:dyDescent="0.3">
      <c r="E190" s="22" t="s">
        <v>123</v>
      </c>
      <c r="F190" s="6"/>
      <c r="G190" s="5">
        <f>IFERROR(INDEX(BuffData!$B$3:$W$119, MATCH($E173, BuffData!$A$3:$A$119, 0), MATCH($E190, BuffData!$B$2:$W$2, 0)),-1)</f>
        <v>0</v>
      </c>
      <c r="H190" s="5">
        <f>IFERROR(
  IF(
    TRIM(INDEX(CharacterData!$G$3:$G$36, MATCH($E173, CharacterData!$A$3:$A$36, 0))) =
    TRIM(INDEX(CharacterData!$G$3:$G$36, MATCH(H172, CharacterData!$A$3:$A$36, 0))),
    INDEX(BuffData!$X$3:$AS$119,
          MATCH(H172, BuffData!$A$3:$A$119, 0),
          MATCH($E190, BuffData!$X$2:$AS$2, 0)
    ),
    0
  ),
-1
)</f>
        <v>0</v>
      </c>
      <c r="I190" s="5">
        <f>IFERROR(
  IF(
    TRIM(INDEX(CharacterData!$G$3:$G$36, MATCH($E173, CharacterData!$A$3:$A$36, 0))) =
    TRIM(INDEX(CharacterData!$G$3:$G$36, MATCH(I172, CharacterData!$A$3:$A$36, 0))),
    INDEX(BuffData!$AT$3:$BO$119,
          MATCH(I172, BuffData!$A$3:$A$119, 0),
          MATCH($E190, BuffData!$AT$2:$BO$2, 0)
    ),
    0
  ),
-1
)</f>
        <v>0</v>
      </c>
      <c r="J190" s="5">
        <f>IFERROR(
  IF(
    TRIM(INDEX(CharacterData!$G$3:$G$36, MATCH($E173, CharacterData!$A$3:$A$36, 0))) =
    TRIM(INDEX(CharacterData!$G$3:$G$36, MATCH(J172, CharacterData!$A$3:$A$36, 0))),
    INDEX(BuffData!$AT$3:$BO$119,
          MATCH(J172, BuffData!$A$3:$A$119, 0),
          MATCH($E190, BuffData!$AT$2:$BO$2, 0)
    ),
    0
  ),
-1
)</f>
        <v>0</v>
      </c>
      <c r="K190" s="5">
        <f>IFERROR(
  IF(
    TRIM(INDEX(CharacterData!$G$3:$G$36, MATCH($E173, CharacterData!$A$3:$A$36, 0))) =
    TRIM(INDEX(CharacterData!$G$3:$G$36, MATCH(K172, CharacterData!$A$3:$A$36, 0))),
    INDEX(BuffData!$AT$3:$BO$119,
          MATCH(K172, BuffData!$A$3:$A$119, 0),
          MATCH($E190, BuffData!$AT$2:$BO$2, 0)
    ),
    0
  ),
-1
)</f>
        <v>0</v>
      </c>
      <c r="L190" s="5">
        <f>IFERROR(
  IF(
    TRIM(INDEX(CharacterData!$G$3:$G$36, MATCH($E173, CharacterData!$A$3:$A$36, 0))) =
    TRIM(INDEX(CharacterData!$G$3:$G$36, MATCH(L172, CharacterData!$A$3:$A$36, 0))),
    INDEX(SeasonData!$A$3:$W$27,
          MATCH(L172, SeasonData!$A$3:$A$27, 0),
          MATCH($E190, SeasonData!$A$2:$W$2, 0)
    ),
    0
  ),
-1
)</f>
        <v>0</v>
      </c>
      <c r="M190" s="5">
        <f t="shared" si="96"/>
        <v>0</v>
      </c>
    </row>
    <row r="191" spans="5:47" x14ac:dyDescent="0.3">
      <c r="E191" s="22" t="s">
        <v>162</v>
      </c>
      <c r="F191" s="6"/>
      <c r="G191" s="5">
        <f>IFERROR(INDEX(BuffData!$B$3:$W$119, MATCH($E173, BuffData!$A$3:$A$119, 0), MATCH($E191, BuffData!$B$2:$W$2, 0)),-1)</f>
        <v>40</v>
      </c>
      <c r="H191" s="5">
        <f>IFERROR(INDEX(BuffData!$X$3:$AS$119, MATCH(H172, BuffData!$A$3:$A$119, 0), MATCH($E191, BuffData!$X$2:$AS$2, 0)),-1)</f>
        <v>15</v>
      </c>
      <c r="I191" s="5">
        <f>IFERROR(INDEX(BuffData!$AT$3:$BO$119, MATCH(I$16, BuffData!$A$3:$A$119, 0), MATCH($E191, BuffData!$AT$2:$BO$2, 0)),-1)</f>
        <v>0</v>
      </c>
      <c r="J191" s="5">
        <f>IFERROR(INDEX(BuffData!$AT$3:$BO$119, MATCH(J$16, BuffData!$A$3:$A$119, 0), MATCH($E191, BuffData!$AT$2:$BO$2, 0)),-1)</f>
        <v>0</v>
      </c>
      <c r="K191" s="5">
        <f>IFERROR(INDEX(BuffData!$AT$3:$BO$119, MATCH(K$16, BuffData!$A$3:$A$119, 0), MATCH($E191, BuffData!$AT$2:$BO$2, 0)),-1)</f>
        <v>25</v>
      </c>
      <c r="L191" s="5">
        <f>IFERROR(INDEX(SeasonData!$A$3:$W$27, MATCH(L$16, SeasonData!$A$3:$A$116, 0), MATCH(E191, SeasonData!$A$2:$W$2, 0)),-1)</f>
        <v>0</v>
      </c>
      <c r="M191" s="5">
        <f>SUM(G191:L191)</f>
        <v>80</v>
      </c>
      <c r="O191" s="5" t="s">
        <v>167</v>
      </c>
      <c r="P191" s="5">
        <f>Q176 * (Q177+100)/100 * Q178/100 * ((1-Q179/100) + Q179/100*Q180/100) * (Q181+Q182+Q183+100)/100 * (Q184+Q185+Q186+100)/100 * (800 + 8*$N$3 ) / (800 + 8*$N$3 + (792 + 8*$N$4)*(1-Q187/100)) * (1+Q188/100) * (1 - $Q$3/100 + Q189/100)</f>
        <v>26970.242161206384</v>
      </c>
      <c r="T191" s="5" t="s">
        <v>167</v>
      </c>
      <c r="U191" s="5">
        <f>V176 * (V177+100)/100 * V178/100 * ((1-V179/100) + V179/100*V180/100) * (V181+V182+V183+100)/100 * (V184+V185+V186+100)/100 * (800 + 8*$N$3 ) / (800 + 8*$N$3 + (792 + 8*$N$4)*(1-V187/100)) * (1+V188/100) * (1 - $Q$3/100 + V189/100)</f>
        <v>72299.234957602268</v>
      </c>
      <c r="Y191" s="5" t="s">
        <v>167</v>
      </c>
      <c r="Z191" s="5">
        <f>AA176 * (AA177+100)/100 * AA178/100 * ((1-AA179/100) + AA179/100*AA180/100) * (AA181+AA182+AA183+100)/100 * (AA184+AA185+AA186+100)/100 * (800 + 8*$N$3 ) / (800 + 8*$N$3 + (792 + 8*$N$4)*(1-AA187/100)) * (1+AA188/100) * (1 - $Q$3/100 + AA189/100)</f>
        <v>263137.17340167513</v>
      </c>
      <c r="AD191" s="5" t="s">
        <v>167</v>
      </c>
      <c r="AE191" s="5">
        <f>AF176 * (AF177+100)/100 * AF178/100 * ((1-AF179/100) + AF179/100*AF180/100) * (AF181+AF182+AF183+100)/100 * (AF184+AF185+AF186+100)/100 * (800 + 8*$N$3 ) / (800 + 8*$N$3 + (792 + 8*$N$4)*(1-AF187/100)) * (1+AF188/100) * (1 - $Q$3/100 + AF189/100)</f>
        <v>153623.01920405071</v>
      </c>
      <c r="AI191" s="5" t="s">
        <v>167</v>
      </c>
      <c r="AJ191" s="5">
        <f>AK176 * (AK177+100)/100 * AK178/100 * ((1-AK179/100) + AK179/100*AK180/100) * (AK181+AK182+AK183+100)/100 * (AK184+AK185+AK186+100)/100 * (800 + 8*$N$3 ) / (800 + 8*$N$3 + (792 + 8*$N$4)*(1-AK187/100)) * (1+AK188/100) * (1 - $Q$3/100 + AK189/100)</f>
        <v>246677.56420124113</v>
      </c>
      <c r="AN191" s="5" t="s">
        <v>167</v>
      </c>
      <c r="AO191" s="5">
        <f>AP176 * (AP177+100)/100 * AP178/100 * ((1-AP179/100) + AP179/100*AP180/100) * (AP181+AP182+AP183+100)/100 * (AP184+AP185+AP186+100)/100 * (800 + 8*$N$3 ) / (800 + 8*$N$3 + (792 + 8*$N$4)*(1-AP187/100)) * (1+AP188/100) * (1 - $Q$3/100 + AP189/100)</f>
        <v>153623.01920405071</v>
      </c>
      <c r="AS191" s="5" t="s">
        <v>167</v>
      </c>
      <c r="AT191" s="5">
        <f>AU176 * (AU177+100)/100 * AU178/100 * ((1-AU179/100) + AU179/100*AU180/100) * (AU181+AU182+AU183+100)/100 * (AU184+AU185+AU186+100)/100 * (800 + 8*$N$3 ) / (800 + 8*$N$3 + (792 + 8*$N$4)*(1-AU187/100)) * (1+AU188/100) * (1 - $Q$3/100 + AU189/100)</f>
        <v>38285.436020307745</v>
      </c>
    </row>
    <row r="192" spans="5:47" x14ac:dyDescent="0.3">
      <c r="E192" s="5" t="s">
        <v>104</v>
      </c>
      <c r="F192" s="6"/>
      <c r="G192" s="5">
        <f>IFERROR(INDEX(BuffData!$B$3:$W$119, MATCH($E173, BuffData!$A$3:$A$119, 0), MATCH($E192, BuffData!$B$2:$W$2, 0)),-1)</f>
        <v>36</v>
      </c>
      <c r="H192" s="5">
        <f>IFERROR(INDEX(BuffData!$X$3:$AS$119, MATCH(H172, BuffData!$A$3:$A$119, 0), MATCH($E192, BuffData!$X$2:$AS$2, 0)),-1)</f>
        <v>0</v>
      </c>
      <c r="I192" s="5">
        <f>IFERROR(INDEX(BuffData!$AT$3:$BO$119, MATCH(I$16, BuffData!$A$3:$A$119, 0), MATCH($E192, BuffData!$AT$2:$BO$2, 0)),-1)</f>
        <v>0</v>
      </c>
      <c r="J192" s="5">
        <f>IFERROR(INDEX(BuffData!$AT$3:$BO$119, MATCH(J$16, BuffData!$A$3:$A$119, 0), MATCH($E192, BuffData!$AT$2:$BO$2, 0)),-1)</f>
        <v>0</v>
      </c>
      <c r="K192" s="5">
        <f>IFERROR(INDEX(BuffData!$AT$3:$BO$119, MATCH(K$16, BuffData!$A$3:$A$119, 0), MATCH($E192, BuffData!$AT$2:$BO$2, 0)),-1)</f>
        <v>0</v>
      </c>
      <c r="L192" s="5">
        <f>IFERROR(INDEX(SeasonData!$A$3:$W$27, MATCH(L$16, SeasonData!$A$3:$A$116, 0), MATCH(E192, SeasonData!$A$2:$W$2, 0)),-1)</f>
        <v>0</v>
      </c>
      <c r="M192" s="5">
        <f t="shared" ref="M192:M194" si="97">SUM(G192:L192)</f>
        <v>36</v>
      </c>
    </row>
    <row r="193" spans="1:47" x14ac:dyDescent="0.3">
      <c r="E193" s="5" t="s">
        <v>110</v>
      </c>
      <c r="F193" s="6"/>
      <c r="G193" s="5">
        <f>IFERROR(INDEX(BuffData!$B$3:$W$119, MATCH($E173, BuffData!$A$3:$A$119, 0), MATCH($E193, BuffData!$B$2:$W$2, 0)),-1)</f>
        <v>0</v>
      </c>
      <c r="H193" s="5">
        <f>IFERROR(INDEX(BuffData!$X$3:$AS$119, MATCH(H172, BuffData!$A$3:$A$119, 0), MATCH($E193, BuffData!$X$2:$AS$2, 0)),-1)</f>
        <v>0</v>
      </c>
      <c r="I193" s="5">
        <f>IFERROR(INDEX(BuffData!$AT$3:$BO$119, MATCH(I$16, BuffData!$A$3:$A$119, 0), MATCH($E193, BuffData!$AT$2:$BO$2, 0)),-1)</f>
        <v>0</v>
      </c>
      <c r="J193" s="5">
        <f>IFERROR(INDEX(BuffData!$AT$3:$BO$119, MATCH(J$16, BuffData!$A$3:$A$119, 0), MATCH($E193, BuffData!$AT$2:$BO$2, 0)),-1)</f>
        <v>0</v>
      </c>
      <c r="K193" s="5">
        <f>IFERROR(INDEX(BuffData!$AT$3:$BO$119, MATCH(K$16, BuffData!$A$3:$A$119, 0), MATCH($E193, BuffData!$AT$2:$BO$2, 0)),-1)</f>
        <v>0</v>
      </c>
      <c r="L193" s="5">
        <f>IFERROR(INDEX(SeasonData!$A$3:$W$27, MATCH(L$16, SeasonData!$A$3:$A$116, 0), MATCH(E193, SeasonData!$A$2:$W$2, 0)),-1)</f>
        <v>0</v>
      </c>
      <c r="M193" s="5">
        <f t="shared" si="97"/>
        <v>0</v>
      </c>
    </row>
    <row r="194" spans="1:47" x14ac:dyDescent="0.3">
      <c r="E194" s="5" t="s">
        <v>133</v>
      </c>
      <c r="F194" s="6"/>
      <c r="G194" s="5">
        <f>IFERROR(INDEX(BuffData!$B$3:$W$119, MATCH($E173, BuffData!$A$3:$A$119, 0), MATCH($E194, BuffData!$B$2:$W$2, 0)),-1)</f>
        <v>0</v>
      </c>
      <c r="H194" s="5">
        <f>IFERROR(INDEX(BuffData!$X$3:$AS$119, MATCH(H172, BuffData!$A$3:$A$119, 0), MATCH($E194, BuffData!$X$2:$AS$2, 0)),-1)</f>
        <v>0</v>
      </c>
      <c r="I194" s="5">
        <f>IFERROR(INDEX(BuffData!$AT$3:$BO$119, MATCH(I$16, BuffData!$A$3:$A$119, 0), MATCH($E194, BuffData!$AT$2:$BO$2, 0)),-1)</f>
        <v>0</v>
      </c>
      <c r="J194" s="5">
        <f>IFERROR(INDEX(BuffData!$AT$3:$BO$119, MATCH(J$16, BuffData!$A$3:$A$119, 0), MATCH($E194, BuffData!$AT$2:$BO$2, 0)),-1)</f>
        <v>0</v>
      </c>
      <c r="K194" s="5">
        <f>IFERROR(INDEX(BuffData!$AT$3:$BO$119, MATCH(K$16, BuffData!$A$3:$A$119, 0), MATCH($E194, BuffData!$AT$2:$BO$2, 0)),-1)</f>
        <v>0</v>
      </c>
      <c r="L194" s="5">
        <f>IFERROR(INDEX(SeasonData!$A$3:$W$27, MATCH(L$16, SeasonData!$A$3:$A$116, 0), MATCH(E194, SeasonData!$A$2:$W$2, 0)),-1)</f>
        <v>0</v>
      </c>
      <c r="M194" s="5">
        <f t="shared" si="97"/>
        <v>0</v>
      </c>
    </row>
    <row r="198" spans="1:47" x14ac:dyDescent="0.3">
      <c r="H198" s="5" t="str">
        <f>IFERROR(
  CHOOSE(
    MATCH(E199, $E$2:$E$4, 0),
    $E$3, $E$4, $E$2
  ),
  "선택 필요"
)</f>
        <v>선택 필요</v>
      </c>
      <c r="I198" s="5" t="str">
        <f>$E$2</f>
        <v>유노</v>
      </c>
      <c r="J198" s="5" t="str">
        <f>$E$3</f>
        <v>린네</v>
      </c>
      <c r="K198" s="5" t="str">
        <f>$E$4</f>
        <v>모니에</v>
      </c>
      <c r="L198" s="5" t="str">
        <f>$K$3</f>
        <v>능양</v>
      </c>
      <c r="N198" s="23" t="s">
        <v>152</v>
      </c>
    </row>
    <row r="199" spans="1:47" x14ac:dyDescent="0.3">
      <c r="E199" s="23" t="s">
        <v>19</v>
      </c>
      <c r="F199" s="5" t="s">
        <v>143</v>
      </c>
      <c r="G199" s="5" t="s">
        <v>105</v>
      </c>
      <c r="H199" s="5" t="s">
        <v>142</v>
      </c>
      <c r="I199" s="5" t="s">
        <v>124</v>
      </c>
      <c r="J199" s="5" t="s">
        <v>125</v>
      </c>
      <c r="K199" s="5" t="s">
        <v>151</v>
      </c>
      <c r="L199" s="5" t="s">
        <v>149</v>
      </c>
      <c r="M199" s="5" t="s">
        <v>109</v>
      </c>
      <c r="N199" s="5" t="s">
        <v>150</v>
      </c>
      <c r="O199" s="153" t="s">
        <v>114</v>
      </c>
      <c r="P199" s="154"/>
      <c r="Q199" s="155"/>
      <c r="S199" s="5" t="s">
        <v>150</v>
      </c>
      <c r="T199" s="153" t="s">
        <v>199</v>
      </c>
      <c r="U199" s="154"/>
      <c r="V199" s="155"/>
      <c r="X199" s="5" t="s">
        <v>150</v>
      </c>
      <c r="Y199" s="153" t="s">
        <v>200</v>
      </c>
      <c r="Z199" s="154"/>
      <c r="AA199" s="155"/>
      <c r="AC199" s="5" t="s">
        <v>150</v>
      </c>
      <c r="AD199" s="153" t="s">
        <v>201</v>
      </c>
      <c r="AE199" s="154"/>
      <c r="AF199" s="155"/>
      <c r="AH199" s="5" t="s">
        <v>150</v>
      </c>
      <c r="AI199" s="153" t="s">
        <v>156</v>
      </c>
      <c r="AJ199" s="154"/>
      <c r="AK199" s="155"/>
      <c r="AM199" s="5" t="s">
        <v>150</v>
      </c>
      <c r="AN199" s="153" t="s">
        <v>155</v>
      </c>
      <c r="AO199" s="154"/>
      <c r="AP199" s="155"/>
      <c r="AR199" s="5" t="s">
        <v>150</v>
      </c>
      <c r="AS199" s="153" t="s">
        <v>202</v>
      </c>
      <c r="AT199" s="154"/>
      <c r="AU199" s="155"/>
    </row>
    <row r="200" spans="1:47" x14ac:dyDescent="0.3">
      <c r="E200" s="5" t="s">
        <v>115</v>
      </c>
      <c r="F200" s="5">
        <f>INDEX(CharacterData!$A$3:$AV$36, MATCH(E199, CharacterData!$A$3:$A$36, 0), MATCH($E200, CharacterData!$A$2:$AV$2, 0))</f>
        <v>1026</v>
      </c>
      <c r="G200" s="6"/>
      <c r="H200" s="6"/>
      <c r="I200" s="6"/>
      <c r="J200" s="6"/>
      <c r="K200" s="6"/>
      <c r="L200" s="6"/>
      <c r="M200" s="5">
        <f>F200</f>
        <v>1026</v>
      </c>
      <c r="N200" s="5" t="s">
        <v>118</v>
      </c>
      <c r="O200" s="153" t="s">
        <v>171</v>
      </c>
      <c r="P200" s="154"/>
      <c r="Q200" s="155"/>
      <c r="S200" s="5" t="s">
        <v>118</v>
      </c>
      <c r="T200" s="153" t="s">
        <v>164</v>
      </c>
      <c r="U200" s="154"/>
      <c r="V200" s="155"/>
      <c r="X200" s="5" t="s">
        <v>118</v>
      </c>
      <c r="Y200" s="153" t="s">
        <v>171</v>
      </c>
      <c r="Z200" s="154"/>
      <c r="AA200" s="155"/>
      <c r="AC200" s="5" t="s">
        <v>118</v>
      </c>
      <c r="AD200" s="153" t="s">
        <v>164</v>
      </c>
      <c r="AE200" s="154"/>
      <c r="AF200" s="155"/>
      <c r="AH200" s="5" t="s">
        <v>118</v>
      </c>
      <c r="AI200" s="153" t="s">
        <v>171</v>
      </c>
      <c r="AJ200" s="154"/>
      <c r="AK200" s="155"/>
      <c r="AM200" s="5" t="s">
        <v>118</v>
      </c>
      <c r="AN200" s="153" t="s">
        <v>171</v>
      </c>
      <c r="AO200" s="154"/>
      <c r="AP200" s="155"/>
      <c r="AR200" s="5" t="s">
        <v>118</v>
      </c>
      <c r="AS200" s="153" t="s">
        <v>187</v>
      </c>
      <c r="AT200" s="154"/>
      <c r="AU200" s="155"/>
    </row>
    <row r="201" spans="1:47" x14ac:dyDescent="0.3">
      <c r="A201" s="1" t="s">
        <v>19</v>
      </c>
      <c r="B201" s="1" t="s">
        <v>178</v>
      </c>
      <c r="C201" s="1">
        <f>P217+U217+Z217+AE217+AJ217+AO217+AT217+AY217+BD217+BI217+BN217+BS217+BX217+CC217</f>
        <v>1142317.9378993907</v>
      </c>
      <c r="E201" s="5" t="s">
        <v>116</v>
      </c>
      <c r="F201" s="5">
        <f>INDEX(CharacterData!$A$3:$AV$36, MATCH(E199, CharacterData!$A$3:$A$36, 0), MATCH($E201, CharacterData!$A$2:$AV$2, 0))</f>
        <v>109.11306042884991</v>
      </c>
      <c r="G201" s="5">
        <f>IFERROR(INDEX(BuffData!$B$3:$W$119, MATCH($E199, BuffData!$A$3:$A$119, 0), MATCH("공격력 버프", BuffData!$B$2:$W$2, 0)),-1)</f>
        <v>12</v>
      </c>
      <c r="H201" s="5">
        <f>IFERROR(INDEX(BuffData!$X$3:$AS$119, MATCH(H198, BuffData!$A$3:$A$119, 0), MATCH("공격력 버프", BuffData!$X$2:$AS$2, 0)),-1)</f>
        <v>-1</v>
      </c>
      <c r="I201" s="5">
        <f>IFERROR(INDEX(BuffData!$AT$3:$BO$119, MATCH(I$16, BuffData!$A$3:$A$119, 0), MATCH("공격력 버프", BuffData!$AT$2:$BO$2, 0)),-1)</f>
        <v>0</v>
      </c>
      <c r="J201" s="5">
        <f>IFERROR(INDEX(BuffData!$AT$3:$BO$119, MATCH(J$16, BuffData!$A$3:$A$119, 0), MATCH("공격력 버프", BuffData!$AT$2:$BO$2, 0)),-1)</f>
        <v>0</v>
      </c>
      <c r="K201" s="5">
        <f>IFERROR(INDEX(BuffData!$AT$3:$BO$119, MATCH(K$16, BuffData!$A$3:$A$119, 0), MATCH("공격력 버프", BuffData!$AT$2:$BO$2, 0)),-1)</f>
        <v>25</v>
      </c>
      <c r="L201" s="5">
        <f>IFERROR(INDEX(SeasonData!$A$3:$W$27, MATCH(L$16, SeasonData!$A$3:$A$116, 0), MATCH("공격력 버프", SeasonData!$A$2:$W$2, 0)),-1)</f>
        <v>0</v>
      </c>
      <c r="M201" s="5">
        <f>SUM(F201:L201)</f>
        <v>145.11306042884991</v>
      </c>
      <c r="N201" s="5"/>
      <c r="O201" s="5" t="s">
        <v>112</v>
      </c>
      <c r="P201" s="5" t="s">
        <v>113</v>
      </c>
      <c r="Q201" s="5" t="s">
        <v>111</v>
      </c>
      <c r="S201" s="5"/>
      <c r="T201" s="5" t="s">
        <v>112</v>
      </c>
      <c r="U201" s="5" t="s">
        <v>113</v>
      </c>
      <c r="V201" s="5" t="s">
        <v>111</v>
      </c>
      <c r="X201" s="5"/>
      <c r="Y201" s="5" t="s">
        <v>112</v>
      </c>
      <c r="Z201" s="5" t="s">
        <v>113</v>
      </c>
      <c r="AA201" s="5" t="s">
        <v>111</v>
      </c>
      <c r="AC201" s="5"/>
      <c r="AD201" s="5" t="s">
        <v>112</v>
      </c>
      <c r="AE201" s="5" t="s">
        <v>113</v>
      </c>
      <c r="AF201" s="5" t="s">
        <v>111</v>
      </c>
      <c r="AH201" s="5"/>
      <c r="AI201" s="5" t="s">
        <v>112</v>
      </c>
      <c r="AJ201" s="5" t="s">
        <v>113</v>
      </c>
      <c r="AK201" s="5" t="s">
        <v>111</v>
      </c>
      <c r="AM201" s="5"/>
      <c r="AN201" s="5" t="s">
        <v>112</v>
      </c>
      <c r="AO201" s="5" t="s">
        <v>113</v>
      </c>
      <c r="AP201" s="5" t="s">
        <v>111</v>
      </c>
      <c r="AR201" s="5"/>
      <c r="AS201" s="5" t="s">
        <v>112</v>
      </c>
      <c r="AT201" s="5" t="s">
        <v>113</v>
      </c>
      <c r="AU201" s="5" t="s">
        <v>111</v>
      </c>
    </row>
    <row r="202" spans="1:47" x14ac:dyDescent="0.3">
      <c r="B202" s="1" t="s">
        <v>179</v>
      </c>
      <c r="C202" s="1">
        <v>13</v>
      </c>
      <c r="E202" s="5" t="s">
        <v>1</v>
      </c>
      <c r="F202" s="5">
        <f>INDEX(CharacterData!$A$3:$AV$36, MATCH(E199, CharacterData!$A$3:$A$36, 0), MATCH($E202, CharacterData!$A$2:$AV$2, 0))</f>
        <v>62.5</v>
      </c>
      <c r="G202" s="5">
        <f>IFERROR(INDEX(BuffData!$B$3:$W$119, MATCH($E199, BuffData!$A$3:$A$119, 0), MATCH($E202, BuffData!$B$2:$W$2, 0)),-1)</f>
        <v>20</v>
      </c>
      <c r="H202" s="5">
        <f>IFERROR(INDEX(BuffData!$X$3:$AS$119, MATCH(H198, BuffData!$A$3:$A$119, 0), MATCH($E202, BuffData!$X$2:$AS$2, 0)),-1)</f>
        <v>-1</v>
      </c>
      <c r="I202" s="5">
        <f>IFERROR(INDEX(BuffData!$AT$3:$BO$119, MATCH(I$16, BuffData!$A$3:$A$119, 0), MATCH($E202, BuffData!$AT$2:$BO$2, 0)),-1)</f>
        <v>0</v>
      </c>
      <c r="J202" s="5">
        <f>IFERROR(INDEX(BuffData!$AT$3:$BO$119, MATCH(J$16, BuffData!$A$3:$A$119, 0), MATCH($E202, BuffData!$AT$2:$BO$2, 0)),-1)</f>
        <v>0</v>
      </c>
      <c r="K202" s="5">
        <f>IFERROR(INDEX(BuffData!$AT$3:$BO$119, MATCH(K$16, BuffData!$A$3:$A$119, 0), MATCH($E202, BuffData!$AT$2:$BO$2, 0)),-1)</f>
        <v>0</v>
      </c>
      <c r="L202" s="5">
        <f>IFERROR(INDEX(SeasonData!$A$3:$W$27, MATCH(L$16, SeasonData!$A$3:$A$116, 0), MATCH(E202, SeasonData!$A$2:$W$2, 0)),-1)</f>
        <v>0</v>
      </c>
      <c r="M202" s="5">
        <f t="shared" ref="M202:M208" si="98">SUM(F202:L202)</f>
        <v>81.5</v>
      </c>
      <c r="N202" s="5" t="s">
        <v>115</v>
      </c>
      <c r="O202" s="6"/>
      <c r="P202" s="6"/>
      <c r="Q202" s="5">
        <f>$M200</f>
        <v>1026</v>
      </c>
      <c r="S202" s="5" t="s">
        <v>115</v>
      </c>
      <c r="T202" s="6"/>
      <c r="U202" s="6"/>
      <c r="V202" s="5">
        <f>$M200</f>
        <v>1026</v>
      </c>
      <c r="X202" s="5" t="s">
        <v>115</v>
      </c>
      <c r="Y202" s="6"/>
      <c r="Z202" s="6"/>
      <c r="AA202" s="5">
        <f>$M200</f>
        <v>1026</v>
      </c>
      <c r="AC202" s="5" t="s">
        <v>115</v>
      </c>
      <c r="AD202" s="6"/>
      <c r="AE202" s="6"/>
      <c r="AF202" s="5">
        <f>$M200</f>
        <v>1026</v>
      </c>
      <c r="AH202" s="5" t="s">
        <v>115</v>
      </c>
      <c r="AI202" s="6"/>
      <c r="AJ202" s="6"/>
      <c r="AK202" s="5">
        <f>$M200</f>
        <v>1026</v>
      </c>
      <c r="AM202" s="5" t="s">
        <v>115</v>
      </c>
      <c r="AN202" s="6"/>
      <c r="AO202" s="6"/>
      <c r="AP202" s="5">
        <f>$M200</f>
        <v>1026</v>
      </c>
      <c r="AR202" s="5" t="s">
        <v>115</v>
      </c>
      <c r="AS202" s="6"/>
      <c r="AT202" s="6"/>
      <c r="AU202" s="5">
        <f>$M200</f>
        <v>1026</v>
      </c>
    </row>
    <row r="203" spans="1:47" x14ac:dyDescent="0.3">
      <c r="E203" s="5" t="s">
        <v>87</v>
      </c>
      <c r="F203" s="5">
        <f>INDEX(CharacterData!$A$3:$AV$36, MATCH(E199, CharacterData!$A$3:$A$36, 0), MATCH($E203, CharacterData!$A$2:$AV$2, 0))</f>
        <v>244.4</v>
      </c>
      <c r="G203" s="5">
        <f>IFERROR(INDEX(BuffData!$B$3:$W$119, MATCH($E199, BuffData!$A$3:$A$119, 0), MATCH($E203, BuffData!$B$2:$W$2, 0)),-1)</f>
        <v>60</v>
      </c>
      <c r="H203" s="5">
        <f>IFERROR(INDEX(BuffData!$X$3:$AS$119, MATCH(H198, BuffData!$A$3:$A$119, 0), MATCH($E203, BuffData!$X$2:$AS$2, 0)),-1)</f>
        <v>-1</v>
      </c>
      <c r="I203" s="5">
        <f>IFERROR(INDEX(BuffData!$AT$3:$BO$119, MATCH(I$16, BuffData!$A$3:$A$119, 0), MATCH($E203, BuffData!$AT$2:$BO$2, 0)),-1)</f>
        <v>0</v>
      </c>
      <c r="J203" s="5">
        <f>IFERROR(INDEX(BuffData!$AT$3:$BO$119, MATCH(J$16, BuffData!$A$3:$A$119, 0), MATCH($E203, BuffData!$AT$2:$BO$2, 0)),-1)</f>
        <v>0</v>
      </c>
      <c r="K203" s="5">
        <f>IFERROR(INDEX(BuffData!$AT$3:$BO$119, MATCH(K$16, BuffData!$A$3:$A$119, 0), MATCH($E203, BuffData!$AT$2:$BO$2, 0)),-1)</f>
        <v>20</v>
      </c>
      <c r="L203" s="5">
        <f>IFERROR(INDEX(SeasonData!$A$3:$W$27, MATCH(L$16, SeasonData!$A$3:$A$116, 0), MATCH(E203, SeasonData!$A$2:$W$2, 0)),-1)</f>
        <v>0</v>
      </c>
      <c r="M203" s="5">
        <f t="shared" si="98"/>
        <v>323.39999999999998</v>
      </c>
      <c r="N203" s="5" t="s">
        <v>116</v>
      </c>
      <c r="O203" s="5">
        <f>ROUND($M201,2)</f>
        <v>145.11000000000001</v>
      </c>
      <c r="P203" s="5">
        <v>0</v>
      </c>
      <c r="Q203" s="5">
        <f>P203+O203</f>
        <v>145.11000000000001</v>
      </c>
      <c r="S203" s="5" t="s">
        <v>116</v>
      </c>
      <c r="T203" s="5">
        <f>ROUND($M201,2)</f>
        <v>145.11000000000001</v>
      </c>
      <c r="U203" s="5">
        <v>0</v>
      </c>
      <c r="V203" s="5">
        <f>U203+T203</f>
        <v>145.11000000000001</v>
      </c>
      <c r="X203" s="5" t="s">
        <v>116</v>
      </c>
      <c r="Y203" s="5">
        <f>ROUND($M201,2)</f>
        <v>145.11000000000001</v>
      </c>
      <c r="Z203" s="5">
        <v>0</v>
      </c>
      <c r="AA203" s="5">
        <f>Z203+Y203</f>
        <v>145.11000000000001</v>
      </c>
      <c r="AC203" s="5" t="s">
        <v>116</v>
      </c>
      <c r="AD203" s="5">
        <f>ROUND($M201,2)</f>
        <v>145.11000000000001</v>
      </c>
      <c r="AE203" s="5">
        <v>0</v>
      </c>
      <c r="AF203" s="5">
        <f>AE203+AD203</f>
        <v>145.11000000000001</v>
      </c>
      <c r="AH203" s="5" t="s">
        <v>116</v>
      </c>
      <c r="AI203" s="5">
        <f>ROUND($M201,2)</f>
        <v>145.11000000000001</v>
      </c>
      <c r="AJ203" s="5">
        <v>0</v>
      </c>
      <c r="AK203" s="5">
        <f>AJ203+AI203</f>
        <v>145.11000000000001</v>
      </c>
      <c r="AM203" s="5" t="s">
        <v>116</v>
      </c>
      <c r="AN203" s="5">
        <f>ROUND($M201,2)</f>
        <v>145.11000000000001</v>
      </c>
      <c r="AO203" s="5">
        <v>0</v>
      </c>
      <c r="AP203" s="5">
        <f>AO203+AN203</f>
        <v>145.11000000000001</v>
      </c>
      <c r="AR203" s="5" t="s">
        <v>116</v>
      </c>
      <c r="AS203" s="5">
        <f>ROUND($M201,2)</f>
        <v>145.11000000000001</v>
      </c>
      <c r="AT203" s="5">
        <v>120</v>
      </c>
      <c r="AU203" s="5">
        <f>AT203+AS203</f>
        <v>265.11</v>
      </c>
    </row>
    <row r="204" spans="1:47" x14ac:dyDescent="0.3">
      <c r="E204" s="21" t="s">
        <v>99</v>
      </c>
      <c r="F204" s="5">
        <f>INDEX(CharacterData!$A$3:$AV$36, MATCH(E199, CharacterData!$A$3:$A$36, 0), MATCH($E204, CharacterData!$A$2:$AV$2, 0))</f>
        <v>0</v>
      </c>
      <c r="G204" s="5">
        <f>IFERROR(INDEX(BuffData!$B$3:$W$119, MATCH($E199, BuffData!$A$3:$A$119, 0), MATCH($E204, BuffData!$B$2:$W$2, 0)),-1)</f>
        <v>0</v>
      </c>
      <c r="H204" s="5">
        <f>IFERROR(INDEX(BuffData!$X$3:$AS$119, MATCH(H198, BuffData!$A$3:$A$119, 0), MATCH($E204, BuffData!$X$2:$AS$2, 0)),-1)</f>
        <v>-1</v>
      </c>
      <c r="I204" s="5">
        <f>IFERROR(INDEX(BuffData!$AT$3:$BO$119, MATCH(I$16, BuffData!$A$3:$A$119, 0), MATCH($E204, BuffData!$AT$2:$BO$2, 0)),-1)</f>
        <v>0</v>
      </c>
      <c r="J204" s="5">
        <f>IFERROR(INDEX(BuffData!$AT$3:$BO$119, MATCH(J$16, BuffData!$A$3:$A$119, 0), MATCH($E204, BuffData!$AT$2:$BO$2, 0)),-1)</f>
        <v>0</v>
      </c>
      <c r="K204" s="5">
        <f>IFERROR(INDEX(BuffData!$AT$3:$BO$119, MATCH(K$16, BuffData!$A$3:$A$119, 0), MATCH($E204, BuffData!$AT$2:$BO$2, 0)),-1)</f>
        <v>0</v>
      </c>
      <c r="L204" s="5">
        <f>IFERROR(INDEX(SeasonData!$A$3:$W$27, MATCH(L$16, SeasonData!$A$3:$A$116, 0), MATCH(E204, SeasonData!$A$2:$W$2, 0)),-1)</f>
        <v>0</v>
      </c>
      <c r="M204" s="5">
        <f t="shared" si="98"/>
        <v>-1</v>
      </c>
      <c r="N204" s="5" t="s">
        <v>117</v>
      </c>
      <c r="O204" s="6"/>
      <c r="P204" s="5">
        <v>0</v>
      </c>
      <c r="Q204" s="24">
        <v>596.4</v>
      </c>
      <c r="S204" s="5" t="s">
        <v>117</v>
      </c>
      <c r="T204" s="6"/>
      <c r="U204" s="5">
        <v>0</v>
      </c>
      <c r="V204" s="24">
        <v>196.1</v>
      </c>
      <c r="X204" s="5" t="s">
        <v>117</v>
      </c>
      <c r="Y204" s="6"/>
      <c r="Z204" s="5">
        <v>0</v>
      </c>
      <c r="AA204" s="24">
        <v>1140.0999999999999</v>
      </c>
      <c r="AC204" s="5" t="s">
        <v>117</v>
      </c>
      <c r="AD204" s="6"/>
      <c r="AE204" s="5">
        <v>0</v>
      </c>
      <c r="AF204" s="24">
        <v>398.4</v>
      </c>
      <c r="AH204" s="5" t="s">
        <v>117</v>
      </c>
      <c r="AI204" s="6"/>
      <c r="AJ204" s="5">
        <v>0</v>
      </c>
      <c r="AK204" s="24">
        <v>464.1</v>
      </c>
      <c r="AM204" s="5" t="s">
        <v>117</v>
      </c>
      <c r="AN204" s="6"/>
      <c r="AO204" s="5">
        <v>0</v>
      </c>
      <c r="AP204" s="24">
        <v>2641.4</v>
      </c>
      <c r="AR204" s="5" t="s">
        <v>117</v>
      </c>
      <c r="AS204" s="6"/>
      <c r="AT204" s="5">
        <v>0</v>
      </c>
      <c r="AU204" s="24">
        <v>2867</v>
      </c>
    </row>
    <row r="205" spans="1:47" x14ac:dyDescent="0.3">
      <c r="E205" s="21" t="s">
        <v>100</v>
      </c>
      <c r="F205" s="5">
        <f>INDEX(CharacterData!$A$3:$AV$36, MATCH(E199, CharacterData!$A$3:$A$36, 0), MATCH($E205, CharacterData!$A$2:$AV$2, 0))</f>
        <v>0</v>
      </c>
      <c r="G205" s="5">
        <f>IFERROR(INDEX(BuffData!$B$3:$W$119, MATCH($E199, BuffData!$A$3:$A$119, 0), MATCH($E205, BuffData!$B$2:$W$2, 0)),-1)</f>
        <v>0</v>
      </c>
      <c r="H205" s="5">
        <f>IFERROR(INDEX(BuffData!$X$3:$AS$119, MATCH(H198, BuffData!$A$3:$A$119, 0), MATCH($E205, BuffData!$X$2:$AS$2, 0)),-1)</f>
        <v>-1</v>
      </c>
      <c r="I205" s="5">
        <f>IFERROR(INDEX(BuffData!$AT$3:$BO$119, MATCH(I$16, BuffData!$A$3:$A$119, 0), MATCH($E205, BuffData!$AT$2:$BO$2, 0)),-1)</f>
        <v>0</v>
      </c>
      <c r="J205" s="5">
        <f>IFERROR(INDEX(BuffData!$AT$3:$BO$119, MATCH(J$16, BuffData!$A$3:$A$119, 0), MATCH($E205, BuffData!$AT$2:$BO$2, 0)),-1)</f>
        <v>0</v>
      </c>
      <c r="K205" s="5">
        <f>IFERROR(INDEX(BuffData!$AT$3:$BO$119, MATCH(K$16, BuffData!$A$3:$A$119, 0), MATCH($E205, BuffData!$AT$2:$BO$2, 0)),-1)</f>
        <v>0</v>
      </c>
      <c r="L205" s="5">
        <f>IFERROR(INDEX(SeasonData!$A$3:$W$27, MATCH(L$16, SeasonData!$A$3:$A$116, 0), MATCH(E205, SeasonData!$A$2:$W$2, 0)),-1)</f>
        <v>0</v>
      </c>
      <c r="M205" s="5">
        <f t="shared" si="98"/>
        <v>-1</v>
      </c>
      <c r="N205" s="5" t="s">
        <v>1</v>
      </c>
      <c r="O205" s="5">
        <f>$M202</f>
        <v>81.5</v>
      </c>
      <c r="P205" s="5">
        <v>0</v>
      </c>
      <c r="Q205" s="5">
        <f>O205+P205</f>
        <v>81.5</v>
      </c>
      <c r="S205" s="5" t="s">
        <v>1</v>
      </c>
      <c r="T205" s="5">
        <f>$M202</f>
        <v>81.5</v>
      </c>
      <c r="U205" s="5">
        <v>0</v>
      </c>
      <c r="V205" s="5">
        <f>T205+U205</f>
        <v>81.5</v>
      </c>
      <c r="X205" s="5" t="s">
        <v>1</v>
      </c>
      <c r="Y205" s="5">
        <f>$M202</f>
        <v>81.5</v>
      </c>
      <c r="Z205" s="5">
        <v>0</v>
      </c>
      <c r="AA205" s="5">
        <f>Y205+Z205</f>
        <v>81.5</v>
      </c>
      <c r="AC205" s="5" t="s">
        <v>1</v>
      </c>
      <c r="AD205" s="5">
        <f>$M202</f>
        <v>81.5</v>
      </c>
      <c r="AE205" s="5">
        <v>0</v>
      </c>
      <c r="AF205" s="5">
        <f>AD205+AE205</f>
        <v>81.5</v>
      </c>
      <c r="AH205" s="5" t="s">
        <v>1</v>
      </c>
      <c r="AI205" s="5">
        <f>$M202</f>
        <v>81.5</v>
      </c>
      <c r="AJ205" s="5">
        <v>0</v>
      </c>
      <c r="AK205" s="5">
        <f>AI205+AJ205</f>
        <v>81.5</v>
      </c>
      <c r="AM205" s="5" t="s">
        <v>1</v>
      </c>
      <c r="AN205" s="5">
        <f>$M202</f>
        <v>81.5</v>
      </c>
      <c r="AO205" s="5">
        <v>0</v>
      </c>
      <c r="AP205" s="5">
        <f>AN205+AO205</f>
        <v>81.5</v>
      </c>
      <c r="AR205" s="5" t="s">
        <v>1</v>
      </c>
      <c r="AS205" s="5">
        <f>$M202</f>
        <v>81.5</v>
      </c>
      <c r="AT205" s="5">
        <v>0</v>
      </c>
      <c r="AU205" s="5">
        <f>AS205+AT205</f>
        <v>81.5</v>
      </c>
    </row>
    <row r="206" spans="1:47" x14ac:dyDescent="0.3">
      <c r="E206" s="21" t="s">
        <v>101</v>
      </c>
      <c r="F206" s="5">
        <f>INDEX(CharacterData!$A$3:$AV$36, MATCH(E199, CharacterData!$A$3:$A$36, 0), MATCH($E206, CharacterData!$A$2:$AV$2, 0))</f>
        <v>27</v>
      </c>
      <c r="G206" s="5">
        <f>IFERROR(INDEX(BuffData!$B$3:$W$119, MATCH($E199, BuffData!$A$3:$A$119, 0), MATCH($E206, BuffData!$B$2:$W$2, 0)),-1)</f>
        <v>32</v>
      </c>
      <c r="H206" s="5">
        <f>IFERROR(INDEX(BuffData!$X$3:$AS$119, MATCH(H198, BuffData!$A$3:$A$119, 0), MATCH($E206, BuffData!$X$2:$AS$2, 0)),-1)</f>
        <v>-1</v>
      </c>
      <c r="I206" s="5">
        <f>IFERROR(INDEX(BuffData!$AT$3:$BO$119, MATCH(I$16, BuffData!$A$3:$A$119, 0), MATCH($E206, BuffData!$AT$2:$BO$2, 0)),-1)</f>
        <v>0</v>
      </c>
      <c r="J206" s="5">
        <f>IFERROR(INDEX(BuffData!$AT$3:$BO$119, MATCH(J$16, BuffData!$A$3:$A$119, 0), MATCH($E206, BuffData!$AT$2:$BO$2, 0)),-1)</f>
        <v>0</v>
      </c>
      <c r="K206" s="5">
        <f>IFERROR(INDEX(BuffData!$AT$3:$BO$119, MATCH(K$16, BuffData!$A$3:$A$119, 0), MATCH($E206, BuffData!$AT$2:$BO$2, 0)),-1)</f>
        <v>0</v>
      </c>
      <c r="L206" s="5">
        <f>IFERROR(INDEX(SeasonData!$A$3:$W$27, MATCH(L$16, SeasonData!$A$3:$A$116, 0), MATCH(E206, SeasonData!$A$2:$W$2, 0)),-1)</f>
        <v>0</v>
      </c>
      <c r="M206" s="5">
        <f t="shared" si="98"/>
        <v>58</v>
      </c>
      <c r="N206" s="5" t="s">
        <v>87</v>
      </c>
      <c r="O206" s="5">
        <f>$M203</f>
        <v>323.39999999999998</v>
      </c>
      <c r="P206" s="5">
        <v>0</v>
      </c>
      <c r="Q206" s="5">
        <f t="shared" ref="Q206:Q215" si="99">O206+P206</f>
        <v>323.39999999999998</v>
      </c>
      <c r="S206" s="5" t="s">
        <v>87</v>
      </c>
      <c r="T206" s="5">
        <f>$M203</f>
        <v>323.39999999999998</v>
      </c>
      <c r="U206" s="5">
        <v>0</v>
      </c>
      <c r="V206" s="5">
        <f t="shared" ref="V206:V215" si="100">T206+U206</f>
        <v>323.39999999999998</v>
      </c>
      <c r="X206" s="5" t="s">
        <v>87</v>
      </c>
      <c r="Y206" s="5">
        <f>$M203</f>
        <v>323.39999999999998</v>
      </c>
      <c r="Z206" s="5">
        <v>0</v>
      </c>
      <c r="AA206" s="5">
        <f t="shared" ref="AA206:AA215" si="101">Y206+Z206</f>
        <v>323.39999999999998</v>
      </c>
      <c r="AC206" s="5" t="s">
        <v>87</v>
      </c>
      <c r="AD206" s="5">
        <f>$M203</f>
        <v>323.39999999999998</v>
      </c>
      <c r="AE206" s="5">
        <v>0</v>
      </c>
      <c r="AF206" s="5">
        <f t="shared" ref="AF206:AF215" si="102">AD206+AE206</f>
        <v>323.39999999999998</v>
      </c>
      <c r="AH206" s="5" t="s">
        <v>87</v>
      </c>
      <c r="AI206" s="5">
        <f>$M203</f>
        <v>323.39999999999998</v>
      </c>
      <c r="AJ206" s="5">
        <v>0</v>
      </c>
      <c r="AK206" s="5">
        <f t="shared" ref="AK206:AK215" si="103">AI206+AJ206</f>
        <v>323.39999999999998</v>
      </c>
      <c r="AM206" s="5" t="s">
        <v>87</v>
      </c>
      <c r="AN206" s="5">
        <f>$M203</f>
        <v>323.39999999999998</v>
      </c>
      <c r="AO206" s="5">
        <v>0</v>
      </c>
      <c r="AP206" s="5">
        <f t="shared" ref="AP206:AP215" si="104">AN206+AO206</f>
        <v>323.39999999999998</v>
      </c>
      <c r="AR206" s="5" t="s">
        <v>87</v>
      </c>
      <c r="AS206" s="5">
        <f>$M203</f>
        <v>323.39999999999998</v>
      </c>
      <c r="AT206" s="5">
        <v>0</v>
      </c>
      <c r="AU206" s="5">
        <f t="shared" ref="AU206:AU215" si="105">AS206+AT206</f>
        <v>323.39999999999998</v>
      </c>
    </row>
    <row r="207" spans="1:47" x14ac:dyDescent="0.3">
      <c r="E207" s="21" t="s">
        <v>102</v>
      </c>
      <c r="F207" s="5">
        <f>INDEX(CharacterData!$A$3:$AV$36, MATCH(E199, CharacterData!$A$3:$A$36, 0), MATCH($E207, CharacterData!$A$2:$AV$2, 0))</f>
        <v>0</v>
      </c>
      <c r="G207" s="5">
        <f>IFERROR(INDEX(BuffData!$B$3:$W$119, MATCH($E199, BuffData!$A$3:$A$119, 0), MATCH($E207, BuffData!$B$2:$W$2, 0)),-1)</f>
        <v>0</v>
      </c>
      <c r="H207" s="5">
        <f>IFERROR(INDEX(BuffData!$X$3:$AS$119, MATCH(H198, BuffData!$A$3:$A$119, 0), MATCH($E207, BuffData!$X$2:$AS$2, 0)),-1)</f>
        <v>-1</v>
      </c>
      <c r="I207" s="5">
        <f>IFERROR(INDEX(BuffData!$AT$3:$BO$119, MATCH(I$16, BuffData!$A$3:$A$119, 0), MATCH($E207, BuffData!$AT$2:$BO$2, 0)),-1)</f>
        <v>0</v>
      </c>
      <c r="J207" s="5">
        <f>IFERROR(INDEX(BuffData!$AT$3:$BO$119, MATCH(J$16, BuffData!$A$3:$A$119, 0), MATCH($E207, BuffData!$AT$2:$BO$2, 0)),-1)</f>
        <v>0</v>
      </c>
      <c r="K207" s="5">
        <f>IFERROR(INDEX(BuffData!$AT$3:$BO$119, MATCH(K$16, BuffData!$A$3:$A$119, 0), MATCH($E207, BuffData!$AT$2:$BO$2, 0)),-1)</f>
        <v>0</v>
      </c>
      <c r="L207" s="5">
        <f>IFERROR(INDEX(SeasonData!$A$3:$W$27, MATCH(L$16, SeasonData!$A$3:$A$116, 0), MATCH(E207, SeasonData!$A$2:$W$2, 0)),-1)</f>
        <v>0</v>
      </c>
      <c r="M207" s="5">
        <f t="shared" si="98"/>
        <v>-1</v>
      </c>
      <c r="N207" s="21" t="s">
        <v>165</v>
      </c>
      <c r="O207" s="5" cm="1">
        <f t="array" ref="O207">IFERROR(
  INDEX($M200:$M221,
    MATCH(
      _xlfn.SWITCH(O200,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$E200:$E221, 0
    )
  ),
0
)</f>
        <v>58</v>
      </c>
      <c r="P207" s="5">
        <v>0</v>
      </c>
      <c r="Q207" s="5">
        <f t="shared" si="99"/>
        <v>58</v>
      </c>
      <c r="S207" s="21" t="s">
        <v>165</v>
      </c>
      <c r="T207" s="5" cm="1">
        <f t="array" ref="T207">IFERROR(
  INDEX($M200:$M221,
    MATCH(
      _xlfn.SWITCH(T200,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$E200:$E221, 0
    )
  ),
0
)</f>
        <v>-1</v>
      </c>
      <c r="U207" s="5">
        <v>0</v>
      </c>
      <c r="V207" s="5">
        <f t="shared" si="100"/>
        <v>-1</v>
      </c>
      <c r="X207" s="21" t="s">
        <v>165</v>
      </c>
      <c r="Y207" s="5" cm="1">
        <f t="array" ref="Y207">IFERROR(
  INDEX($M200:$M221,
    MATCH(
      _xlfn.SWITCH(Y200,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$E200:$E221, 0
    )
  ),
0
)</f>
        <v>58</v>
      </c>
      <c r="Z207" s="5">
        <v>0</v>
      </c>
      <c r="AA207" s="5">
        <f t="shared" si="101"/>
        <v>58</v>
      </c>
      <c r="AC207" s="21" t="s">
        <v>165</v>
      </c>
      <c r="AD207" s="5" cm="1">
        <f t="array" ref="AD207">IFERROR(
  INDEX($M200:$M221,
    MATCH(
      _xlfn.SWITCH(AD200,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$E200:$E221, 0
    )
  ),
0
)</f>
        <v>-1</v>
      </c>
      <c r="AE207" s="5">
        <v>0</v>
      </c>
      <c r="AF207" s="5">
        <f t="shared" si="102"/>
        <v>-1</v>
      </c>
      <c r="AH207" s="21" t="s">
        <v>165</v>
      </c>
      <c r="AI207" s="5" cm="1">
        <f t="array" ref="AI207">IFERROR(
  INDEX($M200:$M221,
    MATCH(
      _xlfn.SWITCH(AI200,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$E200:$E221, 0
    )
  ),
0
)</f>
        <v>58</v>
      </c>
      <c r="AJ207" s="5">
        <v>0</v>
      </c>
      <c r="AK207" s="5">
        <f t="shared" si="103"/>
        <v>58</v>
      </c>
      <c r="AM207" s="21" t="s">
        <v>165</v>
      </c>
      <c r="AN207" s="5" cm="1">
        <f t="array" ref="AN207">IFERROR(
  INDEX($M200:$M221,
    MATCH(
      _xlfn.SWITCH(AN200,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$E200:$E221, 0
    )
  ),
0
)</f>
        <v>58</v>
      </c>
      <c r="AO207" s="5">
        <v>0</v>
      </c>
      <c r="AP207" s="5">
        <f t="shared" si="104"/>
        <v>58</v>
      </c>
      <c r="AR207" s="21" t="s">
        <v>165</v>
      </c>
      <c r="AS207" s="5" cm="1">
        <f t="array" ref="AS207">IFERROR(
  INDEX($M200:$M221,
    MATCH(
      _xlfn.SWITCH(AS200,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$E200:$E221, 0
    )
  ),
0
)</f>
        <v>86</v>
      </c>
      <c r="AT207" s="5">
        <v>0</v>
      </c>
      <c r="AU207" s="5">
        <f t="shared" si="105"/>
        <v>86</v>
      </c>
    </row>
    <row r="208" spans="1:47" x14ac:dyDescent="0.3">
      <c r="E208" s="21" t="s">
        <v>103</v>
      </c>
      <c r="F208" s="5">
        <f>INDEX(CharacterData!$A$3:$AV$36, MATCH(E199, CharacterData!$A$3:$A$36, 0), MATCH($E208, CharacterData!$A$2:$AV$2, 0))</f>
        <v>0</v>
      </c>
      <c r="G208" s="5">
        <f>IFERROR(INDEX(BuffData!$B$3:$W$119, MATCH($E199, BuffData!$A$3:$A$119, 0), MATCH($E208, BuffData!$B$2:$W$2, 0)),-1)</f>
        <v>87</v>
      </c>
      <c r="H208" s="5">
        <f>IFERROR(INDEX(BuffData!$X$3:$AS$119, MATCH(H198, BuffData!$A$3:$A$119, 0), MATCH($E208, BuffData!$X$2:$AS$2, 0)),-1)</f>
        <v>-1</v>
      </c>
      <c r="I208" s="5">
        <f>IFERROR(INDEX(BuffData!$AT$3:$BO$119, MATCH(I$16, BuffData!$A$3:$A$119, 0), MATCH($E208, BuffData!$AT$2:$BO$2, 0)),-1)</f>
        <v>0</v>
      </c>
      <c r="J208" s="5">
        <f>IFERROR(INDEX(BuffData!$AT$3:$BO$119, MATCH(J$16, BuffData!$A$3:$A$119, 0), MATCH($E208, BuffData!$AT$2:$BO$2, 0)),-1)</f>
        <v>0</v>
      </c>
      <c r="K208" s="5">
        <f>IFERROR(INDEX(BuffData!$AT$3:$BO$119, MATCH(K$16, BuffData!$A$3:$A$119, 0), MATCH($E208, BuffData!$AT$2:$BO$2, 0)),-1)</f>
        <v>0</v>
      </c>
      <c r="L208" s="5">
        <f>IFERROR(INDEX(SeasonData!$A$3:$W$27, MATCH(L$16, SeasonData!$A$3:$A$116, 0), MATCH(E208, SeasonData!$A$2:$W$2, 0)),-1)</f>
        <v>0</v>
      </c>
      <c r="M208" s="5">
        <f t="shared" si="98"/>
        <v>86</v>
      </c>
      <c r="N208" s="21" t="s">
        <v>141</v>
      </c>
      <c r="O208" s="5">
        <f>$M210</f>
        <v>71</v>
      </c>
      <c r="P208" s="5">
        <v>0</v>
      </c>
      <c r="Q208" s="5">
        <f t="shared" si="99"/>
        <v>71</v>
      </c>
      <c r="S208" s="21" t="s">
        <v>141</v>
      </c>
      <c r="T208" s="5">
        <f>$M210</f>
        <v>71</v>
      </c>
      <c r="U208" s="5">
        <v>0</v>
      </c>
      <c r="V208" s="5">
        <f t="shared" si="100"/>
        <v>71</v>
      </c>
      <c r="X208" s="21" t="s">
        <v>141</v>
      </c>
      <c r="Y208" s="5">
        <f>$M210</f>
        <v>71</v>
      </c>
      <c r="Z208" s="5">
        <v>0</v>
      </c>
      <c r="AA208" s="5">
        <f t="shared" si="101"/>
        <v>71</v>
      </c>
      <c r="AC208" s="21" t="s">
        <v>141</v>
      </c>
      <c r="AD208" s="5">
        <f>$M210</f>
        <v>71</v>
      </c>
      <c r="AE208" s="5">
        <v>0</v>
      </c>
      <c r="AF208" s="5">
        <f t="shared" si="102"/>
        <v>71</v>
      </c>
      <c r="AH208" s="21" t="s">
        <v>141</v>
      </c>
      <c r="AI208" s="5">
        <f>$M210</f>
        <v>71</v>
      </c>
      <c r="AJ208" s="5">
        <v>0</v>
      </c>
      <c r="AK208" s="5">
        <f t="shared" si="103"/>
        <v>71</v>
      </c>
      <c r="AM208" s="21" t="s">
        <v>141</v>
      </c>
      <c r="AN208" s="5">
        <f>$M210</f>
        <v>71</v>
      </c>
      <c r="AO208" s="5">
        <v>0</v>
      </c>
      <c r="AP208" s="5">
        <f t="shared" si="104"/>
        <v>71</v>
      </c>
      <c r="AR208" s="21" t="s">
        <v>141</v>
      </c>
      <c r="AS208" s="5">
        <f>$M210</f>
        <v>71</v>
      </c>
      <c r="AT208" s="5">
        <v>0</v>
      </c>
      <c r="AU208" s="5">
        <f t="shared" si="105"/>
        <v>71</v>
      </c>
    </row>
    <row r="209" spans="5:47" x14ac:dyDescent="0.3">
      <c r="E209" s="21" t="s">
        <v>161</v>
      </c>
      <c r="F209" s="6"/>
      <c r="G209" s="5">
        <f>IFERROR(INDEX(BuffData!$B$3:$W$119, MATCH($E199, BuffData!$A$3:$A$119, 0), MATCH($E209, BuffData!$B$2:$W$2, 0)),-1)</f>
        <v>0</v>
      </c>
      <c r="H209" s="5">
        <f>IFERROR(INDEX(BuffData!$X$3:$AS$119, MATCH(H198, BuffData!$A$3:$A$119, 0), MATCH($E209, BuffData!$X$2:$AS$2, 0)),-1)</f>
        <v>-1</v>
      </c>
      <c r="I209" s="5">
        <f>IFERROR(INDEX(BuffData!$AT$3:$BO$119, MATCH(I$16, BuffData!$A$3:$A$119, 0), MATCH($E209, BuffData!$AT$2:$BO$2, 0)),-1)</f>
        <v>0</v>
      </c>
      <c r="J209" s="5">
        <f>IFERROR(INDEX(BuffData!$AT$3:$BO$119, MATCH(J$16, BuffData!$A$3:$A$119, 0), MATCH($E209, BuffData!$AT$2:$BO$2, 0)),-1)</f>
        <v>58</v>
      </c>
      <c r="K209" s="5">
        <f>IFERROR(INDEX(BuffData!$AT$3:$BO$119, MATCH(K$16, BuffData!$A$3:$A$119, 0), MATCH($E209, BuffData!$AT$2:$BO$2, 0)),-1)</f>
        <v>40</v>
      </c>
      <c r="L209" s="5">
        <f>IFERROR(INDEX(SeasonData!$A$3:$W$27, MATCH(L$16, SeasonData!$A$3:$A$116, 0), MATCH(E209, SeasonData!$A$2:$W$2, 0)),-1)</f>
        <v>0</v>
      </c>
      <c r="M209" s="5">
        <f>SUM(G209:L209)</f>
        <v>97</v>
      </c>
      <c r="N209" s="21" t="s">
        <v>161</v>
      </c>
      <c r="O209" s="5">
        <f>$M209</f>
        <v>97</v>
      </c>
      <c r="P209" s="5">
        <v>0</v>
      </c>
      <c r="Q209" s="5">
        <f t="shared" si="99"/>
        <v>97</v>
      </c>
      <c r="S209" s="21" t="s">
        <v>161</v>
      </c>
      <c r="T209" s="5">
        <f>$M209</f>
        <v>97</v>
      </c>
      <c r="U209" s="5">
        <v>0</v>
      </c>
      <c r="V209" s="5">
        <f t="shared" si="100"/>
        <v>97</v>
      </c>
      <c r="X209" s="21" t="s">
        <v>161</v>
      </c>
      <c r="Y209" s="5">
        <f>$M209</f>
        <v>97</v>
      </c>
      <c r="Z209" s="5">
        <v>0</v>
      </c>
      <c r="AA209" s="5">
        <f t="shared" si="101"/>
        <v>97</v>
      </c>
      <c r="AC209" s="21" t="s">
        <v>161</v>
      </c>
      <c r="AD209" s="5">
        <f>$M209</f>
        <v>97</v>
      </c>
      <c r="AE209" s="5">
        <v>0</v>
      </c>
      <c r="AF209" s="5">
        <f t="shared" si="102"/>
        <v>97</v>
      </c>
      <c r="AH209" s="21" t="s">
        <v>161</v>
      </c>
      <c r="AI209" s="5">
        <f>$M209</f>
        <v>97</v>
      </c>
      <c r="AJ209" s="5">
        <v>0</v>
      </c>
      <c r="AK209" s="5">
        <f t="shared" si="103"/>
        <v>97</v>
      </c>
      <c r="AM209" s="21" t="s">
        <v>161</v>
      </c>
      <c r="AN209" s="5">
        <f>$M209</f>
        <v>97</v>
      </c>
      <c r="AO209" s="5">
        <v>0</v>
      </c>
      <c r="AP209" s="5">
        <f t="shared" si="104"/>
        <v>97</v>
      </c>
      <c r="AR209" s="21" t="s">
        <v>161</v>
      </c>
      <c r="AS209" s="5">
        <f>$M209</f>
        <v>97</v>
      </c>
      <c r="AT209" s="5">
        <v>0</v>
      </c>
      <c r="AU209" s="5">
        <f t="shared" si="105"/>
        <v>97</v>
      </c>
    </row>
    <row r="210" spans="5:47" x14ac:dyDescent="0.3">
      <c r="E210" s="21" t="s">
        <v>141</v>
      </c>
      <c r="F210" s="5">
        <f>INDEX(CharacterData!$A$3:$AV$36, MATCH(E199, CharacterData!$A$3:$A$36, 0), MATCH($E210, CharacterData!$A$2:$AV$2, 0))</f>
        <v>60</v>
      </c>
      <c r="G210" s="5">
        <f>IFERROR(INDEX(BuffData!$B$3:$W$119, MATCH($E199, BuffData!$A$3:$A$119, 0), MATCH($E210, BuffData!$B$2:$W$2, 0)),-1)</f>
        <v>12</v>
      </c>
      <c r="H210" s="5">
        <f>IFERROR(
  IF(
    TRIM(INDEX(CharacterData!$G$3:$G$36, MATCH($E199, CharacterData!$A$3:$A$36, 0))) =
    TRIM(INDEX(CharacterData!$G$3:$G$36, MATCH(H198, CharacterData!$A$3:$A$36, 0))),
    INDEX(BuffData!$X$3:$AS$119,
          MATCH(H198, BuffData!$A$3:$A$119, 0),
          MATCH($E210, BuffData!$X$2:$AS$2, 0)
    ),
    0
  ),
-1
)</f>
        <v>-1</v>
      </c>
      <c r="I210" s="5">
        <f>IFERROR(
  IF(
    TRIM(INDEX(CharacterData!$G$3:$G$36, MATCH($E199, CharacterData!$A$3:$A$36, 0))) =
    TRIM(INDEX(CharacterData!$G$3:$G$36, MATCH(I198, CharacterData!$A$3:$A$36, 0))),
    INDEX(BuffData!$AT$3:$BO$119,
          MATCH(I198, BuffData!$A$3:$A$119, 0),
          MATCH($E210, BuffData!$AT$2:$BO$2, 0)
    ),
    0
  ),
-1
)</f>
        <v>0</v>
      </c>
      <c r="J210" s="5">
        <f>IFERROR(
  IF(
    TRIM(INDEX(CharacterData!$G$3:$G$36, MATCH($E199, CharacterData!$A$3:$A$36, 0))) =
    TRIM(INDEX(CharacterData!$G$3:$G$36, MATCH(J198, CharacterData!$A$3:$A$36, 0))),
    INDEX(BuffData!$AT$3:$BO$119,
          MATCH(J198, BuffData!$A$3:$A$119, 0),
          MATCH($E210, BuffData!$AT$2:$BO$2, 0)
    ),
    0
  ),
-1
)</f>
        <v>0</v>
      </c>
      <c r="K210" s="5">
        <f>IFERROR(
  IF(
    TRIM(INDEX(CharacterData!$G$3:$G$36, MATCH($E199, CharacterData!$A$3:$A$36, 0))) =
    TRIM(INDEX(CharacterData!$G$3:$G$36, MATCH(K198, CharacterData!$A$3:$A$36, 0))),
    INDEX(BuffData!$AT$3:$BO$119,
          MATCH(K198, BuffData!$A$3:$A$119, 0),
          MATCH($E210, BuffData!$AT$2:$BO$2, 0)
    ),
    0
  ),
-1
)</f>
        <v>0</v>
      </c>
      <c r="L210" s="5">
        <f>IFERROR(
  IF(
    TRIM(INDEX(CharacterData!$G$3:$G$36, MATCH($E199, CharacterData!$A$3:$A$36, 0))) =
    TRIM(INDEX(CharacterData!$G$3:$G$36, MATCH(L198, CharacterData!$A$3:$A$36, 0))),
    INDEX(SeasonData!$A$3:$W$27,
          MATCH(L198, SeasonData!$A$3:$A$27, 0),
          MATCH($E210, SeasonData!$A$2:$W$2, 0)
    ),
    0
  ),
-1
)</f>
        <v>0</v>
      </c>
      <c r="M210" s="5">
        <f t="shared" ref="M210" si="106">SUM(F210:L210)</f>
        <v>71</v>
      </c>
      <c r="N210" s="22" t="s">
        <v>166</v>
      </c>
      <c r="O210" s="5" cm="1">
        <f t="array" ref="O210">IFERROR(
  INDEX($M200:$M221,
    MATCH(
      _xlfn.SWITCH(O200,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$E200:$E221, 0
    )
  ),
0
)</f>
        <v>-1</v>
      </c>
      <c r="P210" s="5">
        <v>0</v>
      </c>
      <c r="Q210" s="5">
        <f t="shared" si="99"/>
        <v>-1</v>
      </c>
      <c r="S210" s="22" t="s">
        <v>166</v>
      </c>
      <c r="T210" s="5" cm="1">
        <f t="array" ref="T210">IFERROR(
  INDEX($M200:$M221,
    MATCH(
      _xlfn.SWITCH(T200,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$E200:$E221, 0
    )
  ),
0
)</f>
        <v>-1</v>
      </c>
      <c r="U210" s="5">
        <v>0</v>
      </c>
      <c r="V210" s="5">
        <f t="shared" si="100"/>
        <v>-1</v>
      </c>
      <c r="X210" s="22" t="s">
        <v>166</v>
      </c>
      <c r="Y210" s="5" cm="1">
        <f t="array" ref="Y210">IFERROR(
  INDEX($M200:$M221,
    MATCH(
      _xlfn.SWITCH(Y200,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$E200:$E221, 0
    )
  ),
0
)</f>
        <v>-1</v>
      </c>
      <c r="Z210" s="5">
        <v>0</v>
      </c>
      <c r="AA210" s="5">
        <f t="shared" si="101"/>
        <v>-1</v>
      </c>
      <c r="AC210" s="22" t="s">
        <v>166</v>
      </c>
      <c r="AD210" s="5" cm="1">
        <f t="array" ref="AD210">IFERROR(
  INDEX($M200:$M221,
    MATCH(
      _xlfn.SWITCH(AD200,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$E200:$E221, 0
    )
  ),
0
)</f>
        <v>-1</v>
      </c>
      <c r="AE210" s="5">
        <v>0</v>
      </c>
      <c r="AF210" s="5">
        <f t="shared" si="102"/>
        <v>-1</v>
      </c>
      <c r="AH210" s="22" t="s">
        <v>166</v>
      </c>
      <c r="AI210" s="5" cm="1">
        <f t="array" ref="AI210">IFERROR(
  INDEX($M200:$M221,
    MATCH(
      _xlfn.SWITCH(AI200,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$E200:$E221, 0
    )
  ),
0
)</f>
        <v>-1</v>
      </c>
      <c r="AJ210" s="5">
        <v>0</v>
      </c>
      <c r="AK210" s="5">
        <f t="shared" si="103"/>
        <v>-1</v>
      </c>
      <c r="AM210" s="22" t="s">
        <v>166</v>
      </c>
      <c r="AN210" s="5" cm="1">
        <f t="array" ref="AN210">IFERROR(
  INDEX($M200:$M221,
    MATCH(
      _xlfn.SWITCH(AN200,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$E200:$E221, 0
    )
  ),
0
)</f>
        <v>-1</v>
      </c>
      <c r="AO210" s="5">
        <v>0</v>
      </c>
      <c r="AP210" s="5">
        <f t="shared" si="104"/>
        <v>-1</v>
      </c>
      <c r="AR210" s="22" t="s">
        <v>166</v>
      </c>
      <c r="AS210" s="5" cm="1">
        <f t="array" ref="AS210">IFERROR(
  INDEX($M200:$M221,
    MATCH(
      _xlfn.SWITCH(AS200,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$E200:$E221, 0
    )
  ),
0
)</f>
        <v>-1</v>
      </c>
      <c r="AT210" s="5">
        <v>0</v>
      </c>
      <c r="AU210" s="5">
        <f t="shared" si="105"/>
        <v>-1</v>
      </c>
    </row>
    <row r="211" spans="5:47" x14ac:dyDescent="0.3">
      <c r="E211" s="22" t="s">
        <v>135</v>
      </c>
      <c r="F211" s="6"/>
      <c r="G211" s="5">
        <f>IFERROR(INDEX(BuffData!$B$3:$W$119, MATCH($E199, BuffData!$A$3:$A$119, 0), MATCH($E211, BuffData!$B$2:$W$2, 0)),-1)</f>
        <v>0</v>
      </c>
      <c r="H211" s="5">
        <f>IFERROR(INDEX(BuffData!$X$3:$AS$119, MATCH(H198, BuffData!$A$3:$A$119, 0), MATCH($E211, BuffData!$X$2:$AS$2, 0)),-1)</f>
        <v>-1</v>
      </c>
      <c r="I211" s="5">
        <f>IFERROR(INDEX(BuffData!$AT$3:$BO$119, MATCH(I$16, BuffData!$A$3:$A$119, 0), MATCH($E211, BuffData!$AT$2:$BO$2, 0)),-1)</f>
        <v>0</v>
      </c>
      <c r="J211" s="5">
        <f>IFERROR(INDEX(BuffData!$AT$3:$BO$119, MATCH(J$16, BuffData!$A$3:$A$119, 0), MATCH($E211, BuffData!$AT$2:$BO$2, 0)),-1)</f>
        <v>0</v>
      </c>
      <c r="K211" s="5">
        <f>IFERROR(INDEX(BuffData!$AT$3:$BO$119, MATCH(K$16, BuffData!$A$3:$A$119, 0), MATCH($E211, BuffData!$AT$2:$BO$2, 0)),-1)</f>
        <v>0</v>
      </c>
      <c r="L211" s="5">
        <f>IFERROR(INDEX(SeasonData!$A$3:$W$27, MATCH(L$16, SeasonData!$A$3:$A$116, 0), MATCH(E211, SeasonData!$A$2:$W$2, 0)),-1)</f>
        <v>0</v>
      </c>
      <c r="M211" s="5">
        <f>SUM(G211:L211)</f>
        <v>-1</v>
      </c>
      <c r="N211" s="22" t="s">
        <v>123</v>
      </c>
      <c r="O211" s="5">
        <f>$M216</f>
        <v>-1</v>
      </c>
      <c r="P211" s="5">
        <v>0</v>
      </c>
      <c r="Q211" s="5">
        <f t="shared" si="99"/>
        <v>-1</v>
      </c>
      <c r="S211" s="22" t="s">
        <v>123</v>
      </c>
      <c r="T211" s="5">
        <f>$M216</f>
        <v>-1</v>
      </c>
      <c r="U211" s="5">
        <v>0</v>
      </c>
      <c r="V211" s="5">
        <f t="shared" si="100"/>
        <v>-1</v>
      </c>
      <c r="X211" s="22" t="s">
        <v>123</v>
      </c>
      <c r="Y211" s="5">
        <f>$M216</f>
        <v>-1</v>
      </c>
      <c r="Z211" s="5">
        <v>0</v>
      </c>
      <c r="AA211" s="5">
        <f t="shared" si="101"/>
        <v>-1</v>
      </c>
      <c r="AC211" s="22" t="s">
        <v>123</v>
      </c>
      <c r="AD211" s="5">
        <f>$M216</f>
        <v>-1</v>
      </c>
      <c r="AE211" s="5">
        <v>0</v>
      </c>
      <c r="AF211" s="5">
        <f t="shared" si="102"/>
        <v>-1</v>
      </c>
      <c r="AH211" s="22" t="s">
        <v>123</v>
      </c>
      <c r="AI211" s="5">
        <f>$M216</f>
        <v>-1</v>
      </c>
      <c r="AJ211" s="5">
        <v>0</v>
      </c>
      <c r="AK211" s="5">
        <f t="shared" si="103"/>
        <v>-1</v>
      </c>
      <c r="AM211" s="22" t="s">
        <v>123</v>
      </c>
      <c r="AN211" s="5">
        <f>$M216</f>
        <v>-1</v>
      </c>
      <c r="AO211" s="5">
        <v>0</v>
      </c>
      <c r="AP211" s="5">
        <f t="shared" si="104"/>
        <v>-1</v>
      </c>
      <c r="AR211" s="22" t="s">
        <v>123</v>
      </c>
      <c r="AS211" s="5">
        <f>$M216</f>
        <v>-1</v>
      </c>
      <c r="AT211" s="5">
        <v>0</v>
      </c>
      <c r="AU211" s="5">
        <f t="shared" si="105"/>
        <v>-1</v>
      </c>
    </row>
    <row r="212" spans="5:47" x14ac:dyDescent="0.3">
      <c r="E212" s="22" t="s">
        <v>136</v>
      </c>
      <c r="F212" s="6"/>
      <c r="G212" s="5">
        <f>IFERROR(INDEX(BuffData!$B$3:$W$119, MATCH($E199, BuffData!$A$3:$A$119, 0), MATCH($E212, BuffData!$B$2:$W$2, 0)),-1)</f>
        <v>0</v>
      </c>
      <c r="H212" s="5">
        <f>IFERROR(INDEX(BuffData!$X$3:$AS$119, MATCH(H198, BuffData!$A$3:$A$119, 0), MATCH($E212, BuffData!$X$2:$AS$2, 0)),-1)</f>
        <v>-1</v>
      </c>
      <c r="I212" s="5">
        <f>IFERROR(INDEX(BuffData!$AT$3:$BO$119, MATCH(I$16, BuffData!$A$3:$A$119, 0), MATCH($E212, BuffData!$AT$2:$BO$2, 0)),-1)</f>
        <v>0</v>
      </c>
      <c r="J212" s="5">
        <f>IFERROR(INDEX(BuffData!$AT$3:$BO$119, MATCH(J$16, BuffData!$A$3:$A$119, 0), MATCH($E212, BuffData!$AT$2:$BO$2, 0)),-1)</f>
        <v>0</v>
      </c>
      <c r="K212" s="5">
        <f>IFERROR(INDEX(BuffData!$AT$3:$BO$119, MATCH(K$16, BuffData!$A$3:$A$119, 0), MATCH($E212, BuffData!$AT$2:$BO$2, 0)),-1)</f>
        <v>0</v>
      </c>
      <c r="L212" s="5">
        <f>IFERROR(INDEX(SeasonData!$A$3:$W$27, MATCH(L$16, SeasonData!$A$3:$A$116, 0), MATCH(E212, SeasonData!$A$2:$W$2, 0)),-1)</f>
        <v>0</v>
      </c>
      <c r="M212" s="5">
        <f t="shared" ref="M212:M216" si="107">SUM(G212:L212)</f>
        <v>-1</v>
      </c>
      <c r="N212" s="22" t="s">
        <v>162</v>
      </c>
      <c r="O212" s="5">
        <f>$M217</f>
        <v>24</v>
      </c>
      <c r="P212" s="5">
        <v>0</v>
      </c>
      <c r="Q212" s="5">
        <f t="shared" si="99"/>
        <v>24</v>
      </c>
      <c r="S212" s="22" t="s">
        <v>162</v>
      </c>
      <c r="T212" s="5">
        <f>$M217</f>
        <v>24</v>
      </c>
      <c r="U212" s="5">
        <v>0</v>
      </c>
      <c r="V212" s="5">
        <f t="shared" si="100"/>
        <v>24</v>
      </c>
      <c r="X212" s="22" t="s">
        <v>162</v>
      </c>
      <c r="Y212" s="5">
        <f>$M217</f>
        <v>24</v>
      </c>
      <c r="Z212" s="5">
        <v>0</v>
      </c>
      <c r="AA212" s="5">
        <f t="shared" si="101"/>
        <v>24</v>
      </c>
      <c r="AC212" s="22" t="s">
        <v>162</v>
      </c>
      <c r="AD212" s="5">
        <f>$M217</f>
        <v>24</v>
      </c>
      <c r="AE212" s="5">
        <v>0</v>
      </c>
      <c r="AF212" s="5">
        <f t="shared" si="102"/>
        <v>24</v>
      </c>
      <c r="AH212" s="22" t="s">
        <v>162</v>
      </c>
      <c r="AI212" s="5">
        <f>$M217</f>
        <v>24</v>
      </c>
      <c r="AJ212" s="5">
        <v>0</v>
      </c>
      <c r="AK212" s="5">
        <f t="shared" si="103"/>
        <v>24</v>
      </c>
      <c r="AM212" s="22" t="s">
        <v>162</v>
      </c>
      <c r="AN212" s="5">
        <f>$M217</f>
        <v>24</v>
      </c>
      <c r="AO212" s="5">
        <v>0</v>
      </c>
      <c r="AP212" s="5">
        <f t="shared" si="104"/>
        <v>24</v>
      </c>
      <c r="AR212" s="22" t="s">
        <v>162</v>
      </c>
      <c r="AS212" s="5">
        <f>$M217</f>
        <v>24</v>
      </c>
      <c r="AT212" s="5">
        <v>0</v>
      </c>
      <c r="AU212" s="5">
        <f t="shared" si="105"/>
        <v>24</v>
      </c>
    </row>
    <row r="213" spans="5:47" x14ac:dyDescent="0.3">
      <c r="E213" s="22" t="s">
        <v>139</v>
      </c>
      <c r="F213" s="6"/>
      <c r="G213" s="5">
        <f>IFERROR(INDEX(BuffData!$B$3:$W$119, MATCH($E199, BuffData!$A$3:$A$119, 0), MATCH($E213, BuffData!$B$2:$W$2, 0)),-1)</f>
        <v>0</v>
      </c>
      <c r="H213" s="5">
        <f>IFERROR(INDEX(BuffData!$X$3:$AS$119, MATCH(H198, BuffData!$A$3:$A$119, 0), MATCH($E213, BuffData!$X$2:$AS$2, 0)),-1)</f>
        <v>-1</v>
      </c>
      <c r="I213" s="5">
        <f>IFERROR(INDEX(BuffData!$AT$3:$BO$119, MATCH(I$16, BuffData!$A$3:$A$119, 0), MATCH($E213, BuffData!$AT$2:$BO$2, 0)),-1)</f>
        <v>0</v>
      </c>
      <c r="J213" s="5">
        <f>IFERROR(INDEX(BuffData!$AT$3:$BO$119, MATCH(J$16, BuffData!$A$3:$A$119, 0), MATCH($E213, BuffData!$AT$2:$BO$2, 0)),-1)</f>
        <v>0</v>
      </c>
      <c r="K213" s="5">
        <f>IFERROR(INDEX(BuffData!$AT$3:$BO$119, MATCH(K$16, BuffData!$A$3:$A$119, 0), MATCH($E213, BuffData!$AT$2:$BO$2, 0)),-1)</f>
        <v>0</v>
      </c>
      <c r="L213" s="5">
        <f>IFERROR(INDEX(SeasonData!$A$3:$W$27, MATCH(L$16, SeasonData!$A$3:$A$116, 0), MATCH(E213, SeasonData!$A$2:$W$2, 0)),-1)</f>
        <v>0</v>
      </c>
      <c r="M213" s="5">
        <f t="shared" si="107"/>
        <v>-1</v>
      </c>
      <c r="N213" s="5" t="s">
        <v>104</v>
      </c>
      <c r="O213" s="5">
        <f>$M218</f>
        <v>7</v>
      </c>
      <c r="P213" s="5">
        <v>0</v>
      </c>
      <c r="Q213" s="5">
        <f t="shared" si="99"/>
        <v>7</v>
      </c>
      <c r="S213" s="5" t="s">
        <v>104</v>
      </c>
      <c r="T213" s="5">
        <f>$M218</f>
        <v>7</v>
      </c>
      <c r="U213" s="5">
        <v>0</v>
      </c>
      <c r="V213" s="5">
        <f t="shared" si="100"/>
        <v>7</v>
      </c>
      <c r="X213" s="5" t="s">
        <v>104</v>
      </c>
      <c r="Y213" s="5">
        <f>$M218</f>
        <v>7</v>
      </c>
      <c r="Z213" s="5">
        <v>0</v>
      </c>
      <c r="AA213" s="5">
        <f t="shared" si="101"/>
        <v>7</v>
      </c>
      <c r="AC213" s="5" t="s">
        <v>104</v>
      </c>
      <c r="AD213" s="5">
        <f>$M218</f>
        <v>7</v>
      </c>
      <c r="AE213" s="5">
        <v>0</v>
      </c>
      <c r="AF213" s="5">
        <f t="shared" si="102"/>
        <v>7</v>
      </c>
      <c r="AH213" s="5" t="s">
        <v>104</v>
      </c>
      <c r="AI213" s="5">
        <f>$M218</f>
        <v>7</v>
      </c>
      <c r="AJ213" s="5">
        <v>0</v>
      </c>
      <c r="AK213" s="5">
        <f t="shared" si="103"/>
        <v>7</v>
      </c>
      <c r="AM213" s="5" t="s">
        <v>104</v>
      </c>
      <c r="AN213" s="5">
        <f>$M218</f>
        <v>7</v>
      </c>
      <c r="AO213" s="5">
        <v>0</v>
      </c>
      <c r="AP213" s="5">
        <f t="shared" si="104"/>
        <v>7</v>
      </c>
      <c r="AR213" s="5" t="s">
        <v>104</v>
      </c>
      <c r="AS213" s="5">
        <f>$M218</f>
        <v>7</v>
      </c>
      <c r="AT213" s="5">
        <v>0</v>
      </c>
      <c r="AU213" s="5">
        <f t="shared" si="105"/>
        <v>7</v>
      </c>
    </row>
    <row r="214" spans="5:47" x14ac:dyDescent="0.3">
      <c r="E214" s="22" t="s">
        <v>137</v>
      </c>
      <c r="F214" s="6"/>
      <c r="G214" s="5">
        <f>IFERROR(INDEX(BuffData!$B$3:$W$119, MATCH($E199, BuffData!$A$3:$A$119, 0), MATCH($E214, BuffData!$B$2:$W$2, 0)),-1)</f>
        <v>0</v>
      </c>
      <c r="H214" s="5">
        <f>IFERROR(INDEX(BuffData!$X$3:$AS$119, MATCH(H198, BuffData!$A$3:$A$119, 0), MATCH($E214, BuffData!$X$2:$AS$2, 0)),-1)</f>
        <v>-1</v>
      </c>
      <c r="I214" s="5">
        <f>IFERROR(INDEX(BuffData!$AT$3:$BO$119, MATCH(I$16, BuffData!$A$3:$A$119, 0), MATCH($E214, BuffData!$AT$2:$BO$2, 0)),-1)</f>
        <v>0</v>
      </c>
      <c r="J214" s="5">
        <f>IFERROR(INDEX(BuffData!$AT$3:$BO$119, MATCH(J$16, BuffData!$A$3:$A$119, 0), MATCH($E214, BuffData!$AT$2:$BO$2, 0)),-1)</f>
        <v>0</v>
      </c>
      <c r="K214" s="5">
        <f>IFERROR(INDEX(BuffData!$AT$3:$BO$119, MATCH(K$16, BuffData!$A$3:$A$119, 0), MATCH($E214, BuffData!$AT$2:$BO$2, 0)),-1)</f>
        <v>0</v>
      </c>
      <c r="L214" s="5">
        <f>IFERROR(INDEX(SeasonData!$A$3:$W$27, MATCH(L$16, SeasonData!$A$3:$A$116, 0), MATCH(E214, SeasonData!$A$2:$W$2, 0)),-1)</f>
        <v>0</v>
      </c>
      <c r="M214" s="5">
        <f t="shared" si="107"/>
        <v>-1</v>
      </c>
      <c r="N214" s="5" t="s">
        <v>110</v>
      </c>
      <c r="O214" s="5">
        <f>$M219</f>
        <v>-1</v>
      </c>
      <c r="P214" s="5">
        <v>0</v>
      </c>
      <c r="Q214" s="5">
        <f t="shared" si="99"/>
        <v>-1</v>
      </c>
      <c r="S214" s="5" t="s">
        <v>110</v>
      </c>
      <c r="T214" s="5">
        <f>$M219</f>
        <v>-1</v>
      </c>
      <c r="U214" s="5">
        <v>0</v>
      </c>
      <c r="V214" s="5">
        <f t="shared" si="100"/>
        <v>-1</v>
      </c>
      <c r="X214" s="5" t="s">
        <v>110</v>
      </c>
      <c r="Y214" s="5">
        <f>$M219</f>
        <v>-1</v>
      </c>
      <c r="Z214" s="5">
        <v>0</v>
      </c>
      <c r="AA214" s="5">
        <f t="shared" si="101"/>
        <v>-1</v>
      </c>
      <c r="AC214" s="5" t="s">
        <v>110</v>
      </c>
      <c r="AD214" s="5">
        <f>$M219</f>
        <v>-1</v>
      </c>
      <c r="AE214" s="5">
        <v>0</v>
      </c>
      <c r="AF214" s="5">
        <f t="shared" si="102"/>
        <v>-1</v>
      </c>
      <c r="AH214" s="5" t="s">
        <v>110</v>
      </c>
      <c r="AI214" s="5">
        <f>$M219</f>
        <v>-1</v>
      </c>
      <c r="AJ214" s="5">
        <v>0</v>
      </c>
      <c r="AK214" s="5">
        <f t="shared" si="103"/>
        <v>-1</v>
      </c>
      <c r="AM214" s="5" t="s">
        <v>110</v>
      </c>
      <c r="AN214" s="5">
        <f>$M219</f>
        <v>-1</v>
      </c>
      <c r="AO214" s="5">
        <v>0</v>
      </c>
      <c r="AP214" s="5">
        <f t="shared" si="104"/>
        <v>-1</v>
      </c>
      <c r="AR214" s="5" t="s">
        <v>110</v>
      </c>
      <c r="AS214" s="5">
        <f>$M219</f>
        <v>-1</v>
      </c>
      <c r="AT214" s="5">
        <v>0</v>
      </c>
      <c r="AU214" s="5">
        <f t="shared" si="105"/>
        <v>-1</v>
      </c>
    </row>
    <row r="215" spans="5:47" x14ac:dyDescent="0.3">
      <c r="E215" s="22" t="s">
        <v>138</v>
      </c>
      <c r="F215" s="6"/>
      <c r="G215" s="5">
        <f>IFERROR(INDEX(BuffData!$B$3:$W$119, MATCH($E199, BuffData!$A$3:$A$119, 0), MATCH($E215, BuffData!$B$2:$W$2, 0)),-1)</f>
        <v>0</v>
      </c>
      <c r="H215" s="5">
        <f>IFERROR(INDEX(BuffData!$X$3:$AS$119, MATCH(H198, BuffData!$A$3:$A$119, 0), MATCH($E215, BuffData!$X$2:$AS$2, 0)),-1)</f>
        <v>-1</v>
      </c>
      <c r="I215" s="5">
        <f>IFERROR(INDEX(BuffData!$AT$3:$BO$119, MATCH(I$16, BuffData!$A$3:$A$119, 0), MATCH($E215, BuffData!$AT$2:$BO$2, 0)),-1)</f>
        <v>0</v>
      </c>
      <c r="J215" s="5">
        <f>IFERROR(INDEX(BuffData!$AT$3:$BO$119, MATCH(J$16, BuffData!$A$3:$A$119, 0), MATCH($E215, BuffData!$AT$2:$BO$2, 0)),-1)</f>
        <v>0</v>
      </c>
      <c r="K215" s="5">
        <f>IFERROR(INDEX(BuffData!$AT$3:$BO$119, MATCH(K$16, BuffData!$A$3:$A$119, 0), MATCH($E215, BuffData!$AT$2:$BO$2, 0)),-1)</f>
        <v>0</v>
      </c>
      <c r="L215" s="5">
        <f>IFERROR(INDEX(SeasonData!$A$3:$W$27, MATCH(L$16, SeasonData!$A$3:$A$116, 0), MATCH(E215, SeasonData!$A$2:$W$2, 0)),-1)</f>
        <v>0</v>
      </c>
      <c r="M215" s="5">
        <f t="shared" si="107"/>
        <v>-1</v>
      </c>
      <c r="N215" s="5" t="s">
        <v>133</v>
      </c>
      <c r="O215" s="5">
        <f>$M220</f>
        <v>-1</v>
      </c>
      <c r="P215" s="5">
        <v>0</v>
      </c>
      <c r="Q215" s="5">
        <f t="shared" si="99"/>
        <v>-1</v>
      </c>
      <c r="S215" s="5" t="s">
        <v>133</v>
      </c>
      <c r="T215" s="5">
        <f>$M220</f>
        <v>-1</v>
      </c>
      <c r="U215" s="5">
        <v>0</v>
      </c>
      <c r="V215" s="5">
        <f t="shared" si="100"/>
        <v>-1</v>
      </c>
      <c r="X215" s="5" t="s">
        <v>133</v>
      </c>
      <c r="Y215" s="5">
        <f>$M220</f>
        <v>-1</v>
      </c>
      <c r="Z215" s="5">
        <v>0</v>
      </c>
      <c r="AA215" s="5">
        <f t="shared" si="101"/>
        <v>-1</v>
      </c>
      <c r="AC215" s="5" t="s">
        <v>133</v>
      </c>
      <c r="AD215" s="5">
        <f>$M220</f>
        <v>-1</v>
      </c>
      <c r="AE215" s="5">
        <v>0</v>
      </c>
      <c r="AF215" s="5">
        <f t="shared" si="102"/>
        <v>-1</v>
      </c>
      <c r="AH215" s="5" t="s">
        <v>133</v>
      </c>
      <c r="AI215" s="5">
        <f>$M220</f>
        <v>-1</v>
      </c>
      <c r="AJ215" s="5">
        <v>0</v>
      </c>
      <c r="AK215" s="5">
        <f t="shared" si="103"/>
        <v>-1</v>
      </c>
      <c r="AM215" s="5" t="s">
        <v>133</v>
      </c>
      <c r="AN215" s="5">
        <f>$M220</f>
        <v>-1</v>
      </c>
      <c r="AO215" s="5">
        <v>0</v>
      </c>
      <c r="AP215" s="5">
        <f t="shared" si="104"/>
        <v>-1</v>
      </c>
      <c r="AR215" s="5" t="s">
        <v>133</v>
      </c>
      <c r="AS215" s="5">
        <f>$M220</f>
        <v>-1</v>
      </c>
      <c r="AT215" s="5">
        <v>0</v>
      </c>
      <c r="AU215" s="5">
        <f t="shared" si="105"/>
        <v>-1</v>
      </c>
    </row>
    <row r="216" spans="5:47" x14ac:dyDescent="0.3">
      <c r="E216" s="22" t="s">
        <v>123</v>
      </c>
      <c r="F216" s="6"/>
      <c r="G216" s="5">
        <f>IFERROR(INDEX(BuffData!$B$3:$W$119, MATCH($E199, BuffData!$A$3:$A$119, 0), MATCH($E216, BuffData!$B$2:$W$2, 0)),-1)</f>
        <v>0</v>
      </c>
      <c r="H216" s="5">
        <f>IFERROR(
  IF(
    TRIM(INDEX(CharacterData!$G$3:$G$36, MATCH($E199, CharacterData!$A$3:$A$36, 0))) =
    TRIM(INDEX(CharacterData!$G$3:$G$36, MATCH(H198, CharacterData!$A$3:$A$36, 0))),
    INDEX(BuffData!$X$3:$AS$119,
          MATCH(H198, BuffData!$A$3:$A$119, 0),
          MATCH($E216, BuffData!$X$2:$AS$2, 0)
    ),
    0
  ),
-1
)</f>
        <v>-1</v>
      </c>
      <c r="I216" s="5">
        <f>IFERROR(
  IF(
    TRIM(INDEX(CharacterData!$G$3:$G$36, MATCH($E199, CharacterData!$A$3:$A$36, 0))) =
    TRIM(INDEX(CharacterData!$G$3:$G$36, MATCH(I198, CharacterData!$A$3:$A$36, 0))),
    INDEX(BuffData!$AT$3:$BO$119,
          MATCH(I198, BuffData!$A$3:$A$119, 0),
          MATCH($E216, BuffData!$AT$2:$BO$2, 0)
    ),
    0
  ),
-1
)</f>
        <v>0</v>
      </c>
      <c r="J216" s="5">
        <f>IFERROR(
  IF(
    TRIM(INDEX(CharacterData!$G$3:$G$36, MATCH($E199, CharacterData!$A$3:$A$36, 0))) =
    TRIM(INDEX(CharacterData!$G$3:$G$36, MATCH(J198, CharacterData!$A$3:$A$36, 0))),
    INDEX(BuffData!$AT$3:$BO$119,
          MATCH(J198, BuffData!$A$3:$A$119, 0),
          MATCH($E216, BuffData!$AT$2:$BO$2, 0)
    ),
    0
  ),
-1
)</f>
        <v>0</v>
      </c>
      <c r="K216" s="5">
        <f>IFERROR(
  IF(
    TRIM(INDEX(CharacterData!$G$3:$G$36, MATCH($E199, CharacterData!$A$3:$A$36, 0))) =
    TRIM(INDEX(CharacterData!$G$3:$G$36, MATCH(K198, CharacterData!$A$3:$A$36, 0))),
    INDEX(BuffData!$AT$3:$BO$119,
          MATCH(K198, BuffData!$A$3:$A$119, 0),
          MATCH($E216, BuffData!$AT$2:$BO$2, 0)
    ),
    0
  ),
-1
)</f>
        <v>0</v>
      </c>
      <c r="L216" s="5">
        <f>IFERROR(
  IF(
    TRIM(INDEX(CharacterData!$G$3:$G$36, MATCH($E199, CharacterData!$A$3:$A$36, 0))) =
    TRIM(INDEX(CharacterData!$G$3:$G$36, MATCH(L198, CharacterData!$A$3:$A$36, 0))),
    INDEX(SeasonData!$A$3:$W$27,
          MATCH(L198, SeasonData!$A$3:$A$27, 0),
          MATCH($E216, SeasonData!$A$2:$W$2, 0)
    ),
    0
  ),
-1
)</f>
        <v>0</v>
      </c>
      <c r="M216" s="5">
        <f t="shared" si="107"/>
        <v>-1</v>
      </c>
    </row>
    <row r="217" spans="5:47" x14ac:dyDescent="0.3">
      <c r="E217" s="22" t="s">
        <v>162</v>
      </c>
      <c r="F217" s="6"/>
      <c r="G217" s="5">
        <f>IFERROR(INDEX(BuffData!$B$3:$W$119, MATCH($E199, BuffData!$A$3:$A$119, 0), MATCH($E217, BuffData!$B$2:$W$2, 0)),-1)</f>
        <v>0</v>
      </c>
      <c r="H217" s="5">
        <f>IFERROR(INDEX(BuffData!$X$3:$AS$119, MATCH(H198, BuffData!$A$3:$A$119, 0), MATCH($E217, BuffData!$X$2:$AS$2, 0)),-1)</f>
        <v>-1</v>
      </c>
      <c r="I217" s="5">
        <f>IFERROR(INDEX(BuffData!$AT$3:$BO$119, MATCH(I$16, BuffData!$A$3:$A$119, 0), MATCH($E217, BuffData!$AT$2:$BO$2, 0)),-1)</f>
        <v>0</v>
      </c>
      <c r="J217" s="5">
        <f>IFERROR(INDEX(BuffData!$AT$3:$BO$119, MATCH(J$16, BuffData!$A$3:$A$119, 0), MATCH($E217, BuffData!$AT$2:$BO$2, 0)),-1)</f>
        <v>0</v>
      </c>
      <c r="K217" s="5">
        <f>IFERROR(INDEX(BuffData!$AT$3:$BO$119, MATCH(K$16, BuffData!$A$3:$A$119, 0), MATCH($E217, BuffData!$AT$2:$BO$2, 0)),-1)</f>
        <v>25</v>
      </c>
      <c r="L217" s="5">
        <f>IFERROR(INDEX(SeasonData!$A$3:$W$27, MATCH(L$16, SeasonData!$A$3:$A$116, 0), MATCH(E217, SeasonData!$A$2:$W$2, 0)),-1)</f>
        <v>0</v>
      </c>
      <c r="M217" s="5">
        <f>SUM(G217:L217)</f>
        <v>24</v>
      </c>
      <c r="O217" s="5" t="s">
        <v>167</v>
      </c>
      <c r="P217" s="5">
        <f>Q202 * (Q203+100)/100 * Q204/100 * ((1-Q205/100) + Q205/100*Q206/100) * (Q207+Q208+Q209+100)/100 * (Q210+Q211+Q212+100)/100 * (800 + 8*$N$3 ) / (800 + 8*$N$3 + (792 + 8*$N$4)*(1-Q213/100)) * (1+Q214/100) * (1 - $Q$3/100 + Q215/100)</f>
        <v>68358.055284487491</v>
      </c>
      <c r="T217" s="5" t="s">
        <v>167</v>
      </c>
      <c r="U217" s="5">
        <f>V202 * (V203+100)/100 * V204/100 * ((1-V205/100) + V205/100*V206/100) * (V207+V208+V209+100)/100 * (V210+V211+V212+100)/100 * (800 + 8*$N$3 ) / (800 + 8*$N$3 + (792 + 8*$N$4)*(1-V213/100)) * (1+V214/100) * (1 - $Q$3/100 + V215/100)</f>
        <v>18408.708432722589</v>
      </c>
      <c r="Y217" s="5" t="s">
        <v>167</v>
      </c>
      <c r="Z217" s="5">
        <f>AA202 * (AA203+100)/100 * AA204/100 * ((1-AA205/100) + AA205/100*AA206/100) * (AA207+AA208+AA209+100)/100 * (AA210+AA211+AA212+100)/100 * (800 + 8*$N$3 ) / (800 + 8*$N$3 + (792 + 8*$N$4)*(1-AA213/100)) * (1+AA214/100) * (1 - $Q$3/100 + AA215/100)</f>
        <v>130675.75256513113</v>
      </c>
      <c r="AD217" s="5" t="s">
        <v>167</v>
      </c>
      <c r="AE217" s="5">
        <f>AF202 * (AF203+100)/100 * AF204/100 * ((1-AF205/100) + AF205/100*AF206/100) * (AF207+AF208+AF209+100)/100 * (AF210+AF211+AF212+100)/100 * (800 + 8*$N$3 ) / (800 + 8*$N$3 + (792 + 8*$N$4)*(1-AF213/100)) * (1+AF214/100) * (1 - $Q$3/100 + AF215/100)</f>
        <v>37399.436203960628</v>
      </c>
      <c r="AI217" s="5" t="s">
        <v>167</v>
      </c>
      <c r="AJ217" s="5">
        <f>AK202 * (AK203+100)/100 * AK204/100 * ((1-AK205/100) + AK205/100*AK206/100) * (AK207+AK208+AK209+100)/100 * (AK210+AK211+AK212+100)/100 * (800 + 8*$N$3 ) / (800 + 8*$N$3 + (792 + 8*$N$4)*(1-AK213/100)) * (1+AK214/100) * (1 - $Q$3/100 + AK215/100)</f>
        <v>53194.120485463856</v>
      </c>
      <c r="AN217" s="5" t="s">
        <v>167</v>
      </c>
      <c r="AO217" s="5">
        <f>AP202 * (AP203+100)/100 * AP204/100 * ((1-AP205/100) + AP205/100*AP206/100) * (AP207+AP208+AP209+100)/100 * (AP210+AP211+AP212+100)/100 * (800 + 8*$N$3 ) / (800 + 8*$N$3 + (792 + 8*$N$4)*(1-AP213/100)) * (1+AP214/100) * (1 - $Q$3/100 + AP215/100)</f>
        <v>302751.4541053744</v>
      </c>
      <c r="AS217" s="5" t="s">
        <v>167</v>
      </c>
      <c r="AT217" s="5">
        <f>AU202 * (AU203+100)/100 * AU204/100 * ((1-AU205/100) + AU205/100*AU206/100) * (AU207+AU208+AU209+100)/100 * (AU210+AU211+AU212+100)/100 * (800 + 8*$N$3 ) / (800 + 8*$N$3 + (792 + 8*$N$4)*(1-AU213/100)) * (1+AU214/100) * (1 - $Q$3/100 + AU215/100)</f>
        <v>531530.41082225065</v>
      </c>
    </row>
    <row r="218" spans="5:47" x14ac:dyDescent="0.3">
      <c r="E218" s="5" t="s">
        <v>104</v>
      </c>
      <c r="F218" s="6"/>
      <c r="G218" s="5">
        <f>IFERROR(INDEX(BuffData!$B$3:$W$119, MATCH($E199, BuffData!$A$3:$A$119, 0), MATCH($E218, BuffData!$B$2:$W$2, 0)),-1)</f>
        <v>8</v>
      </c>
      <c r="H218" s="5">
        <f>IFERROR(INDEX(BuffData!$X$3:$AS$119, MATCH(H198, BuffData!$A$3:$A$119, 0), MATCH($E218, BuffData!$X$2:$AS$2, 0)),-1)</f>
        <v>-1</v>
      </c>
      <c r="I218" s="5">
        <f>IFERROR(INDEX(BuffData!$AT$3:$BO$119, MATCH(I$16, BuffData!$A$3:$A$119, 0), MATCH($E218, BuffData!$AT$2:$BO$2, 0)),-1)</f>
        <v>0</v>
      </c>
      <c r="J218" s="5">
        <f>IFERROR(INDEX(BuffData!$AT$3:$BO$119, MATCH(J$16, BuffData!$A$3:$A$119, 0), MATCH($E218, BuffData!$AT$2:$BO$2, 0)),-1)</f>
        <v>0</v>
      </c>
      <c r="K218" s="5">
        <f>IFERROR(INDEX(BuffData!$AT$3:$BO$119, MATCH(K$16, BuffData!$A$3:$A$119, 0), MATCH($E218, BuffData!$AT$2:$BO$2, 0)),-1)</f>
        <v>0</v>
      </c>
      <c r="L218" s="5">
        <f>IFERROR(INDEX(SeasonData!$A$3:$W$27, MATCH(L$16, SeasonData!$A$3:$A$116, 0), MATCH(E218, SeasonData!$A$2:$W$2, 0)),-1)</f>
        <v>0</v>
      </c>
      <c r="M218" s="5">
        <f t="shared" ref="M218:M220" si="108">SUM(G218:L218)</f>
        <v>7</v>
      </c>
    </row>
    <row r="219" spans="5:47" x14ac:dyDescent="0.3">
      <c r="E219" s="5" t="s">
        <v>110</v>
      </c>
      <c r="F219" s="6"/>
      <c r="G219" s="5">
        <f>IFERROR(INDEX(BuffData!$B$3:$W$119, MATCH($E199, BuffData!$A$3:$A$119, 0), MATCH($E219, BuffData!$B$2:$W$2, 0)),-1)</f>
        <v>0</v>
      </c>
      <c r="H219" s="5">
        <f>IFERROR(INDEX(BuffData!$X$3:$AS$119, MATCH(H198, BuffData!$A$3:$A$119, 0), MATCH($E219, BuffData!$X$2:$AS$2, 0)),-1)</f>
        <v>-1</v>
      </c>
      <c r="I219" s="5">
        <f>IFERROR(INDEX(BuffData!$AT$3:$BO$119, MATCH(I$16, BuffData!$A$3:$A$119, 0), MATCH($E219, BuffData!$AT$2:$BO$2, 0)),-1)</f>
        <v>0</v>
      </c>
      <c r="J219" s="5">
        <f>IFERROR(INDEX(BuffData!$AT$3:$BO$119, MATCH(J$16, BuffData!$A$3:$A$119, 0), MATCH($E219, BuffData!$AT$2:$BO$2, 0)),-1)</f>
        <v>0</v>
      </c>
      <c r="K219" s="5">
        <f>IFERROR(INDEX(BuffData!$AT$3:$BO$119, MATCH(K$16, BuffData!$A$3:$A$119, 0), MATCH($E219, BuffData!$AT$2:$BO$2, 0)),-1)</f>
        <v>0</v>
      </c>
      <c r="L219" s="5">
        <f>IFERROR(INDEX(SeasonData!$A$3:$W$27, MATCH(L$16, SeasonData!$A$3:$A$116, 0), MATCH(E219, SeasonData!$A$2:$W$2, 0)),-1)</f>
        <v>0</v>
      </c>
      <c r="M219" s="5">
        <f t="shared" si="108"/>
        <v>-1</v>
      </c>
    </row>
    <row r="220" spans="5:47" x14ac:dyDescent="0.3">
      <c r="E220" s="5" t="s">
        <v>133</v>
      </c>
      <c r="F220" s="6"/>
      <c r="G220" s="5">
        <f>IFERROR(INDEX(BuffData!$B$3:$W$119, MATCH($E199, BuffData!$A$3:$A$119, 0), MATCH($E220, BuffData!$B$2:$W$2, 0)),-1)</f>
        <v>0</v>
      </c>
      <c r="H220" s="5">
        <f>IFERROR(INDEX(BuffData!$X$3:$AS$119, MATCH(H198, BuffData!$A$3:$A$119, 0), MATCH($E220, BuffData!$X$2:$AS$2, 0)),-1)</f>
        <v>-1</v>
      </c>
      <c r="I220" s="5">
        <f>IFERROR(INDEX(BuffData!$AT$3:$BO$119, MATCH(I$16, BuffData!$A$3:$A$119, 0), MATCH($E220, BuffData!$AT$2:$BO$2, 0)),-1)</f>
        <v>0</v>
      </c>
      <c r="J220" s="5">
        <f>IFERROR(INDEX(BuffData!$AT$3:$BO$119, MATCH(J$16, BuffData!$A$3:$A$119, 0), MATCH($E220, BuffData!$AT$2:$BO$2, 0)),-1)</f>
        <v>0</v>
      </c>
      <c r="K220" s="5">
        <f>IFERROR(INDEX(BuffData!$AT$3:$BO$119, MATCH(K$16, BuffData!$A$3:$A$119, 0), MATCH($E220, BuffData!$AT$2:$BO$2, 0)),-1)</f>
        <v>0</v>
      </c>
      <c r="L220" s="5">
        <f>IFERROR(INDEX(SeasonData!$A$3:$W$27, MATCH(L$16, SeasonData!$A$3:$A$116, 0), MATCH(E220, SeasonData!$A$2:$W$2, 0)),-1)</f>
        <v>0</v>
      </c>
      <c r="M220" s="5">
        <f t="shared" si="108"/>
        <v>-1</v>
      </c>
    </row>
    <row r="224" spans="5:47" x14ac:dyDescent="0.3">
      <c r="H224" s="5" t="str">
        <f>IFERROR(
  CHOOSE(
    MATCH(E225, $E$2:$E$4, 0),
    $E$3, $E$4, $E$2
  ),
  "선택 필요"
)</f>
        <v>선택 필요</v>
      </c>
      <c r="I224" s="5" t="str">
        <f>$E$2</f>
        <v>유노</v>
      </c>
      <c r="J224" s="5" t="str">
        <f>$E$3</f>
        <v>린네</v>
      </c>
      <c r="K224" s="5" t="str">
        <f>$E$4</f>
        <v>모니에</v>
      </c>
      <c r="L224" s="5" t="str">
        <f>$K$3</f>
        <v>능양</v>
      </c>
      <c r="N224" s="23" t="s">
        <v>152</v>
      </c>
    </row>
    <row r="225" spans="1:47" x14ac:dyDescent="0.3">
      <c r="E225" s="23" t="s">
        <v>20</v>
      </c>
      <c r="F225" s="5" t="s">
        <v>143</v>
      </c>
      <c r="G225" s="5" t="s">
        <v>105</v>
      </c>
      <c r="H225" s="5" t="s">
        <v>142</v>
      </c>
      <c r="I225" s="5" t="s">
        <v>124</v>
      </c>
      <c r="J225" s="5" t="s">
        <v>125</v>
      </c>
      <c r="K225" s="5" t="s">
        <v>151</v>
      </c>
      <c r="L225" s="5" t="s">
        <v>149</v>
      </c>
      <c r="M225" s="5" t="s">
        <v>109</v>
      </c>
      <c r="N225" s="5" t="s">
        <v>150</v>
      </c>
      <c r="O225" s="153" t="s">
        <v>114</v>
      </c>
      <c r="P225" s="154"/>
      <c r="Q225" s="155"/>
      <c r="S225" s="5" t="s">
        <v>150</v>
      </c>
      <c r="T225" s="153" t="s">
        <v>157</v>
      </c>
      <c r="U225" s="154"/>
      <c r="V225" s="155"/>
      <c r="X225" s="5" t="s">
        <v>150</v>
      </c>
      <c r="Y225" s="153" t="s">
        <v>203</v>
      </c>
      <c r="Z225" s="154"/>
      <c r="AA225" s="155"/>
      <c r="AC225" s="5" t="s">
        <v>150</v>
      </c>
      <c r="AD225" s="153" t="s">
        <v>204</v>
      </c>
      <c r="AE225" s="154"/>
      <c r="AF225" s="155"/>
      <c r="AH225" s="5" t="s">
        <v>150</v>
      </c>
      <c r="AI225" s="153" t="s">
        <v>155</v>
      </c>
      <c r="AJ225" s="154"/>
      <c r="AK225" s="155"/>
      <c r="AM225" s="5" t="s">
        <v>150</v>
      </c>
      <c r="AN225" s="153" t="s">
        <v>205</v>
      </c>
      <c r="AO225" s="154"/>
      <c r="AP225" s="155"/>
      <c r="AR225" s="5" t="s">
        <v>150</v>
      </c>
      <c r="AS225" s="153" t="s">
        <v>206</v>
      </c>
      <c r="AT225" s="154"/>
      <c r="AU225" s="155"/>
    </row>
    <row r="226" spans="1:47" x14ac:dyDescent="0.3">
      <c r="E226" s="5" t="s">
        <v>115</v>
      </c>
      <c r="F226" s="5">
        <f>INDEX(CharacterData!$A$3:$AV$36, MATCH(E225, CharacterData!$A$3:$A$36, 0), MATCH($E226, CharacterData!$A$2:$AV$2, 0))</f>
        <v>976</v>
      </c>
      <c r="G226" s="6"/>
      <c r="H226" s="6"/>
      <c r="I226" s="6"/>
      <c r="J226" s="6"/>
      <c r="K226" s="6"/>
      <c r="L226" s="6"/>
      <c r="M226" s="5">
        <f>F226</f>
        <v>976</v>
      </c>
      <c r="N226" s="5" t="s">
        <v>118</v>
      </c>
      <c r="O226" s="153" t="s">
        <v>172</v>
      </c>
      <c r="P226" s="154"/>
      <c r="Q226" s="155"/>
      <c r="S226" s="5" t="s">
        <v>118</v>
      </c>
      <c r="T226" s="153" t="s">
        <v>172</v>
      </c>
      <c r="U226" s="154"/>
      <c r="V226" s="155"/>
      <c r="X226" s="5" t="s">
        <v>118</v>
      </c>
      <c r="Y226" s="153" t="s">
        <v>171</v>
      </c>
      <c r="Z226" s="154"/>
      <c r="AA226" s="155"/>
      <c r="AC226" s="5" t="s">
        <v>118</v>
      </c>
      <c r="AD226" s="153" t="s">
        <v>164</v>
      </c>
      <c r="AE226" s="154"/>
      <c r="AF226" s="155"/>
      <c r="AH226" s="5" t="s">
        <v>118</v>
      </c>
      <c r="AI226" s="153" t="s">
        <v>163</v>
      </c>
      <c r="AJ226" s="154"/>
      <c r="AK226" s="155"/>
      <c r="AM226" s="5" t="s">
        <v>118</v>
      </c>
      <c r="AN226" s="153" t="s">
        <v>172</v>
      </c>
      <c r="AO226" s="154"/>
      <c r="AP226" s="155"/>
      <c r="AR226" s="5" t="s">
        <v>118</v>
      </c>
      <c r="AS226" s="153" t="s">
        <v>171</v>
      </c>
      <c r="AT226" s="154"/>
      <c r="AU226" s="155"/>
    </row>
    <row r="227" spans="1:47" x14ac:dyDescent="0.3">
      <c r="A227" s="1" t="s">
        <v>20</v>
      </c>
      <c r="B227" s="1" t="s">
        <v>178</v>
      </c>
      <c r="C227" s="1">
        <f>P243+U243+Z243+AE243+AJ243+AO243+AT243+AY243+BD243+BI243+BN243+BS243+BX243+CC243</f>
        <v>257945.44485595552</v>
      </c>
      <c r="E227" s="5" t="s">
        <v>116</v>
      </c>
      <c r="F227" s="5">
        <f>INDEX(CharacterData!$A$3:$AV$36, MATCH(E225, CharacterData!$A$3:$A$36, 0), MATCH($E227, CharacterData!$A$2:$AV$2, 0))</f>
        <v>110.86065573770492</v>
      </c>
      <c r="G227" s="5">
        <f>IFERROR(INDEX(BuffData!$B$3:$W$119, MATCH($E225, BuffData!$A$3:$A$119, 0), MATCH("공격력 버프", BuffData!$B$2:$W$2, 0)),-1)</f>
        <v>12</v>
      </c>
      <c r="H227" s="5">
        <f>IFERROR(INDEX(BuffData!$X$3:$AS$119, MATCH(H224, BuffData!$A$3:$A$119, 0), MATCH("공격력 버프", BuffData!$X$2:$AS$2, 0)),-1)</f>
        <v>-1</v>
      </c>
      <c r="I227" s="5">
        <f>IFERROR(INDEX(BuffData!$AT$3:$BO$119, MATCH(I$16, BuffData!$A$3:$A$119, 0), MATCH("공격력 버프", BuffData!$AT$2:$BO$2, 0)),-1)</f>
        <v>0</v>
      </c>
      <c r="J227" s="5">
        <f>IFERROR(INDEX(BuffData!$AT$3:$BO$119, MATCH(J$16, BuffData!$A$3:$A$119, 0), MATCH("공격력 버프", BuffData!$AT$2:$BO$2, 0)),-1)</f>
        <v>0</v>
      </c>
      <c r="K227" s="5">
        <f>IFERROR(INDEX(BuffData!$AT$3:$BO$119, MATCH(K$16, BuffData!$A$3:$A$119, 0), MATCH("공격력 버프", BuffData!$AT$2:$BO$2, 0)),-1)</f>
        <v>25</v>
      </c>
      <c r="L227" s="5">
        <f>IFERROR(INDEX(SeasonData!$A$3:$W$27, MATCH(L$16, SeasonData!$A$3:$A$116, 0), MATCH("공격력 버프", SeasonData!$A$2:$W$2, 0)),-1)</f>
        <v>0</v>
      </c>
      <c r="M227" s="5">
        <f>SUM(F227:L227)</f>
        <v>146.86065573770492</v>
      </c>
      <c r="N227" s="5"/>
      <c r="O227" s="5" t="s">
        <v>112</v>
      </c>
      <c r="P227" s="5" t="s">
        <v>113</v>
      </c>
      <c r="Q227" s="5" t="s">
        <v>111</v>
      </c>
      <c r="S227" s="5"/>
      <c r="T227" s="5" t="s">
        <v>112</v>
      </c>
      <c r="U227" s="5" t="s">
        <v>113</v>
      </c>
      <c r="V227" s="5" t="s">
        <v>111</v>
      </c>
      <c r="X227" s="5"/>
      <c r="Y227" s="5" t="s">
        <v>112</v>
      </c>
      <c r="Z227" s="5" t="s">
        <v>113</v>
      </c>
      <c r="AA227" s="5" t="s">
        <v>111</v>
      </c>
      <c r="AC227" s="5"/>
      <c r="AD227" s="5" t="s">
        <v>112</v>
      </c>
      <c r="AE227" s="5" t="s">
        <v>113</v>
      </c>
      <c r="AF227" s="5" t="s">
        <v>111</v>
      </c>
      <c r="AH227" s="5"/>
      <c r="AI227" s="5" t="s">
        <v>112</v>
      </c>
      <c r="AJ227" s="5" t="s">
        <v>113</v>
      </c>
      <c r="AK227" s="5" t="s">
        <v>111</v>
      </c>
      <c r="AM227" s="5"/>
      <c r="AN227" s="5" t="s">
        <v>112</v>
      </c>
      <c r="AO227" s="5" t="s">
        <v>113</v>
      </c>
      <c r="AP227" s="5" t="s">
        <v>111</v>
      </c>
      <c r="AR227" s="5"/>
      <c r="AS227" s="5" t="s">
        <v>112</v>
      </c>
      <c r="AT227" s="5" t="s">
        <v>113</v>
      </c>
      <c r="AU227" s="5" t="s">
        <v>111</v>
      </c>
    </row>
    <row r="228" spans="1:47" x14ac:dyDescent="0.3">
      <c r="B228" s="1" t="s">
        <v>179</v>
      </c>
      <c r="C228" s="1">
        <v>7</v>
      </c>
      <c r="E228" s="5" t="s">
        <v>1</v>
      </c>
      <c r="F228" s="5">
        <f>INDEX(CharacterData!$A$3:$AV$36, MATCH(E225, CharacterData!$A$3:$A$36, 0), MATCH($E228, CharacterData!$A$2:$AV$2, 0))</f>
        <v>60.2</v>
      </c>
      <c r="G228" s="5">
        <f>IFERROR(INDEX(BuffData!$B$3:$W$119, MATCH($E225, BuffData!$A$3:$A$119, 0), MATCH($E228, BuffData!$B$2:$W$2, 0)),-1)</f>
        <v>0</v>
      </c>
      <c r="H228" s="5">
        <f>IFERROR(INDEX(BuffData!$X$3:$AS$119, MATCH(H224, BuffData!$A$3:$A$119, 0), MATCH($E228, BuffData!$X$2:$AS$2, 0)),-1)</f>
        <v>-1</v>
      </c>
      <c r="I228" s="5">
        <f>IFERROR(INDEX(BuffData!$AT$3:$BO$119, MATCH(I$16, BuffData!$A$3:$A$119, 0), MATCH($E228, BuffData!$AT$2:$BO$2, 0)),-1)</f>
        <v>0</v>
      </c>
      <c r="J228" s="5">
        <f>IFERROR(INDEX(BuffData!$AT$3:$BO$119, MATCH(J$16, BuffData!$A$3:$A$119, 0), MATCH($E228, BuffData!$AT$2:$BO$2, 0)),-1)</f>
        <v>0</v>
      </c>
      <c r="K228" s="5">
        <f>IFERROR(INDEX(BuffData!$AT$3:$BO$119, MATCH(K$16, BuffData!$A$3:$A$119, 0), MATCH($E228, BuffData!$AT$2:$BO$2, 0)),-1)</f>
        <v>0</v>
      </c>
      <c r="L228" s="5">
        <f>IFERROR(INDEX(SeasonData!$A$3:$W$27, MATCH(L$16, SeasonData!$A$3:$A$116, 0), MATCH(E228, SeasonData!$A$2:$W$2, 0)),-1)</f>
        <v>0</v>
      </c>
      <c r="M228" s="5">
        <f t="shared" ref="M228:M234" si="109">SUM(F228:L228)</f>
        <v>59.2</v>
      </c>
      <c r="N228" s="5" t="s">
        <v>115</v>
      </c>
      <c r="O228" s="6"/>
      <c r="P228" s="6"/>
      <c r="Q228" s="5">
        <f>$M226</f>
        <v>976</v>
      </c>
      <c r="S228" s="5" t="s">
        <v>115</v>
      </c>
      <c r="T228" s="6"/>
      <c r="U228" s="6"/>
      <c r="V228" s="5">
        <f>$M226</f>
        <v>976</v>
      </c>
      <c r="X228" s="5" t="s">
        <v>115</v>
      </c>
      <c r="Y228" s="6"/>
      <c r="Z228" s="6"/>
      <c r="AA228" s="5">
        <f>$M226</f>
        <v>976</v>
      </c>
      <c r="AC228" s="5" t="s">
        <v>115</v>
      </c>
      <c r="AD228" s="6"/>
      <c r="AE228" s="6"/>
      <c r="AF228" s="5">
        <f>$M226</f>
        <v>976</v>
      </c>
      <c r="AH228" s="5" t="s">
        <v>115</v>
      </c>
      <c r="AI228" s="6"/>
      <c r="AJ228" s="6"/>
      <c r="AK228" s="5">
        <f>$M226</f>
        <v>976</v>
      </c>
      <c r="AM228" s="5" t="s">
        <v>115</v>
      </c>
      <c r="AN228" s="6"/>
      <c r="AO228" s="6"/>
      <c r="AP228" s="5">
        <f>$M226</f>
        <v>976</v>
      </c>
      <c r="AR228" s="5" t="s">
        <v>115</v>
      </c>
      <c r="AS228" s="6"/>
      <c r="AT228" s="6"/>
      <c r="AU228" s="5">
        <f>$M226</f>
        <v>976</v>
      </c>
    </row>
    <row r="229" spans="1:47" x14ac:dyDescent="0.3">
      <c r="E229" s="5" t="s">
        <v>87</v>
      </c>
      <c r="F229" s="5">
        <f>INDEX(CharacterData!$A$3:$AV$36, MATCH(E225, CharacterData!$A$3:$A$36, 0), MATCH($E229, CharacterData!$A$2:$AV$2, 0))</f>
        <v>249</v>
      </c>
      <c r="G229" s="5">
        <f>IFERROR(INDEX(BuffData!$B$3:$W$119, MATCH($E225, BuffData!$A$3:$A$119, 0), MATCH($E229, BuffData!$B$2:$W$2, 0)),-1)</f>
        <v>0</v>
      </c>
      <c r="H229" s="5">
        <f>IFERROR(INDEX(BuffData!$X$3:$AS$119, MATCH(H224, BuffData!$A$3:$A$119, 0), MATCH($E229, BuffData!$X$2:$AS$2, 0)),-1)</f>
        <v>-1</v>
      </c>
      <c r="I229" s="5">
        <f>IFERROR(INDEX(BuffData!$AT$3:$BO$119, MATCH(I$16, BuffData!$A$3:$A$119, 0), MATCH($E229, BuffData!$AT$2:$BO$2, 0)),-1)</f>
        <v>0</v>
      </c>
      <c r="J229" s="5">
        <f>IFERROR(INDEX(BuffData!$AT$3:$BO$119, MATCH(J$16, BuffData!$A$3:$A$119, 0), MATCH($E229, BuffData!$AT$2:$BO$2, 0)),-1)</f>
        <v>0</v>
      </c>
      <c r="K229" s="5">
        <f>IFERROR(INDEX(BuffData!$AT$3:$BO$119, MATCH(K$16, BuffData!$A$3:$A$119, 0), MATCH($E229, BuffData!$AT$2:$BO$2, 0)),-1)</f>
        <v>20</v>
      </c>
      <c r="L229" s="5">
        <f>IFERROR(INDEX(SeasonData!$A$3:$W$27, MATCH(L$16, SeasonData!$A$3:$A$116, 0), MATCH(E229, SeasonData!$A$2:$W$2, 0)),-1)</f>
        <v>0</v>
      </c>
      <c r="M229" s="5">
        <f t="shared" si="109"/>
        <v>268</v>
      </c>
      <c r="N229" s="5" t="s">
        <v>116</v>
      </c>
      <c r="O229" s="5">
        <f>ROUND($M227,2)</f>
        <v>146.86000000000001</v>
      </c>
      <c r="P229" s="5">
        <v>-26</v>
      </c>
      <c r="Q229" s="5">
        <f>P229+O229</f>
        <v>120.86000000000001</v>
      </c>
      <c r="S229" s="5" t="s">
        <v>116</v>
      </c>
      <c r="T229" s="5">
        <f>ROUND($M227,2)</f>
        <v>146.86000000000001</v>
      </c>
      <c r="U229" s="5">
        <v>-26</v>
      </c>
      <c r="V229" s="5">
        <f>U229+T229</f>
        <v>120.86000000000001</v>
      </c>
      <c r="X229" s="5" t="s">
        <v>116</v>
      </c>
      <c r="Y229" s="5">
        <f>ROUND($M227,2)</f>
        <v>146.86000000000001</v>
      </c>
      <c r="Z229" s="5">
        <v>0</v>
      </c>
      <c r="AA229" s="5">
        <f>Z229+Y229</f>
        <v>146.86000000000001</v>
      </c>
      <c r="AC229" s="5" t="s">
        <v>116</v>
      </c>
      <c r="AD229" s="5">
        <f>ROUND($M227,2)</f>
        <v>146.86000000000001</v>
      </c>
      <c r="AE229" s="5">
        <v>0</v>
      </c>
      <c r="AF229" s="5">
        <f>AE229+AD229</f>
        <v>146.86000000000001</v>
      </c>
      <c r="AH229" s="5" t="s">
        <v>116</v>
      </c>
      <c r="AI229" s="5">
        <f>ROUND($M227,2)</f>
        <v>146.86000000000001</v>
      </c>
      <c r="AJ229" s="5">
        <v>0</v>
      </c>
      <c r="AK229" s="5">
        <f>AJ229+AI229</f>
        <v>146.86000000000001</v>
      </c>
      <c r="AM229" s="5" t="s">
        <v>116</v>
      </c>
      <c r="AN229" s="5">
        <f>ROUND($M227,2)</f>
        <v>146.86000000000001</v>
      </c>
      <c r="AO229" s="5">
        <v>0</v>
      </c>
      <c r="AP229" s="5">
        <f>AO229+AN229</f>
        <v>146.86000000000001</v>
      </c>
      <c r="AR229" s="5" t="s">
        <v>116</v>
      </c>
      <c r="AS229" s="5">
        <f>ROUND($M227,2)</f>
        <v>146.86000000000001</v>
      </c>
      <c r="AT229" s="5">
        <v>0</v>
      </c>
      <c r="AU229" s="5">
        <f>AT229+AS229</f>
        <v>146.86000000000001</v>
      </c>
    </row>
    <row r="230" spans="1:47" x14ac:dyDescent="0.3">
      <c r="E230" s="21" t="s">
        <v>99</v>
      </c>
      <c r="F230" s="5">
        <f>INDEX(CharacterData!$A$3:$AV$36, MATCH(E225, CharacterData!$A$3:$A$36, 0), MATCH($E230, CharacterData!$A$2:$AV$2, 0))</f>
        <v>0</v>
      </c>
      <c r="G230" s="5">
        <f>IFERROR(INDEX(BuffData!$B$3:$W$119, MATCH($E225, BuffData!$A$3:$A$119, 0), MATCH($E230, BuffData!$B$2:$W$2, 0)),-1)</f>
        <v>0</v>
      </c>
      <c r="H230" s="5">
        <f>IFERROR(INDEX(BuffData!$X$3:$AS$119, MATCH(H224, BuffData!$A$3:$A$119, 0), MATCH($E230, BuffData!$X$2:$AS$2, 0)),-1)</f>
        <v>-1</v>
      </c>
      <c r="I230" s="5">
        <f>IFERROR(INDEX(BuffData!$AT$3:$BO$119, MATCH(I$16, BuffData!$A$3:$A$119, 0), MATCH($E230, BuffData!$AT$2:$BO$2, 0)),-1)</f>
        <v>0</v>
      </c>
      <c r="J230" s="5">
        <f>IFERROR(INDEX(BuffData!$AT$3:$BO$119, MATCH(J$16, BuffData!$A$3:$A$119, 0), MATCH($E230, BuffData!$AT$2:$BO$2, 0)),-1)</f>
        <v>0</v>
      </c>
      <c r="K230" s="5">
        <f>IFERROR(INDEX(BuffData!$AT$3:$BO$119, MATCH(K$16, BuffData!$A$3:$A$119, 0), MATCH($E230, BuffData!$AT$2:$BO$2, 0)),-1)</f>
        <v>0</v>
      </c>
      <c r="L230" s="5">
        <f>IFERROR(INDEX(SeasonData!$A$3:$W$27, MATCH(L$16, SeasonData!$A$3:$A$116, 0), MATCH(E230, SeasonData!$A$2:$W$2, 0)),-1)</f>
        <v>0</v>
      </c>
      <c r="M230" s="5">
        <f t="shared" si="109"/>
        <v>-1</v>
      </c>
      <c r="N230" s="5" t="s">
        <v>117</v>
      </c>
      <c r="O230" s="6"/>
      <c r="P230" s="5">
        <v>0</v>
      </c>
      <c r="Q230" s="24">
        <v>992</v>
      </c>
      <c r="S230" s="5" t="s">
        <v>117</v>
      </c>
      <c r="T230" s="6"/>
      <c r="U230" s="5">
        <v>0</v>
      </c>
      <c r="V230" s="24">
        <v>820.4</v>
      </c>
      <c r="X230" s="5" t="s">
        <v>117</v>
      </c>
      <c r="Y230" s="6"/>
      <c r="Z230" s="5">
        <v>0</v>
      </c>
      <c r="AA230" s="24">
        <v>304.5</v>
      </c>
      <c r="AC230" s="5" t="s">
        <v>117</v>
      </c>
      <c r="AD230" s="6"/>
      <c r="AE230" s="5">
        <v>0</v>
      </c>
      <c r="AF230" s="24">
        <v>231.2</v>
      </c>
      <c r="AH230" s="5" t="s">
        <v>117</v>
      </c>
      <c r="AI230" s="6"/>
      <c r="AJ230" s="5">
        <v>0</v>
      </c>
      <c r="AK230" s="24">
        <v>297.5</v>
      </c>
      <c r="AM230" s="5" t="s">
        <v>117</v>
      </c>
      <c r="AN230" s="6"/>
      <c r="AO230" s="5">
        <v>0</v>
      </c>
      <c r="AP230" s="24">
        <v>756.3</v>
      </c>
      <c r="AR230" s="5" t="s">
        <v>117</v>
      </c>
      <c r="AS230" s="6"/>
      <c r="AT230" s="5">
        <v>0</v>
      </c>
      <c r="AU230" s="24">
        <v>211.8</v>
      </c>
    </row>
    <row r="231" spans="1:47" x14ac:dyDescent="0.3">
      <c r="E231" s="21" t="s">
        <v>100</v>
      </c>
      <c r="F231" s="5">
        <f>INDEX(CharacterData!$A$3:$AV$36, MATCH(E225, CharacterData!$A$3:$A$36, 0), MATCH($E231, CharacterData!$A$2:$AV$2, 0))</f>
        <v>0</v>
      </c>
      <c r="G231" s="5">
        <f>IFERROR(INDEX(BuffData!$B$3:$W$119, MATCH($E225, BuffData!$A$3:$A$119, 0), MATCH($E231, BuffData!$B$2:$W$2, 0)),-1)</f>
        <v>0</v>
      </c>
      <c r="H231" s="5">
        <f>IFERROR(INDEX(BuffData!$X$3:$AS$119, MATCH(H224, BuffData!$A$3:$A$119, 0), MATCH($E231, BuffData!$X$2:$AS$2, 0)),-1)</f>
        <v>-1</v>
      </c>
      <c r="I231" s="5">
        <f>IFERROR(INDEX(BuffData!$AT$3:$BO$119, MATCH(I$16, BuffData!$A$3:$A$119, 0), MATCH($E231, BuffData!$AT$2:$BO$2, 0)),-1)</f>
        <v>0</v>
      </c>
      <c r="J231" s="5">
        <f>IFERROR(INDEX(BuffData!$AT$3:$BO$119, MATCH(J$16, BuffData!$A$3:$A$119, 0), MATCH($E231, BuffData!$AT$2:$BO$2, 0)),-1)</f>
        <v>0</v>
      </c>
      <c r="K231" s="5">
        <f>IFERROR(INDEX(BuffData!$AT$3:$BO$119, MATCH(K$16, BuffData!$A$3:$A$119, 0), MATCH($E231, BuffData!$AT$2:$BO$2, 0)),-1)</f>
        <v>0</v>
      </c>
      <c r="L231" s="5">
        <f>IFERROR(INDEX(SeasonData!$A$3:$W$27, MATCH(L$16, SeasonData!$A$3:$A$116, 0), MATCH(E231, SeasonData!$A$2:$W$2, 0)),-1)</f>
        <v>0</v>
      </c>
      <c r="M231" s="5">
        <f t="shared" si="109"/>
        <v>-1</v>
      </c>
      <c r="N231" s="5" t="s">
        <v>1</v>
      </c>
      <c r="O231" s="5">
        <f>$M228</f>
        <v>59.2</v>
      </c>
      <c r="P231" s="5">
        <v>0</v>
      </c>
      <c r="Q231" s="5">
        <f>O231+P231</f>
        <v>59.2</v>
      </c>
      <c r="S231" s="5" t="s">
        <v>1</v>
      </c>
      <c r="T231" s="5">
        <f>$M228</f>
        <v>59.2</v>
      </c>
      <c r="U231" s="5">
        <v>0</v>
      </c>
      <c r="V231" s="5">
        <f>T231+U231</f>
        <v>59.2</v>
      </c>
      <c r="X231" s="5" t="s">
        <v>1</v>
      </c>
      <c r="Y231" s="5">
        <f>$M228</f>
        <v>59.2</v>
      </c>
      <c r="Z231" s="5">
        <v>0</v>
      </c>
      <c r="AA231" s="5">
        <f>Y231+Z231</f>
        <v>59.2</v>
      </c>
      <c r="AC231" s="5" t="s">
        <v>1</v>
      </c>
      <c r="AD231" s="5">
        <f>$M228</f>
        <v>59.2</v>
      </c>
      <c r="AE231" s="5">
        <v>0</v>
      </c>
      <c r="AF231" s="5">
        <f>AD231+AE231</f>
        <v>59.2</v>
      </c>
      <c r="AH231" s="5" t="s">
        <v>1</v>
      </c>
      <c r="AI231" s="5">
        <f>$M228</f>
        <v>59.2</v>
      </c>
      <c r="AJ231" s="5">
        <v>0</v>
      </c>
      <c r="AK231" s="5">
        <f>AI231+AJ231</f>
        <v>59.2</v>
      </c>
      <c r="AM231" s="5" t="s">
        <v>1</v>
      </c>
      <c r="AN231" s="5">
        <f>$M228</f>
        <v>59.2</v>
      </c>
      <c r="AO231" s="5">
        <v>0</v>
      </c>
      <c r="AP231" s="5">
        <f>AN231+AO231</f>
        <v>59.2</v>
      </c>
      <c r="AR231" s="5" t="s">
        <v>1</v>
      </c>
      <c r="AS231" s="5">
        <f>$M228</f>
        <v>59.2</v>
      </c>
      <c r="AT231" s="5">
        <v>0</v>
      </c>
      <c r="AU231" s="5">
        <f>AS231+AT231</f>
        <v>59.2</v>
      </c>
    </row>
    <row r="232" spans="1:47" x14ac:dyDescent="0.3">
      <c r="E232" s="21" t="s">
        <v>101</v>
      </c>
      <c r="F232" s="5">
        <f>INDEX(CharacterData!$A$3:$AV$36, MATCH(E225, CharacterData!$A$3:$A$36, 0), MATCH($E232, CharacterData!$A$2:$AV$2, 0))</f>
        <v>0</v>
      </c>
      <c r="G232" s="5">
        <f>IFERROR(INDEX(BuffData!$B$3:$W$119, MATCH($E225, BuffData!$A$3:$A$119, 0), MATCH($E232, BuffData!$B$2:$W$2, 0)),-1)</f>
        <v>0</v>
      </c>
      <c r="H232" s="5">
        <f>IFERROR(INDEX(BuffData!$X$3:$AS$119, MATCH(H224, BuffData!$A$3:$A$119, 0), MATCH($E232, BuffData!$X$2:$AS$2, 0)),-1)</f>
        <v>-1</v>
      </c>
      <c r="I232" s="5">
        <f>IFERROR(INDEX(BuffData!$AT$3:$BO$119, MATCH(I$16, BuffData!$A$3:$A$119, 0), MATCH($E232, BuffData!$AT$2:$BO$2, 0)),-1)</f>
        <v>0</v>
      </c>
      <c r="J232" s="5">
        <f>IFERROR(INDEX(BuffData!$AT$3:$BO$119, MATCH(J$16, BuffData!$A$3:$A$119, 0), MATCH($E232, BuffData!$AT$2:$BO$2, 0)),-1)</f>
        <v>0</v>
      </c>
      <c r="K232" s="5">
        <f>IFERROR(INDEX(BuffData!$AT$3:$BO$119, MATCH(K$16, BuffData!$A$3:$A$119, 0), MATCH($E232, BuffData!$AT$2:$BO$2, 0)),-1)</f>
        <v>0</v>
      </c>
      <c r="L232" s="5">
        <f>IFERROR(INDEX(SeasonData!$A$3:$W$27, MATCH(L$16, SeasonData!$A$3:$A$116, 0), MATCH(E232, SeasonData!$A$2:$W$2, 0)),-1)</f>
        <v>0</v>
      </c>
      <c r="M232" s="5">
        <f t="shared" si="109"/>
        <v>-1</v>
      </c>
      <c r="N232" s="5" t="s">
        <v>87</v>
      </c>
      <c r="O232" s="5">
        <f>$M229</f>
        <v>268</v>
      </c>
      <c r="P232" s="5">
        <v>0</v>
      </c>
      <c r="Q232" s="5">
        <f t="shared" ref="Q232:Q241" si="110">O232+P232</f>
        <v>268</v>
      </c>
      <c r="S232" s="5" t="s">
        <v>87</v>
      </c>
      <c r="T232" s="5">
        <f>$M229</f>
        <v>268</v>
      </c>
      <c r="U232" s="5">
        <v>0</v>
      </c>
      <c r="V232" s="5">
        <f t="shared" ref="V232:V241" si="111">T232+U232</f>
        <v>268</v>
      </c>
      <c r="X232" s="5" t="s">
        <v>87</v>
      </c>
      <c r="Y232" s="5">
        <f>$M229</f>
        <v>268</v>
      </c>
      <c r="Z232" s="5">
        <v>0</v>
      </c>
      <c r="AA232" s="5">
        <f t="shared" ref="AA232:AA241" si="112">Y232+Z232</f>
        <v>268</v>
      </c>
      <c r="AC232" s="5" t="s">
        <v>87</v>
      </c>
      <c r="AD232" s="5">
        <f>$M229</f>
        <v>268</v>
      </c>
      <c r="AE232" s="5">
        <v>0</v>
      </c>
      <c r="AF232" s="5">
        <f t="shared" ref="AF232:AF241" si="113">AD232+AE232</f>
        <v>268</v>
      </c>
      <c r="AH232" s="5" t="s">
        <v>87</v>
      </c>
      <c r="AI232" s="5">
        <f>$M229</f>
        <v>268</v>
      </c>
      <c r="AJ232" s="5">
        <v>0</v>
      </c>
      <c r="AK232" s="5">
        <f t="shared" ref="AK232:AK241" si="114">AI232+AJ232</f>
        <v>268</v>
      </c>
      <c r="AM232" s="5" t="s">
        <v>87</v>
      </c>
      <c r="AN232" s="5">
        <f>$M229</f>
        <v>268</v>
      </c>
      <c r="AO232" s="5">
        <v>0</v>
      </c>
      <c r="AP232" s="5">
        <f t="shared" ref="AP232:AP241" si="115">AN232+AO232</f>
        <v>268</v>
      </c>
      <c r="AR232" s="5" t="s">
        <v>87</v>
      </c>
      <c r="AS232" s="5">
        <f>$M229</f>
        <v>268</v>
      </c>
      <c r="AT232" s="5">
        <v>0</v>
      </c>
      <c r="AU232" s="5">
        <f t="shared" ref="AU232:AU241" si="116">AS232+AT232</f>
        <v>268</v>
      </c>
    </row>
    <row r="233" spans="1:47" x14ac:dyDescent="0.3">
      <c r="E233" s="21" t="s">
        <v>102</v>
      </c>
      <c r="F233" s="5">
        <f>INDEX(CharacterData!$A$3:$AV$36, MATCH(E225, CharacterData!$A$3:$A$36, 0), MATCH($E233, CharacterData!$A$2:$AV$2, 0))</f>
        <v>27</v>
      </c>
      <c r="G233" s="5">
        <f>IFERROR(INDEX(BuffData!$B$3:$W$119, MATCH($E225, BuffData!$A$3:$A$119, 0), MATCH($E233, BuffData!$B$2:$W$2, 0)),-1)</f>
        <v>56</v>
      </c>
      <c r="H233" s="5">
        <f>IFERROR(INDEX(BuffData!$X$3:$AS$119, MATCH(H224, BuffData!$A$3:$A$119, 0), MATCH($E233, BuffData!$X$2:$AS$2, 0)),-1)</f>
        <v>-1</v>
      </c>
      <c r="I233" s="5">
        <f>IFERROR(INDEX(BuffData!$AT$3:$BO$119, MATCH(I$16, BuffData!$A$3:$A$119, 0), MATCH($E233, BuffData!$AT$2:$BO$2, 0)),-1)</f>
        <v>0</v>
      </c>
      <c r="J233" s="5">
        <f>IFERROR(INDEX(BuffData!$AT$3:$BO$119, MATCH(J$16, BuffData!$A$3:$A$119, 0), MATCH($E233, BuffData!$AT$2:$BO$2, 0)),-1)</f>
        <v>0</v>
      </c>
      <c r="K233" s="5">
        <f>IFERROR(INDEX(BuffData!$AT$3:$BO$119, MATCH(K$16, BuffData!$A$3:$A$119, 0), MATCH($E233, BuffData!$AT$2:$BO$2, 0)),-1)</f>
        <v>0</v>
      </c>
      <c r="L233" s="5">
        <f>IFERROR(INDEX(SeasonData!$A$3:$W$27, MATCH(L$16, SeasonData!$A$3:$A$116, 0), MATCH(E233, SeasonData!$A$2:$W$2, 0)),-1)</f>
        <v>0</v>
      </c>
      <c r="M233" s="5">
        <f t="shared" si="109"/>
        <v>82</v>
      </c>
      <c r="N233" s="21" t="s">
        <v>165</v>
      </c>
      <c r="O233" s="5" cm="1">
        <f t="array" ref="O233">IFERROR(
  INDEX($M226:$M247,
    MATCH(
      _xlfn.SWITCH(O226,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$E226:$E247, 0
    )
  ),
0
)</f>
        <v>82</v>
      </c>
      <c r="P233" s="5">
        <v>0</v>
      </c>
      <c r="Q233" s="5">
        <f t="shared" si="110"/>
        <v>82</v>
      </c>
      <c r="S233" s="21" t="s">
        <v>165</v>
      </c>
      <c r="T233" s="5" cm="1">
        <f t="array" ref="T233">IFERROR(
  INDEX($M226:$M247,
    MATCH(
      _xlfn.SWITCH(T226,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$E226:$E247, 0
    )
  ),
0
)</f>
        <v>82</v>
      </c>
      <c r="U233" s="5">
        <v>0</v>
      </c>
      <c r="V233" s="5">
        <f t="shared" si="111"/>
        <v>82</v>
      </c>
      <c r="X233" s="21" t="s">
        <v>165</v>
      </c>
      <c r="Y233" s="5" cm="1">
        <f t="array" ref="Y233">IFERROR(
  INDEX($M226:$M247,
    MATCH(
      _xlfn.SWITCH(Y226,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$E226:$E247, 0
    )
  ),
0
)</f>
        <v>-1</v>
      </c>
      <c r="Z233" s="5">
        <v>0</v>
      </c>
      <c r="AA233" s="5">
        <f t="shared" si="112"/>
        <v>-1</v>
      </c>
      <c r="AC233" s="21" t="s">
        <v>165</v>
      </c>
      <c r="AD233" s="5" cm="1">
        <f t="array" ref="AD233">IFERROR(
  INDEX($M226:$M247,
    MATCH(
      _xlfn.SWITCH(AD226,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$E226:$E247, 0
    )
  ),
0
)</f>
        <v>-1</v>
      </c>
      <c r="AE233" s="5">
        <v>0</v>
      </c>
      <c r="AF233" s="5">
        <f t="shared" si="113"/>
        <v>-1</v>
      </c>
      <c r="AH233" s="21" t="s">
        <v>165</v>
      </c>
      <c r="AI233" s="5" cm="1">
        <f t="array" ref="AI233">IFERROR(
  INDEX($M226:$M247,
    MATCH(
      _xlfn.SWITCH(AI226,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$E226:$E247, 0
    )
  ),
0
)</f>
        <v>-1</v>
      </c>
      <c r="AJ233" s="5">
        <v>0</v>
      </c>
      <c r="AK233" s="5">
        <f t="shared" si="114"/>
        <v>-1</v>
      </c>
      <c r="AM233" s="21" t="s">
        <v>165</v>
      </c>
      <c r="AN233" s="5" cm="1">
        <f t="array" ref="AN233">IFERROR(
  INDEX($M226:$M247,
    MATCH(
      _xlfn.SWITCH(AN226,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$E226:$E247, 0
    )
  ),
0
)</f>
        <v>82</v>
      </c>
      <c r="AO233" s="5">
        <v>0</v>
      </c>
      <c r="AP233" s="5">
        <f t="shared" si="115"/>
        <v>82</v>
      </c>
      <c r="AR233" s="21" t="s">
        <v>165</v>
      </c>
      <c r="AS233" s="5" cm="1">
        <f t="array" ref="AS233">IFERROR(
  INDEX($M226:$M247,
    MATCH(
      _xlfn.SWITCH(AS226,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$E226:$E247, 0
    )
  ),
0
)</f>
        <v>-1</v>
      </c>
      <c r="AT233" s="5">
        <v>0</v>
      </c>
      <c r="AU233" s="5">
        <f t="shared" si="116"/>
        <v>-1</v>
      </c>
    </row>
    <row r="234" spans="1:47" x14ac:dyDescent="0.3">
      <c r="E234" s="21" t="s">
        <v>103</v>
      </c>
      <c r="F234" s="5">
        <f>INDEX(CharacterData!$A$3:$AV$36, MATCH(E225, CharacterData!$A$3:$A$36, 0), MATCH($E234, CharacterData!$A$2:$AV$2, 0))</f>
        <v>0</v>
      </c>
      <c r="G234" s="5">
        <f>IFERROR(INDEX(BuffData!$B$3:$W$119, MATCH($E225, BuffData!$A$3:$A$119, 0), MATCH($E234, BuffData!$B$2:$W$2, 0)),-1)</f>
        <v>0</v>
      </c>
      <c r="H234" s="5">
        <f>IFERROR(INDEX(BuffData!$X$3:$AS$119, MATCH(H224, BuffData!$A$3:$A$119, 0), MATCH($E234, BuffData!$X$2:$AS$2, 0)),-1)</f>
        <v>-1</v>
      </c>
      <c r="I234" s="5">
        <f>IFERROR(INDEX(BuffData!$AT$3:$BO$119, MATCH(I$16, BuffData!$A$3:$A$119, 0), MATCH($E234, BuffData!$AT$2:$BO$2, 0)),-1)</f>
        <v>0</v>
      </c>
      <c r="J234" s="5">
        <f>IFERROR(INDEX(BuffData!$AT$3:$BO$119, MATCH(J$16, BuffData!$A$3:$A$119, 0), MATCH($E234, BuffData!$AT$2:$BO$2, 0)),-1)</f>
        <v>0</v>
      </c>
      <c r="K234" s="5">
        <f>IFERROR(INDEX(BuffData!$AT$3:$BO$119, MATCH(K$16, BuffData!$A$3:$A$119, 0), MATCH($E234, BuffData!$AT$2:$BO$2, 0)),-1)</f>
        <v>0</v>
      </c>
      <c r="L234" s="5">
        <f>IFERROR(INDEX(SeasonData!$A$3:$W$27, MATCH(L$16, SeasonData!$A$3:$A$116, 0), MATCH(E234, SeasonData!$A$2:$W$2, 0)),-1)</f>
        <v>0</v>
      </c>
      <c r="M234" s="5">
        <f t="shared" si="109"/>
        <v>-1</v>
      </c>
      <c r="N234" s="21" t="s">
        <v>141</v>
      </c>
      <c r="O234" s="5">
        <f>$M236</f>
        <v>81</v>
      </c>
      <c r="P234" s="5">
        <v>-20</v>
      </c>
      <c r="Q234" s="5">
        <f t="shared" si="110"/>
        <v>61</v>
      </c>
      <c r="S234" s="21" t="s">
        <v>141</v>
      </c>
      <c r="T234" s="5">
        <f>$M236</f>
        <v>81</v>
      </c>
      <c r="U234" s="5">
        <v>0</v>
      </c>
      <c r="V234" s="5">
        <f t="shared" si="111"/>
        <v>81</v>
      </c>
      <c r="X234" s="21" t="s">
        <v>141</v>
      </c>
      <c r="Y234" s="5">
        <f>$M236</f>
        <v>81</v>
      </c>
      <c r="Z234" s="5">
        <v>0</v>
      </c>
      <c r="AA234" s="5">
        <f t="shared" si="112"/>
        <v>81</v>
      </c>
      <c r="AC234" s="21" t="s">
        <v>141</v>
      </c>
      <c r="AD234" s="5">
        <f>$M236</f>
        <v>81</v>
      </c>
      <c r="AE234" s="5">
        <v>0</v>
      </c>
      <c r="AF234" s="5">
        <f t="shared" si="113"/>
        <v>81</v>
      </c>
      <c r="AH234" s="21" t="s">
        <v>141</v>
      </c>
      <c r="AI234" s="5">
        <f>$M236</f>
        <v>81</v>
      </c>
      <c r="AJ234" s="5">
        <v>0</v>
      </c>
      <c r="AK234" s="5">
        <f t="shared" si="114"/>
        <v>81</v>
      </c>
      <c r="AM234" s="21" t="s">
        <v>141</v>
      </c>
      <c r="AN234" s="5">
        <f>$M236</f>
        <v>81</v>
      </c>
      <c r="AO234" s="5">
        <v>0</v>
      </c>
      <c r="AP234" s="5">
        <f t="shared" si="115"/>
        <v>81</v>
      </c>
      <c r="AR234" s="21" t="s">
        <v>141</v>
      </c>
      <c r="AS234" s="5">
        <f>$M236</f>
        <v>81</v>
      </c>
      <c r="AT234" s="5">
        <v>0</v>
      </c>
      <c r="AU234" s="5">
        <f t="shared" si="116"/>
        <v>81</v>
      </c>
    </row>
    <row r="235" spans="1:47" x14ac:dyDescent="0.3">
      <c r="E235" s="21" t="s">
        <v>161</v>
      </c>
      <c r="F235" s="6"/>
      <c r="G235" s="5">
        <f>IFERROR(INDEX(BuffData!$B$3:$W$119, MATCH($E225, BuffData!$A$3:$A$119, 0), MATCH($E235, BuffData!$B$2:$W$2, 0)),-1)</f>
        <v>0</v>
      </c>
      <c r="H235" s="5">
        <f>IFERROR(INDEX(BuffData!$X$3:$AS$119, MATCH(H224, BuffData!$A$3:$A$119, 0), MATCH($E235, BuffData!$X$2:$AS$2, 0)),-1)</f>
        <v>-1</v>
      </c>
      <c r="I235" s="5">
        <f>IFERROR(INDEX(BuffData!$AT$3:$BO$119, MATCH(I$16, BuffData!$A$3:$A$119, 0), MATCH($E235, BuffData!$AT$2:$BO$2, 0)),-1)</f>
        <v>0</v>
      </c>
      <c r="J235" s="5">
        <f>IFERROR(INDEX(BuffData!$AT$3:$BO$119, MATCH(J$16, BuffData!$A$3:$A$119, 0), MATCH($E235, BuffData!$AT$2:$BO$2, 0)),-1)</f>
        <v>58</v>
      </c>
      <c r="K235" s="5">
        <f>IFERROR(INDEX(BuffData!$AT$3:$BO$119, MATCH(K$16, BuffData!$A$3:$A$119, 0), MATCH($E235, BuffData!$AT$2:$BO$2, 0)),-1)</f>
        <v>40</v>
      </c>
      <c r="L235" s="5">
        <f>IFERROR(INDEX(SeasonData!$A$3:$W$27, MATCH(L$16, SeasonData!$A$3:$A$116, 0), MATCH(E235, SeasonData!$A$2:$W$2, 0)),-1)</f>
        <v>0</v>
      </c>
      <c r="M235" s="5">
        <f>SUM(G235:L235)</f>
        <v>97</v>
      </c>
      <c r="N235" s="21" t="s">
        <v>161</v>
      </c>
      <c r="O235" s="5">
        <f>$M235</f>
        <v>97</v>
      </c>
      <c r="P235" s="5">
        <v>0</v>
      </c>
      <c r="Q235" s="5">
        <f t="shared" si="110"/>
        <v>97</v>
      </c>
      <c r="S235" s="21" t="s">
        <v>161</v>
      </c>
      <c r="T235" s="5">
        <f>$M235</f>
        <v>97</v>
      </c>
      <c r="U235" s="5">
        <v>0</v>
      </c>
      <c r="V235" s="5">
        <f t="shared" si="111"/>
        <v>97</v>
      </c>
      <c r="X235" s="21" t="s">
        <v>161</v>
      </c>
      <c r="Y235" s="5">
        <f>$M235</f>
        <v>97</v>
      </c>
      <c r="Z235" s="5">
        <v>0</v>
      </c>
      <c r="AA235" s="5">
        <f t="shared" si="112"/>
        <v>97</v>
      </c>
      <c r="AC235" s="21" t="s">
        <v>161</v>
      </c>
      <c r="AD235" s="5">
        <f>$M235</f>
        <v>97</v>
      </c>
      <c r="AE235" s="5">
        <v>0</v>
      </c>
      <c r="AF235" s="5">
        <f t="shared" si="113"/>
        <v>97</v>
      </c>
      <c r="AH235" s="21" t="s">
        <v>161</v>
      </c>
      <c r="AI235" s="5">
        <f>$M235</f>
        <v>97</v>
      </c>
      <c r="AJ235" s="5">
        <v>0</v>
      </c>
      <c r="AK235" s="5">
        <f t="shared" si="114"/>
        <v>97</v>
      </c>
      <c r="AM235" s="21" t="s">
        <v>161</v>
      </c>
      <c r="AN235" s="5">
        <f>$M235</f>
        <v>97</v>
      </c>
      <c r="AO235" s="5">
        <v>0</v>
      </c>
      <c r="AP235" s="5">
        <f t="shared" si="115"/>
        <v>97</v>
      </c>
      <c r="AR235" s="21" t="s">
        <v>161</v>
      </c>
      <c r="AS235" s="5">
        <f>$M235</f>
        <v>97</v>
      </c>
      <c r="AT235" s="5">
        <v>0</v>
      </c>
      <c r="AU235" s="5">
        <f t="shared" si="116"/>
        <v>97</v>
      </c>
    </row>
    <row r="236" spans="1:47" x14ac:dyDescent="0.3">
      <c r="E236" s="21" t="s">
        <v>141</v>
      </c>
      <c r="F236" s="5">
        <f>INDEX(CharacterData!$A$3:$AV$36, MATCH(E225, CharacterData!$A$3:$A$36, 0), MATCH($E236, CharacterData!$A$2:$AV$2, 0))</f>
        <v>60</v>
      </c>
      <c r="G236" s="5">
        <f>IFERROR(INDEX(BuffData!$B$3:$W$119, MATCH($E225, BuffData!$A$3:$A$119, 0), MATCH($E236, BuffData!$B$2:$W$2, 0)),-1)</f>
        <v>22</v>
      </c>
      <c r="H236" s="5">
        <f>IFERROR(
  IF(
    TRIM(INDEX(CharacterData!$G$3:$G$36, MATCH($E225, CharacterData!$A$3:$A$36, 0))) =
    TRIM(INDEX(CharacterData!$G$3:$G$36, MATCH(H224, CharacterData!$A$3:$A$36, 0))),
    INDEX(BuffData!$X$3:$AS$119,
          MATCH(H224, BuffData!$A$3:$A$119, 0),
          MATCH($E236, BuffData!$X$2:$AS$2, 0)
    ),
    0
  ),
-1
)</f>
        <v>-1</v>
      </c>
      <c r="I236" s="5">
        <f>IFERROR(
  IF(
    TRIM(INDEX(CharacterData!$G$3:$G$36, MATCH($E225, CharacterData!$A$3:$A$36, 0))) =
    TRIM(INDEX(CharacterData!$G$3:$G$36, MATCH(I224, CharacterData!$A$3:$A$36, 0))),
    INDEX(BuffData!$AT$3:$BO$119,
          MATCH(I224, BuffData!$A$3:$A$119, 0),
          MATCH($E236, BuffData!$AT$2:$BO$2, 0)
    ),
    0
  ),
-1
)</f>
        <v>0</v>
      </c>
      <c r="J236" s="5">
        <f>IFERROR(
  IF(
    TRIM(INDEX(CharacterData!$G$3:$G$36, MATCH($E225, CharacterData!$A$3:$A$36, 0))) =
    TRIM(INDEX(CharacterData!$G$3:$G$36, MATCH(J224, CharacterData!$A$3:$A$36, 0))),
    INDEX(BuffData!$AT$3:$BO$119,
          MATCH(J224, BuffData!$A$3:$A$119, 0),
          MATCH($E236, BuffData!$AT$2:$BO$2, 0)
    ),
    0
  ),
-1
)</f>
        <v>0</v>
      </c>
      <c r="K236" s="5">
        <f>IFERROR(
  IF(
    TRIM(INDEX(CharacterData!$G$3:$G$36, MATCH($E225, CharacterData!$A$3:$A$36, 0))) =
    TRIM(INDEX(CharacterData!$G$3:$G$36, MATCH(K224, CharacterData!$A$3:$A$36, 0))),
    INDEX(BuffData!$AT$3:$BO$119,
          MATCH(K224, BuffData!$A$3:$A$119, 0),
          MATCH($E236, BuffData!$AT$2:$BO$2, 0)
    ),
    0
  ),
-1
)</f>
        <v>0</v>
      </c>
      <c r="L236" s="5">
        <f>IFERROR(
  IF(
    TRIM(INDEX(CharacterData!$G$3:$G$36, MATCH($E225, CharacterData!$A$3:$A$36, 0))) =
    TRIM(INDEX(CharacterData!$G$3:$G$36, MATCH(L224, CharacterData!$A$3:$A$36, 0))),
    INDEX(SeasonData!$A$3:$W$27,
          MATCH(L224, SeasonData!$A$3:$A$27, 0),
          MATCH($E236, SeasonData!$A$2:$W$2, 0)
    ),
    0
  ),
-1
)</f>
        <v>0</v>
      </c>
      <c r="M236" s="5">
        <f t="shared" ref="M236" si="117">SUM(F236:L236)</f>
        <v>81</v>
      </c>
      <c r="N236" s="22" t="s">
        <v>166</v>
      </c>
      <c r="O236" s="5" cm="1">
        <f t="array" ref="O236">IFERROR(
  INDEX($M226:$M247,
    MATCH(
      _xlfn.SWITCH(O226,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$E226:$E247, 0
    )
  ),
0
)</f>
        <v>-1</v>
      </c>
      <c r="P236" s="5">
        <v>0</v>
      </c>
      <c r="Q236" s="5">
        <f t="shared" si="110"/>
        <v>-1</v>
      </c>
      <c r="S236" s="22" t="s">
        <v>166</v>
      </c>
      <c r="T236" s="5" cm="1">
        <f t="array" ref="T236">IFERROR(
  INDEX($M226:$M247,
    MATCH(
      _xlfn.SWITCH(T226,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$E226:$E247, 0
    )
  ),
0
)</f>
        <v>-1</v>
      </c>
      <c r="U236" s="5">
        <v>0</v>
      </c>
      <c r="V236" s="5">
        <f t="shared" si="111"/>
        <v>-1</v>
      </c>
      <c r="X236" s="22" t="s">
        <v>166</v>
      </c>
      <c r="Y236" s="5" cm="1">
        <f t="array" ref="Y236">IFERROR(
  INDEX($M226:$M247,
    MATCH(
      _xlfn.SWITCH(Y226,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$E226:$E247, 0
    )
  ),
0
)</f>
        <v>-1</v>
      </c>
      <c r="Z236" s="5">
        <v>0</v>
      </c>
      <c r="AA236" s="5">
        <f t="shared" si="112"/>
        <v>-1</v>
      </c>
      <c r="AC236" s="22" t="s">
        <v>166</v>
      </c>
      <c r="AD236" s="5" cm="1">
        <f t="array" ref="AD236">IFERROR(
  INDEX($M226:$M247,
    MATCH(
      _xlfn.SWITCH(AD226,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$E226:$E247, 0
    )
  ),
0
)</f>
        <v>-1</v>
      </c>
      <c r="AE236" s="5">
        <v>0</v>
      </c>
      <c r="AF236" s="5">
        <f t="shared" si="113"/>
        <v>-1</v>
      </c>
      <c r="AH236" s="22" t="s">
        <v>166</v>
      </c>
      <c r="AI236" s="5" cm="1">
        <f t="array" ref="AI236">IFERROR(
  INDEX($M226:$M247,
    MATCH(
      _xlfn.SWITCH(AI226,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$E226:$E247, 0
    )
  ),
0
)</f>
        <v>-1</v>
      </c>
      <c r="AJ236" s="5">
        <v>0</v>
      </c>
      <c r="AK236" s="5">
        <f t="shared" si="114"/>
        <v>-1</v>
      </c>
      <c r="AM236" s="22" t="s">
        <v>166</v>
      </c>
      <c r="AN236" s="5" cm="1">
        <f t="array" ref="AN236">IFERROR(
  INDEX($M226:$M247,
    MATCH(
      _xlfn.SWITCH(AN226,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$E226:$E247, 0
    )
  ),
0
)</f>
        <v>-1</v>
      </c>
      <c r="AO236" s="5">
        <v>0</v>
      </c>
      <c r="AP236" s="5">
        <f t="shared" si="115"/>
        <v>-1</v>
      </c>
      <c r="AR236" s="22" t="s">
        <v>166</v>
      </c>
      <c r="AS236" s="5" cm="1">
        <f t="array" ref="AS236">IFERROR(
  INDEX($M226:$M247,
    MATCH(
      _xlfn.SWITCH(AS226,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$E226:$E247, 0
    )
  ),
0
)</f>
        <v>-1</v>
      </c>
      <c r="AT236" s="5">
        <v>0</v>
      </c>
      <c r="AU236" s="5">
        <f t="shared" si="116"/>
        <v>-1</v>
      </c>
    </row>
    <row r="237" spans="1:47" x14ac:dyDescent="0.3">
      <c r="E237" s="22" t="s">
        <v>135</v>
      </c>
      <c r="F237" s="6"/>
      <c r="G237" s="5">
        <f>IFERROR(INDEX(BuffData!$B$3:$W$119, MATCH($E225, BuffData!$A$3:$A$119, 0), MATCH($E237, BuffData!$B$2:$W$2, 0)),-1)</f>
        <v>0</v>
      </c>
      <c r="H237" s="5">
        <f>IFERROR(INDEX(BuffData!$X$3:$AS$119, MATCH(H224, BuffData!$A$3:$A$119, 0), MATCH($E237, BuffData!$X$2:$AS$2, 0)),-1)</f>
        <v>-1</v>
      </c>
      <c r="I237" s="5">
        <f>IFERROR(INDEX(BuffData!$AT$3:$BO$119, MATCH(I$16, BuffData!$A$3:$A$119, 0), MATCH($E237, BuffData!$AT$2:$BO$2, 0)),-1)</f>
        <v>0</v>
      </c>
      <c r="J237" s="5">
        <f>IFERROR(INDEX(BuffData!$AT$3:$BO$119, MATCH(J$16, BuffData!$A$3:$A$119, 0), MATCH($E237, BuffData!$AT$2:$BO$2, 0)),-1)</f>
        <v>0</v>
      </c>
      <c r="K237" s="5">
        <f>IFERROR(INDEX(BuffData!$AT$3:$BO$119, MATCH(K$16, BuffData!$A$3:$A$119, 0), MATCH($E237, BuffData!$AT$2:$BO$2, 0)),-1)</f>
        <v>0</v>
      </c>
      <c r="L237" s="5">
        <f>IFERROR(INDEX(SeasonData!$A$3:$W$27, MATCH(L$16, SeasonData!$A$3:$A$116, 0), MATCH(E237, SeasonData!$A$2:$W$2, 0)),-1)</f>
        <v>0</v>
      </c>
      <c r="M237" s="5">
        <f>SUM(G237:L237)</f>
        <v>-1</v>
      </c>
      <c r="N237" s="22" t="s">
        <v>123</v>
      </c>
      <c r="O237" s="5">
        <f>$M242</f>
        <v>-1</v>
      </c>
      <c r="P237" s="5">
        <v>0</v>
      </c>
      <c r="Q237" s="5">
        <f t="shared" si="110"/>
        <v>-1</v>
      </c>
      <c r="S237" s="22" t="s">
        <v>123</v>
      </c>
      <c r="T237" s="5">
        <f>$M242</f>
        <v>-1</v>
      </c>
      <c r="U237" s="5">
        <v>0</v>
      </c>
      <c r="V237" s="5">
        <f t="shared" si="111"/>
        <v>-1</v>
      </c>
      <c r="X237" s="22" t="s">
        <v>123</v>
      </c>
      <c r="Y237" s="5">
        <f>$M242</f>
        <v>-1</v>
      </c>
      <c r="Z237" s="5">
        <v>0</v>
      </c>
      <c r="AA237" s="5">
        <f t="shared" si="112"/>
        <v>-1</v>
      </c>
      <c r="AC237" s="22" t="s">
        <v>123</v>
      </c>
      <c r="AD237" s="5">
        <f>$M242</f>
        <v>-1</v>
      </c>
      <c r="AE237" s="5">
        <v>0</v>
      </c>
      <c r="AF237" s="5">
        <f t="shared" si="113"/>
        <v>-1</v>
      </c>
      <c r="AH237" s="22" t="s">
        <v>123</v>
      </c>
      <c r="AI237" s="5">
        <f>$M242</f>
        <v>-1</v>
      </c>
      <c r="AJ237" s="5">
        <v>0</v>
      </c>
      <c r="AK237" s="5">
        <f t="shared" si="114"/>
        <v>-1</v>
      </c>
      <c r="AM237" s="22" t="s">
        <v>123</v>
      </c>
      <c r="AN237" s="5">
        <f>$M242</f>
        <v>-1</v>
      </c>
      <c r="AO237" s="5">
        <v>0</v>
      </c>
      <c r="AP237" s="5">
        <f t="shared" si="115"/>
        <v>-1</v>
      </c>
      <c r="AR237" s="22" t="s">
        <v>123</v>
      </c>
      <c r="AS237" s="5">
        <f>$M242</f>
        <v>-1</v>
      </c>
      <c r="AT237" s="5">
        <v>0</v>
      </c>
      <c r="AU237" s="5">
        <f t="shared" si="116"/>
        <v>-1</v>
      </c>
    </row>
    <row r="238" spans="1:47" x14ac:dyDescent="0.3">
      <c r="E238" s="22" t="s">
        <v>136</v>
      </c>
      <c r="F238" s="6"/>
      <c r="G238" s="5">
        <f>IFERROR(INDEX(BuffData!$B$3:$W$119, MATCH($E225, BuffData!$A$3:$A$119, 0), MATCH($E238, BuffData!$B$2:$W$2, 0)),-1)</f>
        <v>0</v>
      </c>
      <c r="H238" s="5">
        <f>IFERROR(INDEX(BuffData!$X$3:$AS$119, MATCH(H224, BuffData!$A$3:$A$119, 0), MATCH($E238, BuffData!$X$2:$AS$2, 0)),-1)</f>
        <v>-1</v>
      </c>
      <c r="I238" s="5">
        <f>IFERROR(INDEX(BuffData!$AT$3:$BO$119, MATCH(I$16, BuffData!$A$3:$A$119, 0), MATCH($E238, BuffData!$AT$2:$BO$2, 0)),-1)</f>
        <v>0</v>
      </c>
      <c r="J238" s="5">
        <f>IFERROR(INDEX(BuffData!$AT$3:$BO$119, MATCH(J$16, BuffData!$A$3:$A$119, 0), MATCH($E238, BuffData!$AT$2:$BO$2, 0)),-1)</f>
        <v>0</v>
      </c>
      <c r="K238" s="5">
        <f>IFERROR(INDEX(BuffData!$AT$3:$BO$119, MATCH(K$16, BuffData!$A$3:$A$119, 0), MATCH($E238, BuffData!$AT$2:$BO$2, 0)),-1)</f>
        <v>0</v>
      </c>
      <c r="L238" s="5">
        <f>IFERROR(INDEX(SeasonData!$A$3:$W$27, MATCH(L$16, SeasonData!$A$3:$A$116, 0), MATCH(E238, SeasonData!$A$2:$W$2, 0)),-1)</f>
        <v>0</v>
      </c>
      <c r="M238" s="5">
        <f t="shared" ref="M238:M242" si="118">SUM(G238:L238)</f>
        <v>-1</v>
      </c>
      <c r="N238" s="22" t="s">
        <v>162</v>
      </c>
      <c r="O238" s="5">
        <f>$M243</f>
        <v>24</v>
      </c>
      <c r="P238" s="5">
        <v>0</v>
      </c>
      <c r="Q238" s="5">
        <f t="shared" si="110"/>
        <v>24</v>
      </c>
      <c r="S238" s="22" t="s">
        <v>162</v>
      </c>
      <c r="T238" s="5">
        <f>$M243</f>
        <v>24</v>
      </c>
      <c r="U238" s="5">
        <v>0</v>
      </c>
      <c r="V238" s="5">
        <f t="shared" si="111"/>
        <v>24</v>
      </c>
      <c r="X238" s="22" t="s">
        <v>162</v>
      </c>
      <c r="Y238" s="5">
        <f>$M243</f>
        <v>24</v>
      </c>
      <c r="Z238" s="5">
        <v>0</v>
      </c>
      <c r="AA238" s="5">
        <f t="shared" si="112"/>
        <v>24</v>
      </c>
      <c r="AC238" s="22" t="s">
        <v>162</v>
      </c>
      <c r="AD238" s="5">
        <f>$M243</f>
        <v>24</v>
      </c>
      <c r="AE238" s="5">
        <v>0</v>
      </c>
      <c r="AF238" s="5">
        <f t="shared" si="113"/>
        <v>24</v>
      </c>
      <c r="AH238" s="22" t="s">
        <v>162</v>
      </c>
      <c r="AI238" s="5">
        <f>$M243</f>
        <v>24</v>
      </c>
      <c r="AJ238" s="5">
        <v>0</v>
      </c>
      <c r="AK238" s="5">
        <f t="shared" si="114"/>
        <v>24</v>
      </c>
      <c r="AM238" s="22" t="s">
        <v>162</v>
      </c>
      <c r="AN238" s="5">
        <f>$M243</f>
        <v>24</v>
      </c>
      <c r="AO238" s="5">
        <v>0</v>
      </c>
      <c r="AP238" s="5">
        <f t="shared" si="115"/>
        <v>24</v>
      </c>
      <c r="AR238" s="22" t="s">
        <v>162</v>
      </c>
      <c r="AS238" s="5">
        <f>$M243</f>
        <v>24</v>
      </c>
      <c r="AT238" s="5">
        <v>0</v>
      </c>
      <c r="AU238" s="5">
        <f t="shared" si="116"/>
        <v>24</v>
      </c>
    </row>
    <row r="239" spans="1:47" x14ac:dyDescent="0.3">
      <c r="E239" s="22" t="s">
        <v>139</v>
      </c>
      <c r="F239" s="6"/>
      <c r="G239" s="5">
        <f>IFERROR(INDEX(BuffData!$B$3:$W$119, MATCH($E225, BuffData!$A$3:$A$119, 0), MATCH($E239, BuffData!$B$2:$W$2, 0)),-1)</f>
        <v>0</v>
      </c>
      <c r="H239" s="5">
        <f>IFERROR(INDEX(BuffData!$X$3:$AS$119, MATCH(H224, BuffData!$A$3:$A$119, 0), MATCH($E239, BuffData!$X$2:$AS$2, 0)),-1)</f>
        <v>-1</v>
      </c>
      <c r="I239" s="5">
        <f>IFERROR(INDEX(BuffData!$AT$3:$BO$119, MATCH(I$16, BuffData!$A$3:$A$119, 0), MATCH($E239, BuffData!$AT$2:$BO$2, 0)),-1)</f>
        <v>0</v>
      </c>
      <c r="J239" s="5">
        <f>IFERROR(INDEX(BuffData!$AT$3:$BO$119, MATCH(J$16, BuffData!$A$3:$A$119, 0), MATCH($E239, BuffData!$AT$2:$BO$2, 0)),-1)</f>
        <v>0</v>
      </c>
      <c r="K239" s="5">
        <f>IFERROR(INDEX(BuffData!$AT$3:$BO$119, MATCH(K$16, BuffData!$A$3:$A$119, 0), MATCH($E239, BuffData!$AT$2:$BO$2, 0)),-1)</f>
        <v>0</v>
      </c>
      <c r="L239" s="5">
        <f>IFERROR(INDEX(SeasonData!$A$3:$W$27, MATCH(L$16, SeasonData!$A$3:$A$116, 0), MATCH(E239, SeasonData!$A$2:$W$2, 0)),-1)</f>
        <v>0</v>
      </c>
      <c r="M239" s="5">
        <f t="shared" si="118"/>
        <v>-1</v>
      </c>
      <c r="N239" s="5" t="s">
        <v>104</v>
      </c>
      <c r="O239" s="5">
        <f>$M244</f>
        <v>-1</v>
      </c>
      <c r="P239" s="5">
        <v>0</v>
      </c>
      <c r="Q239" s="5">
        <f t="shared" si="110"/>
        <v>-1</v>
      </c>
      <c r="S239" s="5" t="s">
        <v>104</v>
      </c>
      <c r="T239" s="5">
        <f>$M244</f>
        <v>-1</v>
      </c>
      <c r="U239" s="5">
        <v>0</v>
      </c>
      <c r="V239" s="5">
        <f t="shared" si="111"/>
        <v>-1</v>
      </c>
      <c r="X239" s="5" t="s">
        <v>104</v>
      </c>
      <c r="Y239" s="5">
        <f>$M244</f>
        <v>-1</v>
      </c>
      <c r="Z239" s="5">
        <v>0</v>
      </c>
      <c r="AA239" s="5">
        <f t="shared" si="112"/>
        <v>-1</v>
      </c>
      <c r="AC239" s="5" t="s">
        <v>104</v>
      </c>
      <c r="AD239" s="5">
        <f>$M244</f>
        <v>-1</v>
      </c>
      <c r="AE239" s="5">
        <v>0</v>
      </c>
      <c r="AF239" s="5">
        <f t="shared" si="113"/>
        <v>-1</v>
      </c>
      <c r="AH239" s="5" t="s">
        <v>104</v>
      </c>
      <c r="AI239" s="5">
        <f>$M244</f>
        <v>-1</v>
      </c>
      <c r="AJ239" s="5">
        <v>0</v>
      </c>
      <c r="AK239" s="5">
        <f t="shared" si="114"/>
        <v>-1</v>
      </c>
      <c r="AM239" s="5" t="s">
        <v>104</v>
      </c>
      <c r="AN239" s="5">
        <f>$M244</f>
        <v>-1</v>
      </c>
      <c r="AO239" s="5">
        <v>0</v>
      </c>
      <c r="AP239" s="5">
        <f t="shared" si="115"/>
        <v>-1</v>
      </c>
      <c r="AR239" s="5" t="s">
        <v>104</v>
      </c>
      <c r="AS239" s="5">
        <f>$M244</f>
        <v>-1</v>
      </c>
      <c r="AT239" s="5">
        <v>0</v>
      </c>
      <c r="AU239" s="5">
        <f t="shared" si="116"/>
        <v>-1</v>
      </c>
    </row>
    <row r="240" spans="1:47" x14ac:dyDescent="0.3">
      <c r="E240" s="22" t="s">
        <v>137</v>
      </c>
      <c r="F240" s="6"/>
      <c r="G240" s="5">
        <f>IFERROR(INDEX(BuffData!$B$3:$W$119, MATCH($E225, BuffData!$A$3:$A$119, 0), MATCH($E240, BuffData!$B$2:$W$2, 0)),-1)</f>
        <v>0</v>
      </c>
      <c r="H240" s="5">
        <f>IFERROR(INDEX(BuffData!$X$3:$AS$119, MATCH(H224, BuffData!$A$3:$A$119, 0), MATCH($E240, BuffData!$X$2:$AS$2, 0)),-1)</f>
        <v>-1</v>
      </c>
      <c r="I240" s="5">
        <f>IFERROR(INDEX(BuffData!$AT$3:$BO$119, MATCH(I$16, BuffData!$A$3:$A$119, 0), MATCH($E240, BuffData!$AT$2:$BO$2, 0)),-1)</f>
        <v>0</v>
      </c>
      <c r="J240" s="5">
        <f>IFERROR(INDEX(BuffData!$AT$3:$BO$119, MATCH(J$16, BuffData!$A$3:$A$119, 0), MATCH($E240, BuffData!$AT$2:$BO$2, 0)),-1)</f>
        <v>0</v>
      </c>
      <c r="K240" s="5">
        <f>IFERROR(INDEX(BuffData!$AT$3:$BO$119, MATCH(K$16, BuffData!$A$3:$A$119, 0), MATCH($E240, BuffData!$AT$2:$BO$2, 0)),-1)</f>
        <v>0</v>
      </c>
      <c r="L240" s="5">
        <f>IFERROR(INDEX(SeasonData!$A$3:$W$27, MATCH(L$16, SeasonData!$A$3:$A$116, 0), MATCH(E240, SeasonData!$A$2:$W$2, 0)),-1)</f>
        <v>0</v>
      </c>
      <c r="M240" s="5">
        <f t="shared" si="118"/>
        <v>-1</v>
      </c>
      <c r="N240" s="5" t="s">
        <v>110</v>
      </c>
      <c r="O240" s="5">
        <f>$M245</f>
        <v>-1</v>
      </c>
      <c r="P240" s="5">
        <v>0</v>
      </c>
      <c r="Q240" s="5">
        <f t="shared" si="110"/>
        <v>-1</v>
      </c>
      <c r="S240" s="5" t="s">
        <v>110</v>
      </c>
      <c r="T240" s="5">
        <f>$M245</f>
        <v>-1</v>
      </c>
      <c r="U240" s="5">
        <v>0</v>
      </c>
      <c r="V240" s="5">
        <f t="shared" si="111"/>
        <v>-1</v>
      </c>
      <c r="X240" s="5" t="s">
        <v>110</v>
      </c>
      <c r="Y240" s="5">
        <f>$M245</f>
        <v>-1</v>
      </c>
      <c r="Z240" s="5">
        <v>0</v>
      </c>
      <c r="AA240" s="5">
        <f t="shared" si="112"/>
        <v>-1</v>
      </c>
      <c r="AC240" s="5" t="s">
        <v>110</v>
      </c>
      <c r="AD240" s="5">
        <f>$M245</f>
        <v>-1</v>
      </c>
      <c r="AE240" s="5">
        <v>0</v>
      </c>
      <c r="AF240" s="5">
        <f t="shared" si="113"/>
        <v>-1</v>
      </c>
      <c r="AH240" s="5" t="s">
        <v>110</v>
      </c>
      <c r="AI240" s="5">
        <f>$M245</f>
        <v>-1</v>
      </c>
      <c r="AJ240" s="5">
        <v>0</v>
      </c>
      <c r="AK240" s="5">
        <f t="shared" si="114"/>
        <v>-1</v>
      </c>
      <c r="AM240" s="5" t="s">
        <v>110</v>
      </c>
      <c r="AN240" s="5">
        <f>$M245</f>
        <v>-1</v>
      </c>
      <c r="AO240" s="5">
        <v>0</v>
      </c>
      <c r="AP240" s="5">
        <f t="shared" si="115"/>
        <v>-1</v>
      </c>
      <c r="AR240" s="5" t="s">
        <v>110</v>
      </c>
      <c r="AS240" s="5">
        <f>$M245</f>
        <v>-1</v>
      </c>
      <c r="AT240" s="5">
        <v>0</v>
      </c>
      <c r="AU240" s="5">
        <f t="shared" si="116"/>
        <v>-1</v>
      </c>
    </row>
    <row r="241" spans="1:62" x14ac:dyDescent="0.3">
      <c r="E241" s="22" t="s">
        <v>138</v>
      </c>
      <c r="F241" s="6"/>
      <c r="G241" s="5">
        <f>IFERROR(INDEX(BuffData!$B$3:$W$119, MATCH($E225, BuffData!$A$3:$A$119, 0), MATCH($E241, BuffData!$B$2:$W$2, 0)),-1)</f>
        <v>0</v>
      </c>
      <c r="H241" s="5">
        <f>IFERROR(INDEX(BuffData!$X$3:$AS$119, MATCH(H224, BuffData!$A$3:$A$119, 0), MATCH($E241, BuffData!$X$2:$AS$2, 0)),-1)</f>
        <v>-1</v>
      </c>
      <c r="I241" s="5">
        <f>IFERROR(INDEX(BuffData!$AT$3:$BO$119, MATCH(I$16, BuffData!$A$3:$A$119, 0), MATCH($E241, BuffData!$AT$2:$BO$2, 0)),-1)</f>
        <v>0</v>
      </c>
      <c r="J241" s="5">
        <f>IFERROR(INDEX(BuffData!$AT$3:$BO$119, MATCH(J$16, BuffData!$A$3:$A$119, 0), MATCH($E241, BuffData!$AT$2:$BO$2, 0)),-1)</f>
        <v>0</v>
      </c>
      <c r="K241" s="5">
        <f>IFERROR(INDEX(BuffData!$AT$3:$BO$119, MATCH(K$16, BuffData!$A$3:$A$119, 0), MATCH($E241, BuffData!$AT$2:$BO$2, 0)),-1)</f>
        <v>0</v>
      </c>
      <c r="L241" s="5">
        <f>IFERROR(INDEX(SeasonData!$A$3:$W$27, MATCH(L$16, SeasonData!$A$3:$A$116, 0), MATCH(E241, SeasonData!$A$2:$W$2, 0)),-1)</f>
        <v>0</v>
      </c>
      <c r="M241" s="5">
        <f t="shared" si="118"/>
        <v>-1</v>
      </c>
      <c r="N241" s="5" t="s">
        <v>133</v>
      </c>
      <c r="O241" s="5">
        <f>$M246</f>
        <v>-1</v>
      </c>
      <c r="P241" s="5">
        <v>0</v>
      </c>
      <c r="Q241" s="5">
        <f t="shared" si="110"/>
        <v>-1</v>
      </c>
      <c r="S241" s="5" t="s">
        <v>133</v>
      </c>
      <c r="T241" s="5">
        <f>$M246</f>
        <v>-1</v>
      </c>
      <c r="U241" s="5">
        <v>0</v>
      </c>
      <c r="V241" s="5">
        <f t="shared" si="111"/>
        <v>-1</v>
      </c>
      <c r="X241" s="5" t="s">
        <v>133</v>
      </c>
      <c r="Y241" s="5">
        <f>$M246</f>
        <v>-1</v>
      </c>
      <c r="Z241" s="5">
        <v>0</v>
      </c>
      <c r="AA241" s="5">
        <f t="shared" si="112"/>
        <v>-1</v>
      </c>
      <c r="AC241" s="5" t="s">
        <v>133</v>
      </c>
      <c r="AD241" s="5">
        <f>$M246</f>
        <v>-1</v>
      </c>
      <c r="AE241" s="5">
        <v>0</v>
      </c>
      <c r="AF241" s="5">
        <f t="shared" si="113"/>
        <v>-1</v>
      </c>
      <c r="AH241" s="5" t="s">
        <v>133</v>
      </c>
      <c r="AI241" s="5">
        <f>$M246</f>
        <v>-1</v>
      </c>
      <c r="AJ241" s="5">
        <v>0</v>
      </c>
      <c r="AK241" s="5">
        <f t="shared" si="114"/>
        <v>-1</v>
      </c>
      <c r="AM241" s="5" t="s">
        <v>133</v>
      </c>
      <c r="AN241" s="5">
        <f>$M246</f>
        <v>-1</v>
      </c>
      <c r="AO241" s="5">
        <v>0</v>
      </c>
      <c r="AP241" s="5">
        <f t="shared" si="115"/>
        <v>-1</v>
      </c>
      <c r="AR241" s="5" t="s">
        <v>133</v>
      </c>
      <c r="AS241" s="5">
        <f>$M246</f>
        <v>-1</v>
      </c>
      <c r="AT241" s="5">
        <v>0</v>
      </c>
      <c r="AU241" s="5">
        <f t="shared" si="116"/>
        <v>-1</v>
      </c>
    </row>
    <row r="242" spans="1:62" x14ac:dyDescent="0.3">
      <c r="E242" s="22" t="s">
        <v>123</v>
      </c>
      <c r="F242" s="6"/>
      <c r="G242" s="5">
        <f>IFERROR(INDEX(BuffData!$B$3:$W$119, MATCH($E225, BuffData!$A$3:$A$119, 0), MATCH($E242, BuffData!$B$2:$W$2, 0)),-1)</f>
        <v>0</v>
      </c>
      <c r="H242" s="5">
        <f>IFERROR(
  IF(
    TRIM(INDEX(CharacterData!$G$3:$G$36, MATCH($E225, CharacterData!$A$3:$A$36, 0))) =
    TRIM(INDEX(CharacterData!$G$3:$G$36, MATCH(H224, CharacterData!$A$3:$A$36, 0))),
    INDEX(BuffData!$X$3:$AS$119,
          MATCH(H224, BuffData!$A$3:$A$119, 0),
          MATCH($E242, BuffData!$X$2:$AS$2, 0)
    ),
    0
  ),
-1
)</f>
        <v>-1</v>
      </c>
      <c r="I242" s="5">
        <f>IFERROR(
  IF(
    TRIM(INDEX(CharacterData!$G$3:$G$36, MATCH($E225, CharacterData!$A$3:$A$36, 0))) =
    TRIM(INDEX(CharacterData!$G$3:$G$36, MATCH(I224, CharacterData!$A$3:$A$36, 0))),
    INDEX(BuffData!$AT$3:$BO$119,
          MATCH(I224, BuffData!$A$3:$A$119, 0),
          MATCH($E242, BuffData!$AT$2:$BO$2, 0)
    ),
    0
  ),
-1
)</f>
        <v>0</v>
      </c>
      <c r="J242" s="5">
        <f>IFERROR(
  IF(
    TRIM(INDEX(CharacterData!$G$3:$G$36, MATCH($E225, CharacterData!$A$3:$A$36, 0))) =
    TRIM(INDEX(CharacterData!$G$3:$G$36, MATCH(J224, CharacterData!$A$3:$A$36, 0))),
    INDEX(BuffData!$AT$3:$BO$119,
          MATCH(J224, BuffData!$A$3:$A$119, 0),
          MATCH($E242, BuffData!$AT$2:$BO$2, 0)
    ),
    0
  ),
-1
)</f>
        <v>0</v>
      </c>
      <c r="K242" s="5">
        <f>IFERROR(
  IF(
    TRIM(INDEX(CharacterData!$G$3:$G$36, MATCH($E225, CharacterData!$A$3:$A$36, 0))) =
    TRIM(INDEX(CharacterData!$G$3:$G$36, MATCH(K224, CharacterData!$A$3:$A$36, 0))),
    INDEX(BuffData!$AT$3:$BO$119,
          MATCH(K224, BuffData!$A$3:$A$119, 0),
          MATCH($E242, BuffData!$AT$2:$BO$2, 0)
    ),
    0
  ),
-1
)</f>
        <v>0</v>
      </c>
      <c r="L242" s="5">
        <f>IFERROR(
  IF(
    TRIM(INDEX(CharacterData!$G$3:$G$36, MATCH($E225, CharacterData!$A$3:$A$36, 0))) =
    TRIM(INDEX(CharacterData!$G$3:$G$36, MATCH(L224, CharacterData!$A$3:$A$36, 0))),
    INDEX(SeasonData!$A$3:$W$27,
          MATCH(L224, SeasonData!$A$3:$A$27, 0),
          MATCH($E242, SeasonData!$A$2:$W$2, 0)
    ),
    0
  ),
-1
)</f>
        <v>0</v>
      </c>
      <c r="M242" s="5">
        <f t="shared" si="118"/>
        <v>-1</v>
      </c>
    </row>
    <row r="243" spans="1:62" x14ac:dyDescent="0.3">
      <c r="E243" s="22" t="s">
        <v>162</v>
      </c>
      <c r="F243" s="6"/>
      <c r="G243" s="5">
        <f>IFERROR(INDEX(BuffData!$B$3:$W$119, MATCH($E225, BuffData!$A$3:$A$119, 0), MATCH($E243, BuffData!$B$2:$W$2, 0)),-1)</f>
        <v>0</v>
      </c>
      <c r="H243" s="5">
        <f>IFERROR(INDEX(BuffData!$X$3:$AS$119, MATCH(H224, BuffData!$A$3:$A$119, 0), MATCH($E243, BuffData!$X$2:$AS$2, 0)),-1)</f>
        <v>-1</v>
      </c>
      <c r="I243" s="5">
        <f>IFERROR(INDEX(BuffData!$AT$3:$BO$119, MATCH(I$16, BuffData!$A$3:$A$119, 0), MATCH($E243, BuffData!$AT$2:$BO$2, 0)),-1)</f>
        <v>0</v>
      </c>
      <c r="J243" s="5">
        <f>IFERROR(INDEX(BuffData!$AT$3:$BO$119, MATCH(J$16, BuffData!$A$3:$A$119, 0), MATCH($E243, BuffData!$AT$2:$BO$2, 0)),-1)</f>
        <v>0</v>
      </c>
      <c r="K243" s="5">
        <f>IFERROR(INDEX(BuffData!$AT$3:$BO$119, MATCH(K$16, BuffData!$A$3:$A$119, 0), MATCH($E243, BuffData!$AT$2:$BO$2, 0)),-1)</f>
        <v>25</v>
      </c>
      <c r="L243" s="5">
        <f>IFERROR(INDEX(SeasonData!$A$3:$W$27, MATCH(L$16, SeasonData!$A$3:$A$116, 0), MATCH(E243, SeasonData!$A$2:$W$2, 0)),-1)</f>
        <v>0</v>
      </c>
      <c r="M243" s="5">
        <f>SUM(G243:L243)</f>
        <v>24</v>
      </c>
      <c r="O243" s="5" t="s">
        <v>167</v>
      </c>
      <c r="P243" s="5">
        <f>Q228 * (Q229+100)/100 * Q230/100 * ((1-Q231/100) + Q231/100*Q232/100) * (Q233+Q234+Q235+100)/100 * (Q236+Q237+Q238+100)/100 * (800 + 8*$N$3 ) / (800 + 8*$N$3 + (792 + 8*$N$4)*(1-Q239/100)) * (1+Q240/100) * (1 - $Q$3/100 + Q241/100)</f>
        <v>69020.91727846241</v>
      </c>
      <c r="T243" s="5" t="s">
        <v>167</v>
      </c>
      <c r="U243" s="5">
        <f>V228 * (V229+100)/100 * V230/100 * ((1-V231/100) + V231/100*V232/100) * (V233+V234+V235+100)/100 * (V236+V237+V238+100)/100 * (800 + 8*$N$3 ) / (800 + 8*$N$3 + (792 + 8*$N$4)*(1-V239/100)) * (1+V240/100) * (1 - $Q$3/100 + V241/100)</f>
        <v>60439.14193753025</v>
      </c>
      <c r="Y243" s="5" t="s">
        <v>167</v>
      </c>
      <c r="Z243" s="5">
        <f>AA228 * (AA229+100)/100 * AA230/100 * ((1-AA231/100) + AA231/100*AA232/100) * (AA233+AA234+AA235+100)/100 * (AA236+AA237+AA238+100)/100 * (800 + 8*$N$3 ) / (800 + 8*$N$3 + (792 + 8*$N$4)*(1-AA239/100)) * (1+AA240/100) * (1 - $Q$3/100 + AA241/100)</f>
        <v>19292.604457778205</v>
      </c>
      <c r="AD243" s="5" t="s">
        <v>167</v>
      </c>
      <c r="AE243" s="5">
        <f>AF228 * (AF229+100)/100 * AF230/100 * ((1-AF231/100) + AF231/100*AF232/100) * (AF233+AF234+AF235+100)/100 * (AF236+AF237+AF238+100)/100 * (800 + 8*$N$3 ) / (800 + 8*$N$3 + (792 + 8*$N$4)*(1-AF239/100)) * (1+AF240/100) * (1 - $Q$3/100 + AF241/100)</f>
        <v>14648.440560388575</v>
      </c>
      <c r="AI243" s="5" t="s">
        <v>167</v>
      </c>
      <c r="AJ243" s="5">
        <f>AK228 * (AK229+100)/100 * AK230/100 * ((1-AK231/100) + AK231/100*AK232/100) * (AK233+AK234+AK235+100)/100 * (AK236+AK237+AK238+100)/100 * (800 + 8*$N$3 ) / (800 + 8*$N$3 + (792 + 8*$N$4)*(1-AK239/100)) * (1+AK240/100) * (1 - $Q$3/100 + AK241/100)</f>
        <v>18849.09630932354</v>
      </c>
      <c r="AN243" s="5" t="s">
        <v>167</v>
      </c>
      <c r="AO243" s="5">
        <f>AP228 * (AP229+100)/100 * AP230/100 * ((1-AP231/100) + AP231/100*AP232/100) * (AP233+AP234+AP235+100)/100 * (AP236+AP237+AP238+100)/100 * (800 + 8*$N$3 ) / (800 + 8*$N$3 + (792 + 8*$N$4)*(1-AP239/100)) * (1+AP240/100) * (1 - $Q$3/100 + AP241/100)</f>
        <v>62275.954906372608</v>
      </c>
      <c r="AS243" s="5" t="s">
        <v>167</v>
      </c>
      <c r="AT243" s="5">
        <f>AU228 * (AU229+100)/100 * AU230/100 * ((1-AU231/100) + AU231/100*AU232/100) * (AU233+AU234+AU235+100)/100 * (AU236+AU237+AU238+100)/100 * (800 + 8*$N$3 ) / (800 + 8*$N$3 + (792 + 8*$N$4)*(1-AU239/100)) * (1+AU240/100) * (1 - $Q$3/100 + AU241/100)</f>
        <v>13419.289406099913</v>
      </c>
    </row>
    <row r="244" spans="1:62" x14ac:dyDescent="0.3">
      <c r="E244" s="5" t="s">
        <v>104</v>
      </c>
      <c r="F244" s="6"/>
      <c r="G244" s="5">
        <f>IFERROR(INDEX(BuffData!$B$3:$W$119, MATCH($E225, BuffData!$A$3:$A$119, 0), MATCH($E244, BuffData!$B$2:$W$2, 0)),-1)</f>
        <v>0</v>
      </c>
      <c r="H244" s="5">
        <f>IFERROR(INDEX(BuffData!$X$3:$AS$119, MATCH(H224, BuffData!$A$3:$A$119, 0), MATCH($E244, BuffData!$X$2:$AS$2, 0)),-1)</f>
        <v>-1</v>
      </c>
      <c r="I244" s="5">
        <f>IFERROR(INDEX(BuffData!$AT$3:$BO$119, MATCH(I$16, BuffData!$A$3:$A$119, 0), MATCH($E244, BuffData!$AT$2:$BO$2, 0)),-1)</f>
        <v>0</v>
      </c>
      <c r="J244" s="5">
        <f>IFERROR(INDEX(BuffData!$AT$3:$BO$119, MATCH(J$16, BuffData!$A$3:$A$119, 0), MATCH($E244, BuffData!$AT$2:$BO$2, 0)),-1)</f>
        <v>0</v>
      </c>
      <c r="K244" s="5">
        <f>IFERROR(INDEX(BuffData!$AT$3:$BO$119, MATCH(K$16, BuffData!$A$3:$A$119, 0), MATCH($E244, BuffData!$AT$2:$BO$2, 0)),-1)</f>
        <v>0</v>
      </c>
      <c r="L244" s="5">
        <f>IFERROR(INDEX(SeasonData!$A$3:$W$27, MATCH(L$16, SeasonData!$A$3:$A$116, 0), MATCH(E244, SeasonData!$A$2:$W$2, 0)),-1)</f>
        <v>0</v>
      </c>
      <c r="M244" s="5">
        <f t="shared" ref="M244:M246" si="119">SUM(G244:L244)</f>
        <v>-1</v>
      </c>
    </row>
    <row r="245" spans="1:62" x14ac:dyDescent="0.3">
      <c r="E245" s="5" t="s">
        <v>110</v>
      </c>
      <c r="F245" s="6"/>
      <c r="G245" s="5">
        <f>IFERROR(INDEX(BuffData!$B$3:$W$119, MATCH($E225, BuffData!$A$3:$A$119, 0), MATCH($E245, BuffData!$B$2:$W$2, 0)),-1)</f>
        <v>0</v>
      </c>
      <c r="H245" s="5">
        <f>IFERROR(INDEX(BuffData!$X$3:$AS$119, MATCH(H224, BuffData!$A$3:$A$119, 0), MATCH($E245, BuffData!$X$2:$AS$2, 0)),-1)</f>
        <v>-1</v>
      </c>
      <c r="I245" s="5">
        <f>IFERROR(INDEX(BuffData!$AT$3:$BO$119, MATCH(I$16, BuffData!$A$3:$A$119, 0), MATCH($E245, BuffData!$AT$2:$BO$2, 0)),-1)</f>
        <v>0</v>
      </c>
      <c r="J245" s="5">
        <f>IFERROR(INDEX(BuffData!$AT$3:$BO$119, MATCH(J$16, BuffData!$A$3:$A$119, 0), MATCH($E245, BuffData!$AT$2:$BO$2, 0)),-1)</f>
        <v>0</v>
      </c>
      <c r="K245" s="5">
        <f>IFERROR(INDEX(BuffData!$AT$3:$BO$119, MATCH(K$16, BuffData!$A$3:$A$119, 0), MATCH($E245, BuffData!$AT$2:$BO$2, 0)),-1)</f>
        <v>0</v>
      </c>
      <c r="L245" s="5">
        <f>IFERROR(INDEX(SeasonData!$A$3:$W$27, MATCH(L$16, SeasonData!$A$3:$A$116, 0), MATCH(E245, SeasonData!$A$2:$W$2, 0)),-1)</f>
        <v>0</v>
      </c>
      <c r="M245" s="5">
        <f t="shared" si="119"/>
        <v>-1</v>
      </c>
    </row>
    <row r="246" spans="1:62" x14ac:dyDescent="0.3">
      <c r="E246" s="5" t="s">
        <v>133</v>
      </c>
      <c r="F246" s="6"/>
      <c r="G246" s="5">
        <f>IFERROR(INDEX(BuffData!$B$3:$W$119, MATCH($E225, BuffData!$A$3:$A$119, 0), MATCH($E246, BuffData!$B$2:$W$2, 0)),-1)</f>
        <v>0</v>
      </c>
      <c r="H246" s="5">
        <f>IFERROR(INDEX(BuffData!$X$3:$AS$119, MATCH(H224, BuffData!$A$3:$A$119, 0), MATCH($E246, BuffData!$X$2:$AS$2, 0)),-1)</f>
        <v>-1</v>
      </c>
      <c r="I246" s="5">
        <f>IFERROR(INDEX(BuffData!$AT$3:$BO$119, MATCH(I$16, BuffData!$A$3:$A$119, 0), MATCH($E246, BuffData!$AT$2:$BO$2, 0)),-1)</f>
        <v>0</v>
      </c>
      <c r="J246" s="5">
        <f>IFERROR(INDEX(BuffData!$AT$3:$BO$119, MATCH(J$16, BuffData!$A$3:$A$119, 0), MATCH($E246, BuffData!$AT$2:$BO$2, 0)),-1)</f>
        <v>0</v>
      </c>
      <c r="K246" s="5">
        <f>IFERROR(INDEX(BuffData!$AT$3:$BO$119, MATCH(K$16, BuffData!$A$3:$A$119, 0), MATCH($E246, BuffData!$AT$2:$BO$2, 0)),-1)</f>
        <v>0</v>
      </c>
      <c r="L246" s="5">
        <f>IFERROR(INDEX(SeasonData!$A$3:$W$27, MATCH(L$16, SeasonData!$A$3:$A$116, 0), MATCH(E246, SeasonData!$A$2:$W$2, 0)),-1)</f>
        <v>0</v>
      </c>
      <c r="M246" s="5">
        <f t="shared" si="119"/>
        <v>-1</v>
      </c>
    </row>
    <row r="250" spans="1:62" x14ac:dyDescent="0.3">
      <c r="H250" s="5" t="str">
        <f>IFERROR(
  CHOOSE(
    MATCH(E251, $E$2:$E$4, 0),
    $E$3, $E$4, $E$2
  ),
  "선택 필요"
)</f>
        <v>선택 필요</v>
      </c>
      <c r="I250" s="5" t="str">
        <f>$E$2</f>
        <v>유노</v>
      </c>
      <c r="J250" s="5" t="str">
        <f>$E$3</f>
        <v>린네</v>
      </c>
      <c r="K250" s="5" t="str">
        <f>$E$4</f>
        <v>모니에</v>
      </c>
      <c r="L250" s="5" t="str">
        <f>$K$3</f>
        <v>능양</v>
      </c>
      <c r="N250" s="23" t="s">
        <v>152</v>
      </c>
    </row>
    <row r="251" spans="1:62" x14ac:dyDescent="0.3">
      <c r="E251" s="23" t="s">
        <v>21</v>
      </c>
      <c r="F251" s="5" t="s">
        <v>143</v>
      </c>
      <c r="G251" s="5" t="s">
        <v>105</v>
      </c>
      <c r="H251" s="5" t="s">
        <v>142</v>
      </c>
      <c r="I251" s="5" t="s">
        <v>124</v>
      </c>
      <c r="J251" s="5" t="s">
        <v>125</v>
      </c>
      <c r="K251" s="5" t="s">
        <v>151</v>
      </c>
      <c r="L251" s="5" t="s">
        <v>149</v>
      </c>
      <c r="M251" s="5" t="s">
        <v>109</v>
      </c>
      <c r="N251" s="5" t="s">
        <v>150</v>
      </c>
      <c r="O251" s="153" t="s">
        <v>114</v>
      </c>
      <c r="P251" s="154"/>
      <c r="Q251" s="155"/>
      <c r="S251" s="5" t="s">
        <v>150</v>
      </c>
      <c r="T251" s="153" t="s">
        <v>207</v>
      </c>
      <c r="U251" s="154"/>
      <c r="V251" s="155"/>
      <c r="X251" s="5" t="s">
        <v>150</v>
      </c>
      <c r="Y251" s="153" t="s">
        <v>156</v>
      </c>
      <c r="Z251" s="154"/>
      <c r="AA251" s="155"/>
      <c r="AC251" s="5" t="s">
        <v>150</v>
      </c>
      <c r="AD251" s="153" t="s">
        <v>208</v>
      </c>
      <c r="AE251" s="154"/>
      <c r="AF251" s="155"/>
      <c r="AH251" s="5" t="s">
        <v>150</v>
      </c>
      <c r="AI251" s="153" t="s">
        <v>210</v>
      </c>
      <c r="AJ251" s="154"/>
      <c r="AK251" s="155"/>
      <c r="AM251" s="5" t="s">
        <v>150</v>
      </c>
      <c r="AN251" s="153" t="s">
        <v>209</v>
      </c>
      <c r="AO251" s="154"/>
      <c r="AP251" s="155"/>
      <c r="AR251" s="5" t="s">
        <v>150</v>
      </c>
      <c r="AS251" s="153" t="s">
        <v>209</v>
      </c>
      <c r="AT251" s="154"/>
      <c r="AU251" s="155"/>
      <c r="AW251" s="5" t="s">
        <v>150</v>
      </c>
      <c r="AX251" s="153" t="s">
        <v>211</v>
      </c>
      <c r="AY251" s="154"/>
      <c r="AZ251" s="155"/>
      <c r="BB251" s="5" t="s">
        <v>150</v>
      </c>
      <c r="BC251" s="153" t="s">
        <v>157</v>
      </c>
      <c r="BD251" s="154"/>
      <c r="BE251" s="155"/>
      <c r="BG251" s="5" t="s">
        <v>150</v>
      </c>
      <c r="BH251" s="153" t="s">
        <v>212</v>
      </c>
      <c r="BI251" s="154"/>
      <c r="BJ251" s="155"/>
    </row>
    <row r="252" spans="1:62" x14ac:dyDescent="0.3">
      <c r="E252" s="5" t="s">
        <v>115</v>
      </c>
      <c r="F252" s="5">
        <f>INDEX(CharacterData!$A$3:$AV$36, MATCH(E251, CharacterData!$A$3:$A$36, 0), MATCH($E252, CharacterData!$A$2:$AV$2, 0))</f>
        <v>14800</v>
      </c>
      <c r="G252" s="6"/>
      <c r="H252" s="6"/>
      <c r="I252" s="6"/>
      <c r="J252" s="6"/>
      <c r="K252" s="6"/>
      <c r="L252" s="6"/>
      <c r="M252" s="5">
        <f>F252</f>
        <v>14800</v>
      </c>
      <c r="N252" s="5" t="s">
        <v>118</v>
      </c>
      <c r="O252" s="153" t="s">
        <v>159</v>
      </c>
      <c r="P252" s="154"/>
      <c r="Q252" s="155"/>
      <c r="S252" s="5" t="s">
        <v>118</v>
      </c>
      <c r="T252" s="153" t="s">
        <v>164</v>
      </c>
      <c r="U252" s="154"/>
      <c r="V252" s="155"/>
      <c r="X252" s="5" t="s">
        <v>118</v>
      </c>
      <c r="Y252" s="153" t="s">
        <v>164</v>
      </c>
      <c r="Z252" s="154"/>
      <c r="AA252" s="155"/>
      <c r="AC252" s="5" t="s">
        <v>118</v>
      </c>
      <c r="AD252" s="153" t="s">
        <v>164</v>
      </c>
      <c r="AE252" s="154"/>
      <c r="AF252" s="155"/>
      <c r="AH252" s="5" t="s">
        <v>118</v>
      </c>
      <c r="AI252" s="153" t="s">
        <v>171</v>
      </c>
      <c r="AJ252" s="154"/>
      <c r="AK252" s="155"/>
      <c r="AM252" s="5" t="s">
        <v>118</v>
      </c>
      <c r="AN252" s="153" t="s">
        <v>164</v>
      </c>
      <c r="AO252" s="154"/>
      <c r="AP252" s="155"/>
      <c r="AR252" s="5" t="s">
        <v>118</v>
      </c>
      <c r="AS252" s="153" t="s">
        <v>164</v>
      </c>
      <c r="AT252" s="154"/>
      <c r="AU252" s="155"/>
      <c r="AW252" s="5" t="s">
        <v>118</v>
      </c>
      <c r="AX252" s="153" t="s">
        <v>164</v>
      </c>
      <c r="AY252" s="154"/>
      <c r="AZ252" s="155"/>
      <c r="BB252" s="5" t="s">
        <v>118</v>
      </c>
      <c r="BC252" s="153" t="s">
        <v>172</v>
      </c>
      <c r="BD252" s="154"/>
      <c r="BE252" s="155"/>
      <c r="BG252" s="5" t="s">
        <v>118</v>
      </c>
      <c r="BH252" s="153" t="s">
        <v>159</v>
      </c>
      <c r="BI252" s="154"/>
      <c r="BJ252" s="155"/>
    </row>
    <row r="253" spans="1:62" x14ac:dyDescent="0.3">
      <c r="A253" s="1" t="s">
        <v>21</v>
      </c>
      <c r="B253" s="1" t="s">
        <v>178</v>
      </c>
      <c r="C253" s="1">
        <f>P269+U269+Z269+AE269+AJ269+AO269+AT269+AY269+BD269+BI269+BN269+BS269+BX269+CC269</f>
        <v>1370788.0161886509</v>
      </c>
      <c r="E253" s="5" t="s">
        <v>116</v>
      </c>
      <c r="F253" s="5">
        <f>INDEX(CharacterData!$A$3:$AV$36, MATCH(E251, CharacterData!$A$3:$A$36, 0), MATCH($E253, CharacterData!$A$2:$AV$2, 0))</f>
        <v>226.41621621621624</v>
      </c>
      <c r="G253" s="5">
        <f>IFERROR(INDEX(BuffData!$B$3:$W$119, MATCH($E251, BuffData!$A$3:$A$119, 0), MATCH("공격력 버프", BuffData!$B$2:$W$2, 0)),-1)</f>
        <v>12</v>
      </c>
      <c r="H253" s="5">
        <f>IFERROR(INDEX(BuffData!$X$3:$AS$119, MATCH(H250, BuffData!$A$3:$A$119, 0), MATCH("공격력 버프", BuffData!$X$2:$AS$2, 0)),-1)</f>
        <v>-1</v>
      </c>
      <c r="I253" s="5">
        <f>IFERROR(INDEX(BuffData!$AT$3:$BO$119, MATCH(I$16, BuffData!$A$3:$A$119, 0), MATCH("공격력 버프", BuffData!$AT$2:$BO$2, 0)),-1)</f>
        <v>0</v>
      </c>
      <c r="J253" s="5">
        <f>IFERROR(INDEX(BuffData!$AT$3:$BO$119, MATCH(J$16, BuffData!$A$3:$A$119, 0), MATCH("공격력 버프", BuffData!$AT$2:$BO$2, 0)),-1)</f>
        <v>0</v>
      </c>
      <c r="K253" s="5">
        <f>IFERROR(INDEX(BuffData!$AT$3:$BO$119, MATCH(K$16, BuffData!$A$3:$A$119, 0), MATCH("공격력 버프", BuffData!$AT$2:$BO$2, 0)),-1)</f>
        <v>25</v>
      </c>
      <c r="L253" s="5">
        <f>IFERROR(INDEX(SeasonData!$A$3:$W$27, MATCH(L$16, SeasonData!$A$3:$A$116, 0), MATCH("공격력 버프", SeasonData!$A$2:$W$2, 0)),-1)</f>
        <v>0</v>
      </c>
      <c r="M253" s="5">
        <f>SUM(F253:L253)</f>
        <v>262.41621621621624</v>
      </c>
      <c r="N253" s="5"/>
      <c r="O253" s="5" t="s">
        <v>112</v>
      </c>
      <c r="P253" s="5" t="s">
        <v>113</v>
      </c>
      <c r="Q253" s="5" t="s">
        <v>111</v>
      </c>
      <c r="S253" s="5"/>
      <c r="T253" s="5" t="s">
        <v>112</v>
      </c>
      <c r="U253" s="5" t="s">
        <v>113</v>
      </c>
      <c r="V253" s="5" t="s">
        <v>111</v>
      </c>
      <c r="X253" s="5"/>
      <c r="Y253" s="5" t="s">
        <v>112</v>
      </c>
      <c r="Z253" s="5" t="s">
        <v>113</v>
      </c>
      <c r="AA253" s="5" t="s">
        <v>111</v>
      </c>
      <c r="AC253" s="5"/>
      <c r="AD253" s="5" t="s">
        <v>112</v>
      </c>
      <c r="AE253" s="5" t="s">
        <v>113</v>
      </c>
      <c r="AF253" s="5" t="s">
        <v>111</v>
      </c>
      <c r="AH253" s="5"/>
      <c r="AI253" s="5" t="s">
        <v>112</v>
      </c>
      <c r="AJ253" s="5" t="s">
        <v>113</v>
      </c>
      <c r="AK253" s="5" t="s">
        <v>111</v>
      </c>
      <c r="AM253" s="5"/>
      <c r="AN253" s="5" t="s">
        <v>112</v>
      </c>
      <c r="AO253" s="5" t="s">
        <v>113</v>
      </c>
      <c r="AP253" s="5" t="s">
        <v>111</v>
      </c>
      <c r="AR253" s="5"/>
      <c r="AS253" s="5" t="s">
        <v>112</v>
      </c>
      <c r="AT253" s="5" t="s">
        <v>113</v>
      </c>
      <c r="AU253" s="5" t="s">
        <v>111</v>
      </c>
      <c r="AW253" s="5"/>
      <c r="AX253" s="5" t="s">
        <v>112</v>
      </c>
      <c r="AY253" s="5" t="s">
        <v>113</v>
      </c>
      <c r="AZ253" s="5" t="s">
        <v>111</v>
      </c>
      <c r="BB253" s="5"/>
      <c r="BC253" s="5" t="s">
        <v>112</v>
      </c>
      <c r="BD253" s="5" t="s">
        <v>113</v>
      </c>
      <c r="BE253" s="5" t="s">
        <v>111</v>
      </c>
      <c r="BG253" s="5"/>
      <c r="BH253" s="5" t="s">
        <v>112</v>
      </c>
      <c r="BI253" s="5" t="s">
        <v>113</v>
      </c>
      <c r="BJ253" s="5" t="s">
        <v>111</v>
      </c>
    </row>
    <row r="254" spans="1:62" x14ac:dyDescent="0.3">
      <c r="B254" s="1" t="s">
        <v>179</v>
      </c>
      <c r="C254" s="1">
        <v>17.5</v>
      </c>
      <c r="E254" s="5" t="s">
        <v>1</v>
      </c>
      <c r="F254" s="5">
        <f>INDEX(CharacterData!$A$3:$AV$36, MATCH(E251, CharacterData!$A$3:$A$36, 0), MATCH($E254, CharacterData!$A$2:$AV$2, 0))</f>
        <v>60.2</v>
      </c>
      <c r="G254" s="5">
        <f>IFERROR(INDEX(BuffData!$B$3:$W$119, MATCH($E251, BuffData!$A$3:$A$119, 0), MATCH($E254, BuffData!$B$2:$W$2, 0)),-1)</f>
        <v>10</v>
      </c>
      <c r="H254" s="5">
        <f>IFERROR(INDEX(BuffData!$X$3:$AS$119, MATCH(H250, BuffData!$A$3:$A$119, 0), MATCH($E254, BuffData!$X$2:$AS$2, 0)),-1)</f>
        <v>-1</v>
      </c>
      <c r="I254" s="5">
        <f>IFERROR(INDEX(BuffData!$AT$3:$BO$119, MATCH(I$16, BuffData!$A$3:$A$119, 0), MATCH($E254, BuffData!$AT$2:$BO$2, 0)),-1)</f>
        <v>0</v>
      </c>
      <c r="J254" s="5">
        <f>IFERROR(INDEX(BuffData!$AT$3:$BO$119, MATCH(J$16, BuffData!$A$3:$A$119, 0), MATCH($E254, BuffData!$AT$2:$BO$2, 0)),-1)</f>
        <v>0</v>
      </c>
      <c r="K254" s="5">
        <f>IFERROR(INDEX(BuffData!$AT$3:$BO$119, MATCH(K$16, BuffData!$A$3:$A$119, 0), MATCH($E254, BuffData!$AT$2:$BO$2, 0)),-1)</f>
        <v>0</v>
      </c>
      <c r="L254" s="5">
        <f>IFERROR(INDEX(SeasonData!$A$3:$W$27, MATCH(L$16, SeasonData!$A$3:$A$116, 0), MATCH(E254, SeasonData!$A$2:$W$2, 0)),-1)</f>
        <v>0</v>
      </c>
      <c r="M254" s="5">
        <f t="shared" ref="M254:M260" si="120">SUM(F254:L254)</f>
        <v>69.2</v>
      </c>
      <c r="N254" s="5" t="s">
        <v>115</v>
      </c>
      <c r="O254" s="6"/>
      <c r="P254" s="6"/>
      <c r="Q254" s="5">
        <f>$M252</f>
        <v>14800</v>
      </c>
      <c r="S254" s="5" t="s">
        <v>115</v>
      </c>
      <c r="T254" s="6"/>
      <c r="U254" s="6"/>
      <c r="V254" s="5">
        <f>$M252</f>
        <v>14800</v>
      </c>
      <c r="X254" s="5" t="s">
        <v>115</v>
      </c>
      <c r="Y254" s="6"/>
      <c r="Z254" s="6"/>
      <c r="AA254" s="5">
        <f>$M252</f>
        <v>14800</v>
      </c>
      <c r="AC254" s="5" t="s">
        <v>115</v>
      </c>
      <c r="AD254" s="6"/>
      <c r="AE254" s="6"/>
      <c r="AF254" s="5">
        <f>$M252</f>
        <v>14800</v>
      </c>
      <c r="AH254" s="5" t="s">
        <v>115</v>
      </c>
      <c r="AI254" s="6"/>
      <c r="AJ254" s="6"/>
      <c r="AK254" s="5">
        <f>$M252</f>
        <v>14800</v>
      </c>
      <c r="AM254" s="5" t="s">
        <v>115</v>
      </c>
      <c r="AN254" s="6"/>
      <c r="AO254" s="6"/>
      <c r="AP254" s="5">
        <f>$M252</f>
        <v>14800</v>
      </c>
      <c r="AR254" s="5" t="s">
        <v>115</v>
      </c>
      <c r="AS254" s="6"/>
      <c r="AT254" s="6"/>
      <c r="AU254" s="5">
        <f>$M252</f>
        <v>14800</v>
      </c>
      <c r="AW254" s="5" t="s">
        <v>115</v>
      </c>
      <c r="AX254" s="6"/>
      <c r="AY254" s="6"/>
      <c r="AZ254" s="5">
        <f>$M252</f>
        <v>14800</v>
      </c>
      <c r="BB254" s="5" t="s">
        <v>115</v>
      </c>
      <c r="BC254" s="6"/>
      <c r="BD254" s="6"/>
      <c r="BE254" s="5">
        <f>$M252</f>
        <v>14800</v>
      </c>
      <c r="BG254" s="5" t="s">
        <v>115</v>
      </c>
      <c r="BH254" s="6"/>
      <c r="BI254" s="6"/>
      <c r="BJ254" s="5">
        <f>$M252</f>
        <v>14800</v>
      </c>
    </row>
    <row r="255" spans="1:62" x14ac:dyDescent="0.3">
      <c r="E255" s="5" t="s">
        <v>87</v>
      </c>
      <c r="F255" s="5">
        <f>INDEX(CharacterData!$A$3:$AV$36, MATCH(E251, CharacterData!$A$3:$A$36, 0), MATCH($E255, CharacterData!$A$2:$AV$2, 0))</f>
        <v>244.4</v>
      </c>
      <c r="G255" s="5">
        <f>IFERROR(INDEX(BuffData!$B$3:$W$119, MATCH($E251, BuffData!$A$3:$A$119, 0), MATCH($E255, BuffData!$B$2:$W$2, 0)),-1)</f>
        <v>0</v>
      </c>
      <c r="H255" s="5">
        <f>IFERROR(INDEX(BuffData!$X$3:$AS$119, MATCH(H250, BuffData!$A$3:$A$119, 0), MATCH($E255, BuffData!$X$2:$AS$2, 0)),-1)</f>
        <v>-1</v>
      </c>
      <c r="I255" s="5">
        <f>IFERROR(INDEX(BuffData!$AT$3:$BO$119, MATCH(I$16, BuffData!$A$3:$A$119, 0), MATCH($E255, BuffData!$AT$2:$BO$2, 0)),-1)</f>
        <v>0</v>
      </c>
      <c r="J255" s="5">
        <f>IFERROR(INDEX(BuffData!$AT$3:$BO$119, MATCH(J$16, BuffData!$A$3:$A$119, 0), MATCH($E255, BuffData!$AT$2:$BO$2, 0)),-1)</f>
        <v>0</v>
      </c>
      <c r="K255" s="5">
        <f>IFERROR(INDEX(BuffData!$AT$3:$BO$119, MATCH(K$16, BuffData!$A$3:$A$119, 0), MATCH($E255, BuffData!$AT$2:$BO$2, 0)),-1)</f>
        <v>20</v>
      </c>
      <c r="L255" s="5">
        <f>IFERROR(INDEX(SeasonData!$A$3:$W$27, MATCH(L$16, SeasonData!$A$3:$A$116, 0), MATCH(E255, SeasonData!$A$2:$W$2, 0)),-1)</f>
        <v>0</v>
      </c>
      <c r="M255" s="5">
        <f t="shared" si="120"/>
        <v>263.39999999999998</v>
      </c>
      <c r="N255" s="5" t="s">
        <v>116</v>
      </c>
      <c r="O255" s="5">
        <f>ROUND($M253,2)</f>
        <v>262.42</v>
      </c>
      <c r="P255" s="5">
        <v>0</v>
      </c>
      <c r="Q255" s="5">
        <f>P255+O255</f>
        <v>262.42</v>
      </c>
      <c r="S255" s="5" t="s">
        <v>116</v>
      </c>
      <c r="T255" s="5">
        <f>ROUND($M253,2)</f>
        <v>262.42</v>
      </c>
      <c r="U255" s="5">
        <v>0</v>
      </c>
      <c r="V255" s="5">
        <f>U255+T255</f>
        <v>262.42</v>
      </c>
      <c r="X255" s="5" t="s">
        <v>116</v>
      </c>
      <c r="Y255" s="5">
        <f>ROUND($M253,2)</f>
        <v>262.42</v>
      </c>
      <c r="Z255" s="5">
        <v>0</v>
      </c>
      <c r="AA255" s="5">
        <f>Z255+Y255</f>
        <v>262.42</v>
      </c>
      <c r="AC255" s="5" t="s">
        <v>116</v>
      </c>
      <c r="AD255" s="5">
        <f>ROUND($M253,2)</f>
        <v>262.42</v>
      </c>
      <c r="AE255" s="5">
        <v>0</v>
      </c>
      <c r="AF255" s="5">
        <f>AE255+AD255</f>
        <v>262.42</v>
      </c>
      <c r="AH255" s="5" t="s">
        <v>116</v>
      </c>
      <c r="AI255" s="5">
        <f>ROUND($M253,2)</f>
        <v>262.42</v>
      </c>
      <c r="AJ255" s="5">
        <v>0</v>
      </c>
      <c r="AK255" s="5">
        <f>AJ255+AI255</f>
        <v>262.42</v>
      </c>
      <c r="AM255" s="5" t="s">
        <v>116</v>
      </c>
      <c r="AN255" s="5">
        <f>ROUND($M253,2)</f>
        <v>262.42</v>
      </c>
      <c r="AO255" s="5">
        <v>0</v>
      </c>
      <c r="AP255" s="5">
        <f>AO255+AN255</f>
        <v>262.42</v>
      </c>
      <c r="AR255" s="5" t="s">
        <v>116</v>
      </c>
      <c r="AS255" s="5">
        <f>ROUND($M253,2)</f>
        <v>262.42</v>
      </c>
      <c r="AT255" s="5">
        <v>0</v>
      </c>
      <c r="AU255" s="5">
        <f>AT255+AS255</f>
        <v>262.42</v>
      </c>
      <c r="AW255" s="5" t="s">
        <v>116</v>
      </c>
      <c r="AX255" s="5">
        <f>ROUND($M253,2)</f>
        <v>262.42</v>
      </c>
      <c r="AY255" s="5">
        <v>0</v>
      </c>
      <c r="AZ255" s="5">
        <f>AY255+AX255</f>
        <v>262.42</v>
      </c>
      <c r="BB255" s="5" t="s">
        <v>116</v>
      </c>
      <c r="BC255" s="5">
        <f>ROUND($M253,2)</f>
        <v>262.42</v>
      </c>
      <c r="BD255" s="5">
        <v>0</v>
      </c>
      <c r="BE255" s="5">
        <f>BD255+BC255</f>
        <v>262.42</v>
      </c>
      <c r="BG255" s="5" t="s">
        <v>116</v>
      </c>
      <c r="BH255" s="5">
        <f>ROUND($M253,2)</f>
        <v>262.42</v>
      </c>
      <c r="BI255" s="5">
        <v>0</v>
      </c>
      <c r="BJ255" s="5">
        <f>BI255+BH255</f>
        <v>262.42</v>
      </c>
    </row>
    <row r="256" spans="1:62" x14ac:dyDescent="0.3">
      <c r="E256" s="21" t="s">
        <v>99</v>
      </c>
      <c r="F256" s="5">
        <f>INDEX(CharacterData!$A$3:$AV$36, MATCH(E251, CharacterData!$A$3:$A$36, 0), MATCH($E256, CharacterData!$A$2:$AV$2, 0))</f>
        <v>27</v>
      </c>
      <c r="G256" s="5">
        <f>IFERROR(INDEX(BuffData!$B$3:$W$119, MATCH($E251, BuffData!$A$3:$A$119, 0), MATCH($E256, BuffData!$B$2:$W$2, 0)),-1)</f>
        <v>0</v>
      </c>
      <c r="H256" s="5">
        <f>IFERROR(INDEX(BuffData!$X$3:$AS$119, MATCH(H250, BuffData!$A$3:$A$119, 0), MATCH($E256, BuffData!$X$2:$AS$2, 0)),-1)</f>
        <v>-1</v>
      </c>
      <c r="I256" s="5">
        <f>IFERROR(INDEX(BuffData!$AT$3:$BO$119, MATCH(I$16, BuffData!$A$3:$A$119, 0), MATCH($E256, BuffData!$AT$2:$BO$2, 0)),-1)</f>
        <v>0</v>
      </c>
      <c r="J256" s="5">
        <f>IFERROR(INDEX(BuffData!$AT$3:$BO$119, MATCH(J$16, BuffData!$A$3:$A$119, 0), MATCH($E256, BuffData!$AT$2:$BO$2, 0)),-1)</f>
        <v>0</v>
      </c>
      <c r="K256" s="5">
        <f>IFERROR(INDEX(BuffData!$AT$3:$BO$119, MATCH(K$16, BuffData!$A$3:$A$119, 0), MATCH($E256, BuffData!$AT$2:$BO$2, 0)),-1)</f>
        <v>0</v>
      </c>
      <c r="L256" s="5">
        <f>IFERROR(INDEX(SeasonData!$A$3:$W$27, MATCH(L$16, SeasonData!$A$3:$A$116, 0), MATCH(E256, SeasonData!$A$2:$W$2, 0)),-1)</f>
        <v>0</v>
      </c>
      <c r="M256" s="5">
        <f t="shared" si="120"/>
        <v>26</v>
      </c>
      <c r="N256" s="5" t="s">
        <v>117</v>
      </c>
      <c r="O256" s="6"/>
      <c r="P256" s="5">
        <v>0</v>
      </c>
      <c r="Q256" s="24">
        <v>12.5</v>
      </c>
      <c r="S256" s="5" t="s">
        <v>117</v>
      </c>
      <c r="T256" s="6"/>
      <c r="U256" s="5">
        <v>0</v>
      </c>
      <c r="V256" s="24">
        <v>45.3</v>
      </c>
      <c r="X256" s="5" t="s">
        <v>117</v>
      </c>
      <c r="Y256" s="6"/>
      <c r="Z256" s="5">
        <v>0</v>
      </c>
      <c r="AA256" s="24">
        <v>29.5</v>
      </c>
      <c r="AC256" s="5" t="s">
        <v>117</v>
      </c>
      <c r="AD256" s="6"/>
      <c r="AE256" s="5">
        <v>0</v>
      </c>
      <c r="AF256" s="24">
        <v>33.9</v>
      </c>
      <c r="AH256" s="5" t="s">
        <v>117</v>
      </c>
      <c r="AI256" s="6"/>
      <c r="AJ256" s="5">
        <v>0</v>
      </c>
      <c r="AK256" s="24">
        <v>24.8</v>
      </c>
      <c r="AM256" s="5" t="s">
        <v>117</v>
      </c>
      <c r="AN256" s="6"/>
      <c r="AO256" s="5">
        <v>0</v>
      </c>
      <c r="AP256" s="24">
        <v>24.8</v>
      </c>
      <c r="AR256" s="5" t="s">
        <v>117</v>
      </c>
      <c r="AS256" s="6"/>
      <c r="AT256" s="5">
        <v>0</v>
      </c>
      <c r="AU256" s="24">
        <v>60.4</v>
      </c>
      <c r="AW256" s="5" t="s">
        <v>117</v>
      </c>
      <c r="AX256" s="6"/>
      <c r="AY256" s="5">
        <v>0</v>
      </c>
      <c r="AZ256" s="24">
        <v>101.2</v>
      </c>
      <c r="BB256" s="5" t="s">
        <v>117</v>
      </c>
      <c r="BC256" s="6"/>
      <c r="BD256" s="5">
        <v>0</v>
      </c>
      <c r="BE256" s="24">
        <v>91.8</v>
      </c>
      <c r="BG256" s="5" t="s">
        <v>117</v>
      </c>
      <c r="BH256" s="6"/>
      <c r="BI256" s="5">
        <v>0</v>
      </c>
      <c r="BJ256" s="24">
        <v>110</v>
      </c>
    </row>
    <row r="257" spans="5:62" x14ac:dyDescent="0.3">
      <c r="E257" s="21" t="s">
        <v>100</v>
      </c>
      <c r="F257" s="5">
        <f>INDEX(CharacterData!$A$3:$AV$36, MATCH(E251, CharacterData!$A$3:$A$36, 0), MATCH($E257, CharacterData!$A$2:$AV$2, 0))</f>
        <v>0</v>
      </c>
      <c r="G257" s="5">
        <f>IFERROR(INDEX(BuffData!$B$3:$W$119, MATCH($E251, BuffData!$A$3:$A$119, 0), MATCH($E257, BuffData!$B$2:$W$2, 0)),-1)</f>
        <v>0</v>
      </c>
      <c r="H257" s="5">
        <f>IFERROR(INDEX(BuffData!$X$3:$AS$119, MATCH(H250, BuffData!$A$3:$A$119, 0), MATCH($E257, BuffData!$X$2:$AS$2, 0)),-1)</f>
        <v>-1</v>
      </c>
      <c r="I257" s="5">
        <f>IFERROR(INDEX(BuffData!$AT$3:$BO$119, MATCH(I$16, BuffData!$A$3:$A$119, 0), MATCH($E257, BuffData!$AT$2:$BO$2, 0)),-1)</f>
        <v>0</v>
      </c>
      <c r="J257" s="5">
        <f>IFERROR(INDEX(BuffData!$AT$3:$BO$119, MATCH(J$16, BuffData!$A$3:$A$119, 0), MATCH($E257, BuffData!$AT$2:$BO$2, 0)),-1)</f>
        <v>0</v>
      </c>
      <c r="K257" s="5">
        <f>IFERROR(INDEX(BuffData!$AT$3:$BO$119, MATCH(K$16, BuffData!$A$3:$A$119, 0), MATCH($E257, BuffData!$AT$2:$BO$2, 0)),-1)</f>
        <v>0</v>
      </c>
      <c r="L257" s="5">
        <f>IFERROR(INDEX(SeasonData!$A$3:$W$27, MATCH(L$16, SeasonData!$A$3:$A$116, 0), MATCH(E257, SeasonData!$A$2:$W$2, 0)),-1)</f>
        <v>0</v>
      </c>
      <c r="M257" s="5">
        <f t="shared" si="120"/>
        <v>-1</v>
      </c>
      <c r="N257" s="5" t="s">
        <v>1</v>
      </c>
      <c r="O257" s="5">
        <f>$M254</f>
        <v>69.2</v>
      </c>
      <c r="P257" s="5">
        <v>0</v>
      </c>
      <c r="Q257" s="5">
        <f>O257+P257</f>
        <v>69.2</v>
      </c>
      <c r="S257" s="5" t="s">
        <v>1</v>
      </c>
      <c r="T257" s="5">
        <f>$M254</f>
        <v>69.2</v>
      </c>
      <c r="U257" s="5">
        <v>0</v>
      </c>
      <c r="V257" s="5">
        <f>T257+U257</f>
        <v>69.2</v>
      </c>
      <c r="X257" s="5" t="s">
        <v>1</v>
      </c>
      <c r="Y257" s="5">
        <f>$M254</f>
        <v>69.2</v>
      </c>
      <c r="Z257" s="5">
        <v>0</v>
      </c>
      <c r="AA257" s="5">
        <f>Y257+Z257</f>
        <v>69.2</v>
      </c>
      <c r="AC257" s="5" t="s">
        <v>1</v>
      </c>
      <c r="AD257" s="5">
        <f>$M254</f>
        <v>69.2</v>
      </c>
      <c r="AE257" s="5">
        <v>0</v>
      </c>
      <c r="AF257" s="5">
        <f>AD257+AE257</f>
        <v>69.2</v>
      </c>
      <c r="AH257" s="5" t="s">
        <v>1</v>
      </c>
      <c r="AI257" s="5">
        <f>$M254</f>
        <v>69.2</v>
      </c>
      <c r="AJ257" s="5">
        <v>0</v>
      </c>
      <c r="AK257" s="5">
        <f>AI257+AJ257</f>
        <v>69.2</v>
      </c>
      <c r="AM257" s="5" t="s">
        <v>1</v>
      </c>
      <c r="AN257" s="5">
        <f>$M254</f>
        <v>69.2</v>
      </c>
      <c r="AO257" s="5">
        <v>0</v>
      </c>
      <c r="AP257" s="5">
        <f>AN257+AO257</f>
        <v>69.2</v>
      </c>
      <c r="AR257" s="5" t="s">
        <v>1</v>
      </c>
      <c r="AS257" s="5">
        <f>$M254</f>
        <v>69.2</v>
      </c>
      <c r="AT257" s="5">
        <v>0</v>
      </c>
      <c r="AU257" s="5">
        <f>AS257+AT257</f>
        <v>69.2</v>
      </c>
      <c r="AW257" s="5" t="s">
        <v>1</v>
      </c>
      <c r="AX257" s="5">
        <f>$M254</f>
        <v>69.2</v>
      </c>
      <c r="AY257" s="5">
        <v>0</v>
      </c>
      <c r="AZ257" s="5">
        <f>AX257+AY257</f>
        <v>69.2</v>
      </c>
      <c r="BB257" s="5" t="s">
        <v>1</v>
      </c>
      <c r="BC257" s="5">
        <f>$M254</f>
        <v>69.2</v>
      </c>
      <c r="BD257" s="5">
        <v>0</v>
      </c>
      <c r="BE257" s="5">
        <f>BC257+BD257</f>
        <v>69.2</v>
      </c>
      <c r="BG257" s="5" t="s">
        <v>1</v>
      </c>
      <c r="BH257" s="5">
        <f>$M254</f>
        <v>69.2</v>
      </c>
      <c r="BI257" s="5">
        <v>0</v>
      </c>
      <c r="BJ257" s="5">
        <f>BH257+BI257</f>
        <v>69.2</v>
      </c>
    </row>
    <row r="258" spans="5:62" x14ac:dyDescent="0.3">
      <c r="E258" s="21" t="s">
        <v>101</v>
      </c>
      <c r="F258" s="5">
        <f>INDEX(CharacterData!$A$3:$AV$36, MATCH(E251, CharacterData!$A$3:$A$36, 0), MATCH($E258, CharacterData!$A$2:$AV$2, 0))</f>
        <v>0</v>
      </c>
      <c r="G258" s="5">
        <f>IFERROR(INDEX(BuffData!$B$3:$W$119, MATCH($E251, BuffData!$A$3:$A$119, 0), MATCH($E258, BuffData!$B$2:$W$2, 0)),-1)</f>
        <v>0</v>
      </c>
      <c r="H258" s="5">
        <f>IFERROR(INDEX(BuffData!$X$3:$AS$119, MATCH(H250, BuffData!$A$3:$A$119, 0), MATCH($E258, BuffData!$X$2:$AS$2, 0)),-1)</f>
        <v>-1</v>
      </c>
      <c r="I258" s="5">
        <f>IFERROR(INDEX(BuffData!$AT$3:$BO$119, MATCH(I$16, BuffData!$A$3:$A$119, 0), MATCH($E258, BuffData!$AT$2:$BO$2, 0)),-1)</f>
        <v>0</v>
      </c>
      <c r="J258" s="5">
        <f>IFERROR(INDEX(BuffData!$AT$3:$BO$119, MATCH(J$16, BuffData!$A$3:$A$119, 0), MATCH($E258, BuffData!$AT$2:$BO$2, 0)),-1)</f>
        <v>0</v>
      </c>
      <c r="K258" s="5">
        <f>IFERROR(INDEX(BuffData!$AT$3:$BO$119, MATCH(K$16, BuffData!$A$3:$A$119, 0), MATCH($E258, BuffData!$AT$2:$BO$2, 0)),-1)</f>
        <v>0</v>
      </c>
      <c r="L258" s="5">
        <f>IFERROR(INDEX(SeasonData!$A$3:$W$27, MATCH(L$16, SeasonData!$A$3:$A$116, 0), MATCH(E258, SeasonData!$A$2:$W$2, 0)),-1)</f>
        <v>0</v>
      </c>
      <c r="M258" s="5">
        <f t="shared" si="120"/>
        <v>-1</v>
      </c>
      <c r="N258" s="5" t="s">
        <v>87</v>
      </c>
      <c r="O258" s="5">
        <f>$M255</f>
        <v>263.39999999999998</v>
      </c>
      <c r="P258" s="5">
        <v>0</v>
      </c>
      <c r="Q258" s="5">
        <f t="shared" ref="Q258:Q267" si="121">O258+P258</f>
        <v>263.39999999999998</v>
      </c>
      <c r="S258" s="5" t="s">
        <v>87</v>
      </c>
      <c r="T258" s="5">
        <f>$M255</f>
        <v>263.39999999999998</v>
      </c>
      <c r="U258" s="5">
        <v>0</v>
      </c>
      <c r="V258" s="5">
        <f t="shared" ref="V258:V267" si="122">T258+U258</f>
        <v>263.39999999999998</v>
      </c>
      <c r="X258" s="5" t="s">
        <v>87</v>
      </c>
      <c r="Y258" s="5">
        <f>$M255</f>
        <v>263.39999999999998</v>
      </c>
      <c r="Z258" s="5">
        <v>0</v>
      </c>
      <c r="AA258" s="5">
        <f t="shared" ref="AA258:AA267" si="123">Y258+Z258</f>
        <v>263.39999999999998</v>
      </c>
      <c r="AC258" s="5" t="s">
        <v>87</v>
      </c>
      <c r="AD258" s="5">
        <f>$M255</f>
        <v>263.39999999999998</v>
      </c>
      <c r="AE258" s="5">
        <v>0</v>
      </c>
      <c r="AF258" s="5">
        <f t="shared" ref="AF258:AF267" si="124">AD258+AE258</f>
        <v>263.39999999999998</v>
      </c>
      <c r="AH258" s="5" t="s">
        <v>87</v>
      </c>
      <c r="AI258" s="5">
        <f>$M255</f>
        <v>263.39999999999998</v>
      </c>
      <c r="AJ258" s="5">
        <v>0</v>
      </c>
      <c r="AK258" s="5">
        <f t="shared" ref="AK258:AK267" si="125">AI258+AJ258</f>
        <v>263.39999999999998</v>
      </c>
      <c r="AM258" s="5" t="s">
        <v>87</v>
      </c>
      <c r="AN258" s="5">
        <f>$M255</f>
        <v>263.39999999999998</v>
      </c>
      <c r="AO258" s="5">
        <v>0</v>
      </c>
      <c r="AP258" s="5">
        <f t="shared" ref="AP258:AP267" si="126">AN258+AO258</f>
        <v>263.39999999999998</v>
      </c>
      <c r="AR258" s="5" t="s">
        <v>87</v>
      </c>
      <c r="AS258" s="5">
        <f>$M255</f>
        <v>263.39999999999998</v>
      </c>
      <c r="AT258" s="5">
        <v>0</v>
      </c>
      <c r="AU258" s="5">
        <f t="shared" ref="AU258:AU267" si="127">AS258+AT258</f>
        <v>263.39999999999998</v>
      </c>
      <c r="AW258" s="5" t="s">
        <v>87</v>
      </c>
      <c r="AX258" s="5">
        <f>$M255</f>
        <v>263.39999999999998</v>
      </c>
      <c r="AY258" s="5">
        <v>0</v>
      </c>
      <c r="AZ258" s="5">
        <f t="shared" ref="AZ258:AZ267" si="128">AX258+AY258</f>
        <v>263.39999999999998</v>
      </c>
      <c r="BB258" s="5" t="s">
        <v>87</v>
      </c>
      <c r="BC258" s="5">
        <f>$M255</f>
        <v>263.39999999999998</v>
      </c>
      <c r="BD258" s="5">
        <v>0</v>
      </c>
      <c r="BE258" s="5">
        <f t="shared" ref="BE258:BE267" si="129">BC258+BD258</f>
        <v>263.39999999999998</v>
      </c>
      <c r="BG258" s="5" t="s">
        <v>87</v>
      </c>
      <c r="BH258" s="5">
        <f>$M255</f>
        <v>263.39999999999998</v>
      </c>
      <c r="BI258" s="5">
        <v>0</v>
      </c>
      <c r="BJ258" s="5">
        <f t="shared" ref="BJ258:BJ267" si="130">BH258+BI258</f>
        <v>263.39999999999998</v>
      </c>
    </row>
    <row r="259" spans="5:62" x14ac:dyDescent="0.3">
      <c r="E259" s="21" t="s">
        <v>102</v>
      </c>
      <c r="F259" s="5">
        <f>INDEX(CharacterData!$A$3:$AV$36, MATCH(E251, CharacterData!$A$3:$A$36, 0), MATCH($E259, CharacterData!$A$2:$AV$2, 0))</f>
        <v>0</v>
      </c>
      <c r="G259" s="5">
        <f>IFERROR(INDEX(BuffData!$B$3:$W$119, MATCH($E251, BuffData!$A$3:$A$119, 0), MATCH($E259, BuffData!$B$2:$W$2, 0)),-1)</f>
        <v>0</v>
      </c>
      <c r="H259" s="5">
        <f>IFERROR(INDEX(BuffData!$X$3:$AS$119, MATCH(H250, BuffData!$A$3:$A$119, 0), MATCH($E259, BuffData!$X$2:$AS$2, 0)),-1)</f>
        <v>-1</v>
      </c>
      <c r="I259" s="5">
        <f>IFERROR(INDEX(BuffData!$AT$3:$BO$119, MATCH(I$16, BuffData!$A$3:$A$119, 0), MATCH($E259, BuffData!$AT$2:$BO$2, 0)),-1)</f>
        <v>0</v>
      </c>
      <c r="J259" s="5">
        <f>IFERROR(INDEX(BuffData!$AT$3:$BO$119, MATCH(J$16, BuffData!$A$3:$A$119, 0), MATCH($E259, BuffData!$AT$2:$BO$2, 0)),-1)</f>
        <v>0</v>
      </c>
      <c r="K259" s="5">
        <f>IFERROR(INDEX(BuffData!$AT$3:$BO$119, MATCH(K$16, BuffData!$A$3:$A$119, 0), MATCH($E259, BuffData!$AT$2:$BO$2, 0)),-1)</f>
        <v>0</v>
      </c>
      <c r="L259" s="5">
        <f>IFERROR(INDEX(SeasonData!$A$3:$W$27, MATCH(L$16, SeasonData!$A$3:$A$116, 0), MATCH(E259, SeasonData!$A$2:$W$2, 0)),-1)</f>
        <v>0</v>
      </c>
      <c r="M259" s="5">
        <f t="shared" si="120"/>
        <v>-1</v>
      </c>
      <c r="N259" s="21" t="s">
        <v>165</v>
      </c>
      <c r="O259" s="5" cm="1">
        <f t="array" ref="O259">IFERROR(
  INDEX($M252:$M273,
    MATCH(
      _xlfn.SWITCH(O252,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0</v>
      </c>
      <c r="P259" s="5">
        <v>0</v>
      </c>
      <c r="Q259" s="5">
        <f t="shared" si="121"/>
        <v>0</v>
      </c>
      <c r="S259" s="21" t="s">
        <v>165</v>
      </c>
      <c r="T259" s="5" cm="1">
        <f t="array" ref="T259">IFERROR(
  INDEX($M252:$M273,
    MATCH(
      _xlfn.SWITCH(T252,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26</v>
      </c>
      <c r="U259" s="5">
        <v>0</v>
      </c>
      <c r="V259" s="5">
        <f t="shared" si="122"/>
        <v>26</v>
      </c>
      <c r="X259" s="21" t="s">
        <v>165</v>
      </c>
      <c r="Y259" s="5" cm="1">
        <f t="array" ref="Y259">IFERROR(
  INDEX($M252:$M273,
    MATCH(
      _xlfn.SWITCH(Y252,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26</v>
      </c>
      <c r="Z259" s="5">
        <v>0</v>
      </c>
      <c r="AA259" s="5">
        <f t="shared" si="123"/>
        <v>26</v>
      </c>
      <c r="AC259" s="21" t="s">
        <v>165</v>
      </c>
      <c r="AD259" s="5" cm="1">
        <f t="array" ref="AD259">IFERROR(
  INDEX($M252:$M273,
    MATCH(
      _xlfn.SWITCH(AD252,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26</v>
      </c>
      <c r="AE259" s="5">
        <v>0</v>
      </c>
      <c r="AF259" s="5">
        <f t="shared" si="124"/>
        <v>26</v>
      </c>
      <c r="AH259" s="21" t="s">
        <v>165</v>
      </c>
      <c r="AI259" s="5" cm="1">
        <f t="array" ref="AI259">IFERROR(
  INDEX($M252:$M273,
    MATCH(
      _xlfn.SWITCH(AI252,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-1</v>
      </c>
      <c r="AJ259" s="5">
        <v>0</v>
      </c>
      <c r="AK259" s="5">
        <f t="shared" si="125"/>
        <v>-1</v>
      </c>
      <c r="AM259" s="21" t="s">
        <v>165</v>
      </c>
      <c r="AN259" s="5" cm="1">
        <f t="array" ref="AN259">IFERROR(
  INDEX($M252:$M273,
    MATCH(
      _xlfn.SWITCH(AN252,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26</v>
      </c>
      <c r="AO259" s="5">
        <v>0</v>
      </c>
      <c r="AP259" s="5">
        <f t="shared" si="126"/>
        <v>26</v>
      </c>
      <c r="AR259" s="21" t="s">
        <v>165</v>
      </c>
      <c r="AS259" s="5" cm="1">
        <f t="array" ref="AS259">IFERROR(
  INDEX($M252:$M273,
    MATCH(
      _xlfn.SWITCH(AS252,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26</v>
      </c>
      <c r="AT259" s="5">
        <v>0</v>
      </c>
      <c r="AU259" s="5">
        <f t="shared" si="127"/>
        <v>26</v>
      </c>
      <c r="AW259" s="21" t="s">
        <v>165</v>
      </c>
      <c r="AX259" s="5" cm="1">
        <f t="array" ref="AX259">IFERROR(
  INDEX($M252:$M273,
    MATCH(
      _xlfn.SWITCH(AX252,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26</v>
      </c>
      <c r="AY259" s="5">
        <v>0</v>
      </c>
      <c r="AZ259" s="5">
        <f t="shared" si="128"/>
        <v>26</v>
      </c>
      <c r="BB259" s="21" t="s">
        <v>165</v>
      </c>
      <c r="BC259" s="5" cm="1">
        <f t="array" ref="BC259">IFERROR(
  INDEX($M252:$M273,
    MATCH(
      _xlfn.SWITCH(BC252,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-1</v>
      </c>
      <c r="BD259" s="5">
        <v>0</v>
      </c>
      <c r="BE259" s="5">
        <f t="shared" si="129"/>
        <v>-1</v>
      </c>
      <c r="BG259" s="21" t="s">
        <v>165</v>
      </c>
      <c r="BH259" s="5" cm="1">
        <f t="array" ref="BH259">IFERROR(
  INDEX($M252:$M273,
    MATCH(
      _xlfn.SWITCH(BH252,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$E252:$E273, 0
    )
  ),
0
)</f>
        <v>0</v>
      </c>
      <c r="BI259" s="5">
        <v>0</v>
      </c>
      <c r="BJ259" s="5">
        <f t="shared" si="130"/>
        <v>0</v>
      </c>
    </row>
    <row r="260" spans="5:62" x14ac:dyDescent="0.3">
      <c r="E260" s="21" t="s">
        <v>103</v>
      </c>
      <c r="F260" s="5">
        <f>INDEX(CharacterData!$A$3:$AV$36, MATCH(E251, CharacterData!$A$3:$A$36, 0), MATCH($E260, CharacterData!$A$2:$AV$2, 0))</f>
        <v>0</v>
      </c>
      <c r="G260" s="5">
        <f>IFERROR(INDEX(BuffData!$B$3:$W$119, MATCH($E251, BuffData!$A$3:$A$119, 0), MATCH($E260, BuffData!$B$2:$W$2, 0)),-1)</f>
        <v>0</v>
      </c>
      <c r="H260" s="5">
        <f>IFERROR(INDEX(BuffData!$X$3:$AS$119, MATCH(H250, BuffData!$A$3:$A$119, 0), MATCH($E260, BuffData!$X$2:$AS$2, 0)),-1)</f>
        <v>-1</v>
      </c>
      <c r="I260" s="5">
        <f>IFERROR(INDEX(BuffData!$AT$3:$BO$119, MATCH(I$16, BuffData!$A$3:$A$119, 0), MATCH($E260, BuffData!$AT$2:$BO$2, 0)),-1)</f>
        <v>0</v>
      </c>
      <c r="J260" s="5">
        <f>IFERROR(INDEX(BuffData!$AT$3:$BO$119, MATCH(J$16, BuffData!$A$3:$A$119, 0), MATCH($E260, BuffData!$AT$2:$BO$2, 0)),-1)</f>
        <v>0</v>
      </c>
      <c r="K260" s="5">
        <f>IFERROR(INDEX(BuffData!$AT$3:$BO$119, MATCH(K$16, BuffData!$A$3:$A$119, 0), MATCH($E260, BuffData!$AT$2:$BO$2, 0)),-1)</f>
        <v>0</v>
      </c>
      <c r="L260" s="5">
        <f>IFERROR(INDEX(SeasonData!$A$3:$W$27, MATCH(L$16, SeasonData!$A$3:$A$116, 0), MATCH(E260, SeasonData!$A$2:$W$2, 0)),-1)</f>
        <v>0</v>
      </c>
      <c r="M260" s="5">
        <f t="shared" si="120"/>
        <v>-1</v>
      </c>
      <c r="N260" s="21" t="s">
        <v>141</v>
      </c>
      <c r="O260" s="5">
        <f>$M262</f>
        <v>59</v>
      </c>
      <c r="P260" s="5">
        <v>0</v>
      </c>
      <c r="Q260" s="5">
        <f t="shared" si="121"/>
        <v>59</v>
      </c>
      <c r="S260" s="21" t="s">
        <v>141</v>
      </c>
      <c r="T260" s="5">
        <f>$M262</f>
        <v>59</v>
      </c>
      <c r="U260" s="5">
        <v>0</v>
      </c>
      <c r="V260" s="5">
        <f t="shared" si="122"/>
        <v>59</v>
      </c>
      <c r="X260" s="21" t="s">
        <v>141</v>
      </c>
      <c r="Y260" s="5">
        <f>$M262</f>
        <v>59</v>
      </c>
      <c r="Z260" s="5">
        <v>0</v>
      </c>
      <c r="AA260" s="5">
        <f t="shared" si="123"/>
        <v>59</v>
      </c>
      <c r="AC260" s="21" t="s">
        <v>141</v>
      </c>
      <c r="AD260" s="5">
        <f>$M262</f>
        <v>59</v>
      </c>
      <c r="AE260" s="5">
        <v>0</v>
      </c>
      <c r="AF260" s="5">
        <f t="shared" si="124"/>
        <v>59</v>
      </c>
      <c r="AH260" s="21" t="s">
        <v>141</v>
      </c>
      <c r="AI260" s="5">
        <f>$M262</f>
        <v>59</v>
      </c>
      <c r="AJ260" s="5">
        <v>0</v>
      </c>
      <c r="AK260" s="5">
        <f t="shared" si="125"/>
        <v>59</v>
      </c>
      <c r="AM260" s="21" t="s">
        <v>141</v>
      </c>
      <c r="AN260" s="5">
        <f>$M262</f>
        <v>59</v>
      </c>
      <c r="AO260" s="5">
        <v>0</v>
      </c>
      <c r="AP260" s="5">
        <f t="shared" si="126"/>
        <v>59</v>
      </c>
      <c r="AR260" s="21" t="s">
        <v>141</v>
      </c>
      <c r="AS260" s="5">
        <f>$M262</f>
        <v>59</v>
      </c>
      <c r="AT260" s="5">
        <v>0</v>
      </c>
      <c r="AU260" s="5">
        <f t="shared" si="127"/>
        <v>59</v>
      </c>
      <c r="AW260" s="21" t="s">
        <v>141</v>
      </c>
      <c r="AX260" s="5">
        <f>$M262</f>
        <v>59</v>
      </c>
      <c r="AY260" s="5">
        <v>0</v>
      </c>
      <c r="AZ260" s="5">
        <f t="shared" si="128"/>
        <v>59</v>
      </c>
      <c r="BB260" s="21" t="s">
        <v>141</v>
      </c>
      <c r="BC260" s="5">
        <f>$M262</f>
        <v>59</v>
      </c>
      <c r="BD260" s="5">
        <v>0</v>
      </c>
      <c r="BE260" s="5">
        <f t="shared" si="129"/>
        <v>59</v>
      </c>
      <c r="BG260" s="21" t="s">
        <v>141</v>
      </c>
      <c r="BH260" s="5">
        <f>$M262</f>
        <v>59</v>
      </c>
      <c r="BI260" s="5">
        <v>0</v>
      </c>
      <c r="BJ260" s="5">
        <f t="shared" si="130"/>
        <v>59</v>
      </c>
    </row>
    <row r="261" spans="5:62" x14ac:dyDescent="0.3">
      <c r="E261" s="21" t="s">
        <v>161</v>
      </c>
      <c r="F261" s="6"/>
      <c r="G261" s="5">
        <f>IFERROR(INDEX(BuffData!$B$3:$W$119, MATCH($E251, BuffData!$A$3:$A$119, 0), MATCH($E261, BuffData!$B$2:$W$2, 0)),-1)</f>
        <v>60</v>
      </c>
      <c r="H261" s="5">
        <f>IFERROR(INDEX(BuffData!$X$3:$AS$119, MATCH(H250, BuffData!$A$3:$A$119, 0), MATCH($E261, BuffData!$X$2:$AS$2, 0)),-1)</f>
        <v>-1</v>
      </c>
      <c r="I261" s="5">
        <f>IFERROR(INDEX(BuffData!$AT$3:$BO$119, MATCH(I$16, BuffData!$A$3:$A$119, 0), MATCH($E261, BuffData!$AT$2:$BO$2, 0)),-1)</f>
        <v>0</v>
      </c>
      <c r="J261" s="5">
        <f>IFERROR(INDEX(BuffData!$AT$3:$BO$119, MATCH(J$16, BuffData!$A$3:$A$119, 0), MATCH($E261, BuffData!$AT$2:$BO$2, 0)),-1)</f>
        <v>58</v>
      </c>
      <c r="K261" s="5">
        <f>IFERROR(INDEX(BuffData!$AT$3:$BO$119, MATCH(K$16, BuffData!$A$3:$A$119, 0), MATCH($E261, BuffData!$AT$2:$BO$2, 0)),-1)</f>
        <v>40</v>
      </c>
      <c r="L261" s="5">
        <f>IFERROR(INDEX(SeasonData!$A$3:$W$27, MATCH(L$16, SeasonData!$A$3:$A$116, 0), MATCH(E261, SeasonData!$A$2:$W$2, 0)),-1)</f>
        <v>0</v>
      </c>
      <c r="M261" s="5">
        <f>SUM(G261:L261)</f>
        <v>157</v>
      </c>
      <c r="N261" s="21" t="s">
        <v>161</v>
      </c>
      <c r="O261" s="5">
        <f>$M261</f>
        <v>157</v>
      </c>
      <c r="P261" s="5">
        <v>0</v>
      </c>
      <c r="Q261" s="5">
        <f t="shared" si="121"/>
        <v>157</v>
      </c>
      <c r="S261" s="21" t="s">
        <v>161</v>
      </c>
      <c r="T261" s="5">
        <f>$M261</f>
        <v>157</v>
      </c>
      <c r="U261" s="5">
        <v>0</v>
      </c>
      <c r="V261" s="5">
        <f t="shared" si="122"/>
        <v>157</v>
      </c>
      <c r="X261" s="21" t="s">
        <v>161</v>
      </c>
      <c r="Y261" s="5">
        <f>$M261</f>
        <v>157</v>
      </c>
      <c r="Z261" s="5">
        <v>0</v>
      </c>
      <c r="AA261" s="5">
        <f t="shared" si="123"/>
        <v>157</v>
      </c>
      <c r="AC261" s="21" t="s">
        <v>161</v>
      </c>
      <c r="AD261" s="5">
        <f>$M261</f>
        <v>157</v>
      </c>
      <c r="AE261" s="5">
        <v>0</v>
      </c>
      <c r="AF261" s="5">
        <f t="shared" si="124"/>
        <v>157</v>
      </c>
      <c r="AH261" s="21" t="s">
        <v>161</v>
      </c>
      <c r="AI261" s="5">
        <f>$M261</f>
        <v>157</v>
      </c>
      <c r="AJ261" s="5">
        <v>0</v>
      </c>
      <c r="AK261" s="5">
        <f t="shared" si="125"/>
        <v>157</v>
      </c>
      <c r="AM261" s="21" t="s">
        <v>161</v>
      </c>
      <c r="AN261" s="5">
        <f>$M261</f>
        <v>157</v>
      </c>
      <c r="AO261" s="5">
        <v>0</v>
      </c>
      <c r="AP261" s="5">
        <f t="shared" si="126"/>
        <v>157</v>
      </c>
      <c r="AR261" s="21" t="s">
        <v>161</v>
      </c>
      <c r="AS261" s="5">
        <f>$M261</f>
        <v>157</v>
      </c>
      <c r="AT261" s="5">
        <v>0</v>
      </c>
      <c r="AU261" s="5">
        <f t="shared" si="127"/>
        <v>157</v>
      </c>
      <c r="AW261" s="21" t="s">
        <v>161</v>
      </c>
      <c r="AX261" s="5">
        <f>$M261</f>
        <v>157</v>
      </c>
      <c r="AY261" s="5">
        <v>0</v>
      </c>
      <c r="AZ261" s="5">
        <f t="shared" si="128"/>
        <v>157</v>
      </c>
      <c r="BB261" s="21" t="s">
        <v>161</v>
      </c>
      <c r="BC261" s="5">
        <f>$M261</f>
        <v>157</v>
      </c>
      <c r="BD261" s="5">
        <v>0</v>
      </c>
      <c r="BE261" s="5">
        <f t="shared" si="129"/>
        <v>157</v>
      </c>
      <c r="BG261" s="21" t="s">
        <v>161</v>
      </c>
      <c r="BH261" s="5">
        <f>$M261</f>
        <v>157</v>
      </c>
      <c r="BI261" s="5">
        <v>0</v>
      </c>
      <c r="BJ261" s="5">
        <f t="shared" si="130"/>
        <v>157</v>
      </c>
    </row>
    <row r="262" spans="5:62" x14ac:dyDescent="0.3">
      <c r="E262" s="21" t="s">
        <v>141</v>
      </c>
      <c r="F262" s="5">
        <f>INDEX(CharacterData!$A$3:$AV$36, MATCH(E251, CharacterData!$A$3:$A$36, 0), MATCH($E262, CharacterData!$A$2:$AV$2, 0))</f>
        <v>0</v>
      </c>
      <c r="G262" s="5">
        <f>IFERROR(INDEX(BuffData!$B$3:$W$119, MATCH($E251, BuffData!$A$3:$A$119, 0), MATCH($E262, BuffData!$B$2:$W$2, 0)),-1)</f>
        <v>60</v>
      </c>
      <c r="H262" s="5">
        <f>IFERROR(
  IF(
    TRIM(INDEX(CharacterData!$G$3:$G$36, MATCH($E251, CharacterData!$A$3:$A$36, 0))) =
    TRIM(INDEX(CharacterData!$G$3:$G$36, MATCH(H250, CharacterData!$A$3:$A$36, 0))),
    INDEX(BuffData!$X$3:$AS$119,
          MATCH(H250, BuffData!$A$3:$A$119, 0),
          MATCH($E262, BuffData!$X$2:$AS$2, 0)
    ),
    0
  ),
-1
)</f>
        <v>-1</v>
      </c>
      <c r="I262" s="5">
        <f>IFERROR(
  IF(
    TRIM(INDEX(CharacterData!$G$3:$G$36, MATCH($E251, CharacterData!$A$3:$A$36, 0))) =
    TRIM(INDEX(CharacterData!$G$3:$G$36, MATCH(I250, CharacterData!$A$3:$A$36, 0))),
    INDEX(BuffData!$AT$3:$BO$119,
          MATCH(I250, BuffData!$A$3:$A$119, 0),
          MATCH($E262, BuffData!$AT$2:$BO$2, 0)
    ),
    0
  ),
-1
)</f>
        <v>0</v>
      </c>
      <c r="J262" s="5">
        <f>IFERROR(
  IF(
    TRIM(INDEX(CharacterData!$G$3:$G$36, MATCH($E251, CharacterData!$A$3:$A$36, 0))) =
    TRIM(INDEX(CharacterData!$G$3:$G$36, MATCH(J250, CharacterData!$A$3:$A$36, 0))),
    INDEX(BuffData!$AT$3:$BO$119,
          MATCH(J250, BuffData!$A$3:$A$119, 0),
          MATCH($E262, BuffData!$AT$2:$BO$2, 0)
    ),
    0
  ),
-1
)</f>
        <v>0</v>
      </c>
      <c r="K262" s="5">
        <f>IFERROR(
  IF(
    TRIM(INDEX(CharacterData!$G$3:$G$36, MATCH($E251, CharacterData!$A$3:$A$36, 0))) =
    TRIM(INDEX(CharacterData!$G$3:$G$36, MATCH(K250, CharacterData!$A$3:$A$36, 0))),
    INDEX(BuffData!$AT$3:$BO$119,
          MATCH(K250, BuffData!$A$3:$A$119, 0),
          MATCH($E262, BuffData!$AT$2:$BO$2, 0)
    ),
    0
  ),
-1
)</f>
        <v>0</v>
      </c>
      <c r="L262" s="5">
        <f>IFERROR(
  IF(
    TRIM(INDEX(CharacterData!$G$3:$G$36, MATCH($E251, CharacterData!$A$3:$A$36, 0))) =
    TRIM(INDEX(CharacterData!$G$3:$G$36, MATCH(L250, CharacterData!$A$3:$A$36, 0))),
    INDEX(SeasonData!$A$3:$W$27,
          MATCH(L250, SeasonData!$A$3:$A$27, 0),
          MATCH($E262, SeasonData!$A$2:$W$2, 0)
    ),
    0
  ),
-1
)</f>
        <v>0</v>
      </c>
      <c r="M262" s="5">
        <f t="shared" ref="M262" si="131">SUM(F262:L262)</f>
        <v>59</v>
      </c>
      <c r="N262" s="22" t="s">
        <v>166</v>
      </c>
      <c r="O262" s="5" cm="1">
        <f t="array" ref="O262">IFERROR(
  INDEX($M252:$M273,
    MATCH(
      _xlfn.SWITCH(O252,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0</v>
      </c>
      <c r="P262" s="5">
        <v>0</v>
      </c>
      <c r="Q262" s="5">
        <f t="shared" si="121"/>
        <v>0</v>
      </c>
      <c r="S262" s="22" t="s">
        <v>166</v>
      </c>
      <c r="T262" s="5" cm="1">
        <f t="array" ref="T262">IFERROR(
  INDEX($M252:$M273,
    MATCH(
      _xlfn.SWITCH(T252,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U262" s="5">
        <v>0</v>
      </c>
      <c r="V262" s="5">
        <f t="shared" si="122"/>
        <v>-1</v>
      </c>
      <c r="X262" s="22" t="s">
        <v>166</v>
      </c>
      <c r="Y262" s="5" cm="1">
        <f t="array" ref="Y262">IFERROR(
  INDEX($M252:$M273,
    MATCH(
      _xlfn.SWITCH(Y252,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Z262" s="5">
        <v>0</v>
      </c>
      <c r="AA262" s="5">
        <f t="shared" si="123"/>
        <v>-1</v>
      </c>
      <c r="AC262" s="22" t="s">
        <v>166</v>
      </c>
      <c r="AD262" s="5" cm="1">
        <f t="array" ref="AD262">IFERROR(
  INDEX($M252:$M273,
    MATCH(
      _xlfn.SWITCH(AD252,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AE262" s="5">
        <v>0</v>
      </c>
      <c r="AF262" s="5">
        <f t="shared" si="124"/>
        <v>-1</v>
      </c>
      <c r="AH262" s="22" t="s">
        <v>166</v>
      </c>
      <c r="AI262" s="5" cm="1">
        <f t="array" ref="AI262">IFERROR(
  INDEX($M252:$M273,
    MATCH(
      _xlfn.SWITCH(AI252,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AJ262" s="5">
        <v>0</v>
      </c>
      <c r="AK262" s="5">
        <f t="shared" si="125"/>
        <v>-1</v>
      </c>
      <c r="AM262" s="22" t="s">
        <v>166</v>
      </c>
      <c r="AN262" s="5" cm="1">
        <f t="array" ref="AN262">IFERROR(
  INDEX($M252:$M273,
    MATCH(
      _xlfn.SWITCH(AN252,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AO262" s="5">
        <v>0</v>
      </c>
      <c r="AP262" s="5">
        <f t="shared" si="126"/>
        <v>-1</v>
      </c>
      <c r="AR262" s="22" t="s">
        <v>166</v>
      </c>
      <c r="AS262" s="5" cm="1">
        <f t="array" ref="AS262">IFERROR(
  INDEX($M252:$M273,
    MATCH(
      _xlfn.SWITCH(AS252,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AT262" s="5">
        <v>0</v>
      </c>
      <c r="AU262" s="5">
        <f t="shared" si="127"/>
        <v>-1</v>
      </c>
      <c r="AW262" s="22" t="s">
        <v>166</v>
      </c>
      <c r="AX262" s="5" cm="1">
        <f t="array" ref="AX262">IFERROR(
  INDEX($M252:$M273,
    MATCH(
      _xlfn.SWITCH(AX252,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AY262" s="5">
        <v>0</v>
      </c>
      <c r="AZ262" s="5">
        <f t="shared" si="128"/>
        <v>-1</v>
      </c>
      <c r="BB262" s="22" t="s">
        <v>166</v>
      </c>
      <c r="BC262" s="5" cm="1">
        <f t="array" ref="BC262">IFERROR(
  INDEX($M252:$M273,
    MATCH(
      _xlfn.SWITCH(BC252,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-1</v>
      </c>
      <c r="BD262" s="5">
        <v>0</v>
      </c>
      <c r="BE262" s="5">
        <f t="shared" si="129"/>
        <v>-1</v>
      </c>
      <c r="BG262" s="22" t="s">
        <v>166</v>
      </c>
      <c r="BH262" s="5" cm="1">
        <f t="array" ref="BH262">IFERROR(
  INDEX($M252:$M273,
    MATCH(
      _xlfn.SWITCH(BH252,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$E252:$E273, 0
    )
  ),
0
)</f>
        <v>0</v>
      </c>
      <c r="BI262" s="5">
        <v>0</v>
      </c>
      <c r="BJ262" s="5">
        <f t="shared" si="130"/>
        <v>0</v>
      </c>
    </row>
    <row r="263" spans="5:62" x14ac:dyDescent="0.3">
      <c r="E263" s="22" t="s">
        <v>135</v>
      </c>
      <c r="F263" s="6"/>
      <c r="G263" s="5">
        <f>IFERROR(INDEX(BuffData!$B$3:$W$119, MATCH($E251, BuffData!$A$3:$A$119, 0), MATCH($E263, BuffData!$B$2:$W$2, 0)),-1)</f>
        <v>0</v>
      </c>
      <c r="H263" s="5">
        <f>IFERROR(INDEX(BuffData!$X$3:$AS$119, MATCH(H250, BuffData!$A$3:$A$119, 0), MATCH($E263, BuffData!$X$2:$AS$2, 0)),-1)</f>
        <v>-1</v>
      </c>
      <c r="I263" s="5">
        <f>IFERROR(INDEX(BuffData!$AT$3:$BO$119, MATCH(I$16, BuffData!$A$3:$A$119, 0), MATCH($E263, BuffData!$AT$2:$BO$2, 0)),-1)</f>
        <v>0</v>
      </c>
      <c r="J263" s="5">
        <f>IFERROR(INDEX(BuffData!$AT$3:$BO$119, MATCH(J$16, BuffData!$A$3:$A$119, 0), MATCH($E263, BuffData!$AT$2:$BO$2, 0)),-1)</f>
        <v>0</v>
      </c>
      <c r="K263" s="5">
        <f>IFERROR(INDEX(BuffData!$AT$3:$BO$119, MATCH(K$16, BuffData!$A$3:$A$119, 0), MATCH($E263, BuffData!$AT$2:$BO$2, 0)),-1)</f>
        <v>0</v>
      </c>
      <c r="L263" s="5">
        <f>IFERROR(INDEX(SeasonData!$A$3:$W$27, MATCH(L$16, SeasonData!$A$3:$A$116, 0), MATCH(E263, SeasonData!$A$2:$W$2, 0)),-1)</f>
        <v>0</v>
      </c>
      <c r="M263" s="5">
        <f>SUM(G263:L263)</f>
        <v>-1</v>
      </c>
      <c r="N263" s="22" t="s">
        <v>123</v>
      </c>
      <c r="O263" s="5">
        <f>$M268</f>
        <v>-1</v>
      </c>
      <c r="P263" s="5">
        <v>-17.5</v>
      </c>
      <c r="Q263" s="5">
        <f t="shared" si="121"/>
        <v>-18.5</v>
      </c>
      <c r="S263" s="22" t="s">
        <v>123</v>
      </c>
      <c r="T263" s="5">
        <f>$M268</f>
        <v>-1</v>
      </c>
      <c r="U263" s="5">
        <v>-17.5</v>
      </c>
      <c r="V263" s="5">
        <f t="shared" si="122"/>
        <v>-18.5</v>
      </c>
      <c r="X263" s="22" t="s">
        <v>123</v>
      </c>
      <c r="Y263" s="5">
        <f>$M268</f>
        <v>-1</v>
      </c>
      <c r="Z263" s="5">
        <v>-17.5</v>
      </c>
      <c r="AA263" s="5">
        <f t="shared" si="123"/>
        <v>-18.5</v>
      </c>
      <c r="AC263" s="22" t="s">
        <v>123</v>
      </c>
      <c r="AD263" s="5">
        <f>$M268</f>
        <v>-1</v>
      </c>
      <c r="AE263" s="5">
        <v>82.5</v>
      </c>
      <c r="AF263" s="5">
        <f t="shared" si="124"/>
        <v>81.5</v>
      </c>
      <c r="AH263" s="22" t="s">
        <v>123</v>
      </c>
      <c r="AI263" s="5">
        <f>$M268</f>
        <v>-1</v>
      </c>
      <c r="AJ263" s="5">
        <v>-17.5</v>
      </c>
      <c r="AK263" s="5">
        <f t="shared" si="125"/>
        <v>-18.5</v>
      </c>
      <c r="AM263" s="22" t="s">
        <v>123</v>
      </c>
      <c r="AN263" s="5">
        <f>$M268</f>
        <v>-1</v>
      </c>
      <c r="AO263" s="5">
        <v>-17.5</v>
      </c>
      <c r="AP263" s="5">
        <f t="shared" si="126"/>
        <v>-18.5</v>
      </c>
      <c r="AR263" s="22" t="s">
        <v>123</v>
      </c>
      <c r="AS263" s="5">
        <f>$M268</f>
        <v>-1</v>
      </c>
      <c r="AT263" s="5">
        <v>-17.5</v>
      </c>
      <c r="AU263" s="5">
        <f t="shared" si="127"/>
        <v>-18.5</v>
      </c>
      <c r="AW263" s="22" t="s">
        <v>123</v>
      </c>
      <c r="AX263" s="5">
        <f>$M268</f>
        <v>-1</v>
      </c>
      <c r="AY263" s="5">
        <v>-17.5</v>
      </c>
      <c r="AZ263" s="5">
        <f t="shared" si="128"/>
        <v>-18.5</v>
      </c>
      <c r="BB263" s="22" t="s">
        <v>123</v>
      </c>
      <c r="BC263" s="5">
        <f>$M268</f>
        <v>-1</v>
      </c>
      <c r="BD263" s="5">
        <v>82.5</v>
      </c>
      <c r="BE263" s="5">
        <f t="shared" si="129"/>
        <v>81.5</v>
      </c>
      <c r="BG263" s="22" t="s">
        <v>123</v>
      </c>
      <c r="BH263" s="5">
        <f>$M268</f>
        <v>-1</v>
      </c>
      <c r="BI263" s="5">
        <v>82.5</v>
      </c>
      <c r="BJ263" s="5">
        <f t="shared" si="130"/>
        <v>81.5</v>
      </c>
    </row>
    <row r="264" spans="5:62" x14ac:dyDescent="0.3">
      <c r="E264" s="22" t="s">
        <v>136</v>
      </c>
      <c r="F264" s="6"/>
      <c r="G264" s="5">
        <f>IFERROR(INDEX(BuffData!$B$3:$W$119, MATCH($E251, BuffData!$A$3:$A$119, 0), MATCH($E264, BuffData!$B$2:$W$2, 0)),-1)</f>
        <v>0</v>
      </c>
      <c r="H264" s="5">
        <f>IFERROR(INDEX(BuffData!$X$3:$AS$119, MATCH(H250, BuffData!$A$3:$A$119, 0), MATCH($E264, BuffData!$X$2:$AS$2, 0)),-1)</f>
        <v>-1</v>
      </c>
      <c r="I264" s="5">
        <f>IFERROR(INDEX(BuffData!$AT$3:$BO$119, MATCH(I$16, BuffData!$A$3:$A$119, 0), MATCH($E264, BuffData!$AT$2:$BO$2, 0)),-1)</f>
        <v>0</v>
      </c>
      <c r="J264" s="5">
        <f>IFERROR(INDEX(BuffData!$AT$3:$BO$119, MATCH(J$16, BuffData!$A$3:$A$119, 0), MATCH($E264, BuffData!$AT$2:$BO$2, 0)),-1)</f>
        <v>0</v>
      </c>
      <c r="K264" s="5">
        <f>IFERROR(INDEX(BuffData!$AT$3:$BO$119, MATCH(K$16, BuffData!$A$3:$A$119, 0), MATCH($E264, BuffData!$AT$2:$BO$2, 0)),-1)</f>
        <v>0</v>
      </c>
      <c r="L264" s="5">
        <f>IFERROR(INDEX(SeasonData!$A$3:$W$27, MATCH(L$16, SeasonData!$A$3:$A$116, 0), MATCH(E264, SeasonData!$A$2:$W$2, 0)),-1)</f>
        <v>0</v>
      </c>
      <c r="M264" s="5">
        <f t="shared" ref="M264:M268" si="132">SUM(G264:L264)</f>
        <v>-1</v>
      </c>
      <c r="N264" s="22" t="s">
        <v>162</v>
      </c>
      <c r="O264" s="5">
        <f>$M269</f>
        <v>44</v>
      </c>
      <c r="P264" s="5">
        <v>0</v>
      </c>
      <c r="Q264" s="5">
        <f t="shared" si="121"/>
        <v>44</v>
      </c>
      <c r="S264" s="22" t="s">
        <v>162</v>
      </c>
      <c r="T264" s="5">
        <f>$M269</f>
        <v>44</v>
      </c>
      <c r="U264" s="5">
        <v>0</v>
      </c>
      <c r="V264" s="5">
        <f t="shared" si="122"/>
        <v>44</v>
      </c>
      <c r="X264" s="22" t="s">
        <v>162</v>
      </c>
      <c r="Y264" s="5">
        <f>$M269</f>
        <v>44</v>
      </c>
      <c r="Z264" s="5">
        <v>0</v>
      </c>
      <c r="AA264" s="5">
        <f t="shared" si="123"/>
        <v>44</v>
      </c>
      <c r="AC264" s="22" t="s">
        <v>162</v>
      </c>
      <c r="AD264" s="5">
        <f>$M269</f>
        <v>44</v>
      </c>
      <c r="AE264" s="5">
        <v>0</v>
      </c>
      <c r="AF264" s="5">
        <f t="shared" si="124"/>
        <v>44</v>
      </c>
      <c r="AH264" s="22" t="s">
        <v>162</v>
      </c>
      <c r="AI264" s="5">
        <f>$M269</f>
        <v>44</v>
      </c>
      <c r="AJ264" s="5">
        <v>0</v>
      </c>
      <c r="AK264" s="5">
        <f t="shared" si="125"/>
        <v>44</v>
      </c>
      <c r="AM264" s="22" t="s">
        <v>162</v>
      </c>
      <c r="AN264" s="5">
        <f>$M269</f>
        <v>44</v>
      </c>
      <c r="AO264" s="5">
        <v>0</v>
      </c>
      <c r="AP264" s="5">
        <f t="shared" si="126"/>
        <v>44</v>
      </c>
      <c r="AR264" s="22" t="s">
        <v>162</v>
      </c>
      <c r="AS264" s="5">
        <f>$M269</f>
        <v>44</v>
      </c>
      <c r="AT264" s="5">
        <v>0</v>
      </c>
      <c r="AU264" s="5">
        <f t="shared" si="127"/>
        <v>44</v>
      </c>
      <c r="AW264" s="22" t="s">
        <v>162</v>
      </c>
      <c r="AX264" s="5">
        <f>$M269</f>
        <v>44</v>
      </c>
      <c r="AY264" s="5">
        <v>0</v>
      </c>
      <c r="AZ264" s="5">
        <f t="shared" si="128"/>
        <v>44</v>
      </c>
      <c r="BB264" s="22" t="s">
        <v>162</v>
      </c>
      <c r="BC264" s="5">
        <f>$M269</f>
        <v>44</v>
      </c>
      <c r="BD264" s="5">
        <v>0</v>
      </c>
      <c r="BE264" s="5">
        <f t="shared" si="129"/>
        <v>44</v>
      </c>
      <c r="BG264" s="22" t="s">
        <v>162</v>
      </c>
      <c r="BH264" s="5">
        <f>$M269</f>
        <v>44</v>
      </c>
      <c r="BI264" s="5">
        <v>0</v>
      </c>
      <c r="BJ264" s="5">
        <f t="shared" si="130"/>
        <v>44</v>
      </c>
    </row>
    <row r="265" spans="5:62" x14ac:dyDescent="0.3">
      <c r="E265" s="22" t="s">
        <v>139</v>
      </c>
      <c r="F265" s="6"/>
      <c r="G265" s="5">
        <f>IFERROR(INDEX(BuffData!$B$3:$W$119, MATCH($E251, BuffData!$A$3:$A$119, 0), MATCH($E265, BuffData!$B$2:$W$2, 0)),-1)</f>
        <v>0</v>
      </c>
      <c r="H265" s="5">
        <f>IFERROR(INDEX(BuffData!$X$3:$AS$119, MATCH(H250, BuffData!$A$3:$A$119, 0), MATCH($E265, BuffData!$X$2:$AS$2, 0)),-1)</f>
        <v>-1</v>
      </c>
      <c r="I265" s="5">
        <f>IFERROR(INDEX(BuffData!$AT$3:$BO$119, MATCH(I$16, BuffData!$A$3:$A$119, 0), MATCH($E265, BuffData!$AT$2:$BO$2, 0)),-1)</f>
        <v>0</v>
      </c>
      <c r="J265" s="5">
        <f>IFERROR(INDEX(BuffData!$AT$3:$BO$119, MATCH(J$16, BuffData!$A$3:$A$119, 0), MATCH($E265, BuffData!$AT$2:$BO$2, 0)),-1)</f>
        <v>0</v>
      </c>
      <c r="K265" s="5">
        <f>IFERROR(INDEX(BuffData!$AT$3:$BO$119, MATCH(K$16, BuffData!$A$3:$A$119, 0), MATCH($E265, BuffData!$AT$2:$BO$2, 0)),-1)</f>
        <v>0</v>
      </c>
      <c r="L265" s="5">
        <f>IFERROR(INDEX(SeasonData!$A$3:$W$27, MATCH(L$16, SeasonData!$A$3:$A$116, 0), MATCH(E265, SeasonData!$A$2:$W$2, 0)),-1)</f>
        <v>0</v>
      </c>
      <c r="M265" s="5">
        <f t="shared" si="132"/>
        <v>-1</v>
      </c>
      <c r="N265" s="5" t="s">
        <v>104</v>
      </c>
      <c r="O265" s="5">
        <f>$M270</f>
        <v>7</v>
      </c>
      <c r="P265" s="5">
        <v>0</v>
      </c>
      <c r="Q265" s="5">
        <f t="shared" si="121"/>
        <v>7</v>
      </c>
      <c r="S265" s="5" t="s">
        <v>104</v>
      </c>
      <c r="T265" s="5">
        <f>$M270</f>
        <v>7</v>
      </c>
      <c r="U265" s="5">
        <v>0</v>
      </c>
      <c r="V265" s="5">
        <f t="shared" si="122"/>
        <v>7</v>
      </c>
      <c r="X265" s="5" t="s">
        <v>104</v>
      </c>
      <c r="Y265" s="5">
        <f>$M270</f>
        <v>7</v>
      </c>
      <c r="Z265" s="5">
        <v>0</v>
      </c>
      <c r="AA265" s="5">
        <f t="shared" si="123"/>
        <v>7</v>
      </c>
      <c r="AC265" s="5" t="s">
        <v>104</v>
      </c>
      <c r="AD265" s="5">
        <f>$M270</f>
        <v>7</v>
      </c>
      <c r="AE265" s="5">
        <v>0</v>
      </c>
      <c r="AF265" s="5">
        <f t="shared" si="124"/>
        <v>7</v>
      </c>
      <c r="AH265" s="5" t="s">
        <v>104</v>
      </c>
      <c r="AI265" s="5">
        <f>$M270</f>
        <v>7</v>
      </c>
      <c r="AJ265" s="5">
        <v>0</v>
      </c>
      <c r="AK265" s="5">
        <f t="shared" si="125"/>
        <v>7</v>
      </c>
      <c r="AM265" s="5" t="s">
        <v>104</v>
      </c>
      <c r="AN265" s="5">
        <f>$M270</f>
        <v>7</v>
      </c>
      <c r="AO265" s="5">
        <v>0</v>
      </c>
      <c r="AP265" s="5">
        <f t="shared" si="126"/>
        <v>7</v>
      </c>
      <c r="AR265" s="5" t="s">
        <v>104</v>
      </c>
      <c r="AS265" s="5">
        <f>$M270</f>
        <v>7</v>
      </c>
      <c r="AT265" s="5">
        <v>0</v>
      </c>
      <c r="AU265" s="5">
        <f t="shared" si="127"/>
        <v>7</v>
      </c>
      <c r="AW265" s="5" t="s">
        <v>104</v>
      </c>
      <c r="AX265" s="5">
        <f>$M270</f>
        <v>7</v>
      </c>
      <c r="AY265" s="5">
        <v>0</v>
      </c>
      <c r="AZ265" s="5">
        <f t="shared" si="128"/>
        <v>7</v>
      </c>
      <c r="BB265" s="5" t="s">
        <v>104</v>
      </c>
      <c r="BC265" s="5">
        <f>$M270</f>
        <v>7</v>
      </c>
      <c r="BD265" s="5">
        <v>0</v>
      </c>
      <c r="BE265" s="5">
        <f t="shared" si="129"/>
        <v>7</v>
      </c>
      <c r="BG265" s="5" t="s">
        <v>104</v>
      </c>
      <c r="BH265" s="5">
        <f>$M270</f>
        <v>7</v>
      </c>
      <c r="BI265" s="5">
        <v>0</v>
      </c>
      <c r="BJ265" s="5">
        <f t="shared" si="130"/>
        <v>7</v>
      </c>
    </row>
    <row r="266" spans="5:62" x14ac:dyDescent="0.3">
      <c r="E266" s="22" t="s">
        <v>137</v>
      </c>
      <c r="F266" s="6"/>
      <c r="G266" s="5">
        <f>IFERROR(INDEX(BuffData!$B$3:$W$119, MATCH($E251, BuffData!$A$3:$A$119, 0), MATCH($E266, BuffData!$B$2:$W$2, 0)),-1)</f>
        <v>0</v>
      </c>
      <c r="H266" s="5">
        <f>IFERROR(INDEX(BuffData!$X$3:$AS$119, MATCH(H250, BuffData!$A$3:$A$119, 0), MATCH($E266, BuffData!$X$2:$AS$2, 0)),-1)</f>
        <v>-1</v>
      </c>
      <c r="I266" s="5">
        <f>IFERROR(INDEX(BuffData!$AT$3:$BO$119, MATCH(I$16, BuffData!$A$3:$A$119, 0), MATCH($E266, BuffData!$AT$2:$BO$2, 0)),-1)</f>
        <v>0</v>
      </c>
      <c r="J266" s="5">
        <f>IFERROR(INDEX(BuffData!$AT$3:$BO$119, MATCH(J$16, BuffData!$A$3:$A$119, 0), MATCH($E266, BuffData!$AT$2:$BO$2, 0)),-1)</f>
        <v>0</v>
      </c>
      <c r="K266" s="5">
        <f>IFERROR(INDEX(BuffData!$AT$3:$BO$119, MATCH(K$16, BuffData!$A$3:$A$119, 0), MATCH($E266, BuffData!$AT$2:$BO$2, 0)),-1)</f>
        <v>0</v>
      </c>
      <c r="L266" s="5">
        <f>IFERROR(INDEX(SeasonData!$A$3:$W$27, MATCH(L$16, SeasonData!$A$3:$A$116, 0), MATCH(E266, SeasonData!$A$2:$W$2, 0)),-1)</f>
        <v>0</v>
      </c>
      <c r="M266" s="5">
        <f t="shared" si="132"/>
        <v>-1</v>
      </c>
      <c r="N266" s="5" t="s">
        <v>110</v>
      </c>
      <c r="O266" s="5">
        <f>$M271</f>
        <v>-1</v>
      </c>
      <c r="P266" s="5">
        <v>0</v>
      </c>
      <c r="Q266" s="5">
        <f t="shared" si="121"/>
        <v>-1</v>
      </c>
      <c r="S266" s="5" t="s">
        <v>110</v>
      </c>
      <c r="T266" s="5">
        <f>$M271</f>
        <v>-1</v>
      </c>
      <c r="U266" s="5">
        <v>0</v>
      </c>
      <c r="V266" s="5">
        <f t="shared" si="122"/>
        <v>-1</v>
      </c>
      <c r="X266" s="5" t="s">
        <v>110</v>
      </c>
      <c r="Y266" s="5">
        <f>$M271</f>
        <v>-1</v>
      </c>
      <c r="Z266" s="5">
        <v>0</v>
      </c>
      <c r="AA266" s="5">
        <f t="shared" si="123"/>
        <v>-1</v>
      </c>
      <c r="AC266" s="5" t="s">
        <v>110</v>
      </c>
      <c r="AD266" s="5">
        <f>$M271</f>
        <v>-1</v>
      </c>
      <c r="AE266" s="5">
        <v>0</v>
      </c>
      <c r="AF266" s="5">
        <f t="shared" si="124"/>
        <v>-1</v>
      </c>
      <c r="AH266" s="5" t="s">
        <v>110</v>
      </c>
      <c r="AI266" s="5">
        <f>$M271</f>
        <v>-1</v>
      </c>
      <c r="AJ266" s="5">
        <v>0</v>
      </c>
      <c r="AK266" s="5">
        <f t="shared" si="125"/>
        <v>-1</v>
      </c>
      <c r="AM266" s="5" t="s">
        <v>110</v>
      </c>
      <c r="AN266" s="5">
        <f>$M271</f>
        <v>-1</v>
      </c>
      <c r="AO266" s="5">
        <v>0</v>
      </c>
      <c r="AP266" s="5">
        <f t="shared" si="126"/>
        <v>-1</v>
      </c>
      <c r="AR266" s="5" t="s">
        <v>110</v>
      </c>
      <c r="AS266" s="5">
        <f>$M271</f>
        <v>-1</v>
      </c>
      <c r="AT266" s="5">
        <v>0</v>
      </c>
      <c r="AU266" s="5">
        <f t="shared" si="127"/>
        <v>-1</v>
      </c>
      <c r="AW266" s="5" t="s">
        <v>110</v>
      </c>
      <c r="AX266" s="5">
        <f>$M271</f>
        <v>-1</v>
      </c>
      <c r="AY266" s="5">
        <v>0</v>
      </c>
      <c r="AZ266" s="5">
        <f t="shared" si="128"/>
        <v>-1</v>
      </c>
      <c r="BB266" s="5" t="s">
        <v>110</v>
      </c>
      <c r="BC266" s="5">
        <f>$M271</f>
        <v>-1</v>
      </c>
      <c r="BD266" s="5">
        <v>0</v>
      </c>
      <c r="BE266" s="5">
        <f t="shared" si="129"/>
        <v>-1</v>
      </c>
      <c r="BG266" s="5" t="s">
        <v>110</v>
      </c>
      <c r="BH266" s="5">
        <f>$M271</f>
        <v>-1</v>
      </c>
      <c r="BI266" s="5">
        <v>0</v>
      </c>
      <c r="BJ266" s="5">
        <f t="shared" si="130"/>
        <v>-1</v>
      </c>
    </row>
    <row r="267" spans="5:62" x14ac:dyDescent="0.3">
      <c r="E267" s="22" t="s">
        <v>138</v>
      </c>
      <c r="F267" s="6"/>
      <c r="G267" s="5">
        <f>IFERROR(INDEX(BuffData!$B$3:$W$119, MATCH($E251, BuffData!$A$3:$A$119, 0), MATCH($E267, BuffData!$B$2:$W$2, 0)),-1)</f>
        <v>0</v>
      </c>
      <c r="H267" s="5">
        <f>IFERROR(INDEX(BuffData!$X$3:$AS$119, MATCH(H250, BuffData!$A$3:$A$119, 0), MATCH($E267, BuffData!$X$2:$AS$2, 0)),-1)</f>
        <v>-1</v>
      </c>
      <c r="I267" s="5">
        <f>IFERROR(INDEX(BuffData!$AT$3:$BO$119, MATCH(I$16, BuffData!$A$3:$A$119, 0), MATCH($E267, BuffData!$AT$2:$BO$2, 0)),-1)</f>
        <v>0</v>
      </c>
      <c r="J267" s="5">
        <f>IFERROR(INDEX(BuffData!$AT$3:$BO$119, MATCH(J$16, BuffData!$A$3:$A$119, 0), MATCH($E267, BuffData!$AT$2:$BO$2, 0)),-1)</f>
        <v>0</v>
      </c>
      <c r="K267" s="5">
        <f>IFERROR(INDEX(BuffData!$AT$3:$BO$119, MATCH(K$16, BuffData!$A$3:$A$119, 0), MATCH($E267, BuffData!$AT$2:$BO$2, 0)),-1)</f>
        <v>0</v>
      </c>
      <c r="L267" s="5">
        <f>IFERROR(INDEX(SeasonData!$A$3:$W$27, MATCH(L$16, SeasonData!$A$3:$A$116, 0), MATCH(E267, SeasonData!$A$2:$W$2, 0)),-1)</f>
        <v>0</v>
      </c>
      <c r="M267" s="5">
        <f t="shared" si="132"/>
        <v>-1</v>
      </c>
      <c r="N267" s="5" t="s">
        <v>133</v>
      </c>
      <c r="O267" s="5">
        <f>$M272</f>
        <v>-1</v>
      </c>
      <c r="P267" s="5">
        <v>0</v>
      </c>
      <c r="Q267" s="5">
        <f t="shared" si="121"/>
        <v>-1</v>
      </c>
      <c r="S267" s="5" t="s">
        <v>133</v>
      </c>
      <c r="T267" s="5">
        <f>$M272</f>
        <v>-1</v>
      </c>
      <c r="U267" s="5">
        <v>0</v>
      </c>
      <c r="V267" s="5">
        <f t="shared" si="122"/>
        <v>-1</v>
      </c>
      <c r="X267" s="5" t="s">
        <v>133</v>
      </c>
      <c r="Y267" s="5">
        <f>$M272</f>
        <v>-1</v>
      </c>
      <c r="Z267" s="5">
        <v>0</v>
      </c>
      <c r="AA267" s="5">
        <f t="shared" si="123"/>
        <v>-1</v>
      </c>
      <c r="AC267" s="5" t="s">
        <v>133</v>
      </c>
      <c r="AD267" s="5">
        <f>$M272</f>
        <v>-1</v>
      </c>
      <c r="AE267" s="5">
        <v>0</v>
      </c>
      <c r="AF267" s="5">
        <f t="shared" si="124"/>
        <v>-1</v>
      </c>
      <c r="AH267" s="5" t="s">
        <v>133</v>
      </c>
      <c r="AI267" s="5">
        <f>$M272</f>
        <v>-1</v>
      </c>
      <c r="AJ267" s="5">
        <v>0</v>
      </c>
      <c r="AK267" s="5">
        <f t="shared" si="125"/>
        <v>-1</v>
      </c>
      <c r="AM267" s="5" t="s">
        <v>133</v>
      </c>
      <c r="AN267" s="5">
        <f>$M272</f>
        <v>-1</v>
      </c>
      <c r="AO267" s="5">
        <v>0</v>
      </c>
      <c r="AP267" s="5">
        <f t="shared" si="126"/>
        <v>-1</v>
      </c>
      <c r="AR267" s="5" t="s">
        <v>133</v>
      </c>
      <c r="AS267" s="5">
        <f>$M272</f>
        <v>-1</v>
      </c>
      <c r="AT267" s="5">
        <v>0</v>
      </c>
      <c r="AU267" s="5">
        <f t="shared" si="127"/>
        <v>-1</v>
      </c>
      <c r="AW267" s="5" t="s">
        <v>133</v>
      </c>
      <c r="AX267" s="5">
        <f>$M272</f>
        <v>-1</v>
      </c>
      <c r="AY267" s="5">
        <v>0</v>
      </c>
      <c r="AZ267" s="5">
        <f t="shared" si="128"/>
        <v>-1</v>
      </c>
      <c r="BB267" s="5" t="s">
        <v>133</v>
      </c>
      <c r="BC267" s="5">
        <f>$M272</f>
        <v>-1</v>
      </c>
      <c r="BD267" s="5">
        <v>0</v>
      </c>
      <c r="BE267" s="5">
        <f t="shared" si="129"/>
        <v>-1</v>
      </c>
      <c r="BG267" s="5" t="s">
        <v>133</v>
      </c>
      <c r="BH267" s="5">
        <f>$M272</f>
        <v>-1</v>
      </c>
      <c r="BI267" s="5">
        <v>0</v>
      </c>
      <c r="BJ267" s="5">
        <f t="shared" si="130"/>
        <v>-1</v>
      </c>
    </row>
    <row r="268" spans="5:62" x14ac:dyDescent="0.3">
      <c r="E268" s="22" t="s">
        <v>123</v>
      </c>
      <c r="F268" s="6"/>
      <c r="G268" s="5">
        <f>IFERROR(INDEX(BuffData!$B$3:$W$119, MATCH($E251, BuffData!$A$3:$A$119, 0), MATCH($E268, BuffData!$B$2:$W$2, 0)),-1)</f>
        <v>0</v>
      </c>
      <c r="H268" s="5">
        <f>IFERROR(
  IF(
    TRIM(INDEX(CharacterData!$G$3:$G$36, MATCH($E251, CharacterData!$A$3:$A$36, 0))) =
    TRIM(INDEX(CharacterData!$G$3:$G$36, MATCH(H250, CharacterData!$A$3:$A$36, 0))),
    INDEX(BuffData!$X$3:$AS$119,
          MATCH(H250, BuffData!$A$3:$A$119, 0),
          MATCH($E268, BuffData!$X$2:$AS$2, 0)
    ),
    0
  ),
-1
)</f>
        <v>-1</v>
      </c>
      <c r="I268" s="5">
        <f>IFERROR(
  IF(
    TRIM(INDEX(CharacterData!$G$3:$G$36, MATCH($E251, CharacterData!$A$3:$A$36, 0))) =
    TRIM(INDEX(CharacterData!$G$3:$G$36, MATCH(I250, CharacterData!$A$3:$A$36, 0))),
    INDEX(BuffData!$AT$3:$BO$119,
          MATCH(I250, BuffData!$A$3:$A$119, 0),
          MATCH($E268, BuffData!$AT$2:$BO$2, 0)
    ),
    0
  ),
-1
)</f>
        <v>0</v>
      </c>
      <c r="J268" s="5">
        <f>IFERROR(
  IF(
    TRIM(INDEX(CharacterData!$G$3:$G$36, MATCH($E251, CharacterData!$A$3:$A$36, 0))) =
    TRIM(INDEX(CharacterData!$G$3:$G$36, MATCH(J250, CharacterData!$A$3:$A$36, 0))),
    INDEX(BuffData!$AT$3:$BO$119,
          MATCH(J250, BuffData!$A$3:$A$119, 0),
          MATCH($E268, BuffData!$AT$2:$BO$2, 0)
    ),
    0
  ),
-1
)</f>
        <v>0</v>
      </c>
      <c r="K268" s="5">
        <f>IFERROR(
  IF(
    TRIM(INDEX(CharacterData!$G$3:$G$36, MATCH($E251, CharacterData!$A$3:$A$36, 0))) =
    TRIM(INDEX(CharacterData!$G$3:$G$36, MATCH(K250, CharacterData!$A$3:$A$36, 0))),
    INDEX(BuffData!$AT$3:$BO$119,
          MATCH(K250, BuffData!$A$3:$A$119, 0),
          MATCH($E268, BuffData!$AT$2:$BO$2, 0)
    ),
    0
  ),
-1
)</f>
        <v>0</v>
      </c>
      <c r="L268" s="5">
        <f>IFERROR(
  IF(
    TRIM(INDEX(CharacterData!$G$3:$G$36, MATCH($E251, CharacterData!$A$3:$A$36, 0))) =
    TRIM(INDEX(CharacterData!$G$3:$G$36, MATCH(L250, CharacterData!$A$3:$A$36, 0))),
    INDEX(SeasonData!$A$3:$W$27,
          MATCH(L250, SeasonData!$A$3:$A$27, 0),
          MATCH($E268, SeasonData!$A$2:$W$2, 0)
    ),
    0
  ),
-1
)</f>
        <v>0</v>
      </c>
      <c r="M268" s="5">
        <f t="shared" si="132"/>
        <v>-1</v>
      </c>
    </row>
    <row r="269" spans="5:62" x14ac:dyDescent="0.3">
      <c r="E269" s="22" t="s">
        <v>162</v>
      </c>
      <c r="F269" s="6"/>
      <c r="G269" s="5">
        <f>IFERROR(INDEX(BuffData!$B$3:$W$119, MATCH($E251, BuffData!$A$3:$A$119, 0), MATCH($E269, BuffData!$B$2:$W$2, 0)),-1)</f>
        <v>20</v>
      </c>
      <c r="H269" s="5">
        <f>IFERROR(INDEX(BuffData!$X$3:$AS$119, MATCH(H250, BuffData!$A$3:$A$119, 0), MATCH($E269, BuffData!$X$2:$AS$2, 0)),-1)</f>
        <v>-1</v>
      </c>
      <c r="I269" s="5">
        <f>IFERROR(INDEX(BuffData!$AT$3:$BO$119, MATCH(I$16, BuffData!$A$3:$A$119, 0), MATCH($E269, BuffData!$AT$2:$BO$2, 0)),-1)</f>
        <v>0</v>
      </c>
      <c r="J269" s="5">
        <f>IFERROR(INDEX(BuffData!$AT$3:$BO$119, MATCH(J$16, BuffData!$A$3:$A$119, 0), MATCH($E269, BuffData!$AT$2:$BO$2, 0)),-1)</f>
        <v>0</v>
      </c>
      <c r="K269" s="5">
        <f>IFERROR(INDEX(BuffData!$AT$3:$BO$119, MATCH(K$16, BuffData!$A$3:$A$119, 0), MATCH($E269, BuffData!$AT$2:$BO$2, 0)),-1)</f>
        <v>25</v>
      </c>
      <c r="L269" s="5">
        <f>IFERROR(INDEX(SeasonData!$A$3:$W$27, MATCH(L$16, SeasonData!$A$3:$A$116, 0), MATCH(E269, SeasonData!$A$2:$W$2, 0)),-1)</f>
        <v>0</v>
      </c>
      <c r="M269" s="5">
        <f>SUM(G269:L269)</f>
        <v>44</v>
      </c>
      <c r="O269" s="5" t="s">
        <v>167</v>
      </c>
      <c r="P269" s="5">
        <f>Q254 * (Q255+100)/100 * Q256/100 * ((1-Q257/100) + Q257/100*Q258/100) * (Q259+Q260+Q261+100)/100 * (Q262+Q263+Q264+100)/100 * (800 + 8*$N$3 ) / (800 + 8*$N$3 + (792 + 8*$N$4)*(1-Q265/100)) * (1+Q266/100) * (1 - $Q$3/100 + Q267/100)</f>
        <v>23017.095010043726</v>
      </c>
      <c r="T269" s="5" t="s">
        <v>167</v>
      </c>
      <c r="U269" s="5">
        <f>V254 * (V255+100)/100 * V256/100 * ((1-V257/100) + V257/100*V258/100) * (V259+V260+V261+100)/100 * (V262+V263+V264+100)/100 * (800 + 8*$N$3 ) / (800 + 8*$N$3 + (792 + 8*$N$4)*(1-V265/100)) * (1+V266/100) * (1 - $Q$3/100 + V267/100)</f>
        <v>89557.785961973117</v>
      </c>
      <c r="Y269" s="5" t="s">
        <v>167</v>
      </c>
      <c r="Z269" s="5">
        <f>AA254 * (AA255+100)/100 * AA256/100 * ((1-AA257/100) + AA257/100*AA258/100) * (AA259+AA260+AA261+100)/100 * (AA262+AA263+AA264+100)/100 * (800 + 8*$N$3 ) / (800 + 8*$N$3 + (792 + 8*$N$4)*(1-AA265/100)) * (1+AA266/100) * (1 - $Q$3/100 + AA267/100)</f>
        <v>58321.295494000165</v>
      </c>
      <c r="AD269" s="5" t="s">
        <v>167</v>
      </c>
      <c r="AE269" s="5">
        <f>AF254 * (AF255+100)/100 * AF256/100 * ((1-AF257/100) + AF257/100*AF258/100) * (AF259+AF260+AF261+100)/100 * (AF262+AF263+AF264+100)/100 * (800 + 8*$N$3 ) / (800 + 8*$N$3 + (792 + 8*$N$4)*(1-AF265/100)) * (1+AF266/100) * (1 - $Q$3/100 + AF267/100)</f>
        <v>120851.44249455116</v>
      </c>
      <c r="AI269" s="5" t="s">
        <v>167</v>
      </c>
      <c r="AJ269" s="5">
        <f>AK254 * (AK255+100)/100 * AK256/100 * ((1-AK257/100) + AK257/100*AK258/100) * (AK259+AK260+AK261+100)/100 * (AK262+AK263+AK264+100)/100 * (800 + 8*$N$3 ) / (800 + 8*$N$3 + (792 + 8*$N$4)*(1-AK265/100)) * (1+AK266/100) * (1 - $Q$3/100 + AK267/100)</f>
        <v>45158.683754497899</v>
      </c>
      <c r="AN269" s="5" t="s">
        <v>167</v>
      </c>
      <c r="AO269" s="5">
        <f>AP254 * (AP255+100)/100 * AP256/100 * ((1-AP257/100) + AP257/100*AP258/100) * (AP259+AP260+AP261+100)/100 * (AP262+AP263+AP264+100)/100 * (800 + 8*$N$3 ) / (800 + 8*$N$3 + (792 + 8*$N$4)*(1-AP265/100)) * (1+AP266/100) * (1 - $Q$3/100 + AP267/100)</f>
        <v>49029.428076311982</v>
      </c>
      <c r="AS269" s="5" t="s">
        <v>167</v>
      </c>
      <c r="AT269" s="5">
        <f>AU254 * (AU255+100)/100 * AU256/100 * ((1-AU257/100) + AU257/100*AU258/100) * (AU259+AU260+AU261+100)/100 * (AU262+AU263+AU264+100)/100 * (800 + 8*$N$3 ) / (800 + 8*$N$3 + (792 + 8*$N$4)*(1-AU265/100)) * (1+AU266/100) * (1 - $Q$3/100 + AU267/100)</f>
        <v>119410.3812826308</v>
      </c>
      <c r="AX269" s="5" t="s">
        <v>167</v>
      </c>
      <c r="AY269" s="5">
        <f>AZ254 * (AZ255+100)/100 * AZ256/100 * ((1-AZ257/100) + AZ257/100*AZ258/100) * (AZ259+AZ260+AZ261+100)/100 * (AZ262+AZ263+AZ264+100)/100 * (800 + 8*$N$3 ) / (800 + 8*$N$3 + (792 + 8*$N$4)*(1-AZ265/100)) * (1+AZ266/100) * (1 - $Q$3/100 + AZ267/100)</f>
        <v>200071.69844043444</v>
      </c>
      <c r="BC269" s="5" t="s">
        <v>167</v>
      </c>
      <c r="BD269" s="5">
        <f>BE254 * (BE255+100)/100 * BE256/100 * ((1-BE257/100) + BE257/100*BE258/100) * (BE259+BE260+BE261+100)/100 * (BE262+BE263+BE264+100)/100 * (800 + 8*$N$3 ) / (800 + 8*$N$3 + (792 + 8*$N$4)*(1-BE265/100)) * (1+BE266/100) * (1 - $Q$3/100 + BE267/100)</f>
        <v>301424.99979428103</v>
      </c>
      <c r="BH269" s="5" t="s">
        <v>167</v>
      </c>
      <c r="BI269" s="5">
        <f>BJ254 * (BJ255+100)/100 * BJ256/100 * ((1-BJ257/100) + BJ257/100*BJ258/100) * (BJ259+BJ260+BJ261+100)/100 * (BJ262+BJ263+BJ264+100)/100 * (800 + 8*$N$3 ) / (800 + 8*$N$3 + (792 + 8*$N$4)*(1-BJ265/100)) * (1+BJ266/100) * (1 - $Q$3/100 + BJ267/100)</f>
        <v>363945.20587992645</v>
      </c>
    </row>
    <row r="270" spans="5:62" x14ac:dyDescent="0.3">
      <c r="E270" s="5" t="s">
        <v>104</v>
      </c>
      <c r="F270" s="6"/>
      <c r="G270" s="5">
        <f>IFERROR(INDEX(BuffData!$B$3:$W$119, MATCH($E251, BuffData!$A$3:$A$119, 0), MATCH($E270, BuffData!$B$2:$W$2, 0)),-1)</f>
        <v>8</v>
      </c>
      <c r="H270" s="5">
        <f>IFERROR(INDEX(BuffData!$X$3:$AS$119, MATCH(H250, BuffData!$A$3:$A$119, 0), MATCH($E270, BuffData!$X$2:$AS$2, 0)),-1)</f>
        <v>-1</v>
      </c>
      <c r="I270" s="5">
        <f>IFERROR(INDEX(BuffData!$AT$3:$BO$119, MATCH(I$16, BuffData!$A$3:$A$119, 0), MATCH($E270, BuffData!$AT$2:$BO$2, 0)),-1)</f>
        <v>0</v>
      </c>
      <c r="J270" s="5">
        <f>IFERROR(INDEX(BuffData!$AT$3:$BO$119, MATCH(J$16, BuffData!$A$3:$A$119, 0), MATCH($E270, BuffData!$AT$2:$BO$2, 0)),-1)</f>
        <v>0</v>
      </c>
      <c r="K270" s="5">
        <f>IFERROR(INDEX(BuffData!$AT$3:$BO$119, MATCH(K$16, BuffData!$A$3:$A$119, 0), MATCH($E270, BuffData!$AT$2:$BO$2, 0)),-1)</f>
        <v>0</v>
      </c>
      <c r="L270" s="5">
        <f>IFERROR(INDEX(SeasonData!$A$3:$W$27, MATCH(L$16, SeasonData!$A$3:$A$116, 0), MATCH(E270, SeasonData!$A$2:$W$2, 0)),-1)</f>
        <v>0</v>
      </c>
      <c r="M270" s="5">
        <f t="shared" ref="M270:M272" si="133">SUM(G270:L270)</f>
        <v>7</v>
      </c>
    </row>
    <row r="271" spans="5:62" x14ac:dyDescent="0.3">
      <c r="E271" s="5" t="s">
        <v>110</v>
      </c>
      <c r="F271" s="6"/>
      <c r="G271" s="5">
        <f>IFERROR(INDEX(BuffData!$B$3:$W$119, MATCH($E251, BuffData!$A$3:$A$119, 0), MATCH($E271, BuffData!$B$2:$W$2, 0)),-1)</f>
        <v>0</v>
      </c>
      <c r="H271" s="5">
        <f>IFERROR(INDEX(BuffData!$X$3:$AS$119, MATCH(H250, BuffData!$A$3:$A$119, 0), MATCH($E271, BuffData!$X$2:$AS$2, 0)),-1)</f>
        <v>-1</v>
      </c>
      <c r="I271" s="5">
        <f>IFERROR(INDEX(BuffData!$AT$3:$BO$119, MATCH(I$16, BuffData!$A$3:$A$119, 0), MATCH($E271, BuffData!$AT$2:$BO$2, 0)),-1)</f>
        <v>0</v>
      </c>
      <c r="J271" s="5">
        <f>IFERROR(INDEX(BuffData!$AT$3:$BO$119, MATCH(J$16, BuffData!$A$3:$A$119, 0), MATCH($E271, BuffData!$AT$2:$BO$2, 0)),-1)</f>
        <v>0</v>
      </c>
      <c r="K271" s="5">
        <f>IFERROR(INDEX(BuffData!$AT$3:$BO$119, MATCH(K$16, BuffData!$A$3:$A$119, 0), MATCH($E271, BuffData!$AT$2:$BO$2, 0)),-1)</f>
        <v>0</v>
      </c>
      <c r="L271" s="5">
        <f>IFERROR(INDEX(SeasonData!$A$3:$W$27, MATCH(L$16, SeasonData!$A$3:$A$116, 0), MATCH(E271, SeasonData!$A$2:$W$2, 0)),-1)</f>
        <v>0</v>
      </c>
      <c r="M271" s="5">
        <f t="shared" si="133"/>
        <v>-1</v>
      </c>
    </row>
    <row r="272" spans="5:62" x14ac:dyDescent="0.3">
      <c r="E272" s="5" t="s">
        <v>133</v>
      </c>
      <c r="F272" s="6"/>
      <c r="G272" s="5">
        <f>IFERROR(INDEX(BuffData!$B$3:$W$119, MATCH($E251, BuffData!$A$3:$A$119, 0), MATCH($E272, BuffData!$B$2:$W$2, 0)),-1)</f>
        <v>0</v>
      </c>
      <c r="H272" s="5">
        <f>IFERROR(INDEX(BuffData!$X$3:$AS$119, MATCH(H250, BuffData!$A$3:$A$119, 0), MATCH($E272, BuffData!$X$2:$AS$2, 0)),-1)</f>
        <v>-1</v>
      </c>
      <c r="I272" s="5">
        <f>IFERROR(INDEX(BuffData!$AT$3:$BO$119, MATCH(I$16, BuffData!$A$3:$A$119, 0), MATCH($E272, BuffData!$AT$2:$BO$2, 0)),-1)</f>
        <v>0</v>
      </c>
      <c r="J272" s="5">
        <f>IFERROR(INDEX(BuffData!$AT$3:$BO$119, MATCH(J$16, BuffData!$A$3:$A$119, 0), MATCH($E272, BuffData!$AT$2:$BO$2, 0)),-1)</f>
        <v>0</v>
      </c>
      <c r="K272" s="5">
        <f>IFERROR(INDEX(BuffData!$AT$3:$BO$119, MATCH(K$16, BuffData!$A$3:$A$119, 0), MATCH($E272, BuffData!$AT$2:$BO$2, 0)),-1)</f>
        <v>0</v>
      </c>
      <c r="L272" s="5">
        <f>IFERROR(INDEX(SeasonData!$A$3:$W$27, MATCH(L$16, SeasonData!$A$3:$A$116, 0), MATCH(E272, SeasonData!$A$2:$W$2, 0)),-1)</f>
        <v>0</v>
      </c>
      <c r="M272" s="5">
        <f t="shared" si="133"/>
        <v>-1</v>
      </c>
    </row>
    <row r="276" spans="1:42" x14ac:dyDescent="0.3">
      <c r="H276" s="5" t="str">
        <f>IFERROR(
  CHOOSE(
    MATCH(E277, $E$2:$E$4, 0),
    $E$3, $E$4, $E$2
  ),
  "선택 필요"
)</f>
        <v>선택 필요</v>
      </c>
      <c r="I276" s="5" t="str">
        <f>$E$2</f>
        <v>유노</v>
      </c>
      <c r="J276" s="5" t="str">
        <f>$E$3</f>
        <v>린네</v>
      </c>
      <c r="K276" s="5" t="str">
        <f>$E$4</f>
        <v>모니에</v>
      </c>
      <c r="L276" s="5" t="str">
        <f>$K$3</f>
        <v>능양</v>
      </c>
      <c r="N276" s="23" t="s">
        <v>152</v>
      </c>
    </row>
    <row r="277" spans="1:42" x14ac:dyDescent="0.3">
      <c r="E277" s="23" t="s">
        <v>22</v>
      </c>
      <c r="F277" s="5" t="s">
        <v>143</v>
      </c>
      <c r="G277" s="5" t="s">
        <v>105</v>
      </c>
      <c r="H277" s="5" t="s">
        <v>142</v>
      </c>
      <c r="I277" s="5" t="s">
        <v>124</v>
      </c>
      <c r="J277" s="5" t="s">
        <v>125</v>
      </c>
      <c r="K277" s="5" t="s">
        <v>151</v>
      </c>
      <c r="L277" s="5" t="s">
        <v>149</v>
      </c>
      <c r="M277" s="5" t="s">
        <v>109</v>
      </c>
      <c r="N277" s="5" t="s">
        <v>150</v>
      </c>
      <c r="O277" s="153" t="s">
        <v>114</v>
      </c>
      <c r="P277" s="154"/>
      <c r="Q277" s="155"/>
      <c r="S277" s="5" t="s">
        <v>150</v>
      </c>
      <c r="T277" s="153" t="s">
        <v>213</v>
      </c>
      <c r="U277" s="154"/>
      <c r="V277" s="155"/>
      <c r="X277" s="5" t="s">
        <v>150</v>
      </c>
      <c r="Y277" s="153" t="s">
        <v>156</v>
      </c>
      <c r="Z277" s="154"/>
      <c r="AA277" s="155"/>
      <c r="AC277" s="5" t="s">
        <v>150</v>
      </c>
      <c r="AD277" s="153" t="s">
        <v>155</v>
      </c>
      <c r="AE277" s="154"/>
      <c r="AF277" s="155"/>
      <c r="AH277" s="5" t="s">
        <v>150</v>
      </c>
      <c r="AI277" s="153" t="s">
        <v>157</v>
      </c>
      <c r="AJ277" s="154"/>
      <c r="AK277" s="155"/>
      <c r="AM277" s="5" t="s">
        <v>150</v>
      </c>
      <c r="AN277" s="153" t="s">
        <v>212</v>
      </c>
      <c r="AO277" s="154"/>
      <c r="AP277" s="155"/>
    </row>
    <row r="278" spans="1:42" x14ac:dyDescent="0.3">
      <c r="E278" s="5" t="s">
        <v>115</v>
      </c>
      <c r="F278" s="5">
        <f>INDEX(CharacterData!$A$3:$AV$36, MATCH(E277, CharacterData!$A$3:$A$36, 0), MATCH($E278, CharacterData!$A$2:$AV$2, 0))</f>
        <v>875</v>
      </c>
      <c r="G278" s="6"/>
      <c r="H278" s="6"/>
      <c r="I278" s="6"/>
      <c r="J278" s="6"/>
      <c r="K278" s="6"/>
      <c r="L278" s="6"/>
      <c r="M278" s="5">
        <f>F278</f>
        <v>875</v>
      </c>
      <c r="N278" s="5" t="s">
        <v>118</v>
      </c>
      <c r="O278" s="153" t="s">
        <v>159</v>
      </c>
      <c r="P278" s="154"/>
      <c r="Q278" s="155"/>
      <c r="S278" s="5" t="s">
        <v>118</v>
      </c>
      <c r="T278" s="153" t="s">
        <v>159</v>
      </c>
      <c r="U278" s="154"/>
      <c r="V278" s="155"/>
      <c r="X278" s="5" t="s">
        <v>118</v>
      </c>
      <c r="Y278" s="153" t="s">
        <v>171</v>
      </c>
      <c r="Z278" s="154"/>
      <c r="AA278" s="155"/>
      <c r="AC278" s="5" t="s">
        <v>118</v>
      </c>
      <c r="AD278" s="153" t="s">
        <v>163</v>
      </c>
      <c r="AE278" s="154"/>
      <c r="AF278" s="155"/>
      <c r="AH278" s="5" t="s">
        <v>118</v>
      </c>
      <c r="AI278" s="153" t="s">
        <v>172</v>
      </c>
      <c r="AJ278" s="154"/>
      <c r="AK278" s="155"/>
      <c r="AM278" s="5" t="s">
        <v>118</v>
      </c>
      <c r="AN278" s="153" t="s">
        <v>159</v>
      </c>
      <c r="AO278" s="154"/>
      <c r="AP278" s="155"/>
    </row>
    <row r="279" spans="1:42" x14ac:dyDescent="0.3">
      <c r="A279" s="1" t="s">
        <v>22</v>
      </c>
      <c r="B279" s="1" t="s">
        <v>178</v>
      </c>
      <c r="C279" s="1">
        <f>P295+U295+Z295+AE295+AJ295+AO295+AT295+AY295+BD295+BI295+BN295+BS295+BX295+CC295</f>
        <v>271619.52134364872</v>
      </c>
      <c r="E279" s="5" t="s">
        <v>116</v>
      </c>
      <c r="F279" s="5">
        <f>INDEX(CharacterData!$A$3:$AV$36, MATCH(E277, CharacterData!$A$3:$A$36, 0), MATCH($E279, CharacterData!$A$2:$AV$2, 0))</f>
        <v>128</v>
      </c>
      <c r="G279" s="5">
        <f>IFERROR(INDEX(BuffData!$B$3:$W$119, MATCH($E277, BuffData!$A$3:$A$119, 0), MATCH("공격력 버프", BuffData!$B$2:$W$2, 0)),-1)</f>
        <v>12</v>
      </c>
      <c r="H279" s="5">
        <f>IFERROR(INDEX(BuffData!$X$3:$AS$119, MATCH(H276, BuffData!$A$3:$A$119, 0), MATCH("공격력 버프", BuffData!$X$2:$AS$2, 0)),-1)</f>
        <v>-1</v>
      </c>
      <c r="I279" s="5">
        <f>IFERROR(INDEX(BuffData!$AT$3:$BO$119, MATCH(I$16, BuffData!$A$3:$A$119, 0), MATCH("공격력 버프", BuffData!$AT$2:$BO$2, 0)),-1)</f>
        <v>0</v>
      </c>
      <c r="J279" s="5">
        <f>IFERROR(INDEX(BuffData!$AT$3:$BO$119, MATCH(J$16, BuffData!$A$3:$A$119, 0), MATCH("공격력 버프", BuffData!$AT$2:$BO$2, 0)),-1)</f>
        <v>0</v>
      </c>
      <c r="K279" s="5">
        <f>IFERROR(INDEX(BuffData!$AT$3:$BO$119, MATCH(K$16, BuffData!$A$3:$A$119, 0), MATCH("공격력 버프", BuffData!$AT$2:$BO$2, 0)),-1)</f>
        <v>25</v>
      </c>
      <c r="L279" s="5">
        <f>IFERROR(INDEX(SeasonData!$A$3:$W$27, MATCH(L$16, SeasonData!$A$3:$A$116, 0), MATCH("공격력 버프", SeasonData!$A$2:$W$2, 0)),-1)</f>
        <v>0</v>
      </c>
      <c r="M279" s="5">
        <f>SUM(F279:L279)</f>
        <v>164</v>
      </c>
      <c r="N279" s="5"/>
      <c r="O279" s="5" t="s">
        <v>112</v>
      </c>
      <c r="P279" s="5" t="s">
        <v>113</v>
      </c>
      <c r="Q279" s="5" t="s">
        <v>111</v>
      </c>
      <c r="S279" s="5"/>
      <c r="T279" s="5" t="s">
        <v>112</v>
      </c>
      <c r="U279" s="5" t="s">
        <v>113</v>
      </c>
      <c r="V279" s="5" t="s">
        <v>111</v>
      </c>
      <c r="X279" s="5"/>
      <c r="Y279" s="5" t="s">
        <v>112</v>
      </c>
      <c r="Z279" s="5" t="s">
        <v>113</v>
      </c>
      <c r="AA279" s="5" t="s">
        <v>111</v>
      </c>
      <c r="AC279" s="5"/>
      <c r="AD279" s="5" t="s">
        <v>112</v>
      </c>
      <c r="AE279" s="5" t="s">
        <v>113</v>
      </c>
      <c r="AF279" s="5" t="s">
        <v>111</v>
      </c>
      <c r="AH279" s="5"/>
      <c r="AI279" s="5" t="s">
        <v>112</v>
      </c>
      <c r="AJ279" s="5" t="s">
        <v>113</v>
      </c>
      <c r="AK279" s="5" t="s">
        <v>111</v>
      </c>
      <c r="AM279" s="5"/>
      <c r="AN279" s="5" t="s">
        <v>112</v>
      </c>
      <c r="AO279" s="5" t="s">
        <v>113</v>
      </c>
      <c r="AP279" s="5" t="s">
        <v>111</v>
      </c>
    </row>
    <row r="280" spans="1:42" x14ac:dyDescent="0.3">
      <c r="B280" s="1" t="s">
        <v>179</v>
      </c>
      <c r="C280" s="1">
        <v>6.8</v>
      </c>
      <c r="E280" s="5" t="s">
        <v>1</v>
      </c>
      <c r="F280" s="5">
        <f>INDEX(CharacterData!$A$3:$AV$36, MATCH(E277, CharacterData!$A$3:$A$36, 0), MATCH($E280, CharacterData!$A$2:$AV$2, 0))</f>
        <v>66.2</v>
      </c>
      <c r="G280" s="5">
        <f>IFERROR(INDEX(BuffData!$B$3:$W$119, MATCH($E277, BuffData!$A$3:$A$119, 0), MATCH($E280, BuffData!$B$2:$W$2, 0)),-1)</f>
        <v>0</v>
      </c>
      <c r="H280" s="5">
        <f>IFERROR(INDEX(BuffData!$X$3:$AS$119, MATCH(H276, BuffData!$A$3:$A$119, 0), MATCH($E280, BuffData!$X$2:$AS$2, 0)),-1)</f>
        <v>-1</v>
      </c>
      <c r="I280" s="5">
        <f>IFERROR(INDEX(BuffData!$AT$3:$BO$119, MATCH(I$16, BuffData!$A$3:$A$119, 0), MATCH($E280, BuffData!$AT$2:$BO$2, 0)),-1)</f>
        <v>0</v>
      </c>
      <c r="J280" s="5">
        <f>IFERROR(INDEX(BuffData!$AT$3:$BO$119, MATCH(J$16, BuffData!$A$3:$A$119, 0), MATCH($E280, BuffData!$AT$2:$BO$2, 0)),-1)</f>
        <v>0</v>
      </c>
      <c r="K280" s="5">
        <f>IFERROR(INDEX(BuffData!$AT$3:$BO$119, MATCH(K$16, BuffData!$A$3:$A$119, 0), MATCH($E280, BuffData!$AT$2:$BO$2, 0)),-1)</f>
        <v>0</v>
      </c>
      <c r="L280" s="5">
        <f>IFERROR(INDEX(SeasonData!$A$3:$W$27, MATCH(L$16, SeasonData!$A$3:$A$116, 0), MATCH(E280, SeasonData!$A$2:$W$2, 0)),-1)</f>
        <v>0</v>
      </c>
      <c r="M280" s="5">
        <f t="shared" ref="M280:M286" si="134">SUM(F280:L280)</f>
        <v>65.2</v>
      </c>
      <c r="N280" s="5" t="s">
        <v>115</v>
      </c>
      <c r="O280" s="6"/>
      <c r="P280" s="6"/>
      <c r="Q280" s="5">
        <f>$M278</f>
        <v>875</v>
      </c>
      <c r="S280" s="5" t="s">
        <v>115</v>
      </c>
      <c r="T280" s="6"/>
      <c r="U280" s="6"/>
      <c r="V280" s="5">
        <f>$M278</f>
        <v>875</v>
      </c>
      <c r="X280" s="5" t="s">
        <v>115</v>
      </c>
      <c r="Y280" s="6"/>
      <c r="Z280" s="6"/>
      <c r="AA280" s="5">
        <f>$M278</f>
        <v>875</v>
      </c>
      <c r="AC280" s="5" t="s">
        <v>115</v>
      </c>
      <c r="AD280" s="6"/>
      <c r="AE280" s="6"/>
      <c r="AF280" s="5">
        <f>$M278</f>
        <v>875</v>
      </c>
      <c r="AH280" s="5" t="s">
        <v>115</v>
      </c>
      <c r="AI280" s="6"/>
      <c r="AJ280" s="6"/>
      <c r="AK280" s="5">
        <f>$M278</f>
        <v>875</v>
      </c>
      <c r="AM280" s="5" t="s">
        <v>115</v>
      </c>
      <c r="AN280" s="6"/>
      <c r="AO280" s="6"/>
      <c r="AP280" s="5">
        <f>$M278</f>
        <v>875</v>
      </c>
    </row>
    <row r="281" spans="1:42" x14ac:dyDescent="0.3">
      <c r="E281" s="5" t="s">
        <v>87</v>
      </c>
      <c r="F281" s="5">
        <f>INDEX(CharacterData!$A$3:$AV$36, MATCH(E277, CharacterData!$A$3:$A$36, 0), MATCH($E281, CharacterData!$A$2:$AV$2, 0))</f>
        <v>260.39999999999998</v>
      </c>
      <c r="G281" s="5">
        <f>IFERROR(INDEX(BuffData!$B$3:$W$119, MATCH($E277, BuffData!$A$3:$A$119, 0), MATCH($E281, BuffData!$B$2:$W$2, 0)),-1)</f>
        <v>0</v>
      </c>
      <c r="H281" s="5">
        <f>IFERROR(INDEX(BuffData!$X$3:$AS$119, MATCH(H276, BuffData!$A$3:$A$119, 0), MATCH($E281, BuffData!$X$2:$AS$2, 0)),-1)</f>
        <v>-1</v>
      </c>
      <c r="I281" s="5">
        <f>IFERROR(INDEX(BuffData!$AT$3:$BO$119, MATCH(I$16, BuffData!$A$3:$A$119, 0), MATCH($E281, BuffData!$AT$2:$BO$2, 0)),-1)</f>
        <v>0</v>
      </c>
      <c r="J281" s="5">
        <f>IFERROR(INDEX(BuffData!$AT$3:$BO$119, MATCH(J$16, BuffData!$A$3:$A$119, 0), MATCH($E281, BuffData!$AT$2:$BO$2, 0)),-1)</f>
        <v>0</v>
      </c>
      <c r="K281" s="5">
        <f>IFERROR(INDEX(BuffData!$AT$3:$BO$119, MATCH(K$16, BuffData!$A$3:$A$119, 0), MATCH($E281, BuffData!$AT$2:$BO$2, 0)),-1)</f>
        <v>20</v>
      </c>
      <c r="L281" s="5">
        <f>IFERROR(INDEX(SeasonData!$A$3:$W$27, MATCH(L$16, SeasonData!$A$3:$A$116, 0), MATCH(E281, SeasonData!$A$2:$W$2, 0)),-1)</f>
        <v>0</v>
      </c>
      <c r="M281" s="5">
        <f t="shared" si="134"/>
        <v>279.39999999999998</v>
      </c>
      <c r="N281" s="5" t="s">
        <v>116</v>
      </c>
      <c r="O281" s="5">
        <f>ROUND($M279,2)</f>
        <v>164</v>
      </c>
      <c r="P281" s="5">
        <v>0</v>
      </c>
      <c r="Q281" s="5">
        <f>P281+O281</f>
        <v>164</v>
      </c>
      <c r="S281" s="5" t="s">
        <v>116</v>
      </c>
      <c r="T281" s="5">
        <f>ROUND($M279,2)</f>
        <v>164</v>
      </c>
      <c r="U281" s="5">
        <v>0</v>
      </c>
      <c r="V281" s="5">
        <f>U281+T281</f>
        <v>164</v>
      </c>
      <c r="X281" s="5" t="s">
        <v>116</v>
      </c>
      <c r="Y281" s="5">
        <f>ROUND($M279,2)</f>
        <v>164</v>
      </c>
      <c r="Z281" s="5">
        <v>0</v>
      </c>
      <c r="AA281" s="5">
        <f>Z281+Y281</f>
        <v>164</v>
      </c>
      <c r="AC281" s="5" t="s">
        <v>116</v>
      </c>
      <c r="AD281" s="5">
        <f>ROUND($M279,2)</f>
        <v>164</v>
      </c>
      <c r="AE281" s="5">
        <v>0</v>
      </c>
      <c r="AF281" s="5">
        <f>AE281+AD281</f>
        <v>164</v>
      </c>
      <c r="AH281" s="5" t="s">
        <v>116</v>
      </c>
      <c r="AI281" s="5">
        <f>ROUND($M279,2)</f>
        <v>164</v>
      </c>
      <c r="AJ281" s="5">
        <v>0</v>
      </c>
      <c r="AK281" s="5">
        <f>AJ281+AI281</f>
        <v>164</v>
      </c>
      <c r="AM281" s="5" t="s">
        <v>116</v>
      </c>
      <c r="AN281" s="5">
        <f>ROUND($M279,2)</f>
        <v>164</v>
      </c>
      <c r="AO281" s="5">
        <v>0</v>
      </c>
      <c r="AP281" s="5">
        <f>AO281+AN281</f>
        <v>164</v>
      </c>
    </row>
    <row r="282" spans="1:42" x14ac:dyDescent="0.3">
      <c r="E282" s="21" t="s">
        <v>99</v>
      </c>
      <c r="F282" s="5">
        <f>INDEX(CharacterData!$A$3:$AV$36, MATCH(E277, CharacterData!$A$3:$A$36, 0), MATCH($E282, CharacterData!$A$2:$AV$2, 0))</f>
        <v>0</v>
      </c>
      <c r="G282" s="5">
        <f>IFERROR(INDEX(BuffData!$B$3:$W$119, MATCH($E277, BuffData!$A$3:$A$119, 0), MATCH($E282, BuffData!$B$2:$W$2, 0)),-1)</f>
        <v>0</v>
      </c>
      <c r="H282" s="5">
        <f>IFERROR(INDEX(BuffData!$X$3:$AS$119, MATCH(H276, BuffData!$A$3:$A$119, 0), MATCH($E282, BuffData!$X$2:$AS$2, 0)),-1)</f>
        <v>-1</v>
      </c>
      <c r="I282" s="5">
        <f>IFERROR(INDEX(BuffData!$AT$3:$BO$119, MATCH(I$16, BuffData!$A$3:$A$119, 0), MATCH($E282, BuffData!$AT$2:$BO$2, 0)),-1)</f>
        <v>0</v>
      </c>
      <c r="J282" s="5">
        <f>IFERROR(INDEX(BuffData!$AT$3:$BO$119, MATCH(J$16, BuffData!$A$3:$A$119, 0), MATCH($E282, BuffData!$AT$2:$BO$2, 0)),-1)</f>
        <v>0</v>
      </c>
      <c r="K282" s="5">
        <f>IFERROR(INDEX(BuffData!$AT$3:$BO$119, MATCH(K$16, BuffData!$A$3:$A$119, 0), MATCH($E282, BuffData!$AT$2:$BO$2, 0)),-1)</f>
        <v>0</v>
      </c>
      <c r="L282" s="5">
        <f>IFERROR(INDEX(SeasonData!$A$3:$W$27, MATCH(L$16, SeasonData!$A$3:$A$116, 0), MATCH(E282, SeasonData!$A$2:$W$2, 0)),-1)</f>
        <v>0</v>
      </c>
      <c r="M282" s="5">
        <f t="shared" si="134"/>
        <v>-1</v>
      </c>
      <c r="N282" s="5" t="s">
        <v>117</v>
      </c>
      <c r="O282" s="6"/>
      <c r="P282" s="5">
        <v>0</v>
      </c>
      <c r="Q282" s="24">
        <v>189.1</v>
      </c>
      <c r="S282" s="5" t="s">
        <v>117</v>
      </c>
      <c r="T282" s="6"/>
      <c r="U282" s="5">
        <v>0</v>
      </c>
      <c r="V282" s="24">
        <v>376.7</v>
      </c>
      <c r="X282" s="5" t="s">
        <v>117</v>
      </c>
      <c r="Y282" s="6"/>
      <c r="Z282" s="5">
        <v>0</v>
      </c>
      <c r="AA282" s="24">
        <v>161.6</v>
      </c>
      <c r="AC282" s="5" t="s">
        <v>117</v>
      </c>
      <c r="AD282" s="6"/>
      <c r="AE282" s="5">
        <v>0</v>
      </c>
      <c r="AF282" s="24">
        <v>628.1</v>
      </c>
      <c r="AH282" s="5" t="s">
        <v>117</v>
      </c>
      <c r="AI282" s="6"/>
      <c r="AJ282" s="5">
        <v>0</v>
      </c>
      <c r="AK282" s="24">
        <v>1100.4000000000001</v>
      </c>
      <c r="AM282" s="5" t="s">
        <v>117</v>
      </c>
      <c r="AN282" s="6"/>
      <c r="AO282" s="5">
        <v>0</v>
      </c>
      <c r="AP282" s="24">
        <v>1100.4000000000001</v>
      </c>
    </row>
    <row r="283" spans="1:42" x14ac:dyDescent="0.3">
      <c r="E283" s="21" t="s">
        <v>100</v>
      </c>
      <c r="F283" s="5">
        <f>INDEX(CharacterData!$A$3:$AV$36, MATCH(E277, CharacterData!$A$3:$A$36, 0), MATCH($E283, CharacterData!$A$2:$AV$2, 0))</f>
        <v>0</v>
      </c>
      <c r="G283" s="5">
        <f>IFERROR(INDEX(BuffData!$B$3:$W$119, MATCH($E277, BuffData!$A$3:$A$119, 0), MATCH($E283, BuffData!$B$2:$W$2, 0)),-1)</f>
        <v>30</v>
      </c>
      <c r="H283" s="5">
        <f>IFERROR(INDEX(BuffData!$X$3:$AS$119, MATCH(H276, BuffData!$A$3:$A$119, 0), MATCH($E283, BuffData!$X$2:$AS$2, 0)),-1)</f>
        <v>-1</v>
      </c>
      <c r="I283" s="5">
        <f>IFERROR(INDEX(BuffData!$AT$3:$BO$119, MATCH(I$16, BuffData!$A$3:$A$119, 0), MATCH($E283, BuffData!$AT$2:$BO$2, 0)),-1)</f>
        <v>0</v>
      </c>
      <c r="J283" s="5">
        <f>IFERROR(INDEX(BuffData!$AT$3:$BO$119, MATCH(J$16, BuffData!$A$3:$A$119, 0), MATCH($E283, BuffData!$AT$2:$BO$2, 0)),-1)</f>
        <v>0</v>
      </c>
      <c r="K283" s="5">
        <f>IFERROR(INDEX(BuffData!$AT$3:$BO$119, MATCH(K$16, BuffData!$A$3:$A$119, 0), MATCH($E283, BuffData!$AT$2:$BO$2, 0)),-1)</f>
        <v>0</v>
      </c>
      <c r="L283" s="5">
        <f>IFERROR(INDEX(SeasonData!$A$3:$W$27, MATCH(L$16, SeasonData!$A$3:$A$116, 0), MATCH(E283, SeasonData!$A$2:$W$2, 0)),-1)</f>
        <v>0</v>
      </c>
      <c r="M283" s="5">
        <f t="shared" si="134"/>
        <v>29</v>
      </c>
      <c r="N283" s="5" t="s">
        <v>1</v>
      </c>
      <c r="O283" s="5">
        <f>$M280</f>
        <v>65.2</v>
      </c>
      <c r="P283" s="5">
        <v>0</v>
      </c>
      <c r="Q283" s="5">
        <f>O283+P283</f>
        <v>65.2</v>
      </c>
      <c r="S283" s="5" t="s">
        <v>1</v>
      </c>
      <c r="T283" s="5">
        <f>$M280</f>
        <v>65.2</v>
      </c>
      <c r="U283" s="5">
        <v>0</v>
      </c>
      <c r="V283" s="5">
        <f>T283+U283</f>
        <v>65.2</v>
      </c>
      <c r="X283" s="5" t="s">
        <v>1</v>
      </c>
      <c r="Y283" s="5">
        <f>$M280</f>
        <v>65.2</v>
      </c>
      <c r="Z283" s="5">
        <v>0</v>
      </c>
      <c r="AA283" s="5">
        <f>Y283+Z283</f>
        <v>65.2</v>
      </c>
      <c r="AC283" s="5" t="s">
        <v>1</v>
      </c>
      <c r="AD283" s="5">
        <f>$M280</f>
        <v>65.2</v>
      </c>
      <c r="AE283" s="5">
        <v>0</v>
      </c>
      <c r="AF283" s="5">
        <f>AD283+AE283</f>
        <v>65.2</v>
      </c>
      <c r="AH283" s="5" t="s">
        <v>1</v>
      </c>
      <c r="AI283" s="5">
        <f>$M280</f>
        <v>65.2</v>
      </c>
      <c r="AJ283" s="5">
        <v>0</v>
      </c>
      <c r="AK283" s="5">
        <f>AI283+AJ283</f>
        <v>65.2</v>
      </c>
      <c r="AM283" s="5" t="s">
        <v>1</v>
      </c>
      <c r="AN283" s="5">
        <f>$M280</f>
        <v>65.2</v>
      </c>
      <c r="AO283" s="5">
        <v>0</v>
      </c>
      <c r="AP283" s="5">
        <f>AN283+AO283</f>
        <v>65.2</v>
      </c>
    </row>
    <row r="284" spans="1:42" x14ac:dyDescent="0.3">
      <c r="E284" s="21" t="s">
        <v>101</v>
      </c>
      <c r="F284" s="5">
        <f>INDEX(CharacterData!$A$3:$AV$36, MATCH(E277, CharacterData!$A$3:$A$36, 0), MATCH($E284, CharacterData!$A$2:$AV$2, 0))</f>
        <v>0</v>
      </c>
      <c r="G284" s="5">
        <f>IFERROR(INDEX(BuffData!$B$3:$W$119, MATCH($E277, BuffData!$A$3:$A$119, 0), MATCH($E284, BuffData!$B$2:$W$2, 0)),-1)</f>
        <v>0</v>
      </c>
      <c r="H284" s="5">
        <f>IFERROR(INDEX(BuffData!$X$3:$AS$119, MATCH(H276, BuffData!$A$3:$A$119, 0), MATCH($E284, BuffData!$X$2:$AS$2, 0)),-1)</f>
        <v>-1</v>
      </c>
      <c r="I284" s="5">
        <f>IFERROR(INDEX(BuffData!$AT$3:$BO$119, MATCH(I$16, BuffData!$A$3:$A$119, 0), MATCH($E284, BuffData!$AT$2:$BO$2, 0)),-1)</f>
        <v>0</v>
      </c>
      <c r="J284" s="5">
        <f>IFERROR(INDEX(BuffData!$AT$3:$BO$119, MATCH(J$16, BuffData!$A$3:$A$119, 0), MATCH($E284, BuffData!$AT$2:$BO$2, 0)),-1)</f>
        <v>0</v>
      </c>
      <c r="K284" s="5">
        <f>IFERROR(INDEX(BuffData!$AT$3:$BO$119, MATCH(K$16, BuffData!$A$3:$A$119, 0), MATCH($E284, BuffData!$AT$2:$BO$2, 0)),-1)</f>
        <v>0</v>
      </c>
      <c r="L284" s="5">
        <f>IFERROR(INDEX(SeasonData!$A$3:$W$27, MATCH(L$16, SeasonData!$A$3:$A$116, 0), MATCH(E284, SeasonData!$A$2:$W$2, 0)),-1)</f>
        <v>0</v>
      </c>
      <c r="M284" s="5">
        <f t="shared" si="134"/>
        <v>-1</v>
      </c>
      <c r="N284" s="5" t="s">
        <v>87</v>
      </c>
      <c r="O284" s="5">
        <f>$M281</f>
        <v>279.39999999999998</v>
      </c>
      <c r="P284" s="5">
        <v>0</v>
      </c>
      <c r="Q284" s="5">
        <f t="shared" ref="Q284:Q293" si="135">O284+P284</f>
        <v>279.39999999999998</v>
      </c>
      <c r="S284" s="5" t="s">
        <v>87</v>
      </c>
      <c r="T284" s="5">
        <f>$M281</f>
        <v>279.39999999999998</v>
      </c>
      <c r="U284" s="5">
        <v>0</v>
      </c>
      <c r="V284" s="5">
        <f t="shared" ref="V284:V293" si="136">T284+U284</f>
        <v>279.39999999999998</v>
      </c>
      <c r="X284" s="5" t="s">
        <v>87</v>
      </c>
      <c r="Y284" s="5">
        <f>$M281</f>
        <v>279.39999999999998</v>
      </c>
      <c r="Z284" s="5">
        <v>0</v>
      </c>
      <c r="AA284" s="5">
        <f t="shared" ref="AA284:AA293" si="137">Y284+Z284</f>
        <v>279.39999999999998</v>
      </c>
      <c r="AC284" s="5" t="s">
        <v>87</v>
      </c>
      <c r="AD284" s="5">
        <f>$M281</f>
        <v>279.39999999999998</v>
      </c>
      <c r="AE284" s="5">
        <v>0</v>
      </c>
      <c r="AF284" s="5">
        <f t="shared" ref="AF284:AF293" si="138">AD284+AE284</f>
        <v>279.39999999999998</v>
      </c>
      <c r="AH284" s="5" t="s">
        <v>87</v>
      </c>
      <c r="AI284" s="5">
        <f>$M281</f>
        <v>279.39999999999998</v>
      </c>
      <c r="AJ284" s="5">
        <v>0</v>
      </c>
      <c r="AK284" s="5">
        <f t="shared" ref="AK284:AK293" si="139">AI284+AJ284</f>
        <v>279.39999999999998</v>
      </c>
      <c r="AM284" s="5" t="s">
        <v>87</v>
      </c>
      <c r="AN284" s="5">
        <f>$M281</f>
        <v>279.39999999999998</v>
      </c>
      <c r="AO284" s="5">
        <v>0</v>
      </c>
      <c r="AP284" s="5">
        <f t="shared" ref="AP284:AP293" si="140">AN284+AO284</f>
        <v>279.39999999999998</v>
      </c>
    </row>
    <row r="285" spans="1:42" x14ac:dyDescent="0.3">
      <c r="E285" s="21" t="s">
        <v>102</v>
      </c>
      <c r="F285" s="5">
        <f>INDEX(CharacterData!$A$3:$AV$36, MATCH(E277, CharacterData!$A$3:$A$36, 0), MATCH($E285, CharacterData!$A$2:$AV$2, 0))</f>
        <v>0</v>
      </c>
      <c r="G285" s="5">
        <f>IFERROR(INDEX(BuffData!$B$3:$W$119, MATCH($E277, BuffData!$A$3:$A$119, 0), MATCH($E285, BuffData!$B$2:$W$2, 0)),-1)</f>
        <v>0</v>
      </c>
      <c r="H285" s="5">
        <f>IFERROR(INDEX(BuffData!$X$3:$AS$119, MATCH(H276, BuffData!$A$3:$A$119, 0), MATCH($E285, BuffData!$X$2:$AS$2, 0)),-1)</f>
        <v>-1</v>
      </c>
      <c r="I285" s="5">
        <f>IFERROR(INDEX(BuffData!$AT$3:$BO$119, MATCH(I$16, BuffData!$A$3:$A$119, 0), MATCH($E285, BuffData!$AT$2:$BO$2, 0)),-1)</f>
        <v>0</v>
      </c>
      <c r="J285" s="5">
        <f>IFERROR(INDEX(BuffData!$AT$3:$BO$119, MATCH(J$16, BuffData!$A$3:$A$119, 0), MATCH($E285, BuffData!$AT$2:$BO$2, 0)),-1)</f>
        <v>0</v>
      </c>
      <c r="K285" s="5">
        <f>IFERROR(INDEX(BuffData!$AT$3:$BO$119, MATCH(K$16, BuffData!$A$3:$A$119, 0), MATCH($E285, BuffData!$AT$2:$BO$2, 0)),-1)</f>
        <v>0</v>
      </c>
      <c r="L285" s="5">
        <f>IFERROR(INDEX(SeasonData!$A$3:$W$27, MATCH(L$16, SeasonData!$A$3:$A$116, 0), MATCH(E285, SeasonData!$A$2:$W$2, 0)),-1)</f>
        <v>0</v>
      </c>
      <c r="M285" s="5">
        <f t="shared" si="134"/>
        <v>-1</v>
      </c>
      <c r="N285" s="21" t="s">
        <v>165</v>
      </c>
      <c r="O285" s="5" cm="1">
        <f t="array" ref="O285">IFERROR(
  INDEX($M278:$M299,
    MATCH(
      _xlfn.SWITCH(O278,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$E278:$E299, 0
    )
  ),
0
)</f>
        <v>0</v>
      </c>
      <c r="P285" s="5">
        <v>0</v>
      </c>
      <c r="Q285" s="5">
        <f t="shared" si="135"/>
        <v>0</v>
      </c>
      <c r="S285" s="21" t="s">
        <v>165</v>
      </c>
      <c r="T285" s="5" cm="1">
        <f t="array" ref="T285">IFERROR(
  INDEX($M278:$M299,
    MATCH(
      _xlfn.SWITCH(T278,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$E278:$E299, 0
    )
  ),
0
)</f>
        <v>0</v>
      </c>
      <c r="U285" s="5">
        <v>0</v>
      </c>
      <c r="V285" s="5">
        <f t="shared" si="136"/>
        <v>0</v>
      </c>
      <c r="X285" s="21" t="s">
        <v>165</v>
      </c>
      <c r="Y285" s="5" cm="1">
        <f t="array" ref="Y285">IFERROR(
  INDEX($M278:$M299,
    MATCH(
      _xlfn.SWITCH(Y278,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$E278:$E299, 0
    )
  ),
0
)</f>
        <v>-1</v>
      </c>
      <c r="Z285" s="5">
        <v>0</v>
      </c>
      <c r="AA285" s="5">
        <f t="shared" si="137"/>
        <v>-1</v>
      </c>
      <c r="AC285" s="21" t="s">
        <v>165</v>
      </c>
      <c r="AD285" s="5" cm="1">
        <f t="array" ref="AD285">IFERROR(
  INDEX($M278:$M299,
    MATCH(
      _xlfn.SWITCH(AD278,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$E278:$E299, 0
    )
  ),
0
)</f>
        <v>29</v>
      </c>
      <c r="AE285" s="5">
        <v>0</v>
      </c>
      <c r="AF285" s="5">
        <f t="shared" si="138"/>
        <v>29</v>
      </c>
      <c r="AH285" s="21" t="s">
        <v>165</v>
      </c>
      <c r="AI285" s="5" cm="1">
        <f t="array" ref="AI285">IFERROR(
  INDEX($M278:$M299,
    MATCH(
      _xlfn.SWITCH(AI278,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$E278:$E299, 0
    )
  ),
0
)</f>
        <v>-1</v>
      </c>
      <c r="AJ285" s="5">
        <v>0</v>
      </c>
      <c r="AK285" s="5">
        <f t="shared" si="139"/>
        <v>-1</v>
      </c>
      <c r="AM285" s="21" t="s">
        <v>165</v>
      </c>
      <c r="AN285" s="5" cm="1">
        <f t="array" ref="AN285">IFERROR(
  INDEX($M278:$M299,
    MATCH(
      _xlfn.SWITCH(AN278,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$E278:$E299, 0
    )
  ),
0
)</f>
        <v>0</v>
      </c>
      <c r="AO285" s="5">
        <v>0</v>
      </c>
      <c r="AP285" s="5">
        <f t="shared" si="140"/>
        <v>0</v>
      </c>
    </row>
    <row r="286" spans="1:42" x14ac:dyDescent="0.3">
      <c r="E286" s="21" t="s">
        <v>103</v>
      </c>
      <c r="F286" s="5">
        <f>INDEX(CharacterData!$A$3:$AV$36, MATCH(E277, CharacterData!$A$3:$A$36, 0), MATCH($E286, CharacterData!$A$2:$AV$2, 0))</f>
        <v>0</v>
      </c>
      <c r="G286" s="5">
        <f>IFERROR(INDEX(BuffData!$B$3:$W$119, MATCH($E277, BuffData!$A$3:$A$119, 0), MATCH($E286, BuffData!$B$2:$W$2, 0)),-1)</f>
        <v>0</v>
      </c>
      <c r="H286" s="5">
        <f>IFERROR(INDEX(BuffData!$X$3:$AS$119, MATCH(H276, BuffData!$A$3:$A$119, 0), MATCH($E286, BuffData!$X$2:$AS$2, 0)),-1)</f>
        <v>-1</v>
      </c>
      <c r="I286" s="5">
        <f>IFERROR(INDEX(BuffData!$AT$3:$BO$119, MATCH(I$16, BuffData!$A$3:$A$119, 0), MATCH($E286, BuffData!$AT$2:$BO$2, 0)),-1)</f>
        <v>0</v>
      </c>
      <c r="J286" s="5">
        <f>IFERROR(INDEX(BuffData!$AT$3:$BO$119, MATCH(J$16, BuffData!$A$3:$A$119, 0), MATCH($E286, BuffData!$AT$2:$BO$2, 0)),-1)</f>
        <v>0</v>
      </c>
      <c r="K286" s="5">
        <f>IFERROR(INDEX(BuffData!$AT$3:$BO$119, MATCH(K$16, BuffData!$A$3:$A$119, 0), MATCH($E286, BuffData!$AT$2:$BO$2, 0)),-1)</f>
        <v>0</v>
      </c>
      <c r="L286" s="5">
        <f>IFERROR(INDEX(SeasonData!$A$3:$W$27, MATCH(L$16, SeasonData!$A$3:$A$116, 0), MATCH(E286, SeasonData!$A$2:$W$2, 0)),-1)</f>
        <v>0</v>
      </c>
      <c r="M286" s="5">
        <f t="shared" si="134"/>
        <v>-1</v>
      </c>
      <c r="N286" s="21" t="s">
        <v>141</v>
      </c>
      <c r="O286" s="5">
        <f>$M288</f>
        <v>118</v>
      </c>
      <c r="P286" s="5">
        <v>0</v>
      </c>
      <c r="Q286" s="5">
        <f t="shared" si="135"/>
        <v>118</v>
      </c>
      <c r="S286" s="21" t="s">
        <v>141</v>
      </c>
      <c r="T286" s="5">
        <f>$M288</f>
        <v>118</v>
      </c>
      <c r="U286" s="5">
        <v>0</v>
      </c>
      <c r="V286" s="5">
        <f t="shared" si="136"/>
        <v>118</v>
      </c>
      <c r="X286" s="21" t="s">
        <v>141</v>
      </c>
      <c r="Y286" s="5">
        <f>$M288</f>
        <v>118</v>
      </c>
      <c r="Z286" s="5">
        <v>0</v>
      </c>
      <c r="AA286" s="5">
        <f t="shared" si="137"/>
        <v>118</v>
      </c>
      <c r="AC286" s="21" t="s">
        <v>141</v>
      </c>
      <c r="AD286" s="5">
        <f>$M288</f>
        <v>118</v>
      </c>
      <c r="AE286" s="5">
        <v>0</v>
      </c>
      <c r="AF286" s="5">
        <f t="shared" si="138"/>
        <v>118</v>
      </c>
      <c r="AH286" s="21" t="s">
        <v>141</v>
      </c>
      <c r="AI286" s="5">
        <f>$M288</f>
        <v>118</v>
      </c>
      <c r="AJ286" s="5">
        <v>0</v>
      </c>
      <c r="AK286" s="5">
        <f t="shared" si="139"/>
        <v>118</v>
      </c>
      <c r="AM286" s="21" t="s">
        <v>141</v>
      </c>
      <c r="AN286" s="5">
        <f>$M288</f>
        <v>118</v>
      </c>
      <c r="AO286" s="5">
        <v>0</v>
      </c>
      <c r="AP286" s="5">
        <f t="shared" si="140"/>
        <v>118</v>
      </c>
    </row>
    <row r="287" spans="1:42" x14ac:dyDescent="0.3">
      <c r="E287" s="21" t="s">
        <v>161</v>
      </c>
      <c r="F287" s="6"/>
      <c r="G287" s="5">
        <f>IFERROR(INDEX(BuffData!$B$3:$W$119, MATCH($E277, BuffData!$A$3:$A$119, 0), MATCH($E287, BuffData!$B$2:$W$2, 0)),-1)</f>
        <v>0</v>
      </c>
      <c r="H287" s="5">
        <f>IFERROR(INDEX(BuffData!$X$3:$AS$119, MATCH(H276, BuffData!$A$3:$A$119, 0), MATCH($E287, BuffData!$X$2:$AS$2, 0)),-1)</f>
        <v>-1</v>
      </c>
      <c r="I287" s="5">
        <f>IFERROR(INDEX(BuffData!$AT$3:$BO$119, MATCH(I$16, BuffData!$A$3:$A$119, 0), MATCH($E287, BuffData!$AT$2:$BO$2, 0)),-1)</f>
        <v>0</v>
      </c>
      <c r="J287" s="5">
        <f>IFERROR(INDEX(BuffData!$AT$3:$BO$119, MATCH(J$16, BuffData!$A$3:$A$119, 0), MATCH($E287, BuffData!$AT$2:$BO$2, 0)),-1)</f>
        <v>58</v>
      </c>
      <c r="K287" s="5">
        <f>IFERROR(INDEX(BuffData!$AT$3:$BO$119, MATCH(K$16, BuffData!$A$3:$A$119, 0), MATCH($E287, BuffData!$AT$2:$BO$2, 0)),-1)</f>
        <v>40</v>
      </c>
      <c r="L287" s="5">
        <f>IFERROR(INDEX(SeasonData!$A$3:$W$27, MATCH(L$16, SeasonData!$A$3:$A$116, 0), MATCH(E287, SeasonData!$A$2:$W$2, 0)),-1)</f>
        <v>0</v>
      </c>
      <c r="M287" s="5">
        <f>SUM(G287:L287)</f>
        <v>97</v>
      </c>
      <c r="N287" s="21" t="s">
        <v>161</v>
      </c>
      <c r="O287" s="5">
        <f>$M287</f>
        <v>97</v>
      </c>
      <c r="P287" s="5">
        <v>0</v>
      </c>
      <c r="Q287" s="5">
        <f t="shared" si="135"/>
        <v>97</v>
      </c>
      <c r="S287" s="21" t="s">
        <v>161</v>
      </c>
      <c r="T287" s="5">
        <f>$M287</f>
        <v>97</v>
      </c>
      <c r="U287" s="5">
        <v>0</v>
      </c>
      <c r="V287" s="5">
        <f t="shared" si="136"/>
        <v>97</v>
      </c>
      <c r="X287" s="21" t="s">
        <v>161</v>
      </c>
      <c r="Y287" s="5">
        <f>$M287</f>
        <v>97</v>
      </c>
      <c r="Z287" s="5">
        <v>0</v>
      </c>
      <c r="AA287" s="5">
        <f t="shared" si="137"/>
        <v>97</v>
      </c>
      <c r="AC287" s="21" t="s">
        <v>161</v>
      </c>
      <c r="AD287" s="5">
        <f>$M287</f>
        <v>97</v>
      </c>
      <c r="AE287" s="5">
        <v>0</v>
      </c>
      <c r="AF287" s="5">
        <f t="shared" si="138"/>
        <v>97</v>
      </c>
      <c r="AH287" s="21" t="s">
        <v>161</v>
      </c>
      <c r="AI287" s="5">
        <f>$M287</f>
        <v>97</v>
      </c>
      <c r="AJ287" s="5">
        <v>0</v>
      </c>
      <c r="AK287" s="5">
        <f t="shared" si="139"/>
        <v>97</v>
      </c>
      <c r="AM287" s="21" t="s">
        <v>161</v>
      </c>
      <c r="AN287" s="5">
        <f>$M287</f>
        <v>97</v>
      </c>
      <c r="AO287" s="5">
        <v>0</v>
      </c>
      <c r="AP287" s="5">
        <f t="shared" si="140"/>
        <v>97</v>
      </c>
    </row>
    <row r="288" spans="1:42" x14ac:dyDescent="0.3">
      <c r="E288" s="21" t="s">
        <v>141</v>
      </c>
      <c r="F288" s="5">
        <f>INDEX(CharacterData!$A$3:$AV$36, MATCH(E277, CharacterData!$A$3:$A$36, 0), MATCH($E288, CharacterData!$A$2:$AV$2, 0))</f>
        <v>60</v>
      </c>
      <c r="G288" s="5">
        <f>IFERROR(INDEX(BuffData!$B$3:$W$119, MATCH($E277, BuffData!$A$3:$A$119, 0), MATCH($E288, BuffData!$B$2:$W$2, 0)),-1)</f>
        <v>59</v>
      </c>
      <c r="H288" s="5">
        <f>IFERROR(
  IF(
    TRIM(INDEX(CharacterData!$G$3:$G$36, MATCH($E277, CharacterData!$A$3:$A$36, 0))) =
    TRIM(INDEX(CharacterData!$G$3:$G$36, MATCH(H276, CharacterData!$A$3:$A$36, 0))),
    INDEX(BuffData!$X$3:$AS$119,
          MATCH(H276, BuffData!$A$3:$A$119, 0),
          MATCH($E288, BuffData!$X$2:$AS$2, 0)
    ),
    0
  ),
-1
)</f>
        <v>-1</v>
      </c>
      <c r="I288" s="5">
        <f>IFERROR(
  IF(
    TRIM(INDEX(CharacterData!$G$3:$G$36, MATCH($E277, CharacterData!$A$3:$A$36, 0))) =
    TRIM(INDEX(CharacterData!$G$3:$G$36, MATCH(I276, CharacterData!$A$3:$A$36, 0))),
    INDEX(BuffData!$AT$3:$BO$119,
          MATCH(I276, BuffData!$A$3:$A$119, 0),
          MATCH($E288, BuffData!$AT$2:$BO$2, 0)
    ),
    0
  ),
-1
)</f>
        <v>0</v>
      </c>
      <c r="J288" s="5">
        <f>IFERROR(
  IF(
    TRIM(INDEX(CharacterData!$G$3:$G$36, MATCH($E277, CharacterData!$A$3:$A$36, 0))) =
    TRIM(INDEX(CharacterData!$G$3:$G$36, MATCH(J276, CharacterData!$A$3:$A$36, 0))),
    INDEX(BuffData!$AT$3:$BO$119,
          MATCH(J276, BuffData!$A$3:$A$119, 0),
          MATCH($E288, BuffData!$AT$2:$BO$2, 0)
    ),
    0
  ),
-1
)</f>
        <v>0</v>
      </c>
      <c r="K288" s="5">
        <f>IFERROR(
  IF(
    TRIM(INDEX(CharacterData!$G$3:$G$36, MATCH($E277, CharacterData!$A$3:$A$36, 0))) =
    TRIM(INDEX(CharacterData!$G$3:$G$36, MATCH(K276, CharacterData!$A$3:$A$36, 0))),
    INDEX(BuffData!$AT$3:$BO$119,
          MATCH(K276, BuffData!$A$3:$A$119, 0),
          MATCH($E288, BuffData!$AT$2:$BO$2, 0)
    ),
    0
  ),
-1
)</f>
        <v>0</v>
      </c>
      <c r="L288" s="5">
        <f>IFERROR(
  IF(
    TRIM(INDEX(CharacterData!$G$3:$G$36, MATCH($E277, CharacterData!$A$3:$A$36, 0))) =
    TRIM(INDEX(CharacterData!$G$3:$G$36, MATCH(L276, CharacterData!$A$3:$A$36, 0))),
    INDEX(SeasonData!$A$3:$W$27,
          MATCH(L276, SeasonData!$A$3:$A$27, 0),
          MATCH($E288, SeasonData!$A$2:$W$2, 0)
    ),
    0
  ),
-1
)</f>
        <v>0</v>
      </c>
      <c r="M288" s="5">
        <f t="shared" ref="M288" si="141">SUM(F288:L288)</f>
        <v>118</v>
      </c>
      <c r="N288" s="22" t="s">
        <v>166</v>
      </c>
      <c r="O288" s="5" cm="1">
        <f t="array" ref="O288">IFERROR(
  INDEX($M278:$M299,
    MATCH(
      _xlfn.SWITCH(O278,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$E278:$E299, 0
    )
  ),
0
)</f>
        <v>0</v>
      </c>
      <c r="P288" s="5">
        <v>0</v>
      </c>
      <c r="Q288" s="5">
        <f t="shared" si="135"/>
        <v>0</v>
      </c>
      <c r="S288" s="22" t="s">
        <v>166</v>
      </c>
      <c r="T288" s="5" cm="1">
        <f t="array" ref="T288">IFERROR(
  INDEX($M278:$M299,
    MATCH(
      _xlfn.SWITCH(T278,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$E278:$E299, 0
    )
  ),
0
)</f>
        <v>0</v>
      </c>
      <c r="U288" s="5">
        <v>0</v>
      </c>
      <c r="V288" s="5">
        <f t="shared" si="136"/>
        <v>0</v>
      </c>
      <c r="X288" s="22" t="s">
        <v>166</v>
      </c>
      <c r="Y288" s="5" cm="1">
        <f t="array" ref="Y288">IFERROR(
  INDEX($M278:$M299,
    MATCH(
      _xlfn.SWITCH(Y278,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$E278:$E299, 0
    )
  ),
0
)</f>
        <v>-1</v>
      </c>
      <c r="Z288" s="5">
        <v>0</v>
      </c>
      <c r="AA288" s="5">
        <f t="shared" si="137"/>
        <v>-1</v>
      </c>
      <c r="AC288" s="22" t="s">
        <v>166</v>
      </c>
      <c r="AD288" s="5" cm="1">
        <f t="array" ref="AD288">IFERROR(
  INDEX($M278:$M299,
    MATCH(
      _xlfn.SWITCH(AD278,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$E278:$E299, 0
    )
  ),
0
)</f>
        <v>-1</v>
      </c>
      <c r="AE288" s="5">
        <v>0</v>
      </c>
      <c r="AF288" s="5">
        <f t="shared" si="138"/>
        <v>-1</v>
      </c>
      <c r="AH288" s="22" t="s">
        <v>166</v>
      </c>
      <c r="AI288" s="5" cm="1">
        <f t="array" ref="AI288">IFERROR(
  INDEX($M278:$M299,
    MATCH(
      _xlfn.SWITCH(AI278,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$E278:$E299, 0
    )
  ),
0
)</f>
        <v>-1</v>
      </c>
      <c r="AJ288" s="5">
        <v>0</v>
      </c>
      <c r="AK288" s="5">
        <f t="shared" si="139"/>
        <v>-1</v>
      </c>
      <c r="AM288" s="22" t="s">
        <v>166</v>
      </c>
      <c r="AN288" s="5" cm="1">
        <f t="array" ref="AN288">IFERROR(
  INDEX($M278:$M299,
    MATCH(
      _xlfn.SWITCH(AN278,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$E278:$E299, 0
    )
  ),
0
)</f>
        <v>0</v>
      </c>
      <c r="AO288" s="5">
        <v>0</v>
      </c>
      <c r="AP288" s="5">
        <f t="shared" si="140"/>
        <v>0</v>
      </c>
    </row>
    <row r="289" spans="5:52" x14ac:dyDescent="0.3">
      <c r="E289" s="22" t="s">
        <v>135</v>
      </c>
      <c r="F289" s="6"/>
      <c r="G289" s="5">
        <f>IFERROR(INDEX(BuffData!$B$3:$W$119, MATCH($E277, BuffData!$A$3:$A$119, 0), MATCH($E289, BuffData!$B$2:$W$2, 0)),-1)</f>
        <v>0</v>
      </c>
      <c r="H289" s="5">
        <f>IFERROR(INDEX(BuffData!$X$3:$AS$119, MATCH(H276, BuffData!$A$3:$A$119, 0), MATCH($E289, BuffData!$X$2:$AS$2, 0)),-1)</f>
        <v>-1</v>
      </c>
      <c r="I289" s="5">
        <f>IFERROR(INDEX(BuffData!$AT$3:$BO$119, MATCH(I$16, BuffData!$A$3:$A$119, 0), MATCH($E289, BuffData!$AT$2:$BO$2, 0)),-1)</f>
        <v>0</v>
      </c>
      <c r="J289" s="5">
        <f>IFERROR(INDEX(BuffData!$AT$3:$BO$119, MATCH(J$16, BuffData!$A$3:$A$119, 0), MATCH($E289, BuffData!$AT$2:$BO$2, 0)),-1)</f>
        <v>0</v>
      </c>
      <c r="K289" s="5">
        <f>IFERROR(INDEX(BuffData!$AT$3:$BO$119, MATCH(K$16, BuffData!$A$3:$A$119, 0), MATCH($E289, BuffData!$AT$2:$BO$2, 0)),-1)</f>
        <v>0</v>
      </c>
      <c r="L289" s="5">
        <f>IFERROR(INDEX(SeasonData!$A$3:$W$27, MATCH(L$16, SeasonData!$A$3:$A$116, 0), MATCH(E289, SeasonData!$A$2:$W$2, 0)),-1)</f>
        <v>0</v>
      </c>
      <c r="M289" s="5">
        <f>SUM(G289:L289)</f>
        <v>-1</v>
      </c>
      <c r="N289" s="22" t="s">
        <v>123</v>
      </c>
      <c r="O289" s="5">
        <f>$M294</f>
        <v>-1</v>
      </c>
      <c r="P289" s="5">
        <v>0</v>
      </c>
      <c r="Q289" s="5">
        <f t="shared" si="135"/>
        <v>-1</v>
      </c>
      <c r="S289" s="22" t="s">
        <v>123</v>
      </c>
      <c r="T289" s="5">
        <f>$M294</f>
        <v>-1</v>
      </c>
      <c r="U289" s="5">
        <v>0</v>
      </c>
      <c r="V289" s="5">
        <f t="shared" si="136"/>
        <v>-1</v>
      </c>
      <c r="X289" s="22" t="s">
        <v>123</v>
      </c>
      <c r="Y289" s="5">
        <f>$M294</f>
        <v>-1</v>
      </c>
      <c r="Z289" s="5">
        <v>0</v>
      </c>
      <c r="AA289" s="5">
        <f t="shared" si="137"/>
        <v>-1</v>
      </c>
      <c r="AC289" s="22" t="s">
        <v>123</v>
      </c>
      <c r="AD289" s="5">
        <f>$M294</f>
        <v>-1</v>
      </c>
      <c r="AE289" s="5">
        <v>0</v>
      </c>
      <c r="AF289" s="5">
        <f t="shared" si="138"/>
        <v>-1</v>
      </c>
      <c r="AH289" s="22" t="s">
        <v>123</v>
      </c>
      <c r="AI289" s="5">
        <f>$M294</f>
        <v>-1</v>
      </c>
      <c r="AJ289" s="5">
        <v>0</v>
      </c>
      <c r="AK289" s="5">
        <f t="shared" si="139"/>
        <v>-1</v>
      </c>
      <c r="AM289" s="22" t="s">
        <v>123</v>
      </c>
      <c r="AN289" s="5">
        <f>$M294</f>
        <v>-1</v>
      </c>
      <c r="AO289" s="5">
        <v>0</v>
      </c>
      <c r="AP289" s="5">
        <f t="shared" si="140"/>
        <v>-1</v>
      </c>
    </row>
    <row r="290" spans="5:52" x14ac:dyDescent="0.3">
      <c r="E290" s="22" t="s">
        <v>136</v>
      </c>
      <c r="F290" s="6"/>
      <c r="G290" s="5">
        <f>IFERROR(INDEX(BuffData!$B$3:$W$119, MATCH($E277, BuffData!$A$3:$A$119, 0), MATCH($E290, BuffData!$B$2:$W$2, 0)),-1)</f>
        <v>0</v>
      </c>
      <c r="H290" s="5">
        <f>IFERROR(INDEX(BuffData!$X$3:$AS$119, MATCH(H276, BuffData!$A$3:$A$119, 0), MATCH($E290, BuffData!$X$2:$AS$2, 0)),-1)</f>
        <v>-1</v>
      </c>
      <c r="I290" s="5">
        <f>IFERROR(INDEX(BuffData!$AT$3:$BO$119, MATCH(I$16, BuffData!$A$3:$A$119, 0), MATCH($E290, BuffData!$AT$2:$BO$2, 0)),-1)</f>
        <v>0</v>
      </c>
      <c r="J290" s="5">
        <f>IFERROR(INDEX(BuffData!$AT$3:$BO$119, MATCH(J$16, BuffData!$A$3:$A$119, 0), MATCH($E290, BuffData!$AT$2:$BO$2, 0)),-1)</f>
        <v>0</v>
      </c>
      <c r="K290" s="5">
        <f>IFERROR(INDEX(BuffData!$AT$3:$BO$119, MATCH(K$16, BuffData!$A$3:$A$119, 0), MATCH($E290, BuffData!$AT$2:$BO$2, 0)),-1)</f>
        <v>0</v>
      </c>
      <c r="L290" s="5">
        <f>IFERROR(INDEX(SeasonData!$A$3:$W$27, MATCH(L$16, SeasonData!$A$3:$A$116, 0), MATCH(E290, SeasonData!$A$2:$W$2, 0)),-1)</f>
        <v>0</v>
      </c>
      <c r="M290" s="5">
        <f t="shared" ref="M290:M294" si="142">SUM(G290:L290)</f>
        <v>-1</v>
      </c>
      <c r="N290" s="22" t="s">
        <v>162</v>
      </c>
      <c r="O290" s="5">
        <f>$M295</f>
        <v>24</v>
      </c>
      <c r="P290" s="5">
        <v>0</v>
      </c>
      <c r="Q290" s="5">
        <f t="shared" si="135"/>
        <v>24</v>
      </c>
      <c r="S290" s="22" t="s">
        <v>162</v>
      </c>
      <c r="T290" s="5">
        <f>$M295</f>
        <v>24</v>
      </c>
      <c r="U290" s="5">
        <v>0</v>
      </c>
      <c r="V290" s="5">
        <f t="shared" si="136"/>
        <v>24</v>
      </c>
      <c r="X290" s="22" t="s">
        <v>162</v>
      </c>
      <c r="Y290" s="5">
        <f>$M295</f>
        <v>24</v>
      </c>
      <c r="Z290" s="5">
        <v>0</v>
      </c>
      <c r="AA290" s="5">
        <f t="shared" si="137"/>
        <v>24</v>
      </c>
      <c r="AC290" s="22" t="s">
        <v>162</v>
      </c>
      <c r="AD290" s="5">
        <f>$M295</f>
        <v>24</v>
      </c>
      <c r="AE290" s="5">
        <v>0</v>
      </c>
      <c r="AF290" s="5">
        <f t="shared" si="138"/>
        <v>24</v>
      </c>
      <c r="AH290" s="22" t="s">
        <v>162</v>
      </c>
      <c r="AI290" s="5">
        <f>$M295</f>
        <v>24</v>
      </c>
      <c r="AJ290" s="5">
        <v>0</v>
      </c>
      <c r="AK290" s="5">
        <f t="shared" si="139"/>
        <v>24</v>
      </c>
      <c r="AM290" s="22" t="s">
        <v>162</v>
      </c>
      <c r="AN290" s="5">
        <f>$M295</f>
        <v>24</v>
      </c>
      <c r="AO290" s="5">
        <v>0</v>
      </c>
      <c r="AP290" s="5">
        <f t="shared" si="140"/>
        <v>24</v>
      </c>
    </row>
    <row r="291" spans="5:52" x14ac:dyDescent="0.3">
      <c r="E291" s="22" t="s">
        <v>139</v>
      </c>
      <c r="F291" s="6"/>
      <c r="G291" s="5">
        <f>IFERROR(INDEX(BuffData!$B$3:$W$119, MATCH($E277, BuffData!$A$3:$A$119, 0), MATCH($E291, BuffData!$B$2:$W$2, 0)),-1)</f>
        <v>0</v>
      </c>
      <c r="H291" s="5">
        <f>IFERROR(INDEX(BuffData!$X$3:$AS$119, MATCH(H276, BuffData!$A$3:$A$119, 0), MATCH($E291, BuffData!$X$2:$AS$2, 0)),-1)</f>
        <v>-1</v>
      </c>
      <c r="I291" s="5">
        <f>IFERROR(INDEX(BuffData!$AT$3:$BO$119, MATCH(I$16, BuffData!$A$3:$A$119, 0), MATCH($E291, BuffData!$AT$2:$BO$2, 0)),-1)</f>
        <v>0</v>
      </c>
      <c r="J291" s="5">
        <f>IFERROR(INDEX(BuffData!$AT$3:$BO$119, MATCH(J$16, BuffData!$A$3:$A$119, 0), MATCH($E291, BuffData!$AT$2:$BO$2, 0)),-1)</f>
        <v>0</v>
      </c>
      <c r="K291" s="5">
        <f>IFERROR(INDEX(BuffData!$AT$3:$BO$119, MATCH(K$16, BuffData!$A$3:$A$119, 0), MATCH($E291, BuffData!$AT$2:$BO$2, 0)),-1)</f>
        <v>0</v>
      </c>
      <c r="L291" s="5">
        <f>IFERROR(INDEX(SeasonData!$A$3:$W$27, MATCH(L$16, SeasonData!$A$3:$A$116, 0), MATCH(E291, SeasonData!$A$2:$W$2, 0)),-1)</f>
        <v>0</v>
      </c>
      <c r="M291" s="5">
        <f t="shared" si="142"/>
        <v>-1</v>
      </c>
      <c r="N291" s="5" t="s">
        <v>104</v>
      </c>
      <c r="O291" s="5">
        <f>$M296</f>
        <v>-1</v>
      </c>
      <c r="P291" s="5">
        <v>0</v>
      </c>
      <c r="Q291" s="5">
        <f t="shared" si="135"/>
        <v>-1</v>
      </c>
      <c r="S291" s="5" t="s">
        <v>104</v>
      </c>
      <c r="T291" s="5">
        <f>$M296</f>
        <v>-1</v>
      </c>
      <c r="U291" s="5">
        <v>0</v>
      </c>
      <c r="V291" s="5">
        <f t="shared" si="136"/>
        <v>-1</v>
      </c>
      <c r="X291" s="5" t="s">
        <v>104</v>
      </c>
      <c r="Y291" s="5">
        <f>$M296</f>
        <v>-1</v>
      </c>
      <c r="Z291" s="5">
        <v>0</v>
      </c>
      <c r="AA291" s="5">
        <f t="shared" si="137"/>
        <v>-1</v>
      </c>
      <c r="AC291" s="5" t="s">
        <v>104</v>
      </c>
      <c r="AD291" s="5">
        <f>$M296</f>
        <v>-1</v>
      </c>
      <c r="AE291" s="5">
        <v>0</v>
      </c>
      <c r="AF291" s="5">
        <f t="shared" si="138"/>
        <v>-1</v>
      </c>
      <c r="AH291" s="5" t="s">
        <v>104</v>
      </c>
      <c r="AI291" s="5">
        <f>$M296</f>
        <v>-1</v>
      </c>
      <c r="AJ291" s="5">
        <v>0</v>
      </c>
      <c r="AK291" s="5">
        <f t="shared" si="139"/>
        <v>-1</v>
      </c>
      <c r="AM291" s="5" t="s">
        <v>104</v>
      </c>
      <c r="AN291" s="5">
        <f>$M296</f>
        <v>-1</v>
      </c>
      <c r="AO291" s="5">
        <v>0</v>
      </c>
      <c r="AP291" s="5">
        <f t="shared" si="140"/>
        <v>-1</v>
      </c>
    </row>
    <row r="292" spans="5:52" x14ac:dyDescent="0.3">
      <c r="E292" s="22" t="s">
        <v>137</v>
      </c>
      <c r="F292" s="6"/>
      <c r="G292" s="5">
        <f>IFERROR(INDEX(BuffData!$B$3:$W$119, MATCH($E277, BuffData!$A$3:$A$119, 0), MATCH($E292, BuffData!$B$2:$W$2, 0)),-1)</f>
        <v>0</v>
      </c>
      <c r="H292" s="5">
        <f>IFERROR(INDEX(BuffData!$X$3:$AS$119, MATCH(H276, BuffData!$A$3:$A$119, 0), MATCH($E292, BuffData!$X$2:$AS$2, 0)),-1)</f>
        <v>-1</v>
      </c>
      <c r="I292" s="5">
        <f>IFERROR(INDEX(BuffData!$AT$3:$BO$119, MATCH(I$16, BuffData!$A$3:$A$119, 0), MATCH($E292, BuffData!$AT$2:$BO$2, 0)),-1)</f>
        <v>0</v>
      </c>
      <c r="J292" s="5">
        <f>IFERROR(INDEX(BuffData!$AT$3:$BO$119, MATCH(J$16, BuffData!$A$3:$A$119, 0), MATCH($E292, BuffData!$AT$2:$BO$2, 0)),-1)</f>
        <v>0</v>
      </c>
      <c r="K292" s="5">
        <f>IFERROR(INDEX(BuffData!$AT$3:$BO$119, MATCH(K$16, BuffData!$A$3:$A$119, 0), MATCH($E292, BuffData!$AT$2:$BO$2, 0)),-1)</f>
        <v>0</v>
      </c>
      <c r="L292" s="5">
        <f>IFERROR(INDEX(SeasonData!$A$3:$W$27, MATCH(L$16, SeasonData!$A$3:$A$116, 0), MATCH(E292, SeasonData!$A$2:$W$2, 0)),-1)</f>
        <v>0</v>
      </c>
      <c r="M292" s="5">
        <f t="shared" si="142"/>
        <v>-1</v>
      </c>
      <c r="N292" s="5" t="s">
        <v>110</v>
      </c>
      <c r="O292" s="5">
        <f>$M297</f>
        <v>-1</v>
      </c>
      <c r="P292" s="5">
        <v>0</v>
      </c>
      <c r="Q292" s="5">
        <f t="shared" si="135"/>
        <v>-1</v>
      </c>
      <c r="S292" s="5" t="s">
        <v>110</v>
      </c>
      <c r="T292" s="5">
        <f>$M297</f>
        <v>-1</v>
      </c>
      <c r="U292" s="5">
        <v>0</v>
      </c>
      <c r="V292" s="5">
        <f t="shared" si="136"/>
        <v>-1</v>
      </c>
      <c r="X292" s="5" t="s">
        <v>110</v>
      </c>
      <c r="Y292" s="5">
        <f>$M297</f>
        <v>-1</v>
      </c>
      <c r="Z292" s="5">
        <v>0</v>
      </c>
      <c r="AA292" s="5">
        <f t="shared" si="137"/>
        <v>-1</v>
      </c>
      <c r="AC292" s="5" t="s">
        <v>110</v>
      </c>
      <c r="AD292" s="5">
        <f>$M297</f>
        <v>-1</v>
      </c>
      <c r="AE292" s="5">
        <v>0</v>
      </c>
      <c r="AF292" s="5">
        <f t="shared" si="138"/>
        <v>-1</v>
      </c>
      <c r="AH292" s="5" t="s">
        <v>110</v>
      </c>
      <c r="AI292" s="5">
        <f>$M297</f>
        <v>-1</v>
      </c>
      <c r="AJ292" s="5">
        <v>0</v>
      </c>
      <c r="AK292" s="5">
        <f t="shared" si="139"/>
        <v>-1</v>
      </c>
      <c r="AM292" s="5" t="s">
        <v>110</v>
      </c>
      <c r="AN292" s="5">
        <f>$M297</f>
        <v>-1</v>
      </c>
      <c r="AO292" s="5">
        <v>0</v>
      </c>
      <c r="AP292" s="5">
        <f t="shared" si="140"/>
        <v>-1</v>
      </c>
    </row>
    <row r="293" spans="5:52" x14ac:dyDescent="0.3">
      <c r="E293" s="22" t="s">
        <v>138</v>
      </c>
      <c r="F293" s="6"/>
      <c r="G293" s="5">
        <f>IFERROR(INDEX(BuffData!$B$3:$W$119, MATCH($E277, BuffData!$A$3:$A$119, 0), MATCH($E293, BuffData!$B$2:$W$2, 0)),-1)</f>
        <v>0</v>
      </c>
      <c r="H293" s="5">
        <f>IFERROR(INDEX(BuffData!$X$3:$AS$119, MATCH(H276, BuffData!$A$3:$A$119, 0), MATCH($E293, BuffData!$X$2:$AS$2, 0)),-1)</f>
        <v>-1</v>
      </c>
      <c r="I293" s="5">
        <f>IFERROR(INDEX(BuffData!$AT$3:$BO$119, MATCH(I$16, BuffData!$A$3:$A$119, 0), MATCH($E293, BuffData!$AT$2:$BO$2, 0)),-1)</f>
        <v>0</v>
      </c>
      <c r="J293" s="5">
        <f>IFERROR(INDEX(BuffData!$AT$3:$BO$119, MATCH(J$16, BuffData!$A$3:$A$119, 0), MATCH($E293, BuffData!$AT$2:$BO$2, 0)),-1)</f>
        <v>0</v>
      </c>
      <c r="K293" s="5">
        <f>IFERROR(INDEX(BuffData!$AT$3:$BO$119, MATCH(K$16, BuffData!$A$3:$A$119, 0), MATCH($E293, BuffData!$AT$2:$BO$2, 0)),-1)</f>
        <v>0</v>
      </c>
      <c r="L293" s="5">
        <f>IFERROR(INDEX(SeasonData!$A$3:$W$27, MATCH(L$16, SeasonData!$A$3:$A$116, 0), MATCH(E293, SeasonData!$A$2:$W$2, 0)),-1)</f>
        <v>0</v>
      </c>
      <c r="M293" s="5">
        <f t="shared" si="142"/>
        <v>-1</v>
      </c>
      <c r="N293" s="5" t="s">
        <v>133</v>
      </c>
      <c r="O293" s="5">
        <f>$M298</f>
        <v>-1</v>
      </c>
      <c r="P293" s="5">
        <v>0</v>
      </c>
      <c r="Q293" s="5">
        <f t="shared" si="135"/>
        <v>-1</v>
      </c>
      <c r="S293" s="5" t="s">
        <v>133</v>
      </c>
      <c r="T293" s="5">
        <f>$M298</f>
        <v>-1</v>
      </c>
      <c r="U293" s="5">
        <v>0</v>
      </c>
      <c r="V293" s="5">
        <f t="shared" si="136"/>
        <v>-1</v>
      </c>
      <c r="X293" s="5" t="s">
        <v>133</v>
      </c>
      <c r="Y293" s="5">
        <f>$M298</f>
        <v>-1</v>
      </c>
      <c r="Z293" s="5">
        <v>0</v>
      </c>
      <c r="AA293" s="5">
        <f t="shared" si="137"/>
        <v>-1</v>
      </c>
      <c r="AC293" s="5" t="s">
        <v>133</v>
      </c>
      <c r="AD293" s="5">
        <f>$M298</f>
        <v>-1</v>
      </c>
      <c r="AE293" s="5">
        <v>0</v>
      </c>
      <c r="AF293" s="5">
        <f t="shared" si="138"/>
        <v>-1</v>
      </c>
      <c r="AH293" s="5" t="s">
        <v>133</v>
      </c>
      <c r="AI293" s="5">
        <f>$M298</f>
        <v>-1</v>
      </c>
      <c r="AJ293" s="5">
        <v>0</v>
      </c>
      <c r="AK293" s="5">
        <f t="shared" si="139"/>
        <v>-1</v>
      </c>
      <c r="AM293" s="5" t="s">
        <v>133</v>
      </c>
      <c r="AN293" s="5">
        <f>$M298</f>
        <v>-1</v>
      </c>
      <c r="AO293" s="5">
        <v>0</v>
      </c>
      <c r="AP293" s="5">
        <f t="shared" si="140"/>
        <v>-1</v>
      </c>
    </row>
    <row r="294" spans="5:52" x14ac:dyDescent="0.3">
      <c r="E294" s="22" t="s">
        <v>123</v>
      </c>
      <c r="F294" s="6"/>
      <c r="G294" s="5">
        <f>IFERROR(INDEX(BuffData!$B$3:$W$119, MATCH($E277, BuffData!$A$3:$A$119, 0), MATCH($E294, BuffData!$B$2:$W$2, 0)),-1)</f>
        <v>0</v>
      </c>
      <c r="H294" s="5">
        <f>IFERROR(
  IF(
    TRIM(INDEX(CharacterData!$G$3:$G$36, MATCH($E277, CharacterData!$A$3:$A$36, 0))) =
    TRIM(INDEX(CharacterData!$G$3:$G$36, MATCH(H276, CharacterData!$A$3:$A$36, 0))),
    INDEX(BuffData!$X$3:$AS$119,
          MATCH(H276, BuffData!$A$3:$A$119, 0),
          MATCH($E294, BuffData!$X$2:$AS$2, 0)
    ),
    0
  ),
-1
)</f>
        <v>-1</v>
      </c>
      <c r="I294" s="5">
        <f>IFERROR(
  IF(
    TRIM(INDEX(CharacterData!$G$3:$G$36, MATCH($E277, CharacterData!$A$3:$A$36, 0))) =
    TRIM(INDEX(CharacterData!$G$3:$G$36, MATCH(I276, CharacterData!$A$3:$A$36, 0))),
    INDEX(BuffData!$AT$3:$BO$119,
          MATCH(I276, BuffData!$A$3:$A$119, 0),
          MATCH($E294, BuffData!$AT$2:$BO$2, 0)
    ),
    0
  ),
-1
)</f>
        <v>0</v>
      </c>
      <c r="J294" s="5">
        <f>IFERROR(
  IF(
    TRIM(INDEX(CharacterData!$G$3:$G$36, MATCH($E277, CharacterData!$A$3:$A$36, 0))) =
    TRIM(INDEX(CharacterData!$G$3:$G$36, MATCH(J276, CharacterData!$A$3:$A$36, 0))),
    INDEX(BuffData!$AT$3:$BO$119,
          MATCH(J276, BuffData!$A$3:$A$119, 0),
          MATCH($E294, BuffData!$AT$2:$BO$2, 0)
    ),
    0
  ),
-1
)</f>
        <v>0</v>
      </c>
      <c r="K294" s="5">
        <f>IFERROR(
  IF(
    TRIM(INDEX(CharacterData!$G$3:$G$36, MATCH($E277, CharacterData!$A$3:$A$36, 0))) =
    TRIM(INDEX(CharacterData!$G$3:$G$36, MATCH(K276, CharacterData!$A$3:$A$36, 0))),
    INDEX(BuffData!$AT$3:$BO$119,
          MATCH(K276, BuffData!$A$3:$A$119, 0),
          MATCH($E294, BuffData!$AT$2:$BO$2, 0)
    ),
    0
  ),
-1
)</f>
        <v>0</v>
      </c>
      <c r="L294" s="5">
        <f>IFERROR(
  IF(
    TRIM(INDEX(CharacterData!$G$3:$G$36, MATCH($E277, CharacterData!$A$3:$A$36, 0))) =
    TRIM(INDEX(CharacterData!$G$3:$G$36, MATCH(L276, CharacterData!$A$3:$A$36, 0))),
    INDEX(SeasonData!$A$3:$W$27,
          MATCH(L276, SeasonData!$A$3:$A$27, 0),
          MATCH($E294, SeasonData!$A$2:$W$2, 0)
    ),
    0
  ),
-1
)</f>
        <v>0</v>
      </c>
      <c r="M294" s="5">
        <f t="shared" si="142"/>
        <v>-1</v>
      </c>
    </row>
    <row r="295" spans="5:52" x14ac:dyDescent="0.3">
      <c r="E295" s="22" t="s">
        <v>162</v>
      </c>
      <c r="F295" s="6"/>
      <c r="G295" s="5">
        <f>IFERROR(INDEX(BuffData!$B$3:$W$119, MATCH($E277, BuffData!$A$3:$A$119, 0), MATCH($E295, BuffData!$B$2:$W$2, 0)),-1)</f>
        <v>0</v>
      </c>
      <c r="H295" s="5">
        <f>IFERROR(INDEX(BuffData!$X$3:$AS$119, MATCH(H276, BuffData!$A$3:$A$119, 0), MATCH($E295, BuffData!$X$2:$AS$2, 0)),-1)</f>
        <v>-1</v>
      </c>
      <c r="I295" s="5">
        <f>IFERROR(INDEX(BuffData!$AT$3:$BO$119, MATCH(I$16, BuffData!$A$3:$A$119, 0), MATCH($E295, BuffData!$AT$2:$BO$2, 0)),-1)</f>
        <v>0</v>
      </c>
      <c r="J295" s="5">
        <f>IFERROR(INDEX(BuffData!$AT$3:$BO$119, MATCH(J$16, BuffData!$A$3:$A$119, 0), MATCH($E295, BuffData!$AT$2:$BO$2, 0)),-1)</f>
        <v>0</v>
      </c>
      <c r="K295" s="5">
        <f>IFERROR(INDEX(BuffData!$AT$3:$BO$119, MATCH(K$16, BuffData!$A$3:$A$119, 0), MATCH($E295, BuffData!$AT$2:$BO$2, 0)),-1)</f>
        <v>25</v>
      </c>
      <c r="L295" s="5">
        <f>IFERROR(INDEX(SeasonData!$A$3:$W$27, MATCH(L$16, SeasonData!$A$3:$A$116, 0), MATCH(E295, SeasonData!$A$2:$W$2, 0)),-1)</f>
        <v>0</v>
      </c>
      <c r="M295" s="5">
        <f>SUM(G295:L295)</f>
        <v>24</v>
      </c>
      <c r="O295" s="5" t="s">
        <v>167</v>
      </c>
      <c r="P295" s="5">
        <f>Q280 * (Q281+100)/100 * Q282/100 * ((1-Q283/100) + Q283/100*Q284/100) * (Q285+Q286+Q287+100)/100 * (Q288+Q289+Q290+100)/100 * (800 + 8*$N$3 ) / (800 + 8*$N$3 + (792 + 8*$N$4)*(1-Q291/100)) * (1+Q292/100) * (1 - $Q$3/100 + Q293/100)</f>
        <v>14326.258298802777</v>
      </c>
      <c r="T295" s="5" t="s">
        <v>167</v>
      </c>
      <c r="U295" s="5">
        <f>V280 * (V281+100)/100 * V282/100 * ((1-V283/100) + V283/100*V284/100) * (V285+V286+V287+100)/100 * (V288+V289+V290+100)/100 * (800 + 8*$N$3 ) / (800 + 8*$N$3 + (792 + 8*$N$4)*(1-V291/100)) * (1+V292/100) * (1 - $Q$3/100 + V293/100)</f>
        <v>28538.876262078291</v>
      </c>
      <c r="Y295" s="5" t="s">
        <v>167</v>
      </c>
      <c r="Z295" s="5">
        <f>AA280 * (AA281+100)/100 * AA282/100 * ((1-AA283/100) + AA283/100*AA284/100) * (AA285+AA286+AA287+100)/100 * (AA288+AA289+AA290+100)/100 * (800 + 8*$N$3 ) / (800 + 8*$N$3 + (792 + 8*$N$4)*(1-AA291/100)) * (1+AA292/100) * (1 - $Q$3/100 + AA293/100)</f>
        <v>12104.766552207273</v>
      </c>
      <c r="AD295" s="5" t="s">
        <v>167</v>
      </c>
      <c r="AE295" s="5">
        <f>AF280 * (AF281+100)/100 * AF282/100 * ((1-AF283/100) + AF283/100*AF284/100) * (AF285+AF286+AF287+100)/100 * (AF288+AF289+AF290+100)/100 * (800 + 8*$N$3 ) / (800 + 8*$N$3 + (792 + 8*$N$4)*(1-AF291/100)) * (1+AF292/100) * (1 - $Q$3/100 + AF293/100)</f>
        <v>51543.350960455915</v>
      </c>
      <c r="AI295" s="5" t="s">
        <v>167</v>
      </c>
      <c r="AJ295" s="5">
        <f>AK280 * (AK281+100)/100 * AK282/100 * ((1-AK283/100) + AK283/100*AK284/100) * (AK285+AK286+AK287+100)/100 * (AK288+AK289+AK290+100)/100 * (800 + 8*$N$3 ) / (800 + 8*$N$3 + (792 + 8*$N$4)*(1-AK291/100)) * (1+AK292/100) * (1 - $Q$3/100 + AK293/100)</f>
        <v>82426.269270104473</v>
      </c>
      <c r="AN295" s="5" t="s">
        <v>167</v>
      </c>
      <c r="AO295" s="5">
        <v>82680</v>
      </c>
    </row>
    <row r="296" spans="5:52" x14ac:dyDescent="0.3">
      <c r="E296" s="5" t="s">
        <v>104</v>
      </c>
      <c r="F296" s="6"/>
      <c r="G296" s="5">
        <f>IFERROR(INDEX(BuffData!$B$3:$W$119, MATCH($E277, BuffData!$A$3:$A$119, 0), MATCH($E296, BuffData!$B$2:$W$2, 0)),-1)</f>
        <v>0</v>
      </c>
      <c r="H296" s="5">
        <f>IFERROR(INDEX(BuffData!$X$3:$AS$119, MATCH(H276, BuffData!$A$3:$A$119, 0), MATCH($E296, BuffData!$X$2:$AS$2, 0)),-1)</f>
        <v>-1</v>
      </c>
      <c r="I296" s="5">
        <f>IFERROR(INDEX(BuffData!$AT$3:$BO$119, MATCH(I$16, BuffData!$A$3:$A$119, 0), MATCH($E296, BuffData!$AT$2:$BO$2, 0)),-1)</f>
        <v>0</v>
      </c>
      <c r="J296" s="5">
        <f>IFERROR(INDEX(BuffData!$AT$3:$BO$119, MATCH(J$16, BuffData!$A$3:$A$119, 0), MATCH($E296, BuffData!$AT$2:$BO$2, 0)),-1)</f>
        <v>0</v>
      </c>
      <c r="K296" s="5">
        <f>IFERROR(INDEX(BuffData!$AT$3:$BO$119, MATCH(K$16, BuffData!$A$3:$A$119, 0), MATCH($E296, BuffData!$AT$2:$BO$2, 0)),-1)</f>
        <v>0</v>
      </c>
      <c r="L296" s="5">
        <f>IFERROR(INDEX(SeasonData!$A$3:$W$27, MATCH(L$16, SeasonData!$A$3:$A$116, 0), MATCH(E296, SeasonData!$A$2:$W$2, 0)),-1)</f>
        <v>0</v>
      </c>
      <c r="M296" s="5">
        <f t="shared" ref="M296:M298" si="143">SUM(G296:L296)</f>
        <v>-1</v>
      </c>
    </row>
    <row r="297" spans="5:52" x14ac:dyDescent="0.3">
      <c r="E297" s="5" t="s">
        <v>110</v>
      </c>
      <c r="F297" s="6"/>
      <c r="G297" s="5">
        <f>IFERROR(INDEX(BuffData!$B$3:$W$119, MATCH($E277, BuffData!$A$3:$A$119, 0), MATCH($E297, BuffData!$B$2:$W$2, 0)),-1)</f>
        <v>0</v>
      </c>
      <c r="H297" s="5">
        <f>IFERROR(INDEX(BuffData!$X$3:$AS$119, MATCH(H276, BuffData!$A$3:$A$119, 0), MATCH($E297, BuffData!$X$2:$AS$2, 0)),-1)</f>
        <v>-1</v>
      </c>
      <c r="I297" s="5">
        <f>IFERROR(INDEX(BuffData!$AT$3:$BO$119, MATCH(I$16, BuffData!$A$3:$A$119, 0), MATCH($E297, BuffData!$AT$2:$BO$2, 0)),-1)</f>
        <v>0</v>
      </c>
      <c r="J297" s="5">
        <f>IFERROR(INDEX(BuffData!$AT$3:$BO$119, MATCH(J$16, BuffData!$A$3:$A$119, 0), MATCH($E297, BuffData!$AT$2:$BO$2, 0)),-1)</f>
        <v>0</v>
      </c>
      <c r="K297" s="5">
        <f>IFERROR(INDEX(BuffData!$AT$3:$BO$119, MATCH(K$16, BuffData!$A$3:$A$119, 0), MATCH($E297, BuffData!$AT$2:$BO$2, 0)),-1)</f>
        <v>0</v>
      </c>
      <c r="L297" s="5">
        <f>IFERROR(INDEX(SeasonData!$A$3:$W$27, MATCH(L$16, SeasonData!$A$3:$A$116, 0), MATCH(E297, SeasonData!$A$2:$W$2, 0)),-1)</f>
        <v>0</v>
      </c>
      <c r="M297" s="5">
        <f t="shared" si="143"/>
        <v>-1</v>
      </c>
    </row>
    <row r="298" spans="5:52" x14ac:dyDescent="0.3">
      <c r="E298" s="5" t="s">
        <v>133</v>
      </c>
      <c r="F298" s="6"/>
      <c r="G298" s="5">
        <f>IFERROR(INDEX(BuffData!$B$3:$W$119, MATCH($E277, BuffData!$A$3:$A$119, 0), MATCH($E298, BuffData!$B$2:$W$2, 0)),-1)</f>
        <v>0</v>
      </c>
      <c r="H298" s="5">
        <f>IFERROR(INDEX(BuffData!$X$3:$AS$119, MATCH(H276, BuffData!$A$3:$A$119, 0), MATCH($E298, BuffData!$X$2:$AS$2, 0)),-1)</f>
        <v>-1</v>
      </c>
      <c r="I298" s="5">
        <f>IFERROR(INDEX(BuffData!$AT$3:$BO$119, MATCH(I$16, BuffData!$A$3:$A$119, 0), MATCH($E298, BuffData!$AT$2:$BO$2, 0)),-1)</f>
        <v>0</v>
      </c>
      <c r="J298" s="5">
        <f>IFERROR(INDEX(BuffData!$AT$3:$BO$119, MATCH(J$16, BuffData!$A$3:$A$119, 0), MATCH($E298, BuffData!$AT$2:$BO$2, 0)),-1)</f>
        <v>0</v>
      </c>
      <c r="K298" s="5">
        <f>IFERROR(INDEX(BuffData!$AT$3:$BO$119, MATCH(K$16, BuffData!$A$3:$A$119, 0), MATCH($E298, BuffData!$AT$2:$BO$2, 0)),-1)</f>
        <v>0</v>
      </c>
      <c r="L298" s="5">
        <f>IFERROR(INDEX(SeasonData!$A$3:$W$27, MATCH(L$16, SeasonData!$A$3:$A$116, 0), MATCH(E298, SeasonData!$A$2:$W$2, 0)),-1)</f>
        <v>0</v>
      </c>
      <c r="M298" s="5">
        <f t="shared" si="143"/>
        <v>-1</v>
      </c>
    </row>
    <row r="302" spans="5:52" x14ac:dyDescent="0.3">
      <c r="H302" s="5" t="str">
        <f>IFERROR(
  CHOOSE(
    MATCH(E303, $E$2:$E$4, 0),
    $E$3, $E$4, $E$2
  ),
  "선택 필요"
)</f>
        <v>선택 필요</v>
      </c>
      <c r="I302" s="5" t="str">
        <f>$E$2</f>
        <v>유노</v>
      </c>
      <c r="J302" s="5" t="str">
        <f>$E$3</f>
        <v>린네</v>
      </c>
      <c r="K302" s="5" t="str">
        <f>$E$4</f>
        <v>모니에</v>
      </c>
      <c r="L302" s="5" t="str">
        <f>$K$3</f>
        <v>능양</v>
      </c>
      <c r="N302" s="23" t="s">
        <v>152</v>
      </c>
    </row>
    <row r="303" spans="5:52" x14ac:dyDescent="0.3">
      <c r="E303" s="23" t="s">
        <v>23</v>
      </c>
      <c r="F303" s="5" t="s">
        <v>143</v>
      </c>
      <c r="G303" s="5" t="s">
        <v>105</v>
      </c>
      <c r="H303" s="5" t="s">
        <v>142</v>
      </c>
      <c r="I303" s="5" t="s">
        <v>124</v>
      </c>
      <c r="J303" s="5" t="s">
        <v>125</v>
      </c>
      <c r="K303" s="5" t="s">
        <v>151</v>
      </c>
      <c r="L303" s="5" t="s">
        <v>149</v>
      </c>
      <c r="M303" s="5" t="s">
        <v>109</v>
      </c>
      <c r="N303" s="5" t="s">
        <v>150</v>
      </c>
      <c r="O303" s="153" t="s">
        <v>114</v>
      </c>
      <c r="P303" s="154"/>
      <c r="Q303" s="155"/>
      <c r="S303" s="5" t="s">
        <v>150</v>
      </c>
      <c r="T303" s="153" t="s">
        <v>156</v>
      </c>
      <c r="U303" s="154"/>
      <c r="V303" s="155"/>
      <c r="X303" s="5" t="s">
        <v>150</v>
      </c>
      <c r="Y303" s="153" t="s">
        <v>193</v>
      </c>
      <c r="Z303" s="154"/>
      <c r="AA303" s="155"/>
      <c r="AC303" s="5" t="s">
        <v>150</v>
      </c>
      <c r="AD303" s="153" t="s">
        <v>214</v>
      </c>
      <c r="AE303" s="154"/>
      <c r="AF303" s="155"/>
      <c r="AH303" s="5" t="s">
        <v>150</v>
      </c>
      <c r="AI303" s="153" t="s">
        <v>157</v>
      </c>
      <c r="AJ303" s="154"/>
      <c r="AK303" s="155"/>
      <c r="AM303" s="5" t="s">
        <v>150</v>
      </c>
      <c r="AN303" s="153" t="s">
        <v>207</v>
      </c>
      <c r="AO303" s="154"/>
      <c r="AP303" s="155"/>
      <c r="AR303" s="5" t="s">
        <v>150</v>
      </c>
      <c r="AS303" s="153" t="s">
        <v>215</v>
      </c>
      <c r="AT303" s="154"/>
      <c r="AU303" s="155"/>
      <c r="AW303" s="5" t="s">
        <v>150</v>
      </c>
      <c r="AX303" s="153" t="s">
        <v>177</v>
      </c>
      <c r="AY303" s="154"/>
      <c r="AZ303" s="155"/>
    </row>
    <row r="304" spans="5:52" x14ac:dyDescent="0.3">
      <c r="E304" s="5" t="s">
        <v>115</v>
      </c>
      <c r="F304" s="5">
        <f>INDEX(CharacterData!$A$3:$AV$36, MATCH(E303, CharacterData!$A$3:$A$36, 0), MATCH($E304, CharacterData!$A$2:$AV$2, 0))</f>
        <v>1026</v>
      </c>
      <c r="G304" s="6"/>
      <c r="H304" s="6"/>
      <c r="I304" s="6"/>
      <c r="J304" s="6"/>
      <c r="K304" s="6"/>
      <c r="L304" s="6"/>
      <c r="M304" s="5">
        <f>F304</f>
        <v>1026</v>
      </c>
      <c r="N304" s="5" t="s">
        <v>118</v>
      </c>
      <c r="O304" s="153" t="s">
        <v>159</v>
      </c>
      <c r="P304" s="154"/>
      <c r="Q304" s="155"/>
      <c r="S304" s="5" t="s">
        <v>118</v>
      </c>
      <c r="T304" s="153" t="s">
        <v>171</v>
      </c>
      <c r="U304" s="154"/>
      <c r="V304" s="155"/>
      <c r="X304" s="5" t="s">
        <v>118</v>
      </c>
      <c r="Y304" s="153" t="s">
        <v>164</v>
      </c>
      <c r="Z304" s="154"/>
      <c r="AA304" s="155"/>
      <c r="AC304" s="5" t="s">
        <v>118</v>
      </c>
      <c r="AD304" s="153" t="s">
        <v>171</v>
      </c>
      <c r="AE304" s="154"/>
      <c r="AF304" s="155"/>
      <c r="AH304" s="5" t="s">
        <v>118</v>
      </c>
      <c r="AI304" s="153" t="s">
        <v>172</v>
      </c>
      <c r="AJ304" s="154"/>
      <c r="AK304" s="155"/>
      <c r="AM304" s="5" t="s">
        <v>118</v>
      </c>
      <c r="AN304" s="153" t="s">
        <v>163</v>
      </c>
      <c r="AO304" s="154"/>
      <c r="AP304" s="155"/>
      <c r="AR304" s="5" t="s">
        <v>118</v>
      </c>
      <c r="AS304" s="153" t="s">
        <v>172</v>
      </c>
      <c r="AT304" s="154"/>
      <c r="AU304" s="155"/>
      <c r="AW304" s="5" t="s">
        <v>118</v>
      </c>
      <c r="AX304" s="153" t="s">
        <v>159</v>
      </c>
      <c r="AY304" s="154"/>
      <c r="AZ304" s="155"/>
    </row>
    <row r="305" spans="1:52" x14ac:dyDescent="0.3">
      <c r="A305" s="1" t="s">
        <v>23</v>
      </c>
      <c r="B305" s="1" t="s">
        <v>178</v>
      </c>
      <c r="C305" s="1">
        <f>P321+U321+Z321+AE321+AJ321+AO321+AT321+AY321+BD321+BI321+BN321+BS321+BX321+CC321</f>
        <v>393251.02317200502</v>
      </c>
      <c r="E305" s="5" t="s">
        <v>116</v>
      </c>
      <c r="F305" s="5">
        <f>INDEX(CharacterData!$A$3:$AV$36, MATCH(E303, CharacterData!$A$3:$A$36, 0), MATCH($E305, CharacterData!$A$2:$AV$2, 0))</f>
        <v>109.11306042884991</v>
      </c>
      <c r="G305" s="5">
        <f>IFERROR(INDEX(BuffData!$B$3:$W$119, MATCH($E303, BuffData!$A$3:$A$119, 0), MATCH("공격력 버프", BuffData!$B$2:$W$2, 0)),-1)</f>
        <v>12</v>
      </c>
      <c r="H305" s="5">
        <f>IFERROR(INDEX(BuffData!$X$3:$AS$119, MATCH(H302, BuffData!$A$3:$A$119, 0), MATCH("공격력 버프", BuffData!$X$2:$AS$2, 0)),-1)</f>
        <v>-1</v>
      </c>
      <c r="I305" s="5">
        <f>IFERROR(INDEX(BuffData!$AT$3:$BO$119, MATCH(I$16, BuffData!$A$3:$A$119, 0), MATCH("공격력 버프", BuffData!$AT$2:$BO$2, 0)),-1)</f>
        <v>0</v>
      </c>
      <c r="J305" s="5">
        <f>IFERROR(INDEX(BuffData!$AT$3:$BO$119, MATCH(J$16, BuffData!$A$3:$A$119, 0), MATCH("공격력 버프", BuffData!$AT$2:$BO$2, 0)),-1)</f>
        <v>0</v>
      </c>
      <c r="K305" s="5">
        <f>IFERROR(INDEX(BuffData!$AT$3:$BO$119, MATCH(K$16, BuffData!$A$3:$A$119, 0), MATCH("공격력 버프", BuffData!$AT$2:$BO$2, 0)),-1)</f>
        <v>25</v>
      </c>
      <c r="L305" s="5">
        <f>IFERROR(INDEX(SeasonData!$A$3:$W$27, MATCH(L$16, SeasonData!$A$3:$A$116, 0), MATCH("공격력 버프", SeasonData!$A$2:$W$2, 0)),-1)</f>
        <v>0</v>
      </c>
      <c r="M305" s="5">
        <f>SUM(F305:L305)</f>
        <v>145.11306042884991</v>
      </c>
      <c r="N305" s="5"/>
      <c r="O305" s="5" t="s">
        <v>112</v>
      </c>
      <c r="P305" s="5" t="s">
        <v>113</v>
      </c>
      <c r="Q305" s="5" t="s">
        <v>111</v>
      </c>
      <c r="S305" s="5"/>
      <c r="T305" s="5" t="s">
        <v>112</v>
      </c>
      <c r="U305" s="5" t="s">
        <v>113</v>
      </c>
      <c r="V305" s="5" t="s">
        <v>111</v>
      </c>
      <c r="X305" s="5"/>
      <c r="Y305" s="5" t="s">
        <v>112</v>
      </c>
      <c r="Z305" s="5" t="s">
        <v>113</v>
      </c>
      <c r="AA305" s="5" t="s">
        <v>111</v>
      </c>
      <c r="AC305" s="5"/>
      <c r="AD305" s="5" t="s">
        <v>112</v>
      </c>
      <c r="AE305" s="5" t="s">
        <v>113</v>
      </c>
      <c r="AF305" s="5" t="s">
        <v>111</v>
      </c>
      <c r="AH305" s="5"/>
      <c r="AI305" s="5" t="s">
        <v>112</v>
      </c>
      <c r="AJ305" s="5" t="s">
        <v>113</v>
      </c>
      <c r="AK305" s="5" t="s">
        <v>111</v>
      </c>
      <c r="AM305" s="5"/>
      <c r="AN305" s="5" t="s">
        <v>112</v>
      </c>
      <c r="AO305" s="5" t="s">
        <v>113</v>
      </c>
      <c r="AP305" s="5" t="s">
        <v>111</v>
      </c>
      <c r="AR305" s="5"/>
      <c r="AS305" s="5" t="s">
        <v>112</v>
      </c>
      <c r="AT305" s="5" t="s">
        <v>113</v>
      </c>
      <c r="AU305" s="5" t="s">
        <v>111</v>
      </c>
      <c r="AW305" s="5"/>
      <c r="AX305" s="5" t="s">
        <v>112</v>
      </c>
      <c r="AY305" s="5" t="s">
        <v>113</v>
      </c>
      <c r="AZ305" s="5" t="s">
        <v>111</v>
      </c>
    </row>
    <row r="306" spans="1:52" x14ac:dyDescent="0.3">
      <c r="B306" s="1" t="s">
        <v>179</v>
      </c>
      <c r="C306" s="1">
        <v>15</v>
      </c>
      <c r="E306" s="5" t="s">
        <v>1</v>
      </c>
      <c r="F306" s="5">
        <f>INDEX(CharacterData!$A$3:$AV$36, MATCH(E303, CharacterData!$A$3:$A$36, 0), MATCH($E306, CharacterData!$A$2:$AV$2, 0))</f>
        <v>60.2</v>
      </c>
      <c r="G306" s="5">
        <f>IFERROR(INDEX(BuffData!$B$3:$W$119, MATCH($E303, BuffData!$A$3:$A$119, 0), MATCH($E306, BuffData!$B$2:$W$2, 0)),-1)</f>
        <v>20</v>
      </c>
      <c r="H306" s="5">
        <f>IFERROR(INDEX(BuffData!$X$3:$AS$119, MATCH(H302, BuffData!$A$3:$A$119, 0), MATCH($E306, BuffData!$X$2:$AS$2, 0)),-1)</f>
        <v>-1</v>
      </c>
      <c r="I306" s="5">
        <f>IFERROR(INDEX(BuffData!$AT$3:$BO$119, MATCH(I$16, BuffData!$A$3:$A$119, 0), MATCH($E306, BuffData!$AT$2:$BO$2, 0)),-1)</f>
        <v>0</v>
      </c>
      <c r="J306" s="5">
        <f>IFERROR(INDEX(BuffData!$AT$3:$BO$119, MATCH(J$16, BuffData!$A$3:$A$119, 0), MATCH($E306, BuffData!$AT$2:$BO$2, 0)),-1)</f>
        <v>0</v>
      </c>
      <c r="K306" s="5">
        <f>IFERROR(INDEX(BuffData!$AT$3:$BO$119, MATCH(K$16, BuffData!$A$3:$A$119, 0), MATCH($E306, BuffData!$AT$2:$BO$2, 0)),-1)</f>
        <v>0</v>
      </c>
      <c r="L306" s="5">
        <f>IFERROR(INDEX(SeasonData!$A$3:$W$27, MATCH(L$16, SeasonData!$A$3:$A$116, 0), MATCH(E306, SeasonData!$A$2:$W$2, 0)),-1)</f>
        <v>0</v>
      </c>
      <c r="M306" s="5">
        <f t="shared" ref="M306:M312" si="144">SUM(F306:L306)</f>
        <v>79.2</v>
      </c>
      <c r="N306" s="5" t="s">
        <v>115</v>
      </c>
      <c r="O306" s="6"/>
      <c r="P306" s="6"/>
      <c r="Q306" s="5">
        <f>$M304</f>
        <v>1026</v>
      </c>
      <c r="S306" s="5" t="s">
        <v>115</v>
      </c>
      <c r="T306" s="6"/>
      <c r="U306" s="6"/>
      <c r="V306" s="5">
        <f>$M304</f>
        <v>1026</v>
      </c>
      <c r="X306" s="5" t="s">
        <v>115</v>
      </c>
      <c r="Y306" s="6"/>
      <c r="Z306" s="6"/>
      <c r="AA306" s="5">
        <f>$M304</f>
        <v>1026</v>
      </c>
      <c r="AC306" s="5" t="s">
        <v>115</v>
      </c>
      <c r="AD306" s="6"/>
      <c r="AE306" s="6"/>
      <c r="AF306" s="5">
        <f>$M304</f>
        <v>1026</v>
      </c>
      <c r="AH306" s="5" t="s">
        <v>115</v>
      </c>
      <c r="AI306" s="6"/>
      <c r="AJ306" s="6"/>
      <c r="AK306" s="5">
        <f>$M304</f>
        <v>1026</v>
      </c>
      <c r="AM306" s="5" t="s">
        <v>115</v>
      </c>
      <c r="AN306" s="6"/>
      <c r="AO306" s="6"/>
      <c r="AP306" s="5">
        <f>$M304</f>
        <v>1026</v>
      </c>
      <c r="AR306" s="5" t="s">
        <v>115</v>
      </c>
      <c r="AS306" s="6"/>
      <c r="AT306" s="6"/>
      <c r="AU306" s="5">
        <f>$M304</f>
        <v>1026</v>
      </c>
      <c r="AW306" s="5" t="s">
        <v>115</v>
      </c>
      <c r="AX306" s="6"/>
      <c r="AY306" s="6"/>
      <c r="AZ306" s="5">
        <f>$M304</f>
        <v>1026</v>
      </c>
    </row>
    <row r="307" spans="1:52" x14ac:dyDescent="0.3">
      <c r="E307" s="5" t="s">
        <v>87</v>
      </c>
      <c r="F307" s="5">
        <f>INDEX(CharacterData!$A$3:$AV$36, MATCH(E303, CharacterData!$A$3:$A$36, 0), MATCH($E307, CharacterData!$A$2:$AV$2, 0))</f>
        <v>249</v>
      </c>
      <c r="G307" s="5">
        <f>IFERROR(INDEX(BuffData!$B$3:$W$119, MATCH($E303, BuffData!$A$3:$A$119, 0), MATCH($E307, BuffData!$B$2:$W$2, 0)),-1)</f>
        <v>0</v>
      </c>
      <c r="H307" s="5">
        <f>IFERROR(INDEX(BuffData!$X$3:$AS$119, MATCH(H302, BuffData!$A$3:$A$119, 0), MATCH($E307, BuffData!$X$2:$AS$2, 0)),-1)</f>
        <v>-1</v>
      </c>
      <c r="I307" s="5">
        <f>IFERROR(INDEX(BuffData!$AT$3:$BO$119, MATCH(I$16, BuffData!$A$3:$A$119, 0), MATCH($E307, BuffData!$AT$2:$BO$2, 0)),-1)</f>
        <v>0</v>
      </c>
      <c r="J307" s="5">
        <f>IFERROR(INDEX(BuffData!$AT$3:$BO$119, MATCH(J$16, BuffData!$A$3:$A$119, 0), MATCH($E307, BuffData!$AT$2:$BO$2, 0)),-1)</f>
        <v>0</v>
      </c>
      <c r="K307" s="5">
        <f>IFERROR(INDEX(BuffData!$AT$3:$BO$119, MATCH(K$16, BuffData!$A$3:$A$119, 0), MATCH($E307, BuffData!$AT$2:$BO$2, 0)),-1)</f>
        <v>20</v>
      </c>
      <c r="L307" s="5">
        <f>IFERROR(INDEX(SeasonData!$A$3:$W$27, MATCH(L$16, SeasonData!$A$3:$A$116, 0), MATCH(E307, SeasonData!$A$2:$W$2, 0)),-1)</f>
        <v>0</v>
      </c>
      <c r="M307" s="5">
        <f t="shared" si="144"/>
        <v>268</v>
      </c>
      <c r="N307" s="5" t="s">
        <v>116</v>
      </c>
      <c r="O307" s="5">
        <f>ROUND($M305,2)</f>
        <v>145.11000000000001</v>
      </c>
      <c r="P307" s="5">
        <v>0</v>
      </c>
      <c r="Q307" s="5">
        <f>P307+O307</f>
        <v>145.11000000000001</v>
      </c>
      <c r="S307" s="5" t="s">
        <v>116</v>
      </c>
      <c r="T307" s="5">
        <f>ROUND($M305,2)</f>
        <v>145.11000000000001</v>
      </c>
      <c r="U307" s="5">
        <v>0</v>
      </c>
      <c r="V307" s="5">
        <f>U307+T307</f>
        <v>145.11000000000001</v>
      </c>
      <c r="X307" s="5" t="s">
        <v>116</v>
      </c>
      <c r="Y307" s="5">
        <f>ROUND($M305,2)</f>
        <v>145.11000000000001</v>
      </c>
      <c r="Z307" s="5">
        <v>0</v>
      </c>
      <c r="AA307" s="5">
        <f>Z307+Y307</f>
        <v>145.11000000000001</v>
      </c>
      <c r="AC307" s="5" t="s">
        <v>116</v>
      </c>
      <c r="AD307" s="5">
        <f>ROUND($M305,2)</f>
        <v>145.11000000000001</v>
      </c>
      <c r="AE307" s="5">
        <v>0</v>
      </c>
      <c r="AF307" s="5">
        <f>AE307+AD307</f>
        <v>145.11000000000001</v>
      </c>
      <c r="AH307" s="5" t="s">
        <v>116</v>
      </c>
      <c r="AI307" s="5">
        <f>ROUND($M305,2)</f>
        <v>145.11000000000001</v>
      </c>
      <c r="AJ307" s="5">
        <v>0</v>
      </c>
      <c r="AK307" s="5">
        <f>AJ307+AI307</f>
        <v>145.11000000000001</v>
      </c>
      <c r="AM307" s="5" t="s">
        <v>116</v>
      </c>
      <c r="AN307" s="5">
        <f>ROUND($M305,2)</f>
        <v>145.11000000000001</v>
      </c>
      <c r="AO307" s="5">
        <v>0</v>
      </c>
      <c r="AP307" s="5">
        <f>AO307+AN307</f>
        <v>145.11000000000001</v>
      </c>
      <c r="AR307" s="5" t="s">
        <v>116</v>
      </c>
      <c r="AS307" s="5">
        <f>ROUND($M305,2)</f>
        <v>145.11000000000001</v>
      </c>
      <c r="AT307" s="5">
        <v>0</v>
      </c>
      <c r="AU307" s="5">
        <f>AT307+AS307</f>
        <v>145.11000000000001</v>
      </c>
      <c r="AW307" s="5" t="s">
        <v>116</v>
      </c>
      <c r="AX307" s="5">
        <f>ROUND($M305,2)</f>
        <v>145.11000000000001</v>
      </c>
      <c r="AY307" s="5">
        <v>0</v>
      </c>
      <c r="AZ307" s="5">
        <f>AY307+AX307</f>
        <v>145.11000000000001</v>
      </c>
    </row>
    <row r="308" spans="1:52" x14ac:dyDescent="0.3">
      <c r="E308" s="21" t="s">
        <v>99</v>
      </c>
      <c r="F308" s="5">
        <f>INDEX(CharacterData!$A$3:$AV$36, MATCH(E303, CharacterData!$A$3:$A$36, 0), MATCH($E308, CharacterData!$A$2:$AV$2, 0))</f>
        <v>0</v>
      </c>
      <c r="G308" s="5">
        <f>IFERROR(INDEX(BuffData!$B$3:$W$119, MATCH($E303, BuffData!$A$3:$A$119, 0), MATCH($E308, BuffData!$B$2:$W$2, 0)),-1)</f>
        <v>0</v>
      </c>
      <c r="H308" s="5">
        <f>IFERROR(INDEX(BuffData!$X$3:$AS$119, MATCH(H302, BuffData!$A$3:$A$119, 0), MATCH($E308, BuffData!$X$2:$AS$2, 0)),-1)</f>
        <v>-1</v>
      </c>
      <c r="I308" s="5">
        <f>IFERROR(INDEX(BuffData!$AT$3:$BO$119, MATCH(I$16, BuffData!$A$3:$A$119, 0), MATCH($E308, BuffData!$AT$2:$BO$2, 0)),-1)</f>
        <v>0</v>
      </c>
      <c r="J308" s="5">
        <f>IFERROR(INDEX(BuffData!$AT$3:$BO$119, MATCH(J$16, BuffData!$A$3:$A$119, 0), MATCH($E308, BuffData!$AT$2:$BO$2, 0)),-1)</f>
        <v>0</v>
      </c>
      <c r="K308" s="5">
        <f>IFERROR(INDEX(BuffData!$AT$3:$BO$119, MATCH(K$16, BuffData!$A$3:$A$119, 0), MATCH($E308, BuffData!$AT$2:$BO$2, 0)),-1)</f>
        <v>0</v>
      </c>
      <c r="L308" s="5">
        <f>IFERROR(INDEX(SeasonData!$A$3:$W$27, MATCH(L$16, SeasonData!$A$3:$A$116, 0), MATCH(E308, SeasonData!$A$2:$W$2, 0)),-1)</f>
        <v>0</v>
      </c>
      <c r="M308" s="5">
        <f t="shared" si="144"/>
        <v>-1</v>
      </c>
      <c r="N308" s="5" t="s">
        <v>117</v>
      </c>
      <c r="O308" s="6"/>
      <c r="P308" s="5">
        <v>0</v>
      </c>
      <c r="Q308" s="24">
        <v>202</v>
      </c>
      <c r="S308" s="5" t="s">
        <v>117</v>
      </c>
      <c r="T308" s="6"/>
      <c r="U308" s="5">
        <v>0</v>
      </c>
      <c r="V308" s="24">
        <v>63.9</v>
      </c>
      <c r="X308" s="5" t="s">
        <v>117</v>
      </c>
      <c r="Y308" s="6"/>
      <c r="Z308" s="5">
        <v>0</v>
      </c>
      <c r="AA308" s="24">
        <v>397.7</v>
      </c>
      <c r="AC308" s="5" t="s">
        <v>117</v>
      </c>
      <c r="AD308" s="6"/>
      <c r="AE308" s="5">
        <v>0</v>
      </c>
      <c r="AF308" s="24">
        <v>287.3</v>
      </c>
      <c r="AH308" s="5" t="s">
        <v>117</v>
      </c>
      <c r="AI308" s="6"/>
      <c r="AJ308" s="5">
        <v>0</v>
      </c>
      <c r="AK308" s="24">
        <v>318.5</v>
      </c>
      <c r="AM308" s="5" t="s">
        <v>117</v>
      </c>
      <c r="AN308" s="6"/>
      <c r="AO308" s="5">
        <v>0</v>
      </c>
      <c r="AP308" s="24">
        <v>2837</v>
      </c>
      <c r="AR308" s="5" t="s">
        <v>117</v>
      </c>
      <c r="AS308" s="6"/>
      <c r="AT308" s="5">
        <v>0</v>
      </c>
      <c r="AU308" s="24">
        <v>1274.0999999999999</v>
      </c>
      <c r="AW308" s="5" t="s">
        <v>117</v>
      </c>
      <c r="AX308" s="6"/>
      <c r="AY308" s="5">
        <v>0</v>
      </c>
      <c r="AZ308" s="24">
        <v>150</v>
      </c>
    </row>
    <row r="309" spans="1:52" x14ac:dyDescent="0.3">
      <c r="E309" s="21" t="s">
        <v>100</v>
      </c>
      <c r="F309" s="5">
        <f>INDEX(CharacterData!$A$3:$AV$36, MATCH(E303, CharacterData!$A$3:$A$36, 0), MATCH($E309, CharacterData!$A$2:$AV$2, 0))</f>
        <v>27</v>
      </c>
      <c r="G309" s="5">
        <f>IFERROR(INDEX(BuffData!$B$3:$W$119, MATCH($E303, BuffData!$A$3:$A$119, 0), MATCH($E309, BuffData!$B$2:$W$2, 0)),-1)</f>
        <v>12</v>
      </c>
      <c r="H309" s="5">
        <f>IFERROR(INDEX(BuffData!$X$3:$AS$119, MATCH(H302, BuffData!$A$3:$A$119, 0), MATCH($E309, BuffData!$X$2:$AS$2, 0)),-1)</f>
        <v>-1</v>
      </c>
      <c r="I309" s="5">
        <f>IFERROR(INDEX(BuffData!$AT$3:$BO$119, MATCH(I$16, BuffData!$A$3:$A$119, 0), MATCH($E309, BuffData!$AT$2:$BO$2, 0)),-1)</f>
        <v>0</v>
      </c>
      <c r="J309" s="5">
        <f>IFERROR(INDEX(BuffData!$AT$3:$BO$119, MATCH(J$16, BuffData!$A$3:$A$119, 0), MATCH($E309, BuffData!$AT$2:$BO$2, 0)),-1)</f>
        <v>0</v>
      </c>
      <c r="K309" s="5">
        <f>IFERROR(INDEX(BuffData!$AT$3:$BO$119, MATCH(K$16, BuffData!$A$3:$A$119, 0), MATCH($E309, BuffData!$AT$2:$BO$2, 0)),-1)</f>
        <v>0</v>
      </c>
      <c r="L309" s="5">
        <f>IFERROR(INDEX(SeasonData!$A$3:$W$27, MATCH(L$16, SeasonData!$A$3:$A$116, 0), MATCH(E309, SeasonData!$A$2:$W$2, 0)),-1)</f>
        <v>0</v>
      </c>
      <c r="M309" s="5">
        <f t="shared" si="144"/>
        <v>38</v>
      </c>
      <c r="N309" s="5" t="s">
        <v>1</v>
      </c>
      <c r="O309" s="5">
        <f>$M306</f>
        <v>79.2</v>
      </c>
      <c r="P309" s="5">
        <v>0</v>
      </c>
      <c r="Q309" s="5">
        <f>O309+P309</f>
        <v>79.2</v>
      </c>
      <c r="S309" s="5" t="s">
        <v>1</v>
      </c>
      <c r="T309" s="5">
        <f>$M306</f>
        <v>79.2</v>
      </c>
      <c r="U309" s="5">
        <v>0</v>
      </c>
      <c r="V309" s="5">
        <f>T309+U309</f>
        <v>79.2</v>
      </c>
      <c r="X309" s="5" t="s">
        <v>1</v>
      </c>
      <c r="Y309" s="5">
        <f>$M306</f>
        <v>79.2</v>
      </c>
      <c r="Z309" s="5">
        <v>0</v>
      </c>
      <c r="AA309" s="5">
        <f>Y309+Z309</f>
        <v>79.2</v>
      </c>
      <c r="AC309" s="5" t="s">
        <v>1</v>
      </c>
      <c r="AD309" s="5">
        <f>$M306</f>
        <v>79.2</v>
      </c>
      <c r="AE309" s="5">
        <v>0</v>
      </c>
      <c r="AF309" s="5">
        <f>AD309+AE309</f>
        <v>79.2</v>
      </c>
      <c r="AH309" s="5" t="s">
        <v>1</v>
      </c>
      <c r="AI309" s="5">
        <f>$M306</f>
        <v>79.2</v>
      </c>
      <c r="AJ309" s="5">
        <v>0</v>
      </c>
      <c r="AK309" s="5">
        <f>AI309+AJ309</f>
        <v>79.2</v>
      </c>
      <c r="AM309" s="5" t="s">
        <v>1</v>
      </c>
      <c r="AN309" s="5">
        <f>$M306</f>
        <v>79.2</v>
      </c>
      <c r="AO309" s="5">
        <v>0</v>
      </c>
      <c r="AP309" s="5">
        <f>AN309+AO309</f>
        <v>79.2</v>
      </c>
      <c r="AR309" s="5" t="s">
        <v>1</v>
      </c>
      <c r="AS309" s="5">
        <f>$M306</f>
        <v>79.2</v>
      </c>
      <c r="AT309" s="5">
        <v>0</v>
      </c>
      <c r="AU309" s="5">
        <f>AS309+AT309</f>
        <v>79.2</v>
      </c>
      <c r="AW309" s="5" t="s">
        <v>1</v>
      </c>
      <c r="AX309" s="5">
        <f>$M306</f>
        <v>79.2</v>
      </c>
      <c r="AY309" s="5">
        <v>0</v>
      </c>
      <c r="AZ309" s="5">
        <f>AX309+AY309</f>
        <v>79.2</v>
      </c>
    </row>
    <row r="310" spans="1:52" x14ac:dyDescent="0.3">
      <c r="E310" s="21" t="s">
        <v>101</v>
      </c>
      <c r="F310" s="5">
        <f>INDEX(CharacterData!$A$3:$AV$36, MATCH(E303, CharacterData!$A$3:$A$36, 0), MATCH($E310, CharacterData!$A$2:$AV$2, 0))</f>
        <v>0</v>
      </c>
      <c r="G310" s="5">
        <f>IFERROR(INDEX(BuffData!$B$3:$W$119, MATCH($E303, BuffData!$A$3:$A$119, 0), MATCH($E310, BuffData!$B$2:$W$2, 0)),-1)</f>
        <v>0</v>
      </c>
      <c r="H310" s="5">
        <f>IFERROR(INDEX(BuffData!$X$3:$AS$119, MATCH(H302, BuffData!$A$3:$A$119, 0), MATCH($E310, BuffData!$X$2:$AS$2, 0)),-1)</f>
        <v>-1</v>
      </c>
      <c r="I310" s="5">
        <f>IFERROR(INDEX(BuffData!$AT$3:$BO$119, MATCH(I$16, BuffData!$A$3:$A$119, 0), MATCH($E310, BuffData!$AT$2:$BO$2, 0)),-1)</f>
        <v>0</v>
      </c>
      <c r="J310" s="5">
        <f>IFERROR(INDEX(BuffData!$AT$3:$BO$119, MATCH(J$16, BuffData!$A$3:$A$119, 0), MATCH($E310, BuffData!$AT$2:$BO$2, 0)),-1)</f>
        <v>0</v>
      </c>
      <c r="K310" s="5">
        <f>IFERROR(INDEX(BuffData!$AT$3:$BO$119, MATCH(K$16, BuffData!$A$3:$A$119, 0), MATCH($E310, BuffData!$AT$2:$BO$2, 0)),-1)</f>
        <v>0</v>
      </c>
      <c r="L310" s="5">
        <f>IFERROR(INDEX(SeasonData!$A$3:$W$27, MATCH(L$16, SeasonData!$A$3:$A$116, 0), MATCH(E310, SeasonData!$A$2:$W$2, 0)),-1)</f>
        <v>0</v>
      </c>
      <c r="M310" s="5">
        <f t="shared" si="144"/>
        <v>-1</v>
      </c>
      <c r="N310" s="5" t="s">
        <v>87</v>
      </c>
      <c r="O310" s="5">
        <f>$M307</f>
        <v>268</v>
      </c>
      <c r="P310" s="5">
        <v>0</v>
      </c>
      <c r="Q310" s="5">
        <f t="shared" ref="Q310:Q319" si="145">O310+P310</f>
        <v>268</v>
      </c>
      <c r="S310" s="5" t="s">
        <v>87</v>
      </c>
      <c r="T310" s="5">
        <f>$M307</f>
        <v>268</v>
      </c>
      <c r="U310" s="5">
        <v>0</v>
      </c>
      <c r="V310" s="5">
        <f t="shared" ref="V310:V319" si="146">T310+U310</f>
        <v>268</v>
      </c>
      <c r="X310" s="5" t="s">
        <v>87</v>
      </c>
      <c r="Y310" s="5">
        <f>$M307</f>
        <v>268</v>
      </c>
      <c r="Z310" s="5">
        <v>0</v>
      </c>
      <c r="AA310" s="5">
        <f t="shared" ref="AA310:AA319" si="147">Y310+Z310</f>
        <v>268</v>
      </c>
      <c r="AC310" s="5" t="s">
        <v>87</v>
      </c>
      <c r="AD310" s="5">
        <f>$M307</f>
        <v>268</v>
      </c>
      <c r="AE310" s="5">
        <v>0</v>
      </c>
      <c r="AF310" s="5">
        <f t="shared" ref="AF310:AF319" si="148">AD310+AE310</f>
        <v>268</v>
      </c>
      <c r="AH310" s="5" t="s">
        <v>87</v>
      </c>
      <c r="AI310" s="5">
        <f>$M307</f>
        <v>268</v>
      </c>
      <c r="AJ310" s="5">
        <v>0</v>
      </c>
      <c r="AK310" s="5">
        <f t="shared" ref="AK310:AK319" si="149">AI310+AJ310</f>
        <v>268</v>
      </c>
      <c r="AM310" s="5" t="s">
        <v>87</v>
      </c>
      <c r="AN310" s="5">
        <f>$M307</f>
        <v>268</v>
      </c>
      <c r="AO310" s="5">
        <v>0</v>
      </c>
      <c r="AP310" s="5">
        <f t="shared" ref="AP310:AP319" si="150">AN310+AO310</f>
        <v>268</v>
      </c>
      <c r="AR310" s="5" t="s">
        <v>87</v>
      </c>
      <c r="AS310" s="5">
        <f>$M307</f>
        <v>268</v>
      </c>
      <c r="AT310" s="5">
        <v>0</v>
      </c>
      <c r="AU310" s="5">
        <f t="shared" ref="AU310:AU319" si="151">AS310+AT310</f>
        <v>268</v>
      </c>
      <c r="AW310" s="5" t="s">
        <v>87</v>
      </c>
      <c r="AX310" s="5">
        <f>$M307</f>
        <v>268</v>
      </c>
      <c r="AY310" s="5">
        <v>0</v>
      </c>
      <c r="AZ310" s="5">
        <f t="shared" ref="AZ310:AZ319" si="152">AX310+AY310</f>
        <v>268</v>
      </c>
    </row>
    <row r="311" spans="1:52" x14ac:dyDescent="0.3">
      <c r="E311" s="21" t="s">
        <v>102</v>
      </c>
      <c r="F311" s="5">
        <f>INDEX(CharacterData!$A$3:$AV$36, MATCH(E303, CharacterData!$A$3:$A$36, 0), MATCH($E311, CharacterData!$A$2:$AV$2, 0))</f>
        <v>0</v>
      </c>
      <c r="G311" s="5">
        <f>IFERROR(INDEX(BuffData!$B$3:$W$119, MATCH($E303, BuffData!$A$3:$A$119, 0), MATCH($E311, BuffData!$B$2:$W$2, 0)),-1)</f>
        <v>0</v>
      </c>
      <c r="H311" s="5">
        <f>IFERROR(INDEX(BuffData!$X$3:$AS$119, MATCH(H302, BuffData!$A$3:$A$119, 0), MATCH($E311, BuffData!$X$2:$AS$2, 0)),-1)</f>
        <v>-1</v>
      </c>
      <c r="I311" s="5">
        <f>IFERROR(INDEX(BuffData!$AT$3:$BO$119, MATCH(I$16, BuffData!$A$3:$A$119, 0), MATCH($E311, BuffData!$AT$2:$BO$2, 0)),-1)</f>
        <v>0</v>
      </c>
      <c r="J311" s="5">
        <f>IFERROR(INDEX(BuffData!$AT$3:$BO$119, MATCH(J$16, BuffData!$A$3:$A$119, 0), MATCH($E311, BuffData!$AT$2:$BO$2, 0)),-1)</f>
        <v>0</v>
      </c>
      <c r="K311" s="5">
        <f>IFERROR(INDEX(BuffData!$AT$3:$BO$119, MATCH(K$16, BuffData!$A$3:$A$119, 0), MATCH($E311, BuffData!$AT$2:$BO$2, 0)),-1)</f>
        <v>0</v>
      </c>
      <c r="L311" s="5">
        <f>IFERROR(INDEX(SeasonData!$A$3:$W$27, MATCH(L$16, SeasonData!$A$3:$A$116, 0), MATCH(E311, SeasonData!$A$2:$W$2, 0)),-1)</f>
        <v>0</v>
      </c>
      <c r="M311" s="5">
        <f t="shared" si="144"/>
        <v>-1</v>
      </c>
      <c r="N311" s="21" t="s">
        <v>165</v>
      </c>
      <c r="O311" s="5" cm="1">
        <f t="array" ref="O311">IFERROR(
  INDEX($M304:$M325,
    MATCH(
      _xlfn.SWITCH(O304,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0</v>
      </c>
      <c r="P311" s="5">
        <v>0</v>
      </c>
      <c r="Q311" s="5">
        <f t="shared" si="145"/>
        <v>0</v>
      </c>
      <c r="S311" s="21" t="s">
        <v>165</v>
      </c>
      <c r="T311" s="5" cm="1">
        <f t="array" ref="T311">IFERROR(
  INDEX($M304:$M325,
    MATCH(
      _xlfn.SWITCH(T304,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-1</v>
      </c>
      <c r="U311" s="5">
        <v>0</v>
      </c>
      <c r="V311" s="5">
        <f t="shared" si="146"/>
        <v>-1</v>
      </c>
      <c r="X311" s="21" t="s">
        <v>165</v>
      </c>
      <c r="Y311" s="5" cm="1">
        <f t="array" ref="Y311">IFERROR(
  INDEX($M304:$M325,
    MATCH(
      _xlfn.SWITCH(Y304,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-1</v>
      </c>
      <c r="Z311" s="5">
        <v>0</v>
      </c>
      <c r="AA311" s="5">
        <f t="shared" si="147"/>
        <v>-1</v>
      </c>
      <c r="AC311" s="21" t="s">
        <v>165</v>
      </c>
      <c r="AD311" s="5" cm="1">
        <f t="array" ref="AD311">IFERROR(
  INDEX($M304:$M325,
    MATCH(
      _xlfn.SWITCH(AD304,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-1</v>
      </c>
      <c r="AE311" s="5">
        <v>0</v>
      </c>
      <c r="AF311" s="5">
        <f t="shared" si="148"/>
        <v>-1</v>
      </c>
      <c r="AH311" s="21" t="s">
        <v>165</v>
      </c>
      <c r="AI311" s="5" cm="1">
        <f t="array" ref="AI311">IFERROR(
  INDEX($M304:$M325,
    MATCH(
      _xlfn.SWITCH(AI304,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-1</v>
      </c>
      <c r="AJ311" s="5">
        <v>0</v>
      </c>
      <c r="AK311" s="5">
        <f t="shared" si="149"/>
        <v>-1</v>
      </c>
      <c r="AM311" s="21" t="s">
        <v>165</v>
      </c>
      <c r="AN311" s="5" cm="1">
        <f t="array" ref="AN311">IFERROR(
  INDEX($M304:$M325,
    MATCH(
      _xlfn.SWITCH(AN304,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38</v>
      </c>
      <c r="AO311" s="5">
        <v>0</v>
      </c>
      <c r="AP311" s="5">
        <f t="shared" si="150"/>
        <v>38</v>
      </c>
      <c r="AR311" s="21" t="s">
        <v>165</v>
      </c>
      <c r="AS311" s="5" cm="1">
        <f t="array" ref="AS311">IFERROR(
  INDEX($M304:$M325,
    MATCH(
      _xlfn.SWITCH(AS304,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-1</v>
      </c>
      <c r="AT311" s="5">
        <v>0</v>
      </c>
      <c r="AU311" s="5">
        <f t="shared" si="151"/>
        <v>-1</v>
      </c>
      <c r="AW311" s="21" t="s">
        <v>165</v>
      </c>
      <c r="AX311" s="5" cm="1">
        <f t="array" ref="AX311">IFERROR(
  INDEX($M304:$M325,
    MATCH(
      _xlfn.SWITCH(AX304,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$E304:$E325, 0
    )
  ),
0
)</f>
        <v>0</v>
      </c>
      <c r="AY311" s="5">
        <v>0</v>
      </c>
      <c r="AZ311" s="5">
        <f t="shared" si="152"/>
        <v>0</v>
      </c>
    </row>
    <row r="312" spans="1:52" x14ac:dyDescent="0.3">
      <c r="E312" s="21" t="s">
        <v>103</v>
      </c>
      <c r="F312" s="5">
        <f>INDEX(CharacterData!$A$3:$AV$36, MATCH(E303, CharacterData!$A$3:$A$36, 0), MATCH($E312, CharacterData!$A$2:$AV$2, 0))</f>
        <v>0</v>
      </c>
      <c r="G312" s="5">
        <f>IFERROR(INDEX(BuffData!$B$3:$W$119, MATCH($E303, BuffData!$A$3:$A$119, 0), MATCH($E312, BuffData!$B$2:$W$2, 0)),-1)</f>
        <v>0</v>
      </c>
      <c r="H312" s="5">
        <f>IFERROR(INDEX(BuffData!$X$3:$AS$119, MATCH(H302, BuffData!$A$3:$A$119, 0), MATCH($E312, BuffData!$X$2:$AS$2, 0)),-1)</f>
        <v>-1</v>
      </c>
      <c r="I312" s="5">
        <f>IFERROR(INDEX(BuffData!$AT$3:$BO$119, MATCH(I$16, BuffData!$A$3:$A$119, 0), MATCH($E312, BuffData!$AT$2:$BO$2, 0)),-1)</f>
        <v>0</v>
      </c>
      <c r="J312" s="5">
        <f>IFERROR(INDEX(BuffData!$AT$3:$BO$119, MATCH(J$16, BuffData!$A$3:$A$119, 0), MATCH($E312, BuffData!$AT$2:$BO$2, 0)),-1)</f>
        <v>0</v>
      </c>
      <c r="K312" s="5">
        <f>IFERROR(INDEX(BuffData!$AT$3:$BO$119, MATCH(K$16, BuffData!$A$3:$A$119, 0), MATCH($E312, BuffData!$AT$2:$BO$2, 0)),-1)</f>
        <v>0</v>
      </c>
      <c r="L312" s="5">
        <f>IFERROR(INDEX(SeasonData!$A$3:$W$27, MATCH(L$16, SeasonData!$A$3:$A$116, 0), MATCH(E312, SeasonData!$A$2:$W$2, 0)),-1)</f>
        <v>0</v>
      </c>
      <c r="M312" s="5">
        <f t="shared" si="144"/>
        <v>-1</v>
      </c>
      <c r="N312" s="21" t="s">
        <v>141</v>
      </c>
      <c r="O312" s="5">
        <f>$M314</f>
        <v>96</v>
      </c>
      <c r="P312" s="5">
        <v>0</v>
      </c>
      <c r="Q312" s="5">
        <f t="shared" si="145"/>
        <v>96</v>
      </c>
      <c r="S312" s="21" t="s">
        <v>141</v>
      </c>
      <c r="T312" s="5">
        <f>$M314</f>
        <v>96</v>
      </c>
      <c r="U312" s="5">
        <v>0</v>
      </c>
      <c r="V312" s="5">
        <f t="shared" si="146"/>
        <v>96</v>
      </c>
      <c r="X312" s="21" t="s">
        <v>141</v>
      </c>
      <c r="Y312" s="5">
        <f>$M314</f>
        <v>96</v>
      </c>
      <c r="Z312" s="5">
        <v>0</v>
      </c>
      <c r="AA312" s="5">
        <f t="shared" si="147"/>
        <v>96</v>
      </c>
      <c r="AC312" s="21" t="s">
        <v>141</v>
      </c>
      <c r="AD312" s="5">
        <f>$M314</f>
        <v>96</v>
      </c>
      <c r="AE312" s="5">
        <v>0</v>
      </c>
      <c r="AF312" s="5">
        <f t="shared" si="148"/>
        <v>96</v>
      </c>
      <c r="AH312" s="21" t="s">
        <v>141</v>
      </c>
      <c r="AI312" s="5">
        <f>$M314</f>
        <v>96</v>
      </c>
      <c r="AJ312" s="5">
        <v>0</v>
      </c>
      <c r="AK312" s="5">
        <f t="shared" si="149"/>
        <v>96</v>
      </c>
      <c r="AM312" s="21" t="s">
        <v>141</v>
      </c>
      <c r="AN312" s="5">
        <f>$M314</f>
        <v>96</v>
      </c>
      <c r="AO312" s="5">
        <v>0</v>
      </c>
      <c r="AP312" s="5">
        <f t="shared" si="150"/>
        <v>96</v>
      </c>
      <c r="AR312" s="21" t="s">
        <v>141</v>
      </c>
      <c r="AS312" s="5">
        <f>$M314</f>
        <v>96</v>
      </c>
      <c r="AT312" s="5">
        <v>0</v>
      </c>
      <c r="AU312" s="5">
        <f t="shared" si="151"/>
        <v>96</v>
      </c>
      <c r="AW312" s="21" t="s">
        <v>141</v>
      </c>
      <c r="AX312" s="5">
        <f>$M314</f>
        <v>96</v>
      </c>
      <c r="AY312" s="5">
        <v>0</v>
      </c>
      <c r="AZ312" s="5">
        <f t="shared" si="152"/>
        <v>96</v>
      </c>
    </row>
    <row r="313" spans="1:52" x14ac:dyDescent="0.3">
      <c r="E313" s="21" t="s">
        <v>161</v>
      </c>
      <c r="F313" s="6"/>
      <c r="G313" s="5">
        <f>IFERROR(INDEX(BuffData!$B$3:$W$119, MATCH($E303, BuffData!$A$3:$A$119, 0), MATCH($E313, BuffData!$B$2:$W$2, 0)),-1)</f>
        <v>0</v>
      </c>
      <c r="H313" s="5">
        <f>IFERROR(INDEX(BuffData!$X$3:$AS$119, MATCH(H302, BuffData!$A$3:$A$119, 0), MATCH($E313, BuffData!$X$2:$AS$2, 0)),-1)</f>
        <v>-1</v>
      </c>
      <c r="I313" s="5">
        <f>IFERROR(INDEX(BuffData!$AT$3:$BO$119, MATCH(I$16, BuffData!$A$3:$A$119, 0), MATCH($E313, BuffData!$AT$2:$BO$2, 0)),-1)</f>
        <v>0</v>
      </c>
      <c r="J313" s="5">
        <f>IFERROR(INDEX(BuffData!$AT$3:$BO$119, MATCH(J$16, BuffData!$A$3:$A$119, 0), MATCH($E313, BuffData!$AT$2:$BO$2, 0)),-1)</f>
        <v>58</v>
      </c>
      <c r="K313" s="5">
        <f>IFERROR(INDEX(BuffData!$AT$3:$BO$119, MATCH(K$16, BuffData!$A$3:$A$119, 0), MATCH($E313, BuffData!$AT$2:$BO$2, 0)),-1)</f>
        <v>40</v>
      </c>
      <c r="L313" s="5">
        <f>IFERROR(INDEX(SeasonData!$A$3:$W$27, MATCH(L$16, SeasonData!$A$3:$A$116, 0), MATCH(E313, SeasonData!$A$2:$W$2, 0)),-1)</f>
        <v>0</v>
      </c>
      <c r="M313" s="5">
        <f>SUM(G313:L313)</f>
        <v>97</v>
      </c>
      <c r="N313" s="21" t="s">
        <v>161</v>
      </c>
      <c r="O313" s="5">
        <f>$M313</f>
        <v>97</v>
      </c>
      <c r="P313" s="5">
        <v>0</v>
      </c>
      <c r="Q313" s="5">
        <f t="shared" si="145"/>
        <v>97</v>
      </c>
      <c r="S313" s="21" t="s">
        <v>161</v>
      </c>
      <c r="T313" s="5">
        <f>$M313</f>
        <v>97</v>
      </c>
      <c r="U313" s="5">
        <v>0</v>
      </c>
      <c r="V313" s="5">
        <f t="shared" si="146"/>
        <v>97</v>
      </c>
      <c r="X313" s="21" t="s">
        <v>161</v>
      </c>
      <c r="Y313" s="5">
        <f>$M313</f>
        <v>97</v>
      </c>
      <c r="Z313" s="5">
        <v>0</v>
      </c>
      <c r="AA313" s="5">
        <f t="shared" si="147"/>
        <v>97</v>
      </c>
      <c r="AC313" s="21" t="s">
        <v>161</v>
      </c>
      <c r="AD313" s="5">
        <f>$M313</f>
        <v>97</v>
      </c>
      <c r="AE313" s="5">
        <v>0</v>
      </c>
      <c r="AF313" s="5">
        <f t="shared" si="148"/>
        <v>97</v>
      </c>
      <c r="AH313" s="21" t="s">
        <v>161</v>
      </c>
      <c r="AI313" s="5">
        <f>$M313</f>
        <v>97</v>
      </c>
      <c r="AJ313" s="5">
        <v>0</v>
      </c>
      <c r="AK313" s="5">
        <f t="shared" si="149"/>
        <v>97</v>
      </c>
      <c r="AM313" s="21" t="s">
        <v>161</v>
      </c>
      <c r="AN313" s="5">
        <f>$M313</f>
        <v>97</v>
      </c>
      <c r="AO313" s="5">
        <v>0</v>
      </c>
      <c r="AP313" s="5">
        <f t="shared" si="150"/>
        <v>97</v>
      </c>
      <c r="AR313" s="21" t="s">
        <v>161</v>
      </c>
      <c r="AS313" s="5">
        <f>$M313</f>
        <v>97</v>
      </c>
      <c r="AT313" s="5">
        <v>0</v>
      </c>
      <c r="AU313" s="5">
        <f t="shared" si="151"/>
        <v>97</v>
      </c>
      <c r="AW313" s="21" t="s">
        <v>161</v>
      </c>
      <c r="AX313" s="5">
        <f>$M313</f>
        <v>97</v>
      </c>
      <c r="AY313" s="5">
        <v>0</v>
      </c>
      <c r="AZ313" s="5">
        <f t="shared" si="152"/>
        <v>97</v>
      </c>
    </row>
    <row r="314" spans="1:52" x14ac:dyDescent="0.3">
      <c r="E314" s="21" t="s">
        <v>141</v>
      </c>
      <c r="F314" s="5">
        <f>INDEX(CharacterData!$A$3:$AV$36, MATCH(E303, CharacterData!$A$3:$A$36, 0), MATCH($E314, CharacterData!$A$2:$AV$2, 0))</f>
        <v>60</v>
      </c>
      <c r="G314" s="5">
        <f>IFERROR(INDEX(BuffData!$B$3:$W$119, MATCH($E303, BuffData!$A$3:$A$119, 0), MATCH($E314, BuffData!$B$2:$W$2, 0)),-1)</f>
        <v>37</v>
      </c>
      <c r="H314" s="5">
        <f>IFERROR(
  IF(
    TRIM(INDEX(CharacterData!$G$3:$G$36, MATCH($E303, CharacterData!$A$3:$A$36, 0))) =
    TRIM(INDEX(CharacterData!$G$3:$G$36, MATCH(H302, CharacterData!$A$3:$A$36, 0))),
    INDEX(BuffData!$X$3:$AS$119,
          MATCH(H302, BuffData!$A$3:$A$119, 0),
          MATCH($E314, BuffData!$X$2:$AS$2, 0)
    ),
    0
  ),
-1
)</f>
        <v>-1</v>
      </c>
      <c r="I314" s="5">
        <f>IFERROR(
  IF(
    TRIM(INDEX(CharacterData!$G$3:$G$36, MATCH($E303, CharacterData!$A$3:$A$36, 0))) =
    TRIM(INDEX(CharacterData!$G$3:$G$36, MATCH(I302, CharacterData!$A$3:$A$36, 0))),
    INDEX(BuffData!$AT$3:$BO$119,
          MATCH(I302, BuffData!$A$3:$A$119, 0),
          MATCH($E314, BuffData!$AT$2:$BO$2, 0)
    ),
    0
  ),
-1
)</f>
        <v>0</v>
      </c>
      <c r="J314" s="5">
        <f>IFERROR(
  IF(
    TRIM(INDEX(CharacterData!$G$3:$G$36, MATCH($E303, CharacterData!$A$3:$A$36, 0))) =
    TRIM(INDEX(CharacterData!$G$3:$G$36, MATCH(J302, CharacterData!$A$3:$A$36, 0))),
    INDEX(BuffData!$AT$3:$BO$119,
          MATCH(J302, BuffData!$A$3:$A$119, 0),
          MATCH($E314, BuffData!$AT$2:$BO$2, 0)
    ),
    0
  ),
-1
)</f>
        <v>0</v>
      </c>
      <c r="K314" s="5">
        <f>IFERROR(
  IF(
    TRIM(INDEX(CharacterData!$G$3:$G$36, MATCH($E303, CharacterData!$A$3:$A$36, 0))) =
    TRIM(INDEX(CharacterData!$G$3:$G$36, MATCH(K302, CharacterData!$A$3:$A$36, 0))),
    INDEX(BuffData!$AT$3:$BO$119,
          MATCH(K302, BuffData!$A$3:$A$119, 0),
          MATCH($E314, BuffData!$AT$2:$BO$2, 0)
    ),
    0
  ),
-1
)</f>
        <v>0</v>
      </c>
      <c r="L314" s="5">
        <f>IFERROR(
  IF(
    TRIM(INDEX(CharacterData!$G$3:$G$36, MATCH($E303, CharacterData!$A$3:$A$36, 0))) =
    TRIM(INDEX(CharacterData!$G$3:$G$36, MATCH(L302, CharacterData!$A$3:$A$36, 0))),
    INDEX(SeasonData!$A$3:$W$27,
          MATCH(L302, SeasonData!$A$3:$A$27, 0),
          MATCH($E314, SeasonData!$A$2:$W$2, 0)
    ),
    0
  ),
-1
)</f>
        <v>0</v>
      </c>
      <c r="M314" s="5">
        <f t="shared" ref="M314" si="153">SUM(F314:L314)</f>
        <v>96</v>
      </c>
      <c r="N314" s="22" t="s">
        <v>166</v>
      </c>
      <c r="O314" s="5" cm="1">
        <f t="array" ref="O314">IFERROR(
  INDEX($M304:$M325,
    MATCH(
      _xlfn.SWITCH(O304,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0</v>
      </c>
      <c r="P314" s="5">
        <v>0</v>
      </c>
      <c r="Q314" s="5">
        <f t="shared" si="145"/>
        <v>0</v>
      </c>
      <c r="S314" s="22" t="s">
        <v>166</v>
      </c>
      <c r="T314" s="5" cm="1">
        <f t="array" ref="T314">IFERROR(
  INDEX($M304:$M325,
    MATCH(
      _xlfn.SWITCH(T304,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-1</v>
      </c>
      <c r="U314" s="5">
        <v>0</v>
      </c>
      <c r="V314" s="5">
        <f t="shared" si="146"/>
        <v>-1</v>
      </c>
      <c r="X314" s="22" t="s">
        <v>166</v>
      </c>
      <c r="Y314" s="5" cm="1">
        <f t="array" ref="Y314">IFERROR(
  INDEX($M304:$M325,
    MATCH(
      _xlfn.SWITCH(Y304,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-1</v>
      </c>
      <c r="Z314" s="5">
        <v>0</v>
      </c>
      <c r="AA314" s="5">
        <f t="shared" si="147"/>
        <v>-1</v>
      </c>
      <c r="AC314" s="22" t="s">
        <v>166</v>
      </c>
      <c r="AD314" s="5" cm="1">
        <f t="array" ref="AD314">IFERROR(
  INDEX($M304:$M325,
    MATCH(
      _xlfn.SWITCH(AD304,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-1</v>
      </c>
      <c r="AE314" s="5">
        <v>0</v>
      </c>
      <c r="AF314" s="5">
        <f t="shared" si="148"/>
        <v>-1</v>
      </c>
      <c r="AH314" s="22" t="s">
        <v>166</v>
      </c>
      <c r="AI314" s="5" cm="1">
        <f t="array" ref="AI314">IFERROR(
  INDEX($M304:$M325,
    MATCH(
      _xlfn.SWITCH(AI304,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-1</v>
      </c>
      <c r="AJ314" s="5">
        <v>0</v>
      </c>
      <c r="AK314" s="5">
        <f t="shared" si="149"/>
        <v>-1</v>
      </c>
      <c r="AM314" s="22" t="s">
        <v>166</v>
      </c>
      <c r="AN314" s="5" cm="1">
        <f t="array" ref="AN314">IFERROR(
  INDEX($M304:$M325,
    MATCH(
      _xlfn.SWITCH(AN304,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-1</v>
      </c>
      <c r="AO314" s="5">
        <v>0</v>
      </c>
      <c r="AP314" s="5">
        <f t="shared" si="150"/>
        <v>-1</v>
      </c>
      <c r="AR314" s="22" t="s">
        <v>166</v>
      </c>
      <c r="AS314" s="5" cm="1">
        <f t="array" ref="AS314">IFERROR(
  INDEX($M304:$M325,
    MATCH(
      _xlfn.SWITCH(AS304,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-1</v>
      </c>
      <c r="AT314" s="5">
        <v>0</v>
      </c>
      <c r="AU314" s="5">
        <f t="shared" si="151"/>
        <v>-1</v>
      </c>
      <c r="AW314" s="22" t="s">
        <v>166</v>
      </c>
      <c r="AX314" s="5" cm="1">
        <f t="array" ref="AX314">IFERROR(
  INDEX($M304:$M325,
    MATCH(
      _xlfn.SWITCH(AX304,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$E304:$E325, 0
    )
  ),
0
)</f>
        <v>0</v>
      </c>
      <c r="AY314" s="5">
        <v>0</v>
      </c>
      <c r="AZ314" s="5">
        <f t="shared" si="152"/>
        <v>0</v>
      </c>
    </row>
    <row r="315" spans="1:52" x14ac:dyDescent="0.3">
      <c r="E315" s="22" t="s">
        <v>135</v>
      </c>
      <c r="F315" s="6"/>
      <c r="G315" s="5">
        <f>IFERROR(INDEX(BuffData!$B$3:$W$119, MATCH($E303, BuffData!$A$3:$A$119, 0), MATCH($E315, BuffData!$B$2:$W$2, 0)),-1)</f>
        <v>0</v>
      </c>
      <c r="H315" s="5">
        <f>IFERROR(INDEX(BuffData!$X$3:$AS$119, MATCH(H302, BuffData!$A$3:$A$119, 0), MATCH($E315, BuffData!$X$2:$AS$2, 0)),-1)</f>
        <v>-1</v>
      </c>
      <c r="I315" s="5">
        <f>IFERROR(INDEX(BuffData!$AT$3:$BO$119, MATCH(I$16, BuffData!$A$3:$A$119, 0), MATCH($E315, BuffData!$AT$2:$BO$2, 0)),-1)</f>
        <v>0</v>
      </c>
      <c r="J315" s="5">
        <f>IFERROR(INDEX(BuffData!$AT$3:$BO$119, MATCH(J$16, BuffData!$A$3:$A$119, 0), MATCH($E315, BuffData!$AT$2:$BO$2, 0)),-1)</f>
        <v>0</v>
      </c>
      <c r="K315" s="5">
        <f>IFERROR(INDEX(BuffData!$AT$3:$BO$119, MATCH(K$16, BuffData!$A$3:$A$119, 0), MATCH($E315, BuffData!$AT$2:$BO$2, 0)),-1)</f>
        <v>0</v>
      </c>
      <c r="L315" s="5">
        <f>IFERROR(INDEX(SeasonData!$A$3:$W$27, MATCH(L$16, SeasonData!$A$3:$A$116, 0), MATCH(E315, SeasonData!$A$2:$W$2, 0)),-1)</f>
        <v>0</v>
      </c>
      <c r="M315" s="5">
        <f>SUM(G315:L315)</f>
        <v>-1</v>
      </c>
      <c r="N315" s="22" t="s">
        <v>123</v>
      </c>
      <c r="O315" s="5">
        <f>$M320</f>
        <v>49</v>
      </c>
      <c r="P315" s="5">
        <v>-200</v>
      </c>
      <c r="Q315" s="5">
        <f t="shared" si="145"/>
        <v>-151</v>
      </c>
      <c r="S315" s="22" t="s">
        <v>123</v>
      </c>
      <c r="T315" s="5">
        <f>$M320</f>
        <v>49</v>
      </c>
      <c r="U315" s="5">
        <v>-200</v>
      </c>
      <c r="V315" s="5">
        <f t="shared" si="146"/>
        <v>-151</v>
      </c>
      <c r="X315" s="22" t="s">
        <v>123</v>
      </c>
      <c r="Y315" s="5">
        <f>$M320</f>
        <v>49</v>
      </c>
      <c r="Z315" s="5">
        <v>-200</v>
      </c>
      <c r="AA315" s="5">
        <f t="shared" si="147"/>
        <v>-151</v>
      </c>
      <c r="AC315" s="22" t="s">
        <v>123</v>
      </c>
      <c r="AD315" s="5">
        <f>$M320</f>
        <v>49</v>
      </c>
      <c r="AE315" s="5">
        <v>0</v>
      </c>
      <c r="AF315" s="5">
        <f t="shared" si="148"/>
        <v>49</v>
      </c>
      <c r="AH315" s="22" t="s">
        <v>123</v>
      </c>
      <c r="AI315" s="5">
        <f>$M320</f>
        <v>49</v>
      </c>
      <c r="AJ315" s="5">
        <v>-200</v>
      </c>
      <c r="AK315" s="5">
        <f t="shared" si="149"/>
        <v>-151</v>
      </c>
      <c r="AM315" s="22" t="s">
        <v>123</v>
      </c>
      <c r="AN315" s="5">
        <f>$M320</f>
        <v>49</v>
      </c>
      <c r="AO315" s="5">
        <v>0</v>
      </c>
      <c r="AP315" s="5">
        <f t="shared" si="150"/>
        <v>49</v>
      </c>
      <c r="AR315" s="22" t="s">
        <v>123</v>
      </c>
      <c r="AS315" s="5">
        <f>$M320</f>
        <v>49</v>
      </c>
      <c r="AT315" s="5">
        <v>-200</v>
      </c>
      <c r="AU315" s="5">
        <f t="shared" si="151"/>
        <v>-151</v>
      </c>
      <c r="AW315" s="22" t="s">
        <v>123</v>
      </c>
      <c r="AX315" s="5">
        <f>$M320</f>
        <v>49</v>
      </c>
      <c r="AY315" s="5">
        <v>0</v>
      </c>
      <c r="AZ315" s="5">
        <f t="shared" si="152"/>
        <v>49</v>
      </c>
    </row>
    <row r="316" spans="1:52" x14ac:dyDescent="0.3">
      <c r="E316" s="22" t="s">
        <v>136</v>
      </c>
      <c r="F316" s="6"/>
      <c r="G316" s="5">
        <f>IFERROR(INDEX(BuffData!$B$3:$W$119, MATCH($E303, BuffData!$A$3:$A$119, 0), MATCH($E316, BuffData!$B$2:$W$2, 0)),-1)</f>
        <v>0</v>
      </c>
      <c r="H316" s="5">
        <f>IFERROR(INDEX(BuffData!$X$3:$AS$119, MATCH(H302, BuffData!$A$3:$A$119, 0), MATCH($E316, BuffData!$X$2:$AS$2, 0)),-1)</f>
        <v>-1</v>
      </c>
      <c r="I316" s="5">
        <f>IFERROR(INDEX(BuffData!$AT$3:$BO$119, MATCH(I$16, BuffData!$A$3:$A$119, 0), MATCH($E316, BuffData!$AT$2:$BO$2, 0)),-1)</f>
        <v>0</v>
      </c>
      <c r="J316" s="5">
        <f>IFERROR(INDEX(BuffData!$AT$3:$BO$119, MATCH(J$16, BuffData!$A$3:$A$119, 0), MATCH($E316, BuffData!$AT$2:$BO$2, 0)),-1)</f>
        <v>0</v>
      </c>
      <c r="K316" s="5">
        <f>IFERROR(INDEX(BuffData!$AT$3:$BO$119, MATCH(K$16, BuffData!$A$3:$A$119, 0), MATCH($E316, BuffData!$AT$2:$BO$2, 0)),-1)</f>
        <v>0</v>
      </c>
      <c r="L316" s="5">
        <f>IFERROR(INDEX(SeasonData!$A$3:$W$27, MATCH(L$16, SeasonData!$A$3:$A$116, 0), MATCH(E316, SeasonData!$A$2:$W$2, 0)),-1)</f>
        <v>0</v>
      </c>
      <c r="M316" s="5">
        <f t="shared" ref="M316:M320" si="154">SUM(G316:L316)</f>
        <v>-1</v>
      </c>
      <c r="N316" s="22" t="s">
        <v>162</v>
      </c>
      <c r="O316" s="5">
        <f>$M321</f>
        <v>24</v>
      </c>
      <c r="P316" s="5">
        <v>0</v>
      </c>
      <c r="Q316" s="5">
        <f t="shared" si="145"/>
        <v>24</v>
      </c>
      <c r="S316" s="22" t="s">
        <v>162</v>
      </c>
      <c r="T316" s="5">
        <f>$M321</f>
        <v>24</v>
      </c>
      <c r="U316" s="5">
        <v>0</v>
      </c>
      <c r="V316" s="5">
        <f t="shared" si="146"/>
        <v>24</v>
      </c>
      <c r="X316" s="22" t="s">
        <v>162</v>
      </c>
      <c r="Y316" s="5">
        <f>$M321</f>
        <v>24</v>
      </c>
      <c r="Z316" s="5">
        <v>0</v>
      </c>
      <c r="AA316" s="5">
        <f t="shared" si="147"/>
        <v>24</v>
      </c>
      <c r="AC316" s="22" t="s">
        <v>162</v>
      </c>
      <c r="AD316" s="5">
        <f>$M321</f>
        <v>24</v>
      </c>
      <c r="AE316" s="5">
        <v>0</v>
      </c>
      <c r="AF316" s="5">
        <f t="shared" si="148"/>
        <v>24</v>
      </c>
      <c r="AH316" s="22" t="s">
        <v>162</v>
      </c>
      <c r="AI316" s="5">
        <f>$M321</f>
        <v>24</v>
      </c>
      <c r="AJ316" s="5">
        <v>0</v>
      </c>
      <c r="AK316" s="5">
        <f t="shared" si="149"/>
        <v>24</v>
      </c>
      <c r="AM316" s="22" t="s">
        <v>162</v>
      </c>
      <c r="AN316" s="5">
        <f>$M321</f>
        <v>24</v>
      </c>
      <c r="AO316" s="5">
        <v>0</v>
      </c>
      <c r="AP316" s="5">
        <f t="shared" si="150"/>
        <v>24</v>
      </c>
      <c r="AR316" s="22" t="s">
        <v>162</v>
      </c>
      <c r="AS316" s="5">
        <f>$M321</f>
        <v>24</v>
      </c>
      <c r="AT316" s="5">
        <v>0</v>
      </c>
      <c r="AU316" s="5">
        <f t="shared" si="151"/>
        <v>24</v>
      </c>
      <c r="AW316" s="22" t="s">
        <v>162</v>
      </c>
      <c r="AX316" s="5">
        <f>$M321</f>
        <v>24</v>
      </c>
      <c r="AY316" s="5">
        <v>0</v>
      </c>
      <c r="AZ316" s="5">
        <f t="shared" si="152"/>
        <v>24</v>
      </c>
    </row>
    <row r="317" spans="1:52" x14ac:dyDescent="0.3">
      <c r="E317" s="22" t="s">
        <v>139</v>
      </c>
      <c r="F317" s="6"/>
      <c r="G317" s="5">
        <f>IFERROR(INDEX(BuffData!$B$3:$W$119, MATCH($E303, BuffData!$A$3:$A$119, 0), MATCH($E317, BuffData!$B$2:$W$2, 0)),-1)</f>
        <v>0</v>
      </c>
      <c r="H317" s="5">
        <f>IFERROR(INDEX(BuffData!$X$3:$AS$119, MATCH(H302, BuffData!$A$3:$A$119, 0), MATCH($E317, BuffData!$X$2:$AS$2, 0)),-1)</f>
        <v>-1</v>
      </c>
      <c r="I317" s="5">
        <f>IFERROR(INDEX(BuffData!$AT$3:$BO$119, MATCH(I$16, BuffData!$A$3:$A$119, 0), MATCH($E317, BuffData!$AT$2:$BO$2, 0)),-1)</f>
        <v>0</v>
      </c>
      <c r="J317" s="5">
        <f>IFERROR(INDEX(BuffData!$AT$3:$BO$119, MATCH(J$16, BuffData!$A$3:$A$119, 0), MATCH($E317, BuffData!$AT$2:$BO$2, 0)),-1)</f>
        <v>0</v>
      </c>
      <c r="K317" s="5">
        <f>IFERROR(INDEX(BuffData!$AT$3:$BO$119, MATCH(K$16, BuffData!$A$3:$A$119, 0), MATCH($E317, BuffData!$AT$2:$BO$2, 0)),-1)</f>
        <v>0</v>
      </c>
      <c r="L317" s="5">
        <f>IFERROR(INDEX(SeasonData!$A$3:$W$27, MATCH(L$16, SeasonData!$A$3:$A$116, 0), MATCH(E317, SeasonData!$A$2:$W$2, 0)),-1)</f>
        <v>0</v>
      </c>
      <c r="M317" s="5">
        <f t="shared" si="154"/>
        <v>-1</v>
      </c>
      <c r="N317" s="5" t="s">
        <v>104</v>
      </c>
      <c r="O317" s="5">
        <f>$M322</f>
        <v>7</v>
      </c>
      <c r="P317" s="5">
        <v>0</v>
      </c>
      <c r="Q317" s="5">
        <f t="shared" si="145"/>
        <v>7</v>
      </c>
      <c r="S317" s="5" t="s">
        <v>104</v>
      </c>
      <c r="T317" s="5">
        <f>$M322</f>
        <v>7</v>
      </c>
      <c r="U317" s="5">
        <v>0</v>
      </c>
      <c r="V317" s="5">
        <f t="shared" si="146"/>
        <v>7</v>
      </c>
      <c r="X317" s="5" t="s">
        <v>104</v>
      </c>
      <c r="Y317" s="5">
        <f>$M322</f>
        <v>7</v>
      </c>
      <c r="Z317" s="5">
        <v>0</v>
      </c>
      <c r="AA317" s="5">
        <f t="shared" si="147"/>
        <v>7</v>
      </c>
      <c r="AC317" s="5" t="s">
        <v>104</v>
      </c>
      <c r="AD317" s="5">
        <f>$M322</f>
        <v>7</v>
      </c>
      <c r="AE317" s="5">
        <v>0</v>
      </c>
      <c r="AF317" s="5">
        <f t="shared" si="148"/>
        <v>7</v>
      </c>
      <c r="AH317" s="5" t="s">
        <v>104</v>
      </c>
      <c r="AI317" s="5">
        <f>$M322</f>
        <v>7</v>
      </c>
      <c r="AJ317" s="5">
        <v>0</v>
      </c>
      <c r="AK317" s="5">
        <f t="shared" si="149"/>
        <v>7</v>
      </c>
      <c r="AM317" s="5" t="s">
        <v>104</v>
      </c>
      <c r="AN317" s="5">
        <f>$M322</f>
        <v>7</v>
      </c>
      <c r="AO317" s="5">
        <v>0</v>
      </c>
      <c r="AP317" s="5">
        <f t="shared" si="150"/>
        <v>7</v>
      </c>
      <c r="AR317" s="5" t="s">
        <v>104</v>
      </c>
      <c r="AS317" s="5">
        <f>$M322</f>
        <v>7</v>
      </c>
      <c r="AT317" s="5">
        <v>0</v>
      </c>
      <c r="AU317" s="5">
        <f t="shared" si="151"/>
        <v>7</v>
      </c>
      <c r="AW317" s="5" t="s">
        <v>104</v>
      </c>
      <c r="AX317" s="5">
        <f>$M322</f>
        <v>7</v>
      </c>
      <c r="AY317" s="5">
        <v>0</v>
      </c>
      <c r="AZ317" s="5">
        <f t="shared" si="152"/>
        <v>7</v>
      </c>
    </row>
    <row r="318" spans="1:52" x14ac:dyDescent="0.3">
      <c r="E318" s="22" t="s">
        <v>137</v>
      </c>
      <c r="F318" s="6"/>
      <c r="G318" s="5">
        <f>IFERROR(INDEX(BuffData!$B$3:$W$119, MATCH($E303, BuffData!$A$3:$A$119, 0), MATCH($E318, BuffData!$B$2:$W$2, 0)),-1)</f>
        <v>0</v>
      </c>
      <c r="H318" s="5">
        <f>IFERROR(INDEX(BuffData!$X$3:$AS$119, MATCH(H302, BuffData!$A$3:$A$119, 0), MATCH($E318, BuffData!$X$2:$AS$2, 0)),-1)</f>
        <v>-1</v>
      </c>
      <c r="I318" s="5">
        <f>IFERROR(INDEX(BuffData!$AT$3:$BO$119, MATCH(I$16, BuffData!$A$3:$A$119, 0), MATCH($E318, BuffData!$AT$2:$BO$2, 0)),-1)</f>
        <v>0</v>
      </c>
      <c r="J318" s="5">
        <f>IFERROR(INDEX(BuffData!$AT$3:$BO$119, MATCH(J$16, BuffData!$A$3:$A$119, 0), MATCH($E318, BuffData!$AT$2:$BO$2, 0)),-1)</f>
        <v>0</v>
      </c>
      <c r="K318" s="5">
        <f>IFERROR(INDEX(BuffData!$AT$3:$BO$119, MATCH(K$16, BuffData!$A$3:$A$119, 0), MATCH($E318, BuffData!$AT$2:$BO$2, 0)),-1)</f>
        <v>0</v>
      </c>
      <c r="L318" s="5">
        <f>IFERROR(INDEX(SeasonData!$A$3:$W$27, MATCH(L$16, SeasonData!$A$3:$A$116, 0), MATCH(E318, SeasonData!$A$2:$W$2, 0)),-1)</f>
        <v>0</v>
      </c>
      <c r="M318" s="5">
        <f t="shared" si="154"/>
        <v>-1</v>
      </c>
      <c r="N318" s="5" t="s">
        <v>110</v>
      </c>
      <c r="O318" s="5">
        <f>$M323</f>
        <v>-1</v>
      </c>
      <c r="P318" s="5">
        <v>0</v>
      </c>
      <c r="Q318" s="5">
        <f t="shared" si="145"/>
        <v>-1</v>
      </c>
      <c r="S318" s="5" t="s">
        <v>110</v>
      </c>
      <c r="T318" s="5">
        <f>$M323</f>
        <v>-1</v>
      </c>
      <c r="U318" s="5">
        <v>0</v>
      </c>
      <c r="V318" s="5">
        <f t="shared" si="146"/>
        <v>-1</v>
      </c>
      <c r="X318" s="5" t="s">
        <v>110</v>
      </c>
      <c r="Y318" s="5">
        <f>$M323</f>
        <v>-1</v>
      </c>
      <c r="Z318" s="5">
        <v>0</v>
      </c>
      <c r="AA318" s="5">
        <f t="shared" si="147"/>
        <v>-1</v>
      </c>
      <c r="AC318" s="5" t="s">
        <v>110</v>
      </c>
      <c r="AD318" s="5">
        <f>$M323</f>
        <v>-1</v>
      </c>
      <c r="AE318" s="5">
        <v>0</v>
      </c>
      <c r="AF318" s="5">
        <f t="shared" si="148"/>
        <v>-1</v>
      </c>
      <c r="AH318" s="5" t="s">
        <v>110</v>
      </c>
      <c r="AI318" s="5">
        <f>$M323</f>
        <v>-1</v>
      </c>
      <c r="AJ318" s="5">
        <v>0</v>
      </c>
      <c r="AK318" s="5">
        <f t="shared" si="149"/>
        <v>-1</v>
      </c>
      <c r="AM318" s="5" t="s">
        <v>110</v>
      </c>
      <c r="AN318" s="5">
        <f>$M323</f>
        <v>-1</v>
      </c>
      <c r="AO318" s="5">
        <v>0</v>
      </c>
      <c r="AP318" s="5">
        <f t="shared" si="150"/>
        <v>-1</v>
      </c>
      <c r="AR318" s="5" t="s">
        <v>110</v>
      </c>
      <c r="AS318" s="5">
        <f>$M323</f>
        <v>-1</v>
      </c>
      <c r="AT318" s="5">
        <v>0</v>
      </c>
      <c r="AU318" s="5">
        <f t="shared" si="151"/>
        <v>-1</v>
      </c>
      <c r="AW318" s="5" t="s">
        <v>110</v>
      </c>
      <c r="AX318" s="5">
        <f>$M323</f>
        <v>-1</v>
      </c>
      <c r="AY318" s="5">
        <v>0</v>
      </c>
      <c r="AZ318" s="5">
        <f t="shared" si="152"/>
        <v>-1</v>
      </c>
    </row>
    <row r="319" spans="1:52" x14ac:dyDescent="0.3">
      <c r="E319" s="22" t="s">
        <v>138</v>
      </c>
      <c r="F319" s="6"/>
      <c r="G319" s="5">
        <f>IFERROR(INDEX(BuffData!$B$3:$W$119, MATCH($E303, BuffData!$A$3:$A$119, 0), MATCH($E319, BuffData!$B$2:$W$2, 0)),-1)</f>
        <v>0</v>
      </c>
      <c r="H319" s="5">
        <f>IFERROR(INDEX(BuffData!$X$3:$AS$119, MATCH(H302, BuffData!$A$3:$A$119, 0), MATCH($E319, BuffData!$X$2:$AS$2, 0)),-1)</f>
        <v>-1</v>
      </c>
      <c r="I319" s="5">
        <f>IFERROR(INDEX(BuffData!$AT$3:$BO$119, MATCH(I$16, BuffData!$A$3:$A$119, 0), MATCH($E319, BuffData!$AT$2:$BO$2, 0)),-1)</f>
        <v>0</v>
      </c>
      <c r="J319" s="5">
        <f>IFERROR(INDEX(BuffData!$AT$3:$BO$119, MATCH(J$16, BuffData!$A$3:$A$119, 0), MATCH($E319, BuffData!$AT$2:$BO$2, 0)),-1)</f>
        <v>0</v>
      </c>
      <c r="K319" s="5">
        <f>IFERROR(INDEX(BuffData!$AT$3:$BO$119, MATCH(K$16, BuffData!$A$3:$A$119, 0), MATCH($E319, BuffData!$AT$2:$BO$2, 0)),-1)</f>
        <v>0</v>
      </c>
      <c r="L319" s="5">
        <f>IFERROR(INDEX(SeasonData!$A$3:$W$27, MATCH(L$16, SeasonData!$A$3:$A$116, 0), MATCH(E319, SeasonData!$A$2:$W$2, 0)),-1)</f>
        <v>0</v>
      </c>
      <c r="M319" s="5">
        <f t="shared" si="154"/>
        <v>-1</v>
      </c>
      <c r="N319" s="5" t="s">
        <v>133</v>
      </c>
      <c r="O319" s="5">
        <f>$M324</f>
        <v>-1</v>
      </c>
      <c r="P319" s="5">
        <v>0</v>
      </c>
      <c r="Q319" s="5">
        <f t="shared" si="145"/>
        <v>-1</v>
      </c>
      <c r="S319" s="5" t="s">
        <v>133</v>
      </c>
      <c r="T319" s="5">
        <f>$M324</f>
        <v>-1</v>
      </c>
      <c r="U319" s="5">
        <v>0</v>
      </c>
      <c r="V319" s="5">
        <f t="shared" si="146"/>
        <v>-1</v>
      </c>
      <c r="X319" s="5" t="s">
        <v>133</v>
      </c>
      <c r="Y319" s="5">
        <f>$M324</f>
        <v>-1</v>
      </c>
      <c r="Z319" s="5">
        <v>0</v>
      </c>
      <c r="AA319" s="5">
        <f t="shared" si="147"/>
        <v>-1</v>
      </c>
      <c r="AC319" s="5" t="s">
        <v>133</v>
      </c>
      <c r="AD319" s="5">
        <f>$M324</f>
        <v>-1</v>
      </c>
      <c r="AE319" s="5">
        <v>0</v>
      </c>
      <c r="AF319" s="5">
        <f t="shared" si="148"/>
        <v>-1</v>
      </c>
      <c r="AH319" s="5" t="s">
        <v>133</v>
      </c>
      <c r="AI319" s="5">
        <f>$M324</f>
        <v>-1</v>
      </c>
      <c r="AJ319" s="5">
        <v>0</v>
      </c>
      <c r="AK319" s="5">
        <f t="shared" si="149"/>
        <v>-1</v>
      </c>
      <c r="AM319" s="5" t="s">
        <v>133</v>
      </c>
      <c r="AN319" s="5">
        <f>$M324</f>
        <v>-1</v>
      </c>
      <c r="AO319" s="5">
        <v>0</v>
      </c>
      <c r="AP319" s="5">
        <f t="shared" si="150"/>
        <v>-1</v>
      </c>
      <c r="AR319" s="5" t="s">
        <v>133</v>
      </c>
      <c r="AS319" s="5">
        <f>$M324</f>
        <v>-1</v>
      </c>
      <c r="AT319" s="5">
        <v>0</v>
      </c>
      <c r="AU319" s="5">
        <f t="shared" si="151"/>
        <v>-1</v>
      </c>
      <c r="AW319" s="5" t="s">
        <v>133</v>
      </c>
      <c r="AX319" s="5">
        <f>$M324</f>
        <v>-1</v>
      </c>
      <c r="AY319" s="5">
        <v>0</v>
      </c>
      <c r="AZ319" s="5">
        <f t="shared" si="152"/>
        <v>-1</v>
      </c>
    </row>
    <row r="320" spans="1:52" x14ac:dyDescent="0.3">
      <c r="E320" s="22" t="s">
        <v>123</v>
      </c>
      <c r="F320" s="6"/>
      <c r="G320" s="5">
        <f>IFERROR(INDEX(BuffData!$B$3:$W$119, MATCH($E303, BuffData!$A$3:$A$119, 0), MATCH($E320, BuffData!$B$2:$W$2, 0)),-1)</f>
        <v>50</v>
      </c>
      <c r="H320" s="5">
        <f>IFERROR(
  IF(
    TRIM(INDEX(CharacterData!$G$3:$G$36, MATCH($E303, CharacterData!$A$3:$A$36, 0))) =
    TRIM(INDEX(CharacterData!$G$3:$G$36, MATCH(H302, CharacterData!$A$3:$A$36, 0))),
    INDEX(BuffData!$X$3:$AS$119,
          MATCH(H302, BuffData!$A$3:$A$119, 0),
          MATCH($E320, BuffData!$X$2:$AS$2, 0)
    ),
    0
  ),
-1
)</f>
        <v>-1</v>
      </c>
      <c r="I320" s="5">
        <f>IFERROR(
  IF(
    TRIM(INDEX(CharacterData!$G$3:$G$36, MATCH($E303, CharacterData!$A$3:$A$36, 0))) =
    TRIM(INDEX(CharacterData!$G$3:$G$36, MATCH(I302, CharacterData!$A$3:$A$36, 0))),
    INDEX(BuffData!$AT$3:$BO$119,
          MATCH(I302, BuffData!$A$3:$A$119, 0),
          MATCH($E320, BuffData!$AT$2:$BO$2, 0)
    ),
    0
  ),
-1
)</f>
        <v>0</v>
      </c>
      <c r="J320" s="5">
        <f>IFERROR(
  IF(
    TRIM(INDEX(CharacterData!$G$3:$G$36, MATCH($E303, CharacterData!$A$3:$A$36, 0))) =
    TRIM(INDEX(CharacterData!$G$3:$G$36, MATCH(J302, CharacterData!$A$3:$A$36, 0))),
    INDEX(BuffData!$AT$3:$BO$119,
          MATCH(J302, BuffData!$A$3:$A$119, 0),
          MATCH($E320, BuffData!$AT$2:$BO$2, 0)
    ),
    0
  ),
-1
)</f>
        <v>0</v>
      </c>
      <c r="K320" s="5">
        <f>IFERROR(
  IF(
    TRIM(INDEX(CharacterData!$G$3:$G$36, MATCH($E303, CharacterData!$A$3:$A$36, 0))) =
    TRIM(INDEX(CharacterData!$G$3:$G$36, MATCH(K302, CharacterData!$A$3:$A$36, 0))),
    INDEX(BuffData!$AT$3:$BO$119,
          MATCH(K302, BuffData!$A$3:$A$119, 0),
          MATCH($E320, BuffData!$AT$2:$BO$2, 0)
    ),
    0
  ),
-1
)</f>
        <v>0</v>
      </c>
      <c r="L320" s="5">
        <f>IFERROR(
  IF(
    TRIM(INDEX(CharacterData!$G$3:$G$36, MATCH($E303, CharacterData!$A$3:$A$36, 0))) =
    TRIM(INDEX(CharacterData!$G$3:$G$36, MATCH(L302, CharacterData!$A$3:$A$36, 0))),
    INDEX(SeasonData!$A$3:$W$27,
          MATCH(L302, SeasonData!$A$3:$A$27, 0),
          MATCH($E320, SeasonData!$A$2:$W$2, 0)
    ),
    0
  ),
-1
)</f>
        <v>0</v>
      </c>
      <c r="M320" s="5">
        <f t="shared" si="154"/>
        <v>49</v>
      </c>
    </row>
    <row r="321" spans="1:51" x14ac:dyDescent="0.3">
      <c r="E321" s="22" t="s">
        <v>162</v>
      </c>
      <c r="F321" s="6"/>
      <c r="G321" s="5">
        <f>IFERROR(INDEX(BuffData!$B$3:$W$119, MATCH($E303, BuffData!$A$3:$A$119, 0), MATCH($E321, BuffData!$B$2:$W$2, 0)),-1)</f>
        <v>0</v>
      </c>
      <c r="H321" s="5">
        <f>IFERROR(INDEX(BuffData!$X$3:$AS$119, MATCH(H302, BuffData!$A$3:$A$119, 0), MATCH($E321, BuffData!$X$2:$AS$2, 0)),-1)</f>
        <v>-1</v>
      </c>
      <c r="I321" s="5">
        <f>IFERROR(INDEX(BuffData!$AT$3:$BO$119, MATCH(I$16, BuffData!$A$3:$A$119, 0), MATCH($E321, BuffData!$AT$2:$BO$2, 0)),-1)</f>
        <v>0</v>
      </c>
      <c r="J321" s="5">
        <f>IFERROR(INDEX(BuffData!$AT$3:$BO$119, MATCH(J$16, BuffData!$A$3:$A$119, 0), MATCH($E321, BuffData!$AT$2:$BO$2, 0)),-1)</f>
        <v>0</v>
      </c>
      <c r="K321" s="5">
        <f>IFERROR(INDEX(BuffData!$AT$3:$BO$119, MATCH(K$16, BuffData!$A$3:$A$119, 0), MATCH($E321, BuffData!$AT$2:$BO$2, 0)),-1)</f>
        <v>25</v>
      </c>
      <c r="L321" s="5">
        <f>IFERROR(INDEX(SeasonData!$A$3:$W$27, MATCH(L$16, SeasonData!$A$3:$A$116, 0), MATCH(E321, SeasonData!$A$2:$W$2, 0)),-1)</f>
        <v>0</v>
      </c>
      <c r="M321" s="5">
        <f>SUM(G321:L321)</f>
        <v>24</v>
      </c>
      <c r="O321" s="5" t="s">
        <v>167</v>
      </c>
      <c r="P321" s="5">
        <f>Q306 * (Q307+100)/100 * Q308/100 * ((1-Q309/100) + Q309/100*Q310/100) * (Q311+Q312+Q313+100)/100 * (Q314+Q315+Q316+100)/100 * (800 + 8*$N$3 ) / (800 + 8*$N$3 + (792 + 8*$N$4)*(1-Q317/100)) * (1+Q318/100) * (1 - $Q$3/100 + Q319/100)</f>
        <v>-3805.0400955841114</v>
      </c>
      <c r="T321" s="5" t="s">
        <v>167</v>
      </c>
      <c r="U321" s="5">
        <f>V306 * (V307+100)/100 * V308/100 * ((1-V309/100) + V309/100*V310/100) * (V311+V312+V313+100)/100 * (V314+V315+V316+100)/100 * (800 + 8*$N$3 ) / (800 + 8*$N$3 + (792 + 8*$N$4)*(1-V317/100)) * (1+V318/100) * (1 - $Q$3/100 + V319/100)</f>
        <v>-1243.993824736815</v>
      </c>
      <c r="Y321" s="5" t="s">
        <v>167</v>
      </c>
      <c r="Z321" s="5">
        <f>AA306 * (AA307+100)/100 * AA308/100 * ((1-AA309/100) + AA309/100*AA310/100) * (AA311+AA312+AA313+100)/100 * (AA314+AA315+AA316+100)/100 * (800 + 8*$N$3 ) / (800 + 8*$N$3 + (792 + 8*$N$4)*(1-AA317/100)) * (1+AA318/100) * (1 - $Q$3/100 + AA319/100)</f>
        <v>-7742.3528027829616</v>
      </c>
      <c r="AD321" s="5" t="s">
        <v>167</v>
      </c>
      <c r="AE321" s="5">
        <f>AF306 * (AF307+100)/100 * AF308/100 * ((1-AF309/100) + AF309/100*AF310/100) * (AF311+AF312+AF313+100)/100 * (AF314+AF315+AF316+100)/100 * (800 + 8*$N$3 ) / (800 + 8*$N$3 + (792 + 8*$N$4)*(1-AF317/100)) * (1+AF318/100) * (1 - $Q$3/100 + AF319/100)</f>
        <v>34357.646571464647</v>
      </c>
      <c r="AI321" s="5" t="s">
        <v>167</v>
      </c>
      <c r="AJ321" s="5">
        <f>AK306 * (AK307+100)/100 * AK308/100 * ((1-AK309/100) + AK309/100*AK310/100) * (AK311+AK312+AK313+100)/100 * (AK314+AK315+AK316+100)/100 * (800 + 8*$N$3 ) / (800 + 8*$N$3 + (792 + 8*$N$4)*(1-AK317/100)) * (1+AK318/100) * (1 - $Q$3/100 + AK319/100)</f>
        <v>-6200.5013017007113</v>
      </c>
      <c r="AN321" s="5" t="s">
        <v>167</v>
      </c>
      <c r="AO321" s="5">
        <f>AP306 * (AP307+100)/100 * AP308/100 * ((1-AP309/100) + AP309/100*AP310/100) * (AP311+AP312+AP313+100)/100 * (AP314+AP315+AP316+100)/100 * (800 + 8*$N$3 ) / (800 + 8*$N$3 + (792 + 8*$N$4)*(1-AP317/100)) * (1+AP318/100) * (1 - $Q$3/100 + AP319/100)</f>
        <v>384584.92793073639</v>
      </c>
      <c r="AS321" s="5" t="s">
        <v>167</v>
      </c>
      <c r="AT321" s="5">
        <f>AU306 * (AU307+100)/100 * AU308/100 * ((1-AU309/100) + AU309/100*AU310/100) * (AU311+AU312+AU313+100)/100 * (AU314+AU315+AU316+100)/100 * (800 + 8*$N$3 ) / (800 + 8*$N$3 + (792 + 8*$N$4)*(1-AU317/100)) * (1+AU318/100) * (1 - $Q$3/100 + AU319/100)</f>
        <v>-24803.951989001187</v>
      </c>
      <c r="AX321" s="5" t="s">
        <v>167</v>
      </c>
      <c r="AY321" s="5">
        <f>AZ306 * (AZ307+100)/100 * AZ308/100 * ((1-AZ309/100) + AZ309/100*AZ310/100) * (AZ311+AZ312+AZ313+100)/100 * (AZ314+AZ315+AZ316+100)/100 * (800 + 8*$N$3 ) / (800 + 8*$N$3 + (792 + 8*$N$4)*(1-AZ317/100)) * (1+AZ318/100) * (1 - $Q$3/100 + AZ319/100)</f>
        <v>18104.288683609764</v>
      </c>
    </row>
    <row r="322" spans="1:51" x14ac:dyDescent="0.3">
      <c r="E322" s="5" t="s">
        <v>104</v>
      </c>
      <c r="F322" s="6"/>
      <c r="G322" s="5">
        <f>IFERROR(INDEX(BuffData!$B$3:$W$119, MATCH($E303, BuffData!$A$3:$A$119, 0), MATCH($E322, BuffData!$B$2:$W$2, 0)),-1)</f>
        <v>8</v>
      </c>
      <c r="H322" s="5">
        <f>IFERROR(INDEX(BuffData!$X$3:$AS$119, MATCH(H302, BuffData!$A$3:$A$119, 0), MATCH($E322, BuffData!$X$2:$AS$2, 0)),-1)</f>
        <v>-1</v>
      </c>
      <c r="I322" s="5">
        <f>IFERROR(INDEX(BuffData!$AT$3:$BO$119, MATCH(I$16, BuffData!$A$3:$A$119, 0), MATCH($E322, BuffData!$AT$2:$BO$2, 0)),-1)</f>
        <v>0</v>
      </c>
      <c r="J322" s="5">
        <f>IFERROR(INDEX(BuffData!$AT$3:$BO$119, MATCH(J$16, BuffData!$A$3:$A$119, 0), MATCH($E322, BuffData!$AT$2:$BO$2, 0)),-1)</f>
        <v>0</v>
      </c>
      <c r="K322" s="5">
        <f>IFERROR(INDEX(BuffData!$AT$3:$BO$119, MATCH(K$16, BuffData!$A$3:$A$119, 0), MATCH($E322, BuffData!$AT$2:$BO$2, 0)),-1)</f>
        <v>0</v>
      </c>
      <c r="L322" s="5">
        <f>IFERROR(INDEX(SeasonData!$A$3:$W$27, MATCH(L$16, SeasonData!$A$3:$A$116, 0), MATCH(E322, SeasonData!$A$2:$W$2, 0)),-1)</f>
        <v>0</v>
      </c>
      <c r="M322" s="5">
        <f t="shared" ref="M322:M324" si="155">SUM(G322:L322)</f>
        <v>7</v>
      </c>
    </row>
    <row r="323" spans="1:51" x14ac:dyDescent="0.3">
      <c r="E323" s="5" t="s">
        <v>110</v>
      </c>
      <c r="F323" s="6"/>
      <c r="G323" s="5">
        <f>IFERROR(INDEX(BuffData!$B$3:$W$119, MATCH($E303, BuffData!$A$3:$A$119, 0), MATCH($E323, BuffData!$B$2:$W$2, 0)),-1)</f>
        <v>0</v>
      </c>
      <c r="H323" s="5">
        <f>IFERROR(INDEX(BuffData!$X$3:$AS$119, MATCH(H302, BuffData!$A$3:$A$119, 0), MATCH($E323, BuffData!$X$2:$AS$2, 0)),-1)</f>
        <v>-1</v>
      </c>
      <c r="I323" s="5">
        <f>IFERROR(INDEX(BuffData!$AT$3:$BO$119, MATCH(I$16, BuffData!$A$3:$A$119, 0), MATCH($E323, BuffData!$AT$2:$BO$2, 0)),-1)</f>
        <v>0</v>
      </c>
      <c r="J323" s="5">
        <f>IFERROR(INDEX(BuffData!$AT$3:$BO$119, MATCH(J$16, BuffData!$A$3:$A$119, 0), MATCH($E323, BuffData!$AT$2:$BO$2, 0)),-1)</f>
        <v>0</v>
      </c>
      <c r="K323" s="5">
        <f>IFERROR(INDEX(BuffData!$AT$3:$BO$119, MATCH(K$16, BuffData!$A$3:$A$119, 0), MATCH($E323, BuffData!$AT$2:$BO$2, 0)),-1)</f>
        <v>0</v>
      </c>
      <c r="L323" s="5">
        <f>IFERROR(INDEX(SeasonData!$A$3:$W$27, MATCH(L$16, SeasonData!$A$3:$A$116, 0), MATCH(E323, SeasonData!$A$2:$W$2, 0)),-1)</f>
        <v>0</v>
      </c>
      <c r="M323" s="5">
        <f t="shared" si="155"/>
        <v>-1</v>
      </c>
      <c r="R323" s="1" t="s">
        <v>216</v>
      </c>
    </row>
    <row r="324" spans="1:51" x14ac:dyDescent="0.3">
      <c r="E324" s="5" t="s">
        <v>133</v>
      </c>
      <c r="F324" s="6"/>
      <c r="G324" s="5">
        <f>IFERROR(INDEX(BuffData!$B$3:$W$119, MATCH($E303, BuffData!$A$3:$A$119, 0), MATCH($E324, BuffData!$B$2:$W$2, 0)),-1)</f>
        <v>0</v>
      </c>
      <c r="H324" s="5">
        <f>IFERROR(INDEX(BuffData!$X$3:$AS$119, MATCH(H302, BuffData!$A$3:$A$119, 0), MATCH($E324, BuffData!$X$2:$AS$2, 0)),-1)</f>
        <v>-1</v>
      </c>
      <c r="I324" s="5">
        <f>IFERROR(INDEX(BuffData!$AT$3:$BO$119, MATCH(I$16, BuffData!$A$3:$A$119, 0), MATCH($E324, BuffData!$AT$2:$BO$2, 0)),-1)</f>
        <v>0</v>
      </c>
      <c r="J324" s="5">
        <f>IFERROR(INDEX(BuffData!$AT$3:$BO$119, MATCH(J$16, BuffData!$A$3:$A$119, 0), MATCH($E324, BuffData!$AT$2:$BO$2, 0)),-1)</f>
        <v>0</v>
      </c>
      <c r="K324" s="5">
        <f>IFERROR(INDEX(BuffData!$AT$3:$BO$119, MATCH(K$16, BuffData!$A$3:$A$119, 0), MATCH($E324, BuffData!$AT$2:$BO$2, 0)),-1)</f>
        <v>0</v>
      </c>
      <c r="L324" s="5">
        <f>IFERROR(INDEX(SeasonData!$A$3:$W$27, MATCH(L$16, SeasonData!$A$3:$A$116, 0), MATCH(E324, SeasonData!$A$2:$W$2, 0)),-1)</f>
        <v>0</v>
      </c>
      <c r="M324" s="5">
        <f t="shared" si="155"/>
        <v>-1</v>
      </c>
    </row>
    <row r="328" spans="1:51" x14ac:dyDescent="0.3">
      <c r="H328" s="5" t="str">
        <f>IFERROR(
  CHOOSE(
    MATCH(E329, $E$2:$E$4, 0),
    $E$3, $E$4, $E$2
  ),
  "선택 필요"
)</f>
        <v>선택 필요</v>
      </c>
      <c r="I328" s="5" t="str">
        <f>$E$2</f>
        <v>유노</v>
      </c>
      <c r="J328" s="5" t="str">
        <f>$E$3</f>
        <v>린네</v>
      </c>
      <c r="K328" s="5" t="str">
        <f>$E$4</f>
        <v>모니에</v>
      </c>
      <c r="L328" s="5" t="str">
        <f>$K$3</f>
        <v>능양</v>
      </c>
      <c r="N328" s="23" t="s">
        <v>152</v>
      </c>
    </row>
    <row r="329" spans="1:51" x14ac:dyDescent="0.3">
      <c r="E329" s="23" t="s">
        <v>77</v>
      </c>
      <c r="F329" s="5" t="s">
        <v>143</v>
      </c>
      <c r="G329" s="5" t="s">
        <v>105</v>
      </c>
      <c r="H329" s="5" t="s">
        <v>142</v>
      </c>
      <c r="I329" s="5" t="s">
        <v>124</v>
      </c>
      <c r="J329" s="5" t="s">
        <v>125</v>
      </c>
      <c r="K329" s="5" t="s">
        <v>151</v>
      </c>
      <c r="L329" s="5" t="s">
        <v>149</v>
      </c>
      <c r="M329" s="5" t="s">
        <v>109</v>
      </c>
      <c r="N329" s="5" t="s">
        <v>150</v>
      </c>
      <c r="O329" s="153" t="s">
        <v>114</v>
      </c>
      <c r="P329" s="154"/>
      <c r="Q329" s="155"/>
      <c r="S329" s="5" t="s">
        <v>150</v>
      </c>
      <c r="T329" s="153" t="s">
        <v>217</v>
      </c>
      <c r="U329" s="154"/>
      <c r="V329" s="155"/>
      <c r="X329" s="5" t="s">
        <v>150</v>
      </c>
      <c r="Y329" s="153" t="s">
        <v>208</v>
      </c>
      <c r="Z329" s="154"/>
      <c r="AA329" s="155"/>
      <c r="AC329" s="5" t="s">
        <v>150</v>
      </c>
      <c r="AD329" s="153" t="s">
        <v>218</v>
      </c>
      <c r="AE329" s="154"/>
      <c r="AF329" s="155"/>
      <c r="AH329" s="5" t="s">
        <v>150</v>
      </c>
      <c r="AI329" s="153" t="s">
        <v>157</v>
      </c>
      <c r="AJ329" s="154"/>
      <c r="AK329" s="155"/>
      <c r="AM329" s="5" t="s">
        <v>150</v>
      </c>
      <c r="AN329" s="153" t="s">
        <v>219</v>
      </c>
      <c r="AO329" s="154"/>
      <c r="AP329" s="155"/>
    </row>
    <row r="330" spans="1:51" x14ac:dyDescent="0.3">
      <c r="E330" s="5" t="s">
        <v>115</v>
      </c>
      <c r="F330" s="5">
        <f>INDEX(CharacterData!$A$3:$AV$36, MATCH(E329, CharacterData!$A$3:$A$36, 0), MATCH($E330, CharacterData!$A$2:$AV$2, 0))</f>
        <v>1026</v>
      </c>
      <c r="G330" s="6"/>
      <c r="H330" s="6"/>
      <c r="I330" s="6"/>
      <c r="J330" s="6"/>
      <c r="K330" s="6"/>
      <c r="L330" s="6"/>
      <c r="M330" s="5">
        <f>F330</f>
        <v>1026</v>
      </c>
      <c r="N330" s="5" t="s">
        <v>118</v>
      </c>
      <c r="O330" s="153" t="s">
        <v>159</v>
      </c>
      <c r="P330" s="154"/>
      <c r="Q330" s="155"/>
      <c r="S330" s="5" t="s">
        <v>118</v>
      </c>
      <c r="T330" s="153" t="s">
        <v>171</v>
      </c>
      <c r="U330" s="154"/>
      <c r="V330" s="155"/>
      <c r="X330" s="5" t="s">
        <v>118</v>
      </c>
      <c r="Y330" s="153" t="s">
        <v>164</v>
      </c>
      <c r="Z330" s="154"/>
      <c r="AA330" s="155"/>
      <c r="AC330" s="5" t="s">
        <v>118</v>
      </c>
      <c r="AD330" s="153" t="s">
        <v>171</v>
      </c>
      <c r="AE330" s="154"/>
      <c r="AF330" s="155"/>
      <c r="AH330" s="5" t="s">
        <v>118</v>
      </c>
      <c r="AI330" s="153" t="s">
        <v>172</v>
      </c>
      <c r="AJ330" s="154"/>
      <c r="AK330" s="155"/>
      <c r="AM330" s="5" t="s">
        <v>118</v>
      </c>
      <c r="AN330" s="153" t="s">
        <v>172</v>
      </c>
      <c r="AO330" s="154"/>
      <c r="AP330" s="155"/>
    </row>
    <row r="331" spans="1:51" x14ac:dyDescent="0.3">
      <c r="A331" s="1" t="s">
        <v>77</v>
      </c>
      <c r="B331" s="1" t="s">
        <v>178</v>
      </c>
      <c r="C331" s="1">
        <f>P347+U347+Z347+AE347+AJ347+AO347+AT347+AY347+BD347+BI347+BN347+BS347+BX347+CC347</f>
        <v>157206.39999709593</v>
      </c>
      <c r="E331" s="5" t="s">
        <v>116</v>
      </c>
      <c r="F331" s="5">
        <f>INDEX(CharacterData!$A$3:$AV$36, MATCH(E329, CharacterData!$A$3:$A$36, 0), MATCH($E331, CharacterData!$A$2:$AV$2, 0))</f>
        <v>109.11306042884991</v>
      </c>
      <c r="G331" s="5">
        <f>IFERROR(INDEX(BuffData!$B$3:$W$119, MATCH($E329, BuffData!$A$3:$A$119, 0), MATCH("공격력 버프", BuffData!$B$2:$W$2, 0)),-1)</f>
        <v>20</v>
      </c>
      <c r="H331" s="5">
        <f>IFERROR(INDEX(BuffData!$X$3:$AS$119, MATCH(H328, BuffData!$A$3:$A$119, 0), MATCH("공격력 버프", BuffData!$X$2:$AS$2, 0)),-1)</f>
        <v>-1</v>
      </c>
      <c r="I331" s="5">
        <f>IFERROR(INDEX(BuffData!$AT$3:$BO$119, MATCH(I$16, BuffData!$A$3:$A$119, 0), MATCH("공격력 버프", BuffData!$AT$2:$BO$2, 0)),-1)</f>
        <v>0</v>
      </c>
      <c r="J331" s="5">
        <f>IFERROR(INDEX(BuffData!$AT$3:$BO$119, MATCH(J$16, BuffData!$A$3:$A$119, 0), MATCH("공격력 버프", BuffData!$AT$2:$BO$2, 0)),-1)</f>
        <v>0</v>
      </c>
      <c r="K331" s="5">
        <f>IFERROR(INDEX(BuffData!$AT$3:$BO$119, MATCH(K$16, BuffData!$A$3:$A$119, 0), MATCH("공격력 버프", BuffData!$AT$2:$BO$2, 0)),-1)</f>
        <v>25</v>
      </c>
      <c r="L331" s="5">
        <f>IFERROR(INDEX(SeasonData!$A$3:$W$27, MATCH(L$16, SeasonData!$A$3:$A$116, 0), MATCH("공격력 버프", SeasonData!$A$2:$W$2, 0)),-1)</f>
        <v>0</v>
      </c>
      <c r="M331" s="5">
        <f>SUM(F331:L331)</f>
        <v>153.11306042884991</v>
      </c>
      <c r="N331" s="5"/>
      <c r="O331" s="5" t="s">
        <v>112</v>
      </c>
      <c r="P331" s="5" t="s">
        <v>113</v>
      </c>
      <c r="Q331" s="5" t="s">
        <v>111</v>
      </c>
      <c r="S331" s="5"/>
      <c r="T331" s="5" t="s">
        <v>112</v>
      </c>
      <c r="U331" s="5" t="s">
        <v>113</v>
      </c>
      <c r="V331" s="5" t="s">
        <v>111</v>
      </c>
      <c r="X331" s="5"/>
      <c r="Y331" s="5" t="s">
        <v>112</v>
      </c>
      <c r="Z331" s="5" t="s">
        <v>113</v>
      </c>
      <c r="AA331" s="5" t="s">
        <v>111</v>
      </c>
      <c r="AC331" s="5"/>
      <c r="AD331" s="5" t="s">
        <v>112</v>
      </c>
      <c r="AE331" s="5" t="s">
        <v>113</v>
      </c>
      <c r="AF331" s="5" t="s">
        <v>111</v>
      </c>
      <c r="AH331" s="5"/>
      <c r="AI331" s="5" t="s">
        <v>112</v>
      </c>
      <c r="AJ331" s="5" t="s">
        <v>113</v>
      </c>
      <c r="AK331" s="5" t="s">
        <v>111</v>
      </c>
      <c r="AM331" s="5"/>
      <c r="AN331" s="5" t="s">
        <v>112</v>
      </c>
      <c r="AO331" s="5" t="s">
        <v>113</v>
      </c>
      <c r="AP331" s="5" t="s">
        <v>111</v>
      </c>
    </row>
    <row r="332" spans="1:51" x14ac:dyDescent="0.3">
      <c r="B332" s="1" t="s">
        <v>179</v>
      </c>
      <c r="C332" s="1">
        <v>6.7</v>
      </c>
      <c r="E332" s="5" t="s">
        <v>1</v>
      </c>
      <c r="F332" s="5">
        <f>INDEX(CharacterData!$A$3:$AV$36, MATCH(E329, CharacterData!$A$3:$A$36, 0), MATCH($E332, CharacterData!$A$2:$AV$2, 0))</f>
        <v>52.2</v>
      </c>
      <c r="G332" s="5">
        <f>IFERROR(INDEX(BuffData!$B$3:$W$119, MATCH($E329, BuffData!$A$3:$A$119, 0), MATCH($E332, BuffData!$B$2:$W$2, 0)),-1)</f>
        <v>10</v>
      </c>
      <c r="H332" s="5">
        <f>IFERROR(INDEX(BuffData!$X$3:$AS$119, MATCH(H328, BuffData!$A$3:$A$119, 0), MATCH($E332, BuffData!$X$2:$AS$2, 0)),-1)</f>
        <v>-1</v>
      </c>
      <c r="I332" s="5">
        <f>IFERROR(INDEX(BuffData!$AT$3:$BO$119, MATCH(I$16, BuffData!$A$3:$A$119, 0), MATCH($E332, BuffData!$AT$2:$BO$2, 0)),-1)</f>
        <v>0</v>
      </c>
      <c r="J332" s="5">
        <f>IFERROR(INDEX(BuffData!$AT$3:$BO$119, MATCH(J$16, BuffData!$A$3:$A$119, 0), MATCH($E332, BuffData!$AT$2:$BO$2, 0)),-1)</f>
        <v>0</v>
      </c>
      <c r="K332" s="5">
        <f>IFERROR(INDEX(BuffData!$AT$3:$BO$119, MATCH(K$16, BuffData!$A$3:$A$119, 0), MATCH($E332, BuffData!$AT$2:$BO$2, 0)),-1)</f>
        <v>0</v>
      </c>
      <c r="L332" s="5">
        <f>IFERROR(INDEX(SeasonData!$A$3:$W$27, MATCH(L$16, SeasonData!$A$3:$A$116, 0), MATCH(E332, SeasonData!$A$2:$W$2, 0)),-1)</f>
        <v>0</v>
      </c>
      <c r="M332" s="5">
        <f t="shared" ref="M332:M338" si="156">SUM(F332:L332)</f>
        <v>61.2</v>
      </c>
      <c r="N332" s="5" t="s">
        <v>115</v>
      </c>
      <c r="O332" s="6"/>
      <c r="P332" s="6"/>
      <c r="Q332" s="5">
        <f>$M330</f>
        <v>1026</v>
      </c>
      <c r="S332" s="5" t="s">
        <v>115</v>
      </c>
      <c r="T332" s="6"/>
      <c r="U332" s="6"/>
      <c r="V332" s="5">
        <f>$M330</f>
        <v>1026</v>
      </c>
      <c r="X332" s="5" t="s">
        <v>115</v>
      </c>
      <c r="Y332" s="6"/>
      <c r="Z332" s="6"/>
      <c r="AA332" s="5">
        <f>$M330</f>
        <v>1026</v>
      </c>
      <c r="AC332" s="5" t="s">
        <v>115</v>
      </c>
      <c r="AD332" s="6"/>
      <c r="AE332" s="6"/>
      <c r="AF332" s="5">
        <f>$M330</f>
        <v>1026</v>
      </c>
      <c r="AH332" s="5" t="s">
        <v>115</v>
      </c>
      <c r="AI332" s="6"/>
      <c r="AJ332" s="6"/>
      <c r="AK332" s="5">
        <f>$M330</f>
        <v>1026</v>
      </c>
      <c r="AM332" s="5" t="s">
        <v>115</v>
      </c>
      <c r="AN332" s="6"/>
      <c r="AO332" s="6"/>
      <c r="AP332" s="5">
        <f>$M330</f>
        <v>1026</v>
      </c>
    </row>
    <row r="333" spans="1:51" x14ac:dyDescent="0.3">
      <c r="E333" s="5" t="s">
        <v>87</v>
      </c>
      <c r="F333" s="5">
        <f>INDEX(CharacterData!$A$3:$AV$36, MATCH(E329, CharacterData!$A$3:$A$36, 0), MATCH($E333, CharacterData!$A$2:$AV$2, 0))</f>
        <v>200.4</v>
      </c>
      <c r="G333" s="5">
        <f>IFERROR(INDEX(BuffData!$B$3:$W$119, MATCH($E329, BuffData!$A$3:$A$119, 0), MATCH($E333, BuffData!$B$2:$W$2, 0)),-1)</f>
        <v>0</v>
      </c>
      <c r="H333" s="5">
        <f>IFERROR(INDEX(BuffData!$X$3:$AS$119, MATCH(H328, BuffData!$A$3:$A$119, 0), MATCH($E333, BuffData!$X$2:$AS$2, 0)),-1)</f>
        <v>-1</v>
      </c>
      <c r="I333" s="5">
        <f>IFERROR(INDEX(BuffData!$AT$3:$BO$119, MATCH(I$16, BuffData!$A$3:$A$119, 0), MATCH($E333, BuffData!$AT$2:$BO$2, 0)),-1)</f>
        <v>0</v>
      </c>
      <c r="J333" s="5">
        <f>IFERROR(INDEX(BuffData!$AT$3:$BO$119, MATCH(J$16, BuffData!$A$3:$A$119, 0), MATCH($E333, BuffData!$AT$2:$BO$2, 0)),-1)</f>
        <v>0</v>
      </c>
      <c r="K333" s="5">
        <f>IFERROR(INDEX(BuffData!$AT$3:$BO$119, MATCH(K$16, BuffData!$A$3:$A$119, 0), MATCH($E333, BuffData!$AT$2:$BO$2, 0)),-1)</f>
        <v>20</v>
      </c>
      <c r="L333" s="5">
        <f>IFERROR(INDEX(SeasonData!$A$3:$W$27, MATCH(L$16, SeasonData!$A$3:$A$116, 0), MATCH(E333, SeasonData!$A$2:$W$2, 0)),-1)</f>
        <v>0</v>
      </c>
      <c r="M333" s="5">
        <f t="shared" si="156"/>
        <v>219.4</v>
      </c>
      <c r="N333" s="5" t="s">
        <v>116</v>
      </c>
      <c r="O333" s="5">
        <f>ROUND($M331,2)</f>
        <v>153.11000000000001</v>
      </c>
      <c r="P333" s="5">
        <v>0</v>
      </c>
      <c r="Q333" s="5">
        <f>P333+O333</f>
        <v>153.11000000000001</v>
      </c>
      <c r="S333" s="5" t="s">
        <v>116</v>
      </c>
      <c r="T333" s="5">
        <f>ROUND($M331,2)</f>
        <v>153.11000000000001</v>
      </c>
      <c r="U333" s="5">
        <v>0</v>
      </c>
      <c r="V333" s="5">
        <f>U333+T333</f>
        <v>153.11000000000001</v>
      </c>
      <c r="X333" s="5" t="s">
        <v>116</v>
      </c>
      <c r="Y333" s="5">
        <f>ROUND($M331,2)</f>
        <v>153.11000000000001</v>
      </c>
      <c r="Z333" s="5">
        <v>0</v>
      </c>
      <c r="AA333" s="5">
        <f>Z333+Y333</f>
        <v>153.11000000000001</v>
      </c>
      <c r="AC333" s="5" t="s">
        <v>116</v>
      </c>
      <c r="AD333" s="5">
        <f>ROUND($M331,2)</f>
        <v>153.11000000000001</v>
      </c>
      <c r="AE333" s="5">
        <v>0</v>
      </c>
      <c r="AF333" s="5">
        <f>AE333+AD333</f>
        <v>153.11000000000001</v>
      </c>
      <c r="AH333" s="5" t="s">
        <v>116</v>
      </c>
      <c r="AI333" s="5">
        <f>ROUND($M331,2)</f>
        <v>153.11000000000001</v>
      </c>
      <c r="AJ333" s="5">
        <v>0</v>
      </c>
      <c r="AK333" s="5">
        <f>AJ333+AI333</f>
        <v>153.11000000000001</v>
      </c>
      <c r="AM333" s="5" t="s">
        <v>116</v>
      </c>
      <c r="AN333" s="5">
        <f>ROUND($M331,2)</f>
        <v>153.11000000000001</v>
      </c>
      <c r="AO333" s="5">
        <v>0</v>
      </c>
      <c r="AP333" s="5">
        <f>AO333+AN333</f>
        <v>153.11000000000001</v>
      </c>
    </row>
    <row r="334" spans="1:51" x14ac:dyDescent="0.3">
      <c r="E334" s="21" t="s">
        <v>99</v>
      </c>
      <c r="F334" s="5">
        <f>INDEX(CharacterData!$A$3:$AV$36, MATCH(E329, CharacterData!$A$3:$A$36, 0), MATCH($E334, CharacterData!$A$2:$AV$2, 0))</f>
        <v>0</v>
      </c>
      <c r="G334" s="5">
        <f>IFERROR(INDEX(BuffData!$B$3:$W$119, MATCH($E329, BuffData!$A$3:$A$119, 0), MATCH($E334, BuffData!$B$2:$W$2, 0)),-1)</f>
        <v>0</v>
      </c>
      <c r="H334" s="5">
        <f>IFERROR(INDEX(BuffData!$X$3:$AS$119, MATCH(H328, BuffData!$A$3:$A$119, 0), MATCH($E334, BuffData!$X$2:$AS$2, 0)),-1)</f>
        <v>-1</v>
      </c>
      <c r="I334" s="5">
        <f>IFERROR(INDEX(BuffData!$AT$3:$BO$119, MATCH(I$16, BuffData!$A$3:$A$119, 0), MATCH($E334, BuffData!$AT$2:$BO$2, 0)),-1)</f>
        <v>0</v>
      </c>
      <c r="J334" s="5">
        <f>IFERROR(INDEX(BuffData!$AT$3:$BO$119, MATCH(J$16, BuffData!$A$3:$A$119, 0), MATCH($E334, BuffData!$AT$2:$BO$2, 0)),-1)</f>
        <v>0</v>
      </c>
      <c r="K334" s="5">
        <f>IFERROR(INDEX(BuffData!$AT$3:$BO$119, MATCH(K$16, BuffData!$A$3:$A$119, 0), MATCH($E334, BuffData!$AT$2:$BO$2, 0)),-1)</f>
        <v>0</v>
      </c>
      <c r="L334" s="5">
        <f>IFERROR(INDEX(SeasonData!$A$3:$W$27, MATCH(L$16, SeasonData!$A$3:$A$116, 0), MATCH(E334, SeasonData!$A$2:$W$2, 0)),-1)</f>
        <v>0</v>
      </c>
      <c r="M334" s="5">
        <f t="shared" si="156"/>
        <v>-1</v>
      </c>
      <c r="N334" s="5" t="s">
        <v>117</v>
      </c>
      <c r="O334" s="6"/>
      <c r="P334" s="5">
        <v>0</v>
      </c>
      <c r="Q334" s="24">
        <v>198.8</v>
      </c>
      <c r="S334" s="5" t="s">
        <v>117</v>
      </c>
      <c r="T334" s="6"/>
      <c r="U334" s="5">
        <v>0</v>
      </c>
      <c r="V334" s="24">
        <v>270.3</v>
      </c>
      <c r="X334" s="5" t="s">
        <v>117</v>
      </c>
      <c r="Y334" s="6"/>
      <c r="Z334" s="5">
        <v>0</v>
      </c>
      <c r="AA334" s="24">
        <v>147.6</v>
      </c>
      <c r="AC334" s="5" t="s">
        <v>117</v>
      </c>
      <c r="AD334" s="6"/>
      <c r="AE334" s="5">
        <v>0</v>
      </c>
      <c r="AF334" s="24">
        <v>436.4</v>
      </c>
      <c r="AH334" s="5" t="s">
        <v>117</v>
      </c>
      <c r="AI334" s="6"/>
      <c r="AJ334" s="5">
        <v>0</v>
      </c>
      <c r="AK334" s="24">
        <v>536.79999999999995</v>
      </c>
      <c r="AM334" s="5" t="s">
        <v>117</v>
      </c>
      <c r="AN334" s="6"/>
      <c r="AO334" s="5">
        <v>0</v>
      </c>
      <c r="AP334" s="24">
        <v>894.5</v>
      </c>
    </row>
    <row r="335" spans="1:51" x14ac:dyDescent="0.3">
      <c r="E335" s="21" t="s">
        <v>100</v>
      </c>
      <c r="F335" s="5">
        <f>INDEX(CharacterData!$A$3:$AV$36, MATCH(E329, CharacterData!$A$3:$A$36, 0), MATCH($E335, CharacterData!$A$2:$AV$2, 0))</f>
        <v>0</v>
      </c>
      <c r="G335" s="5">
        <f>IFERROR(INDEX(BuffData!$B$3:$W$119, MATCH($E329, BuffData!$A$3:$A$119, 0), MATCH($E335, BuffData!$B$2:$W$2, 0)),-1)</f>
        <v>0</v>
      </c>
      <c r="H335" s="5">
        <f>IFERROR(INDEX(BuffData!$X$3:$AS$119, MATCH(H328, BuffData!$A$3:$A$119, 0), MATCH($E335, BuffData!$X$2:$AS$2, 0)),-1)</f>
        <v>-1</v>
      </c>
      <c r="I335" s="5">
        <f>IFERROR(INDEX(BuffData!$AT$3:$BO$119, MATCH(I$16, BuffData!$A$3:$A$119, 0), MATCH($E335, BuffData!$AT$2:$BO$2, 0)),-1)</f>
        <v>0</v>
      </c>
      <c r="J335" s="5">
        <f>IFERROR(INDEX(BuffData!$AT$3:$BO$119, MATCH(J$16, BuffData!$A$3:$A$119, 0), MATCH($E335, BuffData!$AT$2:$BO$2, 0)),-1)</f>
        <v>0</v>
      </c>
      <c r="K335" s="5">
        <f>IFERROR(INDEX(BuffData!$AT$3:$BO$119, MATCH(K$16, BuffData!$A$3:$A$119, 0), MATCH($E335, BuffData!$AT$2:$BO$2, 0)),-1)</f>
        <v>0</v>
      </c>
      <c r="L335" s="5">
        <f>IFERROR(INDEX(SeasonData!$A$3:$W$27, MATCH(L$16, SeasonData!$A$3:$A$116, 0), MATCH(E335, SeasonData!$A$2:$W$2, 0)),-1)</f>
        <v>0</v>
      </c>
      <c r="M335" s="5">
        <f t="shared" si="156"/>
        <v>-1</v>
      </c>
      <c r="N335" s="5" t="s">
        <v>1</v>
      </c>
      <c r="O335" s="5">
        <f>$M332</f>
        <v>61.2</v>
      </c>
      <c r="P335" s="5">
        <v>0</v>
      </c>
      <c r="Q335" s="5">
        <f>O335+P335</f>
        <v>61.2</v>
      </c>
      <c r="S335" s="5" t="s">
        <v>1</v>
      </c>
      <c r="T335" s="5">
        <f>$M332</f>
        <v>61.2</v>
      </c>
      <c r="U335" s="5">
        <v>0</v>
      </c>
      <c r="V335" s="5">
        <f>T335+U335</f>
        <v>61.2</v>
      </c>
      <c r="X335" s="5" t="s">
        <v>1</v>
      </c>
      <c r="Y335" s="5">
        <f>$M332</f>
        <v>61.2</v>
      </c>
      <c r="Z335" s="5">
        <v>0</v>
      </c>
      <c r="AA335" s="5">
        <f>Y335+Z335</f>
        <v>61.2</v>
      </c>
      <c r="AC335" s="5" t="s">
        <v>1</v>
      </c>
      <c r="AD335" s="5">
        <f>$M332</f>
        <v>61.2</v>
      </c>
      <c r="AE335" s="5">
        <v>0</v>
      </c>
      <c r="AF335" s="5">
        <f>AD335+AE335</f>
        <v>61.2</v>
      </c>
      <c r="AH335" s="5" t="s">
        <v>1</v>
      </c>
      <c r="AI335" s="5">
        <f>$M332</f>
        <v>61.2</v>
      </c>
      <c r="AJ335" s="5">
        <v>0</v>
      </c>
      <c r="AK335" s="5">
        <f>AI335+AJ335</f>
        <v>61.2</v>
      </c>
      <c r="AM335" s="5" t="s">
        <v>1</v>
      </c>
      <c r="AN335" s="5">
        <f>$M332</f>
        <v>61.2</v>
      </c>
      <c r="AO335" s="5">
        <v>0</v>
      </c>
      <c r="AP335" s="5">
        <f>AN335+AO335</f>
        <v>61.2</v>
      </c>
    </row>
    <row r="336" spans="1:51" x14ac:dyDescent="0.3">
      <c r="E336" s="21" t="s">
        <v>101</v>
      </c>
      <c r="F336" s="5">
        <f>INDEX(CharacterData!$A$3:$AV$36, MATCH(E329, CharacterData!$A$3:$A$36, 0), MATCH($E336, CharacterData!$A$2:$AV$2, 0))</f>
        <v>27</v>
      </c>
      <c r="G336" s="5">
        <f>IFERROR(INDEX(BuffData!$B$3:$W$119, MATCH($E329, BuffData!$A$3:$A$119, 0), MATCH($E336, BuffData!$B$2:$W$2, 0)),-1)</f>
        <v>10</v>
      </c>
      <c r="H336" s="5">
        <f>IFERROR(INDEX(BuffData!$X$3:$AS$119, MATCH(H328, BuffData!$A$3:$A$119, 0), MATCH($E336, BuffData!$X$2:$AS$2, 0)),-1)</f>
        <v>-1</v>
      </c>
      <c r="I336" s="5">
        <f>IFERROR(INDEX(BuffData!$AT$3:$BO$119, MATCH(I$16, BuffData!$A$3:$A$119, 0), MATCH($E336, BuffData!$AT$2:$BO$2, 0)),-1)</f>
        <v>0</v>
      </c>
      <c r="J336" s="5">
        <f>IFERROR(INDEX(BuffData!$AT$3:$BO$119, MATCH(J$16, BuffData!$A$3:$A$119, 0), MATCH($E336, BuffData!$AT$2:$BO$2, 0)),-1)</f>
        <v>0</v>
      </c>
      <c r="K336" s="5">
        <f>IFERROR(INDEX(BuffData!$AT$3:$BO$119, MATCH(K$16, BuffData!$A$3:$A$119, 0), MATCH($E336, BuffData!$AT$2:$BO$2, 0)),-1)</f>
        <v>0</v>
      </c>
      <c r="L336" s="5">
        <f>IFERROR(INDEX(SeasonData!$A$3:$W$27, MATCH(L$16, SeasonData!$A$3:$A$116, 0), MATCH(E336, SeasonData!$A$2:$W$2, 0)),-1)</f>
        <v>0</v>
      </c>
      <c r="M336" s="5">
        <f t="shared" si="156"/>
        <v>36</v>
      </c>
      <c r="N336" s="5" t="s">
        <v>87</v>
      </c>
      <c r="O336" s="5">
        <f>$M333</f>
        <v>219.4</v>
      </c>
      <c r="P336" s="5">
        <v>0</v>
      </c>
      <c r="Q336" s="5">
        <f t="shared" ref="Q336:Q345" si="157">O336+P336</f>
        <v>219.4</v>
      </c>
      <c r="S336" s="5" t="s">
        <v>87</v>
      </c>
      <c r="T336" s="5">
        <f>$M333</f>
        <v>219.4</v>
      </c>
      <c r="U336" s="5">
        <v>0</v>
      </c>
      <c r="V336" s="5">
        <f t="shared" ref="V336:V345" si="158">T336+U336</f>
        <v>219.4</v>
      </c>
      <c r="X336" s="5" t="s">
        <v>87</v>
      </c>
      <c r="Y336" s="5">
        <f>$M333</f>
        <v>219.4</v>
      </c>
      <c r="Z336" s="5">
        <v>0</v>
      </c>
      <c r="AA336" s="5">
        <f t="shared" ref="AA336:AA345" si="159">Y336+Z336</f>
        <v>219.4</v>
      </c>
      <c r="AC336" s="5" t="s">
        <v>87</v>
      </c>
      <c r="AD336" s="5">
        <f>$M333</f>
        <v>219.4</v>
      </c>
      <c r="AE336" s="5">
        <v>0</v>
      </c>
      <c r="AF336" s="5">
        <f t="shared" ref="AF336:AF345" si="160">AD336+AE336</f>
        <v>219.4</v>
      </c>
      <c r="AH336" s="5" t="s">
        <v>87</v>
      </c>
      <c r="AI336" s="5">
        <f>$M333</f>
        <v>219.4</v>
      </c>
      <c r="AJ336" s="5">
        <v>0</v>
      </c>
      <c r="AK336" s="5">
        <f t="shared" ref="AK336:AK345" si="161">AI336+AJ336</f>
        <v>219.4</v>
      </c>
      <c r="AM336" s="5" t="s">
        <v>87</v>
      </c>
      <c r="AN336" s="5">
        <f>$M333</f>
        <v>219.4</v>
      </c>
      <c r="AO336" s="5">
        <v>0</v>
      </c>
      <c r="AP336" s="5">
        <f t="shared" ref="AP336:AP345" si="162">AN336+AO336</f>
        <v>219.4</v>
      </c>
    </row>
    <row r="337" spans="5:42" x14ac:dyDescent="0.3">
      <c r="E337" s="21" t="s">
        <v>102</v>
      </c>
      <c r="F337" s="5">
        <f>INDEX(CharacterData!$A$3:$AV$36, MATCH(E329, CharacterData!$A$3:$A$36, 0), MATCH($E337, CharacterData!$A$2:$AV$2, 0))</f>
        <v>0</v>
      </c>
      <c r="G337" s="5">
        <f>IFERROR(INDEX(BuffData!$B$3:$W$119, MATCH($E329, BuffData!$A$3:$A$119, 0), MATCH($E337, BuffData!$B$2:$W$2, 0)),-1)</f>
        <v>0</v>
      </c>
      <c r="H337" s="5">
        <f>IFERROR(INDEX(BuffData!$X$3:$AS$119, MATCH(H328, BuffData!$A$3:$A$119, 0), MATCH($E337, BuffData!$X$2:$AS$2, 0)),-1)</f>
        <v>-1</v>
      </c>
      <c r="I337" s="5">
        <f>IFERROR(INDEX(BuffData!$AT$3:$BO$119, MATCH(I$16, BuffData!$A$3:$A$119, 0), MATCH($E337, BuffData!$AT$2:$BO$2, 0)),-1)</f>
        <v>0</v>
      </c>
      <c r="J337" s="5">
        <f>IFERROR(INDEX(BuffData!$AT$3:$BO$119, MATCH(J$16, BuffData!$A$3:$A$119, 0), MATCH($E337, BuffData!$AT$2:$BO$2, 0)),-1)</f>
        <v>0</v>
      </c>
      <c r="K337" s="5">
        <f>IFERROR(INDEX(BuffData!$AT$3:$BO$119, MATCH(K$16, BuffData!$A$3:$A$119, 0), MATCH($E337, BuffData!$AT$2:$BO$2, 0)),-1)</f>
        <v>0</v>
      </c>
      <c r="L337" s="5">
        <f>IFERROR(INDEX(SeasonData!$A$3:$W$27, MATCH(L$16, SeasonData!$A$3:$A$116, 0), MATCH(E337, SeasonData!$A$2:$W$2, 0)),-1)</f>
        <v>0</v>
      </c>
      <c r="M337" s="5">
        <f t="shared" si="156"/>
        <v>-1</v>
      </c>
      <c r="N337" s="21" t="s">
        <v>165</v>
      </c>
      <c r="O337" s="5" cm="1">
        <f t="array" ref="O337">IFERROR(
  INDEX($M330:$M351,
    MATCH(
      _xlfn.SWITCH(O330,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$E330:$E351, 0
    )
  ),
0
)</f>
        <v>0</v>
      </c>
      <c r="P337" s="5">
        <v>0</v>
      </c>
      <c r="Q337" s="5">
        <f t="shared" si="157"/>
        <v>0</v>
      </c>
      <c r="S337" s="21" t="s">
        <v>165</v>
      </c>
      <c r="T337" s="5" cm="1">
        <f t="array" ref="T337">IFERROR(
  INDEX($M330:$M351,
    MATCH(
      _xlfn.SWITCH(T330,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$E330:$E351, 0
    )
  ),
0
)</f>
        <v>36</v>
      </c>
      <c r="U337" s="5">
        <v>0</v>
      </c>
      <c r="V337" s="5">
        <f t="shared" si="158"/>
        <v>36</v>
      </c>
      <c r="X337" s="21" t="s">
        <v>165</v>
      </c>
      <c r="Y337" s="5" cm="1">
        <f t="array" ref="Y337">IFERROR(
  INDEX($M330:$M351,
    MATCH(
      _xlfn.SWITCH(Y330,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$E330:$E351, 0
    )
  ),
0
)</f>
        <v>-1</v>
      </c>
      <c r="Z337" s="5">
        <v>0</v>
      </c>
      <c r="AA337" s="5">
        <f t="shared" si="159"/>
        <v>-1</v>
      </c>
      <c r="AC337" s="21" t="s">
        <v>165</v>
      </c>
      <c r="AD337" s="5" cm="1">
        <f t="array" ref="AD337">IFERROR(
  INDEX($M330:$M351,
    MATCH(
      _xlfn.SWITCH(AD330,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$E330:$E351, 0
    )
  ),
0
)</f>
        <v>36</v>
      </c>
      <c r="AE337" s="5">
        <v>0</v>
      </c>
      <c r="AF337" s="5">
        <f t="shared" si="160"/>
        <v>36</v>
      </c>
      <c r="AH337" s="21" t="s">
        <v>165</v>
      </c>
      <c r="AI337" s="5" cm="1">
        <f t="array" ref="AI337">IFERROR(
  INDEX($M330:$M351,
    MATCH(
      _xlfn.SWITCH(AI330,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$E330:$E351, 0
    )
  ),
0
)</f>
        <v>-1</v>
      </c>
      <c r="AJ337" s="5">
        <v>0</v>
      </c>
      <c r="AK337" s="5">
        <f t="shared" si="161"/>
        <v>-1</v>
      </c>
      <c r="AM337" s="21" t="s">
        <v>165</v>
      </c>
      <c r="AN337" s="5" cm="1">
        <f t="array" ref="AN337">IFERROR(
  INDEX($M330:$M351,
    MATCH(
      _xlfn.SWITCH(AN330,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$E330:$E351, 0
    )
  ),
0
)</f>
        <v>-1</v>
      </c>
      <c r="AO337" s="5">
        <v>0</v>
      </c>
      <c r="AP337" s="5">
        <f t="shared" si="162"/>
        <v>-1</v>
      </c>
    </row>
    <row r="338" spans="5:42" x14ac:dyDescent="0.3">
      <c r="E338" s="21" t="s">
        <v>103</v>
      </c>
      <c r="F338" s="5">
        <f>INDEX(CharacterData!$A$3:$AV$36, MATCH(E329, CharacterData!$A$3:$A$36, 0), MATCH($E338, CharacterData!$A$2:$AV$2, 0))</f>
        <v>0</v>
      </c>
      <c r="G338" s="5">
        <f>IFERROR(INDEX(BuffData!$B$3:$W$119, MATCH($E329, BuffData!$A$3:$A$119, 0), MATCH($E338, BuffData!$B$2:$W$2, 0)),-1)</f>
        <v>0</v>
      </c>
      <c r="H338" s="5">
        <f>IFERROR(INDEX(BuffData!$X$3:$AS$119, MATCH(H328, BuffData!$A$3:$A$119, 0), MATCH($E338, BuffData!$X$2:$AS$2, 0)),-1)</f>
        <v>-1</v>
      </c>
      <c r="I338" s="5">
        <f>IFERROR(INDEX(BuffData!$AT$3:$BO$119, MATCH(I$16, BuffData!$A$3:$A$119, 0), MATCH($E338, BuffData!$AT$2:$BO$2, 0)),-1)</f>
        <v>0</v>
      </c>
      <c r="J338" s="5">
        <f>IFERROR(INDEX(BuffData!$AT$3:$BO$119, MATCH(J$16, BuffData!$A$3:$A$119, 0), MATCH($E338, BuffData!$AT$2:$BO$2, 0)),-1)</f>
        <v>0</v>
      </c>
      <c r="K338" s="5">
        <f>IFERROR(INDEX(BuffData!$AT$3:$BO$119, MATCH(K$16, BuffData!$A$3:$A$119, 0), MATCH($E338, BuffData!$AT$2:$BO$2, 0)),-1)</f>
        <v>0</v>
      </c>
      <c r="L338" s="5">
        <f>IFERROR(INDEX(SeasonData!$A$3:$W$27, MATCH(L$16, SeasonData!$A$3:$A$116, 0), MATCH(E338, SeasonData!$A$2:$W$2, 0)),-1)</f>
        <v>0</v>
      </c>
      <c r="M338" s="5">
        <f t="shared" si="156"/>
        <v>-1</v>
      </c>
      <c r="N338" s="21" t="s">
        <v>141</v>
      </c>
      <c r="O338" s="5">
        <f>$M340</f>
        <v>89</v>
      </c>
      <c r="P338" s="5">
        <v>0</v>
      </c>
      <c r="Q338" s="5">
        <f t="shared" si="157"/>
        <v>89</v>
      </c>
      <c r="S338" s="21" t="s">
        <v>141</v>
      </c>
      <c r="T338" s="5">
        <f>$M340</f>
        <v>89</v>
      </c>
      <c r="U338" s="5">
        <v>0</v>
      </c>
      <c r="V338" s="5">
        <f t="shared" si="158"/>
        <v>89</v>
      </c>
      <c r="X338" s="21" t="s">
        <v>141</v>
      </c>
      <c r="Y338" s="5">
        <f>$M340</f>
        <v>89</v>
      </c>
      <c r="Z338" s="5">
        <v>0</v>
      </c>
      <c r="AA338" s="5">
        <f t="shared" si="159"/>
        <v>89</v>
      </c>
      <c r="AC338" s="21" t="s">
        <v>141</v>
      </c>
      <c r="AD338" s="5">
        <f>$M340</f>
        <v>89</v>
      </c>
      <c r="AE338" s="5">
        <v>0</v>
      </c>
      <c r="AF338" s="5">
        <f t="shared" si="160"/>
        <v>89</v>
      </c>
      <c r="AH338" s="21" t="s">
        <v>141</v>
      </c>
      <c r="AI338" s="5">
        <f>$M340</f>
        <v>89</v>
      </c>
      <c r="AJ338" s="5">
        <v>0</v>
      </c>
      <c r="AK338" s="5">
        <f t="shared" si="161"/>
        <v>89</v>
      </c>
      <c r="AM338" s="21" t="s">
        <v>141</v>
      </c>
      <c r="AN338" s="5">
        <f>$M340</f>
        <v>89</v>
      </c>
      <c r="AO338" s="5">
        <v>0</v>
      </c>
      <c r="AP338" s="5">
        <f t="shared" si="162"/>
        <v>89</v>
      </c>
    </row>
    <row r="339" spans="5:42" x14ac:dyDescent="0.3">
      <c r="E339" s="21" t="s">
        <v>161</v>
      </c>
      <c r="F339" s="6"/>
      <c r="G339" s="5">
        <f>IFERROR(INDEX(BuffData!$B$3:$W$119, MATCH($E329, BuffData!$A$3:$A$119, 0), MATCH($E339, BuffData!$B$2:$W$2, 0)),-1)</f>
        <v>0</v>
      </c>
      <c r="H339" s="5">
        <f>IFERROR(INDEX(BuffData!$X$3:$AS$119, MATCH(H328, BuffData!$A$3:$A$119, 0), MATCH($E339, BuffData!$X$2:$AS$2, 0)),-1)</f>
        <v>-1</v>
      </c>
      <c r="I339" s="5">
        <f>IFERROR(INDEX(BuffData!$AT$3:$BO$119, MATCH(I$16, BuffData!$A$3:$A$119, 0), MATCH($E339, BuffData!$AT$2:$BO$2, 0)),-1)</f>
        <v>0</v>
      </c>
      <c r="J339" s="5">
        <f>IFERROR(INDEX(BuffData!$AT$3:$BO$119, MATCH(J$16, BuffData!$A$3:$A$119, 0), MATCH($E339, BuffData!$AT$2:$BO$2, 0)),-1)</f>
        <v>58</v>
      </c>
      <c r="K339" s="5">
        <f>IFERROR(INDEX(BuffData!$AT$3:$BO$119, MATCH(K$16, BuffData!$A$3:$A$119, 0), MATCH($E339, BuffData!$AT$2:$BO$2, 0)),-1)</f>
        <v>40</v>
      </c>
      <c r="L339" s="5">
        <f>IFERROR(INDEX(SeasonData!$A$3:$W$27, MATCH(L$16, SeasonData!$A$3:$A$116, 0), MATCH(E339, SeasonData!$A$2:$W$2, 0)),-1)</f>
        <v>0</v>
      </c>
      <c r="M339" s="5">
        <f>SUM(G339:L339)</f>
        <v>97</v>
      </c>
      <c r="N339" s="21" t="s">
        <v>161</v>
      </c>
      <c r="O339" s="5">
        <f>$M339</f>
        <v>97</v>
      </c>
      <c r="P339" s="5">
        <v>0</v>
      </c>
      <c r="Q339" s="5">
        <f t="shared" si="157"/>
        <v>97</v>
      </c>
      <c r="S339" s="21" t="s">
        <v>161</v>
      </c>
      <c r="T339" s="5">
        <f>$M339</f>
        <v>97</v>
      </c>
      <c r="U339" s="5">
        <v>0</v>
      </c>
      <c r="V339" s="5">
        <f t="shared" si="158"/>
        <v>97</v>
      </c>
      <c r="X339" s="21" t="s">
        <v>161</v>
      </c>
      <c r="Y339" s="5">
        <f>$M339</f>
        <v>97</v>
      </c>
      <c r="Z339" s="5">
        <v>0</v>
      </c>
      <c r="AA339" s="5">
        <f t="shared" si="159"/>
        <v>97</v>
      </c>
      <c r="AC339" s="21" t="s">
        <v>161</v>
      </c>
      <c r="AD339" s="5">
        <f>$M339</f>
        <v>97</v>
      </c>
      <c r="AE339" s="5">
        <v>0</v>
      </c>
      <c r="AF339" s="5">
        <f t="shared" si="160"/>
        <v>97</v>
      </c>
      <c r="AH339" s="21" t="s">
        <v>161</v>
      </c>
      <c r="AI339" s="5">
        <f>$M339</f>
        <v>97</v>
      </c>
      <c r="AJ339" s="5">
        <v>0</v>
      </c>
      <c r="AK339" s="5">
        <f t="shared" si="161"/>
        <v>97</v>
      </c>
      <c r="AM339" s="21" t="s">
        <v>161</v>
      </c>
      <c r="AN339" s="5">
        <f>$M339</f>
        <v>97</v>
      </c>
      <c r="AO339" s="5">
        <v>0</v>
      </c>
      <c r="AP339" s="5">
        <f t="shared" si="162"/>
        <v>97</v>
      </c>
    </row>
    <row r="340" spans="5:42" x14ac:dyDescent="0.3">
      <c r="E340" s="21" t="s">
        <v>141</v>
      </c>
      <c r="F340" s="5">
        <f>INDEX(CharacterData!$A$3:$AV$36, MATCH(E329, CharacterData!$A$3:$A$36, 0), MATCH($E340, CharacterData!$A$2:$AV$2, 0))</f>
        <v>30</v>
      </c>
      <c r="G340" s="5">
        <f>IFERROR(INDEX(BuffData!$B$3:$W$119, MATCH($E329, BuffData!$A$3:$A$119, 0), MATCH($E340, BuffData!$B$2:$W$2, 0)),-1)</f>
        <v>60</v>
      </c>
      <c r="H340" s="5">
        <f>IFERROR(
  IF(
    TRIM(INDEX(CharacterData!$G$3:$G$36, MATCH($E329, CharacterData!$A$3:$A$36, 0))) =
    TRIM(INDEX(CharacterData!$G$3:$G$36, MATCH(H328, CharacterData!$A$3:$A$36, 0))),
    INDEX(BuffData!$X$3:$AS$119,
          MATCH(H328, BuffData!$A$3:$A$119, 0),
          MATCH($E340, BuffData!$X$2:$AS$2, 0)
    ),
    0
  ),
-1
)</f>
        <v>-1</v>
      </c>
      <c r="I340" s="5">
        <f>IFERROR(
  IF(
    TRIM(INDEX(CharacterData!$G$3:$G$36, MATCH($E329, CharacterData!$A$3:$A$36, 0))) =
    TRIM(INDEX(CharacterData!$G$3:$G$36, MATCH(I328, CharacterData!$A$3:$A$36, 0))),
    INDEX(BuffData!$AT$3:$BO$119,
          MATCH(I328, BuffData!$A$3:$A$119, 0),
          MATCH($E340, BuffData!$AT$2:$BO$2, 0)
    ),
    0
  ),
-1
)</f>
        <v>0</v>
      </c>
      <c r="J340" s="5">
        <f>IFERROR(
  IF(
    TRIM(INDEX(CharacterData!$G$3:$G$36, MATCH($E329, CharacterData!$A$3:$A$36, 0))) =
    TRIM(INDEX(CharacterData!$G$3:$G$36, MATCH(J328, CharacterData!$A$3:$A$36, 0))),
    INDEX(BuffData!$AT$3:$BO$119,
          MATCH(J328, BuffData!$A$3:$A$119, 0),
          MATCH($E340, BuffData!$AT$2:$BO$2, 0)
    ),
    0
  ),
-1
)</f>
        <v>0</v>
      </c>
      <c r="K340" s="5">
        <f>IFERROR(
  IF(
    TRIM(INDEX(CharacterData!$G$3:$G$36, MATCH($E329, CharacterData!$A$3:$A$36, 0))) =
    TRIM(INDEX(CharacterData!$G$3:$G$36, MATCH(K328, CharacterData!$A$3:$A$36, 0))),
    INDEX(BuffData!$AT$3:$BO$119,
          MATCH(K328, BuffData!$A$3:$A$119, 0),
          MATCH($E340, BuffData!$AT$2:$BO$2, 0)
    ),
    0
  ),
-1
)</f>
        <v>0</v>
      </c>
      <c r="L340" s="5">
        <f>IFERROR(
  IF(
    TRIM(INDEX(CharacterData!$G$3:$G$36, MATCH($E329, CharacterData!$A$3:$A$36, 0))) =
    TRIM(INDEX(CharacterData!$G$3:$G$36, MATCH(L328, CharacterData!$A$3:$A$36, 0))),
    INDEX(SeasonData!$A$3:$W$27,
          MATCH(L328, SeasonData!$A$3:$A$27, 0),
          MATCH($E340, SeasonData!$A$2:$W$2, 0)
    ),
    0
  ),
-1
)</f>
        <v>0</v>
      </c>
      <c r="M340" s="5">
        <f t="shared" ref="M340" si="163">SUM(F340:L340)</f>
        <v>89</v>
      </c>
      <c r="N340" s="22" t="s">
        <v>166</v>
      </c>
      <c r="O340" s="5" cm="1">
        <f t="array" ref="O340">IFERROR(
  INDEX($M330:$M351,
    MATCH(
      _xlfn.SWITCH(O330,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$E330:$E351, 0
    )
  ),
0
)</f>
        <v>0</v>
      </c>
      <c r="P340" s="5">
        <v>0</v>
      </c>
      <c r="Q340" s="5">
        <f t="shared" si="157"/>
        <v>0</v>
      </c>
      <c r="S340" s="22" t="s">
        <v>166</v>
      </c>
      <c r="T340" s="5" cm="1">
        <f t="array" ref="T340">IFERROR(
  INDEX($M330:$M351,
    MATCH(
      _xlfn.SWITCH(T330,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$E330:$E351, 0
    )
  ),
0
)</f>
        <v>-1</v>
      </c>
      <c r="U340" s="5">
        <v>0</v>
      </c>
      <c r="V340" s="5">
        <f t="shared" si="158"/>
        <v>-1</v>
      </c>
      <c r="X340" s="22" t="s">
        <v>166</v>
      </c>
      <c r="Y340" s="5" cm="1">
        <f t="array" ref="Y340">IFERROR(
  INDEX($M330:$M351,
    MATCH(
      _xlfn.SWITCH(Y330,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$E330:$E351, 0
    )
  ),
0
)</f>
        <v>-1</v>
      </c>
      <c r="Z340" s="5">
        <v>0</v>
      </c>
      <c r="AA340" s="5">
        <f t="shared" si="159"/>
        <v>-1</v>
      </c>
      <c r="AC340" s="22" t="s">
        <v>166</v>
      </c>
      <c r="AD340" s="5" cm="1">
        <f t="array" ref="AD340">IFERROR(
  INDEX($M330:$M351,
    MATCH(
      _xlfn.SWITCH(AD330,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$E330:$E351, 0
    )
  ),
0
)</f>
        <v>-1</v>
      </c>
      <c r="AE340" s="5">
        <v>0</v>
      </c>
      <c r="AF340" s="5">
        <f t="shared" si="160"/>
        <v>-1</v>
      </c>
      <c r="AH340" s="22" t="s">
        <v>166</v>
      </c>
      <c r="AI340" s="5" cm="1">
        <f t="array" ref="AI340">IFERROR(
  INDEX($M330:$M351,
    MATCH(
      _xlfn.SWITCH(AI330,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$E330:$E351, 0
    )
  ),
0
)</f>
        <v>-1</v>
      </c>
      <c r="AJ340" s="5">
        <v>0</v>
      </c>
      <c r="AK340" s="5">
        <f t="shared" si="161"/>
        <v>-1</v>
      </c>
      <c r="AM340" s="22" t="s">
        <v>166</v>
      </c>
      <c r="AN340" s="5" cm="1">
        <f t="array" ref="AN340">IFERROR(
  INDEX($M330:$M351,
    MATCH(
      _xlfn.SWITCH(AN330,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$E330:$E351, 0
    )
  ),
0
)</f>
        <v>-1</v>
      </c>
      <c r="AO340" s="5">
        <v>0</v>
      </c>
      <c r="AP340" s="5">
        <f t="shared" si="162"/>
        <v>-1</v>
      </c>
    </row>
    <row r="341" spans="5:42" x14ac:dyDescent="0.3">
      <c r="E341" s="22" t="s">
        <v>135</v>
      </c>
      <c r="F341" s="6"/>
      <c r="G341" s="5">
        <f>IFERROR(INDEX(BuffData!$B$3:$W$119, MATCH($E329, BuffData!$A$3:$A$119, 0), MATCH($E341, BuffData!$B$2:$W$2, 0)),-1)</f>
        <v>0</v>
      </c>
      <c r="H341" s="5">
        <f>IFERROR(INDEX(BuffData!$X$3:$AS$119, MATCH(H328, BuffData!$A$3:$A$119, 0), MATCH($E341, BuffData!$X$2:$AS$2, 0)),-1)</f>
        <v>-1</v>
      </c>
      <c r="I341" s="5">
        <f>IFERROR(INDEX(BuffData!$AT$3:$BO$119, MATCH(I$16, BuffData!$A$3:$A$119, 0), MATCH($E341, BuffData!$AT$2:$BO$2, 0)),-1)</f>
        <v>0</v>
      </c>
      <c r="J341" s="5">
        <f>IFERROR(INDEX(BuffData!$AT$3:$BO$119, MATCH(J$16, BuffData!$A$3:$A$119, 0), MATCH($E341, BuffData!$AT$2:$BO$2, 0)),-1)</f>
        <v>0</v>
      </c>
      <c r="K341" s="5">
        <f>IFERROR(INDEX(BuffData!$AT$3:$BO$119, MATCH(K$16, BuffData!$A$3:$A$119, 0), MATCH($E341, BuffData!$AT$2:$BO$2, 0)),-1)</f>
        <v>0</v>
      </c>
      <c r="L341" s="5">
        <f>IFERROR(INDEX(SeasonData!$A$3:$W$27, MATCH(L$16, SeasonData!$A$3:$A$116, 0), MATCH(E341, SeasonData!$A$2:$W$2, 0)),-1)</f>
        <v>0</v>
      </c>
      <c r="M341" s="5">
        <f>SUM(G341:L341)</f>
        <v>-1</v>
      </c>
      <c r="N341" s="22" t="s">
        <v>123</v>
      </c>
      <c r="O341" s="5">
        <f>$M346</f>
        <v>-1</v>
      </c>
      <c r="P341" s="5">
        <v>0</v>
      </c>
      <c r="Q341" s="5">
        <f t="shared" si="157"/>
        <v>-1</v>
      </c>
      <c r="S341" s="22" t="s">
        <v>123</v>
      </c>
      <c r="T341" s="5">
        <f>$M346</f>
        <v>-1</v>
      </c>
      <c r="U341" s="5">
        <v>0</v>
      </c>
      <c r="V341" s="5">
        <f t="shared" si="158"/>
        <v>-1</v>
      </c>
      <c r="X341" s="22" t="s">
        <v>123</v>
      </c>
      <c r="Y341" s="5">
        <f>$M346</f>
        <v>-1</v>
      </c>
      <c r="Z341" s="5">
        <v>0</v>
      </c>
      <c r="AA341" s="5">
        <f t="shared" si="159"/>
        <v>-1</v>
      </c>
      <c r="AC341" s="22" t="s">
        <v>123</v>
      </c>
      <c r="AD341" s="5">
        <f>$M346</f>
        <v>-1</v>
      </c>
      <c r="AE341" s="5">
        <v>0</v>
      </c>
      <c r="AF341" s="5">
        <f t="shared" si="160"/>
        <v>-1</v>
      </c>
      <c r="AH341" s="22" t="s">
        <v>123</v>
      </c>
      <c r="AI341" s="5">
        <f>$M346</f>
        <v>-1</v>
      </c>
      <c r="AJ341" s="5">
        <v>0</v>
      </c>
      <c r="AK341" s="5">
        <f t="shared" si="161"/>
        <v>-1</v>
      </c>
      <c r="AM341" s="22" t="s">
        <v>123</v>
      </c>
      <c r="AN341" s="5">
        <f>$M346</f>
        <v>-1</v>
      </c>
      <c r="AO341" s="5">
        <v>0</v>
      </c>
      <c r="AP341" s="5">
        <f t="shared" si="162"/>
        <v>-1</v>
      </c>
    </row>
    <row r="342" spans="5:42" x14ac:dyDescent="0.3">
      <c r="E342" s="22" t="s">
        <v>136</v>
      </c>
      <c r="F342" s="6"/>
      <c r="G342" s="5">
        <f>IFERROR(INDEX(BuffData!$B$3:$W$119, MATCH($E329, BuffData!$A$3:$A$119, 0), MATCH($E342, BuffData!$B$2:$W$2, 0)),-1)</f>
        <v>0</v>
      </c>
      <c r="H342" s="5">
        <f>IFERROR(INDEX(BuffData!$X$3:$AS$119, MATCH(H328, BuffData!$A$3:$A$119, 0), MATCH($E342, BuffData!$X$2:$AS$2, 0)),-1)</f>
        <v>-1</v>
      </c>
      <c r="I342" s="5">
        <f>IFERROR(INDEX(BuffData!$AT$3:$BO$119, MATCH(I$16, BuffData!$A$3:$A$119, 0), MATCH($E342, BuffData!$AT$2:$BO$2, 0)),-1)</f>
        <v>0</v>
      </c>
      <c r="J342" s="5">
        <f>IFERROR(INDEX(BuffData!$AT$3:$BO$119, MATCH(J$16, BuffData!$A$3:$A$119, 0), MATCH($E342, BuffData!$AT$2:$BO$2, 0)),-1)</f>
        <v>0</v>
      </c>
      <c r="K342" s="5">
        <f>IFERROR(INDEX(BuffData!$AT$3:$BO$119, MATCH(K$16, BuffData!$A$3:$A$119, 0), MATCH($E342, BuffData!$AT$2:$BO$2, 0)),-1)</f>
        <v>0</v>
      </c>
      <c r="L342" s="5">
        <f>IFERROR(INDEX(SeasonData!$A$3:$W$27, MATCH(L$16, SeasonData!$A$3:$A$116, 0), MATCH(E342, SeasonData!$A$2:$W$2, 0)),-1)</f>
        <v>0</v>
      </c>
      <c r="M342" s="5">
        <f t="shared" ref="M342:M346" si="164">SUM(G342:L342)</f>
        <v>-1</v>
      </c>
      <c r="N342" s="22" t="s">
        <v>162</v>
      </c>
      <c r="O342" s="5">
        <f>$M347</f>
        <v>24</v>
      </c>
      <c r="P342" s="5">
        <v>0</v>
      </c>
      <c r="Q342" s="5">
        <f t="shared" si="157"/>
        <v>24</v>
      </c>
      <c r="S342" s="22" t="s">
        <v>162</v>
      </c>
      <c r="T342" s="5">
        <f>$M347</f>
        <v>24</v>
      </c>
      <c r="U342" s="5">
        <v>0</v>
      </c>
      <c r="V342" s="5">
        <f t="shared" si="158"/>
        <v>24</v>
      </c>
      <c r="X342" s="22" t="s">
        <v>162</v>
      </c>
      <c r="Y342" s="5">
        <f>$M347</f>
        <v>24</v>
      </c>
      <c r="Z342" s="5">
        <v>0</v>
      </c>
      <c r="AA342" s="5">
        <f t="shared" si="159"/>
        <v>24</v>
      </c>
      <c r="AC342" s="22" t="s">
        <v>162</v>
      </c>
      <c r="AD342" s="5">
        <f>$M347</f>
        <v>24</v>
      </c>
      <c r="AE342" s="5">
        <v>0</v>
      </c>
      <c r="AF342" s="5">
        <f t="shared" si="160"/>
        <v>24</v>
      </c>
      <c r="AH342" s="22" t="s">
        <v>162</v>
      </c>
      <c r="AI342" s="5">
        <f>$M347</f>
        <v>24</v>
      </c>
      <c r="AJ342" s="5">
        <v>0</v>
      </c>
      <c r="AK342" s="5">
        <f t="shared" si="161"/>
        <v>24</v>
      </c>
      <c r="AM342" s="22" t="s">
        <v>162</v>
      </c>
      <c r="AN342" s="5">
        <f>$M347</f>
        <v>24</v>
      </c>
      <c r="AO342" s="5">
        <v>0</v>
      </c>
      <c r="AP342" s="5">
        <f t="shared" si="162"/>
        <v>24</v>
      </c>
    </row>
    <row r="343" spans="5:42" x14ac:dyDescent="0.3">
      <c r="E343" s="22" t="s">
        <v>139</v>
      </c>
      <c r="F343" s="6"/>
      <c r="G343" s="5">
        <f>IFERROR(INDEX(BuffData!$B$3:$W$119, MATCH($E329, BuffData!$A$3:$A$119, 0), MATCH($E343, BuffData!$B$2:$W$2, 0)),-1)</f>
        <v>0</v>
      </c>
      <c r="H343" s="5">
        <f>IFERROR(INDEX(BuffData!$X$3:$AS$119, MATCH(H328, BuffData!$A$3:$A$119, 0), MATCH($E343, BuffData!$X$2:$AS$2, 0)),-1)</f>
        <v>-1</v>
      </c>
      <c r="I343" s="5">
        <f>IFERROR(INDEX(BuffData!$AT$3:$BO$119, MATCH(I$16, BuffData!$A$3:$A$119, 0), MATCH($E343, BuffData!$AT$2:$BO$2, 0)),-1)</f>
        <v>0</v>
      </c>
      <c r="J343" s="5">
        <f>IFERROR(INDEX(BuffData!$AT$3:$BO$119, MATCH(J$16, BuffData!$A$3:$A$119, 0), MATCH($E343, BuffData!$AT$2:$BO$2, 0)),-1)</f>
        <v>0</v>
      </c>
      <c r="K343" s="5">
        <f>IFERROR(INDEX(BuffData!$AT$3:$BO$119, MATCH(K$16, BuffData!$A$3:$A$119, 0), MATCH($E343, BuffData!$AT$2:$BO$2, 0)),-1)</f>
        <v>0</v>
      </c>
      <c r="L343" s="5">
        <f>IFERROR(INDEX(SeasonData!$A$3:$W$27, MATCH(L$16, SeasonData!$A$3:$A$116, 0), MATCH(E343, SeasonData!$A$2:$W$2, 0)),-1)</f>
        <v>0</v>
      </c>
      <c r="M343" s="5">
        <f t="shared" si="164"/>
        <v>-1</v>
      </c>
      <c r="N343" s="5" t="s">
        <v>104</v>
      </c>
      <c r="O343" s="5">
        <f>$M348</f>
        <v>-1</v>
      </c>
      <c r="P343" s="5">
        <v>0</v>
      </c>
      <c r="Q343" s="5">
        <f t="shared" si="157"/>
        <v>-1</v>
      </c>
      <c r="S343" s="5" t="s">
        <v>104</v>
      </c>
      <c r="T343" s="5">
        <f>$M348</f>
        <v>-1</v>
      </c>
      <c r="U343" s="5">
        <v>0</v>
      </c>
      <c r="V343" s="5">
        <f t="shared" si="158"/>
        <v>-1</v>
      </c>
      <c r="X343" s="5" t="s">
        <v>104</v>
      </c>
      <c r="Y343" s="5">
        <f>$M348</f>
        <v>-1</v>
      </c>
      <c r="Z343" s="5">
        <v>0</v>
      </c>
      <c r="AA343" s="5">
        <f t="shared" si="159"/>
        <v>-1</v>
      </c>
      <c r="AC343" s="5" t="s">
        <v>104</v>
      </c>
      <c r="AD343" s="5">
        <f>$M348</f>
        <v>-1</v>
      </c>
      <c r="AE343" s="5">
        <v>0</v>
      </c>
      <c r="AF343" s="5">
        <f t="shared" si="160"/>
        <v>-1</v>
      </c>
      <c r="AH343" s="5" t="s">
        <v>104</v>
      </c>
      <c r="AI343" s="5">
        <f>$M348</f>
        <v>-1</v>
      </c>
      <c r="AJ343" s="5">
        <v>0</v>
      </c>
      <c r="AK343" s="5">
        <f t="shared" si="161"/>
        <v>-1</v>
      </c>
      <c r="AM343" s="5" t="s">
        <v>104</v>
      </c>
      <c r="AN343" s="5">
        <f>$M348</f>
        <v>-1</v>
      </c>
      <c r="AO343" s="5">
        <v>0</v>
      </c>
      <c r="AP343" s="5">
        <f t="shared" si="162"/>
        <v>-1</v>
      </c>
    </row>
    <row r="344" spans="5:42" x14ac:dyDescent="0.3">
      <c r="E344" s="22" t="s">
        <v>137</v>
      </c>
      <c r="F344" s="6"/>
      <c r="G344" s="5">
        <f>IFERROR(INDEX(BuffData!$B$3:$W$119, MATCH($E329, BuffData!$A$3:$A$119, 0), MATCH($E344, BuffData!$B$2:$W$2, 0)),-1)</f>
        <v>0</v>
      </c>
      <c r="H344" s="5">
        <f>IFERROR(INDEX(BuffData!$X$3:$AS$119, MATCH(H328, BuffData!$A$3:$A$119, 0), MATCH($E344, BuffData!$X$2:$AS$2, 0)),-1)</f>
        <v>-1</v>
      </c>
      <c r="I344" s="5">
        <f>IFERROR(INDEX(BuffData!$AT$3:$BO$119, MATCH(I$16, BuffData!$A$3:$A$119, 0), MATCH($E344, BuffData!$AT$2:$BO$2, 0)),-1)</f>
        <v>0</v>
      </c>
      <c r="J344" s="5">
        <f>IFERROR(INDEX(BuffData!$AT$3:$BO$119, MATCH(J$16, BuffData!$A$3:$A$119, 0), MATCH($E344, BuffData!$AT$2:$BO$2, 0)),-1)</f>
        <v>0</v>
      </c>
      <c r="K344" s="5">
        <f>IFERROR(INDEX(BuffData!$AT$3:$BO$119, MATCH(K$16, BuffData!$A$3:$A$119, 0), MATCH($E344, BuffData!$AT$2:$BO$2, 0)),-1)</f>
        <v>0</v>
      </c>
      <c r="L344" s="5">
        <f>IFERROR(INDEX(SeasonData!$A$3:$W$27, MATCH(L$16, SeasonData!$A$3:$A$116, 0), MATCH(E344, SeasonData!$A$2:$W$2, 0)),-1)</f>
        <v>0</v>
      </c>
      <c r="M344" s="5">
        <f t="shared" si="164"/>
        <v>-1</v>
      </c>
      <c r="N344" s="5" t="s">
        <v>110</v>
      </c>
      <c r="O344" s="5">
        <f>$M349</f>
        <v>-1</v>
      </c>
      <c r="P344" s="5">
        <v>0</v>
      </c>
      <c r="Q344" s="5">
        <f t="shared" si="157"/>
        <v>-1</v>
      </c>
      <c r="S344" s="5" t="s">
        <v>110</v>
      </c>
      <c r="T344" s="5">
        <f>$M349</f>
        <v>-1</v>
      </c>
      <c r="U344" s="5">
        <v>0</v>
      </c>
      <c r="V344" s="5">
        <f t="shared" si="158"/>
        <v>-1</v>
      </c>
      <c r="X344" s="5" t="s">
        <v>110</v>
      </c>
      <c r="Y344" s="5">
        <f>$M349</f>
        <v>-1</v>
      </c>
      <c r="Z344" s="5">
        <v>0</v>
      </c>
      <c r="AA344" s="5">
        <f t="shared" si="159"/>
        <v>-1</v>
      </c>
      <c r="AC344" s="5" t="s">
        <v>110</v>
      </c>
      <c r="AD344" s="5">
        <f>$M349</f>
        <v>-1</v>
      </c>
      <c r="AE344" s="5">
        <v>0</v>
      </c>
      <c r="AF344" s="5">
        <f t="shared" si="160"/>
        <v>-1</v>
      </c>
      <c r="AH344" s="5" t="s">
        <v>110</v>
      </c>
      <c r="AI344" s="5">
        <f>$M349</f>
        <v>-1</v>
      </c>
      <c r="AJ344" s="5">
        <v>0</v>
      </c>
      <c r="AK344" s="5">
        <f t="shared" si="161"/>
        <v>-1</v>
      </c>
      <c r="AM344" s="5" t="s">
        <v>110</v>
      </c>
      <c r="AN344" s="5">
        <f>$M349</f>
        <v>-1</v>
      </c>
      <c r="AO344" s="5">
        <v>0</v>
      </c>
      <c r="AP344" s="5">
        <f t="shared" si="162"/>
        <v>-1</v>
      </c>
    </row>
    <row r="345" spans="5:42" x14ac:dyDescent="0.3">
      <c r="E345" s="22" t="s">
        <v>138</v>
      </c>
      <c r="F345" s="6"/>
      <c r="G345" s="5">
        <f>IFERROR(INDEX(BuffData!$B$3:$W$119, MATCH($E329, BuffData!$A$3:$A$119, 0), MATCH($E345, BuffData!$B$2:$W$2, 0)),-1)</f>
        <v>0</v>
      </c>
      <c r="H345" s="5">
        <f>IFERROR(INDEX(BuffData!$X$3:$AS$119, MATCH(H328, BuffData!$A$3:$A$119, 0), MATCH($E345, BuffData!$X$2:$AS$2, 0)),-1)</f>
        <v>-1</v>
      </c>
      <c r="I345" s="5">
        <f>IFERROR(INDEX(BuffData!$AT$3:$BO$119, MATCH(I$16, BuffData!$A$3:$A$119, 0), MATCH($E345, BuffData!$AT$2:$BO$2, 0)),-1)</f>
        <v>0</v>
      </c>
      <c r="J345" s="5">
        <f>IFERROR(INDEX(BuffData!$AT$3:$BO$119, MATCH(J$16, BuffData!$A$3:$A$119, 0), MATCH($E345, BuffData!$AT$2:$BO$2, 0)),-1)</f>
        <v>0</v>
      </c>
      <c r="K345" s="5">
        <f>IFERROR(INDEX(BuffData!$AT$3:$BO$119, MATCH(K$16, BuffData!$A$3:$A$119, 0), MATCH($E345, BuffData!$AT$2:$BO$2, 0)),-1)</f>
        <v>0</v>
      </c>
      <c r="L345" s="5">
        <f>IFERROR(INDEX(SeasonData!$A$3:$W$27, MATCH(L$16, SeasonData!$A$3:$A$116, 0), MATCH(E345, SeasonData!$A$2:$W$2, 0)),-1)</f>
        <v>0</v>
      </c>
      <c r="M345" s="5">
        <f t="shared" si="164"/>
        <v>-1</v>
      </c>
      <c r="N345" s="5" t="s">
        <v>133</v>
      </c>
      <c r="O345" s="5">
        <f>$M350</f>
        <v>-1</v>
      </c>
      <c r="P345" s="5">
        <v>0</v>
      </c>
      <c r="Q345" s="5">
        <f t="shared" si="157"/>
        <v>-1</v>
      </c>
      <c r="S345" s="5" t="s">
        <v>133</v>
      </c>
      <c r="T345" s="5">
        <f>$M350</f>
        <v>-1</v>
      </c>
      <c r="U345" s="5">
        <v>0</v>
      </c>
      <c r="V345" s="5">
        <f t="shared" si="158"/>
        <v>-1</v>
      </c>
      <c r="X345" s="5" t="s">
        <v>133</v>
      </c>
      <c r="Y345" s="5">
        <f>$M350</f>
        <v>-1</v>
      </c>
      <c r="Z345" s="5">
        <v>0</v>
      </c>
      <c r="AA345" s="5">
        <f t="shared" si="159"/>
        <v>-1</v>
      </c>
      <c r="AC345" s="5" t="s">
        <v>133</v>
      </c>
      <c r="AD345" s="5">
        <f>$M350</f>
        <v>-1</v>
      </c>
      <c r="AE345" s="5">
        <v>0</v>
      </c>
      <c r="AF345" s="5">
        <f t="shared" si="160"/>
        <v>-1</v>
      </c>
      <c r="AH345" s="5" t="s">
        <v>133</v>
      </c>
      <c r="AI345" s="5">
        <f>$M350</f>
        <v>-1</v>
      </c>
      <c r="AJ345" s="5">
        <v>0</v>
      </c>
      <c r="AK345" s="5">
        <f t="shared" si="161"/>
        <v>-1</v>
      </c>
      <c r="AM345" s="5" t="s">
        <v>133</v>
      </c>
      <c r="AN345" s="5">
        <f>$M350</f>
        <v>-1</v>
      </c>
      <c r="AO345" s="5">
        <v>0</v>
      </c>
      <c r="AP345" s="5">
        <f t="shared" si="162"/>
        <v>-1</v>
      </c>
    </row>
    <row r="346" spans="5:42" x14ac:dyDescent="0.3">
      <c r="E346" s="22" t="s">
        <v>123</v>
      </c>
      <c r="F346" s="6"/>
      <c r="G346" s="5">
        <f>IFERROR(INDEX(BuffData!$B$3:$W$119, MATCH($E329, BuffData!$A$3:$A$119, 0), MATCH($E346, BuffData!$B$2:$W$2, 0)),-1)</f>
        <v>0</v>
      </c>
      <c r="H346" s="5">
        <f>IFERROR(
  IF(
    TRIM(INDEX(CharacterData!$G$3:$G$36, MATCH($E329, CharacterData!$A$3:$A$36, 0))) =
    TRIM(INDEX(CharacterData!$G$3:$G$36, MATCH(H328, CharacterData!$A$3:$A$36, 0))),
    INDEX(BuffData!$X$3:$AS$119,
          MATCH(H328, BuffData!$A$3:$A$119, 0),
          MATCH($E346, BuffData!$X$2:$AS$2, 0)
    ),
    0
  ),
-1
)</f>
        <v>-1</v>
      </c>
      <c r="I346" s="5">
        <f>IFERROR(
  IF(
    TRIM(INDEX(CharacterData!$G$3:$G$36, MATCH($E329, CharacterData!$A$3:$A$36, 0))) =
    TRIM(INDEX(CharacterData!$G$3:$G$36, MATCH(I328, CharacterData!$A$3:$A$36, 0))),
    INDEX(BuffData!$AT$3:$BO$119,
          MATCH(I328, BuffData!$A$3:$A$119, 0),
          MATCH($E346, BuffData!$AT$2:$BO$2, 0)
    ),
    0
  ),
-1
)</f>
        <v>0</v>
      </c>
      <c r="J346" s="5">
        <f>IFERROR(
  IF(
    TRIM(INDEX(CharacterData!$G$3:$G$36, MATCH($E329, CharacterData!$A$3:$A$36, 0))) =
    TRIM(INDEX(CharacterData!$G$3:$G$36, MATCH(J328, CharacterData!$A$3:$A$36, 0))),
    INDEX(BuffData!$AT$3:$BO$119,
          MATCH(J328, BuffData!$A$3:$A$119, 0),
          MATCH($E346, BuffData!$AT$2:$BO$2, 0)
    ),
    0
  ),
-1
)</f>
        <v>0</v>
      </c>
      <c r="K346" s="5">
        <f>IFERROR(
  IF(
    TRIM(INDEX(CharacterData!$G$3:$G$36, MATCH($E329, CharacterData!$A$3:$A$36, 0))) =
    TRIM(INDEX(CharacterData!$G$3:$G$36, MATCH(K328, CharacterData!$A$3:$A$36, 0))),
    INDEX(BuffData!$AT$3:$BO$119,
          MATCH(K328, BuffData!$A$3:$A$119, 0),
          MATCH($E346, BuffData!$AT$2:$BO$2, 0)
    ),
    0
  ),
-1
)</f>
        <v>0</v>
      </c>
      <c r="L346" s="5">
        <f>IFERROR(
  IF(
    TRIM(INDEX(CharacterData!$G$3:$G$36, MATCH($E329, CharacterData!$A$3:$A$36, 0))) =
    TRIM(INDEX(CharacterData!$G$3:$G$36, MATCH(L328, CharacterData!$A$3:$A$36, 0))),
    INDEX(SeasonData!$A$3:$W$27,
          MATCH(L328, SeasonData!$A$3:$A$27, 0),
          MATCH($E346, SeasonData!$A$2:$W$2, 0)
    ),
    0
  ),
-1
)</f>
        <v>0</v>
      </c>
      <c r="M346" s="5">
        <f t="shared" si="164"/>
        <v>-1</v>
      </c>
    </row>
    <row r="347" spans="5:42" x14ac:dyDescent="0.3">
      <c r="E347" s="22" t="s">
        <v>162</v>
      </c>
      <c r="F347" s="6"/>
      <c r="G347" s="5">
        <f>IFERROR(INDEX(BuffData!$B$3:$W$119, MATCH($E329, BuffData!$A$3:$A$119, 0), MATCH($E347, BuffData!$B$2:$W$2, 0)),-1)</f>
        <v>0</v>
      </c>
      <c r="H347" s="5">
        <f>IFERROR(INDEX(BuffData!$X$3:$AS$119, MATCH(H328, BuffData!$A$3:$A$119, 0), MATCH($E347, BuffData!$X$2:$AS$2, 0)),-1)</f>
        <v>-1</v>
      </c>
      <c r="I347" s="5">
        <f>IFERROR(INDEX(BuffData!$AT$3:$BO$119, MATCH(I$16, BuffData!$A$3:$A$119, 0), MATCH($E347, BuffData!$AT$2:$BO$2, 0)),-1)</f>
        <v>0</v>
      </c>
      <c r="J347" s="5">
        <f>IFERROR(INDEX(BuffData!$AT$3:$BO$119, MATCH(J$16, BuffData!$A$3:$A$119, 0), MATCH($E347, BuffData!$AT$2:$BO$2, 0)),-1)</f>
        <v>0</v>
      </c>
      <c r="K347" s="5">
        <f>IFERROR(INDEX(BuffData!$AT$3:$BO$119, MATCH(K$16, BuffData!$A$3:$A$119, 0), MATCH($E347, BuffData!$AT$2:$BO$2, 0)),-1)</f>
        <v>25</v>
      </c>
      <c r="L347" s="5">
        <f>IFERROR(INDEX(SeasonData!$A$3:$W$27, MATCH(L$16, SeasonData!$A$3:$A$116, 0), MATCH(E347, SeasonData!$A$2:$W$2, 0)),-1)</f>
        <v>0</v>
      </c>
      <c r="M347" s="5">
        <f>SUM(G347:L347)</f>
        <v>24</v>
      </c>
      <c r="O347" s="5" t="s">
        <v>167</v>
      </c>
      <c r="P347" s="5">
        <f>Q332 * (Q333+100)/100 * Q334/100 * ((1-Q335/100) + Q335/100*Q336/100) * (Q337+Q338+Q339+100)/100 * (Q340+Q341+Q342+100)/100 * (800 + 8*$N$3 ) / (800 + 8*$N$3 + (792 + 8*$N$4)*(1-Q343/100)) * (1+Q344/100) * (1 - $Q$3/100 + Q345/100)</f>
        <v>12262.790963929792</v>
      </c>
      <c r="T347" s="5" t="s">
        <v>167</v>
      </c>
      <c r="U347" s="5">
        <f>V332 * (V333+100)/100 * V334/100 * ((1-V335/100) + V335/100*V336/100) * (V337+V338+V339+100)/100 * (V340+V341+V342+100)/100 * (800 + 8*$N$3 ) / (800 + 8*$N$3 + (792 + 8*$N$4)*(1-V343/100)) * (1+V344/100) * (1 - $Q$3/100 + V345/100)</f>
        <v>18619.308537758319</v>
      </c>
      <c r="Y347" s="5" t="s">
        <v>167</v>
      </c>
      <c r="Z347" s="5">
        <f>AA332 * (AA333+100)/100 * AA334/100 * ((1-AA335/100) + AA335/100*AA336/100) * (AA337+AA338+AA339+100)/100 * (AA340+AA341+AA342+100)/100 * (800 + 8*$N$3 ) / (800 + 8*$N$3 + (792 + 8*$N$4)*(1-AA343/100)) * (1+AA344/100) * (1 - $Q$3/100 + AA345/100)</f>
        <v>8998.9709265911297</v>
      </c>
      <c r="AD347" s="5" t="s">
        <v>167</v>
      </c>
      <c r="AE347" s="5">
        <f>AF332 * (AF333+100)/100 * AF334/100 * ((1-AF335/100) + AF335/100*AF336/100) * (AF337+AF338+AF339+100)/100 * (AF340+AF341+AF342+100)/100 * (800 + 8*$N$3 ) / (800 + 8*$N$3 + (792 + 8*$N$4)*(1-AF343/100)) * (1+AF344/100) * (1 - $Q$3/100 + AF345/100)</f>
        <v>30060.918408722635</v>
      </c>
      <c r="AI347" s="5" t="s">
        <v>167</v>
      </c>
      <c r="AJ347" s="5">
        <f>AK332 * (AK333+100)/100 * AK334/100 * ((1-AK335/100) + AK335/100*AK336/100) * (AK337+AK338+AK339+100)/100 * (AK340+AK341+AK342+100)/100 * (800 + 8*$N$3 ) / (800 + 8*$N$3 + (792 + 8*$N$4)*(1-AK343/100)) * (1+AK344/100) * (1 - $Q$3/100 + AK345/100)</f>
        <v>32727.964724892408</v>
      </c>
      <c r="AN347" s="5" t="s">
        <v>167</v>
      </c>
      <c r="AO347" s="5">
        <f>AP332 * (AP333+100)/100 * AP334/100 * ((1-AP335/100) + AP335/100*AP336/100) * (AP337+AP338+AP339+100)/100 * (AP340+AP341+AP342+100)/100 * (800 + 8*$N$3 ) / (800 + 8*$N$3 + (792 + 8*$N$4)*(1-AP343/100)) * (1+AP344/100) * (1 - $Q$3/100 + AP345/100)</f>
        <v>54536.446435201666</v>
      </c>
    </row>
    <row r="348" spans="5:42" x14ac:dyDescent="0.3">
      <c r="E348" s="5" t="s">
        <v>104</v>
      </c>
      <c r="F348" s="6"/>
      <c r="G348" s="5">
        <f>IFERROR(INDEX(BuffData!$B$3:$W$119, MATCH($E329, BuffData!$A$3:$A$119, 0), MATCH($E348, BuffData!$B$2:$W$2, 0)),-1)</f>
        <v>0</v>
      </c>
      <c r="H348" s="5">
        <f>IFERROR(INDEX(BuffData!$X$3:$AS$119, MATCH(H328, BuffData!$A$3:$A$119, 0), MATCH($E348, BuffData!$X$2:$AS$2, 0)),-1)</f>
        <v>-1</v>
      </c>
      <c r="I348" s="5">
        <f>IFERROR(INDEX(BuffData!$AT$3:$BO$119, MATCH(I$16, BuffData!$A$3:$A$119, 0), MATCH($E348, BuffData!$AT$2:$BO$2, 0)),-1)</f>
        <v>0</v>
      </c>
      <c r="J348" s="5">
        <f>IFERROR(INDEX(BuffData!$AT$3:$BO$119, MATCH(J$16, BuffData!$A$3:$A$119, 0), MATCH($E348, BuffData!$AT$2:$BO$2, 0)),-1)</f>
        <v>0</v>
      </c>
      <c r="K348" s="5">
        <f>IFERROR(INDEX(BuffData!$AT$3:$BO$119, MATCH(K$16, BuffData!$A$3:$A$119, 0), MATCH($E348, BuffData!$AT$2:$BO$2, 0)),-1)</f>
        <v>0</v>
      </c>
      <c r="L348" s="5">
        <f>IFERROR(INDEX(SeasonData!$A$3:$W$27, MATCH(L$16, SeasonData!$A$3:$A$116, 0), MATCH(E348, SeasonData!$A$2:$W$2, 0)),-1)</f>
        <v>0</v>
      </c>
      <c r="M348" s="5">
        <f t="shared" ref="M348:M350" si="165">SUM(G348:L348)</f>
        <v>-1</v>
      </c>
    </row>
    <row r="349" spans="5:42" x14ac:dyDescent="0.3">
      <c r="E349" s="5" t="s">
        <v>110</v>
      </c>
      <c r="F349" s="6"/>
      <c r="G349" s="5">
        <f>IFERROR(INDEX(BuffData!$B$3:$W$119, MATCH($E329, BuffData!$A$3:$A$119, 0), MATCH($E349, BuffData!$B$2:$W$2, 0)),-1)</f>
        <v>0</v>
      </c>
      <c r="H349" s="5">
        <f>IFERROR(INDEX(BuffData!$X$3:$AS$119, MATCH(H328, BuffData!$A$3:$A$119, 0), MATCH($E349, BuffData!$X$2:$AS$2, 0)),-1)</f>
        <v>-1</v>
      </c>
      <c r="I349" s="5">
        <f>IFERROR(INDEX(BuffData!$AT$3:$BO$119, MATCH(I$16, BuffData!$A$3:$A$119, 0), MATCH($E349, BuffData!$AT$2:$BO$2, 0)),-1)</f>
        <v>0</v>
      </c>
      <c r="J349" s="5">
        <f>IFERROR(INDEX(BuffData!$AT$3:$BO$119, MATCH(J$16, BuffData!$A$3:$A$119, 0), MATCH($E349, BuffData!$AT$2:$BO$2, 0)),-1)</f>
        <v>0</v>
      </c>
      <c r="K349" s="5">
        <f>IFERROR(INDEX(BuffData!$AT$3:$BO$119, MATCH(K$16, BuffData!$A$3:$A$119, 0), MATCH($E349, BuffData!$AT$2:$BO$2, 0)),-1)</f>
        <v>0</v>
      </c>
      <c r="L349" s="5">
        <f>IFERROR(INDEX(SeasonData!$A$3:$W$27, MATCH(L$16, SeasonData!$A$3:$A$116, 0), MATCH(E349, SeasonData!$A$2:$W$2, 0)),-1)</f>
        <v>0</v>
      </c>
      <c r="M349" s="5">
        <f t="shared" si="165"/>
        <v>-1</v>
      </c>
    </row>
    <row r="350" spans="5:42" x14ac:dyDescent="0.3">
      <c r="E350" s="5" t="s">
        <v>133</v>
      </c>
      <c r="F350" s="6"/>
      <c r="G350" s="5">
        <f>IFERROR(INDEX(BuffData!$B$3:$W$119, MATCH($E329, BuffData!$A$3:$A$119, 0), MATCH($E350, BuffData!$B$2:$W$2, 0)),-1)</f>
        <v>0</v>
      </c>
      <c r="H350" s="5">
        <f>IFERROR(INDEX(BuffData!$X$3:$AS$119, MATCH(H328, BuffData!$A$3:$A$119, 0), MATCH($E350, BuffData!$X$2:$AS$2, 0)),-1)</f>
        <v>-1</v>
      </c>
      <c r="I350" s="5">
        <f>IFERROR(INDEX(BuffData!$AT$3:$BO$119, MATCH(I$16, BuffData!$A$3:$A$119, 0), MATCH($E350, BuffData!$AT$2:$BO$2, 0)),-1)</f>
        <v>0</v>
      </c>
      <c r="J350" s="5">
        <f>IFERROR(INDEX(BuffData!$AT$3:$BO$119, MATCH(J$16, BuffData!$A$3:$A$119, 0), MATCH($E350, BuffData!$AT$2:$BO$2, 0)),-1)</f>
        <v>0</v>
      </c>
      <c r="K350" s="5">
        <f>IFERROR(INDEX(BuffData!$AT$3:$BO$119, MATCH(K$16, BuffData!$A$3:$A$119, 0), MATCH($E350, BuffData!$AT$2:$BO$2, 0)),-1)</f>
        <v>0</v>
      </c>
      <c r="L350" s="5">
        <f>IFERROR(INDEX(SeasonData!$A$3:$W$27, MATCH(L$16, SeasonData!$A$3:$A$116, 0), MATCH(E350, SeasonData!$A$2:$W$2, 0)),-1)</f>
        <v>0</v>
      </c>
      <c r="M350" s="5">
        <f t="shared" si="165"/>
        <v>-1</v>
      </c>
    </row>
    <row r="354" spans="1:52" x14ac:dyDescent="0.3">
      <c r="H354" s="5" t="str">
        <f>IFERROR(
  CHOOSE(
    MATCH(E355, $E$2:$E$4, 0),
    $E$3, $E$4, $E$2
  ),
  "선택 필요"
)</f>
        <v>선택 필요</v>
      </c>
      <c r="I354" s="5" t="str">
        <f>$E$2</f>
        <v>유노</v>
      </c>
      <c r="J354" s="5" t="str">
        <f>$E$3</f>
        <v>린네</v>
      </c>
      <c r="K354" s="5" t="str">
        <f>$E$4</f>
        <v>모니에</v>
      </c>
      <c r="L354" s="5" t="str">
        <f>$K$3</f>
        <v>능양</v>
      </c>
      <c r="N354" s="23" t="s">
        <v>152</v>
      </c>
    </row>
    <row r="355" spans="1:52" x14ac:dyDescent="0.3">
      <c r="E355" s="23" t="s">
        <v>24</v>
      </c>
      <c r="F355" s="5" t="s">
        <v>143</v>
      </c>
      <c r="G355" s="5" t="s">
        <v>105</v>
      </c>
      <c r="H355" s="5" t="s">
        <v>142</v>
      </c>
      <c r="I355" s="5" t="s">
        <v>124</v>
      </c>
      <c r="J355" s="5" t="s">
        <v>125</v>
      </c>
      <c r="K355" s="5" t="s">
        <v>151</v>
      </c>
      <c r="L355" s="5" t="s">
        <v>149</v>
      </c>
      <c r="M355" s="5" t="s">
        <v>109</v>
      </c>
      <c r="N355" s="5" t="s">
        <v>150</v>
      </c>
      <c r="O355" s="153" t="s">
        <v>114</v>
      </c>
      <c r="P355" s="154"/>
      <c r="Q355" s="155"/>
      <c r="S355" s="5" t="s">
        <v>150</v>
      </c>
      <c r="T355" s="153" t="s">
        <v>156</v>
      </c>
      <c r="U355" s="154"/>
      <c r="V355" s="155"/>
      <c r="X355" s="5" t="s">
        <v>150</v>
      </c>
      <c r="Y355" s="153" t="s">
        <v>157</v>
      </c>
      <c r="Z355" s="154"/>
      <c r="AA355" s="155"/>
      <c r="AC355" s="5" t="s">
        <v>150</v>
      </c>
      <c r="AD355" s="153" t="s">
        <v>155</v>
      </c>
      <c r="AE355" s="154"/>
      <c r="AF355" s="155"/>
      <c r="AH355" s="5" t="s">
        <v>150</v>
      </c>
      <c r="AI355" s="153" t="s">
        <v>156</v>
      </c>
      <c r="AJ355" s="154"/>
      <c r="AK355" s="155"/>
      <c r="AM355" s="5" t="s">
        <v>150</v>
      </c>
      <c r="AN355" s="153" t="s">
        <v>221</v>
      </c>
      <c r="AO355" s="154"/>
      <c r="AP355" s="155"/>
      <c r="AR355" s="5" t="s">
        <v>150</v>
      </c>
      <c r="AS355" s="153" t="s">
        <v>220</v>
      </c>
      <c r="AT355" s="154"/>
      <c r="AU355" s="155"/>
      <c r="AW355" s="5" t="s">
        <v>150</v>
      </c>
      <c r="AX355" s="153" t="s">
        <v>154</v>
      </c>
      <c r="AY355" s="154"/>
      <c r="AZ355" s="155"/>
    </row>
    <row r="356" spans="1:52" x14ac:dyDescent="0.3">
      <c r="E356" s="5" t="s">
        <v>115</v>
      </c>
      <c r="F356" s="5">
        <f>INDEX(CharacterData!$A$3:$AV$36, MATCH(E355, CharacterData!$A$3:$A$36, 0), MATCH($E356, CharacterData!$A$2:$AV$2, 0))</f>
        <v>900</v>
      </c>
      <c r="G356" s="6"/>
      <c r="H356" s="6"/>
      <c r="I356" s="6"/>
      <c r="J356" s="6"/>
      <c r="K356" s="6"/>
      <c r="L356" s="6"/>
      <c r="M356" s="5">
        <f>F356</f>
        <v>900</v>
      </c>
      <c r="N356" s="5" t="s">
        <v>118</v>
      </c>
      <c r="O356" s="153" t="s">
        <v>159</v>
      </c>
      <c r="P356" s="154"/>
      <c r="Q356" s="155"/>
      <c r="S356" s="5" t="s">
        <v>118</v>
      </c>
      <c r="T356" s="153" t="s">
        <v>171</v>
      </c>
      <c r="U356" s="154"/>
      <c r="V356" s="155"/>
      <c r="X356" s="5" t="s">
        <v>118</v>
      </c>
      <c r="Y356" s="153" t="s">
        <v>164</v>
      </c>
      <c r="Z356" s="154"/>
      <c r="AA356" s="155"/>
      <c r="AC356" s="5" t="s">
        <v>118</v>
      </c>
      <c r="AD356" s="153" t="s">
        <v>163</v>
      </c>
      <c r="AE356" s="154"/>
      <c r="AF356" s="155"/>
      <c r="AH356" s="5" t="s">
        <v>118</v>
      </c>
      <c r="AI356" s="153" t="s">
        <v>171</v>
      </c>
      <c r="AJ356" s="154"/>
      <c r="AK356" s="155"/>
      <c r="AM356" s="5" t="s">
        <v>118</v>
      </c>
      <c r="AN356" s="153" t="s">
        <v>164</v>
      </c>
      <c r="AO356" s="154"/>
      <c r="AP356" s="155"/>
      <c r="AR356" s="5" t="s">
        <v>118</v>
      </c>
      <c r="AS356" s="153" t="s">
        <v>164</v>
      </c>
      <c r="AT356" s="154"/>
      <c r="AU356" s="155"/>
      <c r="AW356" s="5" t="s">
        <v>118</v>
      </c>
      <c r="AX356" s="153" t="s">
        <v>164</v>
      </c>
      <c r="AY356" s="154"/>
      <c r="AZ356" s="155"/>
    </row>
    <row r="357" spans="1:52" x14ac:dyDescent="0.3">
      <c r="A357" s="1" t="s">
        <v>24</v>
      </c>
      <c r="B357" s="1" t="s">
        <v>178</v>
      </c>
      <c r="C357" s="1">
        <f>P373+U373+Z373+AE373+AJ373+AO373+AT373+AY373+BD373+BI373+BN373+BS373+BX373+CC373</f>
        <v>350378.94671383064</v>
      </c>
      <c r="E357" s="5" t="s">
        <v>116</v>
      </c>
      <c r="F357" s="5">
        <f>INDEX(CharacterData!$A$3:$AV$36, MATCH(E355, CharacterData!$A$3:$A$36, 0), MATCH($E357, CharacterData!$A$2:$AV$2, 0))</f>
        <v>113.88888888888889</v>
      </c>
      <c r="G357" s="5">
        <f>IFERROR(INDEX(BuffData!$B$3:$W$119, MATCH($E355, BuffData!$A$3:$A$119, 0), MATCH("공격력 버프", BuffData!$B$2:$W$2, 0)),-1)</f>
        <v>12</v>
      </c>
      <c r="H357" s="5">
        <f>IFERROR(INDEX(BuffData!$X$3:$AS$119, MATCH(H354, BuffData!$A$3:$A$119, 0), MATCH("공격력 버프", BuffData!$X$2:$AS$2, 0)),-1)</f>
        <v>-1</v>
      </c>
      <c r="I357" s="5">
        <f>IFERROR(INDEX(BuffData!$AT$3:$BO$119, MATCH(I$16, BuffData!$A$3:$A$119, 0), MATCH("공격력 버프", BuffData!$AT$2:$BO$2, 0)),-1)</f>
        <v>0</v>
      </c>
      <c r="J357" s="5">
        <f>IFERROR(INDEX(BuffData!$AT$3:$BO$119, MATCH(J$16, BuffData!$A$3:$A$119, 0), MATCH("공격력 버프", BuffData!$AT$2:$BO$2, 0)),-1)</f>
        <v>0</v>
      </c>
      <c r="K357" s="5">
        <f>IFERROR(INDEX(BuffData!$AT$3:$BO$119, MATCH(K$16, BuffData!$A$3:$A$119, 0), MATCH("공격력 버프", BuffData!$AT$2:$BO$2, 0)),-1)</f>
        <v>25</v>
      </c>
      <c r="L357" s="5">
        <f>IFERROR(INDEX(SeasonData!$A$3:$W$27, MATCH(L$16, SeasonData!$A$3:$A$116, 0), MATCH("공격력 버프", SeasonData!$A$2:$W$2, 0)),-1)</f>
        <v>0</v>
      </c>
      <c r="M357" s="5">
        <f>SUM(F357:L357)</f>
        <v>149.88888888888889</v>
      </c>
      <c r="N357" s="5"/>
      <c r="O357" s="5" t="s">
        <v>112</v>
      </c>
      <c r="P357" s="5" t="s">
        <v>113</v>
      </c>
      <c r="Q357" s="5" t="s">
        <v>111</v>
      </c>
      <c r="S357" s="5"/>
      <c r="T357" s="5" t="s">
        <v>112</v>
      </c>
      <c r="U357" s="5" t="s">
        <v>113</v>
      </c>
      <c r="V357" s="5" t="s">
        <v>111</v>
      </c>
      <c r="X357" s="5"/>
      <c r="Y357" s="5" t="s">
        <v>112</v>
      </c>
      <c r="Z357" s="5" t="s">
        <v>113</v>
      </c>
      <c r="AA357" s="5" t="s">
        <v>111</v>
      </c>
      <c r="AC357" s="5"/>
      <c r="AD357" s="5" t="s">
        <v>112</v>
      </c>
      <c r="AE357" s="5" t="s">
        <v>113</v>
      </c>
      <c r="AF357" s="5" t="s">
        <v>111</v>
      </c>
      <c r="AH357" s="5"/>
      <c r="AI357" s="5" t="s">
        <v>112</v>
      </c>
      <c r="AJ357" s="5" t="s">
        <v>113</v>
      </c>
      <c r="AK357" s="5" t="s">
        <v>111</v>
      </c>
      <c r="AM357" s="5"/>
      <c r="AN357" s="5" t="s">
        <v>112</v>
      </c>
      <c r="AO357" s="5" t="s">
        <v>113</v>
      </c>
      <c r="AP357" s="5" t="s">
        <v>111</v>
      </c>
      <c r="AR357" s="5"/>
      <c r="AS357" s="5" t="s">
        <v>112</v>
      </c>
      <c r="AT357" s="5" t="s">
        <v>113</v>
      </c>
      <c r="AU357" s="5" t="s">
        <v>111</v>
      </c>
      <c r="AW357" s="5"/>
      <c r="AX357" s="5" t="s">
        <v>112</v>
      </c>
      <c r="AY357" s="5" t="s">
        <v>113</v>
      </c>
      <c r="AZ357" s="5" t="s">
        <v>111</v>
      </c>
    </row>
    <row r="358" spans="1:52" x14ac:dyDescent="0.3">
      <c r="B358" s="1" t="s">
        <v>179</v>
      </c>
      <c r="C358" s="1">
        <v>10</v>
      </c>
      <c r="E358" s="5" t="s">
        <v>1</v>
      </c>
      <c r="F358" s="5">
        <f>INDEX(CharacterData!$A$3:$AV$36, MATCH(E355, CharacterData!$A$3:$A$36, 0), MATCH($E358, CharacterData!$A$2:$AV$2, 0))</f>
        <v>60.2</v>
      </c>
      <c r="G358" s="5">
        <f>IFERROR(INDEX(BuffData!$B$3:$W$119, MATCH($E355, BuffData!$A$3:$A$119, 0), MATCH($E358, BuffData!$B$2:$W$2, 0)),-1)</f>
        <v>0</v>
      </c>
      <c r="H358" s="5">
        <f>IFERROR(INDEX(BuffData!$X$3:$AS$119, MATCH(H354, BuffData!$A$3:$A$119, 0), MATCH($E358, BuffData!$X$2:$AS$2, 0)),-1)</f>
        <v>-1</v>
      </c>
      <c r="I358" s="5">
        <f>IFERROR(INDEX(BuffData!$AT$3:$BO$119, MATCH(I$16, BuffData!$A$3:$A$119, 0), MATCH($E358, BuffData!$AT$2:$BO$2, 0)),-1)</f>
        <v>0</v>
      </c>
      <c r="J358" s="5">
        <f>IFERROR(INDEX(BuffData!$AT$3:$BO$119, MATCH(J$16, BuffData!$A$3:$A$119, 0), MATCH($E358, BuffData!$AT$2:$BO$2, 0)),-1)</f>
        <v>0</v>
      </c>
      <c r="K358" s="5">
        <f>IFERROR(INDEX(BuffData!$AT$3:$BO$119, MATCH(K$16, BuffData!$A$3:$A$119, 0), MATCH($E358, BuffData!$AT$2:$BO$2, 0)),-1)</f>
        <v>0</v>
      </c>
      <c r="L358" s="5">
        <f>IFERROR(INDEX(SeasonData!$A$3:$W$27, MATCH(L$16, SeasonData!$A$3:$A$116, 0), MATCH(E358, SeasonData!$A$2:$W$2, 0)),-1)</f>
        <v>0</v>
      </c>
      <c r="M358" s="5">
        <f t="shared" ref="M358:M364" si="166">SUM(F358:L358)</f>
        <v>59.2</v>
      </c>
      <c r="N358" s="5" t="s">
        <v>115</v>
      </c>
      <c r="O358" s="6"/>
      <c r="P358" s="6"/>
      <c r="Q358" s="5">
        <f>$M356</f>
        <v>900</v>
      </c>
      <c r="S358" s="5" t="s">
        <v>115</v>
      </c>
      <c r="T358" s="6"/>
      <c r="U358" s="6"/>
      <c r="V358" s="5">
        <f>$M356</f>
        <v>900</v>
      </c>
      <c r="X358" s="5" t="s">
        <v>115</v>
      </c>
      <c r="Y358" s="6"/>
      <c r="Z358" s="6"/>
      <c r="AA358" s="5">
        <f>$M356</f>
        <v>900</v>
      </c>
      <c r="AC358" s="5" t="s">
        <v>115</v>
      </c>
      <c r="AD358" s="6"/>
      <c r="AE358" s="6"/>
      <c r="AF358" s="5">
        <f>$M356</f>
        <v>900</v>
      </c>
      <c r="AH358" s="5" t="s">
        <v>115</v>
      </c>
      <c r="AI358" s="6"/>
      <c r="AJ358" s="6"/>
      <c r="AK358" s="5">
        <f>$M356</f>
        <v>900</v>
      </c>
      <c r="AM358" s="5" t="s">
        <v>115</v>
      </c>
      <c r="AN358" s="6"/>
      <c r="AO358" s="6"/>
      <c r="AP358" s="5">
        <f>$M356</f>
        <v>900</v>
      </c>
      <c r="AR358" s="5" t="s">
        <v>115</v>
      </c>
      <c r="AS358" s="6"/>
      <c r="AT358" s="6"/>
      <c r="AU358" s="5">
        <f>$M356</f>
        <v>900</v>
      </c>
      <c r="AW358" s="5" t="s">
        <v>115</v>
      </c>
      <c r="AX358" s="6"/>
      <c r="AY358" s="6"/>
      <c r="AZ358" s="5">
        <f>$M356</f>
        <v>900</v>
      </c>
    </row>
    <row r="359" spans="1:52" x14ac:dyDescent="0.3">
      <c r="E359" s="5" t="s">
        <v>87</v>
      </c>
      <c r="F359" s="5">
        <f>INDEX(CharacterData!$A$3:$AV$36, MATCH(E355, CharacterData!$A$3:$A$36, 0), MATCH($E359, CharacterData!$A$2:$AV$2, 0))</f>
        <v>272.39999999999998</v>
      </c>
      <c r="G359" s="5">
        <f>IFERROR(INDEX(BuffData!$B$3:$W$119, MATCH($E355, BuffData!$A$3:$A$119, 0), MATCH($E359, BuffData!$B$2:$W$2, 0)),-1)</f>
        <v>0</v>
      </c>
      <c r="H359" s="5">
        <f>IFERROR(INDEX(BuffData!$X$3:$AS$119, MATCH(H354, BuffData!$A$3:$A$119, 0), MATCH($E359, BuffData!$X$2:$AS$2, 0)),-1)</f>
        <v>-1</v>
      </c>
      <c r="I359" s="5">
        <f>IFERROR(INDEX(BuffData!$AT$3:$BO$119, MATCH(I$16, BuffData!$A$3:$A$119, 0), MATCH($E359, BuffData!$AT$2:$BO$2, 0)),-1)</f>
        <v>0</v>
      </c>
      <c r="J359" s="5">
        <f>IFERROR(INDEX(BuffData!$AT$3:$BO$119, MATCH(J$16, BuffData!$A$3:$A$119, 0), MATCH($E359, BuffData!$AT$2:$BO$2, 0)),-1)</f>
        <v>0</v>
      </c>
      <c r="K359" s="5">
        <f>IFERROR(INDEX(BuffData!$AT$3:$BO$119, MATCH(K$16, BuffData!$A$3:$A$119, 0), MATCH($E359, BuffData!$AT$2:$BO$2, 0)),-1)</f>
        <v>20</v>
      </c>
      <c r="L359" s="5">
        <f>IFERROR(INDEX(SeasonData!$A$3:$W$27, MATCH(L$16, SeasonData!$A$3:$A$116, 0), MATCH(E359, SeasonData!$A$2:$W$2, 0)),-1)</f>
        <v>0</v>
      </c>
      <c r="M359" s="5">
        <f t="shared" si="166"/>
        <v>291.39999999999998</v>
      </c>
      <c r="N359" s="5" t="s">
        <v>116</v>
      </c>
      <c r="O359" s="5">
        <f>ROUND($M357,2)</f>
        <v>149.88999999999999</v>
      </c>
      <c r="P359" s="5">
        <v>0</v>
      </c>
      <c r="Q359" s="5">
        <f>P359+O359</f>
        <v>149.88999999999999</v>
      </c>
      <c r="S359" s="5" t="s">
        <v>116</v>
      </c>
      <c r="T359" s="5">
        <f>ROUND($M357,2)</f>
        <v>149.88999999999999</v>
      </c>
      <c r="U359" s="5">
        <v>0</v>
      </c>
      <c r="V359" s="5">
        <f>U359+T359</f>
        <v>149.88999999999999</v>
      </c>
      <c r="X359" s="5" t="s">
        <v>116</v>
      </c>
      <c r="Y359" s="5">
        <f>ROUND($M357,2)</f>
        <v>149.88999999999999</v>
      </c>
      <c r="Z359" s="5">
        <v>0</v>
      </c>
      <c r="AA359" s="5">
        <f>Z359+Y359</f>
        <v>149.88999999999999</v>
      </c>
      <c r="AC359" s="5" t="s">
        <v>116</v>
      </c>
      <c r="AD359" s="5">
        <f>ROUND($M357,2)</f>
        <v>149.88999999999999</v>
      </c>
      <c r="AE359" s="5">
        <v>0</v>
      </c>
      <c r="AF359" s="5">
        <f>AE359+AD359</f>
        <v>149.88999999999999</v>
      </c>
      <c r="AH359" s="5" t="s">
        <v>116</v>
      </c>
      <c r="AI359" s="5">
        <f>ROUND($M357,2)</f>
        <v>149.88999999999999</v>
      </c>
      <c r="AJ359" s="5">
        <v>0</v>
      </c>
      <c r="AK359" s="5">
        <f>AJ359+AI359</f>
        <v>149.88999999999999</v>
      </c>
      <c r="AM359" s="5" t="s">
        <v>116</v>
      </c>
      <c r="AN359" s="5">
        <f>ROUND($M357,2)</f>
        <v>149.88999999999999</v>
      </c>
      <c r="AO359" s="5">
        <v>0</v>
      </c>
      <c r="AP359" s="5">
        <f>AO359+AN359</f>
        <v>149.88999999999999</v>
      </c>
      <c r="AR359" s="5" t="s">
        <v>116</v>
      </c>
      <c r="AS359" s="5">
        <f>ROUND($M357,2)</f>
        <v>149.88999999999999</v>
      </c>
      <c r="AT359" s="5">
        <v>0</v>
      </c>
      <c r="AU359" s="5">
        <f>AT359+AS359</f>
        <v>149.88999999999999</v>
      </c>
      <c r="AW359" s="5" t="s">
        <v>116</v>
      </c>
      <c r="AX359" s="5">
        <f>ROUND($M357,2)</f>
        <v>149.88999999999999</v>
      </c>
      <c r="AY359" s="5">
        <v>0</v>
      </c>
      <c r="AZ359" s="5">
        <f>AY359+AX359</f>
        <v>149.88999999999999</v>
      </c>
    </row>
    <row r="360" spans="1:52" x14ac:dyDescent="0.3">
      <c r="E360" s="21" t="s">
        <v>99</v>
      </c>
      <c r="F360" s="5">
        <f>INDEX(CharacterData!$A$3:$AV$36, MATCH(E355, CharacterData!$A$3:$A$36, 0), MATCH($E360, CharacterData!$A$2:$AV$2, 0))</f>
        <v>27</v>
      </c>
      <c r="G360" s="5">
        <f>IFERROR(INDEX(BuffData!$B$3:$W$119, MATCH($E355, BuffData!$A$3:$A$119, 0), MATCH($E360, BuffData!$B$2:$W$2, 0)),-1)</f>
        <v>52</v>
      </c>
      <c r="H360" s="5">
        <f>IFERROR(INDEX(BuffData!$X$3:$AS$119, MATCH(H354, BuffData!$A$3:$A$119, 0), MATCH($E360, BuffData!$X$2:$AS$2, 0)),-1)</f>
        <v>-1</v>
      </c>
      <c r="I360" s="5">
        <f>IFERROR(INDEX(BuffData!$AT$3:$BO$119, MATCH(I$16, BuffData!$A$3:$A$119, 0), MATCH($E360, BuffData!$AT$2:$BO$2, 0)),-1)</f>
        <v>0</v>
      </c>
      <c r="J360" s="5">
        <f>IFERROR(INDEX(BuffData!$AT$3:$BO$119, MATCH(J$16, BuffData!$A$3:$A$119, 0), MATCH($E360, BuffData!$AT$2:$BO$2, 0)),-1)</f>
        <v>0</v>
      </c>
      <c r="K360" s="5">
        <f>IFERROR(INDEX(BuffData!$AT$3:$BO$119, MATCH(K$16, BuffData!$A$3:$A$119, 0), MATCH($E360, BuffData!$AT$2:$BO$2, 0)),-1)</f>
        <v>0</v>
      </c>
      <c r="L360" s="5">
        <f>IFERROR(INDEX(SeasonData!$A$3:$W$27, MATCH(L$16, SeasonData!$A$3:$A$116, 0), MATCH(E360, SeasonData!$A$2:$W$2, 0)),-1)</f>
        <v>0</v>
      </c>
      <c r="M360" s="5">
        <f t="shared" si="166"/>
        <v>78</v>
      </c>
      <c r="N360" s="5" t="s">
        <v>117</v>
      </c>
      <c r="O360" s="6"/>
      <c r="P360" s="5">
        <v>0</v>
      </c>
      <c r="Q360" s="24">
        <v>169</v>
      </c>
      <c r="S360" s="5" t="s">
        <v>117</v>
      </c>
      <c r="T360" s="6"/>
      <c r="U360" s="5">
        <v>0</v>
      </c>
      <c r="V360" s="24">
        <v>147.19999999999999</v>
      </c>
      <c r="X360" s="5" t="s">
        <v>117</v>
      </c>
      <c r="Y360" s="6"/>
      <c r="Z360" s="5">
        <v>0</v>
      </c>
      <c r="AA360" s="24">
        <v>376</v>
      </c>
      <c r="AC360" s="5" t="s">
        <v>117</v>
      </c>
      <c r="AD360" s="6"/>
      <c r="AE360" s="5">
        <v>0</v>
      </c>
      <c r="AF360" s="24">
        <v>106.1</v>
      </c>
      <c r="AH360" s="5" t="s">
        <v>117</v>
      </c>
      <c r="AI360" s="6"/>
      <c r="AJ360" s="5">
        <v>0</v>
      </c>
      <c r="AK360" s="24">
        <v>196.2</v>
      </c>
      <c r="AM360" s="5" t="s">
        <v>117</v>
      </c>
      <c r="AN360" s="6"/>
      <c r="AO360" s="5">
        <v>0</v>
      </c>
      <c r="AP360" s="24">
        <v>834.6</v>
      </c>
      <c r="AR360" s="5" t="s">
        <v>117</v>
      </c>
      <c r="AS360" s="6"/>
      <c r="AT360" s="5">
        <v>0</v>
      </c>
      <c r="AU360" s="24">
        <v>1336</v>
      </c>
      <c r="AW360" s="5" t="s">
        <v>117</v>
      </c>
      <c r="AX360" s="6"/>
      <c r="AY360" s="5">
        <v>0</v>
      </c>
      <c r="AZ360" s="24">
        <v>619</v>
      </c>
    </row>
    <row r="361" spans="1:52" x14ac:dyDescent="0.3">
      <c r="E361" s="21" t="s">
        <v>100</v>
      </c>
      <c r="F361" s="5">
        <f>INDEX(CharacterData!$A$3:$AV$36, MATCH(E355, CharacterData!$A$3:$A$36, 0), MATCH($E361, CharacterData!$A$2:$AV$2, 0))</f>
        <v>0</v>
      </c>
      <c r="G361" s="5">
        <f>IFERROR(INDEX(BuffData!$B$3:$W$119, MATCH($E355, BuffData!$A$3:$A$119, 0), MATCH($E361, BuffData!$B$2:$W$2, 0)),-1)</f>
        <v>0</v>
      </c>
      <c r="H361" s="5">
        <f>IFERROR(INDEX(BuffData!$X$3:$AS$119, MATCH(H354, BuffData!$A$3:$A$119, 0), MATCH($E361, BuffData!$X$2:$AS$2, 0)),-1)</f>
        <v>-1</v>
      </c>
      <c r="I361" s="5">
        <f>IFERROR(INDEX(BuffData!$AT$3:$BO$119, MATCH(I$16, BuffData!$A$3:$A$119, 0), MATCH($E361, BuffData!$AT$2:$BO$2, 0)),-1)</f>
        <v>0</v>
      </c>
      <c r="J361" s="5">
        <f>IFERROR(INDEX(BuffData!$AT$3:$BO$119, MATCH(J$16, BuffData!$A$3:$A$119, 0), MATCH($E361, BuffData!$AT$2:$BO$2, 0)),-1)</f>
        <v>0</v>
      </c>
      <c r="K361" s="5">
        <f>IFERROR(INDEX(BuffData!$AT$3:$BO$119, MATCH(K$16, BuffData!$A$3:$A$119, 0), MATCH($E361, BuffData!$AT$2:$BO$2, 0)),-1)</f>
        <v>0</v>
      </c>
      <c r="L361" s="5">
        <f>IFERROR(INDEX(SeasonData!$A$3:$W$27, MATCH(L$16, SeasonData!$A$3:$A$116, 0), MATCH(E361, SeasonData!$A$2:$W$2, 0)),-1)</f>
        <v>0</v>
      </c>
      <c r="M361" s="5">
        <f t="shared" si="166"/>
        <v>-1</v>
      </c>
      <c r="N361" s="5" t="s">
        <v>1</v>
      </c>
      <c r="O361" s="5">
        <f>$M358</f>
        <v>59.2</v>
      </c>
      <c r="P361" s="5">
        <v>0</v>
      </c>
      <c r="Q361" s="5">
        <f>O361+P361</f>
        <v>59.2</v>
      </c>
      <c r="S361" s="5" t="s">
        <v>1</v>
      </c>
      <c r="T361" s="5">
        <f>$M358</f>
        <v>59.2</v>
      </c>
      <c r="U361" s="5">
        <v>0</v>
      </c>
      <c r="V361" s="5">
        <f>T361+U361</f>
        <v>59.2</v>
      </c>
      <c r="X361" s="5" t="s">
        <v>1</v>
      </c>
      <c r="Y361" s="5">
        <f>$M358</f>
        <v>59.2</v>
      </c>
      <c r="Z361" s="5">
        <v>0</v>
      </c>
      <c r="AA361" s="5">
        <f>Y361+Z361</f>
        <v>59.2</v>
      </c>
      <c r="AC361" s="5" t="s">
        <v>1</v>
      </c>
      <c r="AD361" s="5">
        <f>$M358</f>
        <v>59.2</v>
      </c>
      <c r="AE361" s="5">
        <v>0</v>
      </c>
      <c r="AF361" s="5">
        <f>AD361+AE361</f>
        <v>59.2</v>
      </c>
      <c r="AH361" s="5" t="s">
        <v>1</v>
      </c>
      <c r="AI361" s="5">
        <f>$M358</f>
        <v>59.2</v>
      </c>
      <c r="AJ361" s="5">
        <v>0</v>
      </c>
      <c r="AK361" s="5">
        <f>AI361+AJ361</f>
        <v>59.2</v>
      </c>
      <c r="AM361" s="5" t="s">
        <v>1</v>
      </c>
      <c r="AN361" s="5">
        <f>$M358</f>
        <v>59.2</v>
      </c>
      <c r="AO361" s="5">
        <v>0</v>
      </c>
      <c r="AP361" s="5">
        <f>AN361+AO361</f>
        <v>59.2</v>
      </c>
      <c r="AR361" s="5" t="s">
        <v>1</v>
      </c>
      <c r="AS361" s="5">
        <f>$M358</f>
        <v>59.2</v>
      </c>
      <c r="AT361" s="5">
        <v>0</v>
      </c>
      <c r="AU361" s="5">
        <f>AS361+AT361</f>
        <v>59.2</v>
      </c>
      <c r="AW361" s="5" t="s">
        <v>1</v>
      </c>
      <c r="AX361" s="5">
        <f>$M358</f>
        <v>59.2</v>
      </c>
      <c r="AY361" s="5">
        <v>0</v>
      </c>
      <c r="AZ361" s="5">
        <f>AX361+AY361</f>
        <v>59.2</v>
      </c>
    </row>
    <row r="362" spans="1:52" x14ac:dyDescent="0.3">
      <c r="E362" s="21" t="s">
        <v>101</v>
      </c>
      <c r="F362" s="5">
        <f>INDEX(CharacterData!$A$3:$AV$36, MATCH(E355, CharacterData!$A$3:$A$36, 0), MATCH($E362, CharacterData!$A$2:$AV$2, 0))</f>
        <v>0</v>
      </c>
      <c r="G362" s="5">
        <f>IFERROR(INDEX(BuffData!$B$3:$W$119, MATCH($E355, BuffData!$A$3:$A$119, 0), MATCH($E362, BuffData!$B$2:$W$2, 0)),-1)</f>
        <v>0</v>
      </c>
      <c r="H362" s="5">
        <f>IFERROR(INDEX(BuffData!$X$3:$AS$119, MATCH(H354, BuffData!$A$3:$A$119, 0), MATCH($E362, BuffData!$X$2:$AS$2, 0)),-1)</f>
        <v>-1</v>
      </c>
      <c r="I362" s="5">
        <f>IFERROR(INDEX(BuffData!$AT$3:$BO$119, MATCH(I$16, BuffData!$A$3:$A$119, 0), MATCH($E362, BuffData!$AT$2:$BO$2, 0)),-1)</f>
        <v>0</v>
      </c>
      <c r="J362" s="5">
        <f>IFERROR(INDEX(BuffData!$AT$3:$BO$119, MATCH(J$16, BuffData!$A$3:$A$119, 0), MATCH($E362, BuffData!$AT$2:$BO$2, 0)),-1)</f>
        <v>0</v>
      </c>
      <c r="K362" s="5">
        <f>IFERROR(INDEX(BuffData!$AT$3:$BO$119, MATCH(K$16, BuffData!$A$3:$A$119, 0), MATCH($E362, BuffData!$AT$2:$BO$2, 0)),-1)</f>
        <v>0</v>
      </c>
      <c r="L362" s="5">
        <f>IFERROR(INDEX(SeasonData!$A$3:$W$27, MATCH(L$16, SeasonData!$A$3:$A$116, 0), MATCH(E362, SeasonData!$A$2:$W$2, 0)),-1)</f>
        <v>0</v>
      </c>
      <c r="M362" s="5">
        <f t="shared" si="166"/>
        <v>-1</v>
      </c>
      <c r="N362" s="5" t="s">
        <v>87</v>
      </c>
      <c r="O362" s="5">
        <f>$M359</f>
        <v>291.39999999999998</v>
      </c>
      <c r="P362" s="5">
        <v>0</v>
      </c>
      <c r="Q362" s="5">
        <f t="shared" ref="Q362:Q371" si="167">O362+P362</f>
        <v>291.39999999999998</v>
      </c>
      <c r="S362" s="5" t="s">
        <v>87</v>
      </c>
      <c r="T362" s="5">
        <f>$M359</f>
        <v>291.39999999999998</v>
      </c>
      <c r="U362" s="5">
        <v>0</v>
      </c>
      <c r="V362" s="5">
        <f t="shared" ref="V362:V371" si="168">T362+U362</f>
        <v>291.39999999999998</v>
      </c>
      <c r="X362" s="5" t="s">
        <v>87</v>
      </c>
      <c r="Y362" s="5">
        <f>$M359</f>
        <v>291.39999999999998</v>
      </c>
      <c r="Z362" s="5">
        <v>0</v>
      </c>
      <c r="AA362" s="5">
        <f t="shared" ref="AA362:AA371" si="169">Y362+Z362</f>
        <v>291.39999999999998</v>
      </c>
      <c r="AC362" s="5" t="s">
        <v>87</v>
      </c>
      <c r="AD362" s="5">
        <f>$M359</f>
        <v>291.39999999999998</v>
      </c>
      <c r="AE362" s="5">
        <v>0</v>
      </c>
      <c r="AF362" s="5">
        <f t="shared" ref="AF362:AF371" si="170">AD362+AE362</f>
        <v>291.39999999999998</v>
      </c>
      <c r="AH362" s="5" t="s">
        <v>87</v>
      </c>
      <c r="AI362" s="5">
        <f>$M359</f>
        <v>291.39999999999998</v>
      </c>
      <c r="AJ362" s="5">
        <v>0</v>
      </c>
      <c r="AK362" s="5">
        <f t="shared" ref="AK362:AK371" si="171">AI362+AJ362</f>
        <v>291.39999999999998</v>
      </c>
      <c r="AM362" s="5" t="s">
        <v>87</v>
      </c>
      <c r="AN362" s="5">
        <f>$M359</f>
        <v>291.39999999999998</v>
      </c>
      <c r="AO362" s="5">
        <v>0</v>
      </c>
      <c r="AP362" s="5">
        <f t="shared" ref="AP362:AP371" si="172">AN362+AO362</f>
        <v>291.39999999999998</v>
      </c>
      <c r="AR362" s="5" t="s">
        <v>87</v>
      </c>
      <c r="AS362" s="5">
        <f>$M359</f>
        <v>291.39999999999998</v>
      </c>
      <c r="AT362" s="5">
        <v>0</v>
      </c>
      <c r="AU362" s="5">
        <f t="shared" ref="AU362:AU371" si="173">AS362+AT362</f>
        <v>291.39999999999998</v>
      </c>
      <c r="AW362" s="5" t="s">
        <v>87</v>
      </c>
      <c r="AX362" s="5">
        <f>$M359</f>
        <v>291.39999999999998</v>
      </c>
      <c r="AY362" s="5">
        <v>0</v>
      </c>
      <c r="AZ362" s="5">
        <f t="shared" ref="AZ362:AZ371" si="174">AX362+AY362</f>
        <v>291.39999999999998</v>
      </c>
    </row>
    <row r="363" spans="1:52" x14ac:dyDescent="0.3">
      <c r="E363" s="21" t="s">
        <v>102</v>
      </c>
      <c r="F363" s="5">
        <f>INDEX(CharacterData!$A$3:$AV$36, MATCH(E355, CharacterData!$A$3:$A$36, 0), MATCH($E363, CharacterData!$A$2:$AV$2, 0))</f>
        <v>0</v>
      </c>
      <c r="G363" s="5">
        <f>IFERROR(INDEX(BuffData!$B$3:$W$119, MATCH($E355, BuffData!$A$3:$A$119, 0), MATCH($E363, BuffData!$B$2:$W$2, 0)),-1)</f>
        <v>0</v>
      </c>
      <c r="H363" s="5">
        <f>IFERROR(INDEX(BuffData!$X$3:$AS$119, MATCH(H354, BuffData!$A$3:$A$119, 0), MATCH($E363, BuffData!$X$2:$AS$2, 0)),-1)</f>
        <v>-1</v>
      </c>
      <c r="I363" s="5">
        <f>IFERROR(INDEX(BuffData!$AT$3:$BO$119, MATCH(I$16, BuffData!$A$3:$A$119, 0), MATCH($E363, BuffData!$AT$2:$BO$2, 0)),-1)</f>
        <v>0</v>
      </c>
      <c r="J363" s="5">
        <f>IFERROR(INDEX(BuffData!$AT$3:$BO$119, MATCH(J$16, BuffData!$A$3:$A$119, 0), MATCH($E363, BuffData!$AT$2:$BO$2, 0)),-1)</f>
        <v>0</v>
      </c>
      <c r="K363" s="5">
        <f>IFERROR(INDEX(BuffData!$AT$3:$BO$119, MATCH(K$16, BuffData!$A$3:$A$119, 0), MATCH($E363, BuffData!$AT$2:$BO$2, 0)),-1)</f>
        <v>0</v>
      </c>
      <c r="L363" s="5">
        <f>IFERROR(INDEX(SeasonData!$A$3:$W$27, MATCH(L$16, SeasonData!$A$3:$A$116, 0), MATCH(E363, SeasonData!$A$2:$W$2, 0)),-1)</f>
        <v>0</v>
      </c>
      <c r="M363" s="5">
        <f t="shared" si="166"/>
        <v>-1</v>
      </c>
      <c r="N363" s="21" t="s">
        <v>165</v>
      </c>
      <c r="O363" s="5" cm="1">
        <f t="array" ref="O363">IFERROR(
  INDEX($M356:$M377,
    MATCH(
      _xlfn.SWITCH(O356,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0</v>
      </c>
      <c r="P363" s="5">
        <v>0</v>
      </c>
      <c r="Q363" s="5">
        <f t="shared" si="167"/>
        <v>0</v>
      </c>
      <c r="S363" s="21" t="s">
        <v>165</v>
      </c>
      <c r="T363" s="5" cm="1">
        <f t="array" ref="T363">IFERROR(
  INDEX($M356:$M377,
    MATCH(
      _xlfn.SWITCH(T356,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-1</v>
      </c>
      <c r="U363" s="5">
        <v>0</v>
      </c>
      <c r="V363" s="5">
        <f t="shared" si="168"/>
        <v>-1</v>
      </c>
      <c r="X363" s="21" t="s">
        <v>165</v>
      </c>
      <c r="Y363" s="5" cm="1">
        <f t="array" ref="Y363">IFERROR(
  INDEX($M356:$M377,
    MATCH(
      _xlfn.SWITCH(Y356,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78</v>
      </c>
      <c r="Z363" s="5">
        <v>0</v>
      </c>
      <c r="AA363" s="5">
        <f t="shared" si="169"/>
        <v>78</v>
      </c>
      <c r="AC363" s="21" t="s">
        <v>165</v>
      </c>
      <c r="AD363" s="5" cm="1">
        <f t="array" ref="AD363">IFERROR(
  INDEX($M356:$M377,
    MATCH(
      _xlfn.SWITCH(AD356,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-1</v>
      </c>
      <c r="AE363" s="5">
        <v>0</v>
      </c>
      <c r="AF363" s="5">
        <f t="shared" si="170"/>
        <v>-1</v>
      </c>
      <c r="AH363" s="21" t="s">
        <v>165</v>
      </c>
      <c r="AI363" s="5" cm="1">
        <f t="array" ref="AI363">IFERROR(
  INDEX($M356:$M377,
    MATCH(
      _xlfn.SWITCH(AI356,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-1</v>
      </c>
      <c r="AJ363" s="5">
        <v>0</v>
      </c>
      <c r="AK363" s="5">
        <f t="shared" si="171"/>
        <v>-1</v>
      </c>
      <c r="AM363" s="21" t="s">
        <v>165</v>
      </c>
      <c r="AN363" s="5" cm="1">
        <f t="array" ref="AN363">IFERROR(
  INDEX($M356:$M377,
    MATCH(
      _xlfn.SWITCH(AN356,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78</v>
      </c>
      <c r="AO363" s="5">
        <v>0</v>
      </c>
      <c r="AP363" s="5">
        <f t="shared" si="172"/>
        <v>78</v>
      </c>
      <c r="AR363" s="21" t="s">
        <v>165</v>
      </c>
      <c r="AS363" s="5" cm="1">
        <f t="array" ref="AS363">IFERROR(
  INDEX($M356:$M377,
    MATCH(
      _xlfn.SWITCH(AS356,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78</v>
      </c>
      <c r="AT363" s="5">
        <v>0</v>
      </c>
      <c r="AU363" s="5">
        <f t="shared" si="173"/>
        <v>78</v>
      </c>
      <c r="AW363" s="21" t="s">
        <v>165</v>
      </c>
      <c r="AX363" s="5" cm="1">
        <f t="array" ref="AX363">IFERROR(
  INDEX($M356:$M377,
    MATCH(
      _xlfn.SWITCH(AX356,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$E356:$E377, 0
    )
  ),
0
)</f>
        <v>78</v>
      </c>
      <c r="AY363" s="5">
        <v>0</v>
      </c>
      <c r="AZ363" s="5">
        <f t="shared" si="174"/>
        <v>78</v>
      </c>
    </row>
    <row r="364" spans="1:52" x14ac:dyDescent="0.3">
      <c r="E364" s="21" t="s">
        <v>103</v>
      </c>
      <c r="F364" s="5">
        <f>INDEX(CharacterData!$A$3:$AV$36, MATCH(E355, CharacterData!$A$3:$A$36, 0), MATCH($E364, CharacterData!$A$2:$AV$2, 0))</f>
        <v>0</v>
      </c>
      <c r="G364" s="5">
        <f>IFERROR(INDEX(BuffData!$B$3:$W$119, MATCH($E355, BuffData!$A$3:$A$119, 0), MATCH($E364, BuffData!$B$2:$W$2, 0)),-1)</f>
        <v>0</v>
      </c>
      <c r="H364" s="5">
        <f>IFERROR(INDEX(BuffData!$X$3:$AS$119, MATCH(H354, BuffData!$A$3:$A$119, 0), MATCH($E364, BuffData!$X$2:$AS$2, 0)),-1)</f>
        <v>-1</v>
      </c>
      <c r="I364" s="5">
        <f>IFERROR(INDEX(BuffData!$AT$3:$BO$119, MATCH(I$16, BuffData!$A$3:$A$119, 0), MATCH($E364, BuffData!$AT$2:$BO$2, 0)),-1)</f>
        <v>0</v>
      </c>
      <c r="J364" s="5">
        <f>IFERROR(INDEX(BuffData!$AT$3:$BO$119, MATCH(J$16, BuffData!$A$3:$A$119, 0), MATCH($E364, BuffData!$AT$2:$BO$2, 0)),-1)</f>
        <v>0</v>
      </c>
      <c r="K364" s="5">
        <f>IFERROR(INDEX(BuffData!$AT$3:$BO$119, MATCH(K$16, BuffData!$A$3:$A$119, 0), MATCH($E364, BuffData!$AT$2:$BO$2, 0)),-1)</f>
        <v>0</v>
      </c>
      <c r="L364" s="5">
        <f>IFERROR(INDEX(SeasonData!$A$3:$W$27, MATCH(L$16, SeasonData!$A$3:$A$116, 0), MATCH(E364, SeasonData!$A$2:$W$2, 0)),-1)</f>
        <v>0</v>
      </c>
      <c r="M364" s="5">
        <f t="shared" si="166"/>
        <v>-1</v>
      </c>
      <c r="N364" s="21" t="s">
        <v>141</v>
      </c>
      <c r="O364" s="5">
        <f>$M366</f>
        <v>93</v>
      </c>
      <c r="P364" s="5">
        <v>0</v>
      </c>
      <c r="Q364" s="5">
        <f t="shared" si="167"/>
        <v>93</v>
      </c>
      <c r="S364" s="21" t="s">
        <v>141</v>
      </c>
      <c r="T364" s="5">
        <f>$M366</f>
        <v>93</v>
      </c>
      <c r="U364" s="5">
        <v>0</v>
      </c>
      <c r="V364" s="5">
        <f t="shared" si="168"/>
        <v>93</v>
      </c>
      <c r="X364" s="21" t="s">
        <v>141</v>
      </c>
      <c r="Y364" s="5">
        <f>$M366</f>
        <v>93</v>
      </c>
      <c r="Z364" s="5">
        <v>0</v>
      </c>
      <c r="AA364" s="5">
        <f t="shared" si="169"/>
        <v>93</v>
      </c>
      <c r="AC364" s="21" t="s">
        <v>141</v>
      </c>
      <c r="AD364" s="5">
        <f>$M366</f>
        <v>93</v>
      </c>
      <c r="AE364" s="5">
        <v>0</v>
      </c>
      <c r="AF364" s="5">
        <f t="shared" si="170"/>
        <v>93</v>
      </c>
      <c r="AH364" s="21" t="s">
        <v>141</v>
      </c>
      <c r="AI364" s="5">
        <f>$M366</f>
        <v>93</v>
      </c>
      <c r="AJ364" s="5">
        <v>0</v>
      </c>
      <c r="AK364" s="5">
        <f t="shared" si="171"/>
        <v>93</v>
      </c>
      <c r="AM364" s="21" t="s">
        <v>141</v>
      </c>
      <c r="AN364" s="5">
        <f>$M366</f>
        <v>93</v>
      </c>
      <c r="AO364" s="5">
        <v>0</v>
      </c>
      <c r="AP364" s="5">
        <f t="shared" si="172"/>
        <v>93</v>
      </c>
      <c r="AR364" s="21" t="s">
        <v>141</v>
      </c>
      <c r="AS364" s="5">
        <f>$M366</f>
        <v>93</v>
      </c>
      <c r="AT364" s="5">
        <v>0</v>
      </c>
      <c r="AU364" s="5">
        <f t="shared" si="173"/>
        <v>93</v>
      </c>
      <c r="AW364" s="21" t="s">
        <v>141</v>
      </c>
      <c r="AX364" s="5">
        <f>$M366</f>
        <v>93</v>
      </c>
      <c r="AY364" s="5">
        <v>0</v>
      </c>
      <c r="AZ364" s="5">
        <f t="shared" si="174"/>
        <v>93</v>
      </c>
    </row>
    <row r="365" spans="1:52" x14ac:dyDescent="0.3">
      <c r="E365" s="21" t="s">
        <v>161</v>
      </c>
      <c r="F365" s="6"/>
      <c r="G365" s="5">
        <f>IFERROR(INDEX(BuffData!$B$3:$W$119, MATCH($E355, BuffData!$A$3:$A$119, 0), MATCH($E365, BuffData!$B$2:$W$2, 0)),-1)</f>
        <v>0</v>
      </c>
      <c r="H365" s="5">
        <f>IFERROR(INDEX(BuffData!$X$3:$AS$119, MATCH(H354, BuffData!$A$3:$A$119, 0), MATCH($E365, BuffData!$X$2:$AS$2, 0)),-1)</f>
        <v>-1</v>
      </c>
      <c r="I365" s="5">
        <f>IFERROR(INDEX(BuffData!$AT$3:$BO$119, MATCH(I$16, BuffData!$A$3:$A$119, 0), MATCH($E365, BuffData!$AT$2:$BO$2, 0)),-1)</f>
        <v>0</v>
      </c>
      <c r="J365" s="5">
        <f>IFERROR(INDEX(BuffData!$AT$3:$BO$119, MATCH(J$16, BuffData!$A$3:$A$119, 0), MATCH($E365, BuffData!$AT$2:$BO$2, 0)),-1)</f>
        <v>58</v>
      </c>
      <c r="K365" s="5">
        <f>IFERROR(INDEX(BuffData!$AT$3:$BO$119, MATCH(K$16, BuffData!$A$3:$A$119, 0), MATCH($E365, BuffData!$AT$2:$BO$2, 0)),-1)</f>
        <v>40</v>
      </c>
      <c r="L365" s="5">
        <f>IFERROR(INDEX(SeasonData!$A$3:$W$27, MATCH(L$16, SeasonData!$A$3:$A$116, 0), MATCH(E365, SeasonData!$A$2:$W$2, 0)),-1)</f>
        <v>0</v>
      </c>
      <c r="M365" s="5">
        <f>SUM(G365:L365)</f>
        <v>97</v>
      </c>
      <c r="N365" s="21" t="s">
        <v>161</v>
      </c>
      <c r="O365" s="5">
        <f>$M365</f>
        <v>97</v>
      </c>
      <c r="P365" s="5">
        <v>0</v>
      </c>
      <c r="Q365" s="5">
        <f t="shared" si="167"/>
        <v>97</v>
      </c>
      <c r="S365" s="21" t="s">
        <v>161</v>
      </c>
      <c r="T365" s="5">
        <f>$M365</f>
        <v>97</v>
      </c>
      <c r="U365" s="5">
        <v>0</v>
      </c>
      <c r="V365" s="5">
        <f t="shared" si="168"/>
        <v>97</v>
      </c>
      <c r="X365" s="21" t="s">
        <v>161</v>
      </c>
      <c r="Y365" s="5">
        <f>$M365</f>
        <v>97</v>
      </c>
      <c r="Z365" s="5">
        <v>0</v>
      </c>
      <c r="AA365" s="5">
        <f t="shared" si="169"/>
        <v>97</v>
      </c>
      <c r="AC365" s="21" t="s">
        <v>161</v>
      </c>
      <c r="AD365" s="5">
        <f>$M365</f>
        <v>97</v>
      </c>
      <c r="AE365" s="5">
        <v>0</v>
      </c>
      <c r="AF365" s="5">
        <f t="shared" si="170"/>
        <v>97</v>
      </c>
      <c r="AH365" s="21" t="s">
        <v>161</v>
      </c>
      <c r="AI365" s="5">
        <f>$M365</f>
        <v>97</v>
      </c>
      <c r="AJ365" s="5">
        <v>0</v>
      </c>
      <c r="AK365" s="5">
        <f t="shared" si="171"/>
        <v>97</v>
      </c>
      <c r="AM365" s="21" t="s">
        <v>161</v>
      </c>
      <c r="AN365" s="5">
        <f>$M365</f>
        <v>97</v>
      </c>
      <c r="AO365" s="5">
        <v>0</v>
      </c>
      <c r="AP365" s="5">
        <f t="shared" si="172"/>
        <v>97</v>
      </c>
      <c r="AR365" s="21" t="s">
        <v>161</v>
      </c>
      <c r="AS365" s="5">
        <f>$M365</f>
        <v>97</v>
      </c>
      <c r="AT365" s="5">
        <v>0</v>
      </c>
      <c r="AU365" s="5">
        <f t="shared" si="173"/>
        <v>97</v>
      </c>
      <c r="AW365" s="21" t="s">
        <v>161</v>
      </c>
      <c r="AX365" s="5">
        <f>$M365</f>
        <v>97</v>
      </c>
      <c r="AY365" s="5">
        <v>0</v>
      </c>
      <c r="AZ365" s="5">
        <f t="shared" si="174"/>
        <v>97</v>
      </c>
    </row>
    <row r="366" spans="1:52" x14ac:dyDescent="0.3">
      <c r="E366" s="21" t="s">
        <v>141</v>
      </c>
      <c r="F366" s="5">
        <f>INDEX(CharacterData!$A$3:$AV$36, MATCH(E355, CharacterData!$A$3:$A$36, 0), MATCH($E366, CharacterData!$A$2:$AV$2, 0))</f>
        <v>60</v>
      </c>
      <c r="G366" s="5">
        <f>IFERROR(INDEX(BuffData!$B$3:$W$119, MATCH($E355, BuffData!$A$3:$A$119, 0), MATCH($E366, BuffData!$B$2:$W$2, 0)),-1)</f>
        <v>34</v>
      </c>
      <c r="H366" s="5">
        <f>IFERROR(
  IF(
    TRIM(INDEX(CharacterData!$G$3:$G$36, MATCH($E355, CharacterData!$A$3:$A$36, 0))) =
    TRIM(INDEX(CharacterData!$G$3:$G$36, MATCH(H354, CharacterData!$A$3:$A$36, 0))),
    INDEX(BuffData!$X$3:$AS$119,
          MATCH(H354, BuffData!$A$3:$A$119, 0),
          MATCH($E366, BuffData!$X$2:$AS$2, 0)
    ),
    0
  ),
-1
)</f>
        <v>-1</v>
      </c>
      <c r="I366" s="5">
        <f>IFERROR(
  IF(
    TRIM(INDEX(CharacterData!$G$3:$G$36, MATCH($E355, CharacterData!$A$3:$A$36, 0))) =
    TRIM(INDEX(CharacterData!$G$3:$G$36, MATCH(I354, CharacterData!$A$3:$A$36, 0))),
    INDEX(BuffData!$AT$3:$BO$119,
          MATCH(I354, BuffData!$A$3:$A$119, 0),
          MATCH($E366, BuffData!$AT$2:$BO$2, 0)
    ),
    0
  ),
-1
)</f>
        <v>0</v>
      </c>
      <c r="J366" s="5">
        <f>IFERROR(
  IF(
    TRIM(INDEX(CharacterData!$G$3:$G$36, MATCH($E355, CharacterData!$A$3:$A$36, 0))) =
    TRIM(INDEX(CharacterData!$G$3:$G$36, MATCH(J354, CharacterData!$A$3:$A$36, 0))),
    INDEX(BuffData!$AT$3:$BO$119,
          MATCH(J354, BuffData!$A$3:$A$119, 0),
          MATCH($E366, BuffData!$AT$2:$BO$2, 0)
    ),
    0
  ),
-1
)</f>
        <v>0</v>
      </c>
      <c r="K366" s="5">
        <f>IFERROR(
  IF(
    TRIM(INDEX(CharacterData!$G$3:$G$36, MATCH($E355, CharacterData!$A$3:$A$36, 0))) =
    TRIM(INDEX(CharacterData!$G$3:$G$36, MATCH(K354, CharacterData!$A$3:$A$36, 0))),
    INDEX(BuffData!$AT$3:$BO$119,
          MATCH(K354, BuffData!$A$3:$A$119, 0),
          MATCH($E366, BuffData!$AT$2:$BO$2, 0)
    ),
    0
  ),
-1
)</f>
        <v>0</v>
      </c>
      <c r="L366" s="5">
        <f>IFERROR(
  IF(
    TRIM(INDEX(CharacterData!$G$3:$G$36, MATCH($E355, CharacterData!$A$3:$A$36, 0))) =
    TRIM(INDEX(CharacterData!$G$3:$G$36, MATCH(L354, CharacterData!$A$3:$A$36, 0))),
    INDEX(SeasonData!$A$3:$W$27,
          MATCH(L354, SeasonData!$A$3:$A$27, 0),
          MATCH($E366, SeasonData!$A$2:$W$2, 0)
    ),
    0
  ),
-1
)</f>
        <v>0</v>
      </c>
      <c r="M366" s="5">
        <f t="shared" ref="M366" si="175">SUM(F366:L366)</f>
        <v>93</v>
      </c>
      <c r="N366" s="22" t="s">
        <v>166</v>
      </c>
      <c r="O366" s="5" cm="1">
        <f t="array" ref="O366">IFERROR(
  INDEX($M356:$M377,
    MATCH(
      _xlfn.SWITCH(O356,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0</v>
      </c>
      <c r="P366" s="5">
        <v>0</v>
      </c>
      <c r="Q366" s="5">
        <f t="shared" si="167"/>
        <v>0</v>
      </c>
      <c r="S366" s="22" t="s">
        <v>166</v>
      </c>
      <c r="T366" s="5" cm="1">
        <f t="array" ref="T366">IFERROR(
  INDEX($M356:$M377,
    MATCH(
      _xlfn.SWITCH(T356,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-1</v>
      </c>
      <c r="U366" s="5">
        <v>0</v>
      </c>
      <c r="V366" s="5">
        <f t="shared" si="168"/>
        <v>-1</v>
      </c>
      <c r="X366" s="22" t="s">
        <v>166</v>
      </c>
      <c r="Y366" s="5" cm="1">
        <f t="array" ref="Y366">IFERROR(
  INDEX($M356:$M377,
    MATCH(
      _xlfn.SWITCH(Y356,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-1</v>
      </c>
      <c r="Z366" s="5">
        <v>0</v>
      </c>
      <c r="AA366" s="5">
        <f t="shared" si="169"/>
        <v>-1</v>
      </c>
      <c r="AC366" s="22" t="s">
        <v>166</v>
      </c>
      <c r="AD366" s="5" cm="1">
        <f t="array" ref="AD366">IFERROR(
  INDEX($M356:$M377,
    MATCH(
      _xlfn.SWITCH(AD356,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-1</v>
      </c>
      <c r="AE366" s="5">
        <v>0</v>
      </c>
      <c r="AF366" s="5">
        <f t="shared" si="170"/>
        <v>-1</v>
      </c>
      <c r="AH366" s="22" t="s">
        <v>166</v>
      </c>
      <c r="AI366" s="5" cm="1">
        <f t="array" ref="AI366">IFERROR(
  INDEX($M356:$M377,
    MATCH(
      _xlfn.SWITCH(AI356,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-1</v>
      </c>
      <c r="AJ366" s="5">
        <v>0</v>
      </c>
      <c r="AK366" s="5">
        <f t="shared" si="171"/>
        <v>-1</v>
      </c>
      <c r="AM366" s="22" t="s">
        <v>166</v>
      </c>
      <c r="AN366" s="5" cm="1">
        <f t="array" ref="AN366">IFERROR(
  INDEX($M356:$M377,
    MATCH(
      _xlfn.SWITCH(AN356,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-1</v>
      </c>
      <c r="AO366" s="5">
        <v>0</v>
      </c>
      <c r="AP366" s="5">
        <f t="shared" si="172"/>
        <v>-1</v>
      </c>
      <c r="AR366" s="22" t="s">
        <v>166</v>
      </c>
      <c r="AS366" s="5" cm="1">
        <f t="array" ref="AS366">IFERROR(
  INDEX($M356:$M377,
    MATCH(
      _xlfn.SWITCH(AS356,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-1</v>
      </c>
      <c r="AT366" s="5">
        <v>0</v>
      </c>
      <c r="AU366" s="5">
        <f t="shared" si="173"/>
        <v>-1</v>
      </c>
      <c r="AW366" s="22" t="s">
        <v>166</v>
      </c>
      <c r="AX366" s="5" cm="1">
        <f t="array" ref="AX366">IFERROR(
  INDEX($M356:$M377,
    MATCH(
      _xlfn.SWITCH(AX356,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$E356:$E377, 0
    )
  ),
0
)</f>
        <v>-1</v>
      </c>
      <c r="AY366" s="5">
        <v>0</v>
      </c>
      <c r="AZ366" s="5">
        <f t="shared" si="174"/>
        <v>-1</v>
      </c>
    </row>
    <row r="367" spans="1:52" x14ac:dyDescent="0.3">
      <c r="E367" s="22" t="s">
        <v>135</v>
      </c>
      <c r="F367" s="6"/>
      <c r="G367" s="5">
        <f>IFERROR(INDEX(BuffData!$B$3:$W$119, MATCH($E355, BuffData!$A$3:$A$119, 0), MATCH($E367, BuffData!$B$2:$W$2, 0)),-1)</f>
        <v>0</v>
      </c>
      <c r="H367" s="5">
        <f>IFERROR(INDEX(BuffData!$X$3:$AS$119, MATCH(H354, BuffData!$A$3:$A$119, 0), MATCH($E367, BuffData!$X$2:$AS$2, 0)),-1)</f>
        <v>-1</v>
      </c>
      <c r="I367" s="5">
        <f>IFERROR(INDEX(BuffData!$AT$3:$BO$119, MATCH(I$16, BuffData!$A$3:$A$119, 0), MATCH($E367, BuffData!$AT$2:$BO$2, 0)),-1)</f>
        <v>0</v>
      </c>
      <c r="J367" s="5">
        <f>IFERROR(INDEX(BuffData!$AT$3:$BO$119, MATCH(J$16, BuffData!$A$3:$A$119, 0), MATCH($E367, BuffData!$AT$2:$BO$2, 0)),-1)</f>
        <v>0</v>
      </c>
      <c r="K367" s="5">
        <f>IFERROR(INDEX(BuffData!$AT$3:$BO$119, MATCH(K$16, BuffData!$A$3:$A$119, 0), MATCH($E367, BuffData!$AT$2:$BO$2, 0)),-1)</f>
        <v>0</v>
      </c>
      <c r="L367" s="5">
        <f>IFERROR(INDEX(SeasonData!$A$3:$W$27, MATCH(L$16, SeasonData!$A$3:$A$116, 0), MATCH(E367, SeasonData!$A$2:$W$2, 0)),-1)</f>
        <v>0</v>
      </c>
      <c r="M367" s="5">
        <f>SUM(G367:L367)</f>
        <v>-1</v>
      </c>
      <c r="N367" s="22" t="s">
        <v>123</v>
      </c>
      <c r="O367" s="5">
        <f>$M372</f>
        <v>-1</v>
      </c>
      <c r="P367" s="5">
        <v>0</v>
      </c>
      <c r="Q367" s="5">
        <f t="shared" si="167"/>
        <v>-1</v>
      </c>
      <c r="S367" s="22" t="s">
        <v>123</v>
      </c>
      <c r="T367" s="5">
        <f>$M372</f>
        <v>-1</v>
      </c>
      <c r="U367" s="5">
        <v>0</v>
      </c>
      <c r="V367" s="5">
        <f t="shared" si="168"/>
        <v>-1</v>
      </c>
      <c r="X367" s="22" t="s">
        <v>123</v>
      </c>
      <c r="Y367" s="5">
        <f>$M372</f>
        <v>-1</v>
      </c>
      <c r="Z367" s="5">
        <v>0</v>
      </c>
      <c r="AA367" s="5">
        <f t="shared" si="169"/>
        <v>-1</v>
      </c>
      <c r="AC367" s="22" t="s">
        <v>123</v>
      </c>
      <c r="AD367" s="5">
        <f>$M372</f>
        <v>-1</v>
      </c>
      <c r="AE367" s="5">
        <v>0</v>
      </c>
      <c r="AF367" s="5">
        <f t="shared" si="170"/>
        <v>-1</v>
      </c>
      <c r="AH367" s="22" t="s">
        <v>123</v>
      </c>
      <c r="AI367" s="5">
        <f>$M372</f>
        <v>-1</v>
      </c>
      <c r="AJ367" s="5">
        <v>0</v>
      </c>
      <c r="AK367" s="5">
        <f t="shared" si="171"/>
        <v>-1</v>
      </c>
      <c r="AM367" s="22" t="s">
        <v>123</v>
      </c>
      <c r="AN367" s="5">
        <f>$M372</f>
        <v>-1</v>
      </c>
      <c r="AO367" s="5">
        <v>0</v>
      </c>
      <c r="AP367" s="5">
        <f t="shared" si="172"/>
        <v>-1</v>
      </c>
      <c r="AR367" s="22" t="s">
        <v>123</v>
      </c>
      <c r="AS367" s="5">
        <f>$M372</f>
        <v>-1</v>
      </c>
      <c r="AT367" s="5">
        <v>0</v>
      </c>
      <c r="AU367" s="5">
        <f t="shared" si="173"/>
        <v>-1</v>
      </c>
      <c r="AW367" s="22" t="s">
        <v>123</v>
      </c>
      <c r="AX367" s="5">
        <f>$M372</f>
        <v>-1</v>
      </c>
      <c r="AY367" s="5">
        <v>0</v>
      </c>
      <c r="AZ367" s="5">
        <f t="shared" si="174"/>
        <v>-1</v>
      </c>
    </row>
    <row r="368" spans="1:52" x14ac:dyDescent="0.3">
      <c r="E368" s="22" t="s">
        <v>136</v>
      </c>
      <c r="F368" s="6"/>
      <c r="G368" s="5">
        <f>IFERROR(INDEX(BuffData!$B$3:$W$119, MATCH($E355, BuffData!$A$3:$A$119, 0), MATCH($E368, BuffData!$B$2:$W$2, 0)),-1)</f>
        <v>0</v>
      </c>
      <c r="H368" s="5">
        <f>IFERROR(INDEX(BuffData!$X$3:$AS$119, MATCH(H354, BuffData!$A$3:$A$119, 0), MATCH($E368, BuffData!$X$2:$AS$2, 0)),-1)</f>
        <v>-1</v>
      </c>
      <c r="I368" s="5">
        <f>IFERROR(INDEX(BuffData!$AT$3:$BO$119, MATCH(I$16, BuffData!$A$3:$A$119, 0), MATCH($E368, BuffData!$AT$2:$BO$2, 0)),-1)</f>
        <v>0</v>
      </c>
      <c r="J368" s="5">
        <f>IFERROR(INDEX(BuffData!$AT$3:$BO$119, MATCH(J$16, BuffData!$A$3:$A$119, 0), MATCH($E368, BuffData!$AT$2:$BO$2, 0)),-1)</f>
        <v>0</v>
      </c>
      <c r="K368" s="5">
        <f>IFERROR(INDEX(BuffData!$AT$3:$BO$119, MATCH(K$16, BuffData!$A$3:$A$119, 0), MATCH($E368, BuffData!$AT$2:$BO$2, 0)),-1)</f>
        <v>0</v>
      </c>
      <c r="L368" s="5">
        <f>IFERROR(INDEX(SeasonData!$A$3:$W$27, MATCH(L$16, SeasonData!$A$3:$A$116, 0), MATCH(E368, SeasonData!$A$2:$W$2, 0)),-1)</f>
        <v>0</v>
      </c>
      <c r="M368" s="5">
        <f t="shared" ref="M368:M372" si="176">SUM(G368:L368)</f>
        <v>-1</v>
      </c>
      <c r="N368" s="22" t="s">
        <v>162</v>
      </c>
      <c r="O368" s="5">
        <f>$M373</f>
        <v>24</v>
      </c>
      <c r="P368" s="5">
        <v>0</v>
      </c>
      <c r="Q368" s="5">
        <f t="shared" si="167"/>
        <v>24</v>
      </c>
      <c r="S368" s="22" t="s">
        <v>162</v>
      </c>
      <c r="T368" s="5">
        <f>$M373</f>
        <v>24</v>
      </c>
      <c r="U368" s="5">
        <v>0</v>
      </c>
      <c r="V368" s="5">
        <f t="shared" si="168"/>
        <v>24</v>
      </c>
      <c r="X368" s="22" t="s">
        <v>162</v>
      </c>
      <c r="Y368" s="5">
        <f>$M373</f>
        <v>24</v>
      </c>
      <c r="Z368" s="5">
        <v>0</v>
      </c>
      <c r="AA368" s="5">
        <f t="shared" si="169"/>
        <v>24</v>
      </c>
      <c r="AC368" s="22" t="s">
        <v>162</v>
      </c>
      <c r="AD368" s="5">
        <f>$M373</f>
        <v>24</v>
      </c>
      <c r="AE368" s="5">
        <v>0</v>
      </c>
      <c r="AF368" s="5">
        <f t="shared" si="170"/>
        <v>24</v>
      </c>
      <c r="AH368" s="22" t="s">
        <v>162</v>
      </c>
      <c r="AI368" s="5">
        <f>$M373</f>
        <v>24</v>
      </c>
      <c r="AJ368" s="5">
        <v>0</v>
      </c>
      <c r="AK368" s="5">
        <f t="shared" si="171"/>
        <v>24</v>
      </c>
      <c r="AM368" s="22" t="s">
        <v>162</v>
      </c>
      <c r="AN368" s="5">
        <f>$M373</f>
        <v>24</v>
      </c>
      <c r="AO368" s="5">
        <v>0</v>
      </c>
      <c r="AP368" s="5">
        <f t="shared" si="172"/>
        <v>24</v>
      </c>
      <c r="AR368" s="22" t="s">
        <v>162</v>
      </c>
      <c r="AS368" s="5">
        <f>$M373</f>
        <v>24</v>
      </c>
      <c r="AT368" s="5">
        <v>0</v>
      </c>
      <c r="AU368" s="5">
        <f t="shared" si="173"/>
        <v>24</v>
      </c>
      <c r="AW368" s="22" t="s">
        <v>162</v>
      </c>
      <c r="AX368" s="5">
        <f>$M373</f>
        <v>24</v>
      </c>
      <c r="AY368" s="5">
        <v>0</v>
      </c>
      <c r="AZ368" s="5">
        <f t="shared" si="174"/>
        <v>24</v>
      </c>
    </row>
    <row r="369" spans="1:52" x14ac:dyDescent="0.3">
      <c r="E369" s="22" t="s">
        <v>139</v>
      </c>
      <c r="F369" s="6"/>
      <c r="G369" s="5">
        <f>IFERROR(INDEX(BuffData!$B$3:$W$119, MATCH($E355, BuffData!$A$3:$A$119, 0), MATCH($E369, BuffData!$B$2:$W$2, 0)),-1)</f>
        <v>0</v>
      </c>
      <c r="H369" s="5">
        <f>IFERROR(INDEX(BuffData!$X$3:$AS$119, MATCH(H354, BuffData!$A$3:$A$119, 0), MATCH($E369, BuffData!$X$2:$AS$2, 0)),-1)</f>
        <v>-1</v>
      </c>
      <c r="I369" s="5">
        <f>IFERROR(INDEX(BuffData!$AT$3:$BO$119, MATCH(I$16, BuffData!$A$3:$A$119, 0), MATCH($E369, BuffData!$AT$2:$BO$2, 0)),-1)</f>
        <v>0</v>
      </c>
      <c r="J369" s="5">
        <f>IFERROR(INDEX(BuffData!$AT$3:$BO$119, MATCH(J$16, BuffData!$A$3:$A$119, 0), MATCH($E369, BuffData!$AT$2:$BO$2, 0)),-1)</f>
        <v>0</v>
      </c>
      <c r="K369" s="5">
        <f>IFERROR(INDEX(BuffData!$AT$3:$BO$119, MATCH(K$16, BuffData!$A$3:$A$119, 0), MATCH($E369, BuffData!$AT$2:$BO$2, 0)),-1)</f>
        <v>0</v>
      </c>
      <c r="L369" s="5">
        <f>IFERROR(INDEX(SeasonData!$A$3:$W$27, MATCH(L$16, SeasonData!$A$3:$A$116, 0), MATCH(E369, SeasonData!$A$2:$W$2, 0)),-1)</f>
        <v>0</v>
      </c>
      <c r="M369" s="5">
        <f t="shared" si="176"/>
        <v>-1</v>
      </c>
      <c r="N369" s="5" t="s">
        <v>104</v>
      </c>
      <c r="O369" s="5">
        <f>$M374</f>
        <v>-1</v>
      </c>
      <c r="P369" s="5">
        <v>0</v>
      </c>
      <c r="Q369" s="5">
        <f t="shared" si="167"/>
        <v>-1</v>
      </c>
      <c r="S369" s="5" t="s">
        <v>104</v>
      </c>
      <c r="T369" s="5">
        <f>$M374</f>
        <v>-1</v>
      </c>
      <c r="U369" s="5">
        <v>0</v>
      </c>
      <c r="V369" s="5">
        <f t="shared" si="168"/>
        <v>-1</v>
      </c>
      <c r="X369" s="5" t="s">
        <v>104</v>
      </c>
      <c r="Y369" s="5">
        <f>$M374</f>
        <v>-1</v>
      </c>
      <c r="Z369" s="5">
        <v>0</v>
      </c>
      <c r="AA369" s="5">
        <f t="shared" si="169"/>
        <v>-1</v>
      </c>
      <c r="AC369" s="5" t="s">
        <v>104</v>
      </c>
      <c r="AD369" s="5">
        <f>$M374</f>
        <v>-1</v>
      </c>
      <c r="AE369" s="5">
        <v>0</v>
      </c>
      <c r="AF369" s="5">
        <f t="shared" si="170"/>
        <v>-1</v>
      </c>
      <c r="AH369" s="5" t="s">
        <v>104</v>
      </c>
      <c r="AI369" s="5">
        <f>$M374</f>
        <v>-1</v>
      </c>
      <c r="AJ369" s="5">
        <v>0</v>
      </c>
      <c r="AK369" s="5">
        <f t="shared" si="171"/>
        <v>-1</v>
      </c>
      <c r="AM369" s="5" t="s">
        <v>104</v>
      </c>
      <c r="AN369" s="5">
        <f>$M374</f>
        <v>-1</v>
      </c>
      <c r="AO369" s="5">
        <v>0</v>
      </c>
      <c r="AP369" s="5">
        <f t="shared" si="172"/>
        <v>-1</v>
      </c>
      <c r="AR369" s="5" t="s">
        <v>104</v>
      </c>
      <c r="AS369" s="5">
        <f>$M374</f>
        <v>-1</v>
      </c>
      <c r="AT369" s="5">
        <v>0</v>
      </c>
      <c r="AU369" s="5">
        <f t="shared" si="173"/>
        <v>-1</v>
      </c>
      <c r="AW369" s="5" t="s">
        <v>104</v>
      </c>
      <c r="AX369" s="5">
        <f>$M374</f>
        <v>-1</v>
      </c>
      <c r="AY369" s="5">
        <v>0</v>
      </c>
      <c r="AZ369" s="5">
        <f t="shared" si="174"/>
        <v>-1</v>
      </c>
    </row>
    <row r="370" spans="1:52" x14ac:dyDescent="0.3">
      <c r="E370" s="22" t="s">
        <v>137</v>
      </c>
      <c r="F370" s="6"/>
      <c r="G370" s="5">
        <f>IFERROR(INDEX(BuffData!$B$3:$W$119, MATCH($E355, BuffData!$A$3:$A$119, 0), MATCH($E370, BuffData!$B$2:$W$2, 0)),-1)</f>
        <v>0</v>
      </c>
      <c r="H370" s="5">
        <f>IFERROR(INDEX(BuffData!$X$3:$AS$119, MATCH(H354, BuffData!$A$3:$A$119, 0), MATCH($E370, BuffData!$X$2:$AS$2, 0)),-1)</f>
        <v>-1</v>
      </c>
      <c r="I370" s="5">
        <f>IFERROR(INDEX(BuffData!$AT$3:$BO$119, MATCH(I$16, BuffData!$A$3:$A$119, 0), MATCH($E370, BuffData!$AT$2:$BO$2, 0)),-1)</f>
        <v>0</v>
      </c>
      <c r="J370" s="5">
        <f>IFERROR(INDEX(BuffData!$AT$3:$BO$119, MATCH(J$16, BuffData!$A$3:$A$119, 0), MATCH($E370, BuffData!$AT$2:$BO$2, 0)),-1)</f>
        <v>0</v>
      </c>
      <c r="K370" s="5">
        <f>IFERROR(INDEX(BuffData!$AT$3:$BO$119, MATCH(K$16, BuffData!$A$3:$A$119, 0), MATCH($E370, BuffData!$AT$2:$BO$2, 0)),-1)</f>
        <v>0</v>
      </c>
      <c r="L370" s="5">
        <f>IFERROR(INDEX(SeasonData!$A$3:$W$27, MATCH(L$16, SeasonData!$A$3:$A$116, 0), MATCH(E370, SeasonData!$A$2:$W$2, 0)),-1)</f>
        <v>0</v>
      </c>
      <c r="M370" s="5">
        <f t="shared" si="176"/>
        <v>-1</v>
      </c>
      <c r="N370" s="5" t="s">
        <v>110</v>
      </c>
      <c r="O370" s="5">
        <f>$M375</f>
        <v>-1</v>
      </c>
      <c r="P370" s="5">
        <v>0</v>
      </c>
      <c r="Q370" s="5">
        <f t="shared" si="167"/>
        <v>-1</v>
      </c>
      <c r="S370" s="5" t="s">
        <v>110</v>
      </c>
      <c r="T370" s="5">
        <f>$M375</f>
        <v>-1</v>
      </c>
      <c r="U370" s="5">
        <v>0</v>
      </c>
      <c r="V370" s="5">
        <f t="shared" si="168"/>
        <v>-1</v>
      </c>
      <c r="X370" s="5" t="s">
        <v>110</v>
      </c>
      <c r="Y370" s="5">
        <f>$M375</f>
        <v>-1</v>
      </c>
      <c r="Z370" s="5">
        <v>0</v>
      </c>
      <c r="AA370" s="5">
        <f t="shared" si="169"/>
        <v>-1</v>
      </c>
      <c r="AC370" s="5" t="s">
        <v>110</v>
      </c>
      <c r="AD370" s="5">
        <f>$M375</f>
        <v>-1</v>
      </c>
      <c r="AE370" s="5">
        <v>0</v>
      </c>
      <c r="AF370" s="5">
        <f t="shared" si="170"/>
        <v>-1</v>
      </c>
      <c r="AH370" s="5" t="s">
        <v>110</v>
      </c>
      <c r="AI370" s="5">
        <f>$M375</f>
        <v>-1</v>
      </c>
      <c r="AJ370" s="5">
        <v>0</v>
      </c>
      <c r="AK370" s="5">
        <f t="shared" si="171"/>
        <v>-1</v>
      </c>
      <c r="AM370" s="5" t="s">
        <v>110</v>
      </c>
      <c r="AN370" s="5">
        <f>$M375</f>
        <v>-1</v>
      </c>
      <c r="AO370" s="5">
        <v>0</v>
      </c>
      <c r="AP370" s="5">
        <f t="shared" si="172"/>
        <v>-1</v>
      </c>
      <c r="AR370" s="5" t="s">
        <v>110</v>
      </c>
      <c r="AS370" s="5">
        <f>$M375</f>
        <v>-1</v>
      </c>
      <c r="AT370" s="5">
        <v>0</v>
      </c>
      <c r="AU370" s="5">
        <f t="shared" si="173"/>
        <v>-1</v>
      </c>
      <c r="AW370" s="5" t="s">
        <v>110</v>
      </c>
      <c r="AX370" s="5">
        <f>$M375</f>
        <v>-1</v>
      </c>
      <c r="AY370" s="5">
        <v>0</v>
      </c>
      <c r="AZ370" s="5">
        <f t="shared" si="174"/>
        <v>-1</v>
      </c>
    </row>
    <row r="371" spans="1:52" x14ac:dyDescent="0.3">
      <c r="E371" s="22" t="s">
        <v>138</v>
      </c>
      <c r="F371" s="6"/>
      <c r="G371" s="5">
        <f>IFERROR(INDEX(BuffData!$B$3:$W$119, MATCH($E355, BuffData!$A$3:$A$119, 0), MATCH($E371, BuffData!$B$2:$W$2, 0)),-1)</f>
        <v>0</v>
      </c>
      <c r="H371" s="5">
        <f>IFERROR(INDEX(BuffData!$X$3:$AS$119, MATCH(H354, BuffData!$A$3:$A$119, 0), MATCH($E371, BuffData!$X$2:$AS$2, 0)),-1)</f>
        <v>-1</v>
      </c>
      <c r="I371" s="5">
        <f>IFERROR(INDEX(BuffData!$AT$3:$BO$119, MATCH(I$16, BuffData!$A$3:$A$119, 0), MATCH($E371, BuffData!$AT$2:$BO$2, 0)),-1)</f>
        <v>0</v>
      </c>
      <c r="J371" s="5">
        <f>IFERROR(INDEX(BuffData!$AT$3:$BO$119, MATCH(J$16, BuffData!$A$3:$A$119, 0), MATCH($E371, BuffData!$AT$2:$BO$2, 0)),-1)</f>
        <v>0</v>
      </c>
      <c r="K371" s="5">
        <f>IFERROR(INDEX(BuffData!$AT$3:$BO$119, MATCH(K$16, BuffData!$A$3:$A$119, 0), MATCH($E371, BuffData!$AT$2:$BO$2, 0)),-1)</f>
        <v>0</v>
      </c>
      <c r="L371" s="5">
        <f>IFERROR(INDEX(SeasonData!$A$3:$W$27, MATCH(L$16, SeasonData!$A$3:$A$116, 0), MATCH(E371, SeasonData!$A$2:$W$2, 0)),-1)</f>
        <v>0</v>
      </c>
      <c r="M371" s="5">
        <f t="shared" si="176"/>
        <v>-1</v>
      </c>
      <c r="N371" s="5" t="s">
        <v>133</v>
      </c>
      <c r="O371" s="5">
        <f>$M376</f>
        <v>11</v>
      </c>
      <c r="P371" s="5">
        <v>-12</v>
      </c>
      <c r="Q371" s="5">
        <f t="shared" si="167"/>
        <v>-1</v>
      </c>
      <c r="S371" s="5" t="s">
        <v>133</v>
      </c>
      <c r="T371" s="5">
        <f>$M376</f>
        <v>11</v>
      </c>
      <c r="U371" s="5">
        <v>-12</v>
      </c>
      <c r="V371" s="5">
        <f t="shared" si="168"/>
        <v>-1</v>
      </c>
      <c r="X371" s="5" t="s">
        <v>133</v>
      </c>
      <c r="Y371" s="5">
        <f>$M376</f>
        <v>11</v>
      </c>
      <c r="Z371" s="5">
        <v>0</v>
      </c>
      <c r="AA371" s="5">
        <f t="shared" si="169"/>
        <v>11</v>
      </c>
      <c r="AC371" s="5" t="s">
        <v>133</v>
      </c>
      <c r="AD371" s="5">
        <f>$M376</f>
        <v>11</v>
      </c>
      <c r="AE371" s="5">
        <v>0</v>
      </c>
      <c r="AF371" s="5">
        <f t="shared" si="170"/>
        <v>11</v>
      </c>
      <c r="AH371" s="5" t="s">
        <v>133</v>
      </c>
      <c r="AI371" s="5">
        <f>$M376</f>
        <v>11</v>
      </c>
      <c r="AJ371" s="5">
        <v>0</v>
      </c>
      <c r="AK371" s="5">
        <f t="shared" si="171"/>
        <v>11</v>
      </c>
      <c r="AM371" s="5" t="s">
        <v>133</v>
      </c>
      <c r="AN371" s="5">
        <f>$M376</f>
        <v>11</v>
      </c>
      <c r="AO371" s="5">
        <v>0</v>
      </c>
      <c r="AP371" s="5">
        <f t="shared" si="172"/>
        <v>11</v>
      </c>
      <c r="AR371" s="5" t="s">
        <v>133</v>
      </c>
      <c r="AS371" s="5">
        <f>$M376</f>
        <v>11</v>
      </c>
      <c r="AT371" s="5">
        <v>0</v>
      </c>
      <c r="AU371" s="5">
        <f t="shared" si="173"/>
        <v>11</v>
      </c>
      <c r="AW371" s="5" t="s">
        <v>133</v>
      </c>
      <c r="AX371" s="5">
        <f>$M376</f>
        <v>11</v>
      </c>
      <c r="AY371" s="5">
        <v>0</v>
      </c>
      <c r="AZ371" s="5">
        <f t="shared" si="174"/>
        <v>11</v>
      </c>
    </row>
    <row r="372" spans="1:52" x14ac:dyDescent="0.3">
      <c r="E372" s="22" t="s">
        <v>123</v>
      </c>
      <c r="F372" s="6"/>
      <c r="G372" s="5">
        <f>IFERROR(INDEX(BuffData!$B$3:$W$119, MATCH($E355, BuffData!$A$3:$A$119, 0), MATCH($E372, BuffData!$B$2:$W$2, 0)),-1)</f>
        <v>0</v>
      </c>
      <c r="H372" s="5">
        <f>IFERROR(
  IF(
    TRIM(INDEX(CharacterData!$G$3:$G$36, MATCH($E355, CharacterData!$A$3:$A$36, 0))) =
    TRIM(INDEX(CharacterData!$G$3:$G$36, MATCH(H354, CharacterData!$A$3:$A$36, 0))),
    INDEX(BuffData!$X$3:$AS$119,
          MATCH(H354, BuffData!$A$3:$A$119, 0),
          MATCH($E372, BuffData!$X$2:$AS$2, 0)
    ),
    0
  ),
-1
)</f>
        <v>-1</v>
      </c>
      <c r="I372" s="5">
        <f>IFERROR(
  IF(
    TRIM(INDEX(CharacterData!$G$3:$G$36, MATCH($E355, CharacterData!$A$3:$A$36, 0))) =
    TRIM(INDEX(CharacterData!$G$3:$G$36, MATCH(I354, CharacterData!$A$3:$A$36, 0))),
    INDEX(BuffData!$AT$3:$BO$119,
          MATCH(I354, BuffData!$A$3:$A$119, 0),
          MATCH($E372, BuffData!$AT$2:$BO$2, 0)
    ),
    0
  ),
-1
)</f>
        <v>0</v>
      </c>
      <c r="J372" s="5">
        <f>IFERROR(
  IF(
    TRIM(INDEX(CharacterData!$G$3:$G$36, MATCH($E355, CharacterData!$A$3:$A$36, 0))) =
    TRIM(INDEX(CharacterData!$G$3:$G$36, MATCH(J354, CharacterData!$A$3:$A$36, 0))),
    INDEX(BuffData!$AT$3:$BO$119,
          MATCH(J354, BuffData!$A$3:$A$119, 0),
          MATCH($E372, BuffData!$AT$2:$BO$2, 0)
    ),
    0
  ),
-1
)</f>
        <v>0</v>
      </c>
      <c r="K372" s="5">
        <f>IFERROR(
  IF(
    TRIM(INDEX(CharacterData!$G$3:$G$36, MATCH($E355, CharacterData!$A$3:$A$36, 0))) =
    TRIM(INDEX(CharacterData!$G$3:$G$36, MATCH(K354, CharacterData!$A$3:$A$36, 0))),
    INDEX(BuffData!$AT$3:$BO$119,
          MATCH(K354, BuffData!$A$3:$A$119, 0),
          MATCH($E372, BuffData!$AT$2:$BO$2, 0)
    ),
    0
  ),
-1
)</f>
        <v>0</v>
      </c>
      <c r="L372" s="5">
        <f>IFERROR(
  IF(
    TRIM(INDEX(CharacterData!$G$3:$G$36, MATCH($E355, CharacterData!$A$3:$A$36, 0))) =
    TRIM(INDEX(CharacterData!$G$3:$G$36, MATCH(L354, CharacterData!$A$3:$A$36, 0))),
    INDEX(SeasonData!$A$3:$W$27,
          MATCH(L354, SeasonData!$A$3:$A$27, 0),
          MATCH($E372, SeasonData!$A$2:$W$2, 0)
    ),
    0
  ),
-1
)</f>
        <v>0</v>
      </c>
      <c r="M372" s="5">
        <f t="shared" si="176"/>
        <v>-1</v>
      </c>
    </row>
    <row r="373" spans="1:52" x14ac:dyDescent="0.3">
      <c r="E373" s="22" t="s">
        <v>162</v>
      </c>
      <c r="F373" s="6"/>
      <c r="G373" s="5">
        <f>IFERROR(INDEX(BuffData!$B$3:$W$119, MATCH($E355, BuffData!$A$3:$A$119, 0), MATCH($E373, BuffData!$B$2:$W$2, 0)),-1)</f>
        <v>0</v>
      </c>
      <c r="H373" s="5">
        <f>IFERROR(INDEX(BuffData!$X$3:$AS$119, MATCH(H354, BuffData!$A$3:$A$119, 0), MATCH($E373, BuffData!$X$2:$AS$2, 0)),-1)</f>
        <v>-1</v>
      </c>
      <c r="I373" s="5">
        <f>IFERROR(INDEX(BuffData!$AT$3:$BO$119, MATCH(I$16, BuffData!$A$3:$A$119, 0), MATCH($E373, BuffData!$AT$2:$BO$2, 0)),-1)</f>
        <v>0</v>
      </c>
      <c r="J373" s="5">
        <f>IFERROR(INDEX(BuffData!$AT$3:$BO$119, MATCH(J$16, BuffData!$A$3:$A$119, 0), MATCH($E373, BuffData!$AT$2:$BO$2, 0)),-1)</f>
        <v>0</v>
      </c>
      <c r="K373" s="5">
        <f>IFERROR(INDEX(BuffData!$AT$3:$BO$119, MATCH(K$16, BuffData!$A$3:$A$119, 0), MATCH($E373, BuffData!$AT$2:$BO$2, 0)),-1)</f>
        <v>25</v>
      </c>
      <c r="L373" s="5">
        <f>IFERROR(INDEX(SeasonData!$A$3:$W$27, MATCH(L$16, SeasonData!$A$3:$A$116, 0), MATCH(E373, SeasonData!$A$2:$W$2, 0)),-1)</f>
        <v>0</v>
      </c>
      <c r="M373" s="5">
        <f>SUM(G373:L373)</f>
        <v>24</v>
      </c>
      <c r="O373" s="5" t="s">
        <v>167</v>
      </c>
      <c r="P373" s="5">
        <f>Q358 * (Q359+100)/100 * Q360/100 * ((1-Q361/100) + Q361/100*Q362/100) * (Q363+Q364+Q365+100)/100 * (Q366+Q367+Q368+100)/100 * (800 + 8*$N$3 ) / (800 + 8*$N$3 + (792 + 8*$N$4)*(1-Q369/100)) * (1+Q370/100) * (1 - $Q$3/100 + Q371/100)</f>
        <v>11282.524599498633</v>
      </c>
      <c r="T373" s="5" t="s">
        <v>167</v>
      </c>
      <c r="U373" s="5">
        <f>V358 * (V359+100)/100 * V360/100 * ((1-V361/100) + V361/100*V362/100) * (V363+V364+V365+100)/100 * (V366+V367+V368+100)/100 * (800 + 8*$N$3 ) / (800 + 8*$N$3 + (792 + 8*$N$4)*(1-V369/100)) * (1+V370/100) * (1 - $Q$3/100 + V371/100)</f>
        <v>9713.6389857133618</v>
      </c>
      <c r="Y373" s="5" t="s">
        <v>167</v>
      </c>
      <c r="Z373" s="5">
        <f>AA358 * (AA359+100)/100 * AA360/100 * ((1-AA361/100) + AA361/100*AA362/100) * (AA363+AA364+AA365+100)/100 * (AA366+AA367+AA368+100)/100 * (800 + 8*$N$3 ) / (800 + 8*$N$3 + (792 + 8*$N$4)*(1-AA369/100)) * (1+AA370/100) * (1 - $Q$3/100 + AA371/100)</f>
        <v>36393.704999251939</v>
      </c>
      <c r="AD373" s="5" t="s">
        <v>167</v>
      </c>
      <c r="AE373" s="5">
        <f>AF358 * (AF359+100)/100 * AF360/100 * ((1-AF361/100) + AF361/100*AF362/100) * (AF363+AF364+AF365+100)/100 * (AF366+AF367+AF368+100)/100 * (800 + 8*$N$3 ) / (800 + 8*$N$3 + (792 + 8*$N$4)*(1-AF369/100)) * (1+AF370/100) * (1 - $Q$3/100 + AF371/100)</f>
        <v>8064.9900050702627</v>
      </c>
      <c r="AI373" s="5" t="s">
        <v>167</v>
      </c>
      <c r="AJ373" s="5">
        <f>AK358 * (AK359+100)/100 * AK360/100 * ((1-AK361/100) + AK361/100*AK362/100) * (AK363+AK364+AK365+100)/100 * (AK366+AK367+AK368+100)/100 * (800 + 8*$N$3 ) / (800 + 8*$N$3 + (792 + 8*$N$4)*(1-AK369/100)) * (1+AK370/100) * (1 - $Q$3/100 + AK371/100)</f>
        <v>14913.770395803824</v>
      </c>
      <c r="AN373" s="5" t="s">
        <v>167</v>
      </c>
      <c r="AO373" s="5">
        <f>AP358 * (AP359+100)/100 * AP360/100 * ((1-AP361/100) + AP361/100*AP362/100) * (AP363+AP364+AP365+100)/100 * (AP366+AP367+AP368+100)/100 * (800 + 8*$N$3 ) / (800 + 8*$N$3 + (792 + 8*$N$4)*(1-AP369/100)) * (1+AP370/100) * (1 - $Q$3/100 + AP371/100)</f>
        <v>80782.410086105519</v>
      </c>
      <c r="AS373" s="5" t="s">
        <v>167</v>
      </c>
      <c r="AT373" s="5">
        <f>AU358 * (AU359+100)/100 * AU360/100 * ((1-AU361/100) + AU361/100*AU362/100) * (AU363+AU364+AU365+100)/100 * (AU366+AU367+AU368+100)/100 * (800 + 8*$N$3 ) / (800 + 8*$N$3 + (792 + 8*$N$4)*(1-AU369/100)) * (1+AU370/100) * (1 - $Q$3/100 + AU371/100)</f>
        <v>129313.80286968242</v>
      </c>
      <c r="AX373" s="5" t="s">
        <v>167</v>
      </c>
      <c r="AY373" s="5">
        <f>AZ358 * (AZ359+100)/100 * AZ360/100 * ((1-AZ361/100) + AZ361/100*AZ362/100) * (AZ363+AZ364+AZ365+100)/100 * (AZ366+AZ367+AZ368+100)/100 * (800 + 8*$N$3 ) / (800 + 8*$N$3 + (792 + 8*$N$4)*(1-AZ369/100)) * (1+AZ370/100) * (1 - $Q$3/100 + AZ371/100)</f>
        <v>59914.104772704661</v>
      </c>
    </row>
    <row r="374" spans="1:52" x14ac:dyDescent="0.3">
      <c r="E374" s="5" t="s">
        <v>104</v>
      </c>
      <c r="F374" s="6"/>
      <c r="G374" s="5">
        <f>IFERROR(INDEX(BuffData!$B$3:$W$119, MATCH($E355, BuffData!$A$3:$A$119, 0), MATCH($E374, BuffData!$B$2:$W$2, 0)),-1)</f>
        <v>0</v>
      </c>
      <c r="H374" s="5">
        <f>IFERROR(INDEX(BuffData!$X$3:$AS$119, MATCH(H354, BuffData!$A$3:$A$119, 0), MATCH($E374, BuffData!$X$2:$AS$2, 0)),-1)</f>
        <v>-1</v>
      </c>
      <c r="I374" s="5">
        <f>IFERROR(INDEX(BuffData!$AT$3:$BO$119, MATCH(I$16, BuffData!$A$3:$A$119, 0), MATCH($E374, BuffData!$AT$2:$BO$2, 0)),-1)</f>
        <v>0</v>
      </c>
      <c r="J374" s="5">
        <f>IFERROR(INDEX(BuffData!$AT$3:$BO$119, MATCH(J$16, BuffData!$A$3:$A$119, 0), MATCH($E374, BuffData!$AT$2:$BO$2, 0)),-1)</f>
        <v>0</v>
      </c>
      <c r="K374" s="5">
        <f>IFERROR(INDEX(BuffData!$AT$3:$BO$119, MATCH(K$16, BuffData!$A$3:$A$119, 0), MATCH($E374, BuffData!$AT$2:$BO$2, 0)),-1)</f>
        <v>0</v>
      </c>
      <c r="L374" s="5">
        <f>IFERROR(INDEX(SeasonData!$A$3:$W$27, MATCH(L$16, SeasonData!$A$3:$A$116, 0), MATCH(E374, SeasonData!$A$2:$W$2, 0)),-1)</f>
        <v>0</v>
      </c>
      <c r="M374" s="5">
        <f t="shared" ref="M374:M376" si="177">SUM(G374:L374)</f>
        <v>-1</v>
      </c>
    </row>
    <row r="375" spans="1:52" x14ac:dyDescent="0.3">
      <c r="E375" s="5" t="s">
        <v>110</v>
      </c>
      <c r="F375" s="6"/>
      <c r="G375" s="5">
        <f>IFERROR(INDEX(BuffData!$B$3:$W$119, MATCH($E355, BuffData!$A$3:$A$119, 0), MATCH($E375, BuffData!$B$2:$W$2, 0)),-1)</f>
        <v>0</v>
      </c>
      <c r="H375" s="5">
        <f>IFERROR(INDEX(BuffData!$X$3:$AS$119, MATCH(H354, BuffData!$A$3:$A$119, 0), MATCH($E375, BuffData!$X$2:$AS$2, 0)),-1)</f>
        <v>-1</v>
      </c>
      <c r="I375" s="5">
        <f>IFERROR(INDEX(BuffData!$AT$3:$BO$119, MATCH(I$16, BuffData!$A$3:$A$119, 0), MATCH($E375, BuffData!$AT$2:$BO$2, 0)),-1)</f>
        <v>0</v>
      </c>
      <c r="J375" s="5">
        <f>IFERROR(INDEX(BuffData!$AT$3:$BO$119, MATCH(J$16, BuffData!$A$3:$A$119, 0), MATCH($E375, BuffData!$AT$2:$BO$2, 0)),-1)</f>
        <v>0</v>
      </c>
      <c r="K375" s="5">
        <f>IFERROR(INDEX(BuffData!$AT$3:$BO$119, MATCH(K$16, BuffData!$A$3:$A$119, 0), MATCH($E375, BuffData!$AT$2:$BO$2, 0)),-1)</f>
        <v>0</v>
      </c>
      <c r="L375" s="5">
        <f>IFERROR(INDEX(SeasonData!$A$3:$W$27, MATCH(L$16, SeasonData!$A$3:$A$116, 0), MATCH(E375, SeasonData!$A$2:$W$2, 0)),-1)</f>
        <v>0</v>
      </c>
      <c r="M375" s="5">
        <f t="shared" si="177"/>
        <v>-1</v>
      </c>
    </row>
    <row r="376" spans="1:52" x14ac:dyDescent="0.3">
      <c r="E376" s="5" t="s">
        <v>133</v>
      </c>
      <c r="F376" s="6"/>
      <c r="G376" s="5">
        <f>IFERROR(INDEX(BuffData!$B$3:$W$119, MATCH($E355, BuffData!$A$3:$A$119, 0), MATCH($E376, BuffData!$B$2:$W$2, 0)),-1)</f>
        <v>12</v>
      </c>
      <c r="H376" s="5">
        <f>IFERROR(INDEX(BuffData!$X$3:$AS$119, MATCH(H354, BuffData!$A$3:$A$119, 0), MATCH($E376, BuffData!$X$2:$AS$2, 0)),-1)</f>
        <v>-1</v>
      </c>
      <c r="I376" s="5">
        <f>IFERROR(INDEX(BuffData!$AT$3:$BO$119, MATCH(I$16, BuffData!$A$3:$A$119, 0), MATCH($E376, BuffData!$AT$2:$BO$2, 0)),-1)</f>
        <v>0</v>
      </c>
      <c r="J376" s="5">
        <f>IFERROR(INDEX(BuffData!$AT$3:$BO$119, MATCH(J$16, BuffData!$A$3:$A$119, 0), MATCH($E376, BuffData!$AT$2:$BO$2, 0)),-1)</f>
        <v>0</v>
      </c>
      <c r="K376" s="5">
        <f>IFERROR(INDEX(BuffData!$AT$3:$BO$119, MATCH(K$16, BuffData!$A$3:$A$119, 0), MATCH($E376, BuffData!$AT$2:$BO$2, 0)),-1)</f>
        <v>0</v>
      </c>
      <c r="L376" s="5">
        <f>IFERROR(INDEX(SeasonData!$A$3:$W$27, MATCH(L$16, SeasonData!$A$3:$A$116, 0), MATCH(E376, SeasonData!$A$2:$W$2, 0)),-1)</f>
        <v>0</v>
      </c>
      <c r="M376" s="5">
        <f t="shared" si="177"/>
        <v>11</v>
      </c>
    </row>
    <row r="380" spans="1:52" x14ac:dyDescent="0.3">
      <c r="H380" s="5" t="str">
        <f>IFERROR(
  CHOOSE(
    MATCH(E381, $E$2:$E$4, 0),
    $E$3, $E$4, $E$2
  ),
  "선택 필요"
)</f>
        <v>선택 필요</v>
      </c>
      <c r="I380" s="5" t="str">
        <f>$E$2</f>
        <v>유노</v>
      </c>
      <c r="J380" s="5" t="str">
        <f>$E$3</f>
        <v>린네</v>
      </c>
      <c r="K380" s="5" t="str">
        <f>$E$4</f>
        <v>모니에</v>
      </c>
      <c r="L380" s="5" t="str">
        <f>$K$3</f>
        <v>능양</v>
      </c>
      <c r="N380" s="23" t="s">
        <v>152</v>
      </c>
    </row>
    <row r="381" spans="1:52" x14ac:dyDescent="0.3">
      <c r="E381" s="23" t="s">
        <v>25</v>
      </c>
      <c r="F381" s="5" t="s">
        <v>143</v>
      </c>
      <c r="G381" s="5" t="s">
        <v>105</v>
      </c>
      <c r="H381" s="5" t="s">
        <v>142</v>
      </c>
      <c r="I381" s="5" t="s">
        <v>124</v>
      </c>
      <c r="J381" s="5" t="s">
        <v>125</v>
      </c>
      <c r="K381" s="5" t="s">
        <v>151</v>
      </c>
      <c r="L381" s="5" t="s">
        <v>149</v>
      </c>
      <c r="M381" s="5" t="s">
        <v>109</v>
      </c>
      <c r="N381" s="5" t="s">
        <v>150</v>
      </c>
      <c r="O381" s="153" t="s">
        <v>114</v>
      </c>
      <c r="P381" s="154"/>
      <c r="Q381" s="155"/>
      <c r="S381" s="5" t="s">
        <v>150</v>
      </c>
      <c r="T381" s="153" t="s">
        <v>157</v>
      </c>
      <c r="U381" s="154"/>
      <c r="V381" s="155"/>
      <c r="X381" s="5" t="s">
        <v>150</v>
      </c>
      <c r="Y381" s="153" t="s">
        <v>222</v>
      </c>
      <c r="Z381" s="154"/>
      <c r="AA381" s="155"/>
      <c r="AC381" s="5" t="s">
        <v>150</v>
      </c>
      <c r="AD381" s="153" t="s">
        <v>222</v>
      </c>
      <c r="AE381" s="154"/>
      <c r="AF381" s="155"/>
      <c r="AH381" s="5" t="s">
        <v>150</v>
      </c>
      <c r="AI381" s="153" t="s">
        <v>222</v>
      </c>
      <c r="AJ381" s="154"/>
      <c r="AK381" s="155"/>
      <c r="AM381" s="5" t="s">
        <v>150</v>
      </c>
      <c r="AN381" s="153" t="s">
        <v>222</v>
      </c>
      <c r="AO381" s="154"/>
      <c r="AP381" s="155"/>
      <c r="AR381" s="5" t="s">
        <v>150</v>
      </c>
      <c r="AS381" s="153" t="s">
        <v>222</v>
      </c>
      <c r="AT381" s="154"/>
      <c r="AU381" s="155"/>
      <c r="AW381" s="5" t="s">
        <v>150</v>
      </c>
      <c r="AX381" s="153" t="s">
        <v>222</v>
      </c>
      <c r="AY381" s="154"/>
      <c r="AZ381" s="155"/>
    </row>
    <row r="382" spans="1:52" x14ac:dyDescent="0.3">
      <c r="E382" s="5" t="s">
        <v>115</v>
      </c>
      <c r="F382" s="5">
        <f>INDEX(CharacterData!$A$3:$AV$36, MATCH(E381, CharacterData!$A$3:$A$36, 0), MATCH($E382, CharacterData!$A$2:$AV$2, 0))</f>
        <v>788</v>
      </c>
      <c r="G382" s="6"/>
      <c r="H382" s="6"/>
      <c r="I382" s="6"/>
      <c r="J382" s="6"/>
      <c r="K382" s="6"/>
      <c r="L382" s="6"/>
      <c r="M382" s="5">
        <f>F382</f>
        <v>788</v>
      </c>
      <c r="N382" s="5" t="s">
        <v>118</v>
      </c>
      <c r="O382" s="153" t="s">
        <v>159</v>
      </c>
      <c r="P382" s="154"/>
      <c r="Q382" s="155"/>
      <c r="S382" s="5" t="s">
        <v>118</v>
      </c>
      <c r="T382" s="153" t="s">
        <v>172</v>
      </c>
      <c r="U382" s="154"/>
      <c r="V382" s="155"/>
      <c r="X382" s="5" t="s">
        <v>118</v>
      </c>
      <c r="Y382" s="153" t="s">
        <v>164</v>
      </c>
      <c r="Z382" s="154"/>
      <c r="AA382" s="155"/>
      <c r="AC382" s="5" t="s">
        <v>118</v>
      </c>
      <c r="AD382" s="153" t="s">
        <v>164</v>
      </c>
      <c r="AE382" s="154"/>
      <c r="AF382" s="155"/>
      <c r="AH382" s="5" t="s">
        <v>118</v>
      </c>
      <c r="AI382" s="153" t="s">
        <v>164</v>
      </c>
      <c r="AJ382" s="154"/>
      <c r="AK382" s="155"/>
      <c r="AM382" s="5" t="s">
        <v>118</v>
      </c>
      <c r="AN382" s="153" t="s">
        <v>164</v>
      </c>
      <c r="AO382" s="154"/>
      <c r="AP382" s="155"/>
      <c r="AR382" s="5" t="s">
        <v>118</v>
      </c>
      <c r="AS382" s="153" t="s">
        <v>164</v>
      </c>
      <c r="AT382" s="154"/>
      <c r="AU382" s="155"/>
      <c r="AW382" s="5" t="s">
        <v>118</v>
      </c>
      <c r="AX382" s="153" t="s">
        <v>164</v>
      </c>
      <c r="AY382" s="154"/>
      <c r="AZ382" s="155"/>
    </row>
    <row r="383" spans="1:52" x14ac:dyDescent="0.3">
      <c r="A383" s="1" t="s">
        <v>25</v>
      </c>
      <c r="B383" s="1" t="s">
        <v>178</v>
      </c>
      <c r="C383" s="1">
        <f>P399+U399+Z399+AE399+AJ399+AO399+AT399+AY399+BD399+BI399+BN399+BS399+BX399+CC399</f>
        <v>482319.72586023039</v>
      </c>
      <c r="E383" s="5" t="s">
        <v>116</v>
      </c>
      <c r="F383" s="5">
        <f>INDEX(CharacterData!$A$3:$AV$36, MATCH(E381, CharacterData!$A$3:$A$36, 0), MATCH($E383, CharacterData!$A$2:$AV$2, 0))</f>
        <v>119.41624365482234</v>
      </c>
      <c r="G383" s="5">
        <f>IFERROR(INDEX(BuffData!$B$3:$W$119, MATCH($E381, BuffData!$A$3:$A$119, 0), MATCH("공격력 버프", BuffData!$B$2:$W$2, 0)),-1)</f>
        <v>212</v>
      </c>
      <c r="H383" s="5">
        <f>IFERROR(INDEX(BuffData!$X$3:$AS$119, MATCH(H380, BuffData!$A$3:$A$119, 0), MATCH("공격력 버프", BuffData!$X$2:$AS$2, 0)),-1)</f>
        <v>-1</v>
      </c>
      <c r="I383" s="5">
        <f>IFERROR(INDEX(BuffData!$AT$3:$BO$119, MATCH(I$16, BuffData!$A$3:$A$119, 0), MATCH("공격력 버프", BuffData!$AT$2:$BO$2, 0)),-1)</f>
        <v>0</v>
      </c>
      <c r="J383" s="5">
        <f>IFERROR(INDEX(BuffData!$AT$3:$BO$119, MATCH(J$16, BuffData!$A$3:$A$119, 0), MATCH("공격력 버프", BuffData!$AT$2:$BO$2, 0)),-1)</f>
        <v>0</v>
      </c>
      <c r="K383" s="5">
        <f>IFERROR(INDEX(BuffData!$AT$3:$BO$119, MATCH(K$16, BuffData!$A$3:$A$119, 0), MATCH("공격력 버프", BuffData!$AT$2:$BO$2, 0)),-1)</f>
        <v>25</v>
      </c>
      <c r="L383" s="5">
        <f>IFERROR(INDEX(SeasonData!$A$3:$W$27, MATCH(L$16, SeasonData!$A$3:$A$116, 0), MATCH("공격력 버프", SeasonData!$A$2:$W$2, 0)),-1)</f>
        <v>0</v>
      </c>
      <c r="M383" s="5">
        <f>SUM(F383:L383)</f>
        <v>355.41624365482232</v>
      </c>
      <c r="N383" s="5"/>
      <c r="O383" s="5" t="s">
        <v>112</v>
      </c>
      <c r="P383" s="5" t="s">
        <v>113</v>
      </c>
      <c r="Q383" s="5" t="s">
        <v>111</v>
      </c>
      <c r="S383" s="5"/>
      <c r="T383" s="5" t="s">
        <v>112</v>
      </c>
      <c r="U383" s="5" t="s">
        <v>113</v>
      </c>
      <c r="V383" s="5" t="s">
        <v>111</v>
      </c>
      <c r="X383" s="5"/>
      <c r="Y383" s="5" t="s">
        <v>112</v>
      </c>
      <c r="Z383" s="5" t="s">
        <v>113</v>
      </c>
      <c r="AA383" s="5" t="s">
        <v>111</v>
      </c>
      <c r="AC383" s="5"/>
      <c r="AD383" s="5" t="s">
        <v>112</v>
      </c>
      <c r="AE383" s="5" t="s">
        <v>113</v>
      </c>
      <c r="AF383" s="5" t="s">
        <v>111</v>
      </c>
      <c r="AH383" s="5"/>
      <c r="AI383" s="5" t="s">
        <v>112</v>
      </c>
      <c r="AJ383" s="5" t="s">
        <v>113</v>
      </c>
      <c r="AK383" s="5" t="s">
        <v>111</v>
      </c>
      <c r="AM383" s="5"/>
      <c r="AN383" s="5" t="s">
        <v>112</v>
      </c>
      <c r="AO383" s="5" t="s">
        <v>113</v>
      </c>
      <c r="AP383" s="5" t="s">
        <v>111</v>
      </c>
      <c r="AR383" s="5"/>
      <c r="AS383" s="5" t="s">
        <v>112</v>
      </c>
      <c r="AT383" s="5" t="s">
        <v>113</v>
      </c>
      <c r="AU383" s="5" t="s">
        <v>111</v>
      </c>
      <c r="AW383" s="5"/>
      <c r="AX383" s="5" t="s">
        <v>112</v>
      </c>
      <c r="AY383" s="5" t="s">
        <v>113</v>
      </c>
      <c r="AZ383" s="5" t="s">
        <v>111</v>
      </c>
    </row>
    <row r="384" spans="1:52" x14ac:dyDescent="0.3">
      <c r="B384" s="1" t="s">
        <v>179</v>
      </c>
      <c r="C384" s="1">
        <v>8</v>
      </c>
      <c r="E384" s="5" t="s">
        <v>1</v>
      </c>
      <c r="F384" s="5">
        <f>INDEX(CharacterData!$A$3:$AV$36, MATCH(E381, CharacterData!$A$3:$A$36, 0), MATCH($E384, CharacterData!$A$2:$AV$2, 0))</f>
        <v>60.2</v>
      </c>
      <c r="G384" s="5">
        <f>IFERROR(INDEX(BuffData!$B$3:$W$119, MATCH($E381, BuffData!$A$3:$A$119, 0), MATCH($E384, BuffData!$B$2:$W$2, 0)),-1)</f>
        <v>8</v>
      </c>
      <c r="H384" s="5">
        <f>IFERROR(INDEX(BuffData!$X$3:$AS$119, MATCH(H380, BuffData!$A$3:$A$119, 0), MATCH($E384, BuffData!$X$2:$AS$2, 0)),-1)</f>
        <v>-1</v>
      </c>
      <c r="I384" s="5">
        <f>IFERROR(INDEX(BuffData!$AT$3:$BO$119, MATCH(I$16, BuffData!$A$3:$A$119, 0), MATCH($E384, BuffData!$AT$2:$BO$2, 0)),-1)</f>
        <v>0</v>
      </c>
      <c r="J384" s="5">
        <f>IFERROR(INDEX(BuffData!$AT$3:$BO$119, MATCH(J$16, BuffData!$A$3:$A$119, 0), MATCH($E384, BuffData!$AT$2:$BO$2, 0)),-1)</f>
        <v>0</v>
      </c>
      <c r="K384" s="5">
        <f>IFERROR(INDEX(BuffData!$AT$3:$BO$119, MATCH(K$16, BuffData!$A$3:$A$119, 0), MATCH($E384, BuffData!$AT$2:$BO$2, 0)),-1)</f>
        <v>0</v>
      </c>
      <c r="L384" s="5">
        <f>IFERROR(INDEX(SeasonData!$A$3:$W$27, MATCH(L$16, SeasonData!$A$3:$A$116, 0), MATCH(E384, SeasonData!$A$2:$W$2, 0)),-1)</f>
        <v>0</v>
      </c>
      <c r="M384" s="5">
        <f t="shared" ref="M384:M390" si="178">SUM(F384:L384)</f>
        <v>67.2</v>
      </c>
      <c r="N384" s="5" t="s">
        <v>115</v>
      </c>
      <c r="O384" s="6"/>
      <c r="P384" s="6"/>
      <c r="Q384" s="5">
        <f>$M382</f>
        <v>788</v>
      </c>
      <c r="S384" s="5" t="s">
        <v>115</v>
      </c>
      <c r="T384" s="6"/>
      <c r="U384" s="6"/>
      <c r="V384" s="5">
        <f>$M382</f>
        <v>788</v>
      </c>
      <c r="X384" s="5" t="s">
        <v>115</v>
      </c>
      <c r="Y384" s="6"/>
      <c r="Z384" s="6"/>
      <c r="AA384" s="5">
        <f>$M382</f>
        <v>788</v>
      </c>
      <c r="AC384" s="5" t="s">
        <v>115</v>
      </c>
      <c r="AD384" s="6"/>
      <c r="AE384" s="6"/>
      <c r="AF384" s="5">
        <f>$M382</f>
        <v>788</v>
      </c>
      <c r="AH384" s="5" t="s">
        <v>115</v>
      </c>
      <c r="AI384" s="6"/>
      <c r="AJ384" s="6"/>
      <c r="AK384" s="5">
        <f>$M382</f>
        <v>788</v>
      </c>
      <c r="AM384" s="5" t="s">
        <v>115</v>
      </c>
      <c r="AN384" s="6"/>
      <c r="AO384" s="6"/>
      <c r="AP384" s="5">
        <f>$M382</f>
        <v>788</v>
      </c>
      <c r="AR384" s="5" t="s">
        <v>115</v>
      </c>
      <c r="AS384" s="6"/>
      <c r="AT384" s="6"/>
      <c r="AU384" s="5">
        <f>$M382</f>
        <v>788</v>
      </c>
      <c r="AW384" s="5" t="s">
        <v>115</v>
      </c>
      <c r="AX384" s="6"/>
      <c r="AY384" s="6"/>
      <c r="AZ384" s="5">
        <f>$M382</f>
        <v>788</v>
      </c>
    </row>
    <row r="385" spans="5:52" x14ac:dyDescent="0.3">
      <c r="E385" s="5" t="s">
        <v>87</v>
      </c>
      <c r="F385" s="5">
        <f>INDEX(CharacterData!$A$3:$AV$36, MATCH(E381, CharacterData!$A$3:$A$36, 0), MATCH($E385, CharacterData!$A$2:$AV$2, 0))</f>
        <v>200.4</v>
      </c>
      <c r="G385" s="5">
        <f>IFERROR(INDEX(BuffData!$B$3:$W$119, MATCH($E381, BuffData!$A$3:$A$119, 0), MATCH($E385, BuffData!$B$2:$W$2, 0)),-1)</f>
        <v>0</v>
      </c>
      <c r="H385" s="5">
        <f>IFERROR(INDEX(BuffData!$X$3:$AS$119, MATCH(H380, BuffData!$A$3:$A$119, 0), MATCH($E385, BuffData!$X$2:$AS$2, 0)),-1)</f>
        <v>-1</v>
      </c>
      <c r="I385" s="5">
        <f>IFERROR(INDEX(BuffData!$AT$3:$BO$119, MATCH(I$16, BuffData!$A$3:$A$119, 0), MATCH($E385, BuffData!$AT$2:$BO$2, 0)),-1)</f>
        <v>0</v>
      </c>
      <c r="J385" s="5">
        <f>IFERROR(INDEX(BuffData!$AT$3:$BO$119, MATCH(J$16, BuffData!$A$3:$A$119, 0), MATCH($E385, BuffData!$AT$2:$BO$2, 0)),-1)</f>
        <v>0</v>
      </c>
      <c r="K385" s="5">
        <f>IFERROR(INDEX(BuffData!$AT$3:$BO$119, MATCH(K$16, BuffData!$A$3:$A$119, 0), MATCH($E385, BuffData!$AT$2:$BO$2, 0)),-1)</f>
        <v>20</v>
      </c>
      <c r="L385" s="5">
        <f>IFERROR(INDEX(SeasonData!$A$3:$W$27, MATCH(L$16, SeasonData!$A$3:$A$116, 0), MATCH(E385, SeasonData!$A$2:$W$2, 0)),-1)</f>
        <v>0</v>
      </c>
      <c r="M385" s="5">
        <f t="shared" si="178"/>
        <v>219.4</v>
      </c>
      <c r="N385" s="5" t="s">
        <v>116</v>
      </c>
      <c r="O385" s="5">
        <f>ROUND($M383,2)</f>
        <v>355.42</v>
      </c>
      <c r="P385" s="5">
        <v>0</v>
      </c>
      <c r="Q385" s="5">
        <f>P385+O385</f>
        <v>355.42</v>
      </c>
      <c r="S385" s="5" t="s">
        <v>116</v>
      </c>
      <c r="T385" s="5">
        <f>ROUND($M383,2)</f>
        <v>355.42</v>
      </c>
      <c r="U385" s="5">
        <v>0</v>
      </c>
      <c r="V385" s="5">
        <f>U385+T385</f>
        <v>355.42</v>
      </c>
      <c r="X385" s="5" t="s">
        <v>116</v>
      </c>
      <c r="Y385" s="5">
        <f>ROUND($M383,2)</f>
        <v>355.42</v>
      </c>
      <c r="Z385" s="5">
        <v>149</v>
      </c>
      <c r="AA385" s="5">
        <f>Z385+Y385</f>
        <v>504.42</v>
      </c>
      <c r="AC385" s="5" t="s">
        <v>116</v>
      </c>
      <c r="AD385" s="5">
        <f>ROUND($M383,2)</f>
        <v>355.42</v>
      </c>
      <c r="AE385" s="5">
        <v>149</v>
      </c>
      <c r="AF385" s="5">
        <f>AE385+AD385</f>
        <v>504.42</v>
      </c>
      <c r="AH385" s="5" t="s">
        <v>116</v>
      </c>
      <c r="AI385" s="5">
        <f>ROUND($M383,2)</f>
        <v>355.42</v>
      </c>
      <c r="AJ385" s="5">
        <v>149</v>
      </c>
      <c r="AK385" s="5">
        <f>AJ385+AI385</f>
        <v>504.42</v>
      </c>
      <c r="AM385" s="5" t="s">
        <v>116</v>
      </c>
      <c r="AN385" s="5">
        <f>ROUND($M383,2)</f>
        <v>355.42</v>
      </c>
      <c r="AO385" s="5">
        <v>149</v>
      </c>
      <c r="AP385" s="5">
        <f>AO385+AN385</f>
        <v>504.42</v>
      </c>
      <c r="AR385" s="5" t="s">
        <v>116</v>
      </c>
      <c r="AS385" s="5">
        <f>ROUND($M383,2)</f>
        <v>355.42</v>
      </c>
      <c r="AT385" s="5">
        <v>149</v>
      </c>
      <c r="AU385" s="5">
        <f>AT385+AS385</f>
        <v>504.42</v>
      </c>
      <c r="AW385" s="5" t="s">
        <v>116</v>
      </c>
      <c r="AX385" s="5">
        <f>ROUND($M383,2)</f>
        <v>355.42</v>
      </c>
      <c r="AY385" s="5">
        <v>149</v>
      </c>
      <c r="AZ385" s="5">
        <f>AY385+AX385</f>
        <v>504.42</v>
      </c>
    </row>
    <row r="386" spans="5:52" x14ac:dyDescent="0.3">
      <c r="E386" s="21" t="s">
        <v>99</v>
      </c>
      <c r="F386" s="5">
        <f>INDEX(CharacterData!$A$3:$AV$36, MATCH(E381, CharacterData!$A$3:$A$36, 0), MATCH($E386, CharacterData!$A$2:$AV$2, 0))</f>
        <v>27</v>
      </c>
      <c r="G386" s="5">
        <f>IFERROR(INDEX(BuffData!$B$3:$W$119, MATCH($E381, BuffData!$A$3:$A$119, 0), MATCH($E386, BuffData!$B$2:$W$2, 0)),-1)</f>
        <v>60</v>
      </c>
      <c r="H386" s="5">
        <f>IFERROR(INDEX(BuffData!$X$3:$AS$119, MATCH(H380, BuffData!$A$3:$A$119, 0), MATCH($E386, BuffData!$X$2:$AS$2, 0)),-1)</f>
        <v>-1</v>
      </c>
      <c r="I386" s="5">
        <f>IFERROR(INDEX(BuffData!$AT$3:$BO$119, MATCH(I$16, BuffData!$A$3:$A$119, 0), MATCH($E386, BuffData!$AT$2:$BO$2, 0)),-1)</f>
        <v>0</v>
      </c>
      <c r="J386" s="5">
        <f>IFERROR(INDEX(BuffData!$AT$3:$BO$119, MATCH(J$16, BuffData!$A$3:$A$119, 0), MATCH($E386, BuffData!$AT$2:$BO$2, 0)),-1)</f>
        <v>0</v>
      </c>
      <c r="K386" s="5">
        <f>IFERROR(INDEX(BuffData!$AT$3:$BO$119, MATCH(K$16, BuffData!$A$3:$A$119, 0), MATCH($E386, BuffData!$AT$2:$BO$2, 0)),-1)</f>
        <v>0</v>
      </c>
      <c r="L386" s="5">
        <f>IFERROR(INDEX(SeasonData!$A$3:$W$27, MATCH(L$16, SeasonData!$A$3:$A$116, 0), MATCH(E386, SeasonData!$A$2:$W$2, 0)),-1)</f>
        <v>0</v>
      </c>
      <c r="M386" s="5">
        <f t="shared" si="178"/>
        <v>86</v>
      </c>
      <c r="N386" s="5" t="s">
        <v>117</v>
      </c>
      <c r="O386" s="6"/>
      <c r="P386" s="5">
        <v>0</v>
      </c>
      <c r="Q386" s="24">
        <v>253.5</v>
      </c>
      <c r="S386" s="5" t="s">
        <v>117</v>
      </c>
      <c r="T386" s="6"/>
      <c r="U386" s="5">
        <v>0</v>
      </c>
      <c r="V386" s="24">
        <v>680.5</v>
      </c>
      <c r="X386" s="5" t="s">
        <v>117</v>
      </c>
      <c r="Y386" s="6"/>
      <c r="Z386" s="5">
        <v>0</v>
      </c>
      <c r="AA386" s="24">
        <v>459.8</v>
      </c>
      <c r="AC386" s="5" t="s">
        <v>117</v>
      </c>
      <c r="AD386" s="6"/>
      <c r="AE386" s="5">
        <v>0</v>
      </c>
      <c r="AF386" s="24">
        <v>93</v>
      </c>
      <c r="AH386" s="5" t="s">
        <v>117</v>
      </c>
      <c r="AI386" s="6"/>
      <c r="AJ386" s="5">
        <v>0</v>
      </c>
      <c r="AK386" s="24">
        <v>169</v>
      </c>
      <c r="AM386" s="5" t="s">
        <v>117</v>
      </c>
      <c r="AN386" s="6"/>
      <c r="AO386" s="5">
        <v>0</v>
      </c>
      <c r="AP386" s="24">
        <v>93</v>
      </c>
      <c r="AR386" s="5" t="s">
        <v>117</v>
      </c>
      <c r="AS386" s="6"/>
      <c r="AT386" s="5">
        <v>0</v>
      </c>
      <c r="AU386" s="24">
        <v>253.8</v>
      </c>
      <c r="AW386" s="5" t="s">
        <v>117</v>
      </c>
      <c r="AX386" s="6"/>
      <c r="AY386" s="5">
        <v>0</v>
      </c>
      <c r="AZ386" s="24">
        <v>1888.7</v>
      </c>
    </row>
    <row r="387" spans="5:52" x14ac:dyDescent="0.3">
      <c r="E387" s="21" t="s">
        <v>100</v>
      </c>
      <c r="F387" s="5">
        <f>INDEX(CharacterData!$A$3:$AV$36, MATCH(E381, CharacterData!$A$3:$A$36, 0), MATCH($E387, CharacterData!$A$2:$AV$2, 0))</f>
        <v>0</v>
      </c>
      <c r="G387" s="5">
        <f>IFERROR(INDEX(BuffData!$B$3:$W$119, MATCH($E381, BuffData!$A$3:$A$119, 0), MATCH($E387, BuffData!$B$2:$W$2, 0)),-1)</f>
        <v>0</v>
      </c>
      <c r="H387" s="5">
        <f>IFERROR(INDEX(BuffData!$X$3:$AS$119, MATCH(H380, BuffData!$A$3:$A$119, 0), MATCH($E387, BuffData!$X$2:$AS$2, 0)),-1)</f>
        <v>-1</v>
      </c>
      <c r="I387" s="5">
        <f>IFERROR(INDEX(BuffData!$AT$3:$BO$119, MATCH(I$16, BuffData!$A$3:$A$119, 0), MATCH($E387, BuffData!$AT$2:$BO$2, 0)),-1)</f>
        <v>0</v>
      </c>
      <c r="J387" s="5">
        <f>IFERROR(INDEX(BuffData!$AT$3:$BO$119, MATCH(J$16, BuffData!$A$3:$A$119, 0), MATCH($E387, BuffData!$AT$2:$BO$2, 0)),-1)</f>
        <v>0</v>
      </c>
      <c r="K387" s="5">
        <f>IFERROR(INDEX(BuffData!$AT$3:$BO$119, MATCH(K$16, BuffData!$A$3:$A$119, 0), MATCH($E387, BuffData!$AT$2:$BO$2, 0)),-1)</f>
        <v>0</v>
      </c>
      <c r="L387" s="5">
        <f>IFERROR(INDEX(SeasonData!$A$3:$W$27, MATCH(L$16, SeasonData!$A$3:$A$116, 0), MATCH(E387, SeasonData!$A$2:$W$2, 0)),-1)</f>
        <v>0</v>
      </c>
      <c r="M387" s="5">
        <f t="shared" si="178"/>
        <v>-1</v>
      </c>
      <c r="N387" s="5" t="s">
        <v>1</v>
      </c>
      <c r="O387" s="5">
        <f>$M384</f>
        <v>67.2</v>
      </c>
      <c r="P387" s="5">
        <v>0</v>
      </c>
      <c r="Q387" s="5">
        <f>O387+P387</f>
        <v>67.2</v>
      </c>
      <c r="S387" s="5" t="s">
        <v>1</v>
      </c>
      <c r="T387" s="5">
        <f>$M384</f>
        <v>67.2</v>
      </c>
      <c r="U387" s="5">
        <v>0</v>
      </c>
      <c r="V387" s="5">
        <f>T387+U387</f>
        <v>67.2</v>
      </c>
      <c r="X387" s="5" t="s">
        <v>1</v>
      </c>
      <c r="Y387" s="5">
        <f>$M384</f>
        <v>67.2</v>
      </c>
      <c r="Z387" s="5">
        <v>0</v>
      </c>
      <c r="AA387" s="5">
        <f>Y387+Z387</f>
        <v>67.2</v>
      </c>
      <c r="AC387" s="5" t="s">
        <v>1</v>
      </c>
      <c r="AD387" s="5">
        <f>$M384</f>
        <v>67.2</v>
      </c>
      <c r="AE387" s="5">
        <v>0</v>
      </c>
      <c r="AF387" s="5">
        <f>AD387+AE387</f>
        <v>67.2</v>
      </c>
      <c r="AH387" s="5" t="s">
        <v>1</v>
      </c>
      <c r="AI387" s="5">
        <f>$M384</f>
        <v>67.2</v>
      </c>
      <c r="AJ387" s="5">
        <v>0</v>
      </c>
      <c r="AK387" s="5">
        <f>AI387+AJ387</f>
        <v>67.2</v>
      </c>
      <c r="AM387" s="5" t="s">
        <v>1</v>
      </c>
      <c r="AN387" s="5">
        <f>$M384</f>
        <v>67.2</v>
      </c>
      <c r="AO387" s="5">
        <v>0</v>
      </c>
      <c r="AP387" s="5">
        <f>AN387+AO387</f>
        <v>67.2</v>
      </c>
      <c r="AR387" s="5" t="s">
        <v>1</v>
      </c>
      <c r="AS387" s="5">
        <f>$M384</f>
        <v>67.2</v>
      </c>
      <c r="AT387" s="5">
        <v>0</v>
      </c>
      <c r="AU387" s="5">
        <f>AS387+AT387</f>
        <v>67.2</v>
      </c>
      <c r="AW387" s="5" t="s">
        <v>1</v>
      </c>
      <c r="AX387" s="5">
        <f>$M384</f>
        <v>67.2</v>
      </c>
      <c r="AY387" s="5">
        <v>0</v>
      </c>
      <c r="AZ387" s="5">
        <f>AX387+AY387</f>
        <v>67.2</v>
      </c>
    </row>
    <row r="388" spans="5:52" x14ac:dyDescent="0.3">
      <c r="E388" s="21" t="s">
        <v>101</v>
      </c>
      <c r="F388" s="5">
        <f>INDEX(CharacterData!$A$3:$AV$36, MATCH(E381, CharacterData!$A$3:$A$36, 0), MATCH($E388, CharacterData!$A$2:$AV$2, 0))</f>
        <v>0</v>
      </c>
      <c r="G388" s="5">
        <f>IFERROR(INDEX(BuffData!$B$3:$W$119, MATCH($E381, BuffData!$A$3:$A$119, 0), MATCH($E388, BuffData!$B$2:$W$2, 0)),-1)</f>
        <v>0</v>
      </c>
      <c r="H388" s="5">
        <f>IFERROR(INDEX(BuffData!$X$3:$AS$119, MATCH(H380, BuffData!$A$3:$A$119, 0), MATCH($E388, BuffData!$X$2:$AS$2, 0)),-1)</f>
        <v>-1</v>
      </c>
      <c r="I388" s="5">
        <f>IFERROR(INDEX(BuffData!$AT$3:$BO$119, MATCH(I$16, BuffData!$A$3:$A$119, 0), MATCH($E388, BuffData!$AT$2:$BO$2, 0)),-1)</f>
        <v>0</v>
      </c>
      <c r="J388" s="5">
        <f>IFERROR(INDEX(BuffData!$AT$3:$BO$119, MATCH(J$16, BuffData!$A$3:$A$119, 0), MATCH($E388, BuffData!$AT$2:$BO$2, 0)),-1)</f>
        <v>0</v>
      </c>
      <c r="K388" s="5">
        <f>IFERROR(INDEX(BuffData!$AT$3:$BO$119, MATCH(K$16, BuffData!$A$3:$A$119, 0), MATCH($E388, BuffData!$AT$2:$BO$2, 0)),-1)</f>
        <v>0</v>
      </c>
      <c r="L388" s="5">
        <f>IFERROR(INDEX(SeasonData!$A$3:$W$27, MATCH(L$16, SeasonData!$A$3:$A$116, 0), MATCH(E388, SeasonData!$A$2:$W$2, 0)),-1)</f>
        <v>0</v>
      </c>
      <c r="M388" s="5">
        <f t="shared" si="178"/>
        <v>-1</v>
      </c>
      <c r="N388" s="5" t="s">
        <v>87</v>
      </c>
      <c r="O388" s="5">
        <f>$M385</f>
        <v>219.4</v>
      </c>
      <c r="P388" s="5">
        <v>0</v>
      </c>
      <c r="Q388" s="5">
        <f t="shared" ref="Q388:Q397" si="179">O388+P388</f>
        <v>219.4</v>
      </c>
      <c r="S388" s="5" t="s">
        <v>87</v>
      </c>
      <c r="T388" s="5">
        <f>$M385</f>
        <v>219.4</v>
      </c>
      <c r="U388" s="5">
        <v>0</v>
      </c>
      <c r="V388" s="5">
        <f t="shared" ref="V388:V397" si="180">T388+U388</f>
        <v>219.4</v>
      </c>
      <c r="X388" s="5" t="s">
        <v>87</v>
      </c>
      <c r="Y388" s="5">
        <f>$M385</f>
        <v>219.4</v>
      </c>
      <c r="Z388" s="5">
        <v>0</v>
      </c>
      <c r="AA388" s="5">
        <f t="shared" ref="AA388:AA397" si="181">Y388+Z388</f>
        <v>219.4</v>
      </c>
      <c r="AC388" s="5" t="s">
        <v>87</v>
      </c>
      <c r="AD388" s="5">
        <f>$M385</f>
        <v>219.4</v>
      </c>
      <c r="AE388" s="5">
        <v>0</v>
      </c>
      <c r="AF388" s="5">
        <f t="shared" ref="AF388:AF397" si="182">AD388+AE388</f>
        <v>219.4</v>
      </c>
      <c r="AH388" s="5" t="s">
        <v>87</v>
      </c>
      <c r="AI388" s="5">
        <f>$M385</f>
        <v>219.4</v>
      </c>
      <c r="AJ388" s="5">
        <v>0</v>
      </c>
      <c r="AK388" s="5">
        <f t="shared" ref="AK388:AK397" si="183">AI388+AJ388</f>
        <v>219.4</v>
      </c>
      <c r="AM388" s="5" t="s">
        <v>87</v>
      </c>
      <c r="AN388" s="5">
        <f>$M385</f>
        <v>219.4</v>
      </c>
      <c r="AO388" s="5">
        <v>0</v>
      </c>
      <c r="AP388" s="5">
        <f t="shared" ref="AP388:AP397" si="184">AN388+AO388</f>
        <v>219.4</v>
      </c>
      <c r="AR388" s="5" t="s">
        <v>87</v>
      </c>
      <c r="AS388" s="5">
        <f>$M385</f>
        <v>219.4</v>
      </c>
      <c r="AT388" s="5">
        <v>0</v>
      </c>
      <c r="AU388" s="5">
        <f t="shared" ref="AU388:AU397" si="185">AS388+AT388</f>
        <v>219.4</v>
      </c>
      <c r="AW388" s="5" t="s">
        <v>87</v>
      </c>
      <c r="AX388" s="5">
        <f>$M385</f>
        <v>219.4</v>
      </c>
      <c r="AY388" s="5">
        <v>0</v>
      </c>
      <c r="AZ388" s="5">
        <f t="shared" ref="AZ388:AZ397" si="186">AX388+AY388</f>
        <v>219.4</v>
      </c>
    </row>
    <row r="389" spans="5:52" x14ac:dyDescent="0.3">
      <c r="E389" s="21" t="s">
        <v>102</v>
      </c>
      <c r="F389" s="5">
        <f>INDEX(CharacterData!$A$3:$AV$36, MATCH(E381, CharacterData!$A$3:$A$36, 0), MATCH($E389, CharacterData!$A$2:$AV$2, 0))</f>
        <v>0</v>
      </c>
      <c r="G389" s="5">
        <f>IFERROR(INDEX(BuffData!$B$3:$W$119, MATCH($E381, BuffData!$A$3:$A$119, 0), MATCH($E389, BuffData!$B$2:$W$2, 0)),-1)</f>
        <v>0</v>
      </c>
      <c r="H389" s="5">
        <f>IFERROR(INDEX(BuffData!$X$3:$AS$119, MATCH(H380, BuffData!$A$3:$A$119, 0), MATCH($E389, BuffData!$X$2:$AS$2, 0)),-1)</f>
        <v>-1</v>
      </c>
      <c r="I389" s="5">
        <f>IFERROR(INDEX(BuffData!$AT$3:$BO$119, MATCH(I$16, BuffData!$A$3:$A$119, 0), MATCH($E389, BuffData!$AT$2:$BO$2, 0)),-1)</f>
        <v>0</v>
      </c>
      <c r="J389" s="5">
        <f>IFERROR(INDEX(BuffData!$AT$3:$BO$119, MATCH(J$16, BuffData!$A$3:$A$119, 0), MATCH($E389, BuffData!$AT$2:$BO$2, 0)),-1)</f>
        <v>0</v>
      </c>
      <c r="K389" s="5">
        <f>IFERROR(INDEX(BuffData!$AT$3:$BO$119, MATCH(K$16, BuffData!$A$3:$A$119, 0), MATCH($E389, BuffData!$AT$2:$BO$2, 0)),-1)</f>
        <v>0</v>
      </c>
      <c r="L389" s="5">
        <f>IFERROR(INDEX(SeasonData!$A$3:$W$27, MATCH(L$16, SeasonData!$A$3:$A$116, 0), MATCH(E389, SeasonData!$A$2:$W$2, 0)),-1)</f>
        <v>0</v>
      </c>
      <c r="M389" s="5">
        <f t="shared" si="178"/>
        <v>-1</v>
      </c>
      <c r="N389" s="21" t="s">
        <v>165</v>
      </c>
      <c r="O389" s="5" cm="1">
        <f t="array" ref="O389">IFERROR(
  INDEX($M382:$M403,
    MATCH(
      _xlfn.SWITCH(O382,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0</v>
      </c>
      <c r="P389" s="5">
        <v>0</v>
      </c>
      <c r="Q389" s="5">
        <f t="shared" si="179"/>
        <v>0</v>
      </c>
      <c r="S389" s="21" t="s">
        <v>165</v>
      </c>
      <c r="T389" s="5" cm="1">
        <f t="array" ref="T389">IFERROR(
  INDEX($M382:$M403,
    MATCH(
      _xlfn.SWITCH(T382,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-1</v>
      </c>
      <c r="U389" s="5">
        <v>0</v>
      </c>
      <c r="V389" s="5">
        <f t="shared" si="180"/>
        <v>-1</v>
      </c>
      <c r="X389" s="21" t="s">
        <v>165</v>
      </c>
      <c r="Y389" s="5" cm="1">
        <f t="array" ref="Y389">IFERROR(
  INDEX($M382:$M403,
    MATCH(
      _xlfn.SWITCH(Y382,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86</v>
      </c>
      <c r="Z389" s="5">
        <v>0</v>
      </c>
      <c r="AA389" s="5">
        <f t="shared" si="181"/>
        <v>86</v>
      </c>
      <c r="AC389" s="21" t="s">
        <v>165</v>
      </c>
      <c r="AD389" s="5" cm="1">
        <f t="array" ref="AD389">IFERROR(
  INDEX($M382:$M403,
    MATCH(
      _xlfn.SWITCH(AD382,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86</v>
      </c>
      <c r="AE389" s="5">
        <v>0</v>
      </c>
      <c r="AF389" s="5">
        <f t="shared" si="182"/>
        <v>86</v>
      </c>
      <c r="AH389" s="21" t="s">
        <v>165</v>
      </c>
      <c r="AI389" s="5" cm="1">
        <f t="array" ref="AI389">IFERROR(
  INDEX($M382:$M403,
    MATCH(
      _xlfn.SWITCH(AI382,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86</v>
      </c>
      <c r="AJ389" s="5">
        <v>0</v>
      </c>
      <c r="AK389" s="5">
        <f t="shared" si="183"/>
        <v>86</v>
      </c>
      <c r="AM389" s="21" t="s">
        <v>165</v>
      </c>
      <c r="AN389" s="5" cm="1">
        <f t="array" ref="AN389">IFERROR(
  INDEX($M382:$M403,
    MATCH(
      _xlfn.SWITCH(AN382,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86</v>
      </c>
      <c r="AO389" s="5">
        <v>0</v>
      </c>
      <c r="AP389" s="5">
        <f t="shared" si="184"/>
        <v>86</v>
      </c>
      <c r="AR389" s="21" t="s">
        <v>165</v>
      </c>
      <c r="AS389" s="5" cm="1">
        <f t="array" ref="AS389">IFERROR(
  INDEX($M382:$M403,
    MATCH(
      _xlfn.SWITCH(AS382,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86</v>
      </c>
      <c r="AT389" s="5">
        <v>0</v>
      </c>
      <c r="AU389" s="5">
        <f t="shared" si="185"/>
        <v>86</v>
      </c>
      <c r="AW389" s="21" t="s">
        <v>165</v>
      </c>
      <c r="AX389" s="5" cm="1">
        <f t="array" ref="AX389">IFERROR(
  INDEX($M382:$M403,
    MATCH(
      _xlfn.SWITCH(AX382,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$E382:$E403, 0
    )
  ),
0
)</f>
        <v>86</v>
      </c>
      <c r="AY389" s="5">
        <v>0</v>
      </c>
      <c r="AZ389" s="5">
        <f t="shared" si="186"/>
        <v>86</v>
      </c>
    </row>
    <row r="390" spans="5:52" x14ac:dyDescent="0.3">
      <c r="E390" s="21" t="s">
        <v>103</v>
      </c>
      <c r="F390" s="5">
        <f>INDEX(CharacterData!$A$3:$AV$36, MATCH(E381, CharacterData!$A$3:$A$36, 0), MATCH($E390, CharacterData!$A$2:$AV$2, 0))</f>
        <v>0</v>
      </c>
      <c r="G390" s="5">
        <f>IFERROR(INDEX(BuffData!$B$3:$W$119, MATCH($E381, BuffData!$A$3:$A$119, 0), MATCH($E390, BuffData!$B$2:$W$2, 0)),-1)</f>
        <v>0</v>
      </c>
      <c r="H390" s="5">
        <f>IFERROR(INDEX(BuffData!$X$3:$AS$119, MATCH(H380, BuffData!$A$3:$A$119, 0), MATCH($E390, BuffData!$X$2:$AS$2, 0)),-1)</f>
        <v>-1</v>
      </c>
      <c r="I390" s="5">
        <f>IFERROR(INDEX(BuffData!$AT$3:$BO$119, MATCH(I$16, BuffData!$A$3:$A$119, 0), MATCH($E390, BuffData!$AT$2:$BO$2, 0)),-1)</f>
        <v>0</v>
      </c>
      <c r="J390" s="5">
        <f>IFERROR(INDEX(BuffData!$AT$3:$BO$119, MATCH(J$16, BuffData!$A$3:$A$119, 0), MATCH($E390, BuffData!$AT$2:$BO$2, 0)),-1)</f>
        <v>0</v>
      </c>
      <c r="K390" s="5">
        <f>IFERROR(INDEX(BuffData!$AT$3:$BO$119, MATCH(K$16, BuffData!$A$3:$A$119, 0), MATCH($E390, BuffData!$AT$2:$BO$2, 0)),-1)</f>
        <v>0</v>
      </c>
      <c r="L390" s="5">
        <f>IFERROR(INDEX(SeasonData!$A$3:$W$27, MATCH(L$16, SeasonData!$A$3:$A$116, 0), MATCH(E390, SeasonData!$A$2:$W$2, 0)),-1)</f>
        <v>0</v>
      </c>
      <c r="M390" s="5">
        <f t="shared" si="178"/>
        <v>-1</v>
      </c>
      <c r="N390" s="21" t="s">
        <v>141</v>
      </c>
      <c r="O390" s="5">
        <f>$M392</f>
        <v>56</v>
      </c>
      <c r="P390" s="5">
        <v>0</v>
      </c>
      <c r="Q390" s="5">
        <f t="shared" si="179"/>
        <v>56</v>
      </c>
      <c r="S390" s="21" t="s">
        <v>141</v>
      </c>
      <c r="T390" s="5">
        <f>$M392</f>
        <v>56</v>
      </c>
      <c r="U390" s="5">
        <v>0</v>
      </c>
      <c r="V390" s="5">
        <f t="shared" si="180"/>
        <v>56</v>
      </c>
      <c r="X390" s="21" t="s">
        <v>141</v>
      </c>
      <c r="Y390" s="5">
        <f>$M392</f>
        <v>56</v>
      </c>
      <c r="Z390" s="5">
        <v>0</v>
      </c>
      <c r="AA390" s="5">
        <f t="shared" si="181"/>
        <v>56</v>
      </c>
      <c r="AC390" s="21" t="s">
        <v>141</v>
      </c>
      <c r="AD390" s="5">
        <f>$M392</f>
        <v>56</v>
      </c>
      <c r="AE390" s="5">
        <v>0</v>
      </c>
      <c r="AF390" s="5">
        <f t="shared" si="182"/>
        <v>56</v>
      </c>
      <c r="AH390" s="21" t="s">
        <v>141</v>
      </c>
      <c r="AI390" s="5">
        <f>$M392</f>
        <v>56</v>
      </c>
      <c r="AJ390" s="5">
        <v>0</v>
      </c>
      <c r="AK390" s="5">
        <f t="shared" si="183"/>
        <v>56</v>
      </c>
      <c r="AM390" s="21" t="s">
        <v>141</v>
      </c>
      <c r="AN390" s="5">
        <f>$M392</f>
        <v>56</v>
      </c>
      <c r="AO390" s="5">
        <v>0</v>
      </c>
      <c r="AP390" s="5">
        <f t="shared" si="184"/>
        <v>56</v>
      </c>
      <c r="AR390" s="21" t="s">
        <v>141</v>
      </c>
      <c r="AS390" s="5">
        <f>$M392</f>
        <v>56</v>
      </c>
      <c r="AT390" s="5">
        <v>0</v>
      </c>
      <c r="AU390" s="5">
        <f t="shared" si="185"/>
        <v>56</v>
      </c>
      <c r="AW390" s="21" t="s">
        <v>141</v>
      </c>
      <c r="AX390" s="5">
        <f>$M392</f>
        <v>56</v>
      </c>
      <c r="AY390" s="5">
        <v>0</v>
      </c>
      <c r="AZ390" s="5">
        <f t="shared" si="186"/>
        <v>56</v>
      </c>
    </row>
    <row r="391" spans="5:52" x14ac:dyDescent="0.3">
      <c r="E391" s="21" t="s">
        <v>161</v>
      </c>
      <c r="F391" s="6"/>
      <c r="G391" s="5">
        <f>IFERROR(INDEX(BuffData!$B$3:$W$119, MATCH($E381, BuffData!$A$3:$A$119, 0), MATCH($E391, BuffData!$B$2:$W$2, 0)),-1)</f>
        <v>0</v>
      </c>
      <c r="H391" s="5">
        <f>IFERROR(INDEX(BuffData!$X$3:$AS$119, MATCH(H380, BuffData!$A$3:$A$119, 0), MATCH($E391, BuffData!$X$2:$AS$2, 0)),-1)</f>
        <v>-1</v>
      </c>
      <c r="I391" s="5">
        <f>IFERROR(INDEX(BuffData!$AT$3:$BO$119, MATCH(I$16, BuffData!$A$3:$A$119, 0), MATCH($E391, BuffData!$AT$2:$BO$2, 0)),-1)</f>
        <v>0</v>
      </c>
      <c r="J391" s="5">
        <f>IFERROR(INDEX(BuffData!$AT$3:$BO$119, MATCH(J$16, BuffData!$A$3:$A$119, 0), MATCH($E391, BuffData!$AT$2:$BO$2, 0)),-1)</f>
        <v>58</v>
      </c>
      <c r="K391" s="5">
        <f>IFERROR(INDEX(BuffData!$AT$3:$BO$119, MATCH(K$16, BuffData!$A$3:$A$119, 0), MATCH($E391, BuffData!$AT$2:$BO$2, 0)),-1)</f>
        <v>40</v>
      </c>
      <c r="L391" s="5">
        <f>IFERROR(INDEX(SeasonData!$A$3:$W$27, MATCH(L$16, SeasonData!$A$3:$A$116, 0), MATCH(E391, SeasonData!$A$2:$W$2, 0)),-1)</f>
        <v>0</v>
      </c>
      <c r="M391" s="5">
        <f>SUM(G391:L391)</f>
        <v>97</v>
      </c>
      <c r="N391" s="21" t="s">
        <v>161</v>
      </c>
      <c r="O391" s="5">
        <f>$M391</f>
        <v>97</v>
      </c>
      <c r="P391" s="5">
        <v>0</v>
      </c>
      <c r="Q391" s="5">
        <f t="shared" si="179"/>
        <v>97</v>
      </c>
      <c r="S391" s="21" t="s">
        <v>161</v>
      </c>
      <c r="T391" s="5">
        <f>$M391</f>
        <v>97</v>
      </c>
      <c r="U391" s="5">
        <v>0</v>
      </c>
      <c r="V391" s="5">
        <f t="shared" si="180"/>
        <v>97</v>
      </c>
      <c r="X391" s="21" t="s">
        <v>161</v>
      </c>
      <c r="Y391" s="5">
        <f>$M391</f>
        <v>97</v>
      </c>
      <c r="Z391" s="5">
        <v>0</v>
      </c>
      <c r="AA391" s="5">
        <f t="shared" si="181"/>
        <v>97</v>
      </c>
      <c r="AC391" s="21" t="s">
        <v>161</v>
      </c>
      <c r="AD391" s="5">
        <f>$M391</f>
        <v>97</v>
      </c>
      <c r="AE391" s="5">
        <v>0</v>
      </c>
      <c r="AF391" s="5">
        <f t="shared" si="182"/>
        <v>97</v>
      </c>
      <c r="AH391" s="21" t="s">
        <v>161</v>
      </c>
      <c r="AI391" s="5">
        <f>$M391</f>
        <v>97</v>
      </c>
      <c r="AJ391" s="5">
        <v>0</v>
      </c>
      <c r="AK391" s="5">
        <f t="shared" si="183"/>
        <v>97</v>
      </c>
      <c r="AM391" s="21" t="s">
        <v>161</v>
      </c>
      <c r="AN391" s="5">
        <f>$M391</f>
        <v>97</v>
      </c>
      <c r="AO391" s="5">
        <v>0</v>
      </c>
      <c r="AP391" s="5">
        <f t="shared" si="184"/>
        <v>97</v>
      </c>
      <c r="AR391" s="21" t="s">
        <v>161</v>
      </c>
      <c r="AS391" s="5">
        <f>$M391</f>
        <v>97</v>
      </c>
      <c r="AT391" s="5">
        <v>0</v>
      </c>
      <c r="AU391" s="5">
        <f t="shared" si="185"/>
        <v>97</v>
      </c>
      <c r="AW391" s="21" t="s">
        <v>161</v>
      </c>
      <c r="AX391" s="5">
        <f>$M391</f>
        <v>97</v>
      </c>
      <c r="AY391" s="5">
        <v>0</v>
      </c>
      <c r="AZ391" s="5">
        <f t="shared" si="186"/>
        <v>97</v>
      </c>
    </row>
    <row r="392" spans="5:52" x14ac:dyDescent="0.3">
      <c r="E392" s="21" t="s">
        <v>141</v>
      </c>
      <c r="F392" s="5">
        <f>INDEX(CharacterData!$A$3:$AV$36, MATCH(E381, CharacterData!$A$3:$A$36, 0), MATCH($E392, CharacterData!$A$2:$AV$2, 0))</f>
        <v>0</v>
      </c>
      <c r="G392" s="5">
        <f>IFERROR(INDEX(BuffData!$B$3:$W$119, MATCH($E381, BuffData!$A$3:$A$119, 0), MATCH($E392, BuffData!$B$2:$W$2, 0)),-1)</f>
        <v>57</v>
      </c>
      <c r="H392" s="5">
        <f>IFERROR(
  IF(
    TRIM(INDEX(CharacterData!$G$3:$G$36, MATCH($E381, CharacterData!$A$3:$A$36, 0))) =
    TRIM(INDEX(CharacterData!$G$3:$G$36, MATCH(H380, CharacterData!$A$3:$A$36, 0))),
    INDEX(BuffData!$X$3:$AS$119,
          MATCH(H380, BuffData!$A$3:$A$119, 0),
          MATCH($E392, BuffData!$X$2:$AS$2, 0)
    ),
    0
  ),
-1
)</f>
        <v>-1</v>
      </c>
      <c r="I392" s="5">
        <f>IFERROR(
  IF(
    TRIM(INDEX(CharacterData!$G$3:$G$36, MATCH($E381, CharacterData!$A$3:$A$36, 0))) =
    TRIM(INDEX(CharacterData!$G$3:$G$36, MATCH(I380, CharacterData!$A$3:$A$36, 0))),
    INDEX(BuffData!$AT$3:$BO$119,
          MATCH(I380, BuffData!$A$3:$A$119, 0),
          MATCH($E392, BuffData!$AT$2:$BO$2, 0)
    ),
    0
  ),
-1
)</f>
        <v>0</v>
      </c>
      <c r="J392" s="5">
        <f>IFERROR(
  IF(
    TRIM(INDEX(CharacterData!$G$3:$G$36, MATCH($E381, CharacterData!$A$3:$A$36, 0))) =
    TRIM(INDEX(CharacterData!$G$3:$G$36, MATCH(J380, CharacterData!$A$3:$A$36, 0))),
    INDEX(BuffData!$AT$3:$BO$119,
          MATCH(J380, BuffData!$A$3:$A$119, 0),
          MATCH($E392, BuffData!$AT$2:$BO$2, 0)
    ),
    0
  ),
-1
)</f>
        <v>0</v>
      </c>
      <c r="K392" s="5">
        <f>IFERROR(
  IF(
    TRIM(INDEX(CharacterData!$G$3:$G$36, MATCH($E381, CharacterData!$A$3:$A$36, 0))) =
    TRIM(INDEX(CharacterData!$G$3:$G$36, MATCH(K380, CharacterData!$A$3:$A$36, 0))),
    INDEX(BuffData!$AT$3:$BO$119,
          MATCH(K380, BuffData!$A$3:$A$119, 0),
          MATCH($E392, BuffData!$AT$2:$BO$2, 0)
    ),
    0
  ),
-1
)</f>
        <v>0</v>
      </c>
      <c r="L392" s="5">
        <f>IFERROR(
  IF(
    TRIM(INDEX(CharacterData!$G$3:$G$36, MATCH($E381, CharacterData!$A$3:$A$36, 0))) =
    TRIM(INDEX(CharacterData!$G$3:$G$36, MATCH(L380, CharacterData!$A$3:$A$36, 0))),
    INDEX(SeasonData!$A$3:$W$27,
          MATCH(L380, SeasonData!$A$3:$A$27, 0),
          MATCH($E392, SeasonData!$A$2:$W$2, 0)
    ),
    0
  ),
-1
)</f>
        <v>0</v>
      </c>
      <c r="M392" s="5">
        <f t="shared" ref="M392" si="187">SUM(F392:L392)</f>
        <v>56</v>
      </c>
      <c r="N392" s="22" t="s">
        <v>166</v>
      </c>
      <c r="O392" s="5" cm="1">
        <f t="array" ref="O392">IFERROR(
  INDEX($M382:$M403,
    MATCH(
      _xlfn.SWITCH(O382,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0</v>
      </c>
      <c r="P392" s="5">
        <v>0</v>
      </c>
      <c r="Q392" s="5">
        <f t="shared" si="179"/>
        <v>0</v>
      </c>
      <c r="S392" s="22" t="s">
        <v>166</v>
      </c>
      <c r="T392" s="5" cm="1">
        <f t="array" ref="T392">IFERROR(
  INDEX($M382:$M403,
    MATCH(
      _xlfn.SWITCH(T382,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-1</v>
      </c>
      <c r="U392" s="5">
        <v>0</v>
      </c>
      <c r="V392" s="5">
        <f t="shared" si="180"/>
        <v>-1</v>
      </c>
      <c r="X392" s="22" t="s">
        <v>166</v>
      </c>
      <c r="Y392" s="5" cm="1">
        <f t="array" ref="Y392">IFERROR(
  INDEX($M382:$M403,
    MATCH(
      _xlfn.SWITCH(Y382,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-1</v>
      </c>
      <c r="Z392" s="5">
        <v>0</v>
      </c>
      <c r="AA392" s="5">
        <f t="shared" si="181"/>
        <v>-1</v>
      </c>
      <c r="AC392" s="22" t="s">
        <v>166</v>
      </c>
      <c r="AD392" s="5" cm="1">
        <f t="array" ref="AD392">IFERROR(
  INDEX($M382:$M403,
    MATCH(
      _xlfn.SWITCH(AD382,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-1</v>
      </c>
      <c r="AE392" s="5">
        <v>0</v>
      </c>
      <c r="AF392" s="5">
        <f t="shared" si="182"/>
        <v>-1</v>
      </c>
      <c r="AH392" s="22" t="s">
        <v>166</v>
      </c>
      <c r="AI392" s="5" cm="1">
        <f t="array" ref="AI392">IFERROR(
  INDEX($M382:$M403,
    MATCH(
      _xlfn.SWITCH(AI382,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-1</v>
      </c>
      <c r="AJ392" s="5">
        <v>0</v>
      </c>
      <c r="AK392" s="5">
        <f t="shared" si="183"/>
        <v>-1</v>
      </c>
      <c r="AM392" s="22" t="s">
        <v>166</v>
      </c>
      <c r="AN392" s="5" cm="1">
        <f t="array" ref="AN392">IFERROR(
  INDEX($M382:$M403,
    MATCH(
      _xlfn.SWITCH(AN382,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-1</v>
      </c>
      <c r="AO392" s="5">
        <v>0</v>
      </c>
      <c r="AP392" s="5">
        <f t="shared" si="184"/>
        <v>-1</v>
      </c>
      <c r="AR392" s="22" t="s">
        <v>166</v>
      </c>
      <c r="AS392" s="5" cm="1">
        <f t="array" ref="AS392">IFERROR(
  INDEX($M382:$M403,
    MATCH(
      _xlfn.SWITCH(AS382,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-1</v>
      </c>
      <c r="AT392" s="5">
        <v>0</v>
      </c>
      <c r="AU392" s="5">
        <f t="shared" si="185"/>
        <v>-1</v>
      </c>
      <c r="AW392" s="22" t="s">
        <v>166</v>
      </c>
      <c r="AX392" s="5" cm="1">
        <f t="array" ref="AX392">IFERROR(
  INDEX($M382:$M403,
    MATCH(
      _xlfn.SWITCH(AX382,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$E382:$E403, 0
    )
  ),
0
)</f>
        <v>-1</v>
      </c>
      <c r="AY392" s="5">
        <v>0</v>
      </c>
      <c r="AZ392" s="5">
        <f t="shared" si="186"/>
        <v>-1</v>
      </c>
    </row>
    <row r="393" spans="5:52" x14ac:dyDescent="0.3">
      <c r="E393" s="22" t="s">
        <v>135</v>
      </c>
      <c r="F393" s="6"/>
      <c r="G393" s="5">
        <f>IFERROR(INDEX(BuffData!$B$3:$W$119, MATCH($E381, BuffData!$A$3:$A$119, 0), MATCH($E393, BuffData!$B$2:$W$2, 0)),-1)</f>
        <v>0</v>
      </c>
      <c r="H393" s="5">
        <f>IFERROR(INDEX(BuffData!$X$3:$AS$119, MATCH(H380, BuffData!$A$3:$A$119, 0), MATCH($E393, BuffData!$X$2:$AS$2, 0)),-1)</f>
        <v>-1</v>
      </c>
      <c r="I393" s="5">
        <f>IFERROR(INDEX(BuffData!$AT$3:$BO$119, MATCH(I$16, BuffData!$A$3:$A$119, 0), MATCH($E393, BuffData!$AT$2:$BO$2, 0)),-1)</f>
        <v>0</v>
      </c>
      <c r="J393" s="5">
        <f>IFERROR(INDEX(BuffData!$AT$3:$BO$119, MATCH(J$16, BuffData!$A$3:$A$119, 0), MATCH($E393, BuffData!$AT$2:$BO$2, 0)),-1)</f>
        <v>0</v>
      </c>
      <c r="K393" s="5">
        <f>IFERROR(INDEX(BuffData!$AT$3:$BO$119, MATCH(K$16, BuffData!$A$3:$A$119, 0), MATCH($E393, BuffData!$AT$2:$BO$2, 0)),-1)</f>
        <v>0</v>
      </c>
      <c r="L393" s="5">
        <f>IFERROR(INDEX(SeasonData!$A$3:$W$27, MATCH(L$16, SeasonData!$A$3:$A$116, 0), MATCH(E393, SeasonData!$A$2:$W$2, 0)),-1)</f>
        <v>0</v>
      </c>
      <c r="M393" s="5">
        <f>SUM(G393:L393)</f>
        <v>-1</v>
      </c>
      <c r="N393" s="22" t="s">
        <v>123</v>
      </c>
      <c r="O393" s="5">
        <f>$M398</f>
        <v>-1</v>
      </c>
      <c r="P393" s="5">
        <v>0</v>
      </c>
      <c r="Q393" s="5">
        <f t="shared" si="179"/>
        <v>-1</v>
      </c>
      <c r="S393" s="22" t="s">
        <v>123</v>
      </c>
      <c r="T393" s="5">
        <f>$M398</f>
        <v>-1</v>
      </c>
      <c r="U393" s="5">
        <v>0</v>
      </c>
      <c r="V393" s="5">
        <f t="shared" si="180"/>
        <v>-1</v>
      </c>
      <c r="X393" s="22" t="s">
        <v>123</v>
      </c>
      <c r="Y393" s="5">
        <f>$M398</f>
        <v>-1</v>
      </c>
      <c r="Z393" s="5">
        <v>0</v>
      </c>
      <c r="AA393" s="5">
        <f t="shared" si="181"/>
        <v>-1</v>
      </c>
      <c r="AC393" s="22" t="s">
        <v>123</v>
      </c>
      <c r="AD393" s="5">
        <f>$M398</f>
        <v>-1</v>
      </c>
      <c r="AE393" s="5">
        <v>0</v>
      </c>
      <c r="AF393" s="5">
        <f t="shared" si="182"/>
        <v>-1</v>
      </c>
      <c r="AH393" s="22" t="s">
        <v>123</v>
      </c>
      <c r="AI393" s="5">
        <f>$M398</f>
        <v>-1</v>
      </c>
      <c r="AJ393" s="5">
        <v>0</v>
      </c>
      <c r="AK393" s="5">
        <f t="shared" si="183"/>
        <v>-1</v>
      </c>
      <c r="AM393" s="22" t="s">
        <v>123</v>
      </c>
      <c r="AN393" s="5">
        <f>$M398</f>
        <v>-1</v>
      </c>
      <c r="AO393" s="5">
        <v>0</v>
      </c>
      <c r="AP393" s="5">
        <f t="shared" si="184"/>
        <v>-1</v>
      </c>
      <c r="AR393" s="22" t="s">
        <v>123</v>
      </c>
      <c r="AS393" s="5">
        <f>$M398</f>
        <v>-1</v>
      </c>
      <c r="AT393" s="5">
        <v>0</v>
      </c>
      <c r="AU393" s="5">
        <f t="shared" si="185"/>
        <v>-1</v>
      </c>
      <c r="AW393" s="22" t="s">
        <v>123</v>
      </c>
      <c r="AX393" s="5">
        <f>$M398</f>
        <v>-1</v>
      </c>
      <c r="AY393" s="5">
        <v>0</v>
      </c>
      <c r="AZ393" s="5">
        <f t="shared" si="186"/>
        <v>-1</v>
      </c>
    </row>
    <row r="394" spans="5:52" x14ac:dyDescent="0.3">
      <c r="E394" s="22" t="s">
        <v>136</v>
      </c>
      <c r="F394" s="6"/>
      <c r="G394" s="5">
        <f>IFERROR(INDEX(BuffData!$B$3:$W$119, MATCH($E381, BuffData!$A$3:$A$119, 0), MATCH($E394, BuffData!$B$2:$W$2, 0)),-1)</f>
        <v>0</v>
      </c>
      <c r="H394" s="5">
        <f>IFERROR(INDEX(BuffData!$X$3:$AS$119, MATCH(H380, BuffData!$A$3:$A$119, 0), MATCH($E394, BuffData!$X$2:$AS$2, 0)),-1)</f>
        <v>-1</v>
      </c>
      <c r="I394" s="5">
        <f>IFERROR(INDEX(BuffData!$AT$3:$BO$119, MATCH(I$16, BuffData!$A$3:$A$119, 0), MATCH($E394, BuffData!$AT$2:$BO$2, 0)),-1)</f>
        <v>0</v>
      </c>
      <c r="J394" s="5">
        <f>IFERROR(INDEX(BuffData!$AT$3:$BO$119, MATCH(J$16, BuffData!$A$3:$A$119, 0), MATCH($E394, BuffData!$AT$2:$BO$2, 0)),-1)</f>
        <v>0</v>
      </c>
      <c r="K394" s="5">
        <f>IFERROR(INDEX(BuffData!$AT$3:$BO$119, MATCH(K$16, BuffData!$A$3:$A$119, 0), MATCH($E394, BuffData!$AT$2:$BO$2, 0)),-1)</f>
        <v>0</v>
      </c>
      <c r="L394" s="5">
        <f>IFERROR(INDEX(SeasonData!$A$3:$W$27, MATCH(L$16, SeasonData!$A$3:$A$116, 0), MATCH(E394, SeasonData!$A$2:$W$2, 0)),-1)</f>
        <v>0</v>
      </c>
      <c r="M394" s="5">
        <f t="shared" ref="M394:M398" si="188">SUM(G394:L394)</f>
        <v>-1</v>
      </c>
      <c r="N394" s="22" t="s">
        <v>162</v>
      </c>
      <c r="O394" s="5">
        <f>$M399</f>
        <v>24</v>
      </c>
      <c r="P394" s="5">
        <v>0</v>
      </c>
      <c r="Q394" s="5">
        <f t="shared" si="179"/>
        <v>24</v>
      </c>
      <c r="S394" s="22" t="s">
        <v>162</v>
      </c>
      <c r="T394" s="5">
        <f>$M399</f>
        <v>24</v>
      </c>
      <c r="U394" s="5">
        <v>0</v>
      </c>
      <c r="V394" s="5">
        <f t="shared" si="180"/>
        <v>24</v>
      </c>
      <c r="X394" s="22" t="s">
        <v>162</v>
      </c>
      <c r="Y394" s="5">
        <f>$M399</f>
        <v>24</v>
      </c>
      <c r="Z394" s="5">
        <v>0</v>
      </c>
      <c r="AA394" s="5">
        <f t="shared" si="181"/>
        <v>24</v>
      </c>
      <c r="AC394" s="22" t="s">
        <v>162</v>
      </c>
      <c r="AD394" s="5">
        <f>$M399</f>
        <v>24</v>
      </c>
      <c r="AE394" s="5">
        <v>0</v>
      </c>
      <c r="AF394" s="5">
        <f t="shared" si="182"/>
        <v>24</v>
      </c>
      <c r="AH394" s="22" t="s">
        <v>162</v>
      </c>
      <c r="AI394" s="5">
        <f>$M399</f>
        <v>24</v>
      </c>
      <c r="AJ394" s="5">
        <v>0</v>
      </c>
      <c r="AK394" s="5">
        <f t="shared" si="183"/>
        <v>24</v>
      </c>
      <c r="AM394" s="22" t="s">
        <v>162</v>
      </c>
      <c r="AN394" s="5">
        <f>$M399</f>
        <v>24</v>
      </c>
      <c r="AO394" s="5">
        <v>0</v>
      </c>
      <c r="AP394" s="5">
        <f t="shared" si="184"/>
        <v>24</v>
      </c>
      <c r="AR394" s="22" t="s">
        <v>162</v>
      </c>
      <c r="AS394" s="5">
        <f>$M399</f>
        <v>24</v>
      </c>
      <c r="AT394" s="5">
        <v>0</v>
      </c>
      <c r="AU394" s="5">
        <f t="shared" si="185"/>
        <v>24</v>
      </c>
      <c r="AW394" s="22" t="s">
        <v>162</v>
      </c>
      <c r="AX394" s="5">
        <f>$M399</f>
        <v>24</v>
      </c>
      <c r="AY394" s="5">
        <v>0</v>
      </c>
      <c r="AZ394" s="5">
        <f t="shared" si="186"/>
        <v>24</v>
      </c>
    </row>
    <row r="395" spans="5:52" x14ac:dyDescent="0.3">
      <c r="E395" s="22" t="s">
        <v>139</v>
      </c>
      <c r="F395" s="6"/>
      <c r="G395" s="5">
        <f>IFERROR(INDEX(BuffData!$B$3:$W$119, MATCH($E381, BuffData!$A$3:$A$119, 0), MATCH($E395, BuffData!$B$2:$W$2, 0)),-1)</f>
        <v>0</v>
      </c>
      <c r="H395" s="5">
        <f>IFERROR(INDEX(BuffData!$X$3:$AS$119, MATCH(H380, BuffData!$A$3:$A$119, 0), MATCH($E395, BuffData!$X$2:$AS$2, 0)),-1)</f>
        <v>-1</v>
      </c>
      <c r="I395" s="5">
        <f>IFERROR(INDEX(BuffData!$AT$3:$BO$119, MATCH(I$16, BuffData!$A$3:$A$119, 0), MATCH($E395, BuffData!$AT$2:$BO$2, 0)),-1)</f>
        <v>0</v>
      </c>
      <c r="J395" s="5">
        <f>IFERROR(INDEX(BuffData!$AT$3:$BO$119, MATCH(J$16, BuffData!$A$3:$A$119, 0), MATCH($E395, BuffData!$AT$2:$BO$2, 0)),-1)</f>
        <v>0</v>
      </c>
      <c r="K395" s="5">
        <f>IFERROR(INDEX(BuffData!$AT$3:$BO$119, MATCH(K$16, BuffData!$A$3:$A$119, 0), MATCH($E395, BuffData!$AT$2:$BO$2, 0)),-1)</f>
        <v>0</v>
      </c>
      <c r="L395" s="5">
        <f>IFERROR(INDEX(SeasonData!$A$3:$W$27, MATCH(L$16, SeasonData!$A$3:$A$116, 0), MATCH(E395, SeasonData!$A$2:$W$2, 0)),-1)</f>
        <v>0</v>
      </c>
      <c r="M395" s="5">
        <f t="shared" si="188"/>
        <v>-1</v>
      </c>
      <c r="N395" s="5" t="s">
        <v>104</v>
      </c>
      <c r="O395" s="5">
        <f>$M400</f>
        <v>-1</v>
      </c>
      <c r="P395" s="5">
        <v>0</v>
      </c>
      <c r="Q395" s="5">
        <f t="shared" si="179"/>
        <v>-1</v>
      </c>
      <c r="S395" s="5" t="s">
        <v>104</v>
      </c>
      <c r="T395" s="5">
        <f>$M400</f>
        <v>-1</v>
      </c>
      <c r="U395" s="5">
        <v>0</v>
      </c>
      <c r="V395" s="5">
        <f t="shared" si="180"/>
        <v>-1</v>
      </c>
      <c r="X395" s="5" t="s">
        <v>104</v>
      </c>
      <c r="Y395" s="5">
        <f>$M400</f>
        <v>-1</v>
      </c>
      <c r="Z395" s="5">
        <v>0</v>
      </c>
      <c r="AA395" s="5">
        <f t="shared" si="181"/>
        <v>-1</v>
      </c>
      <c r="AC395" s="5" t="s">
        <v>104</v>
      </c>
      <c r="AD395" s="5">
        <f>$M400</f>
        <v>-1</v>
      </c>
      <c r="AE395" s="5">
        <v>0</v>
      </c>
      <c r="AF395" s="5">
        <f t="shared" si="182"/>
        <v>-1</v>
      </c>
      <c r="AH395" s="5" t="s">
        <v>104</v>
      </c>
      <c r="AI395" s="5">
        <f>$M400</f>
        <v>-1</v>
      </c>
      <c r="AJ395" s="5">
        <v>0</v>
      </c>
      <c r="AK395" s="5">
        <f t="shared" si="183"/>
        <v>-1</v>
      </c>
      <c r="AM395" s="5" t="s">
        <v>104</v>
      </c>
      <c r="AN395" s="5">
        <f>$M400</f>
        <v>-1</v>
      </c>
      <c r="AO395" s="5">
        <v>0</v>
      </c>
      <c r="AP395" s="5">
        <f t="shared" si="184"/>
        <v>-1</v>
      </c>
      <c r="AR395" s="5" t="s">
        <v>104</v>
      </c>
      <c r="AS395" s="5">
        <f>$M400</f>
        <v>-1</v>
      </c>
      <c r="AT395" s="5">
        <v>0</v>
      </c>
      <c r="AU395" s="5">
        <f t="shared" si="185"/>
        <v>-1</v>
      </c>
      <c r="AW395" s="5" t="s">
        <v>104</v>
      </c>
      <c r="AX395" s="5">
        <f>$M400</f>
        <v>-1</v>
      </c>
      <c r="AY395" s="5">
        <v>0</v>
      </c>
      <c r="AZ395" s="5">
        <f t="shared" si="186"/>
        <v>-1</v>
      </c>
    </row>
    <row r="396" spans="5:52" x14ac:dyDescent="0.3">
      <c r="E396" s="22" t="s">
        <v>137</v>
      </c>
      <c r="F396" s="6"/>
      <c r="G396" s="5">
        <f>IFERROR(INDEX(BuffData!$B$3:$W$119, MATCH($E381, BuffData!$A$3:$A$119, 0), MATCH($E396, BuffData!$B$2:$W$2, 0)),-1)</f>
        <v>0</v>
      </c>
      <c r="H396" s="5">
        <f>IFERROR(INDEX(BuffData!$X$3:$AS$119, MATCH(H380, BuffData!$A$3:$A$119, 0), MATCH($E396, BuffData!$X$2:$AS$2, 0)),-1)</f>
        <v>-1</v>
      </c>
      <c r="I396" s="5">
        <f>IFERROR(INDEX(BuffData!$AT$3:$BO$119, MATCH(I$16, BuffData!$A$3:$A$119, 0), MATCH($E396, BuffData!$AT$2:$BO$2, 0)),-1)</f>
        <v>0</v>
      </c>
      <c r="J396" s="5">
        <f>IFERROR(INDEX(BuffData!$AT$3:$BO$119, MATCH(J$16, BuffData!$A$3:$A$119, 0), MATCH($E396, BuffData!$AT$2:$BO$2, 0)),-1)</f>
        <v>0</v>
      </c>
      <c r="K396" s="5">
        <f>IFERROR(INDEX(BuffData!$AT$3:$BO$119, MATCH(K$16, BuffData!$A$3:$A$119, 0), MATCH($E396, BuffData!$AT$2:$BO$2, 0)),-1)</f>
        <v>0</v>
      </c>
      <c r="L396" s="5">
        <f>IFERROR(INDEX(SeasonData!$A$3:$W$27, MATCH(L$16, SeasonData!$A$3:$A$116, 0), MATCH(E396, SeasonData!$A$2:$W$2, 0)),-1)</f>
        <v>0</v>
      </c>
      <c r="M396" s="5">
        <f t="shared" si="188"/>
        <v>-1</v>
      </c>
      <c r="N396" s="5" t="s">
        <v>110</v>
      </c>
      <c r="O396" s="5">
        <f>$M401</f>
        <v>-1</v>
      </c>
      <c r="P396" s="5">
        <v>0</v>
      </c>
      <c r="Q396" s="5">
        <f t="shared" si="179"/>
        <v>-1</v>
      </c>
      <c r="S396" s="5" t="s">
        <v>110</v>
      </c>
      <c r="T396" s="5">
        <f>$M401</f>
        <v>-1</v>
      </c>
      <c r="U396" s="5">
        <v>0</v>
      </c>
      <c r="V396" s="5">
        <f t="shared" si="180"/>
        <v>-1</v>
      </c>
      <c r="X396" s="5" t="s">
        <v>110</v>
      </c>
      <c r="Y396" s="5">
        <f>$M401</f>
        <v>-1</v>
      </c>
      <c r="Z396" s="5">
        <v>0</v>
      </c>
      <c r="AA396" s="5">
        <f t="shared" si="181"/>
        <v>-1</v>
      </c>
      <c r="AC396" s="5" t="s">
        <v>110</v>
      </c>
      <c r="AD396" s="5">
        <f>$M401</f>
        <v>-1</v>
      </c>
      <c r="AE396" s="5">
        <v>0</v>
      </c>
      <c r="AF396" s="5">
        <f t="shared" si="182"/>
        <v>-1</v>
      </c>
      <c r="AH396" s="5" t="s">
        <v>110</v>
      </c>
      <c r="AI396" s="5">
        <f>$M401</f>
        <v>-1</v>
      </c>
      <c r="AJ396" s="5">
        <v>0</v>
      </c>
      <c r="AK396" s="5">
        <f t="shared" si="183"/>
        <v>-1</v>
      </c>
      <c r="AM396" s="5" t="s">
        <v>110</v>
      </c>
      <c r="AN396" s="5">
        <f>$M401</f>
        <v>-1</v>
      </c>
      <c r="AO396" s="5">
        <v>0</v>
      </c>
      <c r="AP396" s="5">
        <f t="shared" si="184"/>
        <v>-1</v>
      </c>
      <c r="AR396" s="5" t="s">
        <v>110</v>
      </c>
      <c r="AS396" s="5">
        <f>$M401</f>
        <v>-1</v>
      </c>
      <c r="AT396" s="5">
        <v>0</v>
      </c>
      <c r="AU396" s="5">
        <f t="shared" si="185"/>
        <v>-1</v>
      </c>
      <c r="AW396" s="5" t="s">
        <v>110</v>
      </c>
      <c r="AX396" s="5">
        <f>$M401</f>
        <v>-1</v>
      </c>
      <c r="AY396" s="5">
        <v>0</v>
      </c>
      <c r="AZ396" s="5">
        <f t="shared" si="186"/>
        <v>-1</v>
      </c>
    </row>
    <row r="397" spans="5:52" x14ac:dyDescent="0.3">
      <c r="E397" s="22" t="s">
        <v>138</v>
      </c>
      <c r="F397" s="6"/>
      <c r="G397" s="5">
        <f>IFERROR(INDEX(BuffData!$B$3:$W$119, MATCH($E381, BuffData!$A$3:$A$119, 0), MATCH($E397, BuffData!$B$2:$W$2, 0)),-1)</f>
        <v>0</v>
      </c>
      <c r="H397" s="5">
        <f>IFERROR(INDEX(BuffData!$X$3:$AS$119, MATCH(H380, BuffData!$A$3:$A$119, 0), MATCH($E397, BuffData!$X$2:$AS$2, 0)),-1)</f>
        <v>-1</v>
      </c>
      <c r="I397" s="5">
        <f>IFERROR(INDEX(BuffData!$AT$3:$BO$119, MATCH(I$16, BuffData!$A$3:$A$119, 0), MATCH($E397, BuffData!$AT$2:$BO$2, 0)),-1)</f>
        <v>0</v>
      </c>
      <c r="J397" s="5">
        <f>IFERROR(INDEX(BuffData!$AT$3:$BO$119, MATCH(J$16, BuffData!$A$3:$A$119, 0), MATCH($E397, BuffData!$AT$2:$BO$2, 0)),-1)</f>
        <v>0</v>
      </c>
      <c r="K397" s="5">
        <f>IFERROR(INDEX(BuffData!$AT$3:$BO$119, MATCH(K$16, BuffData!$A$3:$A$119, 0), MATCH($E397, BuffData!$AT$2:$BO$2, 0)),-1)</f>
        <v>0</v>
      </c>
      <c r="L397" s="5">
        <f>IFERROR(INDEX(SeasonData!$A$3:$W$27, MATCH(L$16, SeasonData!$A$3:$A$116, 0), MATCH(E397, SeasonData!$A$2:$W$2, 0)),-1)</f>
        <v>0</v>
      </c>
      <c r="M397" s="5">
        <f t="shared" si="188"/>
        <v>-1</v>
      </c>
      <c r="N397" s="5" t="s">
        <v>133</v>
      </c>
      <c r="O397" s="5">
        <f>$M402</f>
        <v>-1</v>
      </c>
      <c r="P397" s="5">
        <v>0</v>
      </c>
      <c r="Q397" s="5">
        <f t="shared" si="179"/>
        <v>-1</v>
      </c>
      <c r="S397" s="5" t="s">
        <v>133</v>
      </c>
      <c r="T397" s="5">
        <f>$M402</f>
        <v>-1</v>
      </c>
      <c r="U397" s="5">
        <v>0</v>
      </c>
      <c r="V397" s="5">
        <f t="shared" si="180"/>
        <v>-1</v>
      </c>
      <c r="X397" s="5" t="s">
        <v>133</v>
      </c>
      <c r="Y397" s="5">
        <f>$M402</f>
        <v>-1</v>
      </c>
      <c r="Z397" s="5">
        <v>0</v>
      </c>
      <c r="AA397" s="5">
        <f t="shared" si="181"/>
        <v>-1</v>
      </c>
      <c r="AC397" s="5" t="s">
        <v>133</v>
      </c>
      <c r="AD397" s="5">
        <f>$M402</f>
        <v>-1</v>
      </c>
      <c r="AE397" s="5">
        <v>0</v>
      </c>
      <c r="AF397" s="5">
        <f t="shared" si="182"/>
        <v>-1</v>
      </c>
      <c r="AH397" s="5" t="s">
        <v>133</v>
      </c>
      <c r="AI397" s="5">
        <f>$M402</f>
        <v>-1</v>
      </c>
      <c r="AJ397" s="5">
        <v>0</v>
      </c>
      <c r="AK397" s="5">
        <f t="shared" si="183"/>
        <v>-1</v>
      </c>
      <c r="AM397" s="5" t="s">
        <v>133</v>
      </c>
      <c r="AN397" s="5">
        <f>$M402</f>
        <v>-1</v>
      </c>
      <c r="AO397" s="5">
        <v>0</v>
      </c>
      <c r="AP397" s="5">
        <f t="shared" si="184"/>
        <v>-1</v>
      </c>
      <c r="AR397" s="5" t="s">
        <v>133</v>
      </c>
      <c r="AS397" s="5">
        <f>$M402</f>
        <v>-1</v>
      </c>
      <c r="AT397" s="5">
        <v>0</v>
      </c>
      <c r="AU397" s="5">
        <f t="shared" si="185"/>
        <v>-1</v>
      </c>
      <c r="AW397" s="5" t="s">
        <v>133</v>
      </c>
      <c r="AX397" s="5">
        <f>$M402</f>
        <v>-1</v>
      </c>
      <c r="AY397" s="5">
        <v>0</v>
      </c>
      <c r="AZ397" s="5">
        <f t="shared" si="186"/>
        <v>-1</v>
      </c>
    </row>
    <row r="398" spans="5:52" x14ac:dyDescent="0.3">
      <c r="E398" s="22" t="s">
        <v>123</v>
      </c>
      <c r="F398" s="6"/>
      <c r="G398" s="5">
        <f>IFERROR(INDEX(BuffData!$B$3:$W$119, MATCH($E381, BuffData!$A$3:$A$119, 0), MATCH($E398, BuffData!$B$2:$W$2, 0)),-1)</f>
        <v>0</v>
      </c>
      <c r="H398" s="5">
        <f>IFERROR(
  IF(
    TRIM(INDEX(CharacterData!$G$3:$G$36, MATCH($E381, CharacterData!$A$3:$A$36, 0))) =
    TRIM(INDEX(CharacterData!$G$3:$G$36, MATCH(H380, CharacterData!$A$3:$A$36, 0))),
    INDEX(BuffData!$X$3:$AS$119,
          MATCH(H380, BuffData!$A$3:$A$119, 0),
          MATCH($E398, BuffData!$X$2:$AS$2, 0)
    ),
    0
  ),
-1
)</f>
        <v>-1</v>
      </c>
      <c r="I398" s="5">
        <f>IFERROR(
  IF(
    TRIM(INDEX(CharacterData!$G$3:$G$36, MATCH($E381, CharacterData!$A$3:$A$36, 0))) =
    TRIM(INDEX(CharacterData!$G$3:$G$36, MATCH(I380, CharacterData!$A$3:$A$36, 0))),
    INDEX(BuffData!$AT$3:$BO$119,
          MATCH(I380, BuffData!$A$3:$A$119, 0),
          MATCH($E398, BuffData!$AT$2:$BO$2, 0)
    ),
    0
  ),
-1
)</f>
        <v>0</v>
      </c>
      <c r="J398" s="5">
        <f>IFERROR(
  IF(
    TRIM(INDEX(CharacterData!$G$3:$G$36, MATCH($E381, CharacterData!$A$3:$A$36, 0))) =
    TRIM(INDEX(CharacterData!$G$3:$G$36, MATCH(J380, CharacterData!$A$3:$A$36, 0))),
    INDEX(BuffData!$AT$3:$BO$119,
          MATCH(J380, BuffData!$A$3:$A$119, 0),
          MATCH($E398, BuffData!$AT$2:$BO$2, 0)
    ),
    0
  ),
-1
)</f>
        <v>0</v>
      </c>
      <c r="K398" s="5">
        <f>IFERROR(
  IF(
    TRIM(INDEX(CharacterData!$G$3:$G$36, MATCH($E381, CharacterData!$A$3:$A$36, 0))) =
    TRIM(INDEX(CharacterData!$G$3:$G$36, MATCH(K380, CharacterData!$A$3:$A$36, 0))),
    INDEX(BuffData!$AT$3:$BO$119,
          MATCH(K380, BuffData!$A$3:$A$119, 0),
          MATCH($E398, BuffData!$AT$2:$BO$2, 0)
    ),
    0
  ),
-1
)</f>
        <v>0</v>
      </c>
      <c r="L398" s="5">
        <f>IFERROR(
  IF(
    TRIM(INDEX(CharacterData!$G$3:$G$36, MATCH($E381, CharacterData!$A$3:$A$36, 0))) =
    TRIM(INDEX(CharacterData!$G$3:$G$36, MATCH(L380, CharacterData!$A$3:$A$36, 0))),
    INDEX(SeasonData!$A$3:$W$27,
          MATCH(L380, SeasonData!$A$3:$A$27, 0),
          MATCH($E398, SeasonData!$A$2:$W$2, 0)
    ),
    0
  ),
-1
)</f>
        <v>0</v>
      </c>
      <c r="M398" s="5">
        <f t="shared" si="188"/>
        <v>-1</v>
      </c>
    </row>
    <row r="399" spans="5:52" x14ac:dyDescent="0.3">
      <c r="E399" s="22" t="s">
        <v>162</v>
      </c>
      <c r="F399" s="6"/>
      <c r="G399" s="5">
        <f>IFERROR(INDEX(BuffData!$B$3:$W$119, MATCH($E381, BuffData!$A$3:$A$119, 0), MATCH($E399, BuffData!$B$2:$W$2, 0)),-1)</f>
        <v>0</v>
      </c>
      <c r="H399" s="5">
        <f>IFERROR(INDEX(BuffData!$X$3:$AS$119, MATCH(H380, BuffData!$A$3:$A$119, 0), MATCH($E399, BuffData!$X$2:$AS$2, 0)),-1)</f>
        <v>-1</v>
      </c>
      <c r="I399" s="5">
        <f>IFERROR(INDEX(BuffData!$AT$3:$BO$119, MATCH(I$16, BuffData!$A$3:$A$119, 0), MATCH($E399, BuffData!$AT$2:$BO$2, 0)),-1)</f>
        <v>0</v>
      </c>
      <c r="J399" s="5">
        <f>IFERROR(INDEX(BuffData!$AT$3:$BO$119, MATCH(J$16, BuffData!$A$3:$A$119, 0), MATCH($E399, BuffData!$AT$2:$BO$2, 0)),-1)</f>
        <v>0</v>
      </c>
      <c r="K399" s="5">
        <f>IFERROR(INDEX(BuffData!$AT$3:$BO$119, MATCH(K$16, BuffData!$A$3:$A$119, 0), MATCH($E399, BuffData!$AT$2:$BO$2, 0)),-1)</f>
        <v>25</v>
      </c>
      <c r="L399" s="5">
        <f>IFERROR(INDEX(SeasonData!$A$3:$W$27, MATCH(L$16, SeasonData!$A$3:$A$116, 0), MATCH(E399, SeasonData!$A$2:$W$2, 0)),-1)</f>
        <v>0</v>
      </c>
      <c r="M399" s="5">
        <f>SUM(G399:L399)</f>
        <v>24</v>
      </c>
      <c r="O399" s="5" t="s">
        <v>167</v>
      </c>
      <c r="P399" s="5">
        <f>Q384 * (Q385+100)/100 * Q386/100 * ((1-Q387/100) + Q387/100*Q388/100) * (Q389+Q390+Q391+100)/100 * (Q392+Q393+Q394+100)/100 * (800 + 8*$N$3 ) / (800 + 8*$N$3 + (792 + 8*$N$4)*(1-Q395/100)) * (1+Q396/100) * (1 - $Q$3/100 + Q397/100)</f>
        <v>19906.811175272429</v>
      </c>
      <c r="T399" s="5" t="s">
        <v>167</v>
      </c>
      <c r="U399" s="5">
        <f>V384 * (V385+100)/100 * V386/100 * ((1-V387/100) + V387/100*V388/100) * (V389+V390+V391+100)/100 * (V392+V393+V394+100)/100 * (800 + 8*$N$3 ) / (800 + 8*$N$3 + (792 + 8*$N$4)*(1-V395/100)) * (1+V396/100) * (1 - $Q$3/100 + V397/100)</f>
        <v>52794.247213611787</v>
      </c>
      <c r="Y399" s="5" t="s">
        <v>167</v>
      </c>
      <c r="Z399" s="5">
        <f>AA384 * (AA385+100)/100 * AA386/100 * ((1-AA387/100) + AA387/100*AA388/100) * (AA389+AA390+AA391+100)/100 * (AA392+AA393+AA394+100)/100 * (800 + 8*$N$3 ) / (800 + 8*$N$3 + (792 + 8*$N$4)*(1-AA395/100)) * (1+AA396/100) * (1 - $Q$3/100 + AA397/100)</f>
        <v>63687.371353371294</v>
      </c>
      <c r="AD399" s="5" t="s">
        <v>167</v>
      </c>
      <c r="AE399" s="5">
        <f>AF384 * (AF385+100)/100 * AF386/100 * ((1-AF387/100) + AF387/100*AF388/100) * (AF389+AF390+AF391+100)/100 * (AF392+AF393+AF394+100)/100 * (800 + 8*$N$3 ) / (800 + 8*$N$3 + (792 + 8*$N$4)*(1-AF395/100)) * (1+AF396/100) * (1 - $Q$3/100 + AF397/100)</f>
        <v>12881.525741329993</v>
      </c>
      <c r="AI399" s="5" t="s">
        <v>167</v>
      </c>
      <c r="AJ399" s="5">
        <f>AK384 * (AK385+100)/100 * AK386/100 * ((1-AK387/100) + AK387/100*AK388/100) * (AK389+AK390+AK391+100)/100 * (AK392+AK393+AK394+100)/100 * (800 + 8*$N$3 ) / (800 + 8*$N$3 + (792 + 8*$N$4)*(1-AK395/100)) * (1+AK396/100) * (1 - $Q$3/100 + AK397/100)</f>
        <v>23408.363981556653</v>
      </c>
      <c r="AN399" s="5" t="s">
        <v>167</v>
      </c>
      <c r="AO399" s="5">
        <f>AP384 * (AP385+100)/100 * AP386/100 * ((1-AP387/100) + AP387/100*AP388/100) * (AP389+AP390+AP391+100)/100 * (AP392+AP393+AP394+100)/100 * (800 + 8*$N$3 ) / (800 + 8*$N$3 + (792 + 8*$N$4)*(1-AP395/100)) * (1+AP396/100) * (1 - $Q$3/100 + AP397/100)</f>
        <v>12881.525741329993</v>
      </c>
      <c r="AS399" s="5" t="s">
        <v>167</v>
      </c>
      <c r="AT399" s="5">
        <f>AU384 * (AU385+100)/100 * AU386/100 * ((1-AU387/100) + AU387/100*AU388/100) * (AU389+AU390+AU391+100)/100 * (AU392+AU393+AU394+100)/100 * (800 + 8*$N$3 ) / (800 + 8*$N$3 + (792 + 8*$N$4)*(1-AU395/100)) * (1+AU396/100) * (1 - $Q$3/100 + AU397/100)</f>
        <v>35154.099281177987</v>
      </c>
      <c r="AX399" s="5" t="s">
        <v>167</v>
      </c>
      <c r="AY399" s="5">
        <f>AZ384 * (AZ385+100)/100 * AZ386/100 * ((1-AZ387/100) + AZ387/100*AZ388/100) * (AZ389+AZ390+AZ391+100)/100 * (AZ392+AZ393+AZ394+100)/100 * (800 + 8*$N$3 ) / (800 + 8*$N$3 + (792 + 8*$N$4)*(1-AZ395/100)) * (1+AZ396/100) * (1 - $Q$3/100 + AZ397/100)</f>
        <v>261605.78137258027</v>
      </c>
    </row>
    <row r="400" spans="5:52" x14ac:dyDescent="0.3">
      <c r="E400" s="5" t="s">
        <v>104</v>
      </c>
      <c r="F400" s="6"/>
      <c r="G400" s="5">
        <f>IFERROR(INDEX(BuffData!$B$3:$W$119, MATCH($E381, BuffData!$A$3:$A$119, 0), MATCH($E400, BuffData!$B$2:$W$2, 0)),-1)</f>
        <v>0</v>
      </c>
      <c r="H400" s="5">
        <f>IFERROR(INDEX(BuffData!$X$3:$AS$119, MATCH(H380, BuffData!$A$3:$A$119, 0), MATCH($E400, BuffData!$X$2:$AS$2, 0)),-1)</f>
        <v>-1</v>
      </c>
      <c r="I400" s="5">
        <f>IFERROR(INDEX(BuffData!$AT$3:$BO$119, MATCH(I$16, BuffData!$A$3:$A$119, 0), MATCH($E400, BuffData!$AT$2:$BO$2, 0)),-1)</f>
        <v>0</v>
      </c>
      <c r="J400" s="5">
        <f>IFERROR(INDEX(BuffData!$AT$3:$BO$119, MATCH(J$16, BuffData!$A$3:$A$119, 0), MATCH($E400, BuffData!$AT$2:$BO$2, 0)),-1)</f>
        <v>0</v>
      </c>
      <c r="K400" s="5">
        <f>IFERROR(INDEX(BuffData!$AT$3:$BO$119, MATCH(K$16, BuffData!$A$3:$A$119, 0), MATCH($E400, BuffData!$AT$2:$BO$2, 0)),-1)</f>
        <v>0</v>
      </c>
      <c r="L400" s="5">
        <f>IFERROR(INDEX(SeasonData!$A$3:$W$27, MATCH(L$16, SeasonData!$A$3:$A$116, 0), MATCH(E400, SeasonData!$A$2:$W$2, 0)),-1)</f>
        <v>0</v>
      </c>
      <c r="M400" s="5">
        <f t="shared" ref="M400:M402" si="189">SUM(G400:L400)</f>
        <v>-1</v>
      </c>
    </row>
    <row r="401" spans="1:57" x14ac:dyDescent="0.3">
      <c r="E401" s="5" t="s">
        <v>110</v>
      </c>
      <c r="F401" s="6"/>
      <c r="G401" s="5">
        <f>IFERROR(INDEX(BuffData!$B$3:$W$119, MATCH($E381, BuffData!$A$3:$A$119, 0), MATCH($E401, BuffData!$B$2:$W$2, 0)),-1)</f>
        <v>0</v>
      </c>
      <c r="H401" s="5">
        <f>IFERROR(INDEX(BuffData!$X$3:$AS$119, MATCH(H380, BuffData!$A$3:$A$119, 0), MATCH($E401, BuffData!$X$2:$AS$2, 0)),-1)</f>
        <v>-1</v>
      </c>
      <c r="I401" s="5">
        <f>IFERROR(INDEX(BuffData!$AT$3:$BO$119, MATCH(I$16, BuffData!$A$3:$A$119, 0), MATCH($E401, BuffData!$AT$2:$BO$2, 0)),-1)</f>
        <v>0</v>
      </c>
      <c r="J401" s="5">
        <f>IFERROR(INDEX(BuffData!$AT$3:$BO$119, MATCH(J$16, BuffData!$A$3:$A$119, 0), MATCH($E401, BuffData!$AT$2:$BO$2, 0)),-1)</f>
        <v>0</v>
      </c>
      <c r="K401" s="5">
        <f>IFERROR(INDEX(BuffData!$AT$3:$BO$119, MATCH(K$16, BuffData!$A$3:$A$119, 0), MATCH($E401, BuffData!$AT$2:$BO$2, 0)),-1)</f>
        <v>0</v>
      </c>
      <c r="L401" s="5">
        <f>IFERROR(INDEX(SeasonData!$A$3:$W$27, MATCH(L$16, SeasonData!$A$3:$A$116, 0), MATCH(E401, SeasonData!$A$2:$W$2, 0)),-1)</f>
        <v>0</v>
      </c>
      <c r="M401" s="5">
        <f t="shared" si="189"/>
        <v>-1</v>
      </c>
    </row>
    <row r="402" spans="1:57" x14ac:dyDescent="0.3">
      <c r="E402" s="5" t="s">
        <v>133</v>
      </c>
      <c r="F402" s="6"/>
      <c r="G402" s="5">
        <f>IFERROR(INDEX(BuffData!$B$3:$W$119, MATCH($E381, BuffData!$A$3:$A$119, 0), MATCH($E402, BuffData!$B$2:$W$2, 0)),-1)</f>
        <v>0</v>
      </c>
      <c r="H402" s="5">
        <f>IFERROR(INDEX(BuffData!$X$3:$AS$119, MATCH(H380, BuffData!$A$3:$A$119, 0), MATCH($E402, BuffData!$X$2:$AS$2, 0)),-1)</f>
        <v>-1</v>
      </c>
      <c r="I402" s="5">
        <f>IFERROR(INDEX(BuffData!$AT$3:$BO$119, MATCH(I$16, BuffData!$A$3:$A$119, 0), MATCH($E402, BuffData!$AT$2:$BO$2, 0)),-1)</f>
        <v>0</v>
      </c>
      <c r="J402" s="5">
        <f>IFERROR(INDEX(BuffData!$AT$3:$BO$119, MATCH(J$16, BuffData!$A$3:$A$119, 0), MATCH($E402, BuffData!$AT$2:$BO$2, 0)),-1)</f>
        <v>0</v>
      </c>
      <c r="K402" s="5">
        <f>IFERROR(INDEX(BuffData!$AT$3:$BO$119, MATCH(K$16, BuffData!$A$3:$A$119, 0), MATCH($E402, BuffData!$AT$2:$BO$2, 0)),-1)</f>
        <v>0</v>
      </c>
      <c r="L402" s="5">
        <f>IFERROR(INDEX(SeasonData!$A$3:$W$27, MATCH(L$16, SeasonData!$A$3:$A$116, 0), MATCH(E402, SeasonData!$A$2:$W$2, 0)),-1)</f>
        <v>0</v>
      </c>
      <c r="M402" s="5">
        <f t="shared" si="189"/>
        <v>-1</v>
      </c>
    </row>
    <row r="406" spans="1:57" x14ac:dyDescent="0.3">
      <c r="H406" s="5" t="str">
        <f>IFERROR(
  CHOOSE(
    MATCH(E407, $E$2:$E$4, 0),
    $E$3, $E$4, $E$2
  ),
  "선택 필요"
)</f>
        <v>선택 필요</v>
      </c>
      <c r="I406" s="5" t="str">
        <f>$E$2</f>
        <v>유노</v>
      </c>
      <c r="J406" s="5" t="str">
        <f>$E$3</f>
        <v>린네</v>
      </c>
      <c r="K406" s="5" t="str">
        <f>$E$4</f>
        <v>모니에</v>
      </c>
      <c r="L406" s="5" t="str">
        <f>$K$3</f>
        <v>능양</v>
      </c>
      <c r="N406" s="23" t="s">
        <v>152</v>
      </c>
    </row>
    <row r="407" spans="1:57" x14ac:dyDescent="0.3">
      <c r="E407" s="23" t="s">
        <v>26</v>
      </c>
      <c r="F407" s="5" t="s">
        <v>143</v>
      </c>
      <c r="G407" s="5" t="s">
        <v>105</v>
      </c>
      <c r="H407" s="5" t="s">
        <v>142</v>
      </c>
      <c r="I407" s="5" t="s">
        <v>124</v>
      </c>
      <c r="J407" s="5" t="s">
        <v>125</v>
      </c>
      <c r="K407" s="5" t="s">
        <v>151</v>
      </c>
      <c r="L407" s="5" t="s">
        <v>149</v>
      </c>
      <c r="M407" s="5" t="s">
        <v>109</v>
      </c>
      <c r="N407" s="5" t="s">
        <v>150</v>
      </c>
      <c r="O407" s="153" t="s">
        <v>114</v>
      </c>
      <c r="P407" s="154"/>
      <c r="Q407" s="155"/>
      <c r="S407" s="5" t="s">
        <v>150</v>
      </c>
      <c r="T407" s="153" t="s">
        <v>223</v>
      </c>
      <c r="U407" s="154"/>
      <c r="V407" s="155"/>
      <c r="X407" s="5" t="s">
        <v>150</v>
      </c>
      <c r="Y407" s="153" t="s">
        <v>205</v>
      </c>
      <c r="Z407" s="154"/>
      <c r="AA407" s="155"/>
      <c r="AC407" s="5" t="s">
        <v>150</v>
      </c>
      <c r="AD407" s="153" t="s">
        <v>157</v>
      </c>
      <c r="AE407" s="154"/>
      <c r="AF407" s="155"/>
      <c r="AH407" s="5" t="s">
        <v>150</v>
      </c>
      <c r="AI407" s="153" t="s">
        <v>207</v>
      </c>
      <c r="AJ407" s="154"/>
      <c r="AK407" s="155"/>
      <c r="AM407" s="5" t="s">
        <v>150</v>
      </c>
      <c r="AN407" s="153" t="s">
        <v>224</v>
      </c>
      <c r="AO407" s="154"/>
      <c r="AP407" s="155"/>
      <c r="AR407" s="5" t="s">
        <v>150</v>
      </c>
      <c r="AS407" s="153" t="s">
        <v>207</v>
      </c>
      <c r="AT407" s="154"/>
      <c r="AU407" s="155"/>
      <c r="AW407" s="5" t="s">
        <v>150</v>
      </c>
      <c r="AX407" s="153" t="s">
        <v>224</v>
      </c>
      <c r="AY407" s="154"/>
      <c r="AZ407" s="155"/>
      <c r="BB407" s="5" t="s">
        <v>150</v>
      </c>
      <c r="BC407" s="153" t="s">
        <v>177</v>
      </c>
      <c r="BD407" s="154"/>
      <c r="BE407" s="155"/>
    </row>
    <row r="408" spans="1:57" x14ac:dyDescent="0.3">
      <c r="E408" s="5" t="s">
        <v>115</v>
      </c>
      <c r="F408" s="5">
        <f>INDEX(CharacterData!$A$3:$AV$36, MATCH(E407, CharacterData!$A$3:$A$36, 0), MATCH($E408, CharacterData!$A$2:$AV$2, 0))</f>
        <v>913</v>
      </c>
      <c r="G408" s="6"/>
      <c r="H408" s="6"/>
      <c r="I408" s="6"/>
      <c r="J408" s="6"/>
      <c r="K408" s="6"/>
      <c r="L408" s="6"/>
      <c r="M408" s="5">
        <f>F408</f>
        <v>913</v>
      </c>
      <c r="N408" s="5" t="s">
        <v>118</v>
      </c>
      <c r="O408" s="153" t="s">
        <v>159</v>
      </c>
      <c r="P408" s="154"/>
      <c r="Q408" s="155"/>
      <c r="S408" s="5" t="s">
        <v>118</v>
      </c>
      <c r="T408" s="153" t="s">
        <v>171</v>
      </c>
      <c r="U408" s="154"/>
      <c r="V408" s="155"/>
      <c r="X408" s="5" t="s">
        <v>118</v>
      </c>
      <c r="Y408" s="153" t="s">
        <v>171</v>
      </c>
      <c r="Z408" s="154"/>
      <c r="AA408" s="155"/>
      <c r="AC408" s="5" t="s">
        <v>118</v>
      </c>
      <c r="AD408" s="153" t="s">
        <v>172</v>
      </c>
      <c r="AE408" s="154"/>
      <c r="AF408" s="155"/>
      <c r="AH408" s="5" t="s">
        <v>118</v>
      </c>
      <c r="AI408" s="153" t="s">
        <v>164</v>
      </c>
      <c r="AJ408" s="154"/>
      <c r="AK408" s="155"/>
      <c r="AM408" s="5" t="s">
        <v>118</v>
      </c>
      <c r="AN408" s="153" t="s">
        <v>163</v>
      </c>
      <c r="AO408" s="154"/>
      <c r="AP408" s="155"/>
      <c r="AR408" s="5" t="s">
        <v>118</v>
      </c>
      <c r="AS408" s="153" t="s">
        <v>164</v>
      </c>
      <c r="AT408" s="154"/>
      <c r="AU408" s="155"/>
      <c r="AW408" s="5" t="s">
        <v>118</v>
      </c>
      <c r="AX408" s="153" t="s">
        <v>163</v>
      </c>
      <c r="AY408" s="154"/>
      <c r="AZ408" s="155"/>
      <c r="BB408" s="5" t="s">
        <v>118</v>
      </c>
      <c r="BC408" s="153" t="s">
        <v>159</v>
      </c>
      <c r="BD408" s="154"/>
      <c r="BE408" s="155"/>
    </row>
    <row r="409" spans="1:57" x14ac:dyDescent="0.3">
      <c r="A409" s="1" t="s">
        <v>26</v>
      </c>
      <c r="B409" s="1" t="s">
        <v>178</v>
      </c>
      <c r="C409" s="1">
        <f>P425+U425+Z425+AE425+AJ425+AO425+AT425+AY425+BD425+BI425+BN425+BS425+BX425+CC425</f>
        <v>171327.43957978196</v>
      </c>
      <c r="E409" s="5" t="s">
        <v>116</v>
      </c>
      <c r="F409" s="5">
        <f>INDEX(CharacterData!$A$3:$AV$36, MATCH(E407, CharacterData!$A$3:$A$36, 0), MATCH($E409, CharacterData!$A$2:$AV$2, 0))</f>
        <v>113.33515881708652</v>
      </c>
      <c r="G409" s="5">
        <f>IFERROR(INDEX(BuffData!$B$3:$W$119, MATCH($E407, BuffData!$A$3:$A$119, 0), MATCH("공격력 버프", BuffData!$B$2:$W$2, 0)),-1)</f>
        <v>12</v>
      </c>
      <c r="H409" s="5">
        <f>IFERROR(INDEX(BuffData!$X$3:$AS$119, MATCH(H406, BuffData!$A$3:$A$119, 0), MATCH("공격력 버프", BuffData!$X$2:$AS$2, 0)),-1)</f>
        <v>-1</v>
      </c>
      <c r="I409" s="5">
        <f>IFERROR(INDEX(BuffData!$AT$3:$BO$119, MATCH(I$16, BuffData!$A$3:$A$119, 0), MATCH("공격력 버프", BuffData!$AT$2:$BO$2, 0)),-1)</f>
        <v>0</v>
      </c>
      <c r="J409" s="5">
        <f>IFERROR(INDEX(BuffData!$AT$3:$BO$119, MATCH(J$16, BuffData!$A$3:$A$119, 0), MATCH("공격력 버프", BuffData!$AT$2:$BO$2, 0)),-1)</f>
        <v>0</v>
      </c>
      <c r="K409" s="5">
        <f>IFERROR(INDEX(BuffData!$AT$3:$BO$119, MATCH(K$16, BuffData!$A$3:$A$119, 0), MATCH("공격력 버프", BuffData!$AT$2:$BO$2, 0)),-1)</f>
        <v>25</v>
      </c>
      <c r="L409" s="5">
        <f>IFERROR(INDEX(SeasonData!$A$3:$W$27, MATCH(L$16, SeasonData!$A$3:$A$116, 0), MATCH("공격력 버프", SeasonData!$A$2:$W$2, 0)),-1)</f>
        <v>0</v>
      </c>
      <c r="M409" s="5">
        <f>SUM(F409:L409)</f>
        <v>149.33515881708652</v>
      </c>
      <c r="N409" s="5"/>
      <c r="O409" s="5" t="s">
        <v>112</v>
      </c>
      <c r="P409" s="5" t="s">
        <v>113</v>
      </c>
      <c r="Q409" s="5" t="s">
        <v>111</v>
      </c>
      <c r="S409" s="5"/>
      <c r="T409" s="5" t="s">
        <v>112</v>
      </c>
      <c r="U409" s="5" t="s">
        <v>113</v>
      </c>
      <c r="V409" s="5" t="s">
        <v>111</v>
      </c>
      <c r="X409" s="5"/>
      <c r="Y409" s="5" t="s">
        <v>112</v>
      </c>
      <c r="Z409" s="5" t="s">
        <v>113</v>
      </c>
      <c r="AA409" s="5" t="s">
        <v>111</v>
      </c>
      <c r="AC409" s="5"/>
      <c r="AD409" s="5" t="s">
        <v>112</v>
      </c>
      <c r="AE409" s="5" t="s">
        <v>113</v>
      </c>
      <c r="AF409" s="5" t="s">
        <v>111</v>
      </c>
      <c r="AH409" s="5"/>
      <c r="AI409" s="5" t="s">
        <v>112</v>
      </c>
      <c r="AJ409" s="5" t="s">
        <v>113</v>
      </c>
      <c r="AK409" s="5" t="s">
        <v>111</v>
      </c>
      <c r="AM409" s="5"/>
      <c r="AN409" s="5" t="s">
        <v>112</v>
      </c>
      <c r="AO409" s="5" t="s">
        <v>113</v>
      </c>
      <c r="AP409" s="5" t="s">
        <v>111</v>
      </c>
      <c r="AR409" s="5"/>
      <c r="AS409" s="5" t="s">
        <v>112</v>
      </c>
      <c r="AT409" s="5" t="s">
        <v>113</v>
      </c>
      <c r="AU409" s="5" t="s">
        <v>111</v>
      </c>
      <c r="AW409" s="5"/>
      <c r="AX409" s="5" t="s">
        <v>112</v>
      </c>
      <c r="AY409" s="5" t="s">
        <v>113</v>
      </c>
      <c r="AZ409" s="5" t="s">
        <v>111</v>
      </c>
      <c r="BB409" s="5"/>
      <c r="BC409" s="5" t="s">
        <v>112</v>
      </c>
      <c r="BD409" s="5" t="s">
        <v>113</v>
      </c>
      <c r="BE409" s="5" t="s">
        <v>111</v>
      </c>
    </row>
    <row r="410" spans="1:57" x14ac:dyDescent="0.3">
      <c r="B410" s="1" t="s">
        <v>179</v>
      </c>
      <c r="C410" s="1">
        <v>8.5</v>
      </c>
      <c r="E410" s="5" t="s">
        <v>1</v>
      </c>
      <c r="F410" s="5">
        <f>INDEX(CharacterData!$A$3:$AV$36, MATCH(E407, CharacterData!$A$3:$A$36, 0), MATCH($E410, CharacterData!$A$2:$AV$2, 0))</f>
        <v>66.2</v>
      </c>
      <c r="G410" s="5">
        <f>IFERROR(INDEX(BuffData!$B$3:$W$119, MATCH($E407, BuffData!$A$3:$A$119, 0), MATCH($E410, BuffData!$B$2:$W$2, 0)),-1)</f>
        <v>0</v>
      </c>
      <c r="H410" s="5">
        <f>IFERROR(INDEX(BuffData!$X$3:$AS$119, MATCH(H406, BuffData!$A$3:$A$119, 0), MATCH($E410, BuffData!$X$2:$AS$2, 0)),-1)</f>
        <v>-1</v>
      </c>
      <c r="I410" s="5">
        <f>IFERROR(INDEX(BuffData!$AT$3:$BO$119, MATCH(I$16, BuffData!$A$3:$A$119, 0), MATCH($E410, BuffData!$AT$2:$BO$2, 0)),-1)</f>
        <v>0</v>
      </c>
      <c r="J410" s="5">
        <f>IFERROR(INDEX(BuffData!$AT$3:$BO$119, MATCH(J$16, BuffData!$A$3:$A$119, 0), MATCH($E410, BuffData!$AT$2:$BO$2, 0)),-1)</f>
        <v>0</v>
      </c>
      <c r="K410" s="5">
        <f>IFERROR(INDEX(BuffData!$AT$3:$BO$119, MATCH(K$16, BuffData!$A$3:$A$119, 0), MATCH($E410, BuffData!$AT$2:$BO$2, 0)),-1)</f>
        <v>0</v>
      </c>
      <c r="L410" s="5">
        <f>IFERROR(INDEX(SeasonData!$A$3:$W$27, MATCH(L$16, SeasonData!$A$3:$A$116, 0), MATCH(E410, SeasonData!$A$2:$W$2, 0)),-1)</f>
        <v>0</v>
      </c>
      <c r="M410" s="5">
        <f t="shared" ref="M410:M416" si="190">SUM(F410:L410)</f>
        <v>65.2</v>
      </c>
      <c r="N410" s="5" t="s">
        <v>115</v>
      </c>
      <c r="O410" s="6"/>
      <c r="P410" s="6"/>
      <c r="Q410" s="5">
        <f>$M408</f>
        <v>913</v>
      </c>
      <c r="S410" s="5" t="s">
        <v>115</v>
      </c>
      <c r="T410" s="6"/>
      <c r="U410" s="6"/>
      <c r="V410" s="5">
        <f>$M408</f>
        <v>913</v>
      </c>
      <c r="X410" s="5" t="s">
        <v>115</v>
      </c>
      <c r="Y410" s="6"/>
      <c r="Z410" s="6"/>
      <c r="AA410" s="5">
        <f>$M408</f>
        <v>913</v>
      </c>
      <c r="AC410" s="5" t="s">
        <v>115</v>
      </c>
      <c r="AD410" s="6"/>
      <c r="AE410" s="6"/>
      <c r="AF410" s="5">
        <f>$M408</f>
        <v>913</v>
      </c>
      <c r="AH410" s="5" t="s">
        <v>115</v>
      </c>
      <c r="AI410" s="6"/>
      <c r="AJ410" s="6"/>
      <c r="AK410" s="5">
        <f>$M408</f>
        <v>913</v>
      </c>
      <c r="AM410" s="5" t="s">
        <v>115</v>
      </c>
      <c r="AN410" s="6"/>
      <c r="AO410" s="6"/>
      <c r="AP410" s="5">
        <f>$M408</f>
        <v>913</v>
      </c>
      <c r="AR410" s="5" t="s">
        <v>115</v>
      </c>
      <c r="AS410" s="6"/>
      <c r="AT410" s="6"/>
      <c r="AU410" s="5">
        <f>$M408</f>
        <v>913</v>
      </c>
      <c r="AW410" s="5" t="s">
        <v>115</v>
      </c>
      <c r="AX410" s="6"/>
      <c r="AY410" s="6"/>
      <c r="AZ410" s="5">
        <f>$M408</f>
        <v>913</v>
      </c>
      <c r="BB410" s="5" t="s">
        <v>115</v>
      </c>
      <c r="BC410" s="6"/>
      <c r="BD410" s="6"/>
      <c r="BE410" s="5">
        <f>$M408</f>
        <v>913</v>
      </c>
    </row>
    <row r="411" spans="1:57" x14ac:dyDescent="0.3">
      <c r="E411" s="5" t="s">
        <v>87</v>
      </c>
      <c r="F411" s="5">
        <f>INDEX(CharacterData!$A$3:$AV$36, MATCH(E407, CharacterData!$A$3:$A$36, 0), MATCH($E411, CharacterData!$A$2:$AV$2, 0))</f>
        <v>260.39999999999998</v>
      </c>
      <c r="G411" s="5">
        <f>IFERROR(INDEX(BuffData!$B$3:$W$119, MATCH($E407, BuffData!$A$3:$A$119, 0), MATCH($E411, BuffData!$B$2:$W$2, 0)),-1)</f>
        <v>0</v>
      </c>
      <c r="H411" s="5">
        <f>IFERROR(INDEX(BuffData!$X$3:$AS$119, MATCH(H406, BuffData!$A$3:$A$119, 0), MATCH($E411, BuffData!$X$2:$AS$2, 0)),-1)</f>
        <v>-1</v>
      </c>
      <c r="I411" s="5">
        <f>IFERROR(INDEX(BuffData!$AT$3:$BO$119, MATCH(I$16, BuffData!$A$3:$A$119, 0), MATCH($E411, BuffData!$AT$2:$BO$2, 0)),-1)</f>
        <v>0</v>
      </c>
      <c r="J411" s="5">
        <f>IFERROR(INDEX(BuffData!$AT$3:$BO$119, MATCH(J$16, BuffData!$A$3:$A$119, 0), MATCH($E411, BuffData!$AT$2:$BO$2, 0)),-1)</f>
        <v>0</v>
      </c>
      <c r="K411" s="5">
        <f>IFERROR(INDEX(BuffData!$AT$3:$BO$119, MATCH(K$16, BuffData!$A$3:$A$119, 0), MATCH($E411, BuffData!$AT$2:$BO$2, 0)),-1)</f>
        <v>20</v>
      </c>
      <c r="L411" s="5">
        <f>IFERROR(INDEX(SeasonData!$A$3:$W$27, MATCH(L$16, SeasonData!$A$3:$A$116, 0), MATCH(E411, SeasonData!$A$2:$W$2, 0)),-1)</f>
        <v>0</v>
      </c>
      <c r="M411" s="5">
        <f t="shared" si="190"/>
        <v>279.39999999999998</v>
      </c>
      <c r="N411" s="5" t="s">
        <v>116</v>
      </c>
      <c r="O411" s="5">
        <f>ROUND($M409,2)</f>
        <v>149.34</v>
      </c>
      <c r="P411" s="5">
        <v>0</v>
      </c>
      <c r="Q411" s="5">
        <f>P411+O411</f>
        <v>149.34</v>
      </c>
      <c r="S411" s="5" t="s">
        <v>116</v>
      </c>
      <c r="T411" s="5">
        <f>ROUND($M409,2)</f>
        <v>149.34</v>
      </c>
      <c r="U411" s="5">
        <v>0</v>
      </c>
      <c r="V411" s="5">
        <f>U411+T411</f>
        <v>149.34</v>
      </c>
      <c r="X411" s="5" t="s">
        <v>116</v>
      </c>
      <c r="Y411" s="5">
        <f>ROUND($M409,2)</f>
        <v>149.34</v>
      </c>
      <c r="Z411" s="5">
        <v>0</v>
      </c>
      <c r="AA411" s="5">
        <f>Z411+Y411</f>
        <v>149.34</v>
      </c>
      <c r="AC411" s="5" t="s">
        <v>116</v>
      </c>
      <c r="AD411" s="5">
        <f>ROUND($M409,2)</f>
        <v>149.34</v>
      </c>
      <c r="AE411" s="5">
        <v>0</v>
      </c>
      <c r="AF411" s="5">
        <f>AE411+AD411</f>
        <v>149.34</v>
      </c>
      <c r="AH411" s="5" t="s">
        <v>116</v>
      </c>
      <c r="AI411" s="5">
        <f>ROUND($M409,2)</f>
        <v>149.34</v>
      </c>
      <c r="AJ411" s="5">
        <v>0</v>
      </c>
      <c r="AK411" s="5">
        <f>AJ411+AI411</f>
        <v>149.34</v>
      </c>
      <c r="AM411" s="5" t="s">
        <v>116</v>
      </c>
      <c r="AN411" s="5">
        <f>ROUND($M409,2)</f>
        <v>149.34</v>
      </c>
      <c r="AO411" s="5">
        <v>0</v>
      </c>
      <c r="AP411" s="5">
        <f>AO411+AN411</f>
        <v>149.34</v>
      </c>
      <c r="AR411" s="5" t="s">
        <v>116</v>
      </c>
      <c r="AS411" s="5">
        <f>ROUND($M409,2)</f>
        <v>149.34</v>
      </c>
      <c r="AT411" s="5">
        <v>0</v>
      </c>
      <c r="AU411" s="5">
        <f>AT411+AS411</f>
        <v>149.34</v>
      </c>
      <c r="AW411" s="5" t="s">
        <v>116</v>
      </c>
      <c r="AX411" s="5">
        <f>ROUND($M409,2)</f>
        <v>149.34</v>
      </c>
      <c r="AY411" s="5">
        <v>0</v>
      </c>
      <c r="AZ411" s="5">
        <f>AY411+AX411</f>
        <v>149.34</v>
      </c>
      <c r="BB411" s="5" t="s">
        <v>116</v>
      </c>
      <c r="BC411" s="5">
        <f>ROUND($M409,2)</f>
        <v>149.34</v>
      </c>
      <c r="BD411" s="5">
        <v>0</v>
      </c>
      <c r="BE411" s="5">
        <f>BD411+BC411</f>
        <v>149.34</v>
      </c>
    </row>
    <row r="412" spans="1:57" x14ac:dyDescent="0.3">
      <c r="E412" s="21" t="s">
        <v>99</v>
      </c>
      <c r="F412" s="5">
        <f>INDEX(CharacterData!$A$3:$AV$36, MATCH(E407, CharacterData!$A$3:$A$36, 0), MATCH($E412, CharacterData!$A$2:$AV$2, 0))</f>
        <v>0</v>
      </c>
      <c r="G412" s="5">
        <f>IFERROR(INDEX(BuffData!$B$3:$W$119, MATCH($E407, BuffData!$A$3:$A$119, 0), MATCH($E412, BuffData!$B$2:$W$2, 0)),-1)</f>
        <v>42</v>
      </c>
      <c r="H412" s="5">
        <f>IFERROR(INDEX(BuffData!$X$3:$AS$119, MATCH(H406, BuffData!$A$3:$A$119, 0), MATCH($E412, BuffData!$X$2:$AS$2, 0)),-1)</f>
        <v>-1</v>
      </c>
      <c r="I412" s="5">
        <f>IFERROR(INDEX(BuffData!$AT$3:$BO$119, MATCH(I$16, BuffData!$A$3:$A$119, 0), MATCH($E412, BuffData!$AT$2:$BO$2, 0)),-1)</f>
        <v>0</v>
      </c>
      <c r="J412" s="5">
        <f>IFERROR(INDEX(BuffData!$AT$3:$BO$119, MATCH(J$16, BuffData!$A$3:$A$119, 0), MATCH($E412, BuffData!$AT$2:$BO$2, 0)),-1)</f>
        <v>0</v>
      </c>
      <c r="K412" s="5">
        <f>IFERROR(INDEX(BuffData!$AT$3:$BO$119, MATCH(K$16, BuffData!$A$3:$A$119, 0), MATCH($E412, BuffData!$AT$2:$BO$2, 0)),-1)</f>
        <v>0</v>
      </c>
      <c r="L412" s="5">
        <f>IFERROR(INDEX(SeasonData!$A$3:$W$27, MATCH(L$16, SeasonData!$A$3:$A$116, 0), MATCH(E412, SeasonData!$A$2:$W$2, 0)),-1)</f>
        <v>0</v>
      </c>
      <c r="M412" s="5">
        <f t="shared" si="190"/>
        <v>41</v>
      </c>
      <c r="N412" s="5" t="s">
        <v>117</v>
      </c>
      <c r="O412" s="6"/>
      <c r="P412" s="5">
        <v>0</v>
      </c>
      <c r="Q412" s="24">
        <v>198.8</v>
      </c>
      <c r="S412" s="5" t="s">
        <v>117</v>
      </c>
      <c r="T412" s="6"/>
      <c r="U412" s="5">
        <v>0</v>
      </c>
      <c r="V412" s="24">
        <v>187.9</v>
      </c>
      <c r="X412" s="5" t="s">
        <v>117</v>
      </c>
      <c r="Y412" s="6"/>
      <c r="Z412" s="5">
        <v>0</v>
      </c>
      <c r="AA412" s="24">
        <v>125.3</v>
      </c>
      <c r="AC412" s="5" t="s">
        <v>117</v>
      </c>
      <c r="AD412" s="6"/>
      <c r="AE412" s="5">
        <v>0</v>
      </c>
      <c r="AF412" s="24">
        <v>401.6</v>
      </c>
      <c r="AH412" s="5" t="s">
        <v>117</v>
      </c>
      <c r="AI412" s="6"/>
      <c r="AJ412" s="5">
        <v>0</v>
      </c>
      <c r="AK412" s="24">
        <v>282.7</v>
      </c>
      <c r="AM412" s="5" t="s">
        <v>117</v>
      </c>
      <c r="AN412" s="6"/>
      <c r="AO412" s="5">
        <v>0</v>
      </c>
      <c r="AP412" s="24">
        <v>248.1</v>
      </c>
      <c r="AR412" s="5" t="s">
        <v>117</v>
      </c>
      <c r="AS412" s="6"/>
      <c r="AT412" s="5">
        <v>0</v>
      </c>
      <c r="AU412" s="24">
        <v>282.7</v>
      </c>
      <c r="AW412" s="5" t="s">
        <v>117</v>
      </c>
      <c r="AX412" s="6"/>
      <c r="AY412" s="5">
        <v>0</v>
      </c>
      <c r="AZ412" s="24">
        <v>248.1</v>
      </c>
      <c r="BB412" s="5" t="s">
        <v>117</v>
      </c>
      <c r="BC412" s="6"/>
      <c r="BD412" s="5">
        <v>0</v>
      </c>
      <c r="BE412" s="24">
        <v>528.4</v>
      </c>
    </row>
    <row r="413" spans="1:57" x14ac:dyDescent="0.3">
      <c r="E413" s="21" t="s">
        <v>100</v>
      </c>
      <c r="F413" s="5">
        <f>INDEX(CharacterData!$A$3:$AV$36, MATCH(E407, CharacterData!$A$3:$A$36, 0), MATCH($E413, CharacterData!$A$2:$AV$2, 0))</f>
        <v>27</v>
      </c>
      <c r="G413" s="5">
        <f>IFERROR(INDEX(BuffData!$B$3:$W$119, MATCH($E407, BuffData!$A$3:$A$119, 0), MATCH($E413, BuffData!$B$2:$W$2, 0)),-1)</f>
        <v>42</v>
      </c>
      <c r="H413" s="5">
        <f>IFERROR(INDEX(BuffData!$X$3:$AS$119, MATCH(H406, BuffData!$A$3:$A$119, 0), MATCH($E413, BuffData!$X$2:$AS$2, 0)),-1)</f>
        <v>-1</v>
      </c>
      <c r="I413" s="5">
        <f>IFERROR(INDEX(BuffData!$AT$3:$BO$119, MATCH(I$16, BuffData!$A$3:$A$119, 0), MATCH($E413, BuffData!$AT$2:$BO$2, 0)),-1)</f>
        <v>0</v>
      </c>
      <c r="J413" s="5">
        <f>IFERROR(INDEX(BuffData!$AT$3:$BO$119, MATCH(J$16, BuffData!$A$3:$A$119, 0), MATCH($E413, BuffData!$AT$2:$BO$2, 0)),-1)</f>
        <v>0</v>
      </c>
      <c r="K413" s="5">
        <f>IFERROR(INDEX(BuffData!$AT$3:$BO$119, MATCH(K$16, BuffData!$A$3:$A$119, 0), MATCH($E413, BuffData!$AT$2:$BO$2, 0)),-1)</f>
        <v>0</v>
      </c>
      <c r="L413" s="5">
        <f>IFERROR(INDEX(SeasonData!$A$3:$W$27, MATCH(L$16, SeasonData!$A$3:$A$116, 0), MATCH(E413, SeasonData!$A$2:$W$2, 0)),-1)</f>
        <v>0</v>
      </c>
      <c r="M413" s="5">
        <f t="shared" si="190"/>
        <v>68</v>
      </c>
      <c r="N413" s="5" t="s">
        <v>1</v>
      </c>
      <c r="O413" s="5">
        <f>$M410</f>
        <v>65.2</v>
      </c>
      <c r="P413" s="5">
        <v>0</v>
      </c>
      <c r="Q413" s="5">
        <f>O413+P413</f>
        <v>65.2</v>
      </c>
      <c r="S413" s="5" t="s">
        <v>1</v>
      </c>
      <c r="T413" s="5">
        <f>$M410</f>
        <v>65.2</v>
      </c>
      <c r="U413" s="5">
        <v>0</v>
      </c>
      <c r="V413" s="5">
        <f>T413+U413</f>
        <v>65.2</v>
      </c>
      <c r="X413" s="5" t="s">
        <v>1</v>
      </c>
      <c r="Y413" s="5">
        <f>$M410</f>
        <v>65.2</v>
      </c>
      <c r="Z413" s="5">
        <v>0</v>
      </c>
      <c r="AA413" s="5">
        <f>Y413+Z413</f>
        <v>65.2</v>
      </c>
      <c r="AC413" s="5" t="s">
        <v>1</v>
      </c>
      <c r="AD413" s="5">
        <f>$M410</f>
        <v>65.2</v>
      </c>
      <c r="AE413" s="5">
        <v>0</v>
      </c>
      <c r="AF413" s="5">
        <f>AD413+AE413</f>
        <v>65.2</v>
      </c>
      <c r="AH413" s="5" t="s">
        <v>1</v>
      </c>
      <c r="AI413" s="5">
        <f>$M410</f>
        <v>65.2</v>
      </c>
      <c r="AJ413" s="5">
        <v>0</v>
      </c>
      <c r="AK413" s="5">
        <f>AI413+AJ413</f>
        <v>65.2</v>
      </c>
      <c r="AM413" s="5" t="s">
        <v>1</v>
      </c>
      <c r="AN413" s="5">
        <f>$M410</f>
        <v>65.2</v>
      </c>
      <c r="AO413" s="5">
        <v>0</v>
      </c>
      <c r="AP413" s="5">
        <f>AN413+AO413</f>
        <v>65.2</v>
      </c>
      <c r="AR413" s="5" t="s">
        <v>1</v>
      </c>
      <c r="AS413" s="5">
        <f>$M410</f>
        <v>65.2</v>
      </c>
      <c r="AT413" s="5">
        <v>0</v>
      </c>
      <c r="AU413" s="5">
        <f>AS413+AT413</f>
        <v>65.2</v>
      </c>
      <c r="AW413" s="5" t="s">
        <v>1</v>
      </c>
      <c r="AX413" s="5">
        <f>$M410</f>
        <v>65.2</v>
      </c>
      <c r="AY413" s="5">
        <v>0</v>
      </c>
      <c r="AZ413" s="5">
        <f>AX413+AY413</f>
        <v>65.2</v>
      </c>
      <c r="BB413" s="5" t="s">
        <v>1</v>
      </c>
      <c r="BC413" s="5">
        <f>$M410</f>
        <v>65.2</v>
      </c>
      <c r="BD413" s="5">
        <v>0</v>
      </c>
      <c r="BE413" s="5">
        <f>BC413+BD413</f>
        <v>65.2</v>
      </c>
    </row>
    <row r="414" spans="1:57" x14ac:dyDescent="0.3">
      <c r="E414" s="21" t="s">
        <v>101</v>
      </c>
      <c r="F414" s="5">
        <f>INDEX(CharacterData!$A$3:$AV$36, MATCH(E407, CharacterData!$A$3:$A$36, 0), MATCH($E414, CharacterData!$A$2:$AV$2, 0))</f>
        <v>0</v>
      </c>
      <c r="G414" s="5">
        <f>IFERROR(INDEX(BuffData!$B$3:$W$119, MATCH($E407, BuffData!$A$3:$A$119, 0), MATCH($E414, BuffData!$B$2:$W$2, 0)),-1)</f>
        <v>0</v>
      </c>
      <c r="H414" s="5">
        <f>IFERROR(INDEX(BuffData!$X$3:$AS$119, MATCH(H406, BuffData!$A$3:$A$119, 0), MATCH($E414, BuffData!$X$2:$AS$2, 0)),-1)</f>
        <v>-1</v>
      </c>
      <c r="I414" s="5">
        <f>IFERROR(INDEX(BuffData!$AT$3:$BO$119, MATCH(I$16, BuffData!$A$3:$A$119, 0), MATCH($E414, BuffData!$AT$2:$BO$2, 0)),-1)</f>
        <v>0</v>
      </c>
      <c r="J414" s="5">
        <f>IFERROR(INDEX(BuffData!$AT$3:$BO$119, MATCH(J$16, BuffData!$A$3:$A$119, 0), MATCH($E414, BuffData!$AT$2:$BO$2, 0)),-1)</f>
        <v>0</v>
      </c>
      <c r="K414" s="5">
        <f>IFERROR(INDEX(BuffData!$AT$3:$BO$119, MATCH(K$16, BuffData!$A$3:$A$119, 0), MATCH($E414, BuffData!$AT$2:$BO$2, 0)),-1)</f>
        <v>0</v>
      </c>
      <c r="L414" s="5">
        <f>IFERROR(INDEX(SeasonData!$A$3:$W$27, MATCH(L$16, SeasonData!$A$3:$A$116, 0), MATCH(E414, SeasonData!$A$2:$W$2, 0)),-1)</f>
        <v>0</v>
      </c>
      <c r="M414" s="5">
        <f t="shared" si="190"/>
        <v>-1</v>
      </c>
      <c r="N414" s="5" t="s">
        <v>87</v>
      </c>
      <c r="O414" s="5">
        <f>$M411</f>
        <v>279.39999999999998</v>
      </c>
      <c r="P414" s="5">
        <v>0</v>
      </c>
      <c r="Q414" s="5">
        <f t="shared" ref="Q414:Q423" si="191">O414+P414</f>
        <v>279.39999999999998</v>
      </c>
      <c r="S414" s="5" t="s">
        <v>87</v>
      </c>
      <c r="T414" s="5">
        <f>$M411</f>
        <v>279.39999999999998</v>
      </c>
      <c r="U414" s="5">
        <v>0</v>
      </c>
      <c r="V414" s="5">
        <f t="shared" ref="V414:V423" si="192">T414+U414</f>
        <v>279.39999999999998</v>
      </c>
      <c r="X414" s="5" t="s">
        <v>87</v>
      </c>
      <c r="Y414" s="5">
        <f>$M411</f>
        <v>279.39999999999998</v>
      </c>
      <c r="Z414" s="5">
        <v>0</v>
      </c>
      <c r="AA414" s="5">
        <f t="shared" ref="AA414:AA423" si="193">Y414+Z414</f>
        <v>279.39999999999998</v>
      </c>
      <c r="AC414" s="5" t="s">
        <v>87</v>
      </c>
      <c r="AD414" s="5">
        <f>$M411</f>
        <v>279.39999999999998</v>
      </c>
      <c r="AE414" s="5">
        <v>0</v>
      </c>
      <c r="AF414" s="5">
        <f t="shared" ref="AF414:AF423" si="194">AD414+AE414</f>
        <v>279.39999999999998</v>
      </c>
      <c r="AH414" s="5" t="s">
        <v>87</v>
      </c>
      <c r="AI414" s="5">
        <f>$M411</f>
        <v>279.39999999999998</v>
      </c>
      <c r="AJ414" s="5">
        <v>0</v>
      </c>
      <c r="AK414" s="5">
        <f t="shared" ref="AK414:AK423" si="195">AI414+AJ414</f>
        <v>279.39999999999998</v>
      </c>
      <c r="AM414" s="5" t="s">
        <v>87</v>
      </c>
      <c r="AN414" s="5">
        <f>$M411</f>
        <v>279.39999999999998</v>
      </c>
      <c r="AO414" s="5">
        <v>0</v>
      </c>
      <c r="AP414" s="5">
        <f t="shared" ref="AP414:AP423" si="196">AN414+AO414</f>
        <v>279.39999999999998</v>
      </c>
      <c r="AR414" s="5" t="s">
        <v>87</v>
      </c>
      <c r="AS414" s="5">
        <f>$M411</f>
        <v>279.39999999999998</v>
      </c>
      <c r="AT414" s="5">
        <v>0</v>
      </c>
      <c r="AU414" s="5">
        <f t="shared" ref="AU414:AU423" si="197">AS414+AT414</f>
        <v>279.39999999999998</v>
      </c>
      <c r="AW414" s="5" t="s">
        <v>87</v>
      </c>
      <c r="AX414" s="5">
        <f>$M411</f>
        <v>279.39999999999998</v>
      </c>
      <c r="AY414" s="5">
        <v>0</v>
      </c>
      <c r="AZ414" s="5">
        <f t="shared" ref="AZ414:AZ423" si="198">AX414+AY414</f>
        <v>279.39999999999998</v>
      </c>
      <c r="BB414" s="5" t="s">
        <v>87</v>
      </c>
      <c r="BC414" s="5">
        <f>$M411</f>
        <v>279.39999999999998</v>
      </c>
      <c r="BD414" s="5">
        <v>0</v>
      </c>
      <c r="BE414" s="5">
        <f t="shared" ref="BE414:BE423" si="199">BC414+BD414</f>
        <v>279.39999999999998</v>
      </c>
    </row>
    <row r="415" spans="1:57" x14ac:dyDescent="0.3">
      <c r="E415" s="21" t="s">
        <v>102</v>
      </c>
      <c r="F415" s="5">
        <f>INDEX(CharacterData!$A$3:$AV$36, MATCH(E407, CharacterData!$A$3:$A$36, 0), MATCH($E415, CharacterData!$A$2:$AV$2, 0))</f>
        <v>0</v>
      </c>
      <c r="G415" s="5">
        <f>IFERROR(INDEX(BuffData!$B$3:$W$119, MATCH($E407, BuffData!$A$3:$A$119, 0), MATCH($E415, BuffData!$B$2:$W$2, 0)),-1)</f>
        <v>0</v>
      </c>
      <c r="H415" s="5">
        <f>IFERROR(INDEX(BuffData!$X$3:$AS$119, MATCH(H406, BuffData!$A$3:$A$119, 0), MATCH($E415, BuffData!$X$2:$AS$2, 0)),-1)</f>
        <v>-1</v>
      </c>
      <c r="I415" s="5">
        <f>IFERROR(INDEX(BuffData!$AT$3:$BO$119, MATCH(I$16, BuffData!$A$3:$A$119, 0), MATCH($E415, BuffData!$AT$2:$BO$2, 0)),-1)</f>
        <v>0</v>
      </c>
      <c r="J415" s="5">
        <f>IFERROR(INDEX(BuffData!$AT$3:$BO$119, MATCH(J$16, BuffData!$A$3:$A$119, 0), MATCH($E415, BuffData!$AT$2:$BO$2, 0)),-1)</f>
        <v>0</v>
      </c>
      <c r="K415" s="5">
        <f>IFERROR(INDEX(BuffData!$AT$3:$BO$119, MATCH(K$16, BuffData!$A$3:$A$119, 0), MATCH($E415, BuffData!$AT$2:$BO$2, 0)),-1)</f>
        <v>0</v>
      </c>
      <c r="L415" s="5">
        <f>IFERROR(INDEX(SeasonData!$A$3:$W$27, MATCH(L$16, SeasonData!$A$3:$A$116, 0), MATCH(E415, SeasonData!$A$2:$W$2, 0)),-1)</f>
        <v>0</v>
      </c>
      <c r="M415" s="5">
        <f t="shared" si="190"/>
        <v>-1</v>
      </c>
      <c r="N415" s="21" t="s">
        <v>165</v>
      </c>
      <c r="O415" s="5" cm="1">
        <f t="array" ref="O415">IFERROR(
  INDEX($M408:$M429,
    MATCH(
      _xlfn.SWITCH(O408,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0</v>
      </c>
      <c r="P415" s="5">
        <v>0</v>
      </c>
      <c r="Q415" s="5">
        <f t="shared" si="191"/>
        <v>0</v>
      </c>
      <c r="S415" s="21" t="s">
        <v>165</v>
      </c>
      <c r="T415" s="5" cm="1">
        <f t="array" ref="T415">IFERROR(
  INDEX($M408:$M429,
    MATCH(
      _xlfn.SWITCH(T408,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-1</v>
      </c>
      <c r="U415" s="5">
        <v>0</v>
      </c>
      <c r="V415" s="5">
        <f t="shared" si="192"/>
        <v>-1</v>
      </c>
      <c r="X415" s="21" t="s">
        <v>165</v>
      </c>
      <c r="Y415" s="5" cm="1">
        <f t="array" ref="Y415">IFERROR(
  INDEX($M408:$M429,
    MATCH(
      _xlfn.SWITCH(Y408,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-1</v>
      </c>
      <c r="Z415" s="5">
        <v>0</v>
      </c>
      <c r="AA415" s="5">
        <f t="shared" si="193"/>
        <v>-1</v>
      </c>
      <c r="AC415" s="21" t="s">
        <v>165</v>
      </c>
      <c r="AD415" s="5" cm="1">
        <f t="array" ref="AD415">IFERROR(
  INDEX($M408:$M429,
    MATCH(
      _xlfn.SWITCH(AD408,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-1</v>
      </c>
      <c r="AE415" s="5">
        <v>0</v>
      </c>
      <c r="AF415" s="5">
        <f t="shared" si="194"/>
        <v>-1</v>
      </c>
      <c r="AH415" s="21" t="s">
        <v>165</v>
      </c>
      <c r="AI415" s="5" cm="1">
        <f t="array" ref="AI415">IFERROR(
  INDEX($M408:$M429,
    MATCH(
      _xlfn.SWITCH(AI408,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41</v>
      </c>
      <c r="AJ415" s="5">
        <v>0</v>
      </c>
      <c r="AK415" s="5">
        <f t="shared" si="195"/>
        <v>41</v>
      </c>
      <c r="AM415" s="21" t="s">
        <v>165</v>
      </c>
      <c r="AN415" s="5" cm="1">
        <f t="array" ref="AN415">IFERROR(
  INDEX($M408:$M429,
    MATCH(
      _xlfn.SWITCH(AN408,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68</v>
      </c>
      <c r="AO415" s="5">
        <v>0</v>
      </c>
      <c r="AP415" s="5">
        <f t="shared" si="196"/>
        <v>68</v>
      </c>
      <c r="AR415" s="21" t="s">
        <v>165</v>
      </c>
      <c r="AS415" s="5" cm="1">
        <f t="array" ref="AS415">IFERROR(
  INDEX($M408:$M429,
    MATCH(
      _xlfn.SWITCH(AS408,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41</v>
      </c>
      <c r="AT415" s="5">
        <v>0</v>
      </c>
      <c r="AU415" s="5">
        <f t="shared" si="197"/>
        <v>41</v>
      </c>
      <c r="AW415" s="21" t="s">
        <v>165</v>
      </c>
      <c r="AX415" s="5" cm="1">
        <f t="array" ref="AX415">IFERROR(
  INDEX($M408:$M429,
    MATCH(
      _xlfn.SWITCH(AX408,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68</v>
      </c>
      <c r="AY415" s="5">
        <v>0</v>
      </c>
      <c r="AZ415" s="5">
        <f t="shared" si="198"/>
        <v>68</v>
      </c>
      <c r="BB415" s="21" t="s">
        <v>165</v>
      </c>
      <c r="BC415" s="5" cm="1">
        <f t="array" ref="BC415">IFERROR(
  INDEX($M408:$M429,
    MATCH(
      _xlfn.SWITCH(BC408,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$E408:$E429, 0
    )
  ),
0
)</f>
        <v>0</v>
      </c>
      <c r="BD415" s="5">
        <v>0</v>
      </c>
      <c r="BE415" s="5">
        <f t="shared" si="199"/>
        <v>0</v>
      </c>
    </row>
    <row r="416" spans="1:57" x14ac:dyDescent="0.3">
      <c r="E416" s="21" t="s">
        <v>103</v>
      </c>
      <c r="F416" s="5">
        <f>INDEX(CharacterData!$A$3:$AV$36, MATCH(E407, CharacterData!$A$3:$A$36, 0), MATCH($E416, CharacterData!$A$2:$AV$2, 0))</f>
        <v>0</v>
      </c>
      <c r="G416" s="5">
        <f>IFERROR(INDEX(BuffData!$B$3:$W$119, MATCH($E407, BuffData!$A$3:$A$119, 0), MATCH($E416, BuffData!$B$2:$W$2, 0)),-1)</f>
        <v>0</v>
      </c>
      <c r="H416" s="5">
        <f>IFERROR(INDEX(BuffData!$X$3:$AS$119, MATCH(H406, BuffData!$A$3:$A$119, 0), MATCH($E416, BuffData!$X$2:$AS$2, 0)),-1)</f>
        <v>-1</v>
      </c>
      <c r="I416" s="5">
        <f>IFERROR(INDEX(BuffData!$AT$3:$BO$119, MATCH(I$16, BuffData!$A$3:$A$119, 0), MATCH($E416, BuffData!$AT$2:$BO$2, 0)),-1)</f>
        <v>0</v>
      </c>
      <c r="J416" s="5">
        <f>IFERROR(INDEX(BuffData!$AT$3:$BO$119, MATCH(J$16, BuffData!$A$3:$A$119, 0), MATCH($E416, BuffData!$AT$2:$BO$2, 0)),-1)</f>
        <v>0</v>
      </c>
      <c r="K416" s="5">
        <f>IFERROR(INDEX(BuffData!$AT$3:$BO$119, MATCH(K$16, BuffData!$A$3:$A$119, 0), MATCH($E416, BuffData!$AT$2:$BO$2, 0)),-1)</f>
        <v>0</v>
      </c>
      <c r="L416" s="5">
        <f>IFERROR(INDEX(SeasonData!$A$3:$W$27, MATCH(L$16, SeasonData!$A$3:$A$116, 0), MATCH(E416, SeasonData!$A$2:$W$2, 0)),-1)</f>
        <v>0</v>
      </c>
      <c r="M416" s="5">
        <f t="shared" si="190"/>
        <v>-1</v>
      </c>
      <c r="N416" s="21" t="s">
        <v>141</v>
      </c>
      <c r="O416" s="5">
        <f>$M418</f>
        <v>71</v>
      </c>
      <c r="P416" s="5">
        <v>0</v>
      </c>
      <c r="Q416" s="5">
        <f t="shared" si="191"/>
        <v>71</v>
      </c>
      <c r="S416" s="21" t="s">
        <v>141</v>
      </c>
      <c r="T416" s="5">
        <f>$M418</f>
        <v>71</v>
      </c>
      <c r="U416" s="5">
        <v>0</v>
      </c>
      <c r="V416" s="5">
        <f t="shared" si="192"/>
        <v>71</v>
      </c>
      <c r="X416" s="21" t="s">
        <v>141</v>
      </c>
      <c r="Y416" s="5">
        <f>$M418</f>
        <v>71</v>
      </c>
      <c r="Z416" s="5">
        <v>0</v>
      </c>
      <c r="AA416" s="5">
        <f t="shared" si="193"/>
        <v>71</v>
      </c>
      <c r="AC416" s="21" t="s">
        <v>141</v>
      </c>
      <c r="AD416" s="5">
        <f>$M418</f>
        <v>71</v>
      </c>
      <c r="AE416" s="5">
        <v>0</v>
      </c>
      <c r="AF416" s="5">
        <f t="shared" si="194"/>
        <v>71</v>
      </c>
      <c r="AH416" s="21" t="s">
        <v>141</v>
      </c>
      <c r="AI416" s="5">
        <f>$M418</f>
        <v>71</v>
      </c>
      <c r="AJ416" s="5">
        <v>0</v>
      </c>
      <c r="AK416" s="5">
        <f t="shared" si="195"/>
        <v>71</v>
      </c>
      <c r="AM416" s="21" t="s">
        <v>141</v>
      </c>
      <c r="AN416" s="5">
        <f>$M418</f>
        <v>71</v>
      </c>
      <c r="AO416" s="5">
        <v>0</v>
      </c>
      <c r="AP416" s="5">
        <f t="shared" si="196"/>
        <v>71</v>
      </c>
      <c r="AR416" s="21" t="s">
        <v>141</v>
      </c>
      <c r="AS416" s="5">
        <f>$M418</f>
        <v>71</v>
      </c>
      <c r="AT416" s="5">
        <v>0</v>
      </c>
      <c r="AU416" s="5">
        <f t="shared" si="197"/>
        <v>71</v>
      </c>
      <c r="AW416" s="21" t="s">
        <v>141</v>
      </c>
      <c r="AX416" s="5">
        <f>$M418</f>
        <v>71</v>
      </c>
      <c r="AY416" s="5">
        <v>0</v>
      </c>
      <c r="AZ416" s="5">
        <f t="shared" si="198"/>
        <v>71</v>
      </c>
      <c r="BB416" s="21" t="s">
        <v>141</v>
      </c>
      <c r="BC416" s="5">
        <f>$M418</f>
        <v>71</v>
      </c>
      <c r="BD416" s="5">
        <v>0</v>
      </c>
      <c r="BE416" s="5">
        <f t="shared" si="199"/>
        <v>71</v>
      </c>
    </row>
    <row r="417" spans="5:57" x14ac:dyDescent="0.3">
      <c r="E417" s="21" t="s">
        <v>161</v>
      </c>
      <c r="F417" s="6"/>
      <c r="G417" s="5">
        <f>IFERROR(INDEX(BuffData!$B$3:$W$119, MATCH($E407, BuffData!$A$3:$A$119, 0), MATCH($E417, BuffData!$B$2:$W$2, 0)),-1)</f>
        <v>0</v>
      </c>
      <c r="H417" s="5">
        <f>IFERROR(INDEX(BuffData!$X$3:$AS$119, MATCH(H406, BuffData!$A$3:$A$119, 0), MATCH($E417, BuffData!$X$2:$AS$2, 0)),-1)</f>
        <v>-1</v>
      </c>
      <c r="I417" s="5">
        <f>IFERROR(INDEX(BuffData!$AT$3:$BO$119, MATCH(I$16, BuffData!$A$3:$A$119, 0), MATCH($E417, BuffData!$AT$2:$BO$2, 0)),-1)</f>
        <v>0</v>
      </c>
      <c r="J417" s="5">
        <f>IFERROR(INDEX(BuffData!$AT$3:$BO$119, MATCH(J$16, BuffData!$A$3:$A$119, 0), MATCH($E417, BuffData!$AT$2:$BO$2, 0)),-1)</f>
        <v>58</v>
      </c>
      <c r="K417" s="5">
        <f>IFERROR(INDEX(BuffData!$AT$3:$BO$119, MATCH(K$16, BuffData!$A$3:$A$119, 0), MATCH($E417, BuffData!$AT$2:$BO$2, 0)),-1)</f>
        <v>40</v>
      </c>
      <c r="L417" s="5">
        <f>IFERROR(INDEX(SeasonData!$A$3:$W$27, MATCH(L$16, SeasonData!$A$3:$A$116, 0), MATCH(E417, SeasonData!$A$2:$W$2, 0)),-1)</f>
        <v>0</v>
      </c>
      <c r="M417" s="5">
        <f>SUM(G417:L417)</f>
        <v>97</v>
      </c>
      <c r="N417" s="21" t="s">
        <v>161</v>
      </c>
      <c r="O417" s="5">
        <f>$M417</f>
        <v>97</v>
      </c>
      <c r="P417" s="5">
        <v>0</v>
      </c>
      <c r="Q417" s="5">
        <f t="shared" si="191"/>
        <v>97</v>
      </c>
      <c r="S417" s="21" t="s">
        <v>161</v>
      </c>
      <c r="T417" s="5">
        <f>$M417</f>
        <v>97</v>
      </c>
      <c r="U417" s="5">
        <v>0</v>
      </c>
      <c r="V417" s="5">
        <f t="shared" si="192"/>
        <v>97</v>
      </c>
      <c r="X417" s="21" t="s">
        <v>161</v>
      </c>
      <c r="Y417" s="5">
        <f>$M417</f>
        <v>97</v>
      </c>
      <c r="Z417" s="5">
        <v>0</v>
      </c>
      <c r="AA417" s="5">
        <f t="shared" si="193"/>
        <v>97</v>
      </c>
      <c r="AC417" s="21" t="s">
        <v>161</v>
      </c>
      <c r="AD417" s="5">
        <f>$M417</f>
        <v>97</v>
      </c>
      <c r="AE417" s="5">
        <v>0</v>
      </c>
      <c r="AF417" s="5">
        <f t="shared" si="194"/>
        <v>97</v>
      </c>
      <c r="AH417" s="21" t="s">
        <v>161</v>
      </c>
      <c r="AI417" s="5">
        <f>$M417</f>
        <v>97</v>
      </c>
      <c r="AJ417" s="5">
        <v>0</v>
      </c>
      <c r="AK417" s="5">
        <f t="shared" si="195"/>
        <v>97</v>
      </c>
      <c r="AM417" s="21" t="s">
        <v>161</v>
      </c>
      <c r="AN417" s="5">
        <f>$M417</f>
        <v>97</v>
      </c>
      <c r="AO417" s="5">
        <v>0</v>
      </c>
      <c r="AP417" s="5">
        <f t="shared" si="196"/>
        <v>97</v>
      </c>
      <c r="AR417" s="21" t="s">
        <v>161</v>
      </c>
      <c r="AS417" s="5">
        <f>$M417</f>
        <v>97</v>
      </c>
      <c r="AT417" s="5">
        <v>0</v>
      </c>
      <c r="AU417" s="5">
        <f t="shared" si="197"/>
        <v>97</v>
      </c>
      <c r="AW417" s="21" t="s">
        <v>161</v>
      </c>
      <c r="AX417" s="5">
        <f>$M417</f>
        <v>97</v>
      </c>
      <c r="AY417" s="5">
        <v>0</v>
      </c>
      <c r="AZ417" s="5">
        <f t="shared" si="198"/>
        <v>97</v>
      </c>
      <c r="BB417" s="21" t="s">
        <v>161</v>
      </c>
      <c r="BC417" s="5">
        <f>$M417</f>
        <v>97</v>
      </c>
      <c r="BD417" s="5">
        <v>0</v>
      </c>
      <c r="BE417" s="5">
        <f t="shared" si="199"/>
        <v>97</v>
      </c>
    </row>
    <row r="418" spans="5:57" x14ac:dyDescent="0.3">
      <c r="E418" s="21" t="s">
        <v>141</v>
      </c>
      <c r="F418" s="5">
        <f>INDEX(CharacterData!$A$3:$AV$36, MATCH(E407, CharacterData!$A$3:$A$36, 0), MATCH($E418, CharacterData!$A$2:$AV$2, 0))</f>
        <v>60</v>
      </c>
      <c r="G418" s="5">
        <f>IFERROR(INDEX(BuffData!$B$3:$W$119, MATCH($E407, BuffData!$A$3:$A$119, 0), MATCH($E418, BuffData!$B$2:$W$2, 0)),-1)</f>
        <v>12</v>
      </c>
      <c r="H418" s="5">
        <f>IFERROR(
  IF(
    TRIM(INDEX(CharacterData!$G$3:$G$36, MATCH($E407, CharacterData!$A$3:$A$36, 0))) =
    TRIM(INDEX(CharacterData!$G$3:$G$36, MATCH(H406, CharacterData!$A$3:$A$36, 0))),
    INDEX(BuffData!$X$3:$AS$119,
          MATCH(H406, BuffData!$A$3:$A$119, 0),
          MATCH($E418, BuffData!$X$2:$AS$2, 0)
    ),
    0
  ),
-1
)</f>
        <v>-1</v>
      </c>
      <c r="I418" s="5">
        <f>IFERROR(
  IF(
    TRIM(INDEX(CharacterData!$G$3:$G$36, MATCH($E407, CharacterData!$A$3:$A$36, 0))) =
    TRIM(INDEX(CharacterData!$G$3:$G$36, MATCH(I406, CharacterData!$A$3:$A$36, 0))),
    INDEX(BuffData!$AT$3:$BO$119,
          MATCH(I406, BuffData!$A$3:$A$119, 0),
          MATCH($E418, BuffData!$AT$2:$BO$2, 0)
    ),
    0
  ),
-1
)</f>
        <v>0</v>
      </c>
      <c r="J418" s="5">
        <f>IFERROR(
  IF(
    TRIM(INDEX(CharacterData!$G$3:$G$36, MATCH($E407, CharacterData!$A$3:$A$36, 0))) =
    TRIM(INDEX(CharacterData!$G$3:$G$36, MATCH(J406, CharacterData!$A$3:$A$36, 0))),
    INDEX(BuffData!$AT$3:$BO$119,
          MATCH(J406, BuffData!$A$3:$A$119, 0),
          MATCH($E418, BuffData!$AT$2:$BO$2, 0)
    ),
    0
  ),
-1
)</f>
        <v>0</v>
      </c>
      <c r="K418" s="5">
        <f>IFERROR(
  IF(
    TRIM(INDEX(CharacterData!$G$3:$G$36, MATCH($E407, CharacterData!$A$3:$A$36, 0))) =
    TRIM(INDEX(CharacterData!$G$3:$G$36, MATCH(K406, CharacterData!$A$3:$A$36, 0))),
    INDEX(BuffData!$AT$3:$BO$119,
          MATCH(K406, BuffData!$A$3:$A$119, 0),
          MATCH($E418, BuffData!$AT$2:$BO$2, 0)
    ),
    0
  ),
-1
)</f>
        <v>0</v>
      </c>
      <c r="L418" s="5">
        <f>IFERROR(
  IF(
    TRIM(INDEX(CharacterData!$G$3:$G$36, MATCH($E407, CharacterData!$A$3:$A$36, 0))) =
    TRIM(INDEX(CharacterData!$G$3:$G$36, MATCH(L406, CharacterData!$A$3:$A$36, 0))),
    INDEX(SeasonData!$A$3:$W$27,
          MATCH(L406, SeasonData!$A$3:$A$27, 0),
          MATCH($E418, SeasonData!$A$2:$W$2, 0)
    ),
    0
  ),
-1
)</f>
        <v>0</v>
      </c>
      <c r="M418" s="5">
        <f t="shared" ref="M418" si="200">SUM(F418:L418)</f>
        <v>71</v>
      </c>
      <c r="N418" s="22" t="s">
        <v>166</v>
      </c>
      <c r="O418" s="5" cm="1">
        <f t="array" ref="O418">IFERROR(
  INDEX($M408:$M429,
    MATCH(
      _xlfn.SWITCH(O408,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0</v>
      </c>
      <c r="P418" s="5">
        <v>0</v>
      </c>
      <c r="Q418" s="5">
        <f t="shared" si="191"/>
        <v>0</v>
      </c>
      <c r="S418" s="22" t="s">
        <v>166</v>
      </c>
      <c r="T418" s="5" cm="1">
        <f t="array" ref="T418">IFERROR(
  INDEX($M408:$M429,
    MATCH(
      _xlfn.SWITCH(T408,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-1</v>
      </c>
      <c r="U418" s="5">
        <v>0</v>
      </c>
      <c r="V418" s="5">
        <f t="shared" si="192"/>
        <v>-1</v>
      </c>
      <c r="X418" s="22" t="s">
        <v>166</v>
      </c>
      <c r="Y418" s="5" cm="1">
        <f t="array" ref="Y418">IFERROR(
  INDEX($M408:$M429,
    MATCH(
      _xlfn.SWITCH(Y408,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-1</v>
      </c>
      <c r="Z418" s="5">
        <v>0</v>
      </c>
      <c r="AA418" s="5">
        <f t="shared" si="193"/>
        <v>-1</v>
      </c>
      <c r="AC418" s="22" t="s">
        <v>166</v>
      </c>
      <c r="AD418" s="5" cm="1">
        <f t="array" ref="AD418">IFERROR(
  INDEX($M408:$M429,
    MATCH(
      _xlfn.SWITCH(AD408,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-1</v>
      </c>
      <c r="AE418" s="5">
        <v>0</v>
      </c>
      <c r="AF418" s="5">
        <f t="shared" si="194"/>
        <v>-1</v>
      </c>
      <c r="AH418" s="22" t="s">
        <v>166</v>
      </c>
      <c r="AI418" s="5" cm="1">
        <f t="array" ref="AI418">IFERROR(
  INDEX($M408:$M429,
    MATCH(
      _xlfn.SWITCH(AI408,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-1</v>
      </c>
      <c r="AJ418" s="5">
        <v>0</v>
      </c>
      <c r="AK418" s="5">
        <f t="shared" si="195"/>
        <v>-1</v>
      </c>
      <c r="AM418" s="22" t="s">
        <v>166</v>
      </c>
      <c r="AN418" s="5" cm="1">
        <f t="array" ref="AN418">IFERROR(
  INDEX($M408:$M429,
    MATCH(
      _xlfn.SWITCH(AN408,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-1</v>
      </c>
      <c r="AO418" s="5">
        <v>0</v>
      </c>
      <c r="AP418" s="5">
        <f t="shared" si="196"/>
        <v>-1</v>
      </c>
      <c r="AR418" s="22" t="s">
        <v>166</v>
      </c>
      <c r="AS418" s="5" cm="1">
        <f t="array" ref="AS418">IFERROR(
  INDEX($M408:$M429,
    MATCH(
      _xlfn.SWITCH(AS408,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-1</v>
      </c>
      <c r="AT418" s="5">
        <v>0</v>
      </c>
      <c r="AU418" s="5">
        <f t="shared" si="197"/>
        <v>-1</v>
      </c>
      <c r="AW418" s="22" t="s">
        <v>166</v>
      </c>
      <c r="AX418" s="5" cm="1">
        <f t="array" ref="AX418">IFERROR(
  INDEX($M408:$M429,
    MATCH(
      _xlfn.SWITCH(AX408,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-1</v>
      </c>
      <c r="AY418" s="5">
        <v>0</v>
      </c>
      <c r="AZ418" s="5">
        <f t="shared" si="198"/>
        <v>-1</v>
      </c>
      <c r="BB418" s="22" t="s">
        <v>166</v>
      </c>
      <c r="BC418" s="5" cm="1">
        <f t="array" ref="BC418">IFERROR(
  INDEX($M408:$M429,
    MATCH(
      _xlfn.SWITCH(BC408,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$E408:$E429, 0
    )
  ),
0
)</f>
        <v>0</v>
      </c>
      <c r="BD418" s="5">
        <v>0</v>
      </c>
      <c r="BE418" s="5">
        <f t="shared" si="199"/>
        <v>0</v>
      </c>
    </row>
    <row r="419" spans="5:57" x14ac:dyDescent="0.3">
      <c r="E419" s="22" t="s">
        <v>135</v>
      </c>
      <c r="F419" s="6"/>
      <c r="G419" s="5">
        <f>IFERROR(INDEX(BuffData!$B$3:$W$119, MATCH($E407, BuffData!$A$3:$A$119, 0), MATCH($E419, BuffData!$B$2:$W$2, 0)),-1)</f>
        <v>0</v>
      </c>
      <c r="H419" s="5">
        <f>IFERROR(INDEX(BuffData!$X$3:$AS$119, MATCH(H406, BuffData!$A$3:$A$119, 0), MATCH($E419, BuffData!$X$2:$AS$2, 0)),-1)</f>
        <v>-1</v>
      </c>
      <c r="I419" s="5">
        <f>IFERROR(INDEX(BuffData!$AT$3:$BO$119, MATCH(I$16, BuffData!$A$3:$A$119, 0), MATCH($E419, BuffData!$AT$2:$BO$2, 0)),-1)</f>
        <v>0</v>
      </c>
      <c r="J419" s="5">
        <f>IFERROR(INDEX(BuffData!$AT$3:$BO$119, MATCH(J$16, BuffData!$A$3:$A$119, 0), MATCH($E419, BuffData!$AT$2:$BO$2, 0)),-1)</f>
        <v>0</v>
      </c>
      <c r="K419" s="5">
        <f>IFERROR(INDEX(BuffData!$AT$3:$BO$119, MATCH(K$16, BuffData!$A$3:$A$119, 0), MATCH($E419, BuffData!$AT$2:$BO$2, 0)),-1)</f>
        <v>0</v>
      </c>
      <c r="L419" s="5">
        <f>IFERROR(INDEX(SeasonData!$A$3:$W$27, MATCH(L$16, SeasonData!$A$3:$A$116, 0), MATCH(E419, SeasonData!$A$2:$W$2, 0)),-1)</f>
        <v>0</v>
      </c>
      <c r="M419" s="5">
        <f>SUM(G419:L419)</f>
        <v>-1</v>
      </c>
      <c r="N419" s="22" t="s">
        <v>123</v>
      </c>
      <c r="O419" s="5">
        <f>$M424</f>
        <v>-1</v>
      </c>
      <c r="P419" s="5">
        <v>0</v>
      </c>
      <c r="Q419" s="5">
        <f t="shared" si="191"/>
        <v>-1</v>
      </c>
      <c r="S419" s="22" t="s">
        <v>123</v>
      </c>
      <c r="T419" s="5">
        <f>$M424</f>
        <v>-1</v>
      </c>
      <c r="U419" s="5">
        <v>0</v>
      </c>
      <c r="V419" s="5">
        <f t="shared" si="192"/>
        <v>-1</v>
      </c>
      <c r="X419" s="22" t="s">
        <v>123</v>
      </c>
      <c r="Y419" s="5">
        <f>$M424</f>
        <v>-1</v>
      </c>
      <c r="Z419" s="5">
        <v>0</v>
      </c>
      <c r="AA419" s="5">
        <f t="shared" si="193"/>
        <v>-1</v>
      </c>
      <c r="AC419" s="22" t="s">
        <v>123</v>
      </c>
      <c r="AD419" s="5">
        <f>$M424</f>
        <v>-1</v>
      </c>
      <c r="AE419" s="5">
        <v>0</v>
      </c>
      <c r="AF419" s="5">
        <f t="shared" si="194"/>
        <v>-1</v>
      </c>
      <c r="AH419" s="22" t="s">
        <v>123</v>
      </c>
      <c r="AI419" s="5">
        <f>$M424</f>
        <v>-1</v>
      </c>
      <c r="AJ419" s="5">
        <v>0</v>
      </c>
      <c r="AK419" s="5">
        <f t="shared" si="195"/>
        <v>-1</v>
      </c>
      <c r="AM419" s="22" t="s">
        <v>123</v>
      </c>
      <c r="AN419" s="5">
        <f>$M424</f>
        <v>-1</v>
      </c>
      <c r="AO419" s="5">
        <v>0</v>
      </c>
      <c r="AP419" s="5">
        <f t="shared" si="196"/>
        <v>-1</v>
      </c>
      <c r="AR419" s="22" t="s">
        <v>123</v>
      </c>
      <c r="AS419" s="5">
        <f>$M424</f>
        <v>-1</v>
      </c>
      <c r="AT419" s="5">
        <v>0</v>
      </c>
      <c r="AU419" s="5">
        <f t="shared" si="197"/>
        <v>-1</v>
      </c>
      <c r="AW419" s="22" t="s">
        <v>123</v>
      </c>
      <c r="AX419" s="5">
        <f>$M424</f>
        <v>-1</v>
      </c>
      <c r="AY419" s="5">
        <v>0</v>
      </c>
      <c r="AZ419" s="5">
        <f t="shared" si="198"/>
        <v>-1</v>
      </c>
      <c r="BB419" s="22" t="s">
        <v>123</v>
      </c>
      <c r="BC419" s="5">
        <f>$M424</f>
        <v>-1</v>
      </c>
      <c r="BD419" s="5">
        <v>0</v>
      </c>
      <c r="BE419" s="5">
        <f t="shared" si="199"/>
        <v>-1</v>
      </c>
    </row>
    <row r="420" spans="5:57" x14ac:dyDescent="0.3">
      <c r="E420" s="22" t="s">
        <v>136</v>
      </c>
      <c r="F420" s="6"/>
      <c r="G420" s="5">
        <f>IFERROR(INDEX(BuffData!$B$3:$W$119, MATCH($E407, BuffData!$A$3:$A$119, 0), MATCH($E420, BuffData!$B$2:$W$2, 0)),-1)</f>
        <v>0</v>
      </c>
      <c r="H420" s="5">
        <f>IFERROR(INDEX(BuffData!$X$3:$AS$119, MATCH(H406, BuffData!$A$3:$A$119, 0), MATCH($E420, BuffData!$X$2:$AS$2, 0)),-1)</f>
        <v>-1</v>
      </c>
      <c r="I420" s="5">
        <f>IFERROR(INDEX(BuffData!$AT$3:$BO$119, MATCH(I$16, BuffData!$A$3:$A$119, 0), MATCH($E420, BuffData!$AT$2:$BO$2, 0)),-1)</f>
        <v>0</v>
      </c>
      <c r="J420" s="5">
        <f>IFERROR(INDEX(BuffData!$AT$3:$BO$119, MATCH(J$16, BuffData!$A$3:$A$119, 0), MATCH($E420, BuffData!$AT$2:$BO$2, 0)),-1)</f>
        <v>0</v>
      </c>
      <c r="K420" s="5">
        <f>IFERROR(INDEX(BuffData!$AT$3:$BO$119, MATCH(K$16, BuffData!$A$3:$A$119, 0), MATCH($E420, BuffData!$AT$2:$BO$2, 0)),-1)</f>
        <v>0</v>
      </c>
      <c r="L420" s="5">
        <f>IFERROR(INDEX(SeasonData!$A$3:$W$27, MATCH(L$16, SeasonData!$A$3:$A$116, 0), MATCH(E420, SeasonData!$A$2:$W$2, 0)),-1)</f>
        <v>0</v>
      </c>
      <c r="M420" s="5">
        <f t="shared" ref="M420:M424" si="201">SUM(G420:L420)</f>
        <v>-1</v>
      </c>
      <c r="N420" s="22" t="s">
        <v>162</v>
      </c>
      <c r="O420" s="5">
        <f>$M425</f>
        <v>24</v>
      </c>
      <c r="P420" s="5">
        <v>0</v>
      </c>
      <c r="Q420" s="5">
        <f t="shared" si="191"/>
        <v>24</v>
      </c>
      <c r="S420" s="22" t="s">
        <v>162</v>
      </c>
      <c r="T420" s="5">
        <f>$M425</f>
        <v>24</v>
      </c>
      <c r="U420" s="5">
        <v>0</v>
      </c>
      <c r="V420" s="5">
        <f t="shared" si="192"/>
        <v>24</v>
      </c>
      <c r="X420" s="22" t="s">
        <v>162</v>
      </c>
      <c r="Y420" s="5">
        <f>$M425</f>
        <v>24</v>
      </c>
      <c r="Z420" s="5">
        <v>0</v>
      </c>
      <c r="AA420" s="5">
        <f t="shared" si="193"/>
        <v>24</v>
      </c>
      <c r="AC420" s="22" t="s">
        <v>162</v>
      </c>
      <c r="AD420" s="5">
        <f>$M425</f>
        <v>24</v>
      </c>
      <c r="AE420" s="5">
        <v>0</v>
      </c>
      <c r="AF420" s="5">
        <f t="shared" si="194"/>
        <v>24</v>
      </c>
      <c r="AH420" s="22" t="s">
        <v>162</v>
      </c>
      <c r="AI420" s="5">
        <f>$M425</f>
        <v>24</v>
      </c>
      <c r="AJ420" s="5">
        <v>0</v>
      </c>
      <c r="AK420" s="5">
        <f t="shared" si="195"/>
        <v>24</v>
      </c>
      <c r="AM420" s="22" t="s">
        <v>162</v>
      </c>
      <c r="AN420" s="5">
        <f>$M425</f>
        <v>24</v>
      </c>
      <c r="AO420" s="5">
        <v>0</v>
      </c>
      <c r="AP420" s="5">
        <f t="shared" si="196"/>
        <v>24</v>
      </c>
      <c r="AR420" s="22" t="s">
        <v>162</v>
      </c>
      <c r="AS420" s="5">
        <f>$M425</f>
        <v>24</v>
      </c>
      <c r="AT420" s="5">
        <v>0</v>
      </c>
      <c r="AU420" s="5">
        <f t="shared" si="197"/>
        <v>24</v>
      </c>
      <c r="AW420" s="22" t="s">
        <v>162</v>
      </c>
      <c r="AX420" s="5">
        <f>$M425</f>
        <v>24</v>
      </c>
      <c r="AY420" s="5">
        <v>0</v>
      </c>
      <c r="AZ420" s="5">
        <f t="shared" si="198"/>
        <v>24</v>
      </c>
      <c r="BB420" s="22" t="s">
        <v>162</v>
      </c>
      <c r="BC420" s="5">
        <f>$M425</f>
        <v>24</v>
      </c>
      <c r="BD420" s="5">
        <v>0</v>
      </c>
      <c r="BE420" s="5">
        <f t="shared" si="199"/>
        <v>24</v>
      </c>
    </row>
    <row r="421" spans="5:57" x14ac:dyDescent="0.3">
      <c r="E421" s="22" t="s">
        <v>139</v>
      </c>
      <c r="F421" s="6"/>
      <c r="G421" s="5">
        <f>IFERROR(INDEX(BuffData!$B$3:$W$119, MATCH($E407, BuffData!$A$3:$A$119, 0), MATCH($E421, BuffData!$B$2:$W$2, 0)),-1)</f>
        <v>0</v>
      </c>
      <c r="H421" s="5">
        <f>IFERROR(INDEX(BuffData!$X$3:$AS$119, MATCH(H406, BuffData!$A$3:$A$119, 0), MATCH($E421, BuffData!$X$2:$AS$2, 0)),-1)</f>
        <v>-1</v>
      </c>
      <c r="I421" s="5">
        <f>IFERROR(INDEX(BuffData!$AT$3:$BO$119, MATCH(I$16, BuffData!$A$3:$A$119, 0), MATCH($E421, BuffData!$AT$2:$BO$2, 0)),-1)</f>
        <v>0</v>
      </c>
      <c r="J421" s="5">
        <f>IFERROR(INDEX(BuffData!$AT$3:$BO$119, MATCH(J$16, BuffData!$A$3:$A$119, 0), MATCH($E421, BuffData!$AT$2:$BO$2, 0)),-1)</f>
        <v>0</v>
      </c>
      <c r="K421" s="5">
        <f>IFERROR(INDEX(BuffData!$AT$3:$BO$119, MATCH(K$16, BuffData!$A$3:$A$119, 0), MATCH($E421, BuffData!$AT$2:$BO$2, 0)),-1)</f>
        <v>0</v>
      </c>
      <c r="L421" s="5">
        <f>IFERROR(INDEX(SeasonData!$A$3:$W$27, MATCH(L$16, SeasonData!$A$3:$A$116, 0), MATCH(E421, SeasonData!$A$2:$W$2, 0)),-1)</f>
        <v>0</v>
      </c>
      <c r="M421" s="5">
        <f t="shared" si="201"/>
        <v>-1</v>
      </c>
      <c r="N421" s="5" t="s">
        <v>104</v>
      </c>
      <c r="O421" s="5">
        <f>$M426</f>
        <v>-1</v>
      </c>
      <c r="P421" s="5">
        <v>0</v>
      </c>
      <c r="Q421" s="5">
        <f t="shared" si="191"/>
        <v>-1</v>
      </c>
      <c r="S421" s="5" t="s">
        <v>104</v>
      </c>
      <c r="T421" s="5">
        <f>$M426</f>
        <v>-1</v>
      </c>
      <c r="U421" s="5">
        <v>0</v>
      </c>
      <c r="V421" s="5">
        <f t="shared" si="192"/>
        <v>-1</v>
      </c>
      <c r="X421" s="5" t="s">
        <v>104</v>
      </c>
      <c r="Y421" s="5">
        <f>$M426</f>
        <v>-1</v>
      </c>
      <c r="Z421" s="5">
        <v>0</v>
      </c>
      <c r="AA421" s="5">
        <f t="shared" si="193"/>
        <v>-1</v>
      </c>
      <c r="AC421" s="5" t="s">
        <v>104</v>
      </c>
      <c r="AD421" s="5">
        <f>$M426</f>
        <v>-1</v>
      </c>
      <c r="AE421" s="5">
        <v>0</v>
      </c>
      <c r="AF421" s="5">
        <f t="shared" si="194"/>
        <v>-1</v>
      </c>
      <c r="AH421" s="5" t="s">
        <v>104</v>
      </c>
      <c r="AI421" s="5">
        <f>$M426</f>
        <v>-1</v>
      </c>
      <c r="AJ421" s="5">
        <v>0</v>
      </c>
      <c r="AK421" s="5">
        <f t="shared" si="195"/>
        <v>-1</v>
      </c>
      <c r="AM421" s="5" t="s">
        <v>104</v>
      </c>
      <c r="AN421" s="5">
        <f>$M426</f>
        <v>-1</v>
      </c>
      <c r="AO421" s="5">
        <v>0</v>
      </c>
      <c r="AP421" s="5">
        <f t="shared" si="196"/>
        <v>-1</v>
      </c>
      <c r="AR421" s="5" t="s">
        <v>104</v>
      </c>
      <c r="AS421" s="5">
        <f>$M426</f>
        <v>-1</v>
      </c>
      <c r="AT421" s="5">
        <v>0</v>
      </c>
      <c r="AU421" s="5">
        <f t="shared" si="197"/>
        <v>-1</v>
      </c>
      <c r="AW421" s="5" t="s">
        <v>104</v>
      </c>
      <c r="AX421" s="5">
        <f>$M426</f>
        <v>-1</v>
      </c>
      <c r="AY421" s="5">
        <v>0</v>
      </c>
      <c r="AZ421" s="5">
        <f t="shared" si="198"/>
        <v>-1</v>
      </c>
      <c r="BB421" s="5" t="s">
        <v>104</v>
      </c>
      <c r="BC421" s="5">
        <f>$M426</f>
        <v>-1</v>
      </c>
      <c r="BD421" s="5">
        <v>0</v>
      </c>
      <c r="BE421" s="5">
        <f t="shared" si="199"/>
        <v>-1</v>
      </c>
    </row>
    <row r="422" spans="5:57" x14ac:dyDescent="0.3">
      <c r="E422" s="22" t="s">
        <v>137</v>
      </c>
      <c r="F422" s="6"/>
      <c r="G422" s="5">
        <f>IFERROR(INDEX(BuffData!$B$3:$W$119, MATCH($E407, BuffData!$A$3:$A$119, 0), MATCH($E422, BuffData!$B$2:$W$2, 0)),-1)</f>
        <v>0</v>
      </c>
      <c r="H422" s="5">
        <f>IFERROR(INDEX(BuffData!$X$3:$AS$119, MATCH(H406, BuffData!$A$3:$A$119, 0), MATCH($E422, BuffData!$X$2:$AS$2, 0)),-1)</f>
        <v>-1</v>
      </c>
      <c r="I422" s="5">
        <f>IFERROR(INDEX(BuffData!$AT$3:$BO$119, MATCH(I$16, BuffData!$A$3:$A$119, 0), MATCH($E422, BuffData!$AT$2:$BO$2, 0)),-1)</f>
        <v>0</v>
      </c>
      <c r="J422" s="5">
        <f>IFERROR(INDEX(BuffData!$AT$3:$BO$119, MATCH(J$16, BuffData!$A$3:$A$119, 0), MATCH($E422, BuffData!$AT$2:$BO$2, 0)),-1)</f>
        <v>0</v>
      </c>
      <c r="K422" s="5">
        <f>IFERROR(INDEX(BuffData!$AT$3:$BO$119, MATCH(K$16, BuffData!$A$3:$A$119, 0), MATCH($E422, BuffData!$AT$2:$BO$2, 0)),-1)</f>
        <v>0</v>
      </c>
      <c r="L422" s="5">
        <f>IFERROR(INDEX(SeasonData!$A$3:$W$27, MATCH(L$16, SeasonData!$A$3:$A$116, 0), MATCH(E422, SeasonData!$A$2:$W$2, 0)),-1)</f>
        <v>0</v>
      </c>
      <c r="M422" s="5">
        <f t="shared" si="201"/>
        <v>-1</v>
      </c>
      <c r="N422" s="5" t="s">
        <v>110</v>
      </c>
      <c r="O422" s="5">
        <f>$M427</f>
        <v>-1</v>
      </c>
      <c r="P422" s="5">
        <v>0</v>
      </c>
      <c r="Q422" s="5">
        <f t="shared" si="191"/>
        <v>-1</v>
      </c>
      <c r="S422" s="5" t="s">
        <v>110</v>
      </c>
      <c r="T422" s="5">
        <f>$M427</f>
        <v>-1</v>
      </c>
      <c r="U422" s="5">
        <v>0</v>
      </c>
      <c r="V422" s="5">
        <f t="shared" si="192"/>
        <v>-1</v>
      </c>
      <c r="X422" s="5" t="s">
        <v>110</v>
      </c>
      <c r="Y422" s="5">
        <f>$M427</f>
        <v>-1</v>
      </c>
      <c r="Z422" s="5">
        <v>0</v>
      </c>
      <c r="AA422" s="5">
        <f t="shared" si="193"/>
        <v>-1</v>
      </c>
      <c r="AC422" s="5" t="s">
        <v>110</v>
      </c>
      <c r="AD422" s="5">
        <f>$M427</f>
        <v>-1</v>
      </c>
      <c r="AE422" s="5">
        <v>0</v>
      </c>
      <c r="AF422" s="5">
        <f t="shared" si="194"/>
        <v>-1</v>
      </c>
      <c r="AH422" s="5" t="s">
        <v>110</v>
      </c>
      <c r="AI422" s="5">
        <f>$M427</f>
        <v>-1</v>
      </c>
      <c r="AJ422" s="5">
        <v>0</v>
      </c>
      <c r="AK422" s="5">
        <f t="shared" si="195"/>
        <v>-1</v>
      </c>
      <c r="AM422" s="5" t="s">
        <v>110</v>
      </c>
      <c r="AN422" s="5">
        <f>$M427</f>
        <v>-1</v>
      </c>
      <c r="AO422" s="5">
        <v>0</v>
      </c>
      <c r="AP422" s="5">
        <f t="shared" si="196"/>
        <v>-1</v>
      </c>
      <c r="AR422" s="5" t="s">
        <v>110</v>
      </c>
      <c r="AS422" s="5">
        <f>$M427</f>
        <v>-1</v>
      </c>
      <c r="AT422" s="5">
        <v>0</v>
      </c>
      <c r="AU422" s="5">
        <f t="shared" si="197"/>
        <v>-1</v>
      </c>
      <c r="AW422" s="5" t="s">
        <v>110</v>
      </c>
      <c r="AX422" s="5">
        <f>$M427</f>
        <v>-1</v>
      </c>
      <c r="AY422" s="5">
        <v>0</v>
      </c>
      <c r="AZ422" s="5">
        <f t="shared" si="198"/>
        <v>-1</v>
      </c>
      <c r="BB422" s="5" t="s">
        <v>110</v>
      </c>
      <c r="BC422" s="5">
        <f>$M427</f>
        <v>-1</v>
      </c>
      <c r="BD422" s="5">
        <v>0</v>
      </c>
      <c r="BE422" s="5">
        <f t="shared" si="199"/>
        <v>-1</v>
      </c>
    </row>
    <row r="423" spans="5:57" x14ac:dyDescent="0.3">
      <c r="E423" s="22" t="s">
        <v>138</v>
      </c>
      <c r="F423" s="6"/>
      <c r="G423" s="5">
        <f>IFERROR(INDEX(BuffData!$B$3:$W$119, MATCH($E407, BuffData!$A$3:$A$119, 0), MATCH($E423, BuffData!$B$2:$W$2, 0)),-1)</f>
        <v>0</v>
      </c>
      <c r="H423" s="5">
        <f>IFERROR(INDEX(BuffData!$X$3:$AS$119, MATCH(H406, BuffData!$A$3:$A$119, 0), MATCH($E423, BuffData!$X$2:$AS$2, 0)),-1)</f>
        <v>-1</v>
      </c>
      <c r="I423" s="5">
        <f>IFERROR(INDEX(BuffData!$AT$3:$BO$119, MATCH(I$16, BuffData!$A$3:$A$119, 0), MATCH($E423, BuffData!$AT$2:$BO$2, 0)),-1)</f>
        <v>0</v>
      </c>
      <c r="J423" s="5">
        <f>IFERROR(INDEX(BuffData!$AT$3:$BO$119, MATCH(J$16, BuffData!$A$3:$A$119, 0), MATCH($E423, BuffData!$AT$2:$BO$2, 0)),-1)</f>
        <v>0</v>
      </c>
      <c r="K423" s="5">
        <f>IFERROR(INDEX(BuffData!$AT$3:$BO$119, MATCH(K$16, BuffData!$A$3:$A$119, 0), MATCH($E423, BuffData!$AT$2:$BO$2, 0)),-1)</f>
        <v>0</v>
      </c>
      <c r="L423" s="5">
        <f>IFERROR(INDEX(SeasonData!$A$3:$W$27, MATCH(L$16, SeasonData!$A$3:$A$116, 0), MATCH(E423, SeasonData!$A$2:$W$2, 0)),-1)</f>
        <v>0</v>
      </c>
      <c r="M423" s="5">
        <f t="shared" si="201"/>
        <v>-1</v>
      </c>
      <c r="N423" s="5" t="s">
        <v>133</v>
      </c>
      <c r="O423" s="5">
        <f>$M428</f>
        <v>-1</v>
      </c>
      <c r="P423" s="5">
        <v>0</v>
      </c>
      <c r="Q423" s="5">
        <f t="shared" si="191"/>
        <v>-1</v>
      </c>
      <c r="S423" s="5" t="s">
        <v>133</v>
      </c>
      <c r="T423" s="5">
        <f>$M428</f>
        <v>-1</v>
      </c>
      <c r="U423" s="5">
        <v>0</v>
      </c>
      <c r="V423" s="5">
        <f t="shared" si="192"/>
        <v>-1</v>
      </c>
      <c r="X423" s="5" t="s">
        <v>133</v>
      </c>
      <c r="Y423" s="5">
        <f>$M428</f>
        <v>-1</v>
      </c>
      <c r="Z423" s="5">
        <v>0</v>
      </c>
      <c r="AA423" s="5">
        <f t="shared" si="193"/>
        <v>-1</v>
      </c>
      <c r="AC423" s="5" t="s">
        <v>133</v>
      </c>
      <c r="AD423" s="5">
        <f>$M428</f>
        <v>-1</v>
      </c>
      <c r="AE423" s="5">
        <v>0</v>
      </c>
      <c r="AF423" s="5">
        <f t="shared" si="194"/>
        <v>-1</v>
      </c>
      <c r="AH423" s="5" t="s">
        <v>133</v>
      </c>
      <c r="AI423" s="5">
        <f>$M428</f>
        <v>-1</v>
      </c>
      <c r="AJ423" s="5">
        <v>0</v>
      </c>
      <c r="AK423" s="5">
        <f t="shared" si="195"/>
        <v>-1</v>
      </c>
      <c r="AM423" s="5" t="s">
        <v>133</v>
      </c>
      <c r="AN423" s="5">
        <f>$M428</f>
        <v>-1</v>
      </c>
      <c r="AO423" s="5">
        <v>0</v>
      </c>
      <c r="AP423" s="5">
        <f t="shared" si="196"/>
        <v>-1</v>
      </c>
      <c r="AR423" s="5" t="s">
        <v>133</v>
      </c>
      <c r="AS423" s="5">
        <f>$M428</f>
        <v>-1</v>
      </c>
      <c r="AT423" s="5">
        <v>0</v>
      </c>
      <c r="AU423" s="5">
        <f t="shared" si="197"/>
        <v>-1</v>
      </c>
      <c r="AW423" s="5" t="s">
        <v>133</v>
      </c>
      <c r="AX423" s="5">
        <f>$M428</f>
        <v>-1</v>
      </c>
      <c r="AY423" s="5">
        <v>0</v>
      </c>
      <c r="AZ423" s="5">
        <f t="shared" si="198"/>
        <v>-1</v>
      </c>
      <c r="BB423" s="5" t="s">
        <v>133</v>
      </c>
      <c r="BC423" s="5">
        <f>$M428</f>
        <v>-1</v>
      </c>
      <c r="BD423" s="5">
        <v>0</v>
      </c>
      <c r="BE423" s="5">
        <f t="shared" si="199"/>
        <v>-1</v>
      </c>
    </row>
    <row r="424" spans="5:57" x14ac:dyDescent="0.3">
      <c r="E424" s="22" t="s">
        <v>123</v>
      </c>
      <c r="F424" s="6"/>
      <c r="G424" s="5">
        <f>IFERROR(INDEX(BuffData!$B$3:$W$119, MATCH($E407, BuffData!$A$3:$A$119, 0), MATCH($E424, BuffData!$B$2:$W$2, 0)),-1)</f>
        <v>0</v>
      </c>
      <c r="H424" s="5">
        <f>IFERROR(
  IF(
    TRIM(INDEX(CharacterData!$G$3:$G$36, MATCH($E407, CharacterData!$A$3:$A$36, 0))) =
    TRIM(INDEX(CharacterData!$G$3:$G$36, MATCH(H406, CharacterData!$A$3:$A$36, 0))),
    INDEX(BuffData!$X$3:$AS$119,
          MATCH(H406, BuffData!$A$3:$A$119, 0),
          MATCH($E424, BuffData!$X$2:$AS$2, 0)
    ),
    0
  ),
-1
)</f>
        <v>-1</v>
      </c>
      <c r="I424" s="5">
        <f>IFERROR(
  IF(
    TRIM(INDEX(CharacterData!$G$3:$G$36, MATCH($E407, CharacterData!$A$3:$A$36, 0))) =
    TRIM(INDEX(CharacterData!$G$3:$G$36, MATCH(I406, CharacterData!$A$3:$A$36, 0))),
    INDEX(BuffData!$AT$3:$BO$119,
          MATCH(I406, BuffData!$A$3:$A$119, 0),
          MATCH($E424, BuffData!$AT$2:$BO$2, 0)
    ),
    0
  ),
-1
)</f>
        <v>0</v>
      </c>
      <c r="J424" s="5">
        <f>IFERROR(
  IF(
    TRIM(INDEX(CharacterData!$G$3:$G$36, MATCH($E407, CharacterData!$A$3:$A$36, 0))) =
    TRIM(INDEX(CharacterData!$G$3:$G$36, MATCH(J406, CharacterData!$A$3:$A$36, 0))),
    INDEX(BuffData!$AT$3:$BO$119,
          MATCH(J406, BuffData!$A$3:$A$119, 0),
          MATCH($E424, BuffData!$AT$2:$BO$2, 0)
    ),
    0
  ),
-1
)</f>
        <v>0</v>
      </c>
      <c r="K424" s="5">
        <f>IFERROR(
  IF(
    TRIM(INDEX(CharacterData!$G$3:$G$36, MATCH($E407, CharacterData!$A$3:$A$36, 0))) =
    TRIM(INDEX(CharacterData!$G$3:$G$36, MATCH(K406, CharacterData!$A$3:$A$36, 0))),
    INDEX(BuffData!$AT$3:$BO$119,
          MATCH(K406, BuffData!$A$3:$A$119, 0),
          MATCH($E424, BuffData!$AT$2:$BO$2, 0)
    ),
    0
  ),
-1
)</f>
        <v>0</v>
      </c>
      <c r="L424" s="5">
        <f>IFERROR(
  IF(
    TRIM(INDEX(CharacterData!$G$3:$G$36, MATCH($E407, CharacterData!$A$3:$A$36, 0))) =
    TRIM(INDEX(CharacterData!$G$3:$G$36, MATCH(L406, CharacterData!$A$3:$A$36, 0))),
    INDEX(SeasonData!$A$3:$W$27,
          MATCH(L406, SeasonData!$A$3:$A$27, 0),
          MATCH($E424, SeasonData!$A$2:$W$2, 0)
    ),
    0
  ),
-1
)</f>
        <v>0</v>
      </c>
      <c r="M424" s="5">
        <f t="shared" si="201"/>
        <v>-1</v>
      </c>
    </row>
    <row r="425" spans="5:57" x14ac:dyDescent="0.3">
      <c r="E425" s="22" t="s">
        <v>162</v>
      </c>
      <c r="F425" s="6"/>
      <c r="G425" s="5">
        <f>IFERROR(INDEX(BuffData!$B$3:$W$119, MATCH($E407, BuffData!$A$3:$A$119, 0), MATCH($E425, BuffData!$B$2:$W$2, 0)),-1)</f>
        <v>0</v>
      </c>
      <c r="H425" s="5">
        <f>IFERROR(INDEX(BuffData!$X$3:$AS$119, MATCH(H406, BuffData!$A$3:$A$119, 0), MATCH($E425, BuffData!$X$2:$AS$2, 0)),-1)</f>
        <v>-1</v>
      </c>
      <c r="I425" s="5">
        <f>IFERROR(INDEX(BuffData!$AT$3:$BO$119, MATCH(I$16, BuffData!$A$3:$A$119, 0), MATCH($E425, BuffData!$AT$2:$BO$2, 0)),-1)</f>
        <v>0</v>
      </c>
      <c r="J425" s="5">
        <f>IFERROR(INDEX(BuffData!$AT$3:$BO$119, MATCH(J$16, BuffData!$A$3:$A$119, 0), MATCH($E425, BuffData!$AT$2:$BO$2, 0)),-1)</f>
        <v>0</v>
      </c>
      <c r="K425" s="5">
        <f>IFERROR(INDEX(BuffData!$AT$3:$BO$119, MATCH(K$16, BuffData!$A$3:$A$119, 0), MATCH($E425, BuffData!$AT$2:$BO$2, 0)),-1)</f>
        <v>25</v>
      </c>
      <c r="L425" s="5">
        <f>IFERROR(INDEX(SeasonData!$A$3:$W$27, MATCH(L$16, SeasonData!$A$3:$A$116, 0), MATCH(E425, SeasonData!$A$2:$W$2, 0)),-1)</f>
        <v>0</v>
      </c>
      <c r="M425" s="5">
        <f>SUM(G425:L425)</f>
        <v>24</v>
      </c>
      <c r="O425" s="5" t="s">
        <v>167</v>
      </c>
      <c r="P425" s="5">
        <f>Q410 * (Q411+100)/100 * Q412/100 * ((1-Q413/100) + Q413/100*Q414/100) * (Q415+Q416+Q417+100)/100 * (Q418+Q419+Q420+100)/100 * (800 + 8*$N$3 ) / (800 + 8*$N$3 + (792 + 8*$N$4)*(1-Q421/100)) * (1+Q422/100) * (1 - $Q$3/100 + Q423/100)</f>
        <v>12627.943245558065</v>
      </c>
      <c r="T425" s="5" t="s">
        <v>167</v>
      </c>
      <c r="U425" s="5">
        <f>V410 * (V411+100)/100 * V412/100 * ((1-V413/100) + V413/100*V414/100) * (V415+V416+V417+100)/100 * (V418+V419+V420+100)/100 * (800 + 8*$N$3 ) / (800 + 8*$N$3 + (792 + 8*$N$4)*(1-V421/100)) * (1+V422/100) * (1 - $Q$3/100 + V423/100)</f>
        <v>11794.355337592826</v>
      </c>
      <c r="Y425" s="5" t="s">
        <v>167</v>
      </c>
      <c r="Z425" s="5">
        <f>AA410 * (AA411+100)/100 * AA412/100 * ((1-AA413/100) + AA413/100*AA414/100) * (AA415+AA416+AA417+100)/100 * (AA418+AA419+AA420+100)/100 * (800 + 8*$N$3 ) / (800 + 8*$N$3 + (792 + 8*$N$4)*(1-AA421/100)) * (1+AA422/100) * (1 - $Q$3/100 + AA423/100)</f>
        <v>7864.9958690813255</v>
      </c>
      <c r="AD425" s="5" t="s">
        <v>167</v>
      </c>
      <c r="AE425" s="5">
        <f>AF410 * (AF411+100)/100 * AF412/100 * ((1-AF413/100) + AF413/100*AF414/100) * (AF415+AF416+AF417+100)/100 * (AF418+AF419+AF420+100)/100 * (800 + 8*$N$3 ) / (800 + 8*$N$3 + (792 + 8*$N$4)*(1-AF421/100)) * (1+AF422/100) * (1 - $Q$3/100 + AF423/100)</f>
        <v>25208.159146233524</v>
      </c>
      <c r="AI425" s="5" t="s">
        <v>167</v>
      </c>
      <c r="AJ425" s="5">
        <f>AK410 * (AK411+100)/100 * AK412/100 * ((1-AK413/100) + AK413/100*AK414/100) * (AK415+AK416+AK417+100)/100 * (AK418+AK419+AK420+100)/100 * (800 + 8*$N$3 ) / (800 + 8*$N$3 + (792 + 8*$N$4)*(1-AK421/100)) * (1+AK422/100) * (1 - $Q$3/100 + AK423/100)</f>
        <v>20536.217457024206</v>
      </c>
      <c r="AN425" s="5" t="s">
        <v>167</v>
      </c>
      <c r="AO425" s="5">
        <f>AP410 * (AP411+100)/100 * AP412/100 * ((1-AP413/100) + AP413/100*AP414/100) * (AP415+AP416+AP417+100)/100 * (AP418+AP419+AP420+100)/100 * (800 + 8*$N$3 ) / (800 + 8*$N$3 + (792 + 8*$N$4)*(1-AP421/100)) * (1+AP422/100) * (1 - $Q$3/100 + AP423/100)</f>
        <v>19597.569268661875</v>
      </c>
      <c r="AS425" s="5" t="s">
        <v>167</v>
      </c>
      <c r="AT425" s="5">
        <f>AU410 * (AU411+100)/100 * AU412/100 * ((1-AU413/100) + AU413/100*AU414/100) * (AU415+AU416+AU417+100)/100 * (AU418+AU419+AU420+100)/100 * (800 + 8*$N$3 ) / (800 + 8*$N$3 + (792 + 8*$N$4)*(1-AU421/100)) * (1+AU422/100) * (1 - $Q$3/100 + AU423/100)</f>
        <v>20536.217457024206</v>
      </c>
      <c r="AX425" s="5" t="s">
        <v>167</v>
      </c>
      <c r="AY425" s="5">
        <f>AZ410 * (AZ411+100)/100 * AZ412/100 * ((1-AZ413/100) + AZ413/100*AZ414/100) * (AZ415+AZ416+AZ417+100)/100 * (AZ418+AZ419+AZ420+100)/100 * (800 + 8*$N$3 ) / (800 + 8*$N$3 + (792 + 8*$N$4)*(1-AZ421/100)) * (1+AZ422/100) * (1 - $Q$3/100 + AZ423/100)</f>
        <v>19597.569268661875</v>
      </c>
      <c r="BC425" s="5" t="s">
        <v>167</v>
      </c>
      <c r="BD425" s="5">
        <f>BE410 * (BE411+100)/100 * BE412/100 * ((1-BE413/100) + BE413/100*BE414/100) * (BE415+BE416+BE417+100)/100 * (BE418+BE419+BE420+100)/100 * (800 + 8*$N$3 ) / (800 + 8*$N$3 + (792 + 8*$N$4)*(1-BE421/100)) * (1+BE422/100) * (1 - $Q$3/100 + BE423/100)</f>
        <v>33564.412529944064</v>
      </c>
    </row>
    <row r="426" spans="5:57" x14ac:dyDescent="0.3">
      <c r="E426" s="5" t="s">
        <v>104</v>
      </c>
      <c r="F426" s="6"/>
      <c r="G426" s="5">
        <f>IFERROR(INDEX(BuffData!$B$3:$W$119, MATCH($E407, BuffData!$A$3:$A$119, 0), MATCH($E426, BuffData!$B$2:$W$2, 0)),-1)</f>
        <v>0</v>
      </c>
      <c r="H426" s="5">
        <f>IFERROR(INDEX(BuffData!$X$3:$AS$119, MATCH(H406, BuffData!$A$3:$A$119, 0), MATCH($E426, BuffData!$X$2:$AS$2, 0)),-1)</f>
        <v>-1</v>
      </c>
      <c r="I426" s="5">
        <f>IFERROR(INDEX(BuffData!$AT$3:$BO$119, MATCH(I$16, BuffData!$A$3:$A$119, 0), MATCH($E426, BuffData!$AT$2:$BO$2, 0)),-1)</f>
        <v>0</v>
      </c>
      <c r="J426" s="5">
        <f>IFERROR(INDEX(BuffData!$AT$3:$BO$119, MATCH(J$16, BuffData!$A$3:$A$119, 0), MATCH($E426, BuffData!$AT$2:$BO$2, 0)),-1)</f>
        <v>0</v>
      </c>
      <c r="K426" s="5">
        <f>IFERROR(INDEX(BuffData!$AT$3:$BO$119, MATCH(K$16, BuffData!$A$3:$A$119, 0), MATCH($E426, BuffData!$AT$2:$BO$2, 0)),-1)</f>
        <v>0</v>
      </c>
      <c r="L426" s="5">
        <f>IFERROR(INDEX(SeasonData!$A$3:$W$27, MATCH(L$16, SeasonData!$A$3:$A$116, 0), MATCH(E426, SeasonData!$A$2:$W$2, 0)),-1)</f>
        <v>0</v>
      </c>
      <c r="M426" s="5">
        <f t="shared" ref="M426:M428" si="202">SUM(G426:L426)</f>
        <v>-1</v>
      </c>
    </row>
    <row r="427" spans="5:57" x14ac:dyDescent="0.3">
      <c r="E427" s="5" t="s">
        <v>110</v>
      </c>
      <c r="F427" s="6"/>
      <c r="G427" s="5">
        <f>IFERROR(INDEX(BuffData!$B$3:$W$119, MATCH($E407, BuffData!$A$3:$A$119, 0), MATCH($E427, BuffData!$B$2:$W$2, 0)),-1)</f>
        <v>0</v>
      </c>
      <c r="H427" s="5">
        <f>IFERROR(INDEX(BuffData!$X$3:$AS$119, MATCH(H406, BuffData!$A$3:$A$119, 0), MATCH($E427, BuffData!$X$2:$AS$2, 0)),-1)</f>
        <v>-1</v>
      </c>
      <c r="I427" s="5">
        <f>IFERROR(INDEX(BuffData!$AT$3:$BO$119, MATCH(I$16, BuffData!$A$3:$A$119, 0), MATCH($E427, BuffData!$AT$2:$BO$2, 0)),-1)</f>
        <v>0</v>
      </c>
      <c r="J427" s="5">
        <f>IFERROR(INDEX(BuffData!$AT$3:$BO$119, MATCH(J$16, BuffData!$A$3:$A$119, 0), MATCH($E427, BuffData!$AT$2:$BO$2, 0)),-1)</f>
        <v>0</v>
      </c>
      <c r="K427" s="5">
        <f>IFERROR(INDEX(BuffData!$AT$3:$BO$119, MATCH(K$16, BuffData!$A$3:$A$119, 0), MATCH($E427, BuffData!$AT$2:$BO$2, 0)),-1)</f>
        <v>0</v>
      </c>
      <c r="L427" s="5">
        <f>IFERROR(INDEX(SeasonData!$A$3:$W$27, MATCH(L$16, SeasonData!$A$3:$A$116, 0), MATCH(E427, SeasonData!$A$2:$W$2, 0)),-1)</f>
        <v>0</v>
      </c>
      <c r="M427" s="5">
        <f t="shared" si="202"/>
        <v>-1</v>
      </c>
    </row>
    <row r="428" spans="5:57" x14ac:dyDescent="0.3">
      <c r="E428" s="5" t="s">
        <v>133</v>
      </c>
      <c r="F428" s="6"/>
      <c r="G428" s="5">
        <f>IFERROR(INDEX(BuffData!$B$3:$W$119, MATCH($E407, BuffData!$A$3:$A$119, 0), MATCH($E428, BuffData!$B$2:$W$2, 0)),-1)</f>
        <v>0</v>
      </c>
      <c r="H428" s="5">
        <f>IFERROR(INDEX(BuffData!$X$3:$AS$119, MATCH(H406, BuffData!$A$3:$A$119, 0), MATCH($E428, BuffData!$X$2:$AS$2, 0)),-1)</f>
        <v>-1</v>
      </c>
      <c r="I428" s="5">
        <f>IFERROR(INDEX(BuffData!$AT$3:$BO$119, MATCH(I$16, BuffData!$A$3:$A$119, 0), MATCH($E428, BuffData!$AT$2:$BO$2, 0)),-1)</f>
        <v>0</v>
      </c>
      <c r="J428" s="5">
        <f>IFERROR(INDEX(BuffData!$AT$3:$BO$119, MATCH(J$16, BuffData!$A$3:$A$119, 0), MATCH($E428, BuffData!$AT$2:$BO$2, 0)),-1)</f>
        <v>0</v>
      </c>
      <c r="K428" s="5">
        <f>IFERROR(INDEX(BuffData!$AT$3:$BO$119, MATCH(K$16, BuffData!$A$3:$A$119, 0), MATCH($E428, BuffData!$AT$2:$BO$2, 0)),-1)</f>
        <v>0</v>
      </c>
      <c r="L428" s="5">
        <f>IFERROR(INDEX(SeasonData!$A$3:$W$27, MATCH(L$16, SeasonData!$A$3:$A$116, 0), MATCH(E428, SeasonData!$A$2:$W$2, 0)),-1)</f>
        <v>0</v>
      </c>
      <c r="M428" s="5">
        <f t="shared" si="202"/>
        <v>-1</v>
      </c>
    </row>
    <row r="432" spans="5:57" x14ac:dyDescent="0.3">
      <c r="H432" s="5" t="str">
        <f>IFERROR(
  CHOOSE(
    MATCH(E433, $E$2:$E$4, 0),
    $E$3, $E$4, $E$2
  ),
  "선택 필요"
)</f>
        <v>선택 필요</v>
      </c>
      <c r="I432" s="5" t="str">
        <f>$E$2</f>
        <v>유노</v>
      </c>
      <c r="J432" s="5" t="str">
        <f>$E$3</f>
        <v>린네</v>
      </c>
      <c r="K432" s="5" t="str">
        <f>$E$4</f>
        <v>모니에</v>
      </c>
      <c r="L432" s="5" t="str">
        <f>$K$3</f>
        <v>능양</v>
      </c>
      <c r="N432" s="23" t="s">
        <v>152</v>
      </c>
      <c r="S432" s="23" t="s">
        <v>152</v>
      </c>
      <c r="X432" s="23" t="s">
        <v>152</v>
      </c>
      <c r="AC432" s="23" t="s">
        <v>152</v>
      </c>
      <c r="AH432" s="23" t="s">
        <v>152</v>
      </c>
      <c r="AM432" s="23" t="s">
        <v>152</v>
      </c>
      <c r="AR432" s="23" t="s">
        <v>152</v>
      </c>
      <c r="AW432" s="23" t="s">
        <v>152</v>
      </c>
    </row>
    <row r="433" spans="1:52" x14ac:dyDescent="0.3">
      <c r="E433" s="23" t="s">
        <v>27</v>
      </c>
      <c r="F433" s="5" t="s">
        <v>143</v>
      </c>
      <c r="G433" s="5" t="s">
        <v>105</v>
      </c>
      <c r="H433" s="5" t="s">
        <v>142</v>
      </c>
      <c r="I433" s="5" t="s">
        <v>124</v>
      </c>
      <c r="J433" s="5" t="s">
        <v>125</v>
      </c>
      <c r="K433" s="5" t="s">
        <v>151</v>
      </c>
      <c r="L433" s="5" t="s">
        <v>149</v>
      </c>
      <c r="M433" s="5" t="s">
        <v>109</v>
      </c>
      <c r="N433" s="5" t="s">
        <v>150</v>
      </c>
      <c r="O433" s="153" t="s">
        <v>114</v>
      </c>
      <c r="P433" s="154"/>
      <c r="Q433" s="155"/>
      <c r="S433" s="5" t="s">
        <v>150</v>
      </c>
      <c r="T433" s="153" t="s">
        <v>188</v>
      </c>
      <c r="U433" s="154"/>
      <c r="V433" s="155"/>
      <c r="X433" s="5" t="s">
        <v>150</v>
      </c>
      <c r="Y433" s="153" t="s">
        <v>157</v>
      </c>
      <c r="Z433" s="154"/>
      <c r="AA433" s="155"/>
      <c r="AC433" s="5" t="s">
        <v>150</v>
      </c>
      <c r="AD433" s="153" t="s">
        <v>156</v>
      </c>
      <c r="AE433" s="154"/>
      <c r="AF433" s="155"/>
      <c r="AH433" s="5" t="s">
        <v>150</v>
      </c>
      <c r="AI433" s="153" t="s">
        <v>225</v>
      </c>
      <c r="AJ433" s="154"/>
      <c r="AK433" s="155"/>
      <c r="AM433" s="5" t="s">
        <v>150</v>
      </c>
      <c r="AN433" s="153" t="s">
        <v>226</v>
      </c>
      <c r="AO433" s="154"/>
      <c r="AP433" s="155"/>
      <c r="AR433" s="5" t="s">
        <v>150</v>
      </c>
      <c r="AS433" s="153" t="s">
        <v>227</v>
      </c>
      <c r="AT433" s="154"/>
      <c r="AU433" s="155"/>
      <c r="AW433" s="5" t="s">
        <v>150</v>
      </c>
      <c r="AX433" s="153" t="s">
        <v>177</v>
      </c>
      <c r="AY433" s="154"/>
      <c r="AZ433" s="155"/>
    </row>
    <row r="434" spans="1:52" x14ac:dyDescent="0.3">
      <c r="E434" s="5" t="s">
        <v>115</v>
      </c>
      <c r="F434" s="5">
        <f>INDEX(CharacterData!$A$3:$AV$36, MATCH(E433, CharacterData!$A$3:$A$36, 0), MATCH($E434, CharacterData!$A$2:$AV$2, 0))</f>
        <v>963</v>
      </c>
      <c r="G434" s="6"/>
      <c r="H434" s="6"/>
      <c r="I434" s="6"/>
      <c r="J434" s="6"/>
      <c r="K434" s="6"/>
      <c r="L434" s="6"/>
      <c r="M434" s="5">
        <f>F434</f>
        <v>963</v>
      </c>
      <c r="N434" s="5" t="s">
        <v>118</v>
      </c>
      <c r="O434" s="153" t="s">
        <v>159</v>
      </c>
      <c r="P434" s="154"/>
      <c r="Q434" s="155"/>
      <c r="S434" s="5" t="s">
        <v>118</v>
      </c>
      <c r="T434" s="153" t="s">
        <v>164</v>
      </c>
      <c r="U434" s="154"/>
      <c r="V434" s="155"/>
      <c r="X434" s="5" t="s">
        <v>118</v>
      </c>
      <c r="Y434" s="153" t="s">
        <v>163</v>
      </c>
      <c r="Z434" s="154"/>
      <c r="AA434" s="155"/>
      <c r="AC434" s="5" t="s">
        <v>118</v>
      </c>
      <c r="AD434" s="153" t="s">
        <v>171</v>
      </c>
      <c r="AE434" s="154"/>
      <c r="AF434" s="155"/>
      <c r="AH434" s="5" t="s">
        <v>118</v>
      </c>
      <c r="AI434" s="153" t="s">
        <v>163</v>
      </c>
      <c r="AJ434" s="154"/>
      <c r="AK434" s="155"/>
      <c r="AM434" s="5" t="s">
        <v>118</v>
      </c>
      <c r="AN434" s="153" t="s">
        <v>163</v>
      </c>
      <c r="AO434" s="154"/>
      <c r="AP434" s="155"/>
      <c r="AR434" s="5" t="s">
        <v>118</v>
      </c>
      <c r="AS434" s="153" t="s">
        <v>163</v>
      </c>
      <c r="AT434" s="154"/>
      <c r="AU434" s="155"/>
      <c r="AW434" s="5" t="s">
        <v>118</v>
      </c>
      <c r="AX434" s="153" t="s">
        <v>159</v>
      </c>
      <c r="AY434" s="154"/>
      <c r="AZ434" s="155"/>
    </row>
    <row r="435" spans="1:52" x14ac:dyDescent="0.3">
      <c r="A435" s="1" t="s">
        <v>27</v>
      </c>
      <c r="B435" s="1" t="s">
        <v>178</v>
      </c>
      <c r="C435" s="1">
        <f>P451+U451+Z451+AE451+AJ451+AO451+AT451+AY451+BD451+BI451+BN451+BS451+BX451+CC451</f>
        <v>237445.95838040259</v>
      </c>
      <c r="E435" s="5" t="s">
        <v>116</v>
      </c>
      <c r="F435" s="5">
        <f>INDEX(CharacterData!$A$3:$AV$36, MATCH(E433, CharacterData!$A$3:$A$36, 0), MATCH($E435, CharacterData!$A$2:$AV$2, 0))</f>
        <v>111.3447559709242</v>
      </c>
      <c r="G435" s="5">
        <f>IFERROR(INDEX(BuffData!$B$3:$W$119, MATCH($E433, BuffData!$A$3:$A$119, 0), MATCH("공격력 버프", BuffData!$B$2:$W$2, 0)),-1)</f>
        <v>32</v>
      </c>
      <c r="H435" s="5">
        <f>IFERROR(INDEX(BuffData!$X$3:$AS$119, MATCH(H432, BuffData!$A$3:$A$119, 0), MATCH("공격력 버프", BuffData!$X$2:$AS$2, 0)),-1)</f>
        <v>-1</v>
      </c>
      <c r="I435" s="5">
        <f>IFERROR(INDEX(BuffData!$AT$3:$BO$119, MATCH(I$16, BuffData!$A$3:$A$119, 0), MATCH("공격력 버프", BuffData!$AT$2:$BO$2, 0)),-1)</f>
        <v>0</v>
      </c>
      <c r="J435" s="5">
        <f>IFERROR(INDEX(BuffData!$AT$3:$BO$119, MATCH(J$16, BuffData!$A$3:$A$119, 0), MATCH("공격력 버프", BuffData!$AT$2:$BO$2, 0)),-1)</f>
        <v>0</v>
      </c>
      <c r="K435" s="5">
        <f>IFERROR(INDEX(BuffData!$AT$3:$BO$119, MATCH(K$16, BuffData!$A$3:$A$119, 0), MATCH("공격력 버프", BuffData!$AT$2:$BO$2, 0)),-1)</f>
        <v>25</v>
      </c>
      <c r="L435" s="5">
        <f>IFERROR(INDEX(SeasonData!$A$3:$W$27, MATCH(L$16, SeasonData!$A$3:$A$116, 0), MATCH("공격력 버프", SeasonData!$A$2:$W$2, 0)),-1)</f>
        <v>0</v>
      </c>
      <c r="M435" s="5">
        <f>SUM(F435:L435)</f>
        <v>167.34475597092421</v>
      </c>
      <c r="N435" s="5"/>
      <c r="O435" s="5" t="s">
        <v>112</v>
      </c>
      <c r="P435" s="5" t="s">
        <v>113</v>
      </c>
      <c r="Q435" s="5" t="s">
        <v>111</v>
      </c>
      <c r="S435" s="5"/>
      <c r="T435" s="5" t="s">
        <v>112</v>
      </c>
      <c r="U435" s="5" t="s">
        <v>113</v>
      </c>
      <c r="V435" s="5" t="s">
        <v>111</v>
      </c>
      <c r="X435" s="5"/>
      <c r="Y435" s="5" t="s">
        <v>112</v>
      </c>
      <c r="Z435" s="5" t="s">
        <v>113</v>
      </c>
      <c r="AA435" s="5" t="s">
        <v>111</v>
      </c>
      <c r="AC435" s="5"/>
      <c r="AD435" s="5" t="s">
        <v>112</v>
      </c>
      <c r="AE435" s="5" t="s">
        <v>113</v>
      </c>
      <c r="AF435" s="5" t="s">
        <v>111</v>
      </c>
      <c r="AH435" s="5"/>
      <c r="AI435" s="5" t="s">
        <v>112</v>
      </c>
      <c r="AJ435" s="5" t="s">
        <v>113</v>
      </c>
      <c r="AK435" s="5" t="s">
        <v>111</v>
      </c>
      <c r="AM435" s="5"/>
      <c r="AN435" s="5" t="s">
        <v>112</v>
      </c>
      <c r="AO435" s="5" t="s">
        <v>113</v>
      </c>
      <c r="AP435" s="5" t="s">
        <v>111</v>
      </c>
      <c r="AR435" s="5"/>
      <c r="AS435" s="5" t="s">
        <v>112</v>
      </c>
      <c r="AT435" s="5" t="s">
        <v>113</v>
      </c>
      <c r="AU435" s="5" t="s">
        <v>111</v>
      </c>
      <c r="AW435" s="5"/>
      <c r="AX435" s="5" t="s">
        <v>112</v>
      </c>
      <c r="AY435" s="5" t="s">
        <v>113</v>
      </c>
      <c r="AZ435" s="5" t="s">
        <v>111</v>
      </c>
    </row>
    <row r="436" spans="1:52" x14ac:dyDescent="0.3">
      <c r="B436" s="1" t="s">
        <v>179</v>
      </c>
      <c r="C436" s="1">
        <v>6.8</v>
      </c>
      <c r="E436" s="5" t="s">
        <v>1</v>
      </c>
      <c r="F436" s="5">
        <f>INDEX(CharacterData!$A$3:$AV$36, MATCH(E433, CharacterData!$A$3:$A$36, 0), MATCH($E436, CharacterData!$A$2:$AV$2, 0))</f>
        <v>76.5</v>
      </c>
      <c r="G436" s="5">
        <f>IFERROR(INDEX(BuffData!$B$3:$W$119, MATCH($E433, BuffData!$A$3:$A$119, 0), MATCH($E436, BuffData!$B$2:$W$2, 0)),-1)</f>
        <v>0</v>
      </c>
      <c r="H436" s="5">
        <f>IFERROR(INDEX(BuffData!$X$3:$AS$119, MATCH(H432, BuffData!$A$3:$A$119, 0), MATCH($E436, BuffData!$X$2:$AS$2, 0)),-1)</f>
        <v>-1</v>
      </c>
      <c r="I436" s="5">
        <f>IFERROR(INDEX(BuffData!$AT$3:$BO$119, MATCH(I$16, BuffData!$A$3:$A$119, 0), MATCH($E436, BuffData!$AT$2:$BO$2, 0)),-1)</f>
        <v>0</v>
      </c>
      <c r="J436" s="5">
        <f>IFERROR(INDEX(BuffData!$AT$3:$BO$119, MATCH(J$16, BuffData!$A$3:$A$119, 0), MATCH($E436, BuffData!$AT$2:$BO$2, 0)),-1)</f>
        <v>0</v>
      </c>
      <c r="K436" s="5">
        <f>IFERROR(INDEX(BuffData!$AT$3:$BO$119, MATCH(K$16, BuffData!$A$3:$A$119, 0), MATCH($E436, BuffData!$AT$2:$BO$2, 0)),-1)</f>
        <v>0</v>
      </c>
      <c r="L436" s="5">
        <f>IFERROR(INDEX(SeasonData!$A$3:$W$27, MATCH(L$16, SeasonData!$A$3:$A$116, 0), MATCH(E436, SeasonData!$A$2:$W$2, 0)),-1)</f>
        <v>0</v>
      </c>
      <c r="M436" s="5">
        <f t="shared" ref="M436:M442" si="203">SUM(F436:L436)</f>
        <v>75.5</v>
      </c>
      <c r="N436" s="5" t="s">
        <v>115</v>
      </c>
      <c r="O436" s="6"/>
      <c r="P436" s="6"/>
      <c r="Q436" s="5">
        <f>$M434</f>
        <v>963</v>
      </c>
      <c r="S436" s="5" t="s">
        <v>115</v>
      </c>
      <c r="T436" s="6"/>
      <c r="U436" s="6"/>
      <c r="V436" s="5">
        <f>$M434</f>
        <v>963</v>
      </c>
      <c r="X436" s="5" t="s">
        <v>115</v>
      </c>
      <c r="Y436" s="6"/>
      <c r="Z436" s="6"/>
      <c r="AA436" s="5">
        <f>$M434</f>
        <v>963</v>
      </c>
      <c r="AC436" s="5" t="s">
        <v>115</v>
      </c>
      <c r="AD436" s="6"/>
      <c r="AE436" s="6"/>
      <c r="AF436" s="5">
        <f>$M434</f>
        <v>963</v>
      </c>
      <c r="AH436" s="5" t="s">
        <v>115</v>
      </c>
      <c r="AI436" s="6"/>
      <c r="AJ436" s="6"/>
      <c r="AK436" s="5">
        <f>$M434</f>
        <v>963</v>
      </c>
      <c r="AM436" s="5" t="s">
        <v>115</v>
      </c>
      <c r="AN436" s="6"/>
      <c r="AO436" s="6"/>
      <c r="AP436" s="5">
        <f>$M434</f>
        <v>963</v>
      </c>
      <c r="AR436" s="5" t="s">
        <v>115</v>
      </c>
      <c r="AS436" s="6"/>
      <c r="AT436" s="6"/>
      <c r="AU436" s="5">
        <f>$M434</f>
        <v>963</v>
      </c>
      <c r="AW436" s="5" t="s">
        <v>115</v>
      </c>
      <c r="AX436" s="6"/>
      <c r="AY436" s="6"/>
      <c r="AZ436" s="5">
        <f>$M434</f>
        <v>963</v>
      </c>
    </row>
    <row r="437" spans="1:52" x14ac:dyDescent="0.3">
      <c r="E437" s="5" t="s">
        <v>87</v>
      </c>
      <c r="F437" s="5">
        <f>INDEX(CharacterData!$A$3:$AV$36, MATCH(E433, CharacterData!$A$3:$A$36, 0), MATCH($E437, CharacterData!$A$2:$AV$2, 0))</f>
        <v>216.4</v>
      </c>
      <c r="G437" s="5">
        <f>IFERROR(INDEX(BuffData!$B$3:$W$119, MATCH($E433, BuffData!$A$3:$A$119, 0), MATCH($E437, BuffData!$B$2:$W$2, 0)),-1)</f>
        <v>0</v>
      </c>
      <c r="H437" s="5">
        <f>IFERROR(INDEX(BuffData!$X$3:$AS$119, MATCH(H432, BuffData!$A$3:$A$119, 0), MATCH($E437, BuffData!$X$2:$AS$2, 0)),-1)</f>
        <v>-1</v>
      </c>
      <c r="I437" s="5">
        <f>IFERROR(INDEX(BuffData!$AT$3:$BO$119, MATCH(I$16, BuffData!$A$3:$A$119, 0), MATCH($E437, BuffData!$AT$2:$BO$2, 0)),-1)</f>
        <v>0</v>
      </c>
      <c r="J437" s="5">
        <f>IFERROR(INDEX(BuffData!$AT$3:$BO$119, MATCH(J$16, BuffData!$A$3:$A$119, 0), MATCH($E437, BuffData!$AT$2:$BO$2, 0)),-1)</f>
        <v>0</v>
      </c>
      <c r="K437" s="5">
        <f>IFERROR(INDEX(BuffData!$AT$3:$BO$119, MATCH(K$16, BuffData!$A$3:$A$119, 0), MATCH($E437, BuffData!$AT$2:$BO$2, 0)),-1)</f>
        <v>20</v>
      </c>
      <c r="L437" s="5">
        <f>IFERROR(INDEX(SeasonData!$A$3:$W$27, MATCH(L$16, SeasonData!$A$3:$A$116, 0), MATCH(E437, SeasonData!$A$2:$W$2, 0)),-1)</f>
        <v>0</v>
      </c>
      <c r="M437" s="5">
        <f t="shared" si="203"/>
        <v>235.4</v>
      </c>
      <c r="N437" s="5" t="s">
        <v>116</v>
      </c>
      <c r="O437" s="5">
        <f>ROUND($M435,2)</f>
        <v>167.34</v>
      </c>
      <c r="P437" s="5">
        <v>0</v>
      </c>
      <c r="Q437" s="5">
        <f>P437+O437</f>
        <v>167.34</v>
      </c>
      <c r="S437" s="5" t="s">
        <v>116</v>
      </c>
      <c r="T437" s="5">
        <f>ROUND($M435,2)</f>
        <v>167.34</v>
      </c>
      <c r="U437" s="5">
        <v>0</v>
      </c>
      <c r="V437" s="5">
        <f>U437+T437</f>
        <v>167.34</v>
      </c>
      <c r="X437" s="5" t="s">
        <v>116</v>
      </c>
      <c r="Y437" s="5">
        <f>ROUND($M435,2)</f>
        <v>167.34</v>
      </c>
      <c r="Z437" s="5">
        <v>0</v>
      </c>
      <c r="AA437" s="5">
        <f>Z437+Y437</f>
        <v>167.34</v>
      </c>
      <c r="AC437" s="5" t="s">
        <v>116</v>
      </c>
      <c r="AD437" s="5">
        <f>ROUND($M435,2)</f>
        <v>167.34</v>
      </c>
      <c r="AE437" s="5">
        <v>0</v>
      </c>
      <c r="AF437" s="5">
        <f>AE437+AD437</f>
        <v>167.34</v>
      </c>
      <c r="AH437" s="5" t="s">
        <v>116</v>
      </c>
      <c r="AI437" s="5">
        <f>ROUND($M435,2)</f>
        <v>167.34</v>
      </c>
      <c r="AJ437" s="5">
        <v>0</v>
      </c>
      <c r="AK437" s="5">
        <f>AJ437+AI437</f>
        <v>167.34</v>
      </c>
      <c r="AM437" s="5" t="s">
        <v>116</v>
      </c>
      <c r="AN437" s="5">
        <f>ROUND($M435,2)</f>
        <v>167.34</v>
      </c>
      <c r="AO437" s="5">
        <v>0</v>
      </c>
      <c r="AP437" s="5">
        <f>AO437+AN437</f>
        <v>167.34</v>
      </c>
      <c r="AR437" s="5" t="s">
        <v>116</v>
      </c>
      <c r="AS437" s="5">
        <f>ROUND($M435,2)</f>
        <v>167.34</v>
      </c>
      <c r="AT437" s="5">
        <v>0</v>
      </c>
      <c r="AU437" s="5">
        <f>AT437+AS437</f>
        <v>167.34</v>
      </c>
      <c r="AW437" s="5" t="s">
        <v>116</v>
      </c>
      <c r="AX437" s="5">
        <f>ROUND($M435,2)</f>
        <v>167.34</v>
      </c>
      <c r="AY437" s="5">
        <v>0</v>
      </c>
      <c r="AZ437" s="5">
        <f>AY437+AX437</f>
        <v>167.34</v>
      </c>
    </row>
    <row r="438" spans="1:52" x14ac:dyDescent="0.3">
      <c r="E438" s="21" t="s">
        <v>99</v>
      </c>
      <c r="F438" s="5">
        <f>INDEX(CharacterData!$A$3:$AV$36, MATCH(E433, CharacterData!$A$3:$A$36, 0), MATCH($E438, CharacterData!$A$2:$AV$2, 0))</f>
        <v>0</v>
      </c>
      <c r="G438" s="5">
        <f>IFERROR(INDEX(BuffData!$B$3:$W$119, MATCH($E433, BuffData!$A$3:$A$119, 0), MATCH($E438, BuffData!$B$2:$W$2, 0)),-1)</f>
        <v>0</v>
      </c>
      <c r="H438" s="5">
        <f>IFERROR(INDEX(BuffData!$X$3:$AS$119, MATCH(H432, BuffData!$A$3:$A$119, 0), MATCH($E438, BuffData!$X$2:$AS$2, 0)),-1)</f>
        <v>-1</v>
      </c>
      <c r="I438" s="5">
        <f>IFERROR(INDEX(BuffData!$AT$3:$BO$119, MATCH(I$16, BuffData!$A$3:$A$119, 0), MATCH($E438, BuffData!$AT$2:$BO$2, 0)),-1)</f>
        <v>0</v>
      </c>
      <c r="J438" s="5">
        <f>IFERROR(INDEX(BuffData!$AT$3:$BO$119, MATCH(J$16, BuffData!$A$3:$A$119, 0), MATCH($E438, BuffData!$AT$2:$BO$2, 0)),-1)</f>
        <v>0</v>
      </c>
      <c r="K438" s="5">
        <f>IFERROR(INDEX(BuffData!$AT$3:$BO$119, MATCH(K$16, BuffData!$A$3:$A$119, 0), MATCH($E438, BuffData!$AT$2:$BO$2, 0)),-1)</f>
        <v>0</v>
      </c>
      <c r="L438" s="5">
        <f>IFERROR(INDEX(SeasonData!$A$3:$W$27, MATCH(L$16, SeasonData!$A$3:$A$116, 0), MATCH(E438, SeasonData!$A$2:$W$2, 0)),-1)</f>
        <v>0</v>
      </c>
      <c r="M438" s="5">
        <f t="shared" si="203"/>
        <v>-1</v>
      </c>
      <c r="N438" s="5" t="s">
        <v>117</v>
      </c>
      <c r="O438" s="6"/>
      <c r="P438" s="5">
        <v>0</v>
      </c>
      <c r="Q438" s="24">
        <v>169</v>
      </c>
      <c r="S438" s="5" t="s">
        <v>117</v>
      </c>
      <c r="T438" s="6"/>
      <c r="U438" s="5">
        <v>0</v>
      </c>
      <c r="V438" s="24">
        <v>208.4</v>
      </c>
      <c r="X438" s="5" t="s">
        <v>117</v>
      </c>
      <c r="Y438" s="6"/>
      <c r="Z438" s="5">
        <v>0</v>
      </c>
      <c r="AA438" s="24">
        <v>835</v>
      </c>
      <c r="AC438" s="5" t="s">
        <v>117</v>
      </c>
      <c r="AD438" s="6"/>
      <c r="AE438" s="5">
        <v>0</v>
      </c>
      <c r="AF438" s="24">
        <v>491.8</v>
      </c>
      <c r="AH438" s="5" t="s">
        <v>117</v>
      </c>
      <c r="AI438" s="6"/>
      <c r="AJ438" s="5">
        <v>0</v>
      </c>
      <c r="AK438" s="24">
        <v>322.10000000000002</v>
      </c>
      <c r="AM438" s="5" t="s">
        <v>117</v>
      </c>
      <c r="AN438" s="6"/>
      <c r="AO438" s="5">
        <v>0</v>
      </c>
      <c r="AP438" s="24">
        <v>340</v>
      </c>
      <c r="AR438" s="5" t="s">
        <v>117</v>
      </c>
      <c r="AS438" s="6"/>
      <c r="AT438" s="5">
        <v>0</v>
      </c>
      <c r="AU438" s="24">
        <v>357.9</v>
      </c>
      <c r="AW438" s="5" t="s">
        <v>117</v>
      </c>
      <c r="AX438" s="6"/>
      <c r="AY438" s="5">
        <v>0</v>
      </c>
      <c r="AZ438" s="24">
        <v>480</v>
      </c>
    </row>
    <row r="439" spans="1:52" x14ac:dyDescent="0.3">
      <c r="E439" s="21" t="s">
        <v>100</v>
      </c>
      <c r="F439" s="5">
        <f>INDEX(CharacterData!$A$3:$AV$36, MATCH(E433, CharacterData!$A$3:$A$36, 0), MATCH($E439, CharacterData!$A$2:$AV$2, 0))</f>
        <v>27</v>
      </c>
      <c r="G439" s="5">
        <f>IFERROR(INDEX(BuffData!$B$3:$W$119, MATCH($E433, BuffData!$A$3:$A$119, 0), MATCH($E439, BuffData!$B$2:$W$2, 0)),-1)</f>
        <v>48</v>
      </c>
      <c r="H439" s="5">
        <f>IFERROR(INDEX(BuffData!$X$3:$AS$119, MATCH(H432, BuffData!$A$3:$A$119, 0), MATCH($E439, BuffData!$X$2:$AS$2, 0)),-1)</f>
        <v>-1</v>
      </c>
      <c r="I439" s="5">
        <f>IFERROR(INDEX(BuffData!$AT$3:$BO$119, MATCH(I$16, BuffData!$A$3:$A$119, 0), MATCH($E439, BuffData!$AT$2:$BO$2, 0)),-1)</f>
        <v>0</v>
      </c>
      <c r="J439" s="5">
        <f>IFERROR(INDEX(BuffData!$AT$3:$BO$119, MATCH(J$16, BuffData!$A$3:$A$119, 0), MATCH($E439, BuffData!$AT$2:$BO$2, 0)),-1)</f>
        <v>0</v>
      </c>
      <c r="K439" s="5">
        <f>IFERROR(INDEX(BuffData!$AT$3:$BO$119, MATCH(K$16, BuffData!$A$3:$A$119, 0), MATCH($E439, BuffData!$AT$2:$BO$2, 0)),-1)</f>
        <v>0</v>
      </c>
      <c r="L439" s="5">
        <f>IFERROR(INDEX(SeasonData!$A$3:$W$27, MATCH(L$16, SeasonData!$A$3:$A$116, 0), MATCH(E439, SeasonData!$A$2:$W$2, 0)),-1)</f>
        <v>0</v>
      </c>
      <c r="M439" s="5">
        <f t="shared" si="203"/>
        <v>74</v>
      </c>
      <c r="N439" s="5" t="s">
        <v>1</v>
      </c>
      <c r="O439" s="5">
        <f>$M436</f>
        <v>75.5</v>
      </c>
      <c r="P439" s="5">
        <v>0</v>
      </c>
      <c r="Q439" s="5">
        <f>O439+P439</f>
        <v>75.5</v>
      </c>
      <c r="S439" s="5" t="s">
        <v>1</v>
      </c>
      <c r="T439" s="5">
        <f>$M436</f>
        <v>75.5</v>
      </c>
      <c r="U439" s="5">
        <v>0</v>
      </c>
      <c r="V439" s="5">
        <f>T439+U439</f>
        <v>75.5</v>
      </c>
      <c r="X439" s="5" t="s">
        <v>1</v>
      </c>
      <c r="Y439" s="5">
        <f>$M436</f>
        <v>75.5</v>
      </c>
      <c r="Z439" s="5">
        <v>0</v>
      </c>
      <c r="AA439" s="5">
        <f>Y439+Z439</f>
        <v>75.5</v>
      </c>
      <c r="AC439" s="5" t="s">
        <v>1</v>
      </c>
      <c r="AD439" s="5">
        <f>$M436</f>
        <v>75.5</v>
      </c>
      <c r="AE439" s="5">
        <v>0</v>
      </c>
      <c r="AF439" s="5">
        <f>AD439+AE439</f>
        <v>75.5</v>
      </c>
      <c r="AH439" s="5" t="s">
        <v>1</v>
      </c>
      <c r="AI439" s="5">
        <f>$M436</f>
        <v>75.5</v>
      </c>
      <c r="AJ439" s="5">
        <v>0</v>
      </c>
      <c r="AK439" s="5">
        <f>AI439+AJ439</f>
        <v>75.5</v>
      </c>
      <c r="AM439" s="5" t="s">
        <v>1</v>
      </c>
      <c r="AN439" s="5">
        <f>$M436</f>
        <v>75.5</v>
      </c>
      <c r="AO439" s="5">
        <v>0</v>
      </c>
      <c r="AP439" s="5">
        <f>AN439+AO439</f>
        <v>75.5</v>
      </c>
      <c r="AR439" s="5" t="s">
        <v>1</v>
      </c>
      <c r="AS439" s="5">
        <f>$M436</f>
        <v>75.5</v>
      </c>
      <c r="AT439" s="5">
        <v>0</v>
      </c>
      <c r="AU439" s="5">
        <f>AS439+AT439</f>
        <v>75.5</v>
      </c>
      <c r="AW439" s="5" t="s">
        <v>1</v>
      </c>
      <c r="AX439" s="5">
        <f>$M436</f>
        <v>75.5</v>
      </c>
      <c r="AY439" s="5">
        <v>0</v>
      </c>
      <c r="AZ439" s="5">
        <f>AX439+AY439</f>
        <v>75.5</v>
      </c>
    </row>
    <row r="440" spans="1:52" x14ac:dyDescent="0.3">
      <c r="E440" s="21" t="s">
        <v>101</v>
      </c>
      <c r="F440" s="5">
        <f>INDEX(CharacterData!$A$3:$AV$36, MATCH(E433, CharacterData!$A$3:$A$36, 0), MATCH($E440, CharacterData!$A$2:$AV$2, 0))</f>
        <v>0</v>
      </c>
      <c r="G440" s="5">
        <f>IFERROR(INDEX(BuffData!$B$3:$W$119, MATCH($E433, BuffData!$A$3:$A$119, 0), MATCH($E440, BuffData!$B$2:$W$2, 0)),-1)</f>
        <v>0</v>
      </c>
      <c r="H440" s="5">
        <f>IFERROR(INDEX(BuffData!$X$3:$AS$119, MATCH(H432, BuffData!$A$3:$A$119, 0), MATCH($E440, BuffData!$X$2:$AS$2, 0)),-1)</f>
        <v>-1</v>
      </c>
      <c r="I440" s="5">
        <f>IFERROR(INDEX(BuffData!$AT$3:$BO$119, MATCH(I$16, BuffData!$A$3:$A$119, 0), MATCH($E440, BuffData!$AT$2:$BO$2, 0)),-1)</f>
        <v>0</v>
      </c>
      <c r="J440" s="5">
        <f>IFERROR(INDEX(BuffData!$AT$3:$BO$119, MATCH(J$16, BuffData!$A$3:$A$119, 0), MATCH($E440, BuffData!$AT$2:$BO$2, 0)),-1)</f>
        <v>0</v>
      </c>
      <c r="K440" s="5">
        <f>IFERROR(INDEX(BuffData!$AT$3:$BO$119, MATCH(K$16, BuffData!$A$3:$A$119, 0), MATCH($E440, BuffData!$AT$2:$BO$2, 0)),-1)</f>
        <v>0</v>
      </c>
      <c r="L440" s="5">
        <f>IFERROR(INDEX(SeasonData!$A$3:$W$27, MATCH(L$16, SeasonData!$A$3:$A$116, 0), MATCH(E440, SeasonData!$A$2:$W$2, 0)),-1)</f>
        <v>0</v>
      </c>
      <c r="M440" s="5">
        <f t="shared" si="203"/>
        <v>-1</v>
      </c>
      <c r="N440" s="5" t="s">
        <v>87</v>
      </c>
      <c r="O440" s="5">
        <f>$M437</f>
        <v>235.4</v>
      </c>
      <c r="P440" s="5">
        <v>0</v>
      </c>
      <c r="Q440" s="5">
        <f t="shared" ref="Q440:Q449" si="204">O440+P440</f>
        <v>235.4</v>
      </c>
      <c r="S440" s="5" t="s">
        <v>87</v>
      </c>
      <c r="T440" s="5">
        <f>$M437</f>
        <v>235.4</v>
      </c>
      <c r="U440" s="5">
        <v>0</v>
      </c>
      <c r="V440" s="5">
        <f t="shared" ref="V440:V449" si="205">T440+U440</f>
        <v>235.4</v>
      </c>
      <c r="X440" s="5" t="s">
        <v>87</v>
      </c>
      <c r="Y440" s="5">
        <f>$M437</f>
        <v>235.4</v>
      </c>
      <c r="Z440" s="5">
        <v>0</v>
      </c>
      <c r="AA440" s="5">
        <f t="shared" ref="AA440:AA449" si="206">Y440+Z440</f>
        <v>235.4</v>
      </c>
      <c r="AC440" s="5" t="s">
        <v>87</v>
      </c>
      <c r="AD440" s="5">
        <f>$M437</f>
        <v>235.4</v>
      </c>
      <c r="AE440" s="5">
        <v>0</v>
      </c>
      <c r="AF440" s="5">
        <f t="shared" ref="AF440:AF449" si="207">AD440+AE440</f>
        <v>235.4</v>
      </c>
      <c r="AH440" s="5" t="s">
        <v>87</v>
      </c>
      <c r="AI440" s="5">
        <f>$M437</f>
        <v>235.4</v>
      </c>
      <c r="AJ440" s="5">
        <v>0</v>
      </c>
      <c r="AK440" s="5">
        <f t="shared" ref="AK440:AK449" si="208">AI440+AJ440</f>
        <v>235.4</v>
      </c>
      <c r="AM440" s="5" t="s">
        <v>87</v>
      </c>
      <c r="AN440" s="5">
        <f>$M437</f>
        <v>235.4</v>
      </c>
      <c r="AO440" s="5">
        <v>0</v>
      </c>
      <c r="AP440" s="5">
        <f t="shared" ref="AP440:AP449" si="209">AN440+AO440</f>
        <v>235.4</v>
      </c>
      <c r="AR440" s="5" t="s">
        <v>87</v>
      </c>
      <c r="AS440" s="5">
        <f>$M437</f>
        <v>235.4</v>
      </c>
      <c r="AT440" s="5">
        <v>0</v>
      </c>
      <c r="AU440" s="5">
        <f t="shared" ref="AU440:AU449" si="210">AS440+AT440</f>
        <v>235.4</v>
      </c>
      <c r="AW440" s="5" t="s">
        <v>87</v>
      </c>
      <c r="AX440" s="5">
        <f>$M437</f>
        <v>235.4</v>
      </c>
      <c r="AY440" s="5">
        <v>0</v>
      </c>
      <c r="AZ440" s="5">
        <f t="shared" ref="AZ440:AZ449" si="211">AX440+AY440</f>
        <v>235.4</v>
      </c>
    </row>
    <row r="441" spans="1:52" x14ac:dyDescent="0.3">
      <c r="E441" s="21" t="s">
        <v>102</v>
      </c>
      <c r="F441" s="5">
        <f>INDEX(CharacterData!$A$3:$AV$36, MATCH(E433, CharacterData!$A$3:$A$36, 0), MATCH($E441, CharacterData!$A$2:$AV$2, 0))</f>
        <v>0</v>
      </c>
      <c r="G441" s="5">
        <f>IFERROR(INDEX(BuffData!$B$3:$W$119, MATCH($E433, BuffData!$A$3:$A$119, 0), MATCH($E441, BuffData!$B$2:$W$2, 0)),-1)</f>
        <v>0</v>
      </c>
      <c r="H441" s="5">
        <f>IFERROR(INDEX(BuffData!$X$3:$AS$119, MATCH(H432, BuffData!$A$3:$A$119, 0), MATCH($E441, BuffData!$X$2:$AS$2, 0)),-1)</f>
        <v>-1</v>
      </c>
      <c r="I441" s="5">
        <f>IFERROR(INDEX(BuffData!$AT$3:$BO$119, MATCH(I$16, BuffData!$A$3:$A$119, 0), MATCH($E441, BuffData!$AT$2:$BO$2, 0)),-1)</f>
        <v>0</v>
      </c>
      <c r="J441" s="5">
        <f>IFERROR(INDEX(BuffData!$AT$3:$BO$119, MATCH(J$16, BuffData!$A$3:$A$119, 0), MATCH($E441, BuffData!$AT$2:$BO$2, 0)),-1)</f>
        <v>0</v>
      </c>
      <c r="K441" s="5">
        <f>IFERROR(INDEX(BuffData!$AT$3:$BO$119, MATCH(K$16, BuffData!$A$3:$A$119, 0), MATCH($E441, BuffData!$AT$2:$BO$2, 0)),-1)</f>
        <v>0</v>
      </c>
      <c r="L441" s="5">
        <f>IFERROR(INDEX(SeasonData!$A$3:$W$27, MATCH(L$16, SeasonData!$A$3:$A$116, 0), MATCH(E441, SeasonData!$A$2:$W$2, 0)),-1)</f>
        <v>0</v>
      </c>
      <c r="M441" s="5">
        <f t="shared" si="203"/>
        <v>-1</v>
      </c>
      <c r="N441" s="21" t="s">
        <v>165</v>
      </c>
      <c r="O441" s="5" cm="1">
        <f t="array" ref="O441">IFERROR(
  INDEX($M434:$M455,
    MATCH(
      _xlfn.SWITCH(O434,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0</v>
      </c>
      <c r="P441" s="5">
        <v>0</v>
      </c>
      <c r="Q441" s="5">
        <f t="shared" si="204"/>
        <v>0</v>
      </c>
      <c r="S441" s="21" t="s">
        <v>165</v>
      </c>
      <c r="T441" s="5" cm="1">
        <f t="array" ref="T441">IFERROR(
  INDEX($M434:$M455,
    MATCH(
      _xlfn.SWITCH(T434,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-1</v>
      </c>
      <c r="U441" s="5">
        <v>0</v>
      </c>
      <c r="V441" s="5">
        <f t="shared" si="205"/>
        <v>-1</v>
      </c>
      <c r="X441" s="21" t="s">
        <v>165</v>
      </c>
      <c r="Y441" s="5" cm="1">
        <f t="array" ref="Y441">IFERROR(
  INDEX($M434:$M455,
    MATCH(
      _xlfn.SWITCH(Y434,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74</v>
      </c>
      <c r="Z441" s="5">
        <v>0</v>
      </c>
      <c r="AA441" s="5">
        <f t="shared" si="206"/>
        <v>74</v>
      </c>
      <c r="AC441" s="21" t="s">
        <v>165</v>
      </c>
      <c r="AD441" s="5" cm="1">
        <f t="array" ref="AD441">IFERROR(
  INDEX($M434:$M455,
    MATCH(
      _xlfn.SWITCH(AD434,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-1</v>
      </c>
      <c r="AE441" s="5">
        <v>0</v>
      </c>
      <c r="AF441" s="5">
        <f t="shared" si="207"/>
        <v>-1</v>
      </c>
      <c r="AH441" s="21" t="s">
        <v>165</v>
      </c>
      <c r="AI441" s="5" cm="1">
        <f t="array" ref="AI441">IFERROR(
  INDEX($M434:$M455,
    MATCH(
      _xlfn.SWITCH(AI434,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74</v>
      </c>
      <c r="AJ441" s="5">
        <v>0</v>
      </c>
      <c r="AK441" s="5">
        <f t="shared" si="208"/>
        <v>74</v>
      </c>
      <c r="AM441" s="21" t="s">
        <v>165</v>
      </c>
      <c r="AN441" s="5" cm="1">
        <f t="array" ref="AN441">IFERROR(
  INDEX($M434:$M455,
    MATCH(
      _xlfn.SWITCH(AN434,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74</v>
      </c>
      <c r="AO441" s="5">
        <v>0</v>
      </c>
      <c r="AP441" s="5">
        <f t="shared" si="209"/>
        <v>74</v>
      </c>
      <c r="AR441" s="21" t="s">
        <v>165</v>
      </c>
      <c r="AS441" s="5" cm="1">
        <f t="array" ref="AS441">IFERROR(
  INDEX($M434:$M455,
    MATCH(
      _xlfn.SWITCH(AS434,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74</v>
      </c>
      <c r="AT441" s="5">
        <v>0</v>
      </c>
      <c r="AU441" s="5">
        <f t="shared" si="210"/>
        <v>74</v>
      </c>
      <c r="AW441" s="21" t="s">
        <v>165</v>
      </c>
      <c r="AX441" s="5" cm="1">
        <f t="array" ref="AX441">IFERROR(
  INDEX($M434:$M455,
    MATCH(
      _xlfn.SWITCH(AX434,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$E434:$E455, 0
    )
  ),
0
)</f>
        <v>0</v>
      </c>
      <c r="AY441" s="5">
        <v>0</v>
      </c>
      <c r="AZ441" s="5">
        <f t="shared" si="211"/>
        <v>0</v>
      </c>
    </row>
    <row r="442" spans="1:52" x14ac:dyDescent="0.3">
      <c r="E442" s="21" t="s">
        <v>103</v>
      </c>
      <c r="F442" s="5">
        <f>INDEX(CharacterData!$A$3:$AV$36, MATCH(E433, CharacterData!$A$3:$A$36, 0), MATCH($E442, CharacterData!$A$2:$AV$2, 0))</f>
        <v>0</v>
      </c>
      <c r="G442" s="5">
        <f>IFERROR(INDEX(BuffData!$B$3:$W$119, MATCH($E433, BuffData!$A$3:$A$119, 0), MATCH($E442, BuffData!$B$2:$W$2, 0)),-1)</f>
        <v>0</v>
      </c>
      <c r="H442" s="5">
        <f>IFERROR(INDEX(BuffData!$X$3:$AS$119, MATCH(H432, BuffData!$A$3:$A$119, 0), MATCH($E442, BuffData!$X$2:$AS$2, 0)),-1)</f>
        <v>-1</v>
      </c>
      <c r="I442" s="5">
        <f>IFERROR(INDEX(BuffData!$AT$3:$BO$119, MATCH(I$16, BuffData!$A$3:$A$119, 0), MATCH($E442, BuffData!$AT$2:$BO$2, 0)),-1)</f>
        <v>0</v>
      </c>
      <c r="J442" s="5">
        <f>IFERROR(INDEX(BuffData!$AT$3:$BO$119, MATCH(J$16, BuffData!$A$3:$A$119, 0), MATCH($E442, BuffData!$AT$2:$BO$2, 0)),-1)</f>
        <v>0</v>
      </c>
      <c r="K442" s="5">
        <f>IFERROR(INDEX(BuffData!$AT$3:$BO$119, MATCH(K$16, BuffData!$A$3:$A$119, 0), MATCH($E442, BuffData!$AT$2:$BO$2, 0)),-1)</f>
        <v>0</v>
      </c>
      <c r="L442" s="5">
        <f>IFERROR(INDEX(SeasonData!$A$3:$W$27, MATCH(L$16, SeasonData!$A$3:$A$116, 0), MATCH(E442, SeasonData!$A$2:$W$2, 0)),-1)</f>
        <v>0</v>
      </c>
      <c r="M442" s="5">
        <f t="shared" si="203"/>
        <v>-1</v>
      </c>
      <c r="N442" s="21" t="s">
        <v>141</v>
      </c>
      <c r="O442" s="5">
        <f>$M444</f>
        <v>59</v>
      </c>
      <c r="P442" s="5">
        <v>0</v>
      </c>
      <c r="Q442" s="5">
        <f t="shared" si="204"/>
        <v>59</v>
      </c>
      <c r="S442" s="21" t="s">
        <v>141</v>
      </c>
      <c r="T442" s="5">
        <f>$M444</f>
        <v>59</v>
      </c>
      <c r="U442" s="5">
        <v>0</v>
      </c>
      <c r="V442" s="5">
        <f t="shared" si="205"/>
        <v>59</v>
      </c>
      <c r="X442" s="21" t="s">
        <v>141</v>
      </c>
      <c r="Y442" s="5">
        <f>$M444</f>
        <v>59</v>
      </c>
      <c r="Z442" s="5">
        <v>0</v>
      </c>
      <c r="AA442" s="5">
        <f t="shared" si="206"/>
        <v>59</v>
      </c>
      <c r="AC442" s="21" t="s">
        <v>141</v>
      </c>
      <c r="AD442" s="5">
        <f>$M444</f>
        <v>59</v>
      </c>
      <c r="AE442" s="5">
        <v>0</v>
      </c>
      <c r="AF442" s="5">
        <f t="shared" si="207"/>
        <v>59</v>
      </c>
      <c r="AH442" s="21" t="s">
        <v>141</v>
      </c>
      <c r="AI442" s="5">
        <f>$M444</f>
        <v>59</v>
      </c>
      <c r="AJ442" s="5">
        <v>0</v>
      </c>
      <c r="AK442" s="5">
        <f t="shared" si="208"/>
        <v>59</v>
      </c>
      <c r="AM442" s="21" t="s">
        <v>141</v>
      </c>
      <c r="AN442" s="5">
        <f>$M444</f>
        <v>59</v>
      </c>
      <c r="AO442" s="5">
        <v>0</v>
      </c>
      <c r="AP442" s="5">
        <f t="shared" si="209"/>
        <v>59</v>
      </c>
      <c r="AR442" s="21" t="s">
        <v>141</v>
      </c>
      <c r="AS442" s="5">
        <f>$M444</f>
        <v>59</v>
      </c>
      <c r="AT442" s="5">
        <v>0</v>
      </c>
      <c r="AU442" s="5">
        <f t="shared" si="210"/>
        <v>59</v>
      </c>
      <c r="AW442" s="21" t="s">
        <v>141</v>
      </c>
      <c r="AX442" s="5">
        <f>$M444</f>
        <v>59</v>
      </c>
      <c r="AY442" s="5">
        <v>0</v>
      </c>
      <c r="AZ442" s="5">
        <f t="shared" si="211"/>
        <v>59</v>
      </c>
    </row>
    <row r="443" spans="1:52" x14ac:dyDescent="0.3">
      <c r="E443" s="21" t="s">
        <v>161</v>
      </c>
      <c r="F443" s="6"/>
      <c r="G443" s="5">
        <f>IFERROR(INDEX(BuffData!$B$3:$W$119, MATCH($E433, BuffData!$A$3:$A$119, 0), MATCH($E443, BuffData!$B$2:$W$2, 0)),-1)</f>
        <v>0</v>
      </c>
      <c r="H443" s="5">
        <f>IFERROR(INDEX(BuffData!$X$3:$AS$119, MATCH(H432, BuffData!$A$3:$A$119, 0), MATCH($E443, BuffData!$X$2:$AS$2, 0)),-1)</f>
        <v>-1</v>
      </c>
      <c r="I443" s="5">
        <f>IFERROR(INDEX(BuffData!$AT$3:$BO$119, MATCH(I$16, BuffData!$A$3:$A$119, 0), MATCH($E443, BuffData!$AT$2:$BO$2, 0)),-1)</f>
        <v>0</v>
      </c>
      <c r="J443" s="5">
        <f>IFERROR(INDEX(BuffData!$AT$3:$BO$119, MATCH(J$16, BuffData!$A$3:$A$119, 0), MATCH($E443, BuffData!$AT$2:$BO$2, 0)),-1)</f>
        <v>58</v>
      </c>
      <c r="K443" s="5">
        <f>IFERROR(INDEX(BuffData!$AT$3:$BO$119, MATCH(K$16, BuffData!$A$3:$A$119, 0), MATCH($E443, BuffData!$AT$2:$BO$2, 0)),-1)</f>
        <v>40</v>
      </c>
      <c r="L443" s="5">
        <f>IFERROR(INDEX(SeasonData!$A$3:$W$27, MATCH(L$16, SeasonData!$A$3:$A$116, 0), MATCH(E443, SeasonData!$A$2:$W$2, 0)),-1)</f>
        <v>0</v>
      </c>
      <c r="M443" s="5">
        <f>SUM(G443:L443)</f>
        <v>97</v>
      </c>
      <c r="N443" s="21" t="s">
        <v>161</v>
      </c>
      <c r="O443" s="5">
        <f>$M443</f>
        <v>97</v>
      </c>
      <c r="P443" s="5">
        <v>0</v>
      </c>
      <c r="Q443" s="5">
        <f t="shared" si="204"/>
        <v>97</v>
      </c>
      <c r="S443" s="21" t="s">
        <v>161</v>
      </c>
      <c r="T443" s="5">
        <f>$M443</f>
        <v>97</v>
      </c>
      <c r="U443" s="5">
        <v>0</v>
      </c>
      <c r="V443" s="5">
        <f t="shared" si="205"/>
        <v>97</v>
      </c>
      <c r="X443" s="21" t="s">
        <v>161</v>
      </c>
      <c r="Y443" s="5">
        <f>$M443</f>
        <v>97</v>
      </c>
      <c r="Z443" s="5">
        <v>0</v>
      </c>
      <c r="AA443" s="5">
        <f t="shared" si="206"/>
        <v>97</v>
      </c>
      <c r="AC443" s="21" t="s">
        <v>161</v>
      </c>
      <c r="AD443" s="5">
        <f>$M443</f>
        <v>97</v>
      </c>
      <c r="AE443" s="5">
        <v>0</v>
      </c>
      <c r="AF443" s="5">
        <f t="shared" si="207"/>
        <v>97</v>
      </c>
      <c r="AH443" s="21" t="s">
        <v>161</v>
      </c>
      <c r="AI443" s="5">
        <f>$M443</f>
        <v>97</v>
      </c>
      <c r="AJ443" s="5">
        <v>0</v>
      </c>
      <c r="AK443" s="5">
        <f t="shared" si="208"/>
        <v>97</v>
      </c>
      <c r="AM443" s="21" t="s">
        <v>161</v>
      </c>
      <c r="AN443" s="5">
        <f>$M443</f>
        <v>97</v>
      </c>
      <c r="AO443" s="5">
        <v>0</v>
      </c>
      <c r="AP443" s="5">
        <f t="shared" si="209"/>
        <v>97</v>
      </c>
      <c r="AR443" s="21" t="s">
        <v>161</v>
      </c>
      <c r="AS443" s="5">
        <f>$M443</f>
        <v>97</v>
      </c>
      <c r="AT443" s="5">
        <v>0</v>
      </c>
      <c r="AU443" s="5">
        <f t="shared" si="210"/>
        <v>97</v>
      </c>
      <c r="AW443" s="21" t="s">
        <v>161</v>
      </c>
      <c r="AX443" s="5">
        <f>$M443</f>
        <v>97</v>
      </c>
      <c r="AY443" s="5">
        <v>0</v>
      </c>
      <c r="AZ443" s="5">
        <f t="shared" si="211"/>
        <v>97</v>
      </c>
    </row>
    <row r="444" spans="1:52" x14ac:dyDescent="0.3">
      <c r="E444" s="21" t="s">
        <v>141</v>
      </c>
      <c r="F444" s="5">
        <f>INDEX(CharacterData!$A$3:$AV$36, MATCH(E433, CharacterData!$A$3:$A$36, 0), MATCH($E444, CharacterData!$A$2:$AV$2, 0))</f>
        <v>60</v>
      </c>
      <c r="G444" s="5">
        <f>IFERROR(INDEX(BuffData!$B$3:$W$119, MATCH($E433, BuffData!$A$3:$A$119, 0), MATCH($E444, BuffData!$B$2:$W$2, 0)),-1)</f>
        <v>0</v>
      </c>
      <c r="H444" s="5">
        <f>IFERROR(
  IF(
    TRIM(INDEX(CharacterData!$G$3:$G$36, MATCH($E433, CharacterData!$A$3:$A$36, 0))) =
    TRIM(INDEX(CharacterData!$G$3:$G$36, MATCH(H432, CharacterData!$A$3:$A$36, 0))),
    INDEX(BuffData!$X$3:$AS$119,
          MATCH(H432, BuffData!$A$3:$A$119, 0),
          MATCH($E444, BuffData!$X$2:$AS$2, 0)
    ),
    0
  ),
-1
)</f>
        <v>-1</v>
      </c>
      <c r="I444" s="5">
        <f>IFERROR(
  IF(
    TRIM(INDEX(CharacterData!$G$3:$G$36, MATCH($E433, CharacterData!$A$3:$A$36, 0))) =
    TRIM(INDEX(CharacterData!$G$3:$G$36, MATCH(I432, CharacterData!$A$3:$A$36, 0))),
    INDEX(BuffData!$AT$3:$BO$119,
          MATCH(I432, BuffData!$A$3:$A$119, 0),
          MATCH($E444, BuffData!$AT$2:$BO$2, 0)
    ),
    0
  ),
-1
)</f>
        <v>0</v>
      </c>
      <c r="J444" s="5">
        <f>IFERROR(
  IF(
    TRIM(INDEX(CharacterData!$G$3:$G$36, MATCH($E433, CharacterData!$A$3:$A$36, 0))) =
    TRIM(INDEX(CharacterData!$G$3:$G$36, MATCH(J432, CharacterData!$A$3:$A$36, 0))),
    INDEX(BuffData!$AT$3:$BO$119,
          MATCH(J432, BuffData!$A$3:$A$119, 0),
          MATCH($E444, BuffData!$AT$2:$BO$2, 0)
    ),
    0
  ),
-1
)</f>
        <v>0</v>
      </c>
      <c r="K444" s="5">
        <f>IFERROR(
  IF(
    TRIM(INDEX(CharacterData!$G$3:$G$36, MATCH($E433, CharacterData!$A$3:$A$36, 0))) =
    TRIM(INDEX(CharacterData!$G$3:$G$36, MATCH(K432, CharacterData!$A$3:$A$36, 0))),
    INDEX(BuffData!$AT$3:$BO$119,
          MATCH(K432, BuffData!$A$3:$A$119, 0),
          MATCH($E444, BuffData!$AT$2:$BO$2, 0)
    ),
    0
  ),
-1
)</f>
        <v>0</v>
      </c>
      <c r="L444" s="5">
        <f>IFERROR(
  IF(
    TRIM(INDEX(CharacterData!$G$3:$G$36, MATCH($E433, CharacterData!$A$3:$A$36, 0))) =
    TRIM(INDEX(CharacterData!$G$3:$G$36, MATCH(L432, CharacterData!$A$3:$A$36, 0))),
    INDEX(SeasonData!$A$3:$W$27,
          MATCH(L432, SeasonData!$A$3:$A$27, 0),
          MATCH($E444, SeasonData!$A$2:$W$2, 0)
    ),
    0
  ),
-1
)</f>
        <v>0</v>
      </c>
      <c r="M444" s="5">
        <f t="shared" ref="M444" si="212">SUM(F444:L444)</f>
        <v>59</v>
      </c>
      <c r="N444" s="22" t="s">
        <v>166</v>
      </c>
      <c r="O444" s="5" cm="1">
        <f t="array" ref="O444">IFERROR(
  INDEX($M434:$M455,
    MATCH(
      _xlfn.SWITCH(O434,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0</v>
      </c>
      <c r="P444" s="5">
        <v>0</v>
      </c>
      <c r="Q444" s="5">
        <f t="shared" si="204"/>
        <v>0</v>
      </c>
      <c r="S444" s="22" t="s">
        <v>166</v>
      </c>
      <c r="T444" s="5" cm="1">
        <f t="array" ref="T444">IFERROR(
  INDEX($M434:$M455,
    MATCH(
      _xlfn.SWITCH(T434,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-1</v>
      </c>
      <c r="U444" s="5">
        <v>0</v>
      </c>
      <c r="V444" s="5">
        <f t="shared" si="205"/>
        <v>-1</v>
      </c>
      <c r="X444" s="22" t="s">
        <v>166</v>
      </c>
      <c r="Y444" s="5" cm="1">
        <f t="array" ref="Y444">IFERROR(
  INDEX($M434:$M455,
    MATCH(
      _xlfn.SWITCH(Y434,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-1</v>
      </c>
      <c r="Z444" s="5">
        <v>0</v>
      </c>
      <c r="AA444" s="5">
        <f t="shared" si="206"/>
        <v>-1</v>
      </c>
      <c r="AC444" s="22" t="s">
        <v>166</v>
      </c>
      <c r="AD444" s="5" cm="1">
        <f t="array" ref="AD444">IFERROR(
  INDEX($M434:$M455,
    MATCH(
      _xlfn.SWITCH(AD434,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-1</v>
      </c>
      <c r="AE444" s="5">
        <v>0</v>
      </c>
      <c r="AF444" s="5">
        <f t="shared" si="207"/>
        <v>-1</v>
      </c>
      <c r="AH444" s="22" t="s">
        <v>166</v>
      </c>
      <c r="AI444" s="5" cm="1">
        <f t="array" ref="AI444">IFERROR(
  INDEX($M434:$M455,
    MATCH(
      _xlfn.SWITCH(AI434,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-1</v>
      </c>
      <c r="AJ444" s="5">
        <v>0</v>
      </c>
      <c r="AK444" s="5">
        <f t="shared" si="208"/>
        <v>-1</v>
      </c>
      <c r="AM444" s="22" t="s">
        <v>166</v>
      </c>
      <c r="AN444" s="5" cm="1">
        <f t="array" ref="AN444">IFERROR(
  INDEX($M434:$M455,
    MATCH(
      _xlfn.SWITCH(AN434,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-1</v>
      </c>
      <c r="AO444" s="5">
        <v>0</v>
      </c>
      <c r="AP444" s="5">
        <f t="shared" si="209"/>
        <v>-1</v>
      </c>
      <c r="AR444" s="22" t="s">
        <v>166</v>
      </c>
      <c r="AS444" s="5" cm="1">
        <f t="array" ref="AS444">IFERROR(
  INDEX($M434:$M455,
    MATCH(
      _xlfn.SWITCH(AS434,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-1</v>
      </c>
      <c r="AT444" s="5">
        <v>0</v>
      </c>
      <c r="AU444" s="5">
        <f t="shared" si="210"/>
        <v>-1</v>
      </c>
      <c r="AW444" s="22" t="s">
        <v>166</v>
      </c>
      <c r="AX444" s="5" cm="1">
        <f t="array" ref="AX444">IFERROR(
  INDEX($M434:$M455,
    MATCH(
      _xlfn.SWITCH(AX434,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$E434:$E455, 0
    )
  ),
0
)</f>
        <v>0</v>
      </c>
      <c r="AY444" s="5">
        <v>0</v>
      </c>
      <c r="AZ444" s="5">
        <f t="shared" si="211"/>
        <v>0</v>
      </c>
    </row>
    <row r="445" spans="1:52" x14ac:dyDescent="0.3">
      <c r="E445" s="22" t="s">
        <v>135</v>
      </c>
      <c r="F445" s="6"/>
      <c r="G445" s="5">
        <f>IFERROR(INDEX(BuffData!$B$3:$W$119, MATCH($E433, BuffData!$A$3:$A$119, 0), MATCH($E445, BuffData!$B$2:$W$2, 0)),-1)</f>
        <v>0</v>
      </c>
      <c r="H445" s="5">
        <f>IFERROR(INDEX(BuffData!$X$3:$AS$119, MATCH(H432, BuffData!$A$3:$A$119, 0), MATCH($E445, BuffData!$X$2:$AS$2, 0)),-1)</f>
        <v>-1</v>
      </c>
      <c r="I445" s="5">
        <f>IFERROR(INDEX(BuffData!$AT$3:$BO$119, MATCH(I$16, BuffData!$A$3:$A$119, 0), MATCH($E445, BuffData!$AT$2:$BO$2, 0)),-1)</f>
        <v>0</v>
      </c>
      <c r="J445" s="5">
        <f>IFERROR(INDEX(BuffData!$AT$3:$BO$119, MATCH(J$16, BuffData!$A$3:$A$119, 0), MATCH($E445, BuffData!$AT$2:$BO$2, 0)),-1)</f>
        <v>0</v>
      </c>
      <c r="K445" s="5">
        <f>IFERROR(INDEX(BuffData!$AT$3:$BO$119, MATCH(K$16, BuffData!$A$3:$A$119, 0), MATCH($E445, BuffData!$AT$2:$BO$2, 0)),-1)</f>
        <v>0</v>
      </c>
      <c r="L445" s="5">
        <f>IFERROR(INDEX(SeasonData!$A$3:$W$27, MATCH(L$16, SeasonData!$A$3:$A$116, 0), MATCH(E445, SeasonData!$A$2:$W$2, 0)),-1)</f>
        <v>0</v>
      </c>
      <c r="M445" s="5">
        <f>SUM(G445:L445)</f>
        <v>-1</v>
      </c>
      <c r="N445" s="22" t="s">
        <v>123</v>
      </c>
      <c r="O445" s="5">
        <f>$M450</f>
        <v>-1</v>
      </c>
      <c r="P445" s="5">
        <v>0</v>
      </c>
      <c r="Q445" s="5">
        <f t="shared" si="204"/>
        <v>-1</v>
      </c>
      <c r="S445" s="22" t="s">
        <v>123</v>
      </c>
      <c r="T445" s="5">
        <f>$M450</f>
        <v>-1</v>
      </c>
      <c r="U445" s="5">
        <v>0</v>
      </c>
      <c r="V445" s="5">
        <f t="shared" si="205"/>
        <v>-1</v>
      </c>
      <c r="X445" s="22" t="s">
        <v>123</v>
      </c>
      <c r="Y445" s="5">
        <f>$M450</f>
        <v>-1</v>
      </c>
      <c r="Z445" s="5">
        <v>0</v>
      </c>
      <c r="AA445" s="5">
        <f t="shared" si="206"/>
        <v>-1</v>
      </c>
      <c r="AC445" s="22" t="s">
        <v>123</v>
      </c>
      <c r="AD445" s="5">
        <f>$M450</f>
        <v>-1</v>
      </c>
      <c r="AE445" s="5">
        <v>0</v>
      </c>
      <c r="AF445" s="5">
        <f t="shared" si="207"/>
        <v>-1</v>
      </c>
      <c r="AH445" s="22" t="s">
        <v>123</v>
      </c>
      <c r="AI445" s="5">
        <f>$M450</f>
        <v>-1</v>
      </c>
      <c r="AJ445" s="5">
        <v>0</v>
      </c>
      <c r="AK445" s="5">
        <f t="shared" si="208"/>
        <v>-1</v>
      </c>
      <c r="AM445" s="22" t="s">
        <v>123</v>
      </c>
      <c r="AN445" s="5">
        <f>$M450</f>
        <v>-1</v>
      </c>
      <c r="AO445" s="5">
        <v>0</v>
      </c>
      <c r="AP445" s="5">
        <f t="shared" si="209"/>
        <v>-1</v>
      </c>
      <c r="AR445" s="22" t="s">
        <v>123</v>
      </c>
      <c r="AS445" s="5">
        <f>$M450</f>
        <v>-1</v>
      </c>
      <c r="AT445" s="5">
        <v>0</v>
      </c>
      <c r="AU445" s="5">
        <f t="shared" si="210"/>
        <v>-1</v>
      </c>
      <c r="AW445" s="22" t="s">
        <v>123</v>
      </c>
      <c r="AX445" s="5">
        <f>$M450</f>
        <v>-1</v>
      </c>
      <c r="AY445" s="5">
        <v>0</v>
      </c>
      <c r="AZ445" s="5">
        <f t="shared" si="211"/>
        <v>-1</v>
      </c>
    </row>
    <row r="446" spans="1:52" x14ac:dyDescent="0.3">
      <c r="E446" s="22" t="s">
        <v>136</v>
      </c>
      <c r="F446" s="6"/>
      <c r="G446" s="5">
        <f>IFERROR(INDEX(BuffData!$B$3:$W$119, MATCH($E433, BuffData!$A$3:$A$119, 0), MATCH($E446, BuffData!$B$2:$W$2, 0)),-1)</f>
        <v>0</v>
      </c>
      <c r="H446" s="5">
        <f>IFERROR(INDEX(BuffData!$X$3:$AS$119, MATCH(H432, BuffData!$A$3:$A$119, 0), MATCH($E446, BuffData!$X$2:$AS$2, 0)),-1)</f>
        <v>-1</v>
      </c>
      <c r="I446" s="5">
        <f>IFERROR(INDEX(BuffData!$AT$3:$BO$119, MATCH(I$16, BuffData!$A$3:$A$119, 0), MATCH($E446, BuffData!$AT$2:$BO$2, 0)),-1)</f>
        <v>0</v>
      </c>
      <c r="J446" s="5">
        <f>IFERROR(INDEX(BuffData!$AT$3:$BO$119, MATCH(J$16, BuffData!$A$3:$A$119, 0), MATCH($E446, BuffData!$AT$2:$BO$2, 0)),-1)</f>
        <v>0</v>
      </c>
      <c r="K446" s="5">
        <f>IFERROR(INDEX(BuffData!$AT$3:$BO$119, MATCH(K$16, BuffData!$A$3:$A$119, 0), MATCH($E446, BuffData!$AT$2:$BO$2, 0)),-1)</f>
        <v>0</v>
      </c>
      <c r="L446" s="5">
        <f>IFERROR(INDEX(SeasonData!$A$3:$W$27, MATCH(L$16, SeasonData!$A$3:$A$116, 0), MATCH(E446, SeasonData!$A$2:$W$2, 0)),-1)</f>
        <v>0</v>
      </c>
      <c r="M446" s="5">
        <f t="shared" ref="M446:M450" si="213">SUM(G446:L446)</f>
        <v>-1</v>
      </c>
      <c r="N446" s="22" t="s">
        <v>162</v>
      </c>
      <c r="O446" s="5">
        <f>$M451</f>
        <v>24</v>
      </c>
      <c r="P446" s="5">
        <v>0</v>
      </c>
      <c r="Q446" s="5">
        <f t="shared" si="204"/>
        <v>24</v>
      </c>
      <c r="S446" s="22" t="s">
        <v>162</v>
      </c>
      <c r="T446" s="5">
        <f>$M451</f>
        <v>24</v>
      </c>
      <c r="U446" s="5">
        <v>0</v>
      </c>
      <c r="V446" s="5">
        <f t="shared" si="205"/>
        <v>24</v>
      </c>
      <c r="X446" s="22" t="s">
        <v>162</v>
      </c>
      <c r="Y446" s="5">
        <f>$M451</f>
        <v>24</v>
      </c>
      <c r="Z446" s="5">
        <v>0</v>
      </c>
      <c r="AA446" s="5">
        <f t="shared" si="206"/>
        <v>24</v>
      </c>
      <c r="AC446" s="22" t="s">
        <v>162</v>
      </c>
      <c r="AD446" s="5">
        <f>$M451</f>
        <v>24</v>
      </c>
      <c r="AE446" s="5">
        <v>0</v>
      </c>
      <c r="AF446" s="5">
        <f t="shared" si="207"/>
        <v>24</v>
      </c>
      <c r="AH446" s="22" t="s">
        <v>162</v>
      </c>
      <c r="AI446" s="5">
        <f>$M451</f>
        <v>24</v>
      </c>
      <c r="AJ446" s="5">
        <v>0</v>
      </c>
      <c r="AK446" s="5">
        <f t="shared" si="208"/>
        <v>24</v>
      </c>
      <c r="AM446" s="22" t="s">
        <v>162</v>
      </c>
      <c r="AN446" s="5">
        <f>$M451</f>
        <v>24</v>
      </c>
      <c r="AO446" s="5">
        <v>0</v>
      </c>
      <c r="AP446" s="5">
        <f t="shared" si="209"/>
        <v>24</v>
      </c>
      <c r="AR446" s="22" t="s">
        <v>162</v>
      </c>
      <c r="AS446" s="5">
        <f>$M451</f>
        <v>24</v>
      </c>
      <c r="AT446" s="5">
        <v>0</v>
      </c>
      <c r="AU446" s="5">
        <f t="shared" si="210"/>
        <v>24</v>
      </c>
      <c r="AW446" s="22" t="s">
        <v>162</v>
      </c>
      <c r="AX446" s="5">
        <f>$M451</f>
        <v>24</v>
      </c>
      <c r="AY446" s="5">
        <v>0</v>
      </c>
      <c r="AZ446" s="5">
        <f t="shared" si="211"/>
        <v>24</v>
      </c>
    </row>
    <row r="447" spans="1:52" x14ac:dyDescent="0.3">
      <c r="E447" s="22" t="s">
        <v>139</v>
      </c>
      <c r="F447" s="6"/>
      <c r="G447" s="5">
        <f>IFERROR(INDEX(BuffData!$B$3:$W$119, MATCH($E433, BuffData!$A$3:$A$119, 0), MATCH($E447, BuffData!$B$2:$W$2, 0)),-1)</f>
        <v>0</v>
      </c>
      <c r="H447" s="5">
        <f>IFERROR(INDEX(BuffData!$X$3:$AS$119, MATCH(H432, BuffData!$A$3:$A$119, 0), MATCH($E447, BuffData!$X$2:$AS$2, 0)),-1)</f>
        <v>-1</v>
      </c>
      <c r="I447" s="5">
        <f>IFERROR(INDEX(BuffData!$AT$3:$BO$119, MATCH(I$16, BuffData!$A$3:$A$119, 0), MATCH($E447, BuffData!$AT$2:$BO$2, 0)),-1)</f>
        <v>0</v>
      </c>
      <c r="J447" s="5">
        <f>IFERROR(INDEX(BuffData!$AT$3:$BO$119, MATCH(J$16, BuffData!$A$3:$A$119, 0), MATCH($E447, BuffData!$AT$2:$BO$2, 0)),-1)</f>
        <v>0</v>
      </c>
      <c r="K447" s="5">
        <f>IFERROR(INDEX(BuffData!$AT$3:$BO$119, MATCH(K$16, BuffData!$A$3:$A$119, 0), MATCH($E447, BuffData!$AT$2:$BO$2, 0)),-1)</f>
        <v>0</v>
      </c>
      <c r="L447" s="5">
        <f>IFERROR(INDEX(SeasonData!$A$3:$W$27, MATCH(L$16, SeasonData!$A$3:$A$116, 0), MATCH(E447, SeasonData!$A$2:$W$2, 0)),-1)</f>
        <v>0</v>
      </c>
      <c r="M447" s="5">
        <f t="shared" si="213"/>
        <v>-1</v>
      </c>
      <c r="N447" s="5" t="s">
        <v>104</v>
      </c>
      <c r="O447" s="5">
        <f>$M452</f>
        <v>-1</v>
      </c>
      <c r="P447" s="5">
        <v>0</v>
      </c>
      <c r="Q447" s="5">
        <f t="shared" si="204"/>
        <v>-1</v>
      </c>
      <c r="S447" s="5" t="s">
        <v>104</v>
      </c>
      <c r="T447" s="5">
        <f>$M452</f>
        <v>-1</v>
      </c>
      <c r="U447" s="5">
        <v>0</v>
      </c>
      <c r="V447" s="5">
        <f t="shared" si="205"/>
        <v>-1</v>
      </c>
      <c r="X447" s="5" t="s">
        <v>104</v>
      </c>
      <c r="Y447" s="5">
        <f>$M452</f>
        <v>-1</v>
      </c>
      <c r="Z447" s="5">
        <v>0</v>
      </c>
      <c r="AA447" s="5">
        <f t="shared" si="206"/>
        <v>-1</v>
      </c>
      <c r="AC447" s="5" t="s">
        <v>104</v>
      </c>
      <c r="AD447" s="5">
        <f>$M452</f>
        <v>-1</v>
      </c>
      <c r="AE447" s="5">
        <v>0</v>
      </c>
      <c r="AF447" s="5">
        <f t="shared" si="207"/>
        <v>-1</v>
      </c>
      <c r="AH447" s="5" t="s">
        <v>104</v>
      </c>
      <c r="AI447" s="5">
        <f>$M452</f>
        <v>-1</v>
      </c>
      <c r="AJ447" s="5">
        <v>0</v>
      </c>
      <c r="AK447" s="5">
        <f t="shared" si="208"/>
        <v>-1</v>
      </c>
      <c r="AM447" s="5" t="s">
        <v>104</v>
      </c>
      <c r="AN447" s="5">
        <f>$M452</f>
        <v>-1</v>
      </c>
      <c r="AO447" s="5">
        <v>0</v>
      </c>
      <c r="AP447" s="5">
        <f t="shared" si="209"/>
        <v>-1</v>
      </c>
      <c r="AR447" s="5" t="s">
        <v>104</v>
      </c>
      <c r="AS447" s="5">
        <f>$M452</f>
        <v>-1</v>
      </c>
      <c r="AT447" s="5">
        <v>0</v>
      </c>
      <c r="AU447" s="5">
        <f t="shared" si="210"/>
        <v>-1</v>
      </c>
      <c r="AW447" s="5" t="s">
        <v>104</v>
      </c>
      <c r="AX447" s="5">
        <f>$M452</f>
        <v>-1</v>
      </c>
      <c r="AY447" s="5">
        <v>0</v>
      </c>
      <c r="AZ447" s="5">
        <f t="shared" si="211"/>
        <v>-1</v>
      </c>
    </row>
    <row r="448" spans="1:52" x14ac:dyDescent="0.3">
      <c r="E448" s="22" t="s">
        <v>137</v>
      </c>
      <c r="F448" s="6"/>
      <c r="G448" s="5">
        <f>IFERROR(INDEX(BuffData!$B$3:$W$119, MATCH($E433, BuffData!$A$3:$A$119, 0), MATCH($E448, BuffData!$B$2:$W$2, 0)),-1)</f>
        <v>0</v>
      </c>
      <c r="H448" s="5">
        <f>IFERROR(INDEX(BuffData!$X$3:$AS$119, MATCH(H432, BuffData!$A$3:$A$119, 0), MATCH($E448, BuffData!$X$2:$AS$2, 0)),-1)</f>
        <v>-1</v>
      </c>
      <c r="I448" s="5">
        <f>IFERROR(INDEX(BuffData!$AT$3:$BO$119, MATCH(I$16, BuffData!$A$3:$A$119, 0), MATCH($E448, BuffData!$AT$2:$BO$2, 0)),-1)</f>
        <v>0</v>
      </c>
      <c r="J448" s="5">
        <f>IFERROR(INDEX(BuffData!$AT$3:$BO$119, MATCH(J$16, BuffData!$A$3:$A$119, 0), MATCH($E448, BuffData!$AT$2:$BO$2, 0)),-1)</f>
        <v>0</v>
      </c>
      <c r="K448" s="5">
        <f>IFERROR(INDEX(BuffData!$AT$3:$BO$119, MATCH(K$16, BuffData!$A$3:$A$119, 0), MATCH($E448, BuffData!$AT$2:$BO$2, 0)),-1)</f>
        <v>0</v>
      </c>
      <c r="L448" s="5">
        <f>IFERROR(INDEX(SeasonData!$A$3:$W$27, MATCH(L$16, SeasonData!$A$3:$A$116, 0), MATCH(E448, SeasonData!$A$2:$W$2, 0)),-1)</f>
        <v>0</v>
      </c>
      <c r="M448" s="5">
        <f t="shared" si="213"/>
        <v>-1</v>
      </c>
      <c r="N448" s="5" t="s">
        <v>110</v>
      </c>
      <c r="O448" s="5">
        <f>$M453</f>
        <v>-1</v>
      </c>
      <c r="P448" s="5">
        <v>0</v>
      </c>
      <c r="Q448" s="5">
        <f t="shared" si="204"/>
        <v>-1</v>
      </c>
      <c r="S448" s="5" t="s">
        <v>110</v>
      </c>
      <c r="T448" s="5">
        <f>$M453</f>
        <v>-1</v>
      </c>
      <c r="U448" s="5">
        <v>0</v>
      </c>
      <c r="V448" s="5">
        <f t="shared" si="205"/>
        <v>-1</v>
      </c>
      <c r="X448" s="5" t="s">
        <v>110</v>
      </c>
      <c r="Y448" s="5">
        <f>$M453</f>
        <v>-1</v>
      </c>
      <c r="Z448" s="5">
        <v>0</v>
      </c>
      <c r="AA448" s="5">
        <f t="shared" si="206"/>
        <v>-1</v>
      </c>
      <c r="AC448" s="5" t="s">
        <v>110</v>
      </c>
      <c r="AD448" s="5">
        <f>$M453</f>
        <v>-1</v>
      </c>
      <c r="AE448" s="5">
        <v>0</v>
      </c>
      <c r="AF448" s="5">
        <f t="shared" si="207"/>
        <v>-1</v>
      </c>
      <c r="AH448" s="5" t="s">
        <v>110</v>
      </c>
      <c r="AI448" s="5">
        <f>$M453</f>
        <v>-1</v>
      </c>
      <c r="AJ448" s="5">
        <v>0</v>
      </c>
      <c r="AK448" s="5">
        <f t="shared" si="208"/>
        <v>-1</v>
      </c>
      <c r="AM448" s="5" t="s">
        <v>110</v>
      </c>
      <c r="AN448" s="5">
        <f>$M453</f>
        <v>-1</v>
      </c>
      <c r="AO448" s="5">
        <v>0</v>
      </c>
      <c r="AP448" s="5">
        <f t="shared" si="209"/>
        <v>-1</v>
      </c>
      <c r="AR448" s="5" t="s">
        <v>110</v>
      </c>
      <c r="AS448" s="5">
        <f>$M453</f>
        <v>-1</v>
      </c>
      <c r="AT448" s="5">
        <v>0</v>
      </c>
      <c r="AU448" s="5">
        <f t="shared" si="210"/>
        <v>-1</v>
      </c>
      <c r="AW448" s="5" t="s">
        <v>110</v>
      </c>
      <c r="AX448" s="5">
        <f>$M453</f>
        <v>-1</v>
      </c>
      <c r="AY448" s="5">
        <v>0</v>
      </c>
      <c r="AZ448" s="5">
        <f t="shared" si="211"/>
        <v>-1</v>
      </c>
    </row>
    <row r="449" spans="1:67" x14ac:dyDescent="0.3">
      <c r="E449" s="22" t="s">
        <v>138</v>
      </c>
      <c r="F449" s="6"/>
      <c r="G449" s="5">
        <f>IFERROR(INDEX(BuffData!$B$3:$W$119, MATCH($E433, BuffData!$A$3:$A$119, 0), MATCH($E449, BuffData!$B$2:$W$2, 0)),-1)</f>
        <v>0</v>
      </c>
      <c r="H449" s="5">
        <f>IFERROR(INDEX(BuffData!$X$3:$AS$119, MATCH(H432, BuffData!$A$3:$A$119, 0), MATCH($E449, BuffData!$X$2:$AS$2, 0)),-1)</f>
        <v>-1</v>
      </c>
      <c r="I449" s="5">
        <f>IFERROR(INDEX(BuffData!$AT$3:$BO$119, MATCH(I$16, BuffData!$A$3:$A$119, 0), MATCH($E449, BuffData!$AT$2:$BO$2, 0)),-1)</f>
        <v>0</v>
      </c>
      <c r="J449" s="5">
        <f>IFERROR(INDEX(BuffData!$AT$3:$BO$119, MATCH(J$16, BuffData!$A$3:$A$119, 0), MATCH($E449, BuffData!$AT$2:$BO$2, 0)),-1)</f>
        <v>0</v>
      </c>
      <c r="K449" s="5">
        <f>IFERROR(INDEX(BuffData!$AT$3:$BO$119, MATCH(K$16, BuffData!$A$3:$A$119, 0), MATCH($E449, BuffData!$AT$2:$BO$2, 0)),-1)</f>
        <v>0</v>
      </c>
      <c r="L449" s="5">
        <f>IFERROR(INDEX(SeasonData!$A$3:$W$27, MATCH(L$16, SeasonData!$A$3:$A$116, 0), MATCH(E449, SeasonData!$A$2:$W$2, 0)),-1)</f>
        <v>0</v>
      </c>
      <c r="M449" s="5">
        <f t="shared" si="213"/>
        <v>-1</v>
      </c>
      <c r="N449" s="5" t="s">
        <v>133</v>
      </c>
      <c r="O449" s="5">
        <f>$M454</f>
        <v>-1</v>
      </c>
      <c r="P449" s="5">
        <v>0</v>
      </c>
      <c r="Q449" s="5">
        <f t="shared" si="204"/>
        <v>-1</v>
      </c>
      <c r="S449" s="5" t="s">
        <v>133</v>
      </c>
      <c r="T449" s="5">
        <f>$M454</f>
        <v>-1</v>
      </c>
      <c r="U449" s="5">
        <v>0</v>
      </c>
      <c r="V449" s="5">
        <f t="shared" si="205"/>
        <v>-1</v>
      </c>
      <c r="X449" s="5" t="s">
        <v>133</v>
      </c>
      <c r="Y449" s="5">
        <f>$M454</f>
        <v>-1</v>
      </c>
      <c r="Z449" s="5">
        <v>0</v>
      </c>
      <c r="AA449" s="5">
        <f t="shared" si="206"/>
        <v>-1</v>
      </c>
      <c r="AC449" s="5" t="s">
        <v>133</v>
      </c>
      <c r="AD449" s="5">
        <f>$M454</f>
        <v>-1</v>
      </c>
      <c r="AE449" s="5">
        <v>0</v>
      </c>
      <c r="AF449" s="5">
        <f t="shared" si="207"/>
        <v>-1</v>
      </c>
      <c r="AH449" s="5" t="s">
        <v>133</v>
      </c>
      <c r="AI449" s="5">
        <f>$M454</f>
        <v>-1</v>
      </c>
      <c r="AJ449" s="5">
        <v>0</v>
      </c>
      <c r="AK449" s="5">
        <f t="shared" si="208"/>
        <v>-1</v>
      </c>
      <c r="AM449" s="5" t="s">
        <v>133</v>
      </c>
      <c r="AN449" s="5">
        <f>$M454</f>
        <v>-1</v>
      </c>
      <c r="AO449" s="5">
        <v>0</v>
      </c>
      <c r="AP449" s="5">
        <f t="shared" si="209"/>
        <v>-1</v>
      </c>
      <c r="AR449" s="5" t="s">
        <v>133</v>
      </c>
      <c r="AS449" s="5">
        <f>$M454</f>
        <v>-1</v>
      </c>
      <c r="AT449" s="5">
        <v>0</v>
      </c>
      <c r="AU449" s="5">
        <f t="shared" si="210"/>
        <v>-1</v>
      </c>
      <c r="AW449" s="5" t="s">
        <v>133</v>
      </c>
      <c r="AX449" s="5">
        <f>$M454</f>
        <v>-1</v>
      </c>
      <c r="AY449" s="5">
        <v>0</v>
      </c>
      <c r="AZ449" s="5">
        <f t="shared" si="211"/>
        <v>-1</v>
      </c>
    </row>
    <row r="450" spans="1:67" x14ac:dyDescent="0.3">
      <c r="E450" s="22" t="s">
        <v>123</v>
      </c>
      <c r="F450" s="6"/>
      <c r="G450" s="5">
        <f>IFERROR(INDEX(BuffData!$B$3:$W$119, MATCH($E433, BuffData!$A$3:$A$119, 0), MATCH($E450, BuffData!$B$2:$W$2, 0)),-1)</f>
        <v>0</v>
      </c>
      <c r="H450" s="5">
        <f>IFERROR(
  IF(
    TRIM(INDEX(CharacterData!$G$3:$G$36, MATCH($E433, CharacterData!$A$3:$A$36, 0))) =
    TRIM(INDEX(CharacterData!$G$3:$G$36, MATCH(H432, CharacterData!$A$3:$A$36, 0))),
    INDEX(BuffData!$X$3:$AS$119,
          MATCH(H432, BuffData!$A$3:$A$119, 0),
          MATCH($E450, BuffData!$X$2:$AS$2, 0)
    ),
    0
  ),
-1
)</f>
        <v>-1</v>
      </c>
      <c r="I450" s="5">
        <f>IFERROR(
  IF(
    TRIM(INDEX(CharacterData!$G$3:$G$36, MATCH($E433, CharacterData!$A$3:$A$36, 0))) =
    TRIM(INDEX(CharacterData!$G$3:$G$36, MATCH(I432, CharacterData!$A$3:$A$36, 0))),
    INDEX(BuffData!$AT$3:$BO$119,
          MATCH(I432, BuffData!$A$3:$A$119, 0),
          MATCH($E450, BuffData!$AT$2:$BO$2, 0)
    ),
    0
  ),
-1
)</f>
        <v>0</v>
      </c>
      <c r="J450" s="5">
        <f>IFERROR(
  IF(
    TRIM(INDEX(CharacterData!$G$3:$G$36, MATCH($E433, CharacterData!$A$3:$A$36, 0))) =
    TRIM(INDEX(CharacterData!$G$3:$G$36, MATCH(J432, CharacterData!$A$3:$A$36, 0))),
    INDEX(BuffData!$AT$3:$BO$119,
          MATCH(J432, BuffData!$A$3:$A$119, 0),
          MATCH($E450, BuffData!$AT$2:$BO$2, 0)
    ),
    0
  ),
-1
)</f>
        <v>0</v>
      </c>
      <c r="K450" s="5">
        <f>IFERROR(
  IF(
    TRIM(INDEX(CharacterData!$G$3:$G$36, MATCH($E433, CharacterData!$A$3:$A$36, 0))) =
    TRIM(INDEX(CharacterData!$G$3:$G$36, MATCH(K432, CharacterData!$A$3:$A$36, 0))),
    INDEX(BuffData!$AT$3:$BO$119,
          MATCH(K432, BuffData!$A$3:$A$119, 0),
          MATCH($E450, BuffData!$AT$2:$BO$2, 0)
    ),
    0
  ),
-1
)</f>
        <v>0</v>
      </c>
      <c r="L450" s="5">
        <f>IFERROR(
  IF(
    TRIM(INDEX(CharacterData!$G$3:$G$36, MATCH($E433, CharacterData!$A$3:$A$36, 0))) =
    TRIM(INDEX(CharacterData!$G$3:$G$36, MATCH(L432, CharacterData!$A$3:$A$36, 0))),
    INDEX(SeasonData!$A$3:$W$27,
          MATCH(L432, SeasonData!$A$3:$A$27, 0),
          MATCH($E450, SeasonData!$A$2:$W$2, 0)
    ),
    0
  ),
-1
)</f>
        <v>0</v>
      </c>
      <c r="M450" s="5">
        <f t="shared" si="213"/>
        <v>-1</v>
      </c>
    </row>
    <row r="451" spans="1:67" x14ac:dyDescent="0.3">
      <c r="E451" s="22" t="s">
        <v>162</v>
      </c>
      <c r="F451" s="6"/>
      <c r="G451" s="5">
        <f>IFERROR(INDEX(BuffData!$B$3:$W$119, MATCH($E433, BuffData!$A$3:$A$119, 0), MATCH($E451, BuffData!$B$2:$W$2, 0)),-1)</f>
        <v>0</v>
      </c>
      <c r="H451" s="5">
        <f>IFERROR(INDEX(BuffData!$X$3:$AS$119, MATCH(H432, BuffData!$A$3:$A$119, 0), MATCH($E451, BuffData!$X$2:$AS$2, 0)),-1)</f>
        <v>-1</v>
      </c>
      <c r="I451" s="5">
        <f>IFERROR(INDEX(BuffData!$AT$3:$BO$119, MATCH(I$16, BuffData!$A$3:$A$119, 0), MATCH($E451, BuffData!$AT$2:$BO$2, 0)),-1)</f>
        <v>0</v>
      </c>
      <c r="J451" s="5">
        <f>IFERROR(INDEX(BuffData!$AT$3:$BO$119, MATCH(J$16, BuffData!$A$3:$A$119, 0), MATCH($E451, BuffData!$AT$2:$BO$2, 0)),-1)</f>
        <v>0</v>
      </c>
      <c r="K451" s="5">
        <f>IFERROR(INDEX(BuffData!$AT$3:$BO$119, MATCH(K$16, BuffData!$A$3:$A$119, 0), MATCH($E451, BuffData!$AT$2:$BO$2, 0)),-1)</f>
        <v>25</v>
      </c>
      <c r="L451" s="5">
        <f>IFERROR(INDEX(SeasonData!$A$3:$W$27, MATCH(L$16, SeasonData!$A$3:$A$116, 0), MATCH(E451, SeasonData!$A$2:$W$2, 0)),-1)</f>
        <v>0</v>
      </c>
      <c r="M451" s="5">
        <f>SUM(G451:L451)</f>
        <v>24</v>
      </c>
      <c r="O451" s="5" t="s">
        <v>167</v>
      </c>
      <c r="P451" s="5">
        <f>Q436 * (Q437+100)/100 * Q438/100 * ((1-Q439/100) + Q439/100*Q440/100) * (Q441+Q442+Q443+100)/100 * (Q444+Q445+Q446+100)/100 * (800 + 8*$N$3 ) / (800 + 8*$N$3 + (792 + 8*$N$4)*(1-Q447/100)) * (1+Q448/100) * (1 - $Q$3/100 + Q449/100)</f>
        <v>10808.799666173561</v>
      </c>
      <c r="T451" s="5" t="s">
        <v>167</v>
      </c>
      <c r="U451" s="5">
        <f>V436 * (V437+100)/100 * V438/100 * ((1-V439/100) + V439/100*V440/100) * (V441+V442+V443+100)/100 * (V444+V445+V446+100)/100 * (800 + 8*$N$3 ) / (800 + 8*$N$3 + (792 + 8*$N$4)*(1-V447/100)) * (1+V448/100) * (1 - $Q$3/100 + V449/100)</f>
        <v>13168.715401846535</v>
      </c>
      <c r="Y451" s="5" t="s">
        <v>167</v>
      </c>
      <c r="Z451" s="5">
        <f>AA436 * (AA437+100)/100 * AA438/100 * ((1-AA439/100) + AA439/100*AA440/100) * (AA441+AA442+AA443+100)/100 * (AA444+AA445+AA446+100)/100 * (800 + 8*$N$3 ) / (800 + 8*$N$3 + (792 + 8*$N$4)*(1-AA447/100)) * (1+AA448/100) * (1 - $Q$3/100 + AA449/100)</f>
        <v>68281.952673569147</v>
      </c>
      <c r="AD451" s="5" t="s">
        <v>167</v>
      </c>
      <c r="AE451" s="5">
        <f>AF436 * (AF437+100)/100 * AF438/100 * ((1-AF439/100) + AF439/100*AF440/100) * (AF441+AF442+AF443+100)/100 * (AF444+AF445+AF446+100)/100 * (800 + 8*$N$3 ) / (800 + 8*$N$3 + (792 + 8*$N$4)*(1-AF447/100)) * (1+AF448/100) * (1 - $Q$3/100 + AF449/100)</f>
        <v>31076.651797639752</v>
      </c>
      <c r="AI451" s="5" t="s">
        <v>167</v>
      </c>
      <c r="AJ451" s="5">
        <f>AK436 * (AK437+100)/100 * AK438/100 * ((1-AK439/100) + AK439/100*AK440/100) * (AK441+AK442+AK443+100)/100 * (AK444+AK445+AK446+100)/100 * (800 + 8*$N$3 ) / (800 + 8*$N$3 + (792 + 8*$N$4)*(1-AK447/100)) * (1+AK448/100) * (1 - $Q$3/100 + AK449/100)</f>
        <v>26339.661025337278</v>
      </c>
      <c r="AN451" s="5" t="s">
        <v>167</v>
      </c>
      <c r="AO451" s="5">
        <f>AP436 * (AP437+100)/100 * AP438/100 * ((1-AP439/100) + AP439/100*AP440/100) * (AP441+AP442+AP443+100)/100 * (AP444+AP445+AP446+100)/100 * (800 + 8*$N$3 ) / (800 + 8*$N$3 + (792 + 8*$N$4)*(1-AP447/100)) * (1+AP448/100) * (1 - $Q$3/100 + AP449/100)</f>
        <v>27803.429831153899</v>
      </c>
      <c r="AS451" s="5" t="s">
        <v>167</v>
      </c>
      <c r="AT451" s="5">
        <f>AU436 * (AU437+100)/100 * AU438/100 * ((1-AU439/100) + AU439/100*AU440/100) * (AU441+AU442+AU443+100)/100 * (AU444+AU445+AU446+100)/100 * (800 + 8*$N$3 ) / (800 + 8*$N$3 + (792 + 8*$N$4)*(1-AU447/100)) * (1+AU448/100) * (1 - $Q$3/100 + AU449/100)</f>
        <v>29267.198636970534</v>
      </c>
      <c r="AX451" s="5" t="s">
        <v>167</v>
      </c>
      <c r="AY451" s="5">
        <f>AZ436 * (AZ437+100)/100 * AZ438/100 * ((1-AZ439/100) + AZ439/100*AZ440/100) * (AZ441+AZ442+AZ443+100)/100 * (AZ444+AZ445+AZ446+100)/100 * (800 + 8*$N$3 ) / (800 + 8*$N$3 + (792 + 8*$N$4)*(1-AZ447/100)) * (1+AZ448/100) * (1 - $Q$3/100 + AZ449/100)</f>
        <v>30699.549347711902</v>
      </c>
    </row>
    <row r="452" spans="1:67" x14ac:dyDescent="0.3">
      <c r="E452" s="5" t="s">
        <v>104</v>
      </c>
      <c r="F452" s="6"/>
      <c r="G452" s="5">
        <f>IFERROR(INDEX(BuffData!$B$3:$W$119, MATCH($E433, BuffData!$A$3:$A$119, 0), MATCH($E452, BuffData!$B$2:$W$2, 0)),-1)</f>
        <v>0</v>
      </c>
      <c r="H452" s="5">
        <f>IFERROR(INDEX(BuffData!$X$3:$AS$119, MATCH(H432, BuffData!$A$3:$A$119, 0), MATCH($E452, BuffData!$X$2:$AS$2, 0)),-1)</f>
        <v>-1</v>
      </c>
      <c r="I452" s="5">
        <f>IFERROR(INDEX(BuffData!$AT$3:$BO$119, MATCH(I$16, BuffData!$A$3:$A$119, 0), MATCH($E452, BuffData!$AT$2:$BO$2, 0)),-1)</f>
        <v>0</v>
      </c>
      <c r="J452" s="5">
        <f>IFERROR(INDEX(BuffData!$AT$3:$BO$119, MATCH(J$16, BuffData!$A$3:$A$119, 0), MATCH($E452, BuffData!$AT$2:$BO$2, 0)),-1)</f>
        <v>0</v>
      </c>
      <c r="K452" s="5">
        <f>IFERROR(INDEX(BuffData!$AT$3:$BO$119, MATCH(K$16, BuffData!$A$3:$A$119, 0), MATCH($E452, BuffData!$AT$2:$BO$2, 0)),-1)</f>
        <v>0</v>
      </c>
      <c r="L452" s="5">
        <f>IFERROR(INDEX(SeasonData!$A$3:$W$27, MATCH(L$16, SeasonData!$A$3:$A$116, 0), MATCH(E452, SeasonData!$A$2:$W$2, 0)),-1)</f>
        <v>0</v>
      </c>
      <c r="M452" s="5">
        <f t="shared" ref="M452:M454" si="214">SUM(G452:L452)</f>
        <v>-1</v>
      </c>
    </row>
    <row r="453" spans="1:67" x14ac:dyDescent="0.3">
      <c r="E453" s="5" t="s">
        <v>110</v>
      </c>
      <c r="F453" s="6"/>
      <c r="G453" s="5">
        <f>IFERROR(INDEX(BuffData!$B$3:$W$119, MATCH($E433, BuffData!$A$3:$A$119, 0), MATCH($E453, BuffData!$B$2:$W$2, 0)),-1)</f>
        <v>0</v>
      </c>
      <c r="H453" s="5">
        <f>IFERROR(INDEX(BuffData!$X$3:$AS$119, MATCH(H432, BuffData!$A$3:$A$119, 0), MATCH($E453, BuffData!$X$2:$AS$2, 0)),-1)</f>
        <v>-1</v>
      </c>
      <c r="I453" s="5">
        <f>IFERROR(INDEX(BuffData!$AT$3:$BO$119, MATCH(I$16, BuffData!$A$3:$A$119, 0), MATCH($E453, BuffData!$AT$2:$BO$2, 0)),-1)</f>
        <v>0</v>
      </c>
      <c r="J453" s="5">
        <f>IFERROR(INDEX(BuffData!$AT$3:$BO$119, MATCH(J$16, BuffData!$A$3:$A$119, 0), MATCH($E453, BuffData!$AT$2:$BO$2, 0)),-1)</f>
        <v>0</v>
      </c>
      <c r="K453" s="5">
        <f>IFERROR(INDEX(BuffData!$AT$3:$BO$119, MATCH(K$16, BuffData!$A$3:$A$119, 0), MATCH($E453, BuffData!$AT$2:$BO$2, 0)),-1)</f>
        <v>0</v>
      </c>
      <c r="L453" s="5">
        <f>IFERROR(INDEX(SeasonData!$A$3:$W$27, MATCH(L$16, SeasonData!$A$3:$A$116, 0), MATCH(E453, SeasonData!$A$2:$W$2, 0)),-1)</f>
        <v>0</v>
      </c>
      <c r="M453" s="5">
        <f t="shared" si="214"/>
        <v>-1</v>
      </c>
    </row>
    <row r="454" spans="1:67" x14ac:dyDescent="0.3">
      <c r="E454" s="5" t="s">
        <v>133</v>
      </c>
      <c r="F454" s="6"/>
      <c r="G454" s="5">
        <f>IFERROR(INDEX(BuffData!$B$3:$W$119, MATCH($E433, BuffData!$A$3:$A$119, 0), MATCH($E454, BuffData!$B$2:$W$2, 0)),-1)</f>
        <v>0</v>
      </c>
      <c r="H454" s="5">
        <f>IFERROR(INDEX(BuffData!$X$3:$AS$119, MATCH(H432, BuffData!$A$3:$A$119, 0), MATCH($E454, BuffData!$X$2:$AS$2, 0)),-1)</f>
        <v>-1</v>
      </c>
      <c r="I454" s="5">
        <f>IFERROR(INDEX(BuffData!$AT$3:$BO$119, MATCH(I$16, BuffData!$A$3:$A$119, 0), MATCH($E454, BuffData!$AT$2:$BO$2, 0)),-1)</f>
        <v>0</v>
      </c>
      <c r="J454" s="5">
        <f>IFERROR(INDEX(BuffData!$AT$3:$BO$119, MATCH(J$16, BuffData!$A$3:$A$119, 0), MATCH($E454, BuffData!$AT$2:$BO$2, 0)),-1)</f>
        <v>0</v>
      </c>
      <c r="K454" s="5">
        <f>IFERROR(INDEX(BuffData!$AT$3:$BO$119, MATCH(K$16, BuffData!$A$3:$A$119, 0), MATCH($E454, BuffData!$AT$2:$BO$2, 0)),-1)</f>
        <v>0</v>
      </c>
      <c r="L454" s="5">
        <f>IFERROR(INDEX(SeasonData!$A$3:$W$27, MATCH(L$16, SeasonData!$A$3:$A$116, 0), MATCH(E454, SeasonData!$A$2:$W$2, 0)),-1)</f>
        <v>0</v>
      </c>
      <c r="M454" s="5">
        <f t="shared" si="214"/>
        <v>-1</v>
      </c>
    </row>
    <row r="458" spans="1:67" x14ac:dyDescent="0.3">
      <c r="H458" s="5" t="str">
        <f>IFERROR(
  CHOOSE(
    MATCH(E459, $E$2:$E$4, 0),
    $E$3, $E$4, $E$2
  ),
  "선택 필요"
)</f>
        <v>선택 필요</v>
      </c>
      <c r="I458" s="5" t="str">
        <f>$E$2</f>
        <v>유노</v>
      </c>
      <c r="J458" s="5" t="str">
        <f>$E$3</f>
        <v>린네</v>
      </c>
      <c r="K458" s="5" t="str">
        <f>$E$4</f>
        <v>모니에</v>
      </c>
      <c r="L458" s="5" t="str">
        <f>$K$3</f>
        <v>능양</v>
      </c>
      <c r="N458" s="23" t="s">
        <v>152</v>
      </c>
    </row>
    <row r="459" spans="1:67" x14ac:dyDescent="0.3">
      <c r="E459" s="23" t="s">
        <v>28</v>
      </c>
      <c r="F459" s="5" t="s">
        <v>143</v>
      </c>
      <c r="G459" s="5" t="s">
        <v>105</v>
      </c>
      <c r="H459" s="5" t="s">
        <v>142</v>
      </c>
      <c r="I459" s="5" t="s">
        <v>124</v>
      </c>
      <c r="J459" s="5" t="s">
        <v>125</v>
      </c>
      <c r="K459" s="5" t="s">
        <v>151</v>
      </c>
      <c r="L459" s="5" t="s">
        <v>149</v>
      </c>
      <c r="M459" s="5" t="s">
        <v>109</v>
      </c>
      <c r="N459" s="5" t="s">
        <v>150</v>
      </c>
      <c r="O459" s="153" t="s">
        <v>114</v>
      </c>
      <c r="P459" s="154"/>
      <c r="Q459" s="155"/>
      <c r="S459" s="5" t="s">
        <v>150</v>
      </c>
      <c r="T459" s="153" t="s">
        <v>228</v>
      </c>
      <c r="U459" s="154"/>
      <c r="V459" s="155"/>
      <c r="X459" s="5" t="s">
        <v>150</v>
      </c>
      <c r="Y459" s="153" t="s">
        <v>229</v>
      </c>
      <c r="Z459" s="154"/>
      <c r="AA459" s="155"/>
      <c r="AC459" s="5" t="s">
        <v>150</v>
      </c>
      <c r="AD459" s="153" t="s">
        <v>208</v>
      </c>
      <c r="AE459" s="154"/>
      <c r="AF459" s="155"/>
      <c r="AH459" s="5" t="s">
        <v>150</v>
      </c>
      <c r="AI459" s="153" t="s">
        <v>155</v>
      </c>
      <c r="AJ459" s="154"/>
      <c r="AK459" s="155"/>
      <c r="AM459" s="5" t="s">
        <v>150</v>
      </c>
      <c r="AN459" s="153" t="s">
        <v>157</v>
      </c>
      <c r="AO459" s="154"/>
      <c r="AP459" s="155"/>
      <c r="AR459" s="5" t="s">
        <v>150</v>
      </c>
      <c r="AS459" s="153" t="s">
        <v>230</v>
      </c>
      <c r="AT459" s="154"/>
      <c r="AU459" s="155"/>
      <c r="AW459" s="5" t="s">
        <v>150</v>
      </c>
      <c r="AX459" s="153" t="s">
        <v>215</v>
      </c>
      <c r="AY459" s="154"/>
      <c r="AZ459" s="155"/>
      <c r="BB459" s="5" t="s">
        <v>150</v>
      </c>
      <c r="BC459" s="153" t="s">
        <v>231</v>
      </c>
      <c r="BD459" s="154"/>
      <c r="BE459" s="155"/>
      <c r="BG459" s="5" t="s">
        <v>150</v>
      </c>
      <c r="BH459" s="153" t="s">
        <v>209</v>
      </c>
      <c r="BI459" s="154"/>
      <c r="BJ459" s="155"/>
      <c r="BL459" s="5" t="s">
        <v>150</v>
      </c>
      <c r="BM459" s="153" t="s">
        <v>177</v>
      </c>
      <c r="BN459" s="154"/>
      <c r="BO459" s="155"/>
    </row>
    <row r="460" spans="1:67" x14ac:dyDescent="0.3">
      <c r="E460" s="5" t="s">
        <v>115</v>
      </c>
      <c r="F460" s="5">
        <f>INDEX(CharacterData!$A$3:$AV$36, MATCH(E459, CharacterData!$A$3:$A$36, 0), MATCH($E460, CharacterData!$A$2:$AV$2, 0))</f>
        <v>963</v>
      </c>
      <c r="G460" s="6"/>
      <c r="H460" s="6"/>
      <c r="I460" s="6"/>
      <c r="J460" s="6"/>
      <c r="K460" s="6"/>
      <c r="L460" s="6"/>
      <c r="M460" s="5">
        <f>F460</f>
        <v>963</v>
      </c>
      <c r="N460" s="5" t="s">
        <v>118</v>
      </c>
      <c r="O460" s="153" t="s">
        <v>159</v>
      </c>
      <c r="P460" s="154"/>
      <c r="Q460" s="155"/>
      <c r="S460" s="5" t="s">
        <v>118</v>
      </c>
      <c r="T460" s="153" t="s">
        <v>171</v>
      </c>
      <c r="U460" s="154"/>
      <c r="V460" s="155"/>
      <c r="X460" s="5" t="s">
        <v>118</v>
      </c>
      <c r="Y460" s="153" t="s">
        <v>171</v>
      </c>
      <c r="Z460" s="154"/>
      <c r="AA460" s="155"/>
      <c r="AC460" s="5" t="s">
        <v>118</v>
      </c>
      <c r="AD460" s="153" t="s">
        <v>164</v>
      </c>
      <c r="AE460" s="154"/>
      <c r="AF460" s="155"/>
      <c r="AH460" s="5" t="s">
        <v>118</v>
      </c>
      <c r="AI460" s="153" t="s">
        <v>171</v>
      </c>
      <c r="AJ460" s="154"/>
      <c r="AK460" s="155"/>
      <c r="AM460" s="5" t="s">
        <v>118</v>
      </c>
      <c r="AN460" s="153" t="s">
        <v>171</v>
      </c>
      <c r="AO460" s="154"/>
      <c r="AP460" s="155"/>
      <c r="AR460" s="5" t="s">
        <v>118</v>
      </c>
      <c r="AS460" s="153" t="s">
        <v>171</v>
      </c>
      <c r="AT460" s="154"/>
      <c r="AU460" s="155"/>
      <c r="AW460" s="5" t="s">
        <v>118</v>
      </c>
      <c r="AX460" s="153" t="s">
        <v>171</v>
      </c>
      <c r="AY460" s="154"/>
      <c r="AZ460" s="155"/>
      <c r="BB460" s="5" t="s">
        <v>118</v>
      </c>
      <c r="BC460" s="153" t="s">
        <v>171</v>
      </c>
      <c r="BD460" s="154"/>
      <c r="BE460" s="155"/>
      <c r="BG460" s="5" t="s">
        <v>118</v>
      </c>
      <c r="BH460" s="153" t="s">
        <v>171</v>
      </c>
      <c r="BI460" s="154"/>
      <c r="BJ460" s="155"/>
      <c r="BL460" s="5" t="s">
        <v>118</v>
      </c>
      <c r="BM460" s="153" t="s">
        <v>159</v>
      </c>
      <c r="BN460" s="154"/>
      <c r="BO460" s="155"/>
    </row>
    <row r="461" spans="1:67" x14ac:dyDescent="0.3">
      <c r="A461" s="1" t="s">
        <v>28</v>
      </c>
      <c r="B461" s="1" t="s">
        <v>178</v>
      </c>
      <c r="C461" s="1">
        <f>P477+U477+Z477+AE477+AJ477+AO477+AT477+AY477+BD477+BI477+BN477+BS477+BX477+CC477</f>
        <v>758351.04738215404</v>
      </c>
      <c r="E461" s="5" t="s">
        <v>116</v>
      </c>
      <c r="F461" s="5">
        <f>INDEX(CharacterData!$A$3:$AV$36, MATCH(E459, CharacterData!$A$3:$A$36, 0), MATCH($E461, CharacterData!$A$2:$AV$2, 0))</f>
        <v>111.3447559709242</v>
      </c>
      <c r="G461" s="5">
        <f>IFERROR(INDEX(BuffData!$B$3:$W$119, MATCH($E459, BuffData!$A$3:$A$119, 0), MATCH("공격력 버프", BuffData!$B$2:$W$2, 0)),-1)</f>
        <v>12</v>
      </c>
      <c r="H461" s="5">
        <f>IFERROR(INDEX(BuffData!$X$3:$AS$119, MATCH(H458, BuffData!$A$3:$A$119, 0), MATCH("공격력 버프", BuffData!$X$2:$AS$2, 0)),-1)</f>
        <v>-1</v>
      </c>
      <c r="I461" s="5">
        <f>IFERROR(INDEX(BuffData!$AT$3:$BO$119, MATCH(I$16, BuffData!$A$3:$A$119, 0), MATCH("공격력 버프", BuffData!$AT$2:$BO$2, 0)),-1)</f>
        <v>0</v>
      </c>
      <c r="J461" s="5">
        <f>IFERROR(INDEX(BuffData!$AT$3:$BO$119, MATCH(J$16, BuffData!$A$3:$A$119, 0), MATCH("공격력 버프", BuffData!$AT$2:$BO$2, 0)),-1)</f>
        <v>0</v>
      </c>
      <c r="K461" s="5">
        <f>IFERROR(INDEX(BuffData!$AT$3:$BO$119, MATCH(K$16, BuffData!$A$3:$A$119, 0), MATCH("공격력 버프", BuffData!$AT$2:$BO$2, 0)),-1)</f>
        <v>25</v>
      </c>
      <c r="L461" s="5">
        <f>IFERROR(INDEX(SeasonData!$A$3:$W$27, MATCH(L$16, SeasonData!$A$3:$A$116, 0), MATCH("공격력 버프", SeasonData!$A$2:$W$2, 0)),-1)</f>
        <v>0</v>
      </c>
      <c r="M461" s="5">
        <f>SUM(F461:L461)</f>
        <v>147.34475597092421</v>
      </c>
      <c r="N461" s="5"/>
      <c r="O461" s="5" t="s">
        <v>112</v>
      </c>
      <c r="P461" s="5" t="s">
        <v>113</v>
      </c>
      <c r="Q461" s="5" t="s">
        <v>111</v>
      </c>
      <c r="S461" s="5"/>
      <c r="T461" s="5" t="s">
        <v>112</v>
      </c>
      <c r="U461" s="5" t="s">
        <v>113</v>
      </c>
      <c r="V461" s="5" t="s">
        <v>111</v>
      </c>
      <c r="X461" s="5"/>
      <c r="Y461" s="5" t="s">
        <v>112</v>
      </c>
      <c r="Z461" s="5" t="s">
        <v>113</v>
      </c>
      <c r="AA461" s="5" t="s">
        <v>111</v>
      </c>
      <c r="AC461" s="5"/>
      <c r="AD461" s="5" t="s">
        <v>112</v>
      </c>
      <c r="AE461" s="5" t="s">
        <v>113</v>
      </c>
      <c r="AF461" s="5" t="s">
        <v>111</v>
      </c>
      <c r="AH461" s="5"/>
      <c r="AI461" s="5" t="s">
        <v>112</v>
      </c>
      <c r="AJ461" s="5" t="s">
        <v>113</v>
      </c>
      <c r="AK461" s="5" t="s">
        <v>111</v>
      </c>
      <c r="AM461" s="5"/>
      <c r="AN461" s="5" t="s">
        <v>112</v>
      </c>
      <c r="AO461" s="5" t="s">
        <v>113</v>
      </c>
      <c r="AP461" s="5" t="s">
        <v>111</v>
      </c>
      <c r="AR461" s="5"/>
      <c r="AS461" s="5" t="s">
        <v>112</v>
      </c>
      <c r="AT461" s="5" t="s">
        <v>113</v>
      </c>
      <c r="AU461" s="5" t="s">
        <v>111</v>
      </c>
      <c r="AW461" s="5"/>
      <c r="AX461" s="5" t="s">
        <v>112</v>
      </c>
      <c r="AY461" s="5" t="s">
        <v>113</v>
      </c>
      <c r="AZ461" s="5" t="s">
        <v>111</v>
      </c>
      <c r="BB461" s="5"/>
      <c r="BC461" s="5" t="s">
        <v>112</v>
      </c>
      <c r="BD461" s="5" t="s">
        <v>113</v>
      </c>
      <c r="BE461" s="5" t="s">
        <v>111</v>
      </c>
      <c r="BG461" s="5"/>
      <c r="BH461" s="5" t="s">
        <v>112</v>
      </c>
      <c r="BI461" s="5" t="s">
        <v>113</v>
      </c>
      <c r="BJ461" s="5" t="s">
        <v>111</v>
      </c>
      <c r="BL461" s="5"/>
      <c r="BM461" s="5" t="s">
        <v>112</v>
      </c>
      <c r="BN461" s="5" t="s">
        <v>113</v>
      </c>
      <c r="BO461" s="5" t="s">
        <v>111</v>
      </c>
    </row>
    <row r="462" spans="1:67" x14ac:dyDescent="0.3">
      <c r="B462" s="1" t="s">
        <v>179</v>
      </c>
      <c r="C462" s="1">
        <v>14.3</v>
      </c>
      <c r="E462" s="5" t="s">
        <v>1</v>
      </c>
      <c r="F462" s="5">
        <f>INDEX(CharacterData!$A$3:$AV$36, MATCH(E459, CharacterData!$A$3:$A$36, 0), MATCH($E462, CharacterData!$A$2:$AV$2, 0))</f>
        <v>60.2</v>
      </c>
      <c r="G462" s="5">
        <f>IFERROR(INDEX(BuffData!$B$3:$W$119, MATCH($E459, BuffData!$A$3:$A$119, 0), MATCH($E462, BuffData!$B$2:$W$2, 0)),-1)</f>
        <v>0</v>
      </c>
      <c r="H462" s="5">
        <f>IFERROR(INDEX(BuffData!$X$3:$AS$119, MATCH(H458, BuffData!$A$3:$A$119, 0), MATCH($E462, BuffData!$X$2:$AS$2, 0)),-1)</f>
        <v>-1</v>
      </c>
      <c r="I462" s="5">
        <f>IFERROR(INDEX(BuffData!$AT$3:$BO$119, MATCH(I$16, BuffData!$A$3:$A$119, 0), MATCH($E462, BuffData!$AT$2:$BO$2, 0)),-1)</f>
        <v>0</v>
      </c>
      <c r="J462" s="5">
        <f>IFERROR(INDEX(BuffData!$AT$3:$BO$119, MATCH(J$16, BuffData!$A$3:$A$119, 0), MATCH($E462, BuffData!$AT$2:$BO$2, 0)),-1)</f>
        <v>0</v>
      </c>
      <c r="K462" s="5">
        <f>IFERROR(INDEX(BuffData!$AT$3:$BO$119, MATCH(K$16, BuffData!$A$3:$A$119, 0), MATCH($E462, BuffData!$AT$2:$BO$2, 0)),-1)</f>
        <v>0</v>
      </c>
      <c r="L462" s="5">
        <f>IFERROR(INDEX(SeasonData!$A$3:$W$27, MATCH(L$16, SeasonData!$A$3:$A$116, 0), MATCH(E462, SeasonData!$A$2:$W$2, 0)),-1)</f>
        <v>0</v>
      </c>
      <c r="M462" s="5">
        <f t="shared" ref="M462:M468" si="215">SUM(F462:L462)</f>
        <v>59.2</v>
      </c>
      <c r="N462" s="5" t="s">
        <v>115</v>
      </c>
      <c r="O462" s="6"/>
      <c r="P462" s="6"/>
      <c r="Q462" s="5">
        <f>$M460</f>
        <v>963</v>
      </c>
      <c r="S462" s="5" t="s">
        <v>115</v>
      </c>
      <c r="T462" s="6"/>
      <c r="U462" s="6"/>
      <c r="V462" s="5">
        <f>$M460</f>
        <v>963</v>
      </c>
      <c r="X462" s="5" t="s">
        <v>115</v>
      </c>
      <c r="Y462" s="6"/>
      <c r="Z462" s="6"/>
      <c r="AA462" s="5">
        <f>$M460</f>
        <v>963</v>
      </c>
      <c r="AC462" s="5" t="s">
        <v>115</v>
      </c>
      <c r="AD462" s="6"/>
      <c r="AE462" s="6"/>
      <c r="AF462" s="5">
        <f>$M460</f>
        <v>963</v>
      </c>
      <c r="AH462" s="5" t="s">
        <v>115</v>
      </c>
      <c r="AI462" s="6"/>
      <c r="AJ462" s="6"/>
      <c r="AK462" s="5">
        <f>$M460</f>
        <v>963</v>
      </c>
      <c r="AM462" s="5" t="s">
        <v>115</v>
      </c>
      <c r="AN462" s="6"/>
      <c r="AO462" s="6"/>
      <c r="AP462" s="5">
        <f>$M460</f>
        <v>963</v>
      </c>
      <c r="AR462" s="5" t="s">
        <v>115</v>
      </c>
      <c r="AS462" s="6"/>
      <c r="AT462" s="6"/>
      <c r="AU462" s="5">
        <f>$M460</f>
        <v>963</v>
      </c>
      <c r="AW462" s="5" t="s">
        <v>115</v>
      </c>
      <c r="AX462" s="6"/>
      <c r="AY462" s="6"/>
      <c r="AZ462" s="5">
        <f>$M460</f>
        <v>963</v>
      </c>
      <c r="BB462" s="5" t="s">
        <v>115</v>
      </c>
      <c r="BC462" s="6"/>
      <c r="BD462" s="6"/>
      <c r="BE462" s="5">
        <f>$M460</f>
        <v>963</v>
      </c>
      <c r="BG462" s="5" t="s">
        <v>115</v>
      </c>
      <c r="BH462" s="6"/>
      <c r="BI462" s="6"/>
      <c r="BJ462" s="5">
        <f>$M460</f>
        <v>963</v>
      </c>
      <c r="BL462" s="5" t="s">
        <v>115</v>
      </c>
      <c r="BM462" s="6"/>
      <c r="BN462" s="6"/>
      <c r="BO462" s="5">
        <f>$M460</f>
        <v>963</v>
      </c>
    </row>
    <row r="463" spans="1:67" x14ac:dyDescent="0.3">
      <c r="E463" s="5" t="s">
        <v>87</v>
      </c>
      <c r="F463" s="5">
        <f>INDEX(CharacterData!$A$3:$AV$36, MATCH(E459, CharacterData!$A$3:$A$36, 0), MATCH($E463, CharacterData!$A$2:$AV$2, 0))</f>
        <v>272.39999999999998</v>
      </c>
      <c r="G463" s="5">
        <f>IFERROR(INDEX(BuffData!$B$3:$W$119, MATCH($E459, BuffData!$A$3:$A$119, 0), MATCH($E463, BuffData!$B$2:$W$2, 0)),-1)</f>
        <v>0</v>
      </c>
      <c r="H463" s="5">
        <f>IFERROR(INDEX(BuffData!$X$3:$AS$119, MATCH(H458, BuffData!$A$3:$A$119, 0), MATCH($E463, BuffData!$X$2:$AS$2, 0)),-1)</f>
        <v>-1</v>
      </c>
      <c r="I463" s="5">
        <f>IFERROR(INDEX(BuffData!$AT$3:$BO$119, MATCH(I$16, BuffData!$A$3:$A$119, 0), MATCH($E463, BuffData!$AT$2:$BO$2, 0)),-1)</f>
        <v>0</v>
      </c>
      <c r="J463" s="5">
        <f>IFERROR(INDEX(BuffData!$AT$3:$BO$119, MATCH(J$16, BuffData!$A$3:$A$119, 0), MATCH($E463, BuffData!$AT$2:$BO$2, 0)),-1)</f>
        <v>0</v>
      </c>
      <c r="K463" s="5">
        <f>IFERROR(INDEX(BuffData!$AT$3:$BO$119, MATCH(K$16, BuffData!$A$3:$A$119, 0), MATCH($E463, BuffData!$AT$2:$BO$2, 0)),-1)</f>
        <v>20</v>
      </c>
      <c r="L463" s="5">
        <f>IFERROR(INDEX(SeasonData!$A$3:$W$27, MATCH(L$16, SeasonData!$A$3:$A$116, 0), MATCH(E463, SeasonData!$A$2:$W$2, 0)),-1)</f>
        <v>0</v>
      </c>
      <c r="M463" s="5">
        <f t="shared" si="215"/>
        <v>291.39999999999998</v>
      </c>
      <c r="N463" s="5" t="s">
        <v>116</v>
      </c>
      <c r="O463" s="5">
        <f>ROUND($M461,2)</f>
        <v>147.34</v>
      </c>
      <c r="P463" s="5">
        <v>0</v>
      </c>
      <c r="Q463" s="5">
        <f>P463+O463</f>
        <v>147.34</v>
      </c>
      <c r="S463" s="5" t="s">
        <v>116</v>
      </c>
      <c r="T463" s="5">
        <f>ROUND($M461,2)</f>
        <v>147.34</v>
      </c>
      <c r="U463" s="5">
        <v>0</v>
      </c>
      <c r="V463" s="5">
        <f>U463+T463</f>
        <v>147.34</v>
      </c>
      <c r="X463" s="5" t="s">
        <v>116</v>
      </c>
      <c r="Y463" s="5">
        <f>ROUND($M461,2)</f>
        <v>147.34</v>
      </c>
      <c r="Z463" s="5">
        <v>0</v>
      </c>
      <c r="AA463" s="5">
        <f>Z463+Y463</f>
        <v>147.34</v>
      </c>
      <c r="AC463" s="5" t="s">
        <v>116</v>
      </c>
      <c r="AD463" s="5">
        <f>ROUND($M461,2)</f>
        <v>147.34</v>
      </c>
      <c r="AE463" s="5">
        <v>0</v>
      </c>
      <c r="AF463" s="5">
        <f>AE463+AD463</f>
        <v>147.34</v>
      </c>
      <c r="AH463" s="5" t="s">
        <v>116</v>
      </c>
      <c r="AI463" s="5">
        <f>ROUND($M461,2)</f>
        <v>147.34</v>
      </c>
      <c r="AJ463" s="5">
        <v>0</v>
      </c>
      <c r="AK463" s="5">
        <f>AJ463+AI463</f>
        <v>147.34</v>
      </c>
      <c r="AM463" s="5" t="s">
        <v>116</v>
      </c>
      <c r="AN463" s="5">
        <f>ROUND($M461,2)</f>
        <v>147.34</v>
      </c>
      <c r="AO463" s="5">
        <v>0</v>
      </c>
      <c r="AP463" s="5">
        <f>AO463+AN463</f>
        <v>147.34</v>
      </c>
      <c r="AR463" s="5" t="s">
        <v>116</v>
      </c>
      <c r="AS463" s="5">
        <f>ROUND($M461,2)</f>
        <v>147.34</v>
      </c>
      <c r="AT463" s="5">
        <v>0</v>
      </c>
      <c r="AU463" s="5">
        <f>AT463+AS463</f>
        <v>147.34</v>
      </c>
      <c r="AW463" s="5" t="s">
        <v>116</v>
      </c>
      <c r="AX463" s="5">
        <f>ROUND($M461,2)</f>
        <v>147.34</v>
      </c>
      <c r="AY463" s="5">
        <v>0</v>
      </c>
      <c r="AZ463" s="5">
        <f>AY463+AX463</f>
        <v>147.34</v>
      </c>
      <c r="BB463" s="5" t="s">
        <v>116</v>
      </c>
      <c r="BC463" s="5">
        <f>ROUND($M461,2)</f>
        <v>147.34</v>
      </c>
      <c r="BD463" s="5">
        <v>0</v>
      </c>
      <c r="BE463" s="5">
        <f>BD463+BC463</f>
        <v>147.34</v>
      </c>
      <c r="BG463" s="5" t="s">
        <v>116</v>
      </c>
      <c r="BH463" s="5">
        <f>ROUND($M461,2)</f>
        <v>147.34</v>
      </c>
      <c r="BI463" s="5">
        <v>0</v>
      </c>
      <c r="BJ463" s="5">
        <f>BI463+BH463</f>
        <v>147.34</v>
      </c>
      <c r="BL463" s="5" t="s">
        <v>116</v>
      </c>
      <c r="BM463" s="5">
        <f>ROUND($M461,2)</f>
        <v>147.34</v>
      </c>
      <c r="BN463" s="5">
        <v>0</v>
      </c>
      <c r="BO463" s="5">
        <f>BN463+BM463</f>
        <v>147.34</v>
      </c>
    </row>
    <row r="464" spans="1:67" x14ac:dyDescent="0.3">
      <c r="E464" s="21" t="s">
        <v>99</v>
      </c>
      <c r="F464" s="5">
        <f>INDEX(CharacterData!$A$3:$AV$36, MATCH(E459, CharacterData!$A$3:$A$36, 0), MATCH($E464, CharacterData!$A$2:$AV$2, 0))</f>
        <v>0</v>
      </c>
      <c r="G464" s="5">
        <f>IFERROR(INDEX(BuffData!$B$3:$W$119, MATCH($E459, BuffData!$A$3:$A$119, 0), MATCH($E464, BuffData!$B$2:$W$2, 0)),-1)</f>
        <v>0</v>
      </c>
      <c r="H464" s="5">
        <f>IFERROR(INDEX(BuffData!$X$3:$AS$119, MATCH(H458, BuffData!$A$3:$A$119, 0), MATCH($E464, BuffData!$X$2:$AS$2, 0)),-1)</f>
        <v>-1</v>
      </c>
      <c r="I464" s="5">
        <f>IFERROR(INDEX(BuffData!$AT$3:$BO$119, MATCH(I$16, BuffData!$A$3:$A$119, 0), MATCH($E464, BuffData!$AT$2:$BO$2, 0)),-1)</f>
        <v>0</v>
      </c>
      <c r="J464" s="5">
        <f>IFERROR(INDEX(BuffData!$AT$3:$BO$119, MATCH(J$16, BuffData!$A$3:$A$119, 0), MATCH($E464, BuffData!$AT$2:$BO$2, 0)),-1)</f>
        <v>0</v>
      </c>
      <c r="K464" s="5">
        <f>IFERROR(INDEX(BuffData!$AT$3:$BO$119, MATCH(K$16, BuffData!$A$3:$A$119, 0), MATCH($E464, BuffData!$AT$2:$BO$2, 0)),-1)</f>
        <v>0</v>
      </c>
      <c r="L464" s="5">
        <f>IFERROR(INDEX(SeasonData!$A$3:$W$27, MATCH(L$16, SeasonData!$A$3:$A$116, 0), MATCH(E464, SeasonData!$A$2:$W$2, 0)),-1)</f>
        <v>0</v>
      </c>
      <c r="M464" s="5">
        <f t="shared" si="215"/>
        <v>-1</v>
      </c>
      <c r="N464" s="5" t="s">
        <v>117</v>
      </c>
      <c r="O464" s="6"/>
      <c r="P464" s="5">
        <v>0</v>
      </c>
      <c r="Q464" s="24">
        <v>298.2</v>
      </c>
      <c r="S464" s="5" t="s">
        <v>117</v>
      </c>
      <c r="T464" s="6"/>
      <c r="U464" s="5">
        <v>0</v>
      </c>
      <c r="V464" s="24">
        <v>288.2</v>
      </c>
      <c r="X464" s="5" t="s">
        <v>117</v>
      </c>
      <c r="Y464" s="6"/>
      <c r="Z464" s="5">
        <v>0</v>
      </c>
      <c r="AA464" s="24">
        <v>563.6</v>
      </c>
      <c r="AC464" s="5" t="s">
        <v>117</v>
      </c>
      <c r="AD464" s="6"/>
      <c r="AE464" s="5">
        <v>0</v>
      </c>
      <c r="AF464" s="24">
        <v>104.8</v>
      </c>
      <c r="AH464" s="5" t="s">
        <v>117</v>
      </c>
      <c r="AI464" s="6"/>
      <c r="AJ464" s="5">
        <v>0</v>
      </c>
      <c r="AK464" s="24">
        <v>835.4</v>
      </c>
      <c r="AM464" s="5" t="s">
        <v>117</v>
      </c>
      <c r="AN464" s="6"/>
      <c r="AO464" s="5">
        <v>0</v>
      </c>
      <c r="AP464" s="24">
        <v>724.9</v>
      </c>
      <c r="AR464" s="5" t="s">
        <v>117</v>
      </c>
      <c r="AS464" s="6"/>
      <c r="AT464" s="5">
        <v>0</v>
      </c>
      <c r="AU464" s="24">
        <v>1740</v>
      </c>
      <c r="AW464" s="5" t="s">
        <v>117</v>
      </c>
      <c r="AX464" s="6"/>
      <c r="AY464" s="5">
        <v>0</v>
      </c>
      <c r="AZ464" s="24">
        <v>1159.8</v>
      </c>
      <c r="BB464" s="5" t="s">
        <v>117</v>
      </c>
      <c r="BC464" s="6"/>
      <c r="BD464" s="5">
        <v>0</v>
      </c>
      <c r="BE464" s="24">
        <v>288.2</v>
      </c>
      <c r="BG464" s="5" t="s">
        <v>117</v>
      </c>
      <c r="BH464" s="6"/>
      <c r="BI464" s="5">
        <v>0</v>
      </c>
      <c r="BJ464" s="24">
        <v>563.6</v>
      </c>
      <c r="BL464" s="5" t="s">
        <v>117</v>
      </c>
      <c r="BM464" s="6"/>
      <c r="BN464" s="5">
        <v>0</v>
      </c>
      <c r="BO464" s="24">
        <v>794.2</v>
      </c>
    </row>
    <row r="465" spans="5:67" x14ac:dyDescent="0.3">
      <c r="E465" s="21" t="s">
        <v>100</v>
      </c>
      <c r="F465" s="5">
        <f>INDEX(CharacterData!$A$3:$AV$36, MATCH(E459, CharacterData!$A$3:$A$36, 0), MATCH($E465, CharacterData!$A$2:$AV$2, 0))</f>
        <v>0</v>
      </c>
      <c r="G465" s="5">
        <f>IFERROR(INDEX(BuffData!$B$3:$W$119, MATCH($E459, BuffData!$A$3:$A$119, 0), MATCH($E465, BuffData!$B$2:$W$2, 0)),-1)</f>
        <v>0</v>
      </c>
      <c r="H465" s="5">
        <f>IFERROR(INDEX(BuffData!$X$3:$AS$119, MATCH(H458, BuffData!$A$3:$A$119, 0), MATCH($E465, BuffData!$X$2:$AS$2, 0)),-1)</f>
        <v>-1</v>
      </c>
      <c r="I465" s="5">
        <f>IFERROR(INDEX(BuffData!$AT$3:$BO$119, MATCH(I$16, BuffData!$A$3:$A$119, 0), MATCH($E465, BuffData!$AT$2:$BO$2, 0)),-1)</f>
        <v>0</v>
      </c>
      <c r="J465" s="5">
        <f>IFERROR(INDEX(BuffData!$AT$3:$BO$119, MATCH(J$16, BuffData!$A$3:$A$119, 0), MATCH($E465, BuffData!$AT$2:$BO$2, 0)),-1)</f>
        <v>0</v>
      </c>
      <c r="K465" s="5">
        <f>IFERROR(INDEX(BuffData!$AT$3:$BO$119, MATCH(K$16, BuffData!$A$3:$A$119, 0), MATCH($E465, BuffData!$AT$2:$BO$2, 0)),-1)</f>
        <v>0</v>
      </c>
      <c r="L465" s="5">
        <f>IFERROR(INDEX(SeasonData!$A$3:$W$27, MATCH(L$16, SeasonData!$A$3:$A$116, 0), MATCH(E465, SeasonData!$A$2:$W$2, 0)),-1)</f>
        <v>0</v>
      </c>
      <c r="M465" s="5">
        <f t="shared" si="215"/>
        <v>-1</v>
      </c>
      <c r="N465" s="5" t="s">
        <v>1</v>
      </c>
      <c r="O465" s="5">
        <f>$M462</f>
        <v>59.2</v>
      </c>
      <c r="P465" s="5">
        <v>0</v>
      </c>
      <c r="Q465" s="5">
        <f>O465+P465</f>
        <v>59.2</v>
      </c>
      <c r="S465" s="5" t="s">
        <v>1</v>
      </c>
      <c r="T465" s="5">
        <f>$M462</f>
        <v>59.2</v>
      </c>
      <c r="U465" s="5">
        <v>0</v>
      </c>
      <c r="V465" s="5">
        <f>T465+U465</f>
        <v>59.2</v>
      </c>
      <c r="X465" s="5" t="s">
        <v>1</v>
      </c>
      <c r="Y465" s="5">
        <f>$M462</f>
        <v>59.2</v>
      </c>
      <c r="Z465" s="5">
        <v>0</v>
      </c>
      <c r="AA465" s="5">
        <f>Y465+Z465</f>
        <v>59.2</v>
      </c>
      <c r="AC465" s="5" t="s">
        <v>1</v>
      </c>
      <c r="AD465" s="5">
        <f>$M462</f>
        <v>59.2</v>
      </c>
      <c r="AE465" s="5">
        <v>0</v>
      </c>
      <c r="AF465" s="5">
        <f>AD465+AE465</f>
        <v>59.2</v>
      </c>
      <c r="AH465" s="5" t="s">
        <v>1</v>
      </c>
      <c r="AI465" s="5">
        <f>$M462</f>
        <v>59.2</v>
      </c>
      <c r="AJ465" s="5">
        <v>0</v>
      </c>
      <c r="AK465" s="5">
        <f>AI465+AJ465</f>
        <v>59.2</v>
      </c>
      <c r="AM465" s="5" t="s">
        <v>1</v>
      </c>
      <c r="AN465" s="5">
        <f>$M462</f>
        <v>59.2</v>
      </c>
      <c r="AO465" s="5">
        <v>0</v>
      </c>
      <c r="AP465" s="5">
        <f>AN465+AO465</f>
        <v>59.2</v>
      </c>
      <c r="AR465" s="5" t="s">
        <v>1</v>
      </c>
      <c r="AS465" s="5">
        <f>$M462</f>
        <v>59.2</v>
      </c>
      <c r="AT465" s="5">
        <v>0</v>
      </c>
      <c r="AU465" s="5">
        <f>AS465+AT465</f>
        <v>59.2</v>
      </c>
      <c r="AW465" s="5" t="s">
        <v>1</v>
      </c>
      <c r="AX465" s="5">
        <f>$M462</f>
        <v>59.2</v>
      </c>
      <c r="AY465" s="5">
        <v>0</v>
      </c>
      <c r="AZ465" s="5">
        <f>AX465+AY465</f>
        <v>59.2</v>
      </c>
      <c r="BB465" s="5" t="s">
        <v>1</v>
      </c>
      <c r="BC465" s="5">
        <f>$M462</f>
        <v>59.2</v>
      </c>
      <c r="BD465" s="5">
        <v>0</v>
      </c>
      <c r="BE465" s="5">
        <f>BC465+BD465</f>
        <v>59.2</v>
      </c>
      <c r="BG465" s="5" t="s">
        <v>1</v>
      </c>
      <c r="BH465" s="5">
        <f>$M462</f>
        <v>59.2</v>
      </c>
      <c r="BI465" s="5">
        <v>0</v>
      </c>
      <c r="BJ465" s="5">
        <f>BH465+BI465</f>
        <v>59.2</v>
      </c>
      <c r="BL465" s="5" t="s">
        <v>1</v>
      </c>
      <c r="BM465" s="5">
        <f>$M462</f>
        <v>59.2</v>
      </c>
      <c r="BN465" s="5">
        <v>0</v>
      </c>
      <c r="BO465" s="5">
        <f>BM465+BN465</f>
        <v>59.2</v>
      </c>
    </row>
    <row r="466" spans="5:67" x14ac:dyDescent="0.3">
      <c r="E466" s="21" t="s">
        <v>101</v>
      </c>
      <c r="F466" s="5">
        <f>INDEX(CharacterData!$A$3:$AV$36, MATCH(E459, CharacterData!$A$3:$A$36, 0), MATCH($E466, CharacterData!$A$2:$AV$2, 0))</f>
        <v>27</v>
      </c>
      <c r="G466" s="5">
        <f>IFERROR(INDEX(BuffData!$B$3:$W$119, MATCH($E459, BuffData!$A$3:$A$119, 0), MATCH($E466, BuffData!$B$2:$W$2, 0)),-1)</f>
        <v>90</v>
      </c>
      <c r="H466" s="5">
        <f>IFERROR(INDEX(BuffData!$X$3:$AS$119, MATCH(H458, BuffData!$A$3:$A$119, 0), MATCH($E466, BuffData!$X$2:$AS$2, 0)),-1)</f>
        <v>-1</v>
      </c>
      <c r="I466" s="5">
        <f>IFERROR(INDEX(BuffData!$AT$3:$BO$119, MATCH(I$16, BuffData!$A$3:$A$119, 0), MATCH($E466, BuffData!$AT$2:$BO$2, 0)),-1)</f>
        <v>0</v>
      </c>
      <c r="J466" s="5">
        <f>IFERROR(INDEX(BuffData!$AT$3:$BO$119, MATCH(J$16, BuffData!$A$3:$A$119, 0), MATCH($E466, BuffData!$AT$2:$BO$2, 0)),-1)</f>
        <v>0</v>
      </c>
      <c r="K466" s="5">
        <f>IFERROR(INDEX(BuffData!$AT$3:$BO$119, MATCH(K$16, BuffData!$A$3:$A$119, 0), MATCH($E466, BuffData!$AT$2:$BO$2, 0)),-1)</f>
        <v>0</v>
      </c>
      <c r="L466" s="5">
        <f>IFERROR(INDEX(SeasonData!$A$3:$W$27, MATCH(L$16, SeasonData!$A$3:$A$116, 0), MATCH(E466, SeasonData!$A$2:$W$2, 0)),-1)</f>
        <v>0</v>
      </c>
      <c r="M466" s="5">
        <f t="shared" si="215"/>
        <v>116</v>
      </c>
      <c r="N466" s="5" t="s">
        <v>87</v>
      </c>
      <c r="O466" s="5">
        <f>$M463</f>
        <v>291.39999999999998</v>
      </c>
      <c r="P466" s="5">
        <v>0</v>
      </c>
      <c r="Q466" s="5">
        <f t="shared" ref="Q466:Q475" si="216">O466+P466</f>
        <v>291.39999999999998</v>
      </c>
      <c r="S466" s="5" t="s">
        <v>87</v>
      </c>
      <c r="T466" s="5">
        <f>$M463</f>
        <v>291.39999999999998</v>
      </c>
      <c r="U466" s="5">
        <v>0</v>
      </c>
      <c r="V466" s="5">
        <f t="shared" ref="V466:V475" si="217">T466+U466</f>
        <v>291.39999999999998</v>
      </c>
      <c r="X466" s="5" t="s">
        <v>87</v>
      </c>
      <c r="Y466" s="5">
        <f>$M463</f>
        <v>291.39999999999998</v>
      </c>
      <c r="Z466" s="5">
        <v>0</v>
      </c>
      <c r="AA466" s="5">
        <f t="shared" ref="AA466:AA475" si="218">Y466+Z466</f>
        <v>291.39999999999998</v>
      </c>
      <c r="AC466" s="5" t="s">
        <v>87</v>
      </c>
      <c r="AD466" s="5">
        <f>$M463</f>
        <v>291.39999999999998</v>
      </c>
      <c r="AE466" s="5">
        <v>0</v>
      </c>
      <c r="AF466" s="5">
        <f t="shared" ref="AF466:AF475" si="219">AD466+AE466</f>
        <v>291.39999999999998</v>
      </c>
      <c r="AH466" s="5" t="s">
        <v>87</v>
      </c>
      <c r="AI466" s="5">
        <f>$M463</f>
        <v>291.39999999999998</v>
      </c>
      <c r="AJ466" s="5">
        <v>0</v>
      </c>
      <c r="AK466" s="5">
        <f t="shared" ref="AK466:AK475" si="220">AI466+AJ466</f>
        <v>291.39999999999998</v>
      </c>
      <c r="AM466" s="5" t="s">
        <v>87</v>
      </c>
      <c r="AN466" s="5">
        <f>$M463</f>
        <v>291.39999999999998</v>
      </c>
      <c r="AO466" s="5">
        <v>0</v>
      </c>
      <c r="AP466" s="5">
        <f t="shared" ref="AP466:AP475" si="221">AN466+AO466</f>
        <v>291.39999999999998</v>
      </c>
      <c r="AR466" s="5" t="s">
        <v>87</v>
      </c>
      <c r="AS466" s="5">
        <f>$M463</f>
        <v>291.39999999999998</v>
      </c>
      <c r="AT466" s="5">
        <v>0</v>
      </c>
      <c r="AU466" s="5">
        <f t="shared" ref="AU466:AU475" si="222">AS466+AT466</f>
        <v>291.39999999999998</v>
      </c>
      <c r="AW466" s="5" t="s">
        <v>87</v>
      </c>
      <c r="AX466" s="5">
        <f>$M463</f>
        <v>291.39999999999998</v>
      </c>
      <c r="AY466" s="5">
        <v>0</v>
      </c>
      <c r="AZ466" s="5">
        <f t="shared" ref="AZ466:AZ475" si="223">AX466+AY466</f>
        <v>291.39999999999998</v>
      </c>
      <c r="BB466" s="5" t="s">
        <v>87</v>
      </c>
      <c r="BC466" s="5">
        <f>$M463</f>
        <v>291.39999999999998</v>
      </c>
      <c r="BD466" s="5">
        <v>0</v>
      </c>
      <c r="BE466" s="5">
        <f t="shared" ref="BE466:BE475" si="224">BC466+BD466</f>
        <v>291.39999999999998</v>
      </c>
      <c r="BG466" s="5" t="s">
        <v>87</v>
      </c>
      <c r="BH466" s="5">
        <f>$M463</f>
        <v>291.39999999999998</v>
      </c>
      <c r="BI466" s="5">
        <v>0</v>
      </c>
      <c r="BJ466" s="5">
        <f t="shared" ref="BJ466:BJ475" si="225">BH466+BI466</f>
        <v>291.39999999999998</v>
      </c>
      <c r="BL466" s="5" t="s">
        <v>87</v>
      </c>
      <c r="BM466" s="5">
        <f>$M463</f>
        <v>291.39999999999998</v>
      </c>
      <c r="BN466" s="5">
        <v>0</v>
      </c>
      <c r="BO466" s="5">
        <f t="shared" ref="BO466:BO475" si="226">BM466+BN466</f>
        <v>291.39999999999998</v>
      </c>
    </row>
    <row r="467" spans="5:67" x14ac:dyDescent="0.3">
      <c r="E467" s="21" t="s">
        <v>102</v>
      </c>
      <c r="F467" s="5">
        <f>INDEX(CharacterData!$A$3:$AV$36, MATCH(E459, CharacterData!$A$3:$A$36, 0), MATCH($E467, CharacterData!$A$2:$AV$2, 0))</f>
        <v>0</v>
      </c>
      <c r="G467" s="5">
        <f>IFERROR(INDEX(BuffData!$B$3:$W$119, MATCH($E459, BuffData!$A$3:$A$119, 0), MATCH($E467, BuffData!$B$2:$W$2, 0)),-1)</f>
        <v>0</v>
      </c>
      <c r="H467" s="5">
        <f>IFERROR(INDEX(BuffData!$X$3:$AS$119, MATCH(H458, BuffData!$A$3:$A$119, 0), MATCH($E467, BuffData!$X$2:$AS$2, 0)),-1)</f>
        <v>-1</v>
      </c>
      <c r="I467" s="5">
        <f>IFERROR(INDEX(BuffData!$AT$3:$BO$119, MATCH(I$16, BuffData!$A$3:$A$119, 0), MATCH($E467, BuffData!$AT$2:$BO$2, 0)),-1)</f>
        <v>0</v>
      </c>
      <c r="J467" s="5">
        <f>IFERROR(INDEX(BuffData!$AT$3:$BO$119, MATCH(J$16, BuffData!$A$3:$A$119, 0), MATCH($E467, BuffData!$AT$2:$BO$2, 0)),-1)</f>
        <v>0</v>
      </c>
      <c r="K467" s="5">
        <f>IFERROR(INDEX(BuffData!$AT$3:$BO$119, MATCH(K$16, BuffData!$A$3:$A$119, 0), MATCH($E467, BuffData!$AT$2:$BO$2, 0)),-1)</f>
        <v>0</v>
      </c>
      <c r="L467" s="5">
        <f>IFERROR(INDEX(SeasonData!$A$3:$W$27, MATCH(L$16, SeasonData!$A$3:$A$116, 0), MATCH(E467, SeasonData!$A$2:$W$2, 0)),-1)</f>
        <v>0</v>
      </c>
      <c r="M467" s="5">
        <f t="shared" si="215"/>
        <v>-1</v>
      </c>
      <c r="N467" s="21" t="s">
        <v>165</v>
      </c>
      <c r="O467" s="5" cm="1">
        <f t="array" ref="O467">IFERROR(
  INDEX($M460:$M481,
    MATCH(
      _xlfn.SWITCH(O460,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0</v>
      </c>
      <c r="P467" s="5">
        <v>0</v>
      </c>
      <c r="Q467" s="5">
        <f t="shared" si="216"/>
        <v>0</v>
      </c>
      <c r="S467" s="21" t="s">
        <v>165</v>
      </c>
      <c r="T467" s="5" cm="1">
        <f t="array" ref="T467">IFERROR(
  INDEX($M460:$M481,
    MATCH(
      _xlfn.SWITCH(T460,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U467" s="5">
        <v>0</v>
      </c>
      <c r="V467" s="5">
        <f t="shared" si="217"/>
        <v>116</v>
      </c>
      <c r="X467" s="21" t="s">
        <v>165</v>
      </c>
      <c r="Y467" s="5" cm="1">
        <f t="array" ref="Y467">IFERROR(
  INDEX($M460:$M481,
    MATCH(
      _xlfn.SWITCH(Y460,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Z467" s="5">
        <v>0</v>
      </c>
      <c r="AA467" s="5">
        <f t="shared" si="218"/>
        <v>116</v>
      </c>
      <c r="AC467" s="21" t="s">
        <v>165</v>
      </c>
      <c r="AD467" s="5" cm="1">
        <f t="array" ref="AD467">IFERROR(
  INDEX($M460:$M481,
    MATCH(
      _xlfn.SWITCH(AD460,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v>
      </c>
      <c r="AE467" s="5">
        <v>0</v>
      </c>
      <c r="AF467" s="5">
        <f t="shared" si="219"/>
        <v>-1</v>
      </c>
      <c r="AH467" s="21" t="s">
        <v>165</v>
      </c>
      <c r="AI467" s="5" cm="1">
        <f t="array" ref="AI467">IFERROR(
  INDEX($M460:$M481,
    MATCH(
      _xlfn.SWITCH(AI460,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AJ467" s="5">
        <v>0</v>
      </c>
      <c r="AK467" s="5">
        <f t="shared" si="220"/>
        <v>116</v>
      </c>
      <c r="AM467" s="21" t="s">
        <v>165</v>
      </c>
      <c r="AN467" s="5" cm="1">
        <f t="array" ref="AN467">IFERROR(
  INDEX($M460:$M481,
    MATCH(
      _xlfn.SWITCH(AN460,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AO467" s="5">
        <v>0</v>
      </c>
      <c r="AP467" s="5">
        <f t="shared" si="221"/>
        <v>116</v>
      </c>
      <c r="AR467" s="21" t="s">
        <v>165</v>
      </c>
      <c r="AS467" s="5" cm="1">
        <f t="array" ref="AS467">IFERROR(
  INDEX($M460:$M481,
    MATCH(
      _xlfn.SWITCH(AS460,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AT467" s="5">
        <v>0</v>
      </c>
      <c r="AU467" s="5">
        <f t="shared" si="222"/>
        <v>116</v>
      </c>
      <c r="AW467" s="21" t="s">
        <v>165</v>
      </c>
      <c r="AX467" s="5" cm="1">
        <f t="array" ref="AX467">IFERROR(
  INDEX($M460:$M481,
    MATCH(
      _xlfn.SWITCH(AX460,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AY467" s="5">
        <v>0</v>
      </c>
      <c r="AZ467" s="5">
        <f t="shared" si="223"/>
        <v>116</v>
      </c>
      <c r="BB467" s="21" t="s">
        <v>165</v>
      </c>
      <c r="BC467" s="5" cm="1">
        <f t="array" ref="BC467">IFERROR(
  INDEX($M460:$M481,
    MATCH(
      _xlfn.SWITCH(BC460,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BD467" s="5">
        <v>0</v>
      </c>
      <c r="BE467" s="5">
        <f t="shared" si="224"/>
        <v>116</v>
      </c>
      <c r="BG467" s="21" t="s">
        <v>165</v>
      </c>
      <c r="BH467" s="5" cm="1">
        <f t="array" ref="BH467">IFERROR(
  INDEX($M460:$M481,
    MATCH(
      _xlfn.SWITCH(BH460,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116</v>
      </c>
      <c r="BI467" s="5">
        <v>0</v>
      </c>
      <c r="BJ467" s="5">
        <f t="shared" si="225"/>
        <v>116</v>
      </c>
      <c r="BL467" s="21" t="s">
        <v>165</v>
      </c>
      <c r="BM467" s="5" cm="1">
        <f t="array" ref="BM467">IFERROR(
  INDEX($M460:$M481,
    MATCH(
      _xlfn.SWITCH(BM460,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$E460:$E481, 0
    )
  ),
0
)</f>
        <v>0</v>
      </c>
      <c r="BN467" s="5">
        <v>0</v>
      </c>
      <c r="BO467" s="5">
        <f t="shared" si="226"/>
        <v>0</v>
      </c>
    </row>
    <row r="468" spans="5:67" x14ac:dyDescent="0.3">
      <c r="E468" s="21" t="s">
        <v>103</v>
      </c>
      <c r="F468" s="5">
        <f>INDEX(CharacterData!$A$3:$AV$36, MATCH(E459, CharacterData!$A$3:$A$36, 0), MATCH($E468, CharacterData!$A$2:$AV$2, 0))</f>
        <v>0</v>
      </c>
      <c r="G468" s="5">
        <f>IFERROR(INDEX(BuffData!$B$3:$W$119, MATCH($E459, BuffData!$A$3:$A$119, 0), MATCH($E468, BuffData!$B$2:$W$2, 0)),-1)</f>
        <v>0</v>
      </c>
      <c r="H468" s="5">
        <f>IFERROR(INDEX(BuffData!$X$3:$AS$119, MATCH(H458, BuffData!$A$3:$A$119, 0), MATCH($E468, BuffData!$X$2:$AS$2, 0)),-1)</f>
        <v>-1</v>
      </c>
      <c r="I468" s="5">
        <f>IFERROR(INDEX(BuffData!$AT$3:$BO$119, MATCH(I$16, BuffData!$A$3:$A$119, 0), MATCH($E468, BuffData!$AT$2:$BO$2, 0)),-1)</f>
        <v>0</v>
      </c>
      <c r="J468" s="5">
        <f>IFERROR(INDEX(BuffData!$AT$3:$BO$119, MATCH(J$16, BuffData!$A$3:$A$119, 0), MATCH($E468, BuffData!$AT$2:$BO$2, 0)),-1)</f>
        <v>0</v>
      </c>
      <c r="K468" s="5">
        <f>IFERROR(INDEX(BuffData!$AT$3:$BO$119, MATCH(K$16, BuffData!$A$3:$A$119, 0), MATCH($E468, BuffData!$AT$2:$BO$2, 0)),-1)</f>
        <v>0</v>
      </c>
      <c r="L468" s="5">
        <f>IFERROR(INDEX(SeasonData!$A$3:$W$27, MATCH(L$16, SeasonData!$A$3:$A$116, 0), MATCH(E468, SeasonData!$A$2:$W$2, 0)),-1)</f>
        <v>0</v>
      </c>
      <c r="M468" s="5">
        <f t="shared" si="215"/>
        <v>-1</v>
      </c>
      <c r="N468" s="21" t="s">
        <v>141</v>
      </c>
      <c r="O468" s="5">
        <f>$M470</f>
        <v>93.5</v>
      </c>
      <c r="P468" s="5">
        <v>0</v>
      </c>
      <c r="Q468" s="5">
        <f t="shared" si="216"/>
        <v>93.5</v>
      </c>
      <c r="S468" s="21" t="s">
        <v>141</v>
      </c>
      <c r="T468" s="5">
        <f>$M470</f>
        <v>93.5</v>
      </c>
      <c r="U468" s="5">
        <v>0</v>
      </c>
      <c r="V468" s="5">
        <f t="shared" si="217"/>
        <v>93.5</v>
      </c>
      <c r="X468" s="21" t="s">
        <v>141</v>
      </c>
      <c r="Y468" s="5">
        <f>$M470</f>
        <v>93.5</v>
      </c>
      <c r="Z468" s="5">
        <v>0</v>
      </c>
      <c r="AA468" s="5">
        <f t="shared" si="218"/>
        <v>93.5</v>
      </c>
      <c r="AC468" s="21" t="s">
        <v>141</v>
      </c>
      <c r="AD468" s="5">
        <f>$M470</f>
        <v>93.5</v>
      </c>
      <c r="AE468" s="5">
        <v>0</v>
      </c>
      <c r="AF468" s="5">
        <f t="shared" si="219"/>
        <v>93.5</v>
      </c>
      <c r="AH468" s="21" t="s">
        <v>141</v>
      </c>
      <c r="AI468" s="5">
        <f>$M470</f>
        <v>93.5</v>
      </c>
      <c r="AJ468" s="5">
        <v>0</v>
      </c>
      <c r="AK468" s="5">
        <f t="shared" si="220"/>
        <v>93.5</v>
      </c>
      <c r="AM468" s="21" t="s">
        <v>141</v>
      </c>
      <c r="AN468" s="5">
        <f>$M470</f>
        <v>93.5</v>
      </c>
      <c r="AO468" s="5">
        <v>0</v>
      </c>
      <c r="AP468" s="5">
        <f t="shared" si="221"/>
        <v>93.5</v>
      </c>
      <c r="AR468" s="21" t="s">
        <v>141</v>
      </c>
      <c r="AS468" s="5">
        <f>$M470</f>
        <v>93.5</v>
      </c>
      <c r="AT468" s="5">
        <v>0</v>
      </c>
      <c r="AU468" s="5">
        <f t="shared" si="222"/>
        <v>93.5</v>
      </c>
      <c r="AW468" s="21" t="s">
        <v>141</v>
      </c>
      <c r="AX468" s="5">
        <f>$M470</f>
        <v>93.5</v>
      </c>
      <c r="AY468" s="5">
        <v>0</v>
      </c>
      <c r="AZ468" s="5">
        <f t="shared" si="223"/>
        <v>93.5</v>
      </c>
      <c r="BB468" s="21" t="s">
        <v>141</v>
      </c>
      <c r="BC468" s="5">
        <f>$M470</f>
        <v>93.5</v>
      </c>
      <c r="BD468" s="5">
        <v>0</v>
      </c>
      <c r="BE468" s="5">
        <f t="shared" si="224"/>
        <v>93.5</v>
      </c>
      <c r="BG468" s="21" t="s">
        <v>141</v>
      </c>
      <c r="BH468" s="5">
        <f>$M470</f>
        <v>93.5</v>
      </c>
      <c r="BI468" s="5">
        <v>0</v>
      </c>
      <c r="BJ468" s="5">
        <f t="shared" si="225"/>
        <v>93.5</v>
      </c>
      <c r="BL468" s="21" t="s">
        <v>141</v>
      </c>
      <c r="BM468" s="5">
        <f>$M470</f>
        <v>93.5</v>
      </c>
      <c r="BN468" s="5">
        <v>0</v>
      </c>
      <c r="BO468" s="5">
        <f t="shared" si="226"/>
        <v>93.5</v>
      </c>
    </row>
    <row r="469" spans="5:67" x14ac:dyDescent="0.3">
      <c r="E469" s="21" t="s">
        <v>161</v>
      </c>
      <c r="F469" s="6"/>
      <c r="G469" s="5">
        <f>IFERROR(INDEX(BuffData!$B$3:$W$119, MATCH($E459, BuffData!$A$3:$A$119, 0), MATCH($E469, BuffData!$B$2:$W$2, 0)),-1)</f>
        <v>0</v>
      </c>
      <c r="H469" s="5">
        <f>IFERROR(INDEX(BuffData!$X$3:$AS$119, MATCH(H458, BuffData!$A$3:$A$119, 0), MATCH($E469, BuffData!$X$2:$AS$2, 0)),-1)</f>
        <v>-1</v>
      </c>
      <c r="I469" s="5">
        <f>IFERROR(INDEX(BuffData!$AT$3:$BO$119, MATCH(I$16, BuffData!$A$3:$A$119, 0), MATCH($E469, BuffData!$AT$2:$BO$2, 0)),-1)</f>
        <v>0</v>
      </c>
      <c r="J469" s="5">
        <f>IFERROR(INDEX(BuffData!$AT$3:$BO$119, MATCH(J$16, BuffData!$A$3:$A$119, 0), MATCH($E469, BuffData!$AT$2:$BO$2, 0)),-1)</f>
        <v>58</v>
      </c>
      <c r="K469" s="5">
        <f>IFERROR(INDEX(BuffData!$AT$3:$BO$119, MATCH(K$16, BuffData!$A$3:$A$119, 0), MATCH($E469, BuffData!$AT$2:$BO$2, 0)),-1)</f>
        <v>40</v>
      </c>
      <c r="L469" s="5">
        <f>IFERROR(INDEX(SeasonData!$A$3:$W$27, MATCH(L$16, SeasonData!$A$3:$A$116, 0), MATCH(E469, SeasonData!$A$2:$W$2, 0)),-1)</f>
        <v>0</v>
      </c>
      <c r="M469" s="5">
        <f>SUM(G469:L469)</f>
        <v>97</v>
      </c>
      <c r="N469" s="21" t="s">
        <v>161</v>
      </c>
      <c r="O469" s="5">
        <f>$M469</f>
        <v>97</v>
      </c>
      <c r="P469" s="5">
        <v>0</v>
      </c>
      <c r="Q469" s="5">
        <f t="shared" si="216"/>
        <v>97</v>
      </c>
      <c r="S469" s="21" t="s">
        <v>161</v>
      </c>
      <c r="T469" s="5">
        <f>$M469</f>
        <v>97</v>
      </c>
      <c r="U469" s="5">
        <v>0</v>
      </c>
      <c r="V469" s="5">
        <f t="shared" si="217"/>
        <v>97</v>
      </c>
      <c r="X469" s="21" t="s">
        <v>161</v>
      </c>
      <c r="Y469" s="5">
        <f>$M469</f>
        <v>97</v>
      </c>
      <c r="Z469" s="5">
        <v>0</v>
      </c>
      <c r="AA469" s="5">
        <f t="shared" si="218"/>
        <v>97</v>
      </c>
      <c r="AC469" s="21" t="s">
        <v>161</v>
      </c>
      <c r="AD469" s="5">
        <f>$M469</f>
        <v>97</v>
      </c>
      <c r="AE469" s="5">
        <v>0</v>
      </c>
      <c r="AF469" s="5">
        <f t="shared" si="219"/>
        <v>97</v>
      </c>
      <c r="AH469" s="21" t="s">
        <v>161</v>
      </c>
      <c r="AI469" s="5">
        <f>$M469</f>
        <v>97</v>
      </c>
      <c r="AJ469" s="5">
        <v>0</v>
      </c>
      <c r="AK469" s="5">
        <f t="shared" si="220"/>
        <v>97</v>
      </c>
      <c r="AM469" s="21" t="s">
        <v>161</v>
      </c>
      <c r="AN469" s="5">
        <f>$M469</f>
        <v>97</v>
      </c>
      <c r="AO469" s="5">
        <v>0</v>
      </c>
      <c r="AP469" s="5">
        <f t="shared" si="221"/>
        <v>97</v>
      </c>
      <c r="AR469" s="21" t="s">
        <v>161</v>
      </c>
      <c r="AS469" s="5">
        <f>$M469</f>
        <v>97</v>
      </c>
      <c r="AT469" s="5">
        <v>0</v>
      </c>
      <c r="AU469" s="5">
        <f t="shared" si="222"/>
        <v>97</v>
      </c>
      <c r="AW469" s="21" t="s">
        <v>161</v>
      </c>
      <c r="AX469" s="5">
        <f>$M469</f>
        <v>97</v>
      </c>
      <c r="AY469" s="5">
        <v>0</v>
      </c>
      <c r="AZ469" s="5">
        <f t="shared" si="223"/>
        <v>97</v>
      </c>
      <c r="BB469" s="21" t="s">
        <v>161</v>
      </c>
      <c r="BC469" s="5">
        <f>$M469</f>
        <v>97</v>
      </c>
      <c r="BD469" s="5">
        <v>0</v>
      </c>
      <c r="BE469" s="5">
        <f t="shared" si="224"/>
        <v>97</v>
      </c>
      <c r="BG469" s="21" t="s">
        <v>161</v>
      </c>
      <c r="BH469" s="5">
        <f>$M469</f>
        <v>97</v>
      </c>
      <c r="BI469" s="5">
        <v>0</v>
      </c>
      <c r="BJ469" s="5">
        <f t="shared" si="225"/>
        <v>97</v>
      </c>
      <c r="BL469" s="21" t="s">
        <v>161</v>
      </c>
      <c r="BM469" s="5">
        <f>$M469</f>
        <v>97</v>
      </c>
      <c r="BN469" s="5">
        <v>0</v>
      </c>
      <c r="BO469" s="5">
        <f t="shared" si="226"/>
        <v>97</v>
      </c>
    </row>
    <row r="470" spans="5:67" x14ac:dyDescent="0.3">
      <c r="E470" s="21" t="s">
        <v>141</v>
      </c>
      <c r="F470" s="5">
        <f>INDEX(CharacterData!$A$3:$AV$36, MATCH(E459, CharacterData!$A$3:$A$36, 0), MATCH($E470, CharacterData!$A$2:$AV$2, 0))</f>
        <v>60</v>
      </c>
      <c r="G470" s="5">
        <f>IFERROR(INDEX(BuffData!$B$3:$W$119, MATCH($E459, BuffData!$A$3:$A$119, 0), MATCH($E470, BuffData!$B$2:$W$2, 0)),-1)</f>
        <v>34.5</v>
      </c>
      <c r="H470" s="5">
        <f>IFERROR(
  IF(
    TRIM(INDEX(CharacterData!$G$3:$G$36, MATCH($E459, CharacterData!$A$3:$A$36, 0))) =
    TRIM(INDEX(CharacterData!$G$3:$G$36, MATCH(H458, CharacterData!$A$3:$A$36, 0))),
    INDEX(BuffData!$X$3:$AS$119,
          MATCH(H458, BuffData!$A$3:$A$119, 0),
          MATCH($E470, BuffData!$X$2:$AS$2, 0)
    ),
    0
  ),
-1
)</f>
        <v>-1</v>
      </c>
      <c r="I470" s="5">
        <f>IFERROR(
  IF(
    TRIM(INDEX(CharacterData!$G$3:$G$36, MATCH($E459, CharacterData!$A$3:$A$36, 0))) =
    TRIM(INDEX(CharacterData!$G$3:$G$36, MATCH(I458, CharacterData!$A$3:$A$36, 0))),
    INDEX(BuffData!$AT$3:$BO$119,
          MATCH(I458, BuffData!$A$3:$A$119, 0),
          MATCH($E470, BuffData!$AT$2:$BO$2, 0)
    ),
    0
  ),
-1
)</f>
        <v>0</v>
      </c>
      <c r="J470" s="5">
        <f>IFERROR(
  IF(
    TRIM(INDEX(CharacterData!$G$3:$G$36, MATCH($E459, CharacterData!$A$3:$A$36, 0))) =
    TRIM(INDEX(CharacterData!$G$3:$G$36, MATCH(J458, CharacterData!$A$3:$A$36, 0))),
    INDEX(BuffData!$AT$3:$BO$119,
          MATCH(J458, BuffData!$A$3:$A$119, 0),
          MATCH($E470, BuffData!$AT$2:$BO$2, 0)
    ),
    0
  ),
-1
)</f>
        <v>0</v>
      </c>
      <c r="K470" s="5">
        <f>IFERROR(
  IF(
    TRIM(INDEX(CharacterData!$G$3:$G$36, MATCH($E459, CharacterData!$A$3:$A$36, 0))) =
    TRIM(INDEX(CharacterData!$G$3:$G$36, MATCH(K458, CharacterData!$A$3:$A$36, 0))),
    INDEX(BuffData!$AT$3:$BO$119,
          MATCH(K458, BuffData!$A$3:$A$119, 0),
          MATCH($E470, BuffData!$AT$2:$BO$2, 0)
    ),
    0
  ),
-1
)</f>
        <v>0</v>
      </c>
      <c r="L470" s="5">
        <f>IFERROR(
  IF(
    TRIM(INDEX(CharacterData!$G$3:$G$36, MATCH($E459, CharacterData!$A$3:$A$36, 0))) =
    TRIM(INDEX(CharacterData!$G$3:$G$36, MATCH(L458, CharacterData!$A$3:$A$36, 0))),
    INDEX(SeasonData!$A$3:$W$27,
          MATCH(L458, SeasonData!$A$3:$A$27, 0),
          MATCH($E470, SeasonData!$A$2:$W$2, 0)
    ),
    0
  ),
-1
)</f>
        <v>0</v>
      </c>
      <c r="M470" s="5">
        <f t="shared" ref="M470" si="227">SUM(F470:L470)</f>
        <v>93.5</v>
      </c>
      <c r="N470" s="22" t="s">
        <v>166</v>
      </c>
      <c r="O470" s="5" cm="1">
        <f t="array" ref="O470">IFERROR(
  INDEX($M460:$M481,
    MATCH(
      _xlfn.SWITCH(O460,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0</v>
      </c>
      <c r="P470" s="5">
        <v>0</v>
      </c>
      <c r="Q470" s="5">
        <f t="shared" si="216"/>
        <v>0</v>
      </c>
      <c r="S470" s="22" t="s">
        <v>166</v>
      </c>
      <c r="T470" s="5" cm="1">
        <f t="array" ref="T470">IFERROR(
  INDEX($M460:$M481,
    MATCH(
      _xlfn.SWITCH(T460,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U470" s="5">
        <v>0</v>
      </c>
      <c r="V470" s="5">
        <f t="shared" si="217"/>
        <v>-1</v>
      </c>
      <c r="X470" s="22" t="s">
        <v>166</v>
      </c>
      <c r="Y470" s="5" cm="1">
        <f t="array" ref="Y470">IFERROR(
  INDEX($M460:$M481,
    MATCH(
      _xlfn.SWITCH(Y460,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Z470" s="5">
        <v>0</v>
      </c>
      <c r="AA470" s="5">
        <f t="shared" si="218"/>
        <v>-1</v>
      </c>
      <c r="AC470" s="22" t="s">
        <v>166</v>
      </c>
      <c r="AD470" s="5" cm="1">
        <f t="array" ref="AD470">IFERROR(
  INDEX($M460:$M481,
    MATCH(
      _xlfn.SWITCH(AD460,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AE470" s="5">
        <v>0</v>
      </c>
      <c r="AF470" s="5">
        <f t="shared" si="219"/>
        <v>-1</v>
      </c>
      <c r="AH470" s="22" t="s">
        <v>166</v>
      </c>
      <c r="AI470" s="5" cm="1">
        <f t="array" ref="AI470">IFERROR(
  INDEX($M460:$M481,
    MATCH(
      _xlfn.SWITCH(AI460,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AJ470" s="5">
        <v>0</v>
      </c>
      <c r="AK470" s="5">
        <f t="shared" si="220"/>
        <v>-1</v>
      </c>
      <c r="AM470" s="22" t="s">
        <v>166</v>
      </c>
      <c r="AN470" s="5" cm="1">
        <f t="array" ref="AN470">IFERROR(
  INDEX($M460:$M481,
    MATCH(
      _xlfn.SWITCH(AN460,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AO470" s="5">
        <v>0</v>
      </c>
      <c r="AP470" s="5">
        <f t="shared" si="221"/>
        <v>-1</v>
      </c>
      <c r="AR470" s="22" t="s">
        <v>166</v>
      </c>
      <c r="AS470" s="5" cm="1">
        <f t="array" ref="AS470">IFERROR(
  INDEX($M460:$M481,
    MATCH(
      _xlfn.SWITCH(AS460,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AT470" s="5">
        <v>0</v>
      </c>
      <c r="AU470" s="5">
        <f t="shared" si="222"/>
        <v>-1</v>
      </c>
      <c r="AW470" s="22" t="s">
        <v>166</v>
      </c>
      <c r="AX470" s="5" cm="1">
        <f t="array" ref="AX470">IFERROR(
  INDEX($M460:$M481,
    MATCH(
      _xlfn.SWITCH(AX460,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AY470" s="5">
        <v>0</v>
      </c>
      <c r="AZ470" s="5">
        <f t="shared" si="223"/>
        <v>-1</v>
      </c>
      <c r="BB470" s="22" t="s">
        <v>166</v>
      </c>
      <c r="BC470" s="5" cm="1">
        <f t="array" ref="BC470">IFERROR(
  INDEX($M460:$M481,
    MATCH(
      _xlfn.SWITCH(BC460,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BD470" s="5">
        <v>0</v>
      </c>
      <c r="BE470" s="5">
        <f t="shared" si="224"/>
        <v>-1</v>
      </c>
      <c r="BG470" s="22" t="s">
        <v>166</v>
      </c>
      <c r="BH470" s="5" cm="1">
        <f t="array" ref="BH470">IFERROR(
  INDEX($M460:$M481,
    MATCH(
      _xlfn.SWITCH(BH460,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-1</v>
      </c>
      <c r="BI470" s="5">
        <v>0</v>
      </c>
      <c r="BJ470" s="5">
        <f t="shared" si="225"/>
        <v>-1</v>
      </c>
      <c r="BL470" s="22" t="s">
        <v>166</v>
      </c>
      <c r="BM470" s="5" cm="1">
        <f t="array" ref="BM470">IFERROR(
  INDEX($M460:$M481,
    MATCH(
      _xlfn.SWITCH(BM460,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$E460:$E481, 0
    )
  ),
0
)</f>
        <v>0</v>
      </c>
      <c r="BN470" s="5">
        <v>0</v>
      </c>
      <c r="BO470" s="5">
        <f t="shared" si="226"/>
        <v>0</v>
      </c>
    </row>
    <row r="471" spans="5:67" x14ac:dyDescent="0.3">
      <c r="E471" s="22" t="s">
        <v>135</v>
      </c>
      <c r="F471" s="6"/>
      <c r="G471" s="5">
        <f>IFERROR(INDEX(BuffData!$B$3:$W$119, MATCH($E459, BuffData!$A$3:$A$119, 0), MATCH($E471, BuffData!$B$2:$W$2, 0)),-1)</f>
        <v>0</v>
      </c>
      <c r="H471" s="5">
        <f>IFERROR(INDEX(BuffData!$X$3:$AS$119, MATCH(H458, BuffData!$A$3:$A$119, 0), MATCH($E471, BuffData!$X$2:$AS$2, 0)),-1)</f>
        <v>-1</v>
      </c>
      <c r="I471" s="5">
        <f>IFERROR(INDEX(BuffData!$AT$3:$BO$119, MATCH(I$16, BuffData!$A$3:$A$119, 0), MATCH($E471, BuffData!$AT$2:$BO$2, 0)),-1)</f>
        <v>0</v>
      </c>
      <c r="J471" s="5">
        <f>IFERROR(INDEX(BuffData!$AT$3:$BO$119, MATCH(J$16, BuffData!$A$3:$A$119, 0), MATCH($E471, BuffData!$AT$2:$BO$2, 0)),-1)</f>
        <v>0</v>
      </c>
      <c r="K471" s="5">
        <f>IFERROR(INDEX(BuffData!$AT$3:$BO$119, MATCH(K$16, BuffData!$A$3:$A$119, 0), MATCH($E471, BuffData!$AT$2:$BO$2, 0)),-1)</f>
        <v>0</v>
      </c>
      <c r="L471" s="5">
        <f>IFERROR(INDEX(SeasonData!$A$3:$W$27, MATCH(L$16, SeasonData!$A$3:$A$116, 0), MATCH(E471, SeasonData!$A$2:$W$2, 0)),-1)</f>
        <v>0</v>
      </c>
      <c r="M471" s="5">
        <f>SUM(G471:L471)</f>
        <v>-1</v>
      </c>
      <c r="N471" s="22" t="s">
        <v>123</v>
      </c>
      <c r="O471" s="5">
        <f>$M476</f>
        <v>-1</v>
      </c>
      <c r="P471" s="5">
        <v>0</v>
      </c>
      <c r="Q471" s="5">
        <f t="shared" si="216"/>
        <v>-1</v>
      </c>
      <c r="S471" s="22" t="s">
        <v>123</v>
      </c>
      <c r="T471" s="5">
        <f>$M476</f>
        <v>-1</v>
      </c>
      <c r="U471" s="5">
        <v>0</v>
      </c>
      <c r="V471" s="5">
        <f t="shared" si="217"/>
        <v>-1</v>
      </c>
      <c r="X471" s="22" t="s">
        <v>123</v>
      </c>
      <c r="Y471" s="5">
        <f>$M476</f>
        <v>-1</v>
      </c>
      <c r="Z471" s="5">
        <v>0</v>
      </c>
      <c r="AA471" s="5">
        <f t="shared" si="218"/>
        <v>-1</v>
      </c>
      <c r="AC471" s="22" t="s">
        <v>123</v>
      </c>
      <c r="AD471" s="5">
        <f>$M476</f>
        <v>-1</v>
      </c>
      <c r="AE471" s="5">
        <v>0</v>
      </c>
      <c r="AF471" s="5">
        <f t="shared" si="219"/>
        <v>-1</v>
      </c>
      <c r="AH471" s="22" t="s">
        <v>123</v>
      </c>
      <c r="AI471" s="5">
        <f>$M476</f>
        <v>-1</v>
      </c>
      <c r="AJ471" s="5">
        <v>0</v>
      </c>
      <c r="AK471" s="5">
        <f t="shared" si="220"/>
        <v>-1</v>
      </c>
      <c r="AM471" s="22" t="s">
        <v>123</v>
      </c>
      <c r="AN471" s="5">
        <f>$M476</f>
        <v>-1</v>
      </c>
      <c r="AO471" s="5">
        <v>0</v>
      </c>
      <c r="AP471" s="5">
        <f t="shared" si="221"/>
        <v>-1</v>
      </c>
      <c r="AR471" s="22" t="s">
        <v>123</v>
      </c>
      <c r="AS471" s="5">
        <f>$M476</f>
        <v>-1</v>
      </c>
      <c r="AT471" s="5">
        <v>0</v>
      </c>
      <c r="AU471" s="5">
        <f t="shared" si="222"/>
        <v>-1</v>
      </c>
      <c r="AW471" s="22" t="s">
        <v>123</v>
      </c>
      <c r="AX471" s="5">
        <f>$M476</f>
        <v>-1</v>
      </c>
      <c r="AY471" s="5">
        <v>0</v>
      </c>
      <c r="AZ471" s="5">
        <f t="shared" si="223"/>
        <v>-1</v>
      </c>
      <c r="BB471" s="22" t="s">
        <v>123</v>
      </c>
      <c r="BC471" s="5">
        <f>$M476</f>
        <v>-1</v>
      </c>
      <c r="BD471" s="5">
        <v>0</v>
      </c>
      <c r="BE471" s="5">
        <f t="shared" si="224"/>
        <v>-1</v>
      </c>
      <c r="BG471" s="22" t="s">
        <v>123</v>
      </c>
      <c r="BH471" s="5">
        <f>$M476</f>
        <v>-1</v>
      </c>
      <c r="BI471" s="5">
        <v>0</v>
      </c>
      <c r="BJ471" s="5">
        <f t="shared" si="225"/>
        <v>-1</v>
      </c>
      <c r="BL471" s="22" t="s">
        <v>123</v>
      </c>
      <c r="BM471" s="5">
        <f>$M476</f>
        <v>-1</v>
      </c>
      <c r="BN471" s="5">
        <v>0</v>
      </c>
      <c r="BO471" s="5">
        <f t="shared" si="226"/>
        <v>-1</v>
      </c>
    </row>
    <row r="472" spans="5:67" x14ac:dyDescent="0.3">
      <c r="E472" s="22" t="s">
        <v>136</v>
      </c>
      <c r="F472" s="6"/>
      <c r="G472" s="5">
        <f>IFERROR(INDEX(BuffData!$B$3:$W$119, MATCH($E459, BuffData!$A$3:$A$119, 0), MATCH($E472, BuffData!$B$2:$W$2, 0)),-1)</f>
        <v>0</v>
      </c>
      <c r="H472" s="5">
        <f>IFERROR(INDEX(BuffData!$X$3:$AS$119, MATCH(H458, BuffData!$A$3:$A$119, 0), MATCH($E472, BuffData!$X$2:$AS$2, 0)),-1)</f>
        <v>-1</v>
      </c>
      <c r="I472" s="5">
        <f>IFERROR(INDEX(BuffData!$AT$3:$BO$119, MATCH(I$16, BuffData!$A$3:$A$119, 0), MATCH($E472, BuffData!$AT$2:$BO$2, 0)),-1)</f>
        <v>0</v>
      </c>
      <c r="J472" s="5">
        <f>IFERROR(INDEX(BuffData!$AT$3:$BO$119, MATCH(J$16, BuffData!$A$3:$A$119, 0), MATCH($E472, BuffData!$AT$2:$BO$2, 0)),-1)</f>
        <v>0</v>
      </c>
      <c r="K472" s="5">
        <f>IFERROR(INDEX(BuffData!$AT$3:$BO$119, MATCH(K$16, BuffData!$A$3:$A$119, 0), MATCH($E472, BuffData!$AT$2:$BO$2, 0)),-1)</f>
        <v>0</v>
      </c>
      <c r="L472" s="5">
        <f>IFERROR(INDEX(SeasonData!$A$3:$W$27, MATCH(L$16, SeasonData!$A$3:$A$116, 0), MATCH(E472, SeasonData!$A$2:$W$2, 0)),-1)</f>
        <v>0</v>
      </c>
      <c r="M472" s="5">
        <f t="shared" ref="M472:M476" si="228">SUM(G472:L472)</f>
        <v>-1</v>
      </c>
      <c r="N472" s="22" t="s">
        <v>162</v>
      </c>
      <c r="O472" s="5">
        <f>$M477</f>
        <v>24</v>
      </c>
      <c r="P472" s="5">
        <v>0</v>
      </c>
      <c r="Q472" s="5">
        <f t="shared" si="216"/>
        <v>24</v>
      </c>
      <c r="S472" s="22" t="s">
        <v>162</v>
      </c>
      <c r="T472" s="5">
        <f>$M477</f>
        <v>24</v>
      </c>
      <c r="U472" s="5">
        <v>0</v>
      </c>
      <c r="V472" s="5">
        <f t="shared" si="217"/>
        <v>24</v>
      </c>
      <c r="X472" s="22" t="s">
        <v>162</v>
      </c>
      <c r="Y472" s="5">
        <f>$M477</f>
        <v>24</v>
      </c>
      <c r="Z472" s="5">
        <v>0</v>
      </c>
      <c r="AA472" s="5">
        <f t="shared" si="218"/>
        <v>24</v>
      </c>
      <c r="AC472" s="22" t="s">
        <v>162</v>
      </c>
      <c r="AD472" s="5">
        <f>$M477</f>
        <v>24</v>
      </c>
      <c r="AE472" s="5">
        <v>0</v>
      </c>
      <c r="AF472" s="5">
        <f t="shared" si="219"/>
        <v>24</v>
      </c>
      <c r="AH472" s="22" t="s">
        <v>162</v>
      </c>
      <c r="AI472" s="5">
        <f>$M477</f>
        <v>24</v>
      </c>
      <c r="AJ472" s="5">
        <v>0</v>
      </c>
      <c r="AK472" s="5">
        <f t="shared" si="220"/>
        <v>24</v>
      </c>
      <c r="AM472" s="22" t="s">
        <v>162</v>
      </c>
      <c r="AN472" s="5">
        <f>$M477</f>
        <v>24</v>
      </c>
      <c r="AO472" s="5">
        <v>0</v>
      </c>
      <c r="AP472" s="5">
        <f t="shared" si="221"/>
        <v>24</v>
      </c>
      <c r="AR472" s="22" t="s">
        <v>162</v>
      </c>
      <c r="AS472" s="5">
        <f>$M477</f>
        <v>24</v>
      </c>
      <c r="AT472" s="5">
        <v>0</v>
      </c>
      <c r="AU472" s="5">
        <f t="shared" si="222"/>
        <v>24</v>
      </c>
      <c r="AW472" s="22" t="s">
        <v>162</v>
      </c>
      <c r="AX472" s="5">
        <f>$M477</f>
        <v>24</v>
      </c>
      <c r="AY472" s="5">
        <v>0</v>
      </c>
      <c r="AZ472" s="5">
        <f t="shared" si="223"/>
        <v>24</v>
      </c>
      <c r="BB472" s="22" t="s">
        <v>162</v>
      </c>
      <c r="BC472" s="5">
        <f>$M477</f>
        <v>24</v>
      </c>
      <c r="BD472" s="5">
        <v>0</v>
      </c>
      <c r="BE472" s="5">
        <f t="shared" si="224"/>
        <v>24</v>
      </c>
      <c r="BG472" s="22" t="s">
        <v>162</v>
      </c>
      <c r="BH472" s="5">
        <f>$M477</f>
        <v>24</v>
      </c>
      <c r="BI472" s="5">
        <v>0</v>
      </c>
      <c r="BJ472" s="5">
        <f t="shared" si="225"/>
        <v>24</v>
      </c>
      <c r="BL472" s="22" t="s">
        <v>162</v>
      </c>
      <c r="BM472" s="5">
        <f>$M477</f>
        <v>24</v>
      </c>
      <c r="BN472" s="5">
        <v>0</v>
      </c>
      <c r="BO472" s="5">
        <f t="shared" si="226"/>
        <v>24</v>
      </c>
    </row>
    <row r="473" spans="5:67" x14ac:dyDescent="0.3">
      <c r="E473" s="22" t="s">
        <v>139</v>
      </c>
      <c r="F473" s="6"/>
      <c r="G473" s="5">
        <f>IFERROR(INDEX(BuffData!$B$3:$W$119, MATCH($E459, BuffData!$A$3:$A$119, 0), MATCH($E473, BuffData!$B$2:$W$2, 0)),-1)</f>
        <v>0</v>
      </c>
      <c r="H473" s="5">
        <f>IFERROR(INDEX(BuffData!$X$3:$AS$119, MATCH(H458, BuffData!$A$3:$A$119, 0), MATCH($E473, BuffData!$X$2:$AS$2, 0)),-1)</f>
        <v>-1</v>
      </c>
      <c r="I473" s="5">
        <f>IFERROR(INDEX(BuffData!$AT$3:$BO$119, MATCH(I$16, BuffData!$A$3:$A$119, 0), MATCH($E473, BuffData!$AT$2:$BO$2, 0)),-1)</f>
        <v>0</v>
      </c>
      <c r="J473" s="5">
        <f>IFERROR(INDEX(BuffData!$AT$3:$BO$119, MATCH(J$16, BuffData!$A$3:$A$119, 0), MATCH($E473, BuffData!$AT$2:$BO$2, 0)),-1)</f>
        <v>0</v>
      </c>
      <c r="K473" s="5">
        <f>IFERROR(INDEX(BuffData!$AT$3:$BO$119, MATCH(K$16, BuffData!$A$3:$A$119, 0), MATCH($E473, BuffData!$AT$2:$BO$2, 0)),-1)</f>
        <v>0</v>
      </c>
      <c r="L473" s="5">
        <f>IFERROR(INDEX(SeasonData!$A$3:$W$27, MATCH(L$16, SeasonData!$A$3:$A$116, 0), MATCH(E473, SeasonData!$A$2:$W$2, 0)),-1)</f>
        <v>0</v>
      </c>
      <c r="M473" s="5">
        <f t="shared" si="228"/>
        <v>-1</v>
      </c>
      <c r="N473" s="5" t="s">
        <v>104</v>
      </c>
      <c r="O473" s="5">
        <f>$M478</f>
        <v>17</v>
      </c>
      <c r="P473" s="5">
        <v>0</v>
      </c>
      <c r="Q473" s="5">
        <f t="shared" si="216"/>
        <v>17</v>
      </c>
      <c r="S473" s="5" t="s">
        <v>104</v>
      </c>
      <c r="T473" s="5">
        <f>$M478</f>
        <v>17</v>
      </c>
      <c r="U473" s="5">
        <v>0</v>
      </c>
      <c r="V473" s="5">
        <f t="shared" si="217"/>
        <v>17</v>
      </c>
      <c r="X473" s="5" t="s">
        <v>104</v>
      </c>
      <c r="Y473" s="5">
        <f>$M478</f>
        <v>17</v>
      </c>
      <c r="Z473" s="5">
        <v>0</v>
      </c>
      <c r="AA473" s="5">
        <f t="shared" si="218"/>
        <v>17</v>
      </c>
      <c r="AC473" s="5" t="s">
        <v>104</v>
      </c>
      <c r="AD473" s="5">
        <f>$M478</f>
        <v>17</v>
      </c>
      <c r="AE473" s="5">
        <v>0</v>
      </c>
      <c r="AF473" s="5">
        <f t="shared" si="219"/>
        <v>17</v>
      </c>
      <c r="AH473" s="5" t="s">
        <v>104</v>
      </c>
      <c r="AI473" s="5">
        <f>$M478</f>
        <v>17</v>
      </c>
      <c r="AJ473" s="5">
        <v>0</v>
      </c>
      <c r="AK473" s="5">
        <f t="shared" si="220"/>
        <v>17</v>
      </c>
      <c r="AM473" s="5" t="s">
        <v>104</v>
      </c>
      <c r="AN473" s="5">
        <f>$M478</f>
        <v>17</v>
      </c>
      <c r="AO473" s="5">
        <v>0</v>
      </c>
      <c r="AP473" s="5">
        <f t="shared" si="221"/>
        <v>17</v>
      </c>
      <c r="AR473" s="5" t="s">
        <v>104</v>
      </c>
      <c r="AS473" s="5">
        <f>$M478</f>
        <v>17</v>
      </c>
      <c r="AT473" s="5">
        <v>0</v>
      </c>
      <c r="AU473" s="5">
        <f t="shared" si="222"/>
        <v>17</v>
      </c>
      <c r="AW473" s="5" t="s">
        <v>104</v>
      </c>
      <c r="AX473" s="5">
        <f>$M478</f>
        <v>17</v>
      </c>
      <c r="AY473" s="5">
        <v>0</v>
      </c>
      <c r="AZ473" s="5">
        <f t="shared" si="223"/>
        <v>17</v>
      </c>
      <c r="BB473" s="5" t="s">
        <v>104</v>
      </c>
      <c r="BC473" s="5">
        <f>$M478</f>
        <v>17</v>
      </c>
      <c r="BD473" s="5">
        <v>0</v>
      </c>
      <c r="BE473" s="5">
        <f t="shared" si="224"/>
        <v>17</v>
      </c>
      <c r="BG473" s="5" t="s">
        <v>104</v>
      </c>
      <c r="BH473" s="5">
        <f>$M478</f>
        <v>17</v>
      </c>
      <c r="BI473" s="5">
        <v>0</v>
      </c>
      <c r="BJ473" s="5">
        <f t="shared" si="225"/>
        <v>17</v>
      </c>
      <c r="BL473" s="5" t="s">
        <v>104</v>
      </c>
      <c r="BM473" s="5">
        <f>$M478</f>
        <v>17</v>
      </c>
      <c r="BN473" s="5">
        <v>0</v>
      </c>
      <c r="BO473" s="5">
        <f t="shared" si="226"/>
        <v>17</v>
      </c>
    </row>
    <row r="474" spans="5:67" x14ac:dyDescent="0.3">
      <c r="E474" s="22" t="s">
        <v>137</v>
      </c>
      <c r="F474" s="6"/>
      <c r="G474" s="5">
        <f>IFERROR(INDEX(BuffData!$B$3:$W$119, MATCH($E459, BuffData!$A$3:$A$119, 0), MATCH($E474, BuffData!$B$2:$W$2, 0)),-1)</f>
        <v>0</v>
      </c>
      <c r="H474" s="5">
        <f>IFERROR(INDEX(BuffData!$X$3:$AS$119, MATCH(H458, BuffData!$A$3:$A$119, 0), MATCH($E474, BuffData!$X$2:$AS$2, 0)),-1)</f>
        <v>-1</v>
      </c>
      <c r="I474" s="5">
        <f>IFERROR(INDEX(BuffData!$AT$3:$BO$119, MATCH(I$16, BuffData!$A$3:$A$119, 0), MATCH($E474, BuffData!$AT$2:$BO$2, 0)),-1)</f>
        <v>0</v>
      </c>
      <c r="J474" s="5">
        <f>IFERROR(INDEX(BuffData!$AT$3:$BO$119, MATCH(J$16, BuffData!$A$3:$A$119, 0), MATCH($E474, BuffData!$AT$2:$BO$2, 0)),-1)</f>
        <v>0</v>
      </c>
      <c r="K474" s="5">
        <f>IFERROR(INDEX(BuffData!$AT$3:$BO$119, MATCH(K$16, BuffData!$A$3:$A$119, 0), MATCH($E474, BuffData!$AT$2:$BO$2, 0)),-1)</f>
        <v>0</v>
      </c>
      <c r="L474" s="5">
        <f>IFERROR(INDEX(SeasonData!$A$3:$W$27, MATCH(L$16, SeasonData!$A$3:$A$116, 0), MATCH(E474, SeasonData!$A$2:$W$2, 0)),-1)</f>
        <v>0</v>
      </c>
      <c r="M474" s="5">
        <f t="shared" si="228"/>
        <v>-1</v>
      </c>
      <c r="N474" s="5" t="s">
        <v>110</v>
      </c>
      <c r="O474" s="5">
        <f>$M479</f>
        <v>-1</v>
      </c>
      <c r="P474" s="5">
        <v>0</v>
      </c>
      <c r="Q474" s="5">
        <f t="shared" si="216"/>
        <v>-1</v>
      </c>
      <c r="S474" s="5" t="s">
        <v>110</v>
      </c>
      <c r="T474" s="5">
        <f>$M479</f>
        <v>-1</v>
      </c>
      <c r="U474" s="5">
        <v>0</v>
      </c>
      <c r="V474" s="5">
        <f t="shared" si="217"/>
        <v>-1</v>
      </c>
      <c r="X474" s="5" t="s">
        <v>110</v>
      </c>
      <c r="Y474" s="5">
        <f>$M479</f>
        <v>-1</v>
      </c>
      <c r="Z474" s="5">
        <v>0</v>
      </c>
      <c r="AA474" s="5">
        <f t="shared" si="218"/>
        <v>-1</v>
      </c>
      <c r="AC474" s="5" t="s">
        <v>110</v>
      </c>
      <c r="AD474" s="5">
        <f>$M479</f>
        <v>-1</v>
      </c>
      <c r="AE474" s="5">
        <v>0</v>
      </c>
      <c r="AF474" s="5">
        <f t="shared" si="219"/>
        <v>-1</v>
      </c>
      <c r="AH474" s="5" t="s">
        <v>110</v>
      </c>
      <c r="AI474" s="5">
        <f>$M479</f>
        <v>-1</v>
      </c>
      <c r="AJ474" s="5">
        <v>0</v>
      </c>
      <c r="AK474" s="5">
        <f t="shared" si="220"/>
        <v>-1</v>
      </c>
      <c r="AM474" s="5" t="s">
        <v>110</v>
      </c>
      <c r="AN474" s="5">
        <f>$M479</f>
        <v>-1</v>
      </c>
      <c r="AO474" s="5">
        <v>0</v>
      </c>
      <c r="AP474" s="5">
        <f t="shared" si="221"/>
        <v>-1</v>
      </c>
      <c r="AR474" s="5" t="s">
        <v>110</v>
      </c>
      <c r="AS474" s="5">
        <f>$M479</f>
        <v>-1</v>
      </c>
      <c r="AT474" s="5">
        <v>0</v>
      </c>
      <c r="AU474" s="5">
        <f t="shared" si="222"/>
        <v>-1</v>
      </c>
      <c r="AW474" s="5" t="s">
        <v>110</v>
      </c>
      <c r="AX474" s="5">
        <f>$M479</f>
        <v>-1</v>
      </c>
      <c r="AY474" s="5">
        <v>0</v>
      </c>
      <c r="AZ474" s="5">
        <f t="shared" si="223"/>
        <v>-1</v>
      </c>
      <c r="BB474" s="5" t="s">
        <v>110</v>
      </c>
      <c r="BC474" s="5">
        <f>$M479</f>
        <v>-1</v>
      </c>
      <c r="BD474" s="5">
        <v>0</v>
      </c>
      <c r="BE474" s="5">
        <f t="shared" si="224"/>
        <v>-1</v>
      </c>
      <c r="BG474" s="5" t="s">
        <v>110</v>
      </c>
      <c r="BH474" s="5">
        <f>$M479</f>
        <v>-1</v>
      </c>
      <c r="BI474" s="5">
        <v>0</v>
      </c>
      <c r="BJ474" s="5">
        <f t="shared" si="225"/>
        <v>-1</v>
      </c>
      <c r="BL474" s="5" t="s">
        <v>110</v>
      </c>
      <c r="BM474" s="5">
        <f>$M479</f>
        <v>-1</v>
      </c>
      <c r="BN474" s="5">
        <v>0</v>
      </c>
      <c r="BO474" s="5">
        <f t="shared" si="226"/>
        <v>-1</v>
      </c>
    </row>
    <row r="475" spans="5:67" x14ac:dyDescent="0.3">
      <c r="E475" s="22" t="s">
        <v>138</v>
      </c>
      <c r="F475" s="6"/>
      <c r="G475" s="5">
        <f>IFERROR(INDEX(BuffData!$B$3:$W$119, MATCH($E459, BuffData!$A$3:$A$119, 0), MATCH($E475, BuffData!$B$2:$W$2, 0)),-1)</f>
        <v>0</v>
      </c>
      <c r="H475" s="5">
        <f>IFERROR(INDEX(BuffData!$X$3:$AS$119, MATCH(H458, BuffData!$A$3:$A$119, 0), MATCH($E475, BuffData!$X$2:$AS$2, 0)),-1)</f>
        <v>-1</v>
      </c>
      <c r="I475" s="5">
        <f>IFERROR(INDEX(BuffData!$AT$3:$BO$119, MATCH(I$16, BuffData!$A$3:$A$119, 0), MATCH($E475, BuffData!$AT$2:$BO$2, 0)),-1)</f>
        <v>0</v>
      </c>
      <c r="J475" s="5">
        <f>IFERROR(INDEX(BuffData!$AT$3:$BO$119, MATCH(J$16, BuffData!$A$3:$A$119, 0), MATCH($E475, BuffData!$AT$2:$BO$2, 0)),-1)</f>
        <v>0</v>
      </c>
      <c r="K475" s="5">
        <f>IFERROR(INDEX(BuffData!$AT$3:$BO$119, MATCH(K$16, BuffData!$A$3:$A$119, 0), MATCH($E475, BuffData!$AT$2:$BO$2, 0)),-1)</f>
        <v>0</v>
      </c>
      <c r="L475" s="5">
        <f>IFERROR(INDEX(SeasonData!$A$3:$W$27, MATCH(L$16, SeasonData!$A$3:$A$116, 0), MATCH(E475, SeasonData!$A$2:$W$2, 0)),-1)</f>
        <v>0</v>
      </c>
      <c r="M475" s="5">
        <f t="shared" si="228"/>
        <v>-1</v>
      </c>
      <c r="N475" s="5" t="s">
        <v>133</v>
      </c>
      <c r="O475" s="5">
        <f>$M480</f>
        <v>-1</v>
      </c>
      <c r="P475" s="5">
        <v>0</v>
      </c>
      <c r="Q475" s="5">
        <f t="shared" si="216"/>
        <v>-1</v>
      </c>
      <c r="S475" s="5" t="s">
        <v>133</v>
      </c>
      <c r="T475" s="5">
        <f>$M480</f>
        <v>-1</v>
      </c>
      <c r="U475" s="5">
        <v>0</v>
      </c>
      <c r="V475" s="5">
        <f t="shared" si="217"/>
        <v>-1</v>
      </c>
      <c r="X475" s="5" t="s">
        <v>133</v>
      </c>
      <c r="Y475" s="5">
        <f>$M480</f>
        <v>-1</v>
      </c>
      <c r="Z475" s="5">
        <v>0</v>
      </c>
      <c r="AA475" s="5">
        <f t="shared" si="218"/>
        <v>-1</v>
      </c>
      <c r="AC475" s="5" t="s">
        <v>133</v>
      </c>
      <c r="AD475" s="5">
        <f>$M480</f>
        <v>-1</v>
      </c>
      <c r="AE475" s="5">
        <v>0</v>
      </c>
      <c r="AF475" s="5">
        <f t="shared" si="219"/>
        <v>-1</v>
      </c>
      <c r="AH475" s="5" t="s">
        <v>133</v>
      </c>
      <c r="AI475" s="5">
        <f>$M480</f>
        <v>-1</v>
      </c>
      <c r="AJ475" s="5">
        <v>0</v>
      </c>
      <c r="AK475" s="5">
        <f t="shared" si="220"/>
        <v>-1</v>
      </c>
      <c r="AM475" s="5" t="s">
        <v>133</v>
      </c>
      <c r="AN475" s="5">
        <f>$M480</f>
        <v>-1</v>
      </c>
      <c r="AO475" s="5">
        <v>0</v>
      </c>
      <c r="AP475" s="5">
        <f t="shared" si="221"/>
        <v>-1</v>
      </c>
      <c r="AR475" s="5" t="s">
        <v>133</v>
      </c>
      <c r="AS475" s="5">
        <f>$M480</f>
        <v>-1</v>
      </c>
      <c r="AT475" s="5">
        <v>0</v>
      </c>
      <c r="AU475" s="5">
        <f t="shared" si="222"/>
        <v>-1</v>
      </c>
      <c r="AW475" s="5" t="s">
        <v>133</v>
      </c>
      <c r="AX475" s="5">
        <f>$M480</f>
        <v>-1</v>
      </c>
      <c r="AY475" s="5">
        <v>0</v>
      </c>
      <c r="AZ475" s="5">
        <f t="shared" si="223"/>
        <v>-1</v>
      </c>
      <c r="BB475" s="5" t="s">
        <v>133</v>
      </c>
      <c r="BC475" s="5">
        <f>$M480</f>
        <v>-1</v>
      </c>
      <c r="BD475" s="5">
        <v>0</v>
      </c>
      <c r="BE475" s="5">
        <f t="shared" si="224"/>
        <v>-1</v>
      </c>
      <c r="BG475" s="5" t="s">
        <v>133</v>
      </c>
      <c r="BH475" s="5">
        <f>$M480</f>
        <v>-1</v>
      </c>
      <c r="BI475" s="5">
        <v>0</v>
      </c>
      <c r="BJ475" s="5">
        <f t="shared" si="225"/>
        <v>-1</v>
      </c>
      <c r="BL475" s="5" t="s">
        <v>133</v>
      </c>
      <c r="BM475" s="5">
        <f>$M480</f>
        <v>-1</v>
      </c>
      <c r="BN475" s="5">
        <v>0</v>
      </c>
      <c r="BO475" s="5">
        <f t="shared" si="226"/>
        <v>-1</v>
      </c>
    </row>
    <row r="476" spans="5:67" x14ac:dyDescent="0.3">
      <c r="E476" s="22" t="s">
        <v>123</v>
      </c>
      <c r="F476" s="6"/>
      <c r="G476" s="5">
        <f>IFERROR(INDEX(BuffData!$B$3:$W$119, MATCH($E459, BuffData!$A$3:$A$119, 0), MATCH($E476, BuffData!$B$2:$W$2, 0)),-1)</f>
        <v>0</v>
      </c>
      <c r="H476" s="5">
        <f>IFERROR(
  IF(
    TRIM(INDEX(CharacterData!$G$3:$G$36, MATCH($E459, CharacterData!$A$3:$A$36, 0))) =
    TRIM(INDEX(CharacterData!$G$3:$G$36, MATCH(H458, CharacterData!$A$3:$A$36, 0))),
    INDEX(BuffData!$X$3:$AS$119,
          MATCH(H458, BuffData!$A$3:$A$119, 0),
          MATCH($E476, BuffData!$X$2:$AS$2, 0)
    ),
    0
  ),
-1
)</f>
        <v>-1</v>
      </c>
      <c r="I476" s="5">
        <f>IFERROR(
  IF(
    TRIM(INDEX(CharacterData!$G$3:$G$36, MATCH($E459, CharacterData!$A$3:$A$36, 0))) =
    TRIM(INDEX(CharacterData!$G$3:$G$36, MATCH(I458, CharacterData!$A$3:$A$36, 0))),
    INDEX(BuffData!$AT$3:$BO$119,
          MATCH(I458, BuffData!$A$3:$A$119, 0),
          MATCH($E476, BuffData!$AT$2:$BO$2, 0)
    ),
    0
  ),
-1
)</f>
        <v>0</v>
      </c>
      <c r="J476" s="5">
        <f>IFERROR(
  IF(
    TRIM(INDEX(CharacterData!$G$3:$G$36, MATCH($E459, CharacterData!$A$3:$A$36, 0))) =
    TRIM(INDEX(CharacterData!$G$3:$G$36, MATCH(J458, CharacterData!$A$3:$A$36, 0))),
    INDEX(BuffData!$AT$3:$BO$119,
          MATCH(J458, BuffData!$A$3:$A$119, 0),
          MATCH($E476, BuffData!$AT$2:$BO$2, 0)
    ),
    0
  ),
-1
)</f>
        <v>0</v>
      </c>
      <c r="K476" s="5">
        <f>IFERROR(
  IF(
    TRIM(INDEX(CharacterData!$G$3:$G$36, MATCH($E459, CharacterData!$A$3:$A$36, 0))) =
    TRIM(INDEX(CharacterData!$G$3:$G$36, MATCH(K458, CharacterData!$A$3:$A$36, 0))),
    INDEX(BuffData!$AT$3:$BO$119,
          MATCH(K458, BuffData!$A$3:$A$119, 0),
          MATCH($E476, BuffData!$AT$2:$BO$2, 0)
    ),
    0
  ),
-1
)</f>
        <v>0</v>
      </c>
      <c r="L476" s="5">
        <f>IFERROR(
  IF(
    TRIM(INDEX(CharacterData!$G$3:$G$36, MATCH($E459, CharacterData!$A$3:$A$36, 0))) =
    TRIM(INDEX(CharacterData!$G$3:$G$36, MATCH(L458, CharacterData!$A$3:$A$36, 0))),
    INDEX(SeasonData!$A$3:$W$27,
          MATCH(L458, SeasonData!$A$3:$A$27, 0),
          MATCH($E476, SeasonData!$A$2:$W$2, 0)
    ),
    0
  ),
-1
)</f>
        <v>0</v>
      </c>
      <c r="M476" s="5">
        <f t="shared" si="228"/>
        <v>-1</v>
      </c>
    </row>
    <row r="477" spans="5:67" x14ac:dyDescent="0.3">
      <c r="E477" s="22" t="s">
        <v>162</v>
      </c>
      <c r="F477" s="6"/>
      <c r="G477" s="5">
        <f>IFERROR(INDEX(BuffData!$B$3:$W$119, MATCH($E459, BuffData!$A$3:$A$119, 0), MATCH($E477, BuffData!$B$2:$W$2, 0)),-1)</f>
        <v>0</v>
      </c>
      <c r="H477" s="5">
        <f>IFERROR(INDEX(BuffData!$X$3:$AS$119, MATCH(H458, BuffData!$A$3:$A$119, 0), MATCH($E477, BuffData!$X$2:$AS$2, 0)),-1)</f>
        <v>-1</v>
      </c>
      <c r="I477" s="5">
        <f>IFERROR(INDEX(BuffData!$AT$3:$BO$119, MATCH(I$16, BuffData!$A$3:$A$119, 0), MATCH($E477, BuffData!$AT$2:$BO$2, 0)),-1)</f>
        <v>0</v>
      </c>
      <c r="J477" s="5">
        <f>IFERROR(INDEX(BuffData!$AT$3:$BO$119, MATCH(J$16, BuffData!$A$3:$A$119, 0), MATCH($E477, BuffData!$AT$2:$BO$2, 0)),-1)</f>
        <v>0</v>
      </c>
      <c r="K477" s="5">
        <f>IFERROR(INDEX(BuffData!$AT$3:$BO$119, MATCH(K$16, BuffData!$A$3:$A$119, 0), MATCH($E477, BuffData!$AT$2:$BO$2, 0)),-1)</f>
        <v>25</v>
      </c>
      <c r="L477" s="5">
        <f>IFERROR(INDEX(SeasonData!$A$3:$W$27, MATCH(L$16, SeasonData!$A$3:$A$116, 0), MATCH(E477, SeasonData!$A$2:$W$2, 0)),-1)</f>
        <v>0</v>
      </c>
      <c r="M477" s="5">
        <f>SUM(G477:L477)</f>
        <v>24</v>
      </c>
      <c r="O477" s="5" t="s">
        <v>167</v>
      </c>
      <c r="P477" s="5">
        <f>Q462 * (Q463+100)/100 * Q464/100 * ((1-Q465/100) + Q465/100*Q466/100) * (Q467+Q468+Q469+100)/100 * (Q470+Q471+Q472+100)/100 * (800 + 8*$N$3 ) / (800 + 8*$N$3 + (792 + 8*$N$4)*(1-Q473/100)) * (1+Q474/100) * (1 - $Q$3/100 + Q475/100)</f>
        <v>23191.959818531803</v>
      </c>
      <c r="T477" s="5" t="s">
        <v>167</v>
      </c>
      <c r="U477" s="5">
        <f>V462 * (V463+100)/100 * V464/100 * ((1-V465/100) + V465/100*V466/100) * (V467+V468+V469+100)/100 * (V470+V471+V472+100)/100 * (800 + 8*$N$3 ) / (800 + 8*$N$3 + (792 + 8*$N$4)*(1-V473/100)) * (1+V474/100) * (1 - $Q$3/100 + V475/100)</f>
        <v>31109.492022725328</v>
      </c>
      <c r="Y477" s="5" t="s">
        <v>167</v>
      </c>
      <c r="Z477" s="5">
        <f>AA462 * (AA463+100)/100 * AA464/100 * ((1-AA465/100) + AA465/100*AA466/100) * (AA467+AA468+AA469+100)/100 * (AA470+AA471+AA472+100)/100 * (800 + 8*$N$3 ) / (800 + 8*$N$3 + (792 + 8*$N$4)*(1-AA473/100)) * (1+AA474/100) * (1 - $Q$3/100 + AA475/100)</f>
        <v>60837.29945873699</v>
      </c>
      <c r="AD477" s="5" t="s">
        <v>167</v>
      </c>
      <c r="AE477" s="5">
        <f>AF462 * (AF463+100)/100 * AF464/100 * ((1-AF465/100) + AF465/100*AF466/100) * (AF467+AF468+AF469+100)/100 * (AF470+AF471+AF472+100)/100 * (800 + 8*$N$3 ) / (800 + 8*$N$3 + (792 + 8*$N$4)*(1-AF473/100)) * (1+AF474/100) * (1 - $Q$3/100 + AF475/100)</f>
        <v>8056.5339958215227</v>
      </c>
      <c r="AI477" s="5" t="s">
        <v>167</v>
      </c>
      <c r="AJ477" s="5">
        <f>AK462 * (AK463+100)/100 * AK464/100 * ((1-AK465/100) + AK465/100*AK466/100) * (AK467+AK468+AK469+100)/100 * (AK470+AK471+AK472+100)/100 * (800 + 8*$N$3 ) / (800 + 8*$N$3 + (792 + 8*$N$4)*(1-AK473/100)) * (1+AK474/100) * (1 - $Q$3/100 + AK475/100)</f>
        <v>90176.508104735389</v>
      </c>
      <c r="AN477" s="5" t="s">
        <v>167</v>
      </c>
      <c r="AO477" s="5">
        <f>AP462 * (AP463+100)/100 * AP464/100 * ((1-AP465/100) + AP465/100*AP466/100) * (AP467+AP468+AP469+100)/100 * (AP470+AP471+AP472+100)/100 * (800 + 8*$N$3 ) / (800 + 8*$N$3 + (792 + 8*$N$4)*(1-AP473/100)) * (1+AP474/100) * (1 - $Q$3/100 + AP475/100)</f>
        <v>78248.684133496179</v>
      </c>
      <c r="AS477" s="5" t="s">
        <v>167</v>
      </c>
      <c r="AT477" s="5">
        <f>AU462 * (AU463+100)/100 * AU464/100 * ((1-AU465/100) + AU465/100*AU466/100) * (AU467+AU468+AU469+100)/100 * (AU470+AU471+AU472+100)/100 * (800 + 8*$N$3 ) / (800 + 8*$N$3 + (792 + 8*$N$4)*(1-AU473/100)) * (1+AU474/100) * (1 - $Q$3/100 + AU475/100)</f>
        <v>187822.74850639168</v>
      </c>
      <c r="AX477" s="5" t="s">
        <v>167</v>
      </c>
      <c r="AY477" s="5">
        <f>AZ462 * (AZ463+100)/100 * AZ464/100 * ((1-AZ465/100) + AZ465/100*AZ466/100) * (AZ467+AZ468+AZ469+100)/100 * (AZ470+AZ471+AZ472+100)/100 * (800 + 8*$N$3 ) / (800 + 8*$N$3 + (792 + 8*$N$4)*(1-AZ473/100)) * (1+AZ474/100) * (1 - $Q$3/100 + AZ475/100)</f>
        <v>125193.57684926032</v>
      </c>
      <c r="BC477" s="5" t="s">
        <v>167</v>
      </c>
      <c r="BD477" s="5">
        <f>BE462 * (BE463+100)/100 * BE464/100 * ((1-BE465/100) + BE465/100*BE466/100) * (BE467+BE468+BE469+100)/100 * (BE470+BE471+BE472+100)/100 * (800 + 8*$N$3 ) / (800 + 8*$N$3 + (792 + 8*$N$4)*(1-BE473/100)) * (1+BE474/100) * (1 - $Q$3/100 + BE475/100)</f>
        <v>31109.492022725328</v>
      </c>
      <c r="BH477" s="5" t="s">
        <v>167</v>
      </c>
      <c r="BI477" s="5">
        <f>BJ462 * (BJ463+100)/100 * BJ464/100 * ((1-BJ465/100) + BJ465/100*BJ466/100) * (BJ467+BJ468+BJ469+100)/100 * (BJ470+BJ471+BJ472+100)/100 * (800 + 8*$N$3 ) / (800 + 8*$N$3 + (792 + 8*$N$4)*(1-BJ473/100)) * (1+BJ474/100) * (1 - $Q$3/100 + BJ475/100)</f>
        <v>60837.29945873699</v>
      </c>
      <c r="BM477" s="5" t="s">
        <v>167</v>
      </c>
      <c r="BN477" s="5">
        <f>BO462 * (BO463+100)/100 * BO464/100 * ((1-BO465/100) + BO465/100*BO466/100) * (BO467+BO468+BO469+100)/100 * (BO470+BO471+BO472+100)/100 * (800 + 8*$N$3 ) / (800 + 8*$N$3 + (792 + 8*$N$4)*(1-BO473/100)) * (1+BO474/100) * (1 - $Q$3/100 + BO475/100)</f>
        <v>61767.453010992482</v>
      </c>
    </row>
    <row r="478" spans="5:67" x14ac:dyDescent="0.3">
      <c r="E478" s="5" t="s">
        <v>104</v>
      </c>
      <c r="F478" s="6"/>
      <c r="G478" s="5">
        <f>IFERROR(INDEX(BuffData!$B$3:$W$119, MATCH($E459, BuffData!$A$3:$A$119, 0), MATCH($E478, BuffData!$B$2:$W$2, 0)),-1)</f>
        <v>18</v>
      </c>
      <c r="H478" s="5">
        <f>IFERROR(INDEX(BuffData!$X$3:$AS$119, MATCH(H458, BuffData!$A$3:$A$119, 0), MATCH($E478, BuffData!$X$2:$AS$2, 0)),-1)</f>
        <v>-1</v>
      </c>
      <c r="I478" s="5">
        <f>IFERROR(INDEX(BuffData!$AT$3:$BO$119, MATCH(I$16, BuffData!$A$3:$A$119, 0), MATCH($E478, BuffData!$AT$2:$BO$2, 0)),-1)</f>
        <v>0</v>
      </c>
      <c r="J478" s="5">
        <f>IFERROR(INDEX(BuffData!$AT$3:$BO$119, MATCH(J$16, BuffData!$A$3:$A$119, 0), MATCH($E478, BuffData!$AT$2:$BO$2, 0)),-1)</f>
        <v>0</v>
      </c>
      <c r="K478" s="5">
        <f>IFERROR(INDEX(BuffData!$AT$3:$BO$119, MATCH(K$16, BuffData!$A$3:$A$119, 0), MATCH($E478, BuffData!$AT$2:$BO$2, 0)),-1)</f>
        <v>0</v>
      </c>
      <c r="L478" s="5">
        <f>IFERROR(INDEX(SeasonData!$A$3:$W$27, MATCH(L$16, SeasonData!$A$3:$A$116, 0), MATCH(E478, SeasonData!$A$2:$W$2, 0)),-1)</f>
        <v>0</v>
      </c>
      <c r="M478" s="5">
        <f t="shared" ref="M478:M480" si="229">SUM(G478:L478)</f>
        <v>17</v>
      </c>
    </row>
    <row r="479" spans="5:67" x14ac:dyDescent="0.3">
      <c r="E479" s="5" t="s">
        <v>110</v>
      </c>
      <c r="F479" s="6"/>
      <c r="G479" s="5">
        <f>IFERROR(INDEX(BuffData!$B$3:$W$119, MATCH($E459, BuffData!$A$3:$A$119, 0), MATCH($E479, BuffData!$B$2:$W$2, 0)),-1)</f>
        <v>0</v>
      </c>
      <c r="H479" s="5">
        <f>IFERROR(INDEX(BuffData!$X$3:$AS$119, MATCH(H458, BuffData!$A$3:$A$119, 0), MATCH($E479, BuffData!$X$2:$AS$2, 0)),-1)</f>
        <v>-1</v>
      </c>
      <c r="I479" s="5">
        <f>IFERROR(INDEX(BuffData!$AT$3:$BO$119, MATCH(I$16, BuffData!$A$3:$A$119, 0), MATCH($E479, BuffData!$AT$2:$BO$2, 0)),-1)</f>
        <v>0</v>
      </c>
      <c r="J479" s="5">
        <f>IFERROR(INDEX(BuffData!$AT$3:$BO$119, MATCH(J$16, BuffData!$A$3:$A$119, 0), MATCH($E479, BuffData!$AT$2:$BO$2, 0)),-1)</f>
        <v>0</v>
      </c>
      <c r="K479" s="5">
        <f>IFERROR(INDEX(BuffData!$AT$3:$BO$119, MATCH(K$16, BuffData!$A$3:$A$119, 0), MATCH($E479, BuffData!$AT$2:$BO$2, 0)),-1)</f>
        <v>0</v>
      </c>
      <c r="L479" s="5">
        <f>IFERROR(INDEX(SeasonData!$A$3:$W$27, MATCH(L$16, SeasonData!$A$3:$A$116, 0), MATCH(E479, SeasonData!$A$2:$W$2, 0)),-1)</f>
        <v>0</v>
      </c>
      <c r="M479" s="5">
        <f t="shared" si="229"/>
        <v>-1</v>
      </c>
    </row>
    <row r="480" spans="5:67" x14ac:dyDescent="0.3">
      <c r="E480" s="5" t="s">
        <v>133</v>
      </c>
      <c r="F480" s="6"/>
      <c r="G480" s="5">
        <f>IFERROR(INDEX(BuffData!$B$3:$W$119, MATCH($E459, BuffData!$A$3:$A$119, 0), MATCH($E480, BuffData!$B$2:$W$2, 0)),-1)</f>
        <v>0</v>
      </c>
      <c r="H480" s="5">
        <f>IFERROR(INDEX(BuffData!$X$3:$AS$119, MATCH(H458, BuffData!$A$3:$A$119, 0), MATCH($E480, BuffData!$X$2:$AS$2, 0)),-1)</f>
        <v>-1</v>
      </c>
      <c r="I480" s="5">
        <f>IFERROR(INDEX(BuffData!$AT$3:$BO$119, MATCH(I$16, BuffData!$A$3:$A$119, 0), MATCH($E480, BuffData!$AT$2:$BO$2, 0)),-1)</f>
        <v>0</v>
      </c>
      <c r="J480" s="5">
        <f>IFERROR(INDEX(BuffData!$AT$3:$BO$119, MATCH(J$16, BuffData!$A$3:$A$119, 0), MATCH($E480, BuffData!$AT$2:$BO$2, 0)),-1)</f>
        <v>0</v>
      </c>
      <c r="K480" s="5">
        <f>IFERROR(INDEX(BuffData!$AT$3:$BO$119, MATCH(K$16, BuffData!$A$3:$A$119, 0), MATCH($E480, BuffData!$AT$2:$BO$2, 0)),-1)</f>
        <v>0</v>
      </c>
      <c r="L480" s="5">
        <f>IFERROR(INDEX(SeasonData!$A$3:$W$27, MATCH(L$16, SeasonData!$A$3:$A$116, 0), MATCH(E480, SeasonData!$A$2:$W$2, 0)),-1)</f>
        <v>0</v>
      </c>
      <c r="M480" s="5">
        <f t="shared" si="229"/>
        <v>-1</v>
      </c>
    </row>
    <row r="484" spans="1:92" x14ac:dyDescent="0.3">
      <c r="H484" s="5" t="str">
        <f>IFERROR(
  CHOOSE(
    MATCH(E485, $E$2:$E$4, 0),
    $E$3, $E$4, $E$2
  ),
  "선택 필요"
)</f>
        <v>선택 필요</v>
      </c>
      <c r="I484" s="5" t="str">
        <f>$E$2</f>
        <v>유노</v>
      </c>
      <c r="J484" s="5" t="str">
        <f>$E$3</f>
        <v>린네</v>
      </c>
      <c r="K484" s="5" t="str">
        <f>$E$4</f>
        <v>모니에</v>
      </c>
      <c r="L484" s="5" t="str">
        <f>$K$3</f>
        <v>능양</v>
      </c>
      <c r="N484" s="23" t="s">
        <v>152</v>
      </c>
    </row>
    <row r="485" spans="1:92" x14ac:dyDescent="0.3">
      <c r="E485" s="23" t="s">
        <v>30</v>
      </c>
      <c r="F485" s="5" t="s">
        <v>143</v>
      </c>
      <c r="G485" s="5" t="s">
        <v>105</v>
      </c>
      <c r="H485" s="5" t="s">
        <v>142</v>
      </c>
      <c r="I485" s="5" t="s">
        <v>124</v>
      </c>
      <c r="J485" s="5" t="s">
        <v>125</v>
      </c>
      <c r="K485" s="5" t="s">
        <v>151</v>
      </c>
      <c r="L485" s="5" t="s">
        <v>149</v>
      </c>
      <c r="M485" s="5" t="s">
        <v>109</v>
      </c>
      <c r="N485" s="5" t="s">
        <v>150</v>
      </c>
      <c r="O485" s="153" t="s">
        <v>114</v>
      </c>
      <c r="P485" s="154"/>
      <c r="Q485" s="155"/>
      <c r="S485" s="5" t="s">
        <v>150</v>
      </c>
      <c r="T485" s="153" t="s">
        <v>156</v>
      </c>
      <c r="U485" s="154"/>
      <c r="V485" s="155"/>
      <c r="X485" s="5" t="s">
        <v>150</v>
      </c>
      <c r="Y485" s="153" t="s">
        <v>233</v>
      </c>
      <c r="Z485" s="154"/>
      <c r="AA485" s="155"/>
      <c r="AC485" s="5" t="s">
        <v>150</v>
      </c>
      <c r="AD485" s="153" t="s">
        <v>232</v>
      </c>
      <c r="AE485" s="154"/>
      <c r="AF485" s="155"/>
      <c r="AH485" s="5" t="s">
        <v>150</v>
      </c>
      <c r="AI485" s="153" t="s">
        <v>234</v>
      </c>
      <c r="AJ485" s="154"/>
      <c r="AK485" s="155"/>
      <c r="AM485" s="5" t="s">
        <v>150</v>
      </c>
      <c r="AN485" s="153" t="s">
        <v>155</v>
      </c>
      <c r="AO485" s="154"/>
      <c r="AP485" s="155"/>
      <c r="AR485" s="5" t="s">
        <v>150</v>
      </c>
      <c r="AS485" s="153" t="s">
        <v>235</v>
      </c>
      <c r="AT485" s="154"/>
      <c r="AU485" s="155"/>
      <c r="AW485" s="5" t="s">
        <v>150</v>
      </c>
      <c r="AX485" s="153" t="s">
        <v>157</v>
      </c>
      <c r="AY485" s="154"/>
      <c r="AZ485" s="155"/>
      <c r="BB485" s="5" t="s">
        <v>150</v>
      </c>
      <c r="BC485" s="153" t="s">
        <v>236</v>
      </c>
      <c r="BD485" s="154"/>
      <c r="BE485" s="155"/>
      <c r="BG485" s="5" t="s">
        <v>150</v>
      </c>
      <c r="BH485" s="153" t="s">
        <v>233</v>
      </c>
      <c r="BI485" s="154"/>
      <c r="BJ485" s="155"/>
      <c r="BL485" s="5" t="s">
        <v>150</v>
      </c>
      <c r="BM485" s="153" t="s">
        <v>232</v>
      </c>
      <c r="BN485" s="154"/>
      <c r="BO485" s="155"/>
      <c r="BQ485" s="5" t="s">
        <v>150</v>
      </c>
      <c r="BR485" s="153" t="s">
        <v>234</v>
      </c>
      <c r="BS485" s="154"/>
      <c r="BT485" s="155"/>
      <c r="BV485" s="5" t="s">
        <v>150</v>
      </c>
      <c r="BW485" s="153" t="s">
        <v>155</v>
      </c>
      <c r="BX485" s="154"/>
      <c r="BY485" s="155"/>
      <c r="CA485" s="5" t="s">
        <v>150</v>
      </c>
      <c r="CB485" s="153" t="s">
        <v>235</v>
      </c>
      <c r="CC485" s="154"/>
      <c r="CD485" s="155"/>
      <c r="CF485" s="5" t="s">
        <v>150</v>
      </c>
      <c r="CG485" s="153" t="s">
        <v>156</v>
      </c>
      <c r="CH485" s="154"/>
      <c r="CI485" s="155"/>
      <c r="CK485" s="5" t="s">
        <v>150</v>
      </c>
      <c r="CL485" s="153" t="s">
        <v>177</v>
      </c>
      <c r="CM485" s="154"/>
      <c r="CN485" s="155"/>
    </row>
    <row r="486" spans="1:92" x14ac:dyDescent="0.3">
      <c r="E486" s="5" t="s">
        <v>115</v>
      </c>
      <c r="F486" s="5">
        <f>INDEX(CharacterData!$A$3:$AV$36, MATCH(E485, CharacterData!$A$3:$A$36, 0), MATCH($E486, CharacterData!$A$2:$AV$2, 0))</f>
        <v>1038</v>
      </c>
      <c r="G486" s="6"/>
      <c r="H486" s="6"/>
      <c r="I486" s="6"/>
      <c r="J486" s="6"/>
      <c r="K486" s="6"/>
      <c r="L486" s="6"/>
      <c r="M486" s="5">
        <f>F486</f>
        <v>1038</v>
      </c>
      <c r="N486" s="5" t="s">
        <v>118</v>
      </c>
      <c r="O486" s="153" t="s">
        <v>159</v>
      </c>
      <c r="P486" s="154"/>
      <c r="Q486" s="155"/>
      <c r="S486" s="5" t="s">
        <v>118</v>
      </c>
      <c r="T486" s="153" t="s">
        <v>164</v>
      </c>
      <c r="U486" s="154"/>
      <c r="V486" s="155"/>
      <c r="X486" s="5" t="s">
        <v>118</v>
      </c>
      <c r="Y486" s="153" t="s">
        <v>164</v>
      </c>
      <c r="Z486" s="154"/>
      <c r="AA486" s="155"/>
      <c r="AC486" s="5" t="s">
        <v>118</v>
      </c>
      <c r="AD486" s="153" t="s">
        <v>164</v>
      </c>
      <c r="AE486" s="154"/>
      <c r="AF486" s="155"/>
      <c r="AH486" s="5" t="s">
        <v>118</v>
      </c>
      <c r="AI486" s="153" t="s">
        <v>164</v>
      </c>
      <c r="AJ486" s="154"/>
      <c r="AK486" s="155"/>
      <c r="AM486" s="5" t="s">
        <v>118</v>
      </c>
      <c r="AN486" s="153" t="s">
        <v>164</v>
      </c>
      <c r="AO486" s="154"/>
      <c r="AP486" s="155"/>
      <c r="AR486" s="5" t="s">
        <v>118</v>
      </c>
      <c r="AS486" s="153" t="s">
        <v>164</v>
      </c>
      <c r="AT486" s="154"/>
      <c r="AU486" s="155"/>
      <c r="AW486" s="5" t="s">
        <v>118</v>
      </c>
      <c r="AX486" s="153" t="s">
        <v>172</v>
      </c>
      <c r="AY486" s="154"/>
      <c r="AZ486" s="155"/>
      <c r="BB486" s="5" t="s">
        <v>118</v>
      </c>
      <c r="BC486" s="153" t="s">
        <v>164</v>
      </c>
      <c r="BD486" s="154"/>
      <c r="BE486" s="155"/>
      <c r="BG486" s="5" t="s">
        <v>118</v>
      </c>
      <c r="BH486" s="153" t="s">
        <v>164</v>
      </c>
      <c r="BI486" s="154"/>
      <c r="BJ486" s="155"/>
      <c r="BL486" s="5" t="s">
        <v>118</v>
      </c>
      <c r="BM486" s="153" t="s">
        <v>164</v>
      </c>
      <c r="BN486" s="154"/>
      <c r="BO486" s="155"/>
      <c r="BQ486" s="5" t="s">
        <v>118</v>
      </c>
      <c r="BR486" s="153" t="s">
        <v>164</v>
      </c>
      <c r="BS486" s="154"/>
      <c r="BT486" s="155"/>
      <c r="BV486" s="5" t="s">
        <v>118</v>
      </c>
      <c r="BW486" s="153" t="s">
        <v>164</v>
      </c>
      <c r="BX486" s="154"/>
      <c r="BY486" s="155"/>
      <c r="CA486" s="5" t="s">
        <v>118</v>
      </c>
      <c r="CB486" s="153" t="s">
        <v>164</v>
      </c>
      <c r="CC486" s="154"/>
      <c r="CD486" s="155"/>
      <c r="CF486" s="5" t="s">
        <v>118</v>
      </c>
      <c r="CG486" s="153" t="s">
        <v>164</v>
      </c>
      <c r="CH486" s="154"/>
      <c r="CI486" s="155"/>
      <c r="CK486" s="5" t="s">
        <v>118</v>
      </c>
      <c r="CL486" s="153" t="s">
        <v>159</v>
      </c>
      <c r="CM486" s="154"/>
      <c r="CN486" s="155"/>
    </row>
    <row r="487" spans="1:92" x14ac:dyDescent="0.3">
      <c r="A487" s="1" t="s">
        <v>30</v>
      </c>
      <c r="B487" s="1" t="s">
        <v>178</v>
      </c>
      <c r="C487" s="1">
        <f>P503+U503+Z503+AE503+AJ503+AO503+AT503+AY503+BD503+BI503+BN503+BS503+BX503+CC503+CH503+CM503</f>
        <v>666598.2762358234</v>
      </c>
      <c r="E487" s="5" t="s">
        <v>116</v>
      </c>
      <c r="F487" s="5">
        <f>INDEX(CharacterData!$A$3:$AV$36, MATCH(E485, CharacterData!$A$3:$A$36, 0), MATCH($E487, CharacterData!$A$2:$AV$2, 0))</f>
        <v>108.71868978805395</v>
      </c>
      <c r="G487" s="5">
        <f>IFERROR(INDEX(BuffData!$B$3:$W$119, MATCH($E485, BuffData!$A$3:$A$119, 0), MATCH("공격력 버프", BuffData!$B$2:$W$2, 0)),-1)</f>
        <v>12</v>
      </c>
      <c r="H487" s="5">
        <f>IFERROR(INDEX(BuffData!$X$3:$AS$119, MATCH(H484, BuffData!$A$3:$A$119, 0), MATCH("공격력 버프", BuffData!$X$2:$AS$2, 0)),-1)</f>
        <v>-1</v>
      </c>
      <c r="I487" s="5">
        <f>IFERROR(INDEX(BuffData!$AT$3:$BO$119, MATCH(I$16, BuffData!$A$3:$A$119, 0), MATCH("공격력 버프", BuffData!$AT$2:$BO$2, 0)),-1)</f>
        <v>0</v>
      </c>
      <c r="J487" s="5">
        <f>IFERROR(INDEX(BuffData!$AT$3:$BO$119, MATCH(J$16, BuffData!$A$3:$A$119, 0), MATCH("공격력 버프", BuffData!$AT$2:$BO$2, 0)),-1)</f>
        <v>0</v>
      </c>
      <c r="K487" s="5">
        <f>IFERROR(INDEX(BuffData!$AT$3:$BO$119, MATCH(K$16, BuffData!$A$3:$A$119, 0), MATCH("공격력 버프", BuffData!$AT$2:$BO$2, 0)),-1)</f>
        <v>25</v>
      </c>
      <c r="L487" s="5">
        <f>IFERROR(INDEX(SeasonData!$A$3:$W$27, MATCH(L$16, SeasonData!$A$3:$A$116, 0), MATCH("공격력 버프", SeasonData!$A$2:$W$2, 0)),-1)</f>
        <v>0</v>
      </c>
      <c r="M487" s="5">
        <f>SUM(F487:L487)</f>
        <v>144.71868978805395</v>
      </c>
      <c r="N487" s="5"/>
      <c r="O487" s="5" t="s">
        <v>112</v>
      </c>
      <c r="P487" s="5" t="s">
        <v>113</v>
      </c>
      <c r="Q487" s="5" t="s">
        <v>111</v>
      </c>
      <c r="S487" s="5"/>
      <c r="T487" s="5" t="s">
        <v>112</v>
      </c>
      <c r="U487" s="5" t="s">
        <v>113</v>
      </c>
      <c r="V487" s="5" t="s">
        <v>111</v>
      </c>
      <c r="X487" s="5"/>
      <c r="Y487" s="5" t="s">
        <v>112</v>
      </c>
      <c r="Z487" s="5" t="s">
        <v>113</v>
      </c>
      <c r="AA487" s="5" t="s">
        <v>111</v>
      </c>
      <c r="AC487" s="5"/>
      <c r="AD487" s="5" t="s">
        <v>112</v>
      </c>
      <c r="AE487" s="5" t="s">
        <v>113</v>
      </c>
      <c r="AF487" s="5" t="s">
        <v>111</v>
      </c>
      <c r="AH487" s="5"/>
      <c r="AI487" s="5" t="s">
        <v>112</v>
      </c>
      <c r="AJ487" s="5" t="s">
        <v>113</v>
      </c>
      <c r="AK487" s="5" t="s">
        <v>111</v>
      </c>
      <c r="AM487" s="5"/>
      <c r="AN487" s="5" t="s">
        <v>112</v>
      </c>
      <c r="AO487" s="5" t="s">
        <v>113</v>
      </c>
      <c r="AP487" s="5" t="s">
        <v>111</v>
      </c>
      <c r="AR487" s="5"/>
      <c r="AS487" s="5" t="s">
        <v>112</v>
      </c>
      <c r="AT487" s="5" t="s">
        <v>113</v>
      </c>
      <c r="AU487" s="5" t="s">
        <v>111</v>
      </c>
      <c r="AW487" s="5"/>
      <c r="AX487" s="5" t="s">
        <v>112</v>
      </c>
      <c r="AY487" s="5" t="s">
        <v>113</v>
      </c>
      <c r="AZ487" s="5" t="s">
        <v>111</v>
      </c>
      <c r="BB487" s="5"/>
      <c r="BC487" s="5" t="s">
        <v>112</v>
      </c>
      <c r="BD487" s="5" t="s">
        <v>113</v>
      </c>
      <c r="BE487" s="5" t="s">
        <v>111</v>
      </c>
      <c r="BG487" s="5"/>
      <c r="BH487" s="5" t="s">
        <v>112</v>
      </c>
      <c r="BI487" s="5" t="s">
        <v>113</v>
      </c>
      <c r="BJ487" s="5" t="s">
        <v>111</v>
      </c>
      <c r="BL487" s="5"/>
      <c r="BM487" s="5" t="s">
        <v>112</v>
      </c>
      <c r="BN487" s="5" t="s">
        <v>113</v>
      </c>
      <c r="BO487" s="5" t="s">
        <v>111</v>
      </c>
      <c r="BQ487" s="5"/>
      <c r="BR487" s="5" t="s">
        <v>112</v>
      </c>
      <c r="BS487" s="5" t="s">
        <v>113</v>
      </c>
      <c r="BT487" s="5" t="s">
        <v>111</v>
      </c>
      <c r="BV487" s="5"/>
      <c r="BW487" s="5" t="s">
        <v>112</v>
      </c>
      <c r="BX487" s="5" t="s">
        <v>113</v>
      </c>
      <c r="BY487" s="5" t="s">
        <v>111</v>
      </c>
      <c r="CA487" s="5"/>
      <c r="CB487" s="5" t="s">
        <v>112</v>
      </c>
      <c r="CC487" s="5" t="s">
        <v>113</v>
      </c>
      <c r="CD487" s="5" t="s">
        <v>111</v>
      </c>
      <c r="CF487" s="5"/>
      <c r="CG487" s="5" t="s">
        <v>112</v>
      </c>
      <c r="CH487" s="5" t="s">
        <v>113</v>
      </c>
      <c r="CI487" s="5" t="s">
        <v>111</v>
      </c>
      <c r="CK487" s="5"/>
      <c r="CL487" s="5" t="s">
        <v>112</v>
      </c>
      <c r="CM487" s="5" t="s">
        <v>113</v>
      </c>
      <c r="CN487" s="5" t="s">
        <v>111</v>
      </c>
    </row>
    <row r="488" spans="1:92" x14ac:dyDescent="0.3">
      <c r="B488" s="1" t="s">
        <v>179</v>
      </c>
      <c r="C488" s="1">
        <v>16.5</v>
      </c>
      <c r="E488" s="5" t="s">
        <v>1</v>
      </c>
      <c r="F488" s="5">
        <f>INDEX(CharacterData!$A$3:$AV$36, MATCH(E485, CharacterData!$A$3:$A$36, 0), MATCH($E488, CharacterData!$A$2:$AV$2, 0))</f>
        <v>76.5</v>
      </c>
      <c r="G488" s="5">
        <f>IFERROR(INDEX(BuffData!$B$3:$W$119, MATCH($E485, BuffData!$A$3:$A$119, 0), MATCH($E488, BuffData!$B$2:$W$2, 0)),-1)</f>
        <v>0</v>
      </c>
      <c r="H488" s="5">
        <f>IFERROR(INDEX(BuffData!$X$3:$AS$119, MATCH(H484, BuffData!$A$3:$A$119, 0), MATCH($E488, BuffData!$X$2:$AS$2, 0)),-1)</f>
        <v>-1</v>
      </c>
      <c r="I488" s="5">
        <f>IFERROR(INDEX(BuffData!$AT$3:$BO$119, MATCH(I$16, BuffData!$A$3:$A$119, 0), MATCH($E488, BuffData!$AT$2:$BO$2, 0)),-1)</f>
        <v>0</v>
      </c>
      <c r="J488" s="5">
        <f>IFERROR(INDEX(BuffData!$AT$3:$BO$119, MATCH(J$16, BuffData!$A$3:$A$119, 0), MATCH($E488, BuffData!$AT$2:$BO$2, 0)),-1)</f>
        <v>0</v>
      </c>
      <c r="K488" s="5">
        <f>IFERROR(INDEX(BuffData!$AT$3:$BO$119, MATCH(K$16, BuffData!$A$3:$A$119, 0), MATCH($E488, BuffData!$AT$2:$BO$2, 0)),-1)</f>
        <v>0</v>
      </c>
      <c r="L488" s="5">
        <f>IFERROR(INDEX(SeasonData!$A$3:$W$27, MATCH(L$16, SeasonData!$A$3:$A$116, 0), MATCH(E488, SeasonData!$A$2:$W$2, 0)),-1)</f>
        <v>0</v>
      </c>
      <c r="M488" s="5">
        <f t="shared" ref="M488:M494" si="230">SUM(F488:L488)</f>
        <v>75.5</v>
      </c>
      <c r="N488" s="5" t="s">
        <v>115</v>
      </c>
      <c r="O488" s="6"/>
      <c r="P488" s="6"/>
      <c r="Q488" s="5">
        <f>$M486</f>
        <v>1038</v>
      </c>
      <c r="S488" s="5" t="s">
        <v>115</v>
      </c>
      <c r="T488" s="6"/>
      <c r="U488" s="6"/>
      <c r="V488" s="5">
        <f>$M486</f>
        <v>1038</v>
      </c>
      <c r="X488" s="5" t="s">
        <v>115</v>
      </c>
      <c r="Y488" s="6"/>
      <c r="Z488" s="6"/>
      <c r="AA488" s="5">
        <f>$M486</f>
        <v>1038</v>
      </c>
      <c r="AC488" s="5" t="s">
        <v>115</v>
      </c>
      <c r="AD488" s="6"/>
      <c r="AE488" s="6"/>
      <c r="AF488" s="5">
        <f>$M486</f>
        <v>1038</v>
      </c>
      <c r="AH488" s="5" t="s">
        <v>115</v>
      </c>
      <c r="AI488" s="6"/>
      <c r="AJ488" s="6"/>
      <c r="AK488" s="5">
        <f>$M486</f>
        <v>1038</v>
      </c>
      <c r="AM488" s="5" t="s">
        <v>115</v>
      </c>
      <c r="AN488" s="6"/>
      <c r="AO488" s="6"/>
      <c r="AP488" s="5">
        <f>$M486</f>
        <v>1038</v>
      </c>
      <c r="AR488" s="5" t="s">
        <v>115</v>
      </c>
      <c r="AS488" s="6"/>
      <c r="AT488" s="6"/>
      <c r="AU488" s="5">
        <f>$M486</f>
        <v>1038</v>
      </c>
      <c r="AW488" s="5" t="s">
        <v>115</v>
      </c>
      <c r="AX488" s="6"/>
      <c r="AY488" s="6"/>
      <c r="AZ488" s="5">
        <f>$M486</f>
        <v>1038</v>
      </c>
      <c r="BB488" s="5" t="s">
        <v>115</v>
      </c>
      <c r="BC488" s="6"/>
      <c r="BD488" s="6"/>
      <c r="BE488" s="5">
        <f>$M486</f>
        <v>1038</v>
      </c>
      <c r="BG488" s="5" t="s">
        <v>115</v>
      </c>
      <c r="BH488" s="6"/>
      <c r="BI488" s="6"/>
      <c r="BJ488" s="5">
        <f>$M486</f>
        <v>1038</v>
      </c>
      <c r="BL488" s="5" t="s">
        <v>115</v>
      </c>
      <c r="BM488" s="6"/>
      <c r="BN488" s="6"/>
      <c r="BO488" s="5">
        <f>$M486</f>
        <v>1038</v>
      </c>
      <c r="BQ488" s="5" t="s">
        <v>115</v>
      </c>
      <c r="BR488" s="6"/>
      <c r="BS488" s="6"/>
      <c r="BT488" s="5">
        <f>$M486</f>
        <v>1038</v>
      </c>
      <c r="BV488" s="5" t="s">
        <v>115</v>
      </c>
      <c r="BW488" s="6"/>
      <c r="BX488" s="6"/>
      <c r="BY488" s="5">
        <f>$M486</f>
        <v>1038</v>
      </c>
      <c r="CA488" s="5" t="s">
        <v>115</v>
      </c>
      <c r="CB488" s="6"/>
      <c r="CC488" s="6"/>
      <c r="CD488" s="5">
        <f>$M486</f>
        <v>1038</v>
      </c>
      <c r="CF488" s="5" t="s">
        <v>115</v>
      </c>
      <c r="CG488" s="6"/>
      <c r="CH488" s="6"/>
      <c r="CI488" s="5">
        <f>$M486</f>
        <v>1038</v>
      </c>
      <c r="CK488" s="5" t="s">
        <v>115</v>
      </c>
      <c r="CL488" s="6"/>
      <c r="CM488" s="6"/>
      <c r="CN488" s="5">
        <f>$M486</f>
        <v>1038</v>
      </c>
    </row>
    <row r="489" spans="1:92" x14ac:dyDescent="0.3">
      <c r="E489" s="5" t="s">
        <v>87</v>
      </c>
      <c r="F489" s="5">
        <f>INDEX(CharacterData!$A$3:$AV$36, MATCH(E485, CharacterData!$A$3:$A$36, 0), MATCH($E489, CharacterData!$A$2:$AV$2, 0))</f>
        <v>216.4</v>
      </c>
      <c r="G489" s="5">
        <f>IFERROR(INDEX(BuffData!$B$3:$W$119, MATCH($E485, BuffData!$A$3:$A$119, 0), MATCH($E489, BuffData!$B$2:$W$2, 0)),-1)</f>
        <v>0</v>
      </c>
      <c r="H489" s="5">
        <f>IFERROR(INDEX(BuffData!$X$3:$AS$119, MATCH(H484, BuffData!$A$3:$A$119, 0), MATCH($E489, BuffData!$X$2:$AS$2, 0)),-1)</f>
        <v>-1</v>
      </c>
      <c r="I489" s="5">
        <f>IFERROR(INDEX(BuffData!$AT$3:$BO$119, MATCH(I$16, BuffData!$A$3:$A$119, 0), MATCH($E489, BuffData!$AT$2:$BO$2, 0)),-1)</f>
        <v>0</v>
      </c>
      <c r="J489" s="5">
        <f>IFERROR(INDEX(BuffData!$AT$3:$BO$119, MATCH(J$16, BuffData!$A$3:$A$119, 0), MATCH($E489, BuffData!$AT$2:$BO$2, 0)),-1)</f>
        <v>0</v>
      </c>
      <c r="K489" s="5">
        <f>IFERROR(INDEX(BuffData!$AT$3:$BO$119, MATCH(K$16, BuffData!$A$3:$A$119, 0), MATCH($E489, BuffData!$AT$2:$BO$2, 0)),-1)</f>
        <v>20</v>
      </c>
      <c r="L489" s="5">
        <f>IFERROR(INDEX(SeasonData!$A$3:$W$27, MATCH(L$16, SeasonData!$A$3:$A$116, 0), MATCH(E489, SeasonData!$A$2:$W$2, 0)),-1)</f>
        <v>0</v>
      </c>
      <c r="M489" s="5">
        <f t="shared" si="230"/>
        <v>235.4</v>
      </c>
      <c r="N489" s="5" t="s">
        <v>116</v>
      </c>
      <c r="O489" s="5">
        <f>ROUND($M487,2)</f>
        <v>144.72</v>
      </c>
      <c r="P489" s="5">
        <v>0</v>
      </c>
      <c r="Q489" s="5">
        <f>P489+O489</f>
        <v>144.72</v>
      </c>
      <c r="S489" s="5" t="s">
        <v>116</v>
      </c>
      <c r="T489" s="5">
        <f>ROUND($M487,2)</f>
        <v>144.72</v>
      </c>
      <c r="U489" s="5">
        <v>0</v>
      </c>
      <c r="V489" s="5">
        <f>U489+T489</f>
        <v>144.72</v>
      </c>
      <c r="X489" s="5" t="s">
        <v>116</v>
      </c>
      <c r="Y489" s="5">
        <f>ROUND($M487,2)</f>
        <v>144.72</v>
      </c>
      <c r="Z489" s="5">
        <v>0</v>
      </c>
      <c r="AA489" s="5">
        <f>Z489+Y489</f>
        <v>144.72</v>
      </c>
      <c r="AC489" s="5" t="s">
        <v>116</v>
      </c>
      <c r="AD489" s="5">
        <f>ROUND($M487,2)</f>
        <v>144.72</v>
      </c>
      <c r="AE489" s="5">
        <v>0</v>
      </c>
      <c r="AF489" s="5">
        <f>AE489+AD489</f>
        <v>144.72</v>
      </c>
      <c r="AH489" s="5" t="s">
        <v>116</v>
      </c>
      <c r="AI489" s="5">
        <f>ROUND($M487,2)</f>
        <v>144.72</v>
      </c>
      <c r="AJ489" s="5">
        <v>0</v>
      </c>
      <c r="AK489" s="5">
        <f>AJ489+AI489</f>
        <v>144.72</v>
      </c>
      <c r="AM489" s="5" t="s">
        <v>116</v>
      </c>
      <c r="AN489" s="5">
        <f>ROUND($M487,2)</f>
        <v>144.72</v>
      </c>
      <c r="AO489" s="5">
        <v>0</v>
      </c>
      <c r="AP489" s="5">
        <f>AO489+AN489</f>
        <v>144.72</v>
      </c>
      <c r="AR489" s="5" t="s">
        <v>116</v>
      </c>
      <c r="AS489" s="5">
        <f>ROUND($M487,2)</f>
        <v>144.72</v>
      </c>
      <c r="AT489" s="5">
        <v>0</v>
      </c>
      <c r="AU489" s="5">
        <f>AT489+AS489</f>
        <v>144.72</v>
      </c>
      <c r="AW489" s="5" t="s">
        <v>116</v>
      </c>
      <c r="AX489" s="5">
        <f>ROUND($M487,2)</f>
        <v>144.72</v>
      </c>
      <c r="AY489" s="5">
        <v>0</v>
      </c>
      <c r="AZ489" s="5">
        <f>AY489+AX489</f>
        <v>144.72</v>
      </c>
      <c r="BB489" s="5" t="s">
        <v>116</v>
      </c>
      <c r="BC489" s="5">
        <f>ROUND($M487,2)</f>
        <v>144.72</v>
      </c>
      <c r="BD489" s="5">
        <v>0</v>
      </c>
      <c r="BE489" s="5">
        <f>BD489+BC489</f>
        <v>144.72</v>
      </c>
      <c r="BG489" s="5" t="s">
        <v>116</v>
      </c>
      <c r="BH489" s="5">
        <f>ROUND($M487,2)</f>
        <v>144.72</v>
      </c>
      <c r="BI489" s="5">
        <v>0</v>
      </c>
      <c r="BJ489" s="5">
        <f>BI489+BH489</f>
        <v>144.72</v>
      </c>
      <c r="BL489" s="5" t="s">
        <v>116</v>
      </c>
      <c r="BM489" s="5">
        <f>ROUND($M487,2)</f>
        <v>144.72</v>
      </c>
      <c r="BN489" s="5">
        <v>0</v>
      </c>
      <c r="BO489" s="5">
        <f>BN489+BM489</f>
        <v>144.72</v>
      </c>
      <c r="BQ489" s="5" t="s">
        <v>116</v>
      </c>
      <c r="BR489" s="5">
        <f>ROUND($M487,2)</f>
        <v>144.72</v>
      </c>
      <c r="BS489" s="5">
        <v>0</v>
      </c>
      <c r="BT489" s="5">
        <f>BS489+BR489</f>
        <v>144.72</v>
      </c>
      <c r="BV489" s="5" t="s">
        <v>116</v>
      </c>
      <c r="BW489" s="5">
        <f>ROUND($M487,2)</f>
        <v>144.72</v>
      </c>
      <c r="BX489" s="5">
        <v>0</v>
      </c>
      <c r="BY489" s="5">
        <f>BX489+BW489</f>
        <v>144.72</v>
      </c>
      <c r="CA489" s="5" t="s">
        <v>116</v>
      </c>
      <c r="CB489" s="5">
        <f>ROUND($M487,2)</f>
        <v>144.72</v>
      </c>
      <c r="CC489" s="5">
        <v>0</v>
      </c>
      <c r="CD489" s="5">
        <f>CC489+CB489</f>
        <v>144.72</v>
      </c>
      <c r="CF489" s="5" t="s">
        <v>116</v>
      </c>
      <c r="CG489" s="5">
        <f>ROUND($M487,2)</f>
        <v>144.72</v>
      </c>
      <c r="CH489" s="5">
        <v>0</v>
      </c>
      <c r="CI489" s="5">
        <f>CH489+CG489</f>
        <v>144.72</v>
      </c>
      <c r="CK489" s="5" t="s">
        <v>116</v>
      </c>
      <c r="CL489" s="5">
        <f>ROUND($M487,2)</f>
        <v>144.72</v>
      </c>
      <c r="CM489" s="5">
        <v>0</v>
      </c>
      <c r="CN489" s="5">
        <f>CM489+CL489</f>
        <v>144.72</v>
      </c>
    </row>
    <row r="490" spans="1:92" x14ac:dyDescent="0.3">
      <c r="E490" s="21" t="s">
        <v>99</v>
      </c>
      <c r="F490" s="5">
        <f>INDEX(CharacterData!$A$3:$AV$36, MATCH(E485, CharacterData!$A$3:$A$36, 0), MATCH($E490, CharacterData!$A$2:$AV$2, 0))</f>
        <v>27</v>
      </c>
      <c r="G490" s="5">
        <f>IFERROR(INDEX(BuffData!$B$3:$W$119, MATCH($E485, BuffData!$A$3:$A$119, 0), MATCH($E490, BuffData!$B$2:$W$2, 0)),-1)</f>
        <v>97</v>
      </c>
      <c r="H490" s="5">
        <f>IFERROR(INDEX(BuffData!$X$3:$AS$119, MATCH(H484, BuffData!$A$3:$A$119, 0), MATCH($E490, BuffData!$X$2:$AS$2, 0)),-1)</f>
        <v>-1</v>
      </c>
      <c r="I490" s="5">
        <f>IFERROR(INDEX(BuffData!$AT$3:$BO$119, MATCH(I$16, BuffData!$A$3:$A$119, 0), MATCH($E490, BuffData!$AT$2:$BO$2, 0)),-1)</f>
        <v>0</v>
      </c>
      <c r="J490" s="5">
        <f>IFERROR(INDEX(BuffData!$AT$3:$BO$119, MATCH(J$16, BuffData!$A$3:$A$119, 0), MATCH($E490, BuffData!$AT$2:$BO$2, 0)),-1)</f>
        <v>0</v>
      </c>
      <c r="K490" s="5">
        <f>IFERROR(INDEX(BuffData!$AT$3:$BO$119, MATCH(K$16, BuffData!$A$3:$A$119, 0), MATCH($E490, BuffData!$AT$2:$BO$2, 0)),-1)</f>
        <v>0</v>
      </c>
      <c r="L490" s="5">
        <f>IFERROR(INDEX(SeasonData!$A$3:$W$27, MATCH(L$16, SeasonData!$A$3:$A$116, 0), MATCH(E490, SeasonData!$A$2:$W$2, 0)),-1)</f>
        <v>0</v>
      </c>
      <c r="M490" s="5">
        <f t="shared" si="230"/>
        <v>123</v>
      </c>
      <c r="N490" s="5" t="s">
        <v>117</v>
      </c>
      <c r="O490" s="6"/>
      <c r="P490" s="5">
        <v>0</v>
      </c>
      <c r="Q490" s="24">
        <v>198.8</v>
      </c>
      <c r="S490" s="5" t="s">
        <v>117</v>
      </c>
      <c r="T490" s="6"/>
      <c r="U490" s="5">
        <v>0</v>
      </c>
      <c r="V490" s="24">
        <v>227.2</v>
      </c>
      <c r="X490" s="5" t="s">
        <v>117</v>
      </c>
      <c r="Y490" s="6"/>
      <c r="Z490" s="5">
        <v>0</v>
      </c>
      <c r="AA490" s="24">
        <v>96.3</v>
      </c>
      <c r="AC490" s="5" t="s">
        <v>117</v>
      </c>
      <c r="AD490" s="6"/>
      <c r="AE490" s="5">
        <v>0</v>
      </c>
      <c r="AF490" s="24">
        <v>91.3</v>
      </c>
      <c r="AH490" s="5" t="s">
        <v>117</v>
      </c>
      <c r="AI490" s="6"/>
      <c r="AJ490" s="5">
        <v>0</v>
      </c>
      <c r="AK490" s="24">
        <v>131.69999999999999</v>
      </c>
      <c r="AM490" s="5" t="s">
        <v>117</v>
      </c>
      <c r="AN490" s="6"/>
      <c r="AO490" s="5">
        <v>0</v>
      </c>
      <c r="AP490" s="24">
        <v>417</v>
      </c>
      <c r="AR490" s="5" t="s">
        <v>117</v>
      </c>
      <c r="AS490" s="6"/>
      <c r="AT490" s="5">
        <v>0</v>
      </c>
      <c r="AU490" s="24">
        <v>202.8</v>
      </c>
      <c r="AW490" s="5" t="s">
        <v>117</v>
      </c>
      <c r="AX490" s="6"/>
      <c r="AY490" s="5">
        <v>0</v>
      </c>
      <c r="AZ490" s="24">
        <v>1202.8</v>
      </c>
      <c r="BB490" s="5" t="s">
        <v>117</v>
      </c>
      <c r="BC490" s="6"/>
      <c r="BD490" s="5">
        <v>0</v>
      </c>
      <c r="BE490" s="24">
        <v>1262.5</v>
      </c>
      <c r="BG490" s="5" t="s">
        <v>117</v>
      </c>
      <c r="BH490" s="6"/>
      <c r="BI490" s="5">
        <v>0</v>
      </c>
      <c r="BJ490" s="24">
        <v>192.7</v>
      </c>
      <c r="BL490" s="5" t="s">
        <v>117</v>
      </c>
      <c r="BM490" s="6"/>
      <c r="BN490" s="5">
        <v>0</v>
      </c>
      <c r="BO490" s="24">
        <v>182.5</v>
      </c>
      <c r="BQ490" s="5" t="s">
        <v>117</v>
      </c>
      <c r="BR490" s="6"/>
      <c r="BS490" s="5">
        <v>0</v>
      </c>
      <c r="BT490" s="24">
        <v>263.39999999999998</v>
      </c>
      <c r="BV490" s="5" t="s">
        <v>117</v>
      </c>
      <c r="BW490" s="6"/>
      <c r="BX490" s="5">
        <v>0</v>
      </c>
      <c r="BY490" s="24">
        <v>834.1</v>
      </c>
      <c r="CA490" s="5" t="s">
        <v>117</v>
      </c>
      <c r="CB490" s="6"/>
      <c r="CC490" s="5">
        <v>0</v>
      </c>
      <c r="CD490" s="24">
        <v>405.5</v>
      </c>
      <c r="CF490" s="5" t="s">
        <v>117</v>
      </c>
      <c r="CG490" s="6"/>
      <c r="CH490" s="5">
        <v>0</v>
      </c>
      <c r="CI490" s="24">
        <v>526.1</v>
      </c>
      <c r="CK490" s="5" t="s">
        <v>117</v>
      </c>
      <c r="CL490" s="6"/>
      <c r="CM490" s="5">
        <v>0</v>
      </c>
      <c r="CN490" s="24">
        <v>788.3</v>
      </c>
    </row>
    <row r="491" spans="1:92" x14ac:dyDescent="0.3">
      <c r="E491" s="21" t="s">
        <v>100</v>
      </c>
      <c r="F491" s="5">
        <f>INDEX(CharacterData!$A$3:$AV$36, MATCH(E485, CharacterData!$A$3:$A$36, 0), MATCH($E491, CharacterData!$A$2:$AV$2, 0))</f>
        <v>0</v>
      </c>
      <c r="G491" s="5">
        <f>IFERROR(INDEX(BuffData!$B$3:$W$119, MATCH($E485, BuffData!$A$3:$A$119, 0), MATCH($E491, BuffData!$B$2:$W$2, 0)),-1)</f>
        <v>0</v>
      </c>
      <c r="H491" s="5">
        <f>IFERROR(INDEX(BuffData!$X$3:$AS$119, MATCH(H484, BuffData!$A$3:$A$119, 0), MATCH($E491, BuffData!$X$2:$AS$2, 0)),-1)</f>
        <v>-1</v>
      </c>
      <c r="I491" s="5">
        <f>IFERROR(INDEX(BuffData!$AT$3:$BO$119, MATCH(I$16, BuffData!$A$3:$A$119, 0), MATCH($E491, BuffData!$AT$2:$BO$2, 0)),-1)</f>
        <v>0</v>
      </c>
      <c r="J491" s="5">
        <f>IFERROR(INDEX(BuffData!$AT$3:$BO$119, MATCH(J$16, BuffData!$A$3:$A$119, 0), MATCH($E491, BuffData!$AT$2:$BO$2, 0)),-1)</f>
        <v>0</v>
      </c>
      <c r="K491" s="5">
        <f>IFERROR(INDEX(BuffData!$AT$3:$BO$119, MATCH(K$16, BuffData!$A$3:$A$119, 0), MATCH($E491, BuffData!$AT$2:$BO$2, 0)),-1)</f>
        <v>0</v>
      </c>
      <c r="L491" s="5">
        <f>IFERROR(INDEX(SeasonData!$A$3:$W$27, MATCH(L$16, SeasonData!$A$3:$A$116, 0), MATCH(E491, SeasonData!$A$2:$W$2, 0)),-1)</f>
        <v>0</v>
      </c>
      <c r="M491" s="5">
        <f t="shared" si="230"/>
        <v>-1</v>
      </c>
      <c r="N491" s="5" t="s">
        <v>1</v>
      </c>
      <c r="O491" s="5">
        <f>$M488</f>
        <v>75.5</v>
      </c>
      <c r="P491" s="5">
        <v>0</v>
      </c>
      <c r="Q491" s="5">
        <f>O491+P491</f>
        <v>75.5</v>
      </c>
      <c r="S491" s="5" t="s">
        <v>1</v>
      </c>
      <c r="T491" s="5">
        <f>$M488</f>
        <v>75.5</v>
      </c>
      <c r="U491" s="5">
        <v>0</v>
      </c>
      <c r="V491" s="5">
        <f>T491+U491</f>
        <v>75.5</v>
      </c>
      <c r="X491" s="5" t="s">
        <v>1</v>
      </c>
      <c r="Y491" s="5">
        <f>$M488</f>
        <v>75.5</v>
      </c>
      <c r="Z491" s="5">
        <v>0</v>
      </c>
      <c r="AA491" s="5">
        <f>Y491+Z491</f>
        <v>75.5</v>
      </c>
      <c r="AC491" s="5" t="s">
        <v>1</v>
      </c>
      <c r="AD491" s="5">
        <f>$M488</f>
        <v>75.5</v>
      </c>
      <c r="AE491" s="5">
        <v>0</v>
      </c>
      <c r="AF491" s="5">
        <f>AD491+AE491</f>
        <v>75.5</v>
      </c>
      <c r="AH491" s="5" t="s">
        <v>1</v>
      </c>
      <c r="AI491" s="5">
        <f>$M488</f>
        <v>75.5</v>
      </c>
      <c r="AJ491" s="5">
        <v>0</v>
      </c>
      <c r="AK491" s="5">
        <f>AI491+AJ491</f>
        <v>75.5</v>
      </c>
      <c r="AM491" s="5" t="s">
        <v>1</v>
      </c>
      <c r="AN491" s="5">
        <f>$M488</f>
        <v>75.5</v>
      </c>
      <c r="AO491" s="5">
        <v>0</v>
      </c>
      <c r="AP491" s="5">
        <f>AN491+AO491</f>
        <v>75.5</v>
      </c>
      <c r="AR491" s="5" t="s">
        <v>1</v>
      </c>
      <c r="AS491" s="5">
        <f>$M488</f>
        <v>75.5</v>
      </c>
      <c r="AT491" s="5">
        <v>0</v>
      </c>
      <c r="AU491" s="5">
        <f>AS491+AT491</f>
        <v>75.5</v>
      </c>
      <c r="AW491" s="5" t="s">
        <v>1</v>
      </c>
      <c r="AX491" s="5">
        <f>$M488</f>
        <v>75.5</v>
      </c>
      <c r="AY491" s="5">
        <v>0</v>
      </c>
      <c r="AZ491" s="5">
        <f>AX491+AY491</f>
        <v>75.5</v>
      </c>
      <c r="BB491" s="5" t="s">
        <v>1</v>
      </c>
      <c r="BC491" s="5">
        <f>$M488</f>
        <v>75.5</v>
      </c>
      <c r="BD491" s="5">
        <v>0</v>
      </c>
      <c r="BE491" s="5">
        <f>BC491+BD491</f>
        <v>75.5</v>
      </c>
      <c r="BG491" s="5" t="s">
        <v>1</v>
      </c>
      <c r="BH491" s="5">
        <f>$M488</f>
        <v>75.5</v>
      </c>
      <c r="BI491" s="5">
        <v>0</v>
      </c>
      <c r="BJ491" s="5">
        <f>BH491+BI491</f>
        <v>75.5</v>
      </c>
      <c r="BL491" s="5" t="s">
        <v>1</v>
      </c>
      <c r="BM491" s="5">
        <f>$M488</f>
        <v>75.5</v>
      </c>
      <c r="BN491" s="5">
        <v>0</v>
      </c>
      <c r="BO491" s="5">
        <f>BM491+BN491</f>
        <v>75.5</v>
      </c>
      <c r="BQ491" s="5" t="s">
        <v>1</v>
      </c>
      <c r="BR491" s="5">
        <f>$M488</f>
        <v>75.5</v>
      </c>
      <c r="BS491" s="5">
        <v>0</v>
      </c>
      <c r="BT491" s="5">
        <f>BR491+BS491</f>
        <v>75.5</v>
      </c>
      <c r="BV491" s="5" t="s">
        <v>1</v>
      </c>
      <c r="BW491" s="5">
        <f>$M488</f>
        <v>75.5</v>
      </c>
      <c r="BX491" s="5">
        <v>0</v>
      </c>
      <c r="BY491" s="5">
        <f>BW491+BX491</f>
        <v>75.5</v>
      </c>
      <c r="CA491" s="5" t="s">
        <v>1</v>
      </c>
      <c r="CB491" s="5">
        <f>$M488</f>
        <v>75.5</v>
      </c>
      <c r="CC491" s="5">
        <v>0</v>
      </c>
      <c r="CD491" s="5">
        <f>CB491+CC491</f>
        <v>75.5</v>
      </c>
      <c r="CF491" s="5" t="s">
        <v>1</v>
      </c>
      <c r="CG491" s="5">
        <f>$M488</f>
        <v>75.5</v>
      </c>
      <c r="CH491" s="5">
        <v>0</v>
      </c>
      <c r="CI491" s="5">
        <f>CG491+CH491</f>
        <v>75.5</v>
      </c>
      <c r="CK491" s="5" t="s">
        <v>1</v>
      </c>
      <c r="CL491" s="5">
        <f>$M488</f>
        <v>75.5</v>
      </c>
      <c r="CM491" s="5">
        <v>0</v>
      </c>
      <c r="CN491" s="5">
        <f>CL491+CM491</f>
        <v>75.5</v>
      </c>
    </row>
    <row r="492" spans="1:92" x14ac:dyDescent="0.3">
      <c r="E492" s="21" t="s">
        <v>101</v>
      </c>
      <c r="F492" s="5">
        <f>INDEX(CharacterData!$A$3:$AV$36, MATCH(E485, CharacterData!$A$3:$A$36, 0), MATCH($E492, CharacterData!$A$2:$AV$2, 0))</f>
        <v>0</v>
      </c>
      <c r="G492" s="5">
        <f>IFERROR(INDEX(BuffData!$B$3:$W$119, MATCH($E485, BuffData!$A$3:$A$119, 0), MATCH($E492, BuffData!$B$2:$W$2, 0)),-1)</f>
        <v>0</v>
      </c>
      <c r="H492" s="5">
        <f>IFERROR(INDEX(BuffData!$X$3:$AS$119, MATCH(H484, BuffData!$A$3:$A$119, 0), MATCH($E492, BuffData!$X$2:$AS$2, 0)),-1)</f>
        <v>-1</v>
      </c>
      <c r="I492" s="5">
        <f>IFERROR(INDEX(BuffData!$AT$3:$BO$119, MATCH(I$16, BuffData!$A$3:$A$119, 0), MATCH($E492, BuffData!$AT$2:$BO$2, 0)),-1)</f>
        <v>0</v>
      </c>
      <c r="J492" s="5">
        <f>IFERROR(INDEX(BuffData!$AT$3:$BO$119, MATCH(J$16, BuffData!$A$3:$A$119, 0), MATCH($E492, BuffData!$AT$2:$BO$2, 0)),-1)</f>
        <v>0</v>
      </c>
      <c r="K492" s="5">
        <f>IFERROR(INDEX(BuffData!$AT$3:$BO$119, MATCH(K$16, BuffData!$A$3:$A$119, 0), MATCH($E492, BuffData!$AT$2:$BO$2, 0)),-1)</f>
        <v>0</v>
      </c>
      <c r="L492" s="5">
        <f>IFERROR(INDEX(SeasonData!$A$3:$W$27, MATCH(L$16, SeasonData!$A$3:$A$116, 0), MATCH(E492, SeasonData!$A$2:$W$2, 0)),-1)</f>
        <v>0</v>
      </c>
      <c r="M492" s="5">
        <f t="shared" si="230"/>
        <v>-1</v>
      </c>
      <c r="N492" s="5" t="s">
        <v>87</v>
      </c>
      <c r="O492" s="5">
        <f>$M489</f>
        <v>235.4</v>
      </c>
      <c r="P492" s="5">
        <v>0</v>
      </c>
      <c r="Q492" s="5">
        <f t="shared" ref="Q492:Q501" si="231">O492+P492</f>
        <v>235.4</v>
      </c>
      <c r="S492" s="5" t="s">
        <v>87</v>
      </c>
      <c r="T492" s="5">
        <f>$M489</f>
        <v>235.4</v>
      </c>
      <c r="U492" s="5">
        <v>0</v>
      </c>
      <c r="V492" s="5">
        <f t="shared" ref="V492:V501" si="232">T492+U492</f>
        <v>235.4</v>
      </c>
      <c r="X492" s="5" t="s">
        <v>87</v>
      </c>
      <c r="Y492" s="5">
        <f>$M489</f>
        <v>235.4</v>
      </c>
      <c r="Z492" s="5">
        <v>0</v>
      </c>
      <c r="AA492" s="5">
        <f t="shared" ref="AA492:AA501" si="233">Y492+Z492</f>
        <v>235.4</v>
      </c>
      <c r="AC492" s="5" t="s">
        <v>87</v>
      </c>
      <c r="AD492" s="5">
        <f>$M489</f>
        <v>235.4</v>
      </c>
      <c r="AE492" s="5">
        <v>0</v>
      </c>
      <c r="AF492" s="5">
        <f t="shared" ref="AF492:AF501" si="234">AD492+AE492</f>
        <v>235.4</v>
      </c>
      <c r="AH492" s="5" t="s">
        <v>87</v>
      </c>
      <c r="AI492" s="5">
        <f>$M489</f>
        <v>235.4</v>
      </c>
      <c r="AJ492" s="5">
        <v>0</v>
      </c>
      <c r="AK492" s="5">
        <f t="shared" ref="AK492:AK501" si="235">AI492+AJ492</f>
        <v>235.4</v>
      </c>
      <c r="AM492" s="5" t="s">
        <v>87</v>
      </c>
      <c r="AN492" s="5">
        <f>$M489</f>
        <v>235.4</v>
      </c>
      <c r="AO492" s="5">
        <v>0</v>
      </c>
      <c r="AP492" s="5">
        <f t="shared" ref="AP492:AP501" si="236">AN492+AO492</f>
        <v>235.4</v>
      </c>
      <c r="AR492" s="5" t="s">
        <v>87</v>
      </c>
      <c r="AS492" s="5">
        <f>$M489</f>
        <v>235.4</v>
      </c>
      <c r="AT492" s="5">
        <v>0</v>
      </c>
      <c r="AU492" s="5">
        <f t="shared" ref="AU492:AU501" si="237">AS492+AT492</f>
        <v>235.4</v>
      </c>
      <c r="AW492" s="5" t="s">
        <v>87</v>
      </c>
      <c r="AX492" s="5">
        <f>$M489</f>
        <v>235.4</v>
      </c>
      <c r="AY492" s="5">
        <v>0</v>
      </c>
      <c r="AZ492" s="5">
        <f t="shared" ref="AZ492:AZ501" si="238">AX492+AY492</f>
        <v>235.4</v>
      </c>
      <c r="BB492" s="5" t="s">
        <v>87</v>
      </c>
      <c r="BC492" s="5">
        <f>$M489</f>
        <v>235.4</v>
      </c>
      <c r="BD492" s="5">
        <v>0</v>
      </c>
      <c r="BE492" s="5">
        <f t="shared" ref="BE492:BE501" si="239">BC492+BD492</f>
        <v>235.4</v>
      </c>
      <c r="BG492" s="5" t="s">
        <v>87</v>
      </c>
      <c r="BH492" s="5">
        <f>$M489</f>
        <v>235.4</v>
      </c>
      <c r="BI492" s="5">
        <v>0</v>
      </c>
      <c r="BJ492" s="5">
        <f t="shared" ref="BJ492:BJ501" si="240">BH492+BI492</f>
        <v>235.4</v>
      </c>
      <c r="BL492" s="5" t="s">
        <v>87</v>
      </c>
      <c r="BM492" s="5">
        <f>$M489</f>
        <v>235.4</v>
      </c>
      <c r="BN492" s="5">
        <v>0</v>
      </c>
      <c r="BO492" s="5">
        <f t="shared" ref="BO492:BO501" si="241">BM492+BN492</f>
        <v>235.4</v>
      </c>
      <c r="BQ492" s="5" t="s">
        <v>87</v>
      </c>
      <c r="BR492" s="5">
        <f>$M489</f>
        <v>235.4</v>
      </c>
      <c r="BS492" s="5">
        <v>0</v>
      </c>
      <c r="BT492" s="5">
        <f t="shared" ref="BT492:BT501" si="242">BR492+BS492</f>
        <v>235.4</v>
      </c>
      <c r="BV492" s="5" t="s">
        <v>87</v>
      </c>
      <c r="BW492" s="5">
        <f>$M489</f>
        <v>235.4</v>
      </c>
      <c r="BX492" s="5">
        <v>0</v>
      </c>
      <c r="BY492" s="5">
        <f t="shared" ref="BY492:BY501" si="243">BW492+BX492</f>
        <v>235.4</v>
      </c>
      <c r="CA492" s="5" t="s">
        <v>87</v>
      </c>
      <c r="CB492" s="5">
        <f>$M489</f>
        <v>235.4</v>
      </c>
      <c r="CC492" s="5">
        <v>0</v>
      </c>
      <c r="CD492" s="5">
        <f t="shared" ref="CD492:CD501" si="244">CB492+CC492</f>
        <v>235.4</v>
      </c>
      <c r="CF492" s="5" t="s">
        <v>87</v>
      </c>
      <c r="CG492" s="5">
        <f>$M489</f>
        <v>235.4</v>
      </c>
      <c r="CH492" s="5">
        <v>0</v>
      </c>
      <c r="CI492" s="5">
        <f t="shared" ref="CI492:CI501" si="245">CG492+CH492</f>
        <v>235.4</v>
      </c>
      <c r="CK492" s="5" t="s">
        <v>87</v>
      </c>
      <c r="CL492" s="5">
        <f>$M489</f>
        <v>235.4</v>
      </c>
      <c r="CM492" s="5">
        <v>0</v>
      </c>
      <c r="CN492" s="5">
        <f t="shared" ref="CN492:CN501" si="246">CL492+CM492</f>
        <v>235.4</v>
      </c>
    </row>
    <row r="493" spans="1:92" x14ac:dyDescent="0.3">
      <c r="E493" s="21" t="s">
        <v>102</v>
      </c>
      <c r="F493" s="5">
        <f>INDEX(CharacterData!$A$3:$AV$36, MATCH(E485, CharacterData!$A$3:$A$36, 0), MATCH($E493, CharacterData!$A$2:$AV$2, 0))</f>
        <v>0</v>
      </c>
      <c r="G493" s="5">
        <f>IFERROR(INDEX(BuffData!$B$3:$W$119, MATCH($E485, BuffData!$A$3:$A$119, 0), MATCH($E493, BuffData!$B$2:$W$2, 0)),-1)</f>
        <v>0</v>
      </c>
      <c r="H493" s="5">
        <f>IFERROR(INDEX(BuffData!$X$3:$AS$119, MATCH(H484, BuffData!$A$3:$A$119, 0), MATCH($E493, BuffData!$X$2:$AS$2, 0)),-1)</f>
        <v>-1</v>
      </c>
      <c r="I493" s="5">
        <f>IFERROR(INDEX(BuffData!$AT$3:$BO$119, MATCH(I$16, BuffData!$A$3:$A$119, 0), MATCH($E493, BuffData!$AT$2:$BO$2, 0)),-1)</f>
        <v>0</v>
      </c>
      <c r="J493" s="5">
        <f>IFERROR(INDEX(BuffData!$AT$3:$BO$119, MATCH(J$16, BuffData!$A$3:$A$119, 0), MATCH($E493, BuffData!$AT$2:$BO$2, 0)),-1)</f>
        <v>0</v>
      </c>
      <c r="K493" s="5">
        <f>IFERROR(INDEX(BuffData!$AT$3:$BO$119, MATCH(K$16, BuffData!$A$3:$A$119, 0), MATCH($E493, BuffData!$AT$2:$BO$2, 0)),-1)</f>
        <v>0</v>
      </c>
      <c r="L493" s="5">
        <f>IFERROR(INDEX(SeasonData!$A$3:$W$27, MATCH(L$16, SeasonData!$A$3:$A$116, 0), MATCH(E493, SeasonData!$A$2:$W$2, 0)),-1)</f>
        <v>0</v>
      </c>
      <c r="M493" s="5">
        <f t="shared" si="230"/>
        <v>-1</v>
      </c>
      <c r="N493" s="21" t="s">
        <v>165</v>
      </c>
      <c r="O493" s="5" cm="1">
        <f t="array" ref="O493">IFERROR(
  INDEX($M486:$M507,
    MATCH(
      _xlfn.SWITCH(O486,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0</v>
      </c>
      <c r="P493" s="5">
        <v>0</v>
      </c>
      <c r="Q493" s="5">
        <f t="shared" si="231"/>
        <v>0</v>
      </c>
      <c r="S493" s="21" t="s">
        <v>165</v>
      </c>
      <c r="T493" s="5" cm="1">
        <f t="array" ref="T493">IFERROR(
  INDEX($M486:$M507,
    MATCH(
      _xlfn.SWITCH(T486,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U493" s="5">
        <v>-70</v>
      </c>
      <c r="V493" s="5">
        <f t="shared" si="232"/>
        <v>53</v>
      </c>
      <c r="X493" s="21" t="s">
        <v>165</v>
      </c>
      <c r="Y493" s="5" cm="1">
        <f t="array" ref="Y493">IFERROR(
  INDEX($M486:$M507,
    MATCH(
      _xlfn.SWITCH(Y486,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Z493" s="5">
        <v>-60</v>
      </c>
      <c r="AA493" s="5">
        <f t="shared" si="233"/>
        <v>63</v>
      </c>
      <c r="AC493" s="21" t="s">
        <v>165</v>
      </c>
      <c r="AD493" s="5" cm="1">
        <f t="array" ref="AD493">IFERROR(
  INDEX($M486:$M507,
    MATCH(
      _xlfn.SWITCH(AD486,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AE493" s="5">
        <v>-50</v>
      </c>
      <c r="AF493" s="5">
        <f t="shared" si="234"/>
        <v>73</v>
      </c>
      <c r="AH493" s="21" t="s">
        <v>165</v>
      </c>
      <c r="AI493" s="5" cm="1">
        <f t="array" ref="AI493">IFERROR(
  INDEX($M486:$M507,
    MATCH(
      _xlfn.SWITCH(AI486,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AJ493" s="5">
        <v>-40</v>
      </c>
      <c r="AK493" s="5">
        <f t="shared" si="235"/>
        <v>83</v>
      </c>
      <c r="AM493" s="21" t="s">
        <v>165</v>
      </c>
      <c r="AN493" s="5" cm="1">
        <f t="array" ref="AN493">IFERROR(
  INDEX($M486:$M507,
    MATCH(
      _xlfn.SWITCH(AN486,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AO493" s="5">
        <v>-40</v>
      </c>
      <c r="AP493" s="5">
        <f t="shared" si="236"/>
        <v>83</v>
      </c>
      <c r="AR493" s="21" t="s">
        <v>165</v>
      </c>
      <c r="AS493" s="5" cm="1">
        <f t="array" ref="AS493">IFERROR(
  INDEX($M486:$M507,
    MATCH(
      _xlfn.SWITCH(AS486,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AT493" s="5">
        <v>-40</v>
      </c>
      <c r="AU493" s="5">
        <f t="shared" si="237"/>
        <v>83</v>
      </c>
      <c r="AW493" s="21" t="s">
        <v>165</v>
      </c>
      <c r="AX493" s="5" cm="1">
        <f t="array" ref="AX493">IFERROR(
  INDEX($M486:$M507,
    MATCH(
      _xlfn.SWITCH(AX486,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v>
      </c>
      <c r="AY493" s="5">
        <v>0</v>
      </c>
      <c r="AZ493" s="5">
        <f t="shared" si="238"/>
        <v>-1</v>
      </c>
      <c r="BB493" s="21" t="s">
        <v>165</v>
      </c>
      <c r="BC493" s="5" cm="1">
        <f t="array" ref="BC493">IFERROR(
  INDEX($M486:$M507,
    MATCH(
      _xlfn.SWITCH(BC486,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BD493" s="5">
        <v>0</v>
      </c>
      <c r="BE493" s="5">
        <f t="shared" si="239"/>
        <v>123</v>
      </c>
      <c r="BG493" s="21" t="s">
        <v>165</v>
      </c>
      <c r="BH493" s="5" cm="1">
        <f t="array" ref="BH493">IFERROR(
  INDEX($M486:$M507,
    MATCH(
      _xlfn.SWITCH(BH486,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BI493" s="5">
        <v>0</v>
      </c>
      <c r="BJ493" s="5">
        <f t="shared" si="240"/>
        <v>123</v>
      </c>
      <c r="BL493" s="21" t="s">
        <v>165</v>
      </c>
      <c r="BM493" s="5" cm="1">
        <f t="array" ref="BM493">IFERROR(
  INDEX($M486:$M507,
    MATCH(
      _xlfn.SWITCH(BM486,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BN493" s="5">
        <v>0</v>
      </c>
      <c r="BO493" s="5">
        <f t="shared" si="241"/>
        <v>123</v>
      </c>
      <c r="BQ493" s="21" t="s">
        <v>165</v>
      </c>
      <c r="BR493" s="5" cm="1">
        <f t="array" ref="BR493">IFERROR(
  INDEX($M486:$M507,
    MATCH(
      _xlfn.SWITCH(BR486,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BS493" s="5">
        <v>0</v>
      </c>
      <c r="BT493" s="5">
        <f t="shared" si="242"/>
        <v>123</v>
      </c>
      <c r="BV493" s="21" t="s">
        <v>165</v>
      </c>
      <c r="BW493" s="5" cm="1">
        <f t="array" ref="BW493">IFERROR(
  INDEX($M486:$M507,
    MATCH(
      _xlfn.SWITCH(BW486,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BX493" s="5">
        <v>0</v>
      </c>
      <c r="BY493" s="5">
        <f t="shared" si="243"/>
        <v>123</v>
      </c>
      <c r="CA493" s="21" t="s">
        <v>165</v>
      </c>
      <c r="CB493" s="5" cm="1">
        <f t="array" ref="CB493">IFERROR(
  INDEX($M486:$M507,
    MATCH(
      _xlfn.SWITCH(CB486,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CC493" s="5">
        <v>0</v>
      </c>
      <c r="CD493" s="5">
        <f t="shared" si="244"/>
        <v>123</v>
      </c>
      <c r="CF493" s="21" t="s">
        <v>165</v>
      </c>
      <c r="CG493" s="5" cm="1">
        <f t="array" ref="CG493">IFERROR(
  INDEX($M486:$M507,
    MATCH(
      _xlfn.SWITCH(CG486,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123</v>
      </c>
      <c r="CH493" s="5">
        <v>0</v>
      </c>
      <c r="CI493" s="5">
        <f t="shared" si="245"/>
        <v>123</v>
      </c>
      <c r="CK493" s="21" t="s">
        <v>165</v>
      </c>
      <c r="CL493" s="5" cm="1">
        <f t="array" ref="CL493">IFERROR(
  INDEX($M486:$M507,
    MATCH(
      _xlfn.SWITCH(CL486,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$E486:$E507, 0
    )
  ),
0
)</f>
        <v>0</v>
      </c>
      <c r="CM493" s="5">
        <v>0</v>
      </c>
      <c r="CN493" s="5">
        <f t="shared" si="246"/>
        <v>0</v>
      </c>
    </row>
    <row r="494" spans="1:92" x14ac:dyDescent="0.3">
      <c r="E494" s="21" t="s">
        <v>103</v>
      </c>
      <c r="F494" s="5">
        <f>INDEX(CharacterData!$A$3:$AV$36, MATCH(E485, CharacterData!$A$3:$A$36, 0), MATCH($E494, CharacterData!$A$2:$AV$2, 0))</f>
        <v>0</v>
      </c>
      <c r="G494" s="5">
        <f>IFERROR(INDEX(BuffData!$B$3:$W$119, MATCH($E485, BuffData!$A$3:$A$119, 0), MATCH($E494, BuffData!$B$2:$W$2, 0)),-1)</f>
        <v>0</v>
      </c>
      <c r="H494" s="5">
        <f>IFERROR(INDEX(BuffData!$X$3:$AS$119, MATCH(H484, BuffData!$A$3:$A$119, 0), MATCH($E494, BuffData!$X$2:$AS$2, 0)),-1)</f>
        <v>-1</v>
      </c>
      <c r="I494" s="5">
        <f>IFERROR(INDEX(BuffData!$AT$3:$BO$119, MATCH(I$16, BuffData!$A$3:$A$119, 0), MATCH($E494, BuffData!$AT$2:$BO$2, 0)),-1)</f>
        <v>0</v>
      </c>
      <c r="J494" s="5">
        <f>IFERROR(INDEX(BuffData!$AT$3:$BO$119, MATCH(J$16, BuffData!$A$3:$A$119, 0), MATCH($E494, BuffData!$AT$2:$BO$2, 0)),-1)</f>
        <v>0</v>
      </c>
      <c r="K494" s="5">
        <f>IFERROR(INDEX(BuffData!$AT$3:$BO$119, MATCH(K$16, BuffData!$A$3:$A$119, 0), MATCH($E494, BuffData!$AT$2:$BO$2, 0)),-1)</f>
        <v>0</v>
      </c>
      <c r="L494" s="5">
        <f>IFERROR(INDEX(SeasonData!$A$3:$W$27, MATCH(L$16, SeasonData!$A$3:$A$116, 0), MATCH(E494, SeasonData!$A$2:$W$2, 0)),-1)</f>
        <v>0</v>
      </c>
      <c r="M494" s="5">
        <f t="shared" si="230"/>
        <v>-1</v>
      </c>
      <c r="N494" s="21" t="s">
        <v>141</v>
      </c>
      <c r="O494" s="5">
        <f>$M496</f>
        <v>116</v>
      </c>
      <c r="P494" s="5">
        <v>0</v>
      </c>
      <c r="Q494" s="5">
        <f t="shared" si="231"/>
        <v>116</v>
      </c>
      <c r="S494" s="21" t="s">
        <v>141</v>
      </c>
      <c r="T494" s="5">
        <f>$M496</f>
        <v>116</v>
      </c>
      <c r="U494" s="5">
        <v>-30</v>
      </c>
      <c r="V494" s="5">
        <f t="shared" si="232"/>
        <v>86</v>
      </c>
      <c r="X494" s="21" t="s">
        <v>141</v>
      </c>
      <c r="Y494" s="5">
        <f>$M496</f>
        <v>116</v>
      </c>
      <c r="Z494" s="5">
        <v>-22.5</v>
      </c>
      <c r="AA494" s="5">
        <f t="shared" si="233"/>
        <v>93.5</v>
      </c>
      <c r="AC494" s="21" t="s">
        <v>141</v>
      </c>
      <c r="AD494" s="5">
        <f>$M496</f>
        <v>116</v>
      </c>
      <c r="AE494" s="5">
        <v>-15</v>
      </c>
      <c r="AF494" s="5">
        <f t="shared" si="234"/>
        <v>101</v>
      </c>
      <c r="AH494" s="21" t="s">
        <v>141</v>
      </c>
      <c r="AI494" s="5">
        <f>$M496</f>
        <v>116</v>
      </c>
      <c r="AJ494" s="5">
        <v>-7.5</v>
      </c>
      <c r="AK494" s="5">
        <f t="shared" si="235"/>
        <v>108.5</v>
      </c>
      <c r="AM494" s="21" t="s">
        <v>141</v>
      </c>
      <c r="AN494" s="5">
        <f>$M496</f>
        <v>116</v>
      </c>
      <c r="AO494" s="5">
        <v>0</v>
      </c>
      <c r="AP494" s="5">
        <f t="shared" si="236"/>
        <v>116</v>
      </c>
      <c r="AR494" s="21" t="s">
        <v>141</v>
      </c>
      <c r="AS494" s="5">
        <f>$M496</f>
        <v>116</v>
      </c>
      <c r="AT494" s="5">
        <v>0</v>
      </c>
      <c r="AU494" s="5">
        <f t="shared" si="237"/>
        <v>116</v>
      </c>
      <c r="AW494" s="21" t="s">
        <v>141</v>
      </c>
      <c r="AX494" s="5">
        <f>$M496</f>
        <v>116</v>
      </c>
      <c r="AY494" s="5">
        <v>0</v>
      </c>
      <c r="AZ494" s="5">
        <f t="shared" si="238"/>
        <v>116</v>
      </c>
      <c r="BB494" s="21" t="s">
        <v>141</v>
      </c>
      <c r="BC494" s="5">
        <f>$M496</f>
        <v>116</v>
      </c>
      <c r="BD494" s="5">
        <v>0</v>
      </c>
      <c r="BE494" s="5">
        <f t="shared" si="239"/>
        <v>116</v>
      </c>
      <c r="BG494" s="21" t="s">
        <v>141</v>
      </c>
      <c r="BH494" s="5">
        <f>$M496</f>
        <v>116</v>
      </c>
      <c r="BI494" s="5">
        <v>0</v>
      </c>
      <c r="BJ494" s="5">
        <f t="shared" si="240"/>
        <v>116</v>
      </c>
      <c r="BL494" s="21" t="s">
        <v>141</v>
      </c>
      <c r="BM494" s="5">
        <f>$M496</f>
        <v>116</v>
      </c>
      <c r="BN494" s="5">
        <v>0</v>
      </c>
      <c r="BO494" s="5">
        <f t="shared" si="241"/>
        <v>116</v>
      </c>
      <c r="BQ494" s="21" t="s">
        <v>141</v>
      </c>
      <c r="BR494" s="5">
        <f>$M496</f>
        <v>116</v>
      </c>
      <c r="BS494" s="5">
        <v>0</v>
      </c>
      <c r="BT494" s="5">
        <f t="shared" si="242"/>
        <v>116</v>
      </c>
      <c r="BV494" s="21" t="s">
        <v>141</v>
      </c>
      <c r="BW494" s="5">
        <f>$M496</f>
        <v>116</v>
      </c>
      <c r="BX494" s="5">
        <v>0</v>
      </c>
      <c r="BY494" s="5">
        <f t="shared" si="243"/>
        <v>116</v>
      </c>
      <c r="CA494" s="21" t="s">
        <v>141</v>
      </c>
      <c r="CB494" s="5">
        <f>$M496</f>
        <v>116</v>
      </c>
      <c r="CC494" s="5">
        <v>0</v>
      </c>
      <c r="CD494" s="5">
        <f t="shared" si="244"/>
        <v>116</v>
      </c>
      <c r="CF494" s="21" t="s">
        <v>141</v>
      </c>
      <c r="CG494" s="5">
        <f>$M496</f>
        <v>116</v>
      </c>
      <c r="CH494" s="5">
        <v>0</v>
      </c>
      <c r="CI494" s="5">
        <f t="shared" si="245"/>
        <v>116</v>
      </c>
      <c r="CK494" s="21" t="s">
        <v>141</v>
      </c>
      <c r="CL494" s="5">
        <f>$M496</f>
        <v>116</v>
      </c>
      <c r="CM494" s="5">
        <v>0</v>
      </c>
      <c r="CN494" s="5">
        <f t="shared" si="246"/>
        <v>116</v>
      </c>
    </row>
    <row r="495" spans="1:92" x14ac:dyDescent="0.3">
      <c r="E495" s="21" t="s">
        <v>161</v>
      </c>
      <c r="F495" s="6"/>
      <c r="G495" s="5">
        <f>IFERROR(INDEX(BuffData!$B$3:$W$119, MATCH($E485, BuffData!$A$3:$A$119, 0), MATCH($E495, BuffData!$B$2:$W$2, 0)),-1)</f>
        <v>0</v>
      </c>
      <c r="H495" s="5">
        <f>IFERROR(INDEX(BuffData!$X$3:$AS$119, MATCH(H484, BuffData!$A$3:$A$119, 0), MATCH($E495, BuffData!$X$2:$AS$2, 0)),-1)</f>
        <v>-1</v>
      </c>
      <c r="I495" s="5">
        <f>IFERROR(INDEX(BuffData!$AT$3:$BO$119, MATCH(I$16, BuffData!$A$3:$A$119, 0), MATCH($E495, BuffData!$AT$2:$BO$2, 0)),-1)</f>
        <v>0</v>
      </c>
      <c r="J495" s="5">
        <f>IFERROR(INDEX(BuffData!$AT$3:$BO$119, MATCH(J$16, BuffData!$A$3:$A$119, 0), MATCH($E495, BuffData!$AT$2:$BO$2, 0)),-1)</f>
        <v>58</v>
      </c>
      <c r="K495" s="5">
        <f>IFERROR(INDEX(BuffData!$AT$3:$BO$119, MATCH(K$16, BuffData!$A$3:$A$119, 0), MATCH($E495, BuffData!$AT$2:$BO$2, 0)),-1)</f>
        <v>40</v>
      </c>
      <c r="L495" s="5">
        <f>IFERROR(INDEX(SeasonData!$A$3:$W$27, MATCH(L$16, SeasonData!$A$3:$A$116, 0), MATCH(E495, SeasonData!$A$2:$W$2, 0)),-1)</f>
        <v>0</v>
      </c>
      <c r="M495" s="5">
        <f>SUM(G495:L495)</f>
        <v>97</v>
      </c>
      <c r="N495" s="21" t="s">
        <v>161</v>
      </c>
      <c r="O495" s="5">
        <f>$M495</f>
        <v>97</v>
      </c>
      <c r="P495" s="5">
        <v>0</v>
      </c>
      <c r="Q495" s="5">
        <f t="shared" si="231"/>
        <v>97</v>
      </c>
      <c r="S495" s="21" t="s">
        <v>161</v>
      </c>
      <c r="T495" s="5">
        <f>$M495</f>
        <v>97</v>
      </c>
      <c r="U495" s="5">
        <v>0</v>
      </c>
      <c r="V495" s="5">
        <f t="shared" si="232"/>
        <v>97</v>
      </c>
      <c r="X495" s="21" t="s">
        <v>161</v>
      </c>
      <c r="Y495" s="5">
        <f>$M495</f>
        <v>97</v>
      </c>
      <c r="Z495" s="5">
        <v>0</v>
      </c>
      <c r="AA495" s="5">
        <f t="shared" si="233"/>
        <v>97</v>
      </c>
      <c r="AC495" s="21" t="s">
        <v>161</v>
      </c>
      <c r="AD495" s="5">
        <f>$M495</f>
        <v>97</v>
      </c>
      <c r="AE495" s="5">
        <v>0</v>
      </c>
      <c r="AF495" s="5">
        <f t="shared" si="234"/>
        <v>97</v>
      </c>
      <c r="AH495" s="21" t="s">
        <v>161</v>
      </c>
      <c r="AI495" s="5">
        <f>$M495</f>
        <v>97</v>
      </c>
      <c r="AJ495" s="5">
        <v>0</v>
      </c>
      <c r="AK495" s="5">
        <f t="shared" si="235"/>
        <v>97</v>
      </c>
      <c r="AM495" s="21" t="s">
        <v>161</v>
      </c>
      <c r="AN495" s="5">
        <f>$M495</f>
        <v>97</v>
      </c>
      <c r="AO495" s="5">
        <v>0</v>
      </c>
      <c r="AP495" s="5">
        <f t="shared" si="236"/>
        <v>97</v>
      </c>
      <c r="AR495" s="21" t="s">
        <v>161</v>
      </c>
      <c r="AS495" s="5">
        <f>$M495</f>
        <v>97</v>
      </c>
      <c r="AT495" s="5">
        <v>0</v>
      </c>
      <c r="AU495" s="5">
        <f t="shared" si="237"/>
        <v>97</v>
      </c>
      <c r="AW495" s="21" t="s">
        <v>161</v>
      </c>
      <c r="AX495" s="5">
        <f>$M495</f>
        <v>97</v>
      </c>
      <c r="AY495" s="5">
        <v>0</v>
      </c>
      <c r="AZ495" s="5">
        <f t="shared" si="238"/>
        <v>97</v>
      </c>
      <c r="BB495" s="21" t="s">
        <v>161</v>
      </c>
      <c r="BC495" s="5">
        <f>$M495</f>
        <v>97</v>
      </c>
      <c r="BD495" s="5">
        <v>0</v>
      </c>
      <c r="BE495" s="5">
        <f t="shared" si="239"/>
        <v>97</v>
      </c>
      <c r="BG495" s="21" t="s">
        <v>161</v>
      </c>
      <c r="BH495" s="5">
        <f>$M495</f>
        <v>97</v>
      </c>
      <c r="BI495" s="5">
        <v>0</v>
      </c>
      <c r="BJ495" s="5">
        <f t="shared" si="240"/>
        <v>97</v>
      </c>
      <c r="BL495" s="21" t="s">
        <v>161</v>
      </c>
      <c r="BM495" s="5">
        <f>$M495</f>
        <v>97</v>
      </c>
      <c r="BN495" s="5">
        <v>0</v>
      </c>
      <c r="BO495" s="5">
        <f t="shared" si="241"/>
        <v>97</v>
      </c>
      <c r="BQ495" s="21" t="s">
        <v>161</v>
      </c>
      <c r="BR495" s="5">
        <f>$M495</f>
        <v>97</v>
      </c>
      <c r="BS495" s="5">
        <v>0</v>
      </c>
      <c r="BT495" s="5">
        <f t="shared" si="242"/>
        <v>97</v>
      </c>
      <c r="BV495" s="21" t="s">
        <v>161</v>
      </c>
      <c r="BW495" s="5">
        <f>$M495</f>
        <v>97</v>
      </c>
      <c r="BX495" s="5">
        <v>0</v>
      </c>
      <c r="BY495" s="5">
        <f t="shared" si="243"/>
        <v>97</v>
      </c>
      <c r="CA495" s="21" t="s">
        <v>161</v>
      </c>
      <c r="CB495" s="5">
        <f>$M495</f>
        <v>97</v>
      </c>
      <c r="CC495" s="5">
        <v>0</v>
      </c>
      <c r="CD495" s="5">
        <f t="shared" si="244"/>
        <v>97</v>
      </c>
      <c r="CF495" s="21" t="s">
        <v>161</v>
      </c>
      <c r="CG495" s="5">
        <f>$M495</f>
        <v>97</v>
      </c>
      <c r="CH495" s="5">
        <v>0</v>
      </c>
      <c r="CI495" s="5">
        <f t="shared" si="245"/>
        <v>97</v>
      </c>
      <c r="CK495" s="21" t="s">
        <v>161</v>
      </c>
      <c r="CL495" s="5">
        <f>$M495</f>
        <v>97</v>
      </c>
      <c r="CM495" s="5">
        <v>0</v>
      </c>
      <c r="CN495" s="5">
        <f t="shared" si="246"/>
        <v>97</v>
      </c>
    </row>
    <row r="496" spans="1:92" x14ac:dyDescent="0.3">
      <c r="E496" s="21" t="s">
        <v>141</v>
      </c>
      <c r="F496" s="5">
        <f>INDEX(CharacterData!$A$3:$AV$36, MATCH(E485, CharacterData!$A$3:$A$36, 0), MATCH($E496, CharacterData!$A$2:$AV$2, 0))</f>
        <v>60</v>
      </c>
      <c r="G496" s="5">
        <f>IFERROR(INDEX(BuffData!$B$3:$W$119, MATCH($E485, BuffData!$A$3:$A$119, 0), MATCH($E496, BuffData!$B$2:$W$2, 0)),-1)</f>
        <v>57</v>
      </c>
      <c r="H496" s="5">
        <f>IFERROR(
  IF(
    TRIM(INDEX(CharacterData!$G$3:$G$36, MATCH($E485, CharacterData!$A$3:$A$36, 0))) =
    TRIM(INDEX(CharacterData!$G$3:$G$36, MATCH(H484, CharacterData!$A$3:$A$36, 0))),
    INDEX(BuffData!$X$3:$AS$119,
          MATCH(H484, BuffData!$A$3:$A$119, 0),
          MATCH($E496, BuffData!$X$2:$AS$2, 0)
    ),
    0
  ),
-1
)</f>
        <v>-1</v>
      </c>
      <c r="I496" s="5">
        <f>IFERROR(
  IF(
    TRIM(INDEX(CharacterData!$G$3:$G$36, MATCH($E485, CharacterData!$A$3:$A$36, 0))) =
    TRIM(INDEX(CharacterData!$G$3:$G$36, MATCH(I484, CharacterData!$A$3:$A$36, 0))),
    INDEX(BuffData!$AT$3:$BO$119,
          MATCH(I484, BuffData!$A$3:$A$119, 0),
          MATCH($E496, BuffData!$AT$2:$BO$2, 0)
    ),
    0
  ),
-1
)</f>
        <v>0</v>
      </c>
      <c r="J496" s="5">
        <f>IFERROR(
  IF(
    TRIM(INDEX(CharacterData!$G$3:$G$36, MATCH($E485, CharacterData!$A$3:$A$36, 0))) =
    TRIM(INDEX(CharacterData!$G$3:$G$36, MATCH(J484, CharacterData!$A$3:$A$36, 0))),
    INDEX(BuffData!$AT$3:$BO$119,
          MATCH(J484, BuffData!$A$3:$A$119, 0),
          MATCH($E496, BuffData!$AT$2:$BO$2, 0)
    ),
    0
  ),
-1
)</f>
        <v>0</v>
      </c>
      <c r="K496" s="5">
        <f>IFERROR(
  IF(
    TRIM(INDEX(CharacterData!$G$3:$G$36, MATCH($E485, CharacterData!$A$3:$A$36, 0))) =
    TRIM(INDEX(CharacterData!$G$3:$G$36, MATCH(K484, CharacterData!$A$3:$A$36, 0))),
    INDEX(BuffData!$AT$3:$BO$119,
          MATCH(K484, BuffData!$A$3:$A$119, 0),
          MATCH($E496, BuffData!$AT$2:$BO$2, 0)
    ),
    0
  ),
-1
)</f>
        <v>0</v>
      </c>
      <c r="L496" s="5">
        <f>IFERROR(
  IF(
    TRIM(INDEX(CharacterData!$G$3:$G$36, MATCH($E485, CharacterData!$A$3:$A$36, 0))) =
    TRIM(INDEX(CharacterData!$G$3:$G$36, MATCH(L484, CharacterData!$A$3:$A$36, 0))),
    INDEX(SeasonData!$A$3:$W$27,
          MATCH(L484, SeasonData!$A$3:$A$27, 0),
          MATCH($E496, SeasonData!$A$2:$W$2, 0)
    ),
    0
  ),
-1
)</f>
        <v>0</v>
      </c>
      <c r="M496" s="5">
        <f t="shared" ref="M496" si="247">SUM(F496:L496)</f>
        <v>116</v>
      </c>
      <c r="N496" s="22" t="s">
        <v>166</v>
      </c>
      <c r="O496" s="5" cm="1">
        <f t="array" ref="O496">IFERROR(
  INDEX($M486:$M507,
    MATCH(
      _xlfn.SWITCH(O486,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0</v>
      </c>
      <c r="P496" s="5">
        <v>0</v>
      </c>
      <c r="Q496" s="5">
        <f t="shared" si="231"/>
        <v>0</v>
      </c>
      <c r="S496" s="22" t="s">
        <v>166</v>
      </c>
      <c r="T496" s="5" cm="1">
        <f t="array" ref="T496">IFERROR(
  INDEX($M486:$M507,
    MATCH(
      _xlfn.SWITCH(T486,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U496" s="5">
        <v>0</v>
      </c>
      <c r="V496" s="5">
        <f t="shared" si="232"/>
        <v>-1</v>
      </c>
      <c r="X496" s="22" t="s">
        <v>166</v>
      </c>
      <c r="Y496" s="5" cm="1">
        <f t="array" ref="Y496">IFERROR(
  INDEX($M486:$M507,
    MATCH(
      _xlfn.SWITCH(Y486,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Z496" s="5">
        <v>0</v>
      </c>
      <c r="AA496" s="5">
        <f t="shared" si="233"/>
        <v>-1</v>
      </c>
      <c r="AC496" s="22" t="s">
        <v>166</v>
      </c>
      <c r="AD496" s="5" cm="1">
        <f t="array" ref="AD496">IFERROR(
  INDEX($M486:$M507,
    MATCH(
      _xlfn.SWITCH(AD486,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AE496" s="5">
        <v>0</v>
      </c>
      <c r="AF496" s="5">
        <f t="shared" si="234"/>
        <v>-1</v>
      </c>
      <c r="AH496" s="22" t="s">
        <v>166</v>
      </c>
      <c r="AI496" s="5" cm="1">
        <f t="array" ref="AI496">IFERROR(
  INDEX($M486:$M507,
    MATCH(
      _xlfn.SWITCH(AI486,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AJ496" s="5">
        <v>0</v>
      </c>
      <c r="AK496" s="5">
        <f t="shared" si="235"/>
        <v>-1</v>
      </c>
      <c r="AM496" s="22" t="s">
        <v>166</v>
      </c>
      <c r="AN496" s="5" cm="1">
        <f t="array" ref="AN496">IFERROR(
  INDEX($M486:$M507,
    MATCH(
      _xlfn.SWITCH(AN486,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AO496" s="5">
        <v>0</v>
      </c>
      <c r="AP496" s="5">
        <f t="shared" si="236"/>
        <v>-1</v>
      </c>
      <c r="AR496" s="22" t="s">
        <v>166</v>
      </c>
      <c r="AS496" s="5" cm="1">
        <f t="array" ref="AS496">IFERROR(
  INDEX($M486:$M507,
    MATCH(
      _xlfn.SWITCH(AS486,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AT496" s="5">
        <v>0</v>
      </c>
      <c r="AU496" s="5">
        <f t="shared" si="237"/>
        <v>-1</v>
      </c>
      <c r="AW496" s="22" t="s">
        <v>166</v>
      </c>
      <c r="AX496" s="5" cm="1">
        <f t="array" ref="AX496">IFERROR(
  INDEX($M486:$M507,
    MATCH(
      _xlfn.SWITCH(AX486,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AY496" s="5">
        <v>0</v>
      </c>
      <c r="AZ496" s="5">
        <f t="shared" si="238"/>
        <v>-1</v>
      </c>
      <c r="BB496" s="22" t="s">
        <v>166</v>
      </c>
      <c r="BC496" s="5" cm="1">
        <f t="array" ref="BC496">IFERROR(
  INDEX($M486:$M507,
    MATCH(
      _xlfn.SWITCH(BC486,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BD496" s="5">
        <v>0</v>
      </c>
      <c r="BE496" s="5">
        <f t="shared" si="239"/>
        <v>-1</v>
      </c>
      <c r="BG496" s="22" t="s">
        <v>166</v>
      </c>
      <c r="BH496" s="5" cm="1">
        <f t="array" ref="BH496">IFERROR(
  INDEX($M486:$M507,
    MATCH(
      _xlfn.SWITCH(BH486,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BI496" s="5">
        <v>0</v>
      </c>
      <c r="BJ496" s="5">
        <f t="shared" si="240"/>
        <v>-1</v>
      </c>
      <c r="BL496" s="22" t="s">
        <v>166</v>
      </c>
      <c r="BM496" s="5" cm="1">
        <f t="array" ref="BM496">IFERROR(
  INDEX($M486:$M507,
    MATCH(
      _xlfn.SWITCH(BM486,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BN496" s="5">
        <v>0</v>
      </c>
      <c r="BO496" s="5">
        <f t="shared" si="241"/>
        <v>-1</v>
      </c>
      <c r="BQ496" s="22" t="s">
        <v>166</v>
      </c>
      <c r="BR496" s="5" cm="1">
        <f t="array" ref="BR496">IFERROR(
  INDEX($M486:$M507,
    MATCH(
      _xlfn.SWITCH(BR486,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BS496" s="5">
        <v>0</v>
      </c>
      <c r="BT496" s="5">
        <f t="shared" si="242"/>
        <v>-1</v>
      </c>
      <c r="BV496" s="22" t="s">
        <v>166</v>
      </c>
      <c r="BW496" s="5" cm="1">
        <f t="array" ref="BW496">IFERROR(
  INDEX($M486:$M507,
    MATCH(
      _xlfn.SWITCH(BW486,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BX496" s="5">
        <v>0</v>
      </c>
      <c r="BY496" s="5">
        <f t="shared" si="243"/>
        <v>-1</v>
      </c>
      <c r="CA496" s="22" t="s">
        <v>166</v>
      </c>
      <c r="CB496" s="5" cm="1">
        <f t="array" ref="CB496">IFERROR(
  INDEX($M486:$M507,
    MATCH(
      _xlfn.SWITCH(CB486,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CC496" s="5">
        <v>0</v>
      </c>
      <c r="CD496" s="5">
        <f t="shared" si="244"/>
        <v>-1</v>
      </c>
      <c r="CF496" s="22" t="s">
        <v>166</v>
      </c>
      <c r="CG496" s="5" cm="1">
        <f t="array" ref="CG496">IFERROR(
  INDEX($M486:$M507,
    MATCH(
      _xlfn.SWITCH(CG486,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-1</v>
      </c>
      <c r="CH496" s="5">
        <v>0</v>
      </c>
      <c r="CI496" s="5">
        <f t="shared" si="245"/>
        <v>-1</v>
      </c>
      <c r="CK496" s="22" t="s">
        <v>166</v>
      </c>
      <c r="CL496" s="5" cm="1">
        <f t="array" ref="CL496">IFERROR(
  INDEX($M486:$M507,
    MATCH(
      _xlfn.SWITCH(CL486,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$E486:$E507, 0
    )
  ),
0
)</f>
        <v>0</v>
      </c>
      <c r="CM496" s="5">
        <v>0</v>
      </c>
      <c r="CN496" s="5">
        <f t="shared" si="246"/>
        <v>0</v>
      </c>
    </row>
    <row r="497" spans="5:92" x14ac:dyDescent="0.3">
      <c r="E497" s="22" t="s">
        <v>135</v>
      </c>
      <c r="F497" s="6"/>
      <c r="G497" s="5">
        <f>IFERROR(INDEX(BuffData!$B$3:$W$119, MATCH($E485, BuffData!$A$3:$A$119, 0), MATCH($E497, BuffData!$B$2:$W$2, 0)),-1)</f>
        <v>0</v>
      </c>
      <c r="H497" s="5">
        <f>IFERROR(INDEX(BuffData!$X$3:$AS$119, MATCH(H484, BuffData!$A$3:$A$119, 0), MATCH($E497, BuffData!$X$2:$AS$2, 0)),-1)</f>
        <v>-1</v>
      </c>
      <c r="I497" s="5">
        <f>IFERROR(INDEX(BuffData!$AT$3:$BO$119, MATCH(I$16, BuffData!$A$3:$A$119, 0), MATCH($E497, BuffData!$AT$2:$BO$2, 0)),-1)</f>
        <v>0</v>
      </c>
      <c r="J497" s="5">
        <f>IFERROR(INDEX(BuffData!$AT$3:$BO$119, MATCH(J$16, BuffData!$A$3:$A$119, 0), MATCH($E497, BuffData!$AT$2:$BO$2, 0)),-1)</f>
        <v>0</v>
      </c>
      <c r="K497" s="5">
        <f>IFERROR(INDEX(BuffData!$AT$3:$BO$119, MATCH(K$16, BuffData!$A$3:$A$119, 0), MATCH($E497, BuffData!$AT$2:$BO$2, 0)),-1)</f>
        <v>0</v>
      </c>
      <c r="L497" s="5">
        <f>IFERROR(INDEX(SeasonData!$A$3:$W$27, MATCH(L$16, SeasonData!$A$3:$A$116, 0), MATCH(E497, SeasonData!$A$2:$W$2, 0)),-1)</f>
        <v>0</v>
      </c>
      <c r="M497" s="5">
        <f>SUM(G497:L497)</f>
        <v>-1</v>
      </c>
      <c r="N497" s="22" t="s">
        <v>123</v>
      </c>
      <c r="O497" s="5">
        <f>$M502</f>
        <v>-1</v>
      </c>
      <c r="P497" s="5">
        <v>0</v>
      </c>
      <c r="Q497" s="5">
        <f t="shared" si="231"/>
        <v>-1</v>
      </c>
      <c r="S497" s="22" t="s">
        <v>123</v>
      </c>
      <c r="T497" s="5">
        <f>$M502</f>
        <v>-1</v>
      </c>
      <c r="U497" s="5">
        <v>0</v>
      </c>
      <c r="V497" s="5">
        <f t="shared" si="232"/>
        <v>-1</v>
      </c>
      <c r="X497" s="22" t="s">
        <v>123</v>
      </c>
      <c r="Y497" s="5">
        <f>$M502</f>
        <v>-1</v>
      </c>
      <c r="Z497" s="5">
        <v>0</v>
      </c>
      <c r="AA497" s="5">
        <f t="shared" si="233"/>
        <v>-1</v>
      </c>
      <c r="AC497" s="22" t="s">
        <v>123</v>
      </c>
      <c r="AD497" s="5">
        <f>$M502</f>
        <v>-1</v>
      </c>
      <c r="AE497" s="5">
        <v>0</v>
      </c>
      <c r="AF497" s="5">
        <f t="shared" si="234"/>
        <v>-1</v>
      </c>
      <c r="AH497" s="22" t="s">
        <v>123</v>
      </c>
      <c r="AI497" s="5">
        <f>$M502</f>
        <v>-1</v>
      </c>
      <c r="AJ497" s="5">
        <v>0</v>
      </c>
      <c r="AK497" s="5">
        <f t="shared" si="235"/>
        <v>-1</v>
      </c>
      <c r="AM497" s="22" t="s">
        <v>123</v>
      </c>
      <c r="AN497" s="5">
        <f>$M502</f>
        <v>-1</v>
      </c>
      <c r="AO497" s="5">
        <v>0</v>
      </c>
      <c r="AP497" s="5">
        <f t="shared" si="236"/>
        <v>-1</v>
      </c>
      <c r="AR497" s="22" t="s">
        <v>123</v>
      </c>
      <c r="AS497" s="5">
        <f>$M502</f>
        <v>-1</v>
      </c>
      <c r="AT497" s="5">
        <v>0</v>
      </c>
      <c r="AU497" s="5">
        <f t="shared" si="237"/>
        <v>-1</v>
      </c>
      <c r="AW497" s="22" t="s">
        <v>123</v>
      </c>
      <c r="AX497" s="5">
        <f>$M502</f>
        <v>-1</v>
      </c>
      <c r="AY497" s="5">
        <v>0</v>
      </c>
      <c r="AZ497" s="5">
        <f t="shared" si="238"/>
        <v>-1</v>
      </c>
      <c r="BB497" s="22" t="s">
        <v>123</v>
      </c>
      <c r="BC497" s="5">
        <f>$M502</f>
        <v>-1</v>
      </c>
      <c r="BD497" s="5">
        <v>0</v>
      </c>
      <c r="BE497" s="5">
        <f t="shared" si="239"/>
        <v>-1</v>
      </c>
      <c r="BG497" s="22" t="s">
        <v>123</v>
      </c>
      <c r="BH497" s="5">
        <f>$M502</f>
        <v>-1</v>
      </c>
      <c r="BI497" s="5">
        <v>0</v>
      </c>
      <c r="BJ497" s="5">
        <f t="shared" si="240"/>
        <v>-1</v>
      </c>
      <c r="BL497" s="22" t="s">
        <v>123</v>
      </c>
      <c r="BM497" s="5">
        <f>$M502</f>
        <v>-1</v>
      </c>
      <c r="BN497" s="5">
        <v>0</v>
      </c>
      <c r="BO497" s="5">
        <f t="shared" si="241"/>
        <v>-1</v>
      </c>
      <c r="BQ497" s="22" t="s">
        <v>123</v>
      </c>
      <c r="BR497" s="5">
        <f>$M502</f>
        <v>-1</v>
      </c>
      <c r="BS497" s="5">
        <v>0</v>
      </c>
      <c r="BT497" s="5">
        <f t="shared" si="242"/>
        <v>-1</v>
      </c>
      <c r="BV497" s="22" t="s">
        <v>123</v>
      </c>
      <c r="BW497" s="5">
        <f>$M502</f>
        <v>-1</v>
      </c>
      <c r="BX497" s="5">
        <v>0</v>
      </c>
      <c r="BY497" s="5">
        <f t="shared" si="243"/>
        <v>-1</v>
      </c>
      <c r="CA497" s="22" t="s">
        <v>123</v>
      </c>
      <c r="CB497" s="5">
        <f>$M502</f>
        <v>-1</v>
      </c>
      <c r="CC497" s="5">
        <v>0</v>
      </c>
      <c r="CD497" s="5">
        <f t="shared" si="244"/>
        <v>-1</v>
      </c>
      <c r="CF497" s="22" t="s">
        <v>123</v>
      </c>
      <c r="CG497" s="5">
        <f>$M502</f>
        <v>-1</v>
      </c>
      <c r="CH497" s="5">
        <v>0</v>
      </c>
      <c r="CI497" s="5">
        <f t="shared" si="245"/>
        <v>-1</v>
      </c>
      <c r="CK497" s="22" t="s">
        <v>123</v>
      </c>
      <c r="CL497" s="5">
        <f>$M502</f>
        <v>-1</v>
      </c>
      <c r="CM497" s="5">
        <v>0</v>
      </c>
      <c r="CN497" s="5">
        <f t="shared" si="246"/>
        <v>-1</v>
      </c>
    </row>
    <row r="498" spans="5:92" x14ac:dyDescent="0.3">
      <c r="E498" s="22" t="s">
        <v>136</v>
      </c>
      <c r="F498" s="6"/>
      <c r="G498" s="5">
        <f>IFERROR(INDEX(BuffData!$B$3:$W$119, MATCH($E485, BuffData!$A$3:$A$119, 0), MATCH($E498, BuffData!$B$2:$W$2, 0)),-1)</f>
        <v>0</v>
      </c>
      <c r="H498" s="5">
        <f>IFERROR(INDEX(BuffData!$X$3:$AS$119, MATCH(H484, BuffData!$A$3:$A$119, 0), MATCH($E498, BuffData!$X$2:$AS$2, 0)),-1)</f>
        <v>-1</v>
      </c>
      <c r="I498" s="5">
        <f>IFERROR(INDEX(BuffData!$AT$3:$BO$119, MATCH(I$16, BuffData!$A$3:$A$119, 0), MATCH($E498, BuffData!$AT$2:$BO$2, 0)),-1)</f>
        <v>0</v>
      </c>
      <c r="J498" s="5">
        <f>IFERROR(INDEX(BuffData!$AT$3:$BO$119, MATCH(J$16, BuffData!$A$3:$A$119, 0), MATCH($E498, BuffData!$AT$2:$BO$2, 0)),-1)</f>
        <v>0</v>
      </c>
      <c r="K498" s="5">
        <f>IFERROR(INDEX(BuffData!$AT$3:$BO$119, MATCH(K$16, BuffData!$A$3:$A$119, 0), MATCH($E498, BuffData!$AT$2:$BO$2, 0)),-1)</f>
        <v>0</v>
      </c>
      <c r="L498" s="5">
        <f>IFERROR(INDEX(SeasonData!$A$3:$W$27, MATCH(L$16, SeasonData!$A$3:$A$116, 0), MATCH(E498, SeasonData!$A$2:$W$2, 0)),-1)</f>
        <v>0</v>
      </c>
      <c r="M498" s="5">
        <f t="shared" ref="M498:M502" si="248">SUM(G498:L498)</f>
        <v>-1</v>
      </c>
      <c r="N498" s="22" t="s">
        <v>162</v>
      </c>
      <c r="O498" s="5">
        <f>$M503</f>
        <v>24</v>
      </c>
      <c r="P498" s="5">
        <v>0</v>
      </c>
      <c r="Q498" s="5">
        <f t="shared" si="231"/>
        <v>24</v>
      </c>
      <c r="S498" s="22" t="s">
        <v>162</v>
      </c>
      <c r="T498" s="5">
        <f>$M503</f>
        <v>24</v>
      </c>
      <c r="U498" s="5">
        <v>0</v>
      </c>
      <c r="V498" s="5">
        <f t="shared" si="232"/>
        <v>24</v>
      </c>
      <c r="X498" s="22" t="s">
        <v>162</v>
      </c>
      <c r="Y498" s="5">
        <f>$M503</f>
        <v>24</v>
      </c>
      <c r="Z498" s="5">
        <v>0</v>
      </c>
      <c r="AA498" s="5">
        <f t="shared" si="233"/>
        <v>24</v>
      </c>
      <c r="AC498" s="22" t="s">
        <v>162</v>
      </c>
      <c r="AD498" s="5">
        <f>$M503</f>
        <v>24</v>
      </c>
      <c r="AE498" s="5">
        <v>0</v>
      </c>
      <c r="AF498" s="5">
        <f t="shared" si="234"/>
        <v>24</v>
      </c>
      <c r="AH498" s="22" t="s">
        <v>162</v>
      </c>
      <c r="AI498" s="5">
        <f>$M503</f>
        <v>24</v>
      </c>
      <c r="AJ498" s="5">
        <v>0</v>
      </c>
      <c r="AK498" s="5">
        <f t="shared" si="235"/>
        <v>24</v>
      </c>
      <c r="AM498" s="22" t="s">
        <v>162</v>
      </c>
      <c r="AN498" s="5">
        <f>$M503</f>
        <v>24</v>
      </c>
      <c r="AO498" s="5">
        <v>0</v>
      </c>
      <c r="AP498" s="5">
        <f t="shared" si="236"/>
        <v>24</v>
      </c>
      <c r="AR498" s="22" t="s">
        <v>162</v>
      </c>
      <c r="AS498" s="5">
        <f>$M503</f>
        <v>24</v>
      </c>
      <c r="AT498" s="5">
        <v>0</v>
      </c>
      <c r="AU498" s="5">
        <f t="shared" si="237"/>
        <v>24</v>
      </c>
      <c r="AW498" s="22" t="s">
        <v>162</v>
      </c>
      <c r="AX498" s="5">
        <f>$M503</f>
        <v>24</v>
      </c>
      <c r="AY498" s="5">
        <v>0</v>
      </c>
      <c r="AZ498" s="5">
        <f t="shared" si="238"/>
        <v>24</v>
      </c>
      <c r="BB498" s="22" t="s">
        <v>162</v>
      </c>
      <c r="BC498" s="5">
        <f>$M503</f>
        <v>24</v>
      </c>
      <c r="BD498" s="5">
        <v>0</v>
      </c>
      <c r="BE498" s="5">
        <f t="shared" si="239"/>
        <v>24</v>
      </c>
      <c r="BG498" s="22" t="s">
        <v>162</v>
      </c>
      <c r="BH498" s="5">
        <f>$M503</f>
        <v>24</v>
      </c>
      <c r="BI498" s="5">
        <v>0</v>
      </c>
      <c r="BJ498" s="5">
        <f t="shared" si="240"/>
        <v>24</v>
      </c>
      <c r="BL498" s="22" t="s">
        <v>162</v>
      </c>
      <c r="BM498" s="5">
        <f>$M503</f>
        <v>24</v>
      </c>
      <c r="BN498" s="5">
        <v>0</v>
      </c>
      <c r="BO498" s="5">
        <f t="shared" si="241"/>
        <v>24</v>
      </c>
      <c r="BQ498" s="22" t="s">
        <v>162</v>
      </c>
      <c r="BR498" s="5">
        <f>$M503</f>
        <v>24</v>
      </c>
      <c r="BS498" s="5">
        <v>0</v>
      </c>
      <c r="BT498" s="5">
        <f t="shared" si="242"/>
        <v>24</v>
      </c>
      <c r="BV498" s="22" t="s">
        <v>162</v>
      </c>
      <c r="BW498" s="5">
        <f>$M503</f>
        <v>24</v>
      </c>
      <c r="BX498" s="5">
        <v>0</v>
      </c>
      <c r="BY498" s="5">
        <f t="shared" si="243"/>
        <v>24</v>
      </c>
      <c r="CA498" s="22" t="s">
        <v>162</v>
      </c>
      <c r="CB498" s="5">
        <f>$M503</f>
        <v>24</v>
      </c>
      <c r="CC498" s="5">
        <v>0</v>
      </c>
      <c r="CD498" s="5">
        <f t="shared" si="244"/>
        <v>24</v>
      </c>
      <c r="CF498" s="22" t="s">
        <v>162</v>
      </c>
      <c r="CG498" s="5">
        <f>$M503</f>
        <v>24</v>
      </c>
      <c r="CH498" s="5">
        <v>0</v>
      </c>
      <c r="CI498" s="5">
        <f t="shared" si="245"/>
        <v>24</v>
      </c>
      <c r="CK498" s="22" t="s">
        <v>162</v>
      </c>
      <c r="CL498" s="5">
        <f>$M503</f>
        <v>24</v>
      </c>
      <c r="CM498" s="5">
        <v>0</v>
      </c>
      <c r="CN498" s="5">
        <f t="shared" si="246"/>
        <v>24</v>
      </c>
    </row>
    <row r="499" spans="5:92" x14ac:dyDescent="0.3">
      <c r="E499" s="22" t="s">
        <v>139</v>
      </c>
      <c r="F499" s="6"/>
      <c r="G499" s="5">
        <f>IFERROR(INDEX(BuffData!$B$3:$W$119, MATCH($E485, BuffData!$A$3:$A$119, 0), MATCH($E499, BuffData!$B$2:$W$2, 0)),-1)</f>
        <v>0</v>
      </c>
      <c r="H499" s="5">
        <f>IFERROR(INDEX(BuffData!$X$3:$AS$119, MATCH(H484, BuffData!$A$3:$A$119, 0), MATCH($E499, BuffData!$X$2:$AS$2, 0)),-1)</f>
        <v>-1</v>
      </c>
      <c r="I499" s="5">
        <f>IFERROR(INDEX(BuffData!$AT$3:$BO$119, MATCH(I$16, BuffData!$A$3:$A$119, 0), MATCH($E499, BuffData!$AT$2:$BO$2, 0)),-1)</f>
        <v>0</v>
      </c>
      <c r="J499" s="5">
        <f>IFERROR(INDEX(BuffData!$AT$3:$BO$119, MATCH(J$16, BuffData!$A$3:$A$119, 0), MATCH($E499, BuffData!$AT$2:$BO$2, 0)),-1)</f>
        <v>0</v>
      </c>
      <c r="K499" s="5">
        <f>IFERROR(INDEX(BuffData!$AT$3:$BO$119, MATCH(K$16, BuffData!$A$3:$A$119, 0), MATCH($E499, BuffData!$AT$2:$BO$2, 0)),-1)</f>
        <v>0</v>
      </c>
      <c r="L499" s="5">
        <f>IFERROR(INDEX(SeasonData!$A$3:$W$27, MATCH(L$16, SeasonData!$A$3:$A$116, 0), MATCH(E499, SeasonData!$A$2:$W$2, 0)),-1)</f>
        <v>0</v>
      </c>
      <c r="M499" s="5">
        <f t="shared" si="248"/>
        <v>-1</v>
      </c>
      <c r="N499" s="5" t="s">
        <v>104</v>
      </c>
      <c r="O499" s="5">
        <f>$M504</f>
        <v>-1</v>
      </c>
      <c r="P499" s="5">
        <v>0</v>
      </c>
      <c r="Q499" s="5">
        <f t="shared" si="231"/>
        <v>-1</v>
      </c>
      <c r="S499" s="5" t="s">
        <v>104</v>
      </c>
      <c r="T499" s="5">
        <f>$M504</f>
        <v>-1</v>
      </c>
      <c r="U499" s="5">
        <v>0</v>
      </c>
      <c r="V499" s="5">
        <f t="shared" si="232"/>
        <v>-1</v>
      </c>
      <c r="X499" s="5" t="s">
        <v>104</v>
      </c>
      <c r="Y499" s="5">
        <f>$M504</f>
        <v>-1</v>
      </c>
      <c r="Z499" s="5">
        <v>0</v>
      </c>
      <c r="AA499" s="5">
        <f t="shared" si="233"/>
        <v>-1</v>
      </c>
      <c r="AC499" s="5" t="s">
        <v>104</v>
      </c>
      <c r="AD499" s="5">
        <f>$M504</f>
        <v>-1</v>
      </c>
      <c r="AE499" s="5">
        <v>0</v>
      </c>
      <c r="AF499" s="5">
        <f t="shared" si="234"/>
        <v>-1</v>
      </c>
      <c r="AH499" s="5" t="s">
        <v>104</v>
      </c>
      <c r="AI499" s="5">
        <f>$M504</f>
        <v>-1</v>
      </c>
      <c r="AJ499" s="5">
        <v>0</v>
      </c>
      <c r="AK499" s="5">
        <f t="shared" si="235"/>
        <v>-1</v>
      </c>
      <c r="AM499" s="5" t="s">
        <v>104</v>
      </c>
      <c r="AN499" s="5">
        <f>$M504</f>
        <v>-1</v>
      </c>
      <c r="AO499" s="5">
        <v>0</v>
      </c>
      <c r="AP499" s="5">
        <f t="shared" si="236"/>
        <v>-1</v>
      </c>
      <c r="AR499" s="5" t="s">
        <v>104</v>
      </c>
      <c r="AS499" s="5">
        <f>$M504</f>
        <v>-1</v>
      </c>
      <c r="AT499" s="5">
        <v>0</v>
      </c>
      <c r="AU499" s="5">
        <f t="shared" si="237"/>
        <v>-1</v>
      </c>
      <c r="AW499" s="5" t="s">
        <v>104</v>
      </c>
      <c r="AX499" s="5">
        <f>$M504</f>
        <v>-1</v>
      </c>
      <c r="AY499" s="5">
        <v>0</v>
      </c>
      <c r="AZ499" s="5">
        <f t="shared" si="238"/>
        <v>-1</v>
      </c>
      <c r="BB499" s="5" t="s">
        <v>104</v>
      </c>
      <c r="BC499" s="5">
        <f>$M504</f>
        <v>-1</v>
      </c>
      <c r="BD499" s="5">
        <v>0</v>
      </c>
      <c r="BE499" s="5">
        <f t="shared" si="239"/>
        <v>-1</v>
      </c>
      <c r="BG499" s="5" t="s">
        <v>104</v>
      </c>
      <c r="BH499" s="5">
        <f>$M504</f>
        <v>-1</v>
      </c>
      <c r="BI499" s="5">
        <v>0</v>
      </c>
      <c r="BJ499" s="5">
        <f t="shared" si="240"/>
        <v>-1</v>
      </c>
      <c r="BL499" s="5" t="s">
        <v>104</v>
      </c>
      <c r="BM499" s="5">
        <f>$M504</f>
        <v>-1</v>
      </c>
      <c r="BN499" s="5">
        <v>0</v>
      </c>
      <c r="BO499" s="5">
        <f t="shared" si="241"/>
        <v>-1</v>
      </c>
      <c r="BQ499" s="5" t="s">
        <v>104</v>
      </c>
      <c r="BR499" s="5">
        <f>$M504</f>
        <v>-1</v>
      </c>
      <c r="BS499" s="5">
        <v>0</v>
      </c>
      <c r="BT499" s="5">
        <f t="shared" si="242"/>
        <v>-1</v>
      </c>
      <c r="BV499" s="5" t="s">
        <v>104</v>
      </c>
      <c r="BW499" s="5">
        <f>$M504</f>
        <v>-1</v>
      </c>
      <c r="BX499" s="5">
        <v>0</v>
      </c>
      <c r="BY499" s="5">
        <f t="shared" si="243"/>
        <v>-1</v>
      </c>
      <c r="CA499" s="5" t="s">
        <v>104</v>
      </c>
      <c r="CB499" s="5">
        <f>$M504</f>
        <v>-1</v>
      </c>
      <c r="CC499" s="5">
        <v>0</v>
      </c>
      <c r="CD499" s="5">
        <f t="shared" si="244"/>
        <v>-1</v>
      </c>
      <c r="CF499" s="5" t="s">
        <v>104</v>
      </c>
      <c r="CG499" s="5">
        <f>$M504</f>
        <v>-1</v>
      </c>
      <c r="CH499" s="5">
        <v>0</v>
      </c>
      <c r="CI499" s="5">
        <f t="shared" si="245"/>
        <v>-1</v>
      </c>
      <c r="CK499" s="5" t="s">
        <v>104</v>
      </c>
      <c r="CL499" s="5">
        <f>$M504</f>
        <v>-1</v>
      </c>
      <c r="CM499" s="5">
        <v>0</v>
      </c>
      <c r="CN499" s="5">
        <f t="shared" si="246"/>
        <v>-1</v>
      </c>
    </row>
    <row r="500" spans="5:92" x14ac:dyDescent="0.3">
      <c r="E500" s="22" t="s">
        <v>137</v>
      </c>
      <c r="F500" s="6"/>
      <c r="G500" s="5">
        <f>IFERROR(INDEX(BuffData!$B$3:$W$119, MATCH($E485, BuffData!$A$3:$A$119, 0), MATCH($E500, BuffData!$B$2:$W$2, 0)),-1)</f>
        <v>0</v>
      </c>
      <c r="H500" s="5">
        <f>IFERROR(INDEX(BuffData!$X$3:$AS$119, MATCH(H484, BuffData!$A$3:$A$119, 0), MATCH($E500, BuffData!$X$2:$AS$2, 0)),-1)</f>
        <v>-1</v>
      </c>
      <c r="I500" s="5">
        <f>IFERROR(INDEX(BuffData!$AT$3:$BO$119, MATCH(I$16, BuffData!$A$3:$A$119, 0), MATCH($E500, BuffData!$AT$2:$BO$2, 0)),-1)</f>
        <v>0</v>
      </c>
      <c r="J500" s="5">
        <f>IFERROR(INDEX(BuffData!$AT$3:$BO$119, MATCH(J$16, BuffData!$A$3:$A$119, 0), MATCH($E500, BuffData!$AT$2:$BO$2, 0)),-1)</f>
        <v>0</v>
      </c>
      <c r="K500" s="5">
        <f>IFERROR(INDEX(BuffData!$AT$3:$BO$119, MATCH(K$16, BuffData!$A$3:$A$119, 0), MATCH($E500, BuffData!$AT$2:$BO$2, 0)),-1)</f>
        <v>0</v>
      </c>
      <c r="L500" s="5">
        <f>IFERROR(INDEX(SeasonData!$A$3:$W$27, MATCH(L$16, SeasonData!$A$3:$A$116, 0), MATCH(E500, SeasonData!$A$2:$W$2, 0)),-1)</f>
        <v>0</v>
      </c>
      <c r="M500" s="5">
        <f t="shared" si="248"/>
        <v>-1</v>
      </c>
      <c r="N500" s="5" t="s">
        <v>110</v>
      </c>
      <c r="O500" s="5">
        <f>$M505</f>
        <v>-1</v>
      </c>
      <c r="P500" s="5">
        <v>0</v>
      </c>
      <c r="Q500" s="5">
        <f t="shared" si="231"/>
        <v>-1</v>
      </c>
      <c r="S500" s="5" t="s">
        <v>110</v>
      </c>
      <c r="T500" s="5">
        <f>$M505</f>
        <v>-1</v>
      </c>
      <c r="U500" s="5">
        <v>0</v>
      </c>
      <c r="V500" s="5">
        <f t="shared" si="232"/>
        <v>-1</v>
      </c>
      <c r="X500" s="5" t="s">
        <v>110</v>
      </c>
      <c r="Y500" s="5">
        <f>$M505</f>
        <v>-1</v>
      </c>
      <c r="Z500" s="5">
        <v>0</v>
      </c>
      <c r="AA500" s="5">
        <f t="shared" si="233"/>
        <v>-1</v>
      </c>
      <c r="AC500" s="5" t="s">
        <v>110</v>
      </c>
      <c r="AD500" s="5">
        <f>$M505</f>
        <v>-1</v>
      </c>
      <c r="AE500" s="5">
        <v>0</v>
      </c>
      <c r="AF500" s="5">
        <f t="shared" si="234"/>
        <v>-1</v>
      </c>
      <c r="AH500" s="5" t="s">
        <v>110</v>
      </c>
      <c r="AI500" s="5">
        <f>$M505</f>
        <v>-1</v>
      </c>
      <c r="AJ500" s="5">
        <v>0</v>
      </c>
      <c r="AK500" s="5">
        <f t="shared" si="235"/>
        <v>-1</v>
      </c>
      <c r="AM500" s="5" t="s">
        <v>110</v>
      </c>
      <c r="AN500" s="5">
        <f>$M505</f>
        <v>-1</v>
      </c>
      <c r="AO500" s="5">
        <v>0</v>
      </c>
      <c r="AP500" s="5">
        <f t="shared" si="236"/>
        <v>-1</v>
      </c>
      <c r="AR500" s="5" t="s">
        <v>110</v>
      </c>
      <c r="AS500" s="5">
        <f>$M505</f>
        <v>-1</v>
      </c>
      <c r="AT500" s="5">
        <v>0</v>
      </c>
      <c r="AU500" s="5">
        <f t="shared" si="237"/>
        <v>-1</v>
      </c>
      <c r="AW500" s="5" t="s">
        <v>110</v>
      </c>
      <c r="AX500" s="5">
        <f>$M505</f>
        <v>-1</v>
      </c>
      <c r="AY500" s="5">
        <v>0</v>
      </c>
      <c r="AZ500" s="5">
        <f t="shared" si="238"/>
        <v>-1</v>
      </c>
      <c r="BB500" s="5" t="s">
        <v>110</v>
      </c>
      <c r="BC500" s="5">
        <f>$M505</f>
        <v>-1</v>
      </c>
      <c r="BD500" s="5">
        <v>0</v>
      </c>
      <c r="BE500" s="5">
        <f t="shared" si="239"/>
        <v>-1</v>
      </c>
      <c r="BG500" s="5" t="s">
        <v>110</v>
      </c>
      <c r="BH500" s="5">
        <f>$M505</f>
        <v>-1</v>
      </c>
      <c r="BI500" s="5">
        <v>0</v>
      </c>
      <c r="BJ500" s="5">
        <f t="shared" si="240"/>
        <v>-1</v>
      </c>
      <c r="BL500" s="5" t="s">
        <v>110</v>
      </c>
      <c r="BM500" s="5">
        <f>$M505</f>
        <v>-1</v>
      </c>
      <c r="BN500" s="5">
        <v>0</v>
      </c>
      <c r="BO500" s="5">
        <f t="shared" si="241"/>
        <v>-1</v>
      </c>
      <c r="BQ500" s="5" t="s">
        <v>110</v>
      </c>
      <c r="BR500" s="5">
        <f>$M505</f>
        <v>-1</v>
      </c>
      <c r="BS500" s="5">
        <v>0</v>
      </c>
      <c r="BT500" s="5">
        <f t="shared" si="242"/>
        <v>-1</v>
      </c>
      <c r="BV500" s="5" t="s">
        <v>110</v>
      </c>
      <c r="BW500" s="5">
        <f>$M505</f>
        <v>-1</v>
      </c>
      <c r="BX500" s="5">
        <v>0</v>
      </c>
      <c r="BY500" s="5">
        <f t="shared" si="243"/>
        <v>-1</v>
      </c>
      <c r="CA500" s="5" t="s">
        <v>110</v>
      </c>
      <c r="CB500" s="5">
        <f>$M505</f>
        <v>-1</v>
      </c>
      <c r="CC500" s="5">
        <v>0</v>
      </c>
      <c r="CD500" s="5">
        <f t="shared" si="244"/>
        <v>-1</v>
      </c>
      <c r="CF500" s="5" t="s">
        <v>110</v>
      </c>
      <c r="CG500" s="5">
        <f>$M505</f>
        <v>-1</v>
      </c>
      <c r="CH500" s="5">
        <v>0</v>
      </c>
      <c r="CI500" s="5">
        <f t="shared" si="245"/>
        <v>-1</v>
      </c>
      <c r="CK500" s="5" t="s">
        <v>110</v>
      </c>
      <c r="CL500" s="5">
        <f>$M505</f>
        <v>-1</v>
      </c>
      <c r="CM500" s="5">
        <v>0</v>
      </c>
      <c r="CN500" s="5">
        <f t="shared" si="246"/>
        <v>-1</v>
      </c>
    </row>
    <row r="501" spans="5:92" x14ac:dyDescent="0.3">
      <c r="E501" s="22" t="s">
        <v>138</v>
      </c>
      <c r="F501" s="6"/>
      <c r="G501" s="5">
        <f>IFERROR(INDEX(BuffData!$B$3:$W$119, MATCH($E485, BuffData!$A$3:$A$119, 0), MATCH($E501, BuffData!$B$2:$W$2, 0)),-1)</f>
        <v>0</v>
      </c>
      <c r="H501" s="5">
        <f>IFERROR(INDEX(BuffData!$X$3:$AS$119, MATCH(H484, BuffData!$A$3:$A$119, 0), MATCH($E501, BuffData!$X$2:$AS$2, 0)),-1)</f>
        <v>-1</v>
      </c>
      <c r="I501" s="5">
        <f>IFERROR(INDEX(BuffData!$AT$3:$BO$119, MATCH(I$16, BuffData!$A$3:$A$119, 0), MATCH($E501, BuffData!$AT$2:$BO$2, 0)),-1)</f>
        <v>0</v>
      </c>
      <c r="J501" s="5">
        <f>IFERROR(INDEX(BuffData!$AT$3:$BO$119, MATCH(J$16, BuffData!$A$3:$A$119, 0), MATCH($E501, BuffData!$AT$2:$BO$2, 0)),-1)</f>
        <v>0</v>
      </c>
      <c r="K501" s="5">
        <f>IFERROR(INDEX(BuffData!$AT$3:$BO$119, MATCH(K$16, BuffData!$A$3:$A$119, 0), MATCH($E501, BuffData!$AT$2:$BO$2, 0)),-1)</f>
        <v>0</v>
      </c>
      <c r="L501" s="5">
        <f>IFERROR(INDEX(SeasonData!$A$3:$W$27, MATCH(L$16, SeasonData!$A$3:$A$116, 0), MATCH(E501, SeasonData!$A$2:$W$2, 0)),-1)</f>
        <v>0</v>
      </c>
      <c r="M501" s="5">
        <f t="shared" si="248"/>
        <v>-1</v>
      </c>
      <c r="N501" s="5" t="s">
        <v>133</v>
      </c>
      <c r="O501" s="5">
        <f>$M506</f>
        <v>-1</v>
      </c>
      <c r="P501" s="5">
        <v>0</v>
      </c>
      <c r="Q501" s="5">
        <f t="shared" si="231"/>
        <v>-1</v>
      </c>
      <c r="S501" s="5" t="s">
        <v>133</v>
      </c>
      <c r="T501" s="5">
        <f>$M506</f>
        <v>-1</v>
      </c>
      <c r="U501" s="5">
        <v>0</v>
      </c>
      <c r="V501" s="5">
        <f t="shared" si="232"/>
        <v>-1</v>
      </c>
      <c r="X501" s="5" t="s">
        <v>133</v>
      </c>
      <c r="Y501" s="5">
        <f>$M506</f>
        <v>-1</v>
      </c>
      <c r="Z501" s="5">
        <v>0</v>
      </c>
      <c r="AA501" s="5">
        <f t="shared" si="233"/>
        <v>-1</v>
      </c>
      <c r="AC501" s="5" t="s">
        <v>133</v>
      </c>
      <c r="AD501" s="5">
        <f>$M506</f>
        <v>-1</v>
      </c>
      <c r="AE501" s="5">
        <v>0</v>
      </c>
      <c r="AF501" s="5">
        <f t="shared" si="234"/>
        <v>-1</v>
      </c>
      <c r="AH501" s="5" t="s">
        <v>133</v>
      </c>
      <c r="AI501" s="5">
        <f>$M506</f>
        <v>-1</v>
      </c>
      <c r="AJ501" s="5">
        <v>0</v>
      </c>
      <c r="AK501" s="5">
        <f t="shared" si="235"/>
        <v>-1</v>
      </c>
      <c r="AM501" s="5" t="s">
        <v>133</v>
      </c>
      <c r="AN501" s="5">
        <f>$M506</f>
        <v>-1</v>
      </c>
      <c r="AO501" s="5">
        <v>0</v>
      </c>
      <c r="AP501" s="5">
        <f t="shared" si="236"/>
        <v>-1</v>
      </c>
      <c r="AR501" s="5" t="s">
        <v>133</v>
      </c>
      <c r="AS501" s="5">
        <f>$M506</f>
        <v>-1</v>
      </c>
      <c r="AT501" s="5">
        <v>0</v>
      </c>
      <c r="AU501" s="5">
        <f t="shared" si="237"/>
        <v>-1</v>
      </c>
      <c r="AW501" s="5" t="s">
        <v>133</v>
      </c>
      <c r="AX501" s="5">
        <f>$M506</f>
        <v>-1</v>
      </c>
      <c r="AY501" s="5">
        <v>0</v>
      </c>
      <c r="AZ501" s="5">
        <f t="shared" si="238"/>
        <v>-1</v>
      </c>
      <c r="BB501" s="5" t="s">
        <v>133</v>
      </c>
      <c r="BC501" s="5">
        <f>$M506</f>
        <v>-1</v>
      </c>
      <c r="BD501" s="5">
        <v>0</v>
      </c>
      <c r="BE501" s="5">
        <f t="shared" si="239"/>
        <v>-1</v>
      </c>
      <c r="BG501" s="5" t="s">
        <v>133</v>
      </c>
      <c r="BH501" s="5">
        <f>$M506</f>
        <v>-1</v>
      </c>
      <c r="BI501" s="5">
        <v>0</v>
      </c>
      <c r="BJ501" s="5">
        <f t="shared" si="240"/>
        <v>-1</v>
      </c>
      <c r="BL501" s="5" t="s">
        <v>133</v>
      </c>
      <c r="BM501" s="5">
        <f>$M506</f>
        <v>-1</v>
      </c>
      <c r="BN501" s="5">
        <v>0</v>
      </c>
      <c r="BO501" s="5">
        <f t="shared" si="241"/>
        <v>-1</v>
      </c>
      <c r="BQ501" s="5" t="s">
        <v>133</v>
      </c>
      <c r="BR501" s="5">
        <f>$M506</f>
        <v>-1</v>
      </c>
      <c r="BS501" s="5">
        <v>0</v>
      </c>
      <c r="BT501" s="5">
        <f t="shared" si="242"/>
        <v>-1</v>
      </c>
      <c r="BV501" s="5" t="s">
        <v>133</v>
      </c>
      <c r="BW501" s="5">
        <f>$M506</f>
        <v>-1</v>
      </c>
      <c r="BX501" s="5">
        <v>0</v>
      </c>
      <c r="BY501" s="5">
        <f t="shared" si="243"/>
        <v>-1</v>
      </c>
      <c r="CA501" s="5" t="s">
        <v>133</v>
      </c>
      <c r="CB501" s="5">
        <f>$M506</f>
        <v>-1</v>
      </c>
      <c r="CC501" s="5">
        <v>0</v>
      </c>
      <c r="CD501" s="5">
        <f t="shared" si="244"/>
        <v>-1</v>
      </c>
      <c r="CF501" s="5" t="s">
        <v>133</v>
      </c>
      <c r="CG501" s="5">
        <f>$M506</f>
        <v>-1</v>
      </c>
      <c r="CH501" s="5">
        <v>0</v>
      </c>
      <c r="CI501" s="5">
        <f t="shared" si="245"/>
        <v>-1</v>
      </c>
      <c r="CK501" s="5" t="s">
        <v>133</v>
      </c>
      <c r="CL501" s="5">
        <f>$M506</f>
        <v>-1</v>
      </c>
      <c r="CM501" s="5">
        <v>0</v>
      </c>
      <c r="CN501" s="5">
        <f t="shared" si="246"/>
        <v>-1</v>
      </c>
    </row>
    <row r="502" spans="5:92" x14ac:dyDescent="0.3">
      <c r="E502" s="22" t="s">
        <v>123</v>
      </c>
      <c r="F502" s="6"/>
      <c r="G502" s="5">
        <f>IFERROR(INDEX(BuffData!$B$3:$W$119, MATCH($E485, BuffData!$A$3:$A$119, 0), MATCH($E502, BuffData!$B$2:$W$2, 0)),-1)</f>
        <v>0</v>
      </c>
      <c r="H502" s="5">
        <f>IFERROR(
  IF(
    TRIM(INDEX(CharacterData!$G$3:$G$36, MATCH($E485, CharacterData!$A$3:$A$36, 0))) =
    TRIM(INDEX(CharacterData!$G$3:$G$36, MATCH(H484, CharacterData!$A$3:$A$36, 0))),
    INDEX(BuffData!$X$3:$AS$119,
          MATCH(H484, BuffData!$A$3:$A$119, 0),
          MATCH($E502, BuffData!$X$2:$AS$2, 0)
    ),
    0
  ),
-1
)</f>
        <v>-1</v>
      </c>
      <c r="I502" s="5">
        <f>IFERROR(
  IF(
    TRIM(INDEX(CharacterData!$G$3:$G$36, MATCH($E485, CharacterData!$A$3:$A$36, 0))) =
    TRIM(INDEX(CharacterData!$G$3:$G$36, MATCH(I484, CharacterData!$A$3:$A$36, 0))),
    INDEX(BuffData!$AT$3:$BO$119,
          MATCH(I484, BuffData!$A$3:$A$119, 0),
          MATCH($E502, BuffData!$AT$2:$BO$2, 0)
    ),
    0
  ),
-1
)</f>
        <v>0</v>
      </c>
      <c r="J502" s="5">
        <f>IFERROR(
  IF(
    TRIM(INDEX(CharacterData!$G$3:$G$36, MATCH($E485, CharacterData!$A$3:$A$36, 0))) =
    TRIM(INDEX(CharacterData!$G$3:$G$36, MATCH(J484, CharacterData!$A$3:$A$36, 0))),
    INDEX(BuffData!$AT$3:$BO$119,
          MATCH(J484, BuffData!$A$3:$A$119, 0),
          MATCH($E502, BuffData!$AT$2:$BO$2, 0)
    ),
    0
  ),
-1
)</f>
        <v>0</v>
      </c>
      <c r="K502" s="5">
        <f>IFERROR(
  IF(
    TRIM(INDEX(CharacterData!$G$3:$G$36, MATCH($E485, CharacterData!$A$3:$A$36, 0))) =
    TRIM(INDEX(CharacterData!$G$3:$G$36, MATCH(K484, CharacterData!$A$3:$A$36, 0))),
    INDEX(BuffData!$AT$3:$BO$119,
          MATCH(K484, BuffData!$A$3:$A$119, 0),
          MATCH($E502, BuffData!$AT$2:$BO$2, 0)
    ),
    0
  ),
-1
)</f>
        <v>0</v>
      </c>
      <c r="L502" s="5">
        <f>IFERROR(
  IF(
    TRIM(INDEX(CharacterData!$G$3:$G$36, MATCH($E485, CharacterData!$A$3:$A$36, 0))) =
    TRIM(INDEX(CharacterData!$G$3:$G$36, MATCH(L484, CharacterData!$A$3:$A$36, 0))),
    INDEX(SeasonData!$A$3:$W$27,
          MATCH(L484, SeasonData!$A$3:$A$27, 0),
          MATCH($E502, SeasonData!$A$2:$W$2, 0)
    ),
    0
  ),
-1
)</f>
        <v>0</v>
      </c>
      <c r="M502" s="5">
        <f t="shared" si="248"/>
        <v>-1</v>
      </c>
    </row>
    <row r="503" spans="5:92" x14ac:dyDescent="0.3">
      <c r="E503" s="22" t="s">
        <v>162</v>
      </c>
      <c r="F503" s="6"/>
      <c r="G503" s="5">
        <f>IFERROR(INDEX(BuffData!$B$3:$W$119, MATCH($E485, BuffData!$A$3:$A$119, 0), MATCH($E503, BuffData!$B$2:$W$2, 0)),-1)</f>
        <v>0</v>
      </c>
      <c r="H503" s="5">
        <f>IFERROR(INDEX(BuffData!$X$3:$AS$119, MATCH(H484, BuffData!$A$3:$A$119, 0), MATCH($E503, BuffData!$X$2:$AS$2, 0)),-1)</f>
        <v>-1</v>
      </c>
      <c r="I503" s="5">
        <f>IFERROR(INDEX(BuffData!$AT$3:$BO$119, MATCH(I$16, BuffData!$A$3:$A$119, 0), MATCH($E503, BuffData!$AT$2:$BO$2, 0)),-1)</f>
        <v>0</v>
      </c>
      <c r="J503" s="5">
        <f>IFERROR(INDEX(BuffData!$AT$3:$BO$119, MATCH(J$16, BuffData!$A$3:$A$119, 0), MATCH($E503, BuffData!$AT$2:$BO$2, 0)),-1)</f>
        <v>0</v>
      </c>
      <c r="K503" s="5">
        <f>IFERROR(INDEX(BuffData!$AT$3:$BO$119, MATCH(K$16, BuffData!$A$3:$A$119, 0), MATCH($E503, BuffData!$AT$2:$BO$2, 0)),-1)</f>
        <v>25</v>
      </c>
      <c r="L503" s="5">
        <f>IFERROR(INDEX(SeasonData!$A$3:$W$27, MATCH(L$16, SeasonData!$A$3:$A$116, 0), MATCH(E503, SeasonData!$A$2:$W$2, 0)),-1)</f>
        <v>0</v>
      </c>
      <c r="M503" s="5">
        <f>SUM(G503:L503)</f>
        <v>24</v>
      </c>
      <c r="O503" s="5" t="s">
        <v>167</v>
      </c>
      <c r="P503" s="5">
        <f>Q488 * (Q489+100)/100 * Q490/100 * ((1-Q491/100) + Q491/100*Q492/100) * (Q493+Q494+Q495+100)/100 * (Q496+Q497+Q498+100)/100 * (800 + 8*$N$3 ) / (800 + 8*$N$3 + (792 + 8*$N$4)*(1-Q499/100)) * (1+Q500/100) * (1 - $Q$3/100 + Q501/100)</f>
        <v>15338.684052065388</v>
      </c>
      <c r="T503" s="5" t="s">
        <v>167</v>
      </c>
      <c r="U503" s="5">
        <f>V488 * (V489+100)/100 * V490/100 * ((1-V491/100) + V491/100*V492/100) * (V493+V494+V495+100)/100 * (V496+V497+V498+100)/100 * (800 + 8*$N$3 ) / (800 + 8*$N$3 + (792 + 8*$N$4)*(1-V499/100)) * (1+V500/100) * (1 - $Q$3/100 + V501/100)</f>
        <v>18665.07365051454</v>
      </c>
      <c r="Y503" s="5" t="s">
        <v>167</v>
      </c>
      <c r="Z503" s="5">
        <f>AA488 * (AA489+100)/100 * AA490/100 * ((1-AA491/100) + AA491/100*AA492/100) * (AA493+AA494+AA495+100)/100 * (AA496+AA497+AA498+100)/100 * (800 + 8*$N$3 ) / (800 + 8*$N$3 + (792 + 8*$N$4)*(1-AA499/100)) * (1+AA500/100) * (1 - $Q$3/100 + AA501/100)</f>
        <v>8323.3433211835927</v>
      </c>
      <c r="AD503" s="5" t="s">
        <v>167</v>
      </c>
      <c r="AE503" s="5">
        <f>AF488 * (AF489+100)/100 * AF490/100 * ((1-AF491/100) + AF491/100*AF492/100) * (AF493+AF494+AF495+100)/100 * (AF496+AF497+AF498+100)/100 * (800 + 8*$N$3 ) / (800 + 8*$N$3 + (792 + 8*$N$4)*(1-AF499/100)) * (1+AF500/100) * (1 - $Q$3/100 + AF501/100)</f>
        <v>8281.8391365422176</v>
      </c>
      <c r="AI503" s="5" t="s">
        <v>167</v>
      </c>
      <c r="AJ503" s="5">
        <f>AK488 * (AK489+100)/100 * AK490/100 * ((1-AK491/100) + AK491/100*AK492/100) * (AK493+AK494+AK495+100)/100 * (AK496+AK497+AK498+100)/100 * (800 + 8*$N$3 ) / (800 + 8*$N$3 + (792 + 8*$N$4)*(1-AK499/100)) * (1+AK500/100) * (1 - $Q$3/100 + AK501/100)</f>
        <v>12510.045856017867</v>
      </c>
      <c r="AN503" s="5" t="s">
        <v>167</v>
      </c>
      <c r="AO503" s="5">
        <f>AP488 * (AP489+100)/100 * AP490/100 * ((1-AP491/100) + AP491/100*AP492/100) * (AP493+AP494+AP495+100)/100 * (AP496+AP497+AP498+100)/100 * (800 + 8*$N$3 ) / (800 + 8*$N$3 + (792 + 8*$N$4)*(1-AP499/100)) * (1+AP500/100) * (1 - $Q$3/100 + AP501/100)</f>
        <v>40375.075217670172</v>
      </c>
      <c r="AS503" s="5" t="s">
        <v>167</v>
      </c>
      <c r="AT503" s="5">
        <f>AU488 * (AU489+100)/100 * AU490/100 * ((1-AU491/100) + AU491/100*AU492/100) * (AU493+AU494+AU495+100)/100 * (AU496+AU497+AU498+100)/100 * (800 + 8*$N$3 ) / (800 + 8*$N$3 + (792 + 8*$N$4)*(1-AU499/100)) * (1+AU500/100) * (1 - $Q$3/100 + AU501/100)</f>
        <v>19635.648091471252</v>
      </c>
      <c r="AX503" s="5" t="s">
        <v>167</v>
      </c>
      <c r="AY503" s="5">
        <f>AZ488 * (AZ489+100)/100 * AZ490/100 * ((1-AZ491/100) + AZ491/100*AZ492/100) * (AZ493+AZ494+AZ495+100)/100 * (AZ496+AZ497+AZ498+100)/100 * (800 + 8*$N$3 ) / (800 + 8*$N$3 + (792 + 8*$N$4)*(1-AZ499/100)) * (1+AZ500/100) * (1 - $Q$3/100 + AZ501/100)</f>
        <v>91755.079737457723</v>
      </c>
      <c r="BC503" s="5" t="s">
        <v>167</v>
      </c>
      <c r="BD503" s="5">
        <f>BE488 * (BE489+100)/100 * BE490/100 * ((1-BE491/100) + BE491/100*BE492/100) * (BE493+BE494+BE495+100)/100 * (BE496+BE497+BE498+100)/100 * (800 + 8*$N$3 ) / (800 + 8*$N$3 + (792 + 8*$N$4)*(1-BE499/100)) * (1+BE500/100) * (1 - $Q$3/100 + BE501/100)</f>
        <v>134586.0290771416</v>
      </c>
      <c r="BH503" s="5" t="s">
        <v>167</v>
      </c>
      <c r="BI503" s="5">
        <f>BJ488 * (BJ489+100)/100 * BJ490/100 * ((1-BJ491/100) + BJ491/100*BJ492/100) * (BJ493+BJ494+BJ495+100)/100 * (BJ496+BJ497+BJ498+100)/100 * (800 + 8*$N$3 ) / (800 + 8*$N$3 + (792 + 8*$N$4)*(1-BJ499/100)) * (1+BJ500/100) * (1 - $Q$3/100 + BJ501/100)</f>
        <v>20542.358655972424</v>
      </c>
      <c r="BM503" s="5" t="s">
        <v>167</v>
      </c>
      <c r="BN503" s="5">
        <f>BO488 * (BO489+100)/100 * BO490/100 * ((1-BO491/100) + BO491/100*BO492/100) * (BO493+BO494+BO495+100)/100 * (BO496+BO497+BO498+100)/100 * (800 + 8*$N$3 ) / (800 + 8*$N$3 + (792 + 8*$N$4)*(1-BO499/100)) * (1+BO500/100) * (1 - $Q$3/100 + BO501/100)</f>
        <v>19455.010143824435</v>
      </c>
      <c r="BR503" s="5" t="s">
        <v>167</v>
      </c>
      <c r="BS503" s="5">
        <f>BT488 * (BT489+100)/100 * BT490/100 * ((1-BT491/100) + BT491/100*BT492/100) * (BT493+BT494+BT495+100)/100 * (BT496+BT497+BT498+100)/100 * (800 + 8*$N$3 ) / (800 + 8*$N$3 + (792 + 8*$N$4)*(1-BT499/100)) * (1+BT500/100) * (1 - $Q$3/100 + BT501/100)</f>
        <v>28079.176284292356</v>
      </c>
      <c r="BW503" s="5" t="s">
        <v>167</v>
      </c>
      <c r="BX503" s="5">
        <f>BY488 * (BY489+100)/100 * BY490/100 * ((1-BY491/100) + BY491/100*BY492/100) * (BY493+BY494+BY495+100)/100 * (BY496+BY497+BY498+100)/100 * (800 + 8*$N$3 ) / (800 + 8*$N$3 + (792 + 8*$N$4)*(1-BY499/100)) * (1+BY500/100) * (1 - $Q$3/100 + BY501/100)</f>
        <v>88917.391566925799</v>
      </c>
      <c r="CB503" s="5" t="s">
        <v>167</v>
      </c>
      <c r="CC503" s="5">
        <f>CD488 * (CD489+100)/100 * CD490/100 * ((1-CD491/100) + CD491/100*CD492/100) * (CD493+CD494+CD495+100)/100 * (CD496+CD497+CD498+100)/100 * (800 + 8*$N$3 ) / (800 + 8*$N$3 + (792 + 8*$N$4)*(1-CD499/100)) * (1+CD500/100) * (1 - $Q$3/100 + CD501/100)</f>
        <v>43227.433497648257</v>
      </c>
      <c r="CG503" s="5" t="s">
        <v>167</v>
      </c>
      <c r="CH503" s="5">
        <f>CI488 * (CI489+100)/100 * CI490/100 * ((1-CI491/100) + CI491/100*CI492/100) * (CI493+CI494+CI495+100)/100 * (CI496+CI497+CI498+100)/100 * (800 + 8*$N$3 ) / (800 + 8*$N$3 + (792 + 8*$N$4)*(1-CI499/100)) * (1+CI500/100) * (1 - $Q$3/100 + CI501/100)</f>
        <v>56083.730611868668</v>
      </c>
      <c r="CL503" s="5" t="s">
        <v>167</v>
      </c>
      <c r="CM503" s="5">
        <f>CN488 * (CN489+100)/100 * CN490/100 * ((1-CN491/100) + CN491/100*CN492/100) * (CN493+CN494+CN495+100)/100 * (CN496+CN497+CN498+100)/100 * (800 + 8*$N$3 ) / (800 + 8*$N$3 + (792 + 8*$N$4)*(1-CN499/100)) * (1+CN500/100) * (1 - $Q$3/100 + CN501/100)</f>
        <v>60822.357335227076</v>
      </c>
    </row>
    <row r="504" spans="5:92" x14ac:dyDescent="0.3">
      <c r="E504" s="5" t="s">
        <v>104</v>
      </c>
      <c r="F504" s="6"/>
      <c r="G504" s="5">
        <f>IFERROR(INDEX(BuffData!$B$3:$W$119, MATCH($E485, BuffData!$A$3:$A$119, 0), MATCH($E504, BuffData!$B$2:$W$2, 0)),-1)</f>
        <v>0</v>
      </c>
      <c r="H504" s="5">
        <f>IFERROR(INDEX(BuffData!$X$3:$AS$119, MATCH(H484, BuffData!$A$3:$A$119, 0), MATCH($E504, BuffData!$X$2:$AS$2, 0)),-1)</f>
        <v>-1</v>
      </c>
      <c r="I504" s="5">
        <f>IFERROR(INDEX(BuffData!$AT$3:$BO$119, MATCH(I$16, BuffData!$A$3:$A$119, 0), MATCH($E504, BuffData!$AT$2:$BO$2, 0)),-1)</f>
        <v>0</v>
      </c>
      <c r="J504" s="5">
        <f>IFERROR(INDEX(BuffData!$AT$3:$BO$119, MATCH(J$16, BuffData!$A$3:$A$119, 0), MATCH($E504, BuffData!$AT$2:$BO$2, 0)),-1)</f>
        <v>0</v>
      </c>
      <c r="K504" s="5">
        <f>IFERROR(INDEX(BuffData!$AT$3:$BO$119, MATCH(K$16, BuffData!$A$3:$A$119, 0), MATCH($E504, BuffData!$AT$2:$BO$2, 0)),-1)</f>
        <v>0</v>
      </c>
      <c r="L504" s="5">
        <f>IFERROR(INDEX(SeasonData!$A$3:$W$27, MATCH(L$16, SeasonData!$A$3:$A$116, 0), MATCH(E504, SeasonData!$A$2:$W$2, 0)),-1)</f>
        <v>0</v>
      </c>
      <c r="M504" s="5">
        <f t="shared" ref="M504:M506" si="249">SUM(G504:L504)</f>
        <v>-1</v>
      </c>
    </row>
    <row r="505" spans="5:92" x14ac:dyDescent="0.3">
      <c r="E505" s="5" t="s">
        <v>110</v>
      </c>
      <c r="F505" s="6"/>
      <c r="G505" s="5">
        <f>IFERROR(INDEX(BuffData!$B$3:$W$119, MATCH($E485, BuffData!$A$3:$A$119, 0), MATCH($E505, BuffData!$B$2:$W$2, 0)),-1)</f>
        <v>0</v>
      </c>
      <c r="H505" s="5">
        <f>IFERROR(INDEX(BuffData!$X$3:$AS$119, MATCH(H484, BuffData!$A$3:$A$119, 0), MATCH($E505, BuffData!$X$2:$AS$2, 0)),-1)</f>
        <v>-1</v>
      </c>
      <c r="I505" s="5">
        <f>IFERROR(INDEX(BuffData!$AT$3:$BO$119, MATCH(I$16, BuffData!$A$3:$A$119, 0), MATCH($E505, BuffData!$AT$2:$BO$2, 0)),-1)</f>
        <v>0</v>
      </c>
      <c r="J505" s="5">
        <f>IFERROR(INDEX(BuffData!$AT$3:$BO$119, MATCH(J$16, BuffData!$A$3:$A$119, 0), MATCH($E505, BuffData!$AT$2:$BO$2, 0)),-1)</f>
        <v>0</v>
      </c>
      <c r="K505" s="5">
        <f>IFERROR(INDEX(BuffData!$AT$3:$BO$119, MATCH(K$16, BuffData!$A$3:$A$119, 0), MATCH($E505, BuffData!$AT$2:$BO$2, 0)),-1)</f>
        <v>0</v>
      </c>
      <c r="L505" s="5">
        <f>IFERROR(INDEX(SeasonData!$A$3:$W$27, MATCH(L$16, SeasonData!$A$3:$A$116, 0), MATCH(E505, SeasonData!$A$2:$W$2, 0)),-1)</f>
        <v>0</v>
      </c>
      <c r="M505" s="5">
        <f t="shared" si="249"/>
        <v>-1</v>
      </c>
    </row>
    <row r="506" spans="5:92" x14ac:dyDescent="0.3">
      <c r="E506" s="5" t="s">
        <v>133</v>
      </c>
      <c r="F506" s="6"/>
      <c r="G506" s="5">
        <f>IFERROR(INDEX(BuffData!$B$3:$W$119, MATCH($E485, BuffData!$A$3:$A$119, 0), MATCH($E506, BuffData!$B$2:$W$2, 0)),-1)</f>
        <v>0</v>
      </c>
      <c r="H506" s="5">
        <f>IFERROR(INDEX(BuffData!$X$3:$AS$119, MATCH(H484, BuffData!$A$3:$A$119, 0), MATCH($E506, BuffData!$X$2:$AS$2, 0)),-1)</f>
        <v>-1</v>
      </c>
      <c r="I506" s="5">
        <f>IFERROR(INDEX(BuffData!$AT$3:$BO$119, MATCH(I$16, BuffData!$A$3:$A$119, 0), MATCH($E506, BuffData!$AT$2:$BO$2, 0)),-1)</f>
        <v>0</v>
      </c>
      <c r="J506" s="5">
        <f>IFERROR(INDEX(BuffData!$AT$3:$BO$119, MATCH(J$16, BuffData!$A$3:$A$119, 0), MATCH($E506, BuffData!$AT$2:$BO$2, 0)),-1)</f>
        <v>0</v>
      </c>
      <c r="K506" s="5">
        <f>IFERROR(INDEX(BuffData!$AT$3:$BO$119, MATCH(K$16, BuffData!$A$3:$A$119, 0), MATCH($E506, BuffData!$AT$2:$BO$2, 0)),-1)</f>
        <v>0</v>
      </c>
      <c r="L506" s="5">
        <f>IFERROR(INDEX(SeasonData!$A$3:$W$27, MATCH(L$16, SeasonData!$A$3:$A$116, 0), MATCH(E506, SeasonData!$A$2:$W$2, 0)),-1)</f>
        <v>0</v>
      </c>
      <c r="M506" s="5">
        <f t="shared" si="249"/>
        <v>-1</v>
      </c>
    </row>
    <row r="510" spans="5:92" x14ac:dyDescent="0.3">
      <c r="H510" s="5" t="str">
        <f>IFERROR(
  CHOOSE(
    MATCH(E511, $E$2:$E$4, 0),
    $E$3, $E$4, $E$2
  ),
  "선택 필요"
)</f>
        <v>선택 필요</v>
      </c>
      <c r="I510" s="5" t="str">
        <f>$E$2</f>
        <v>유노</v>
      </c>
      <c r="J510" s="5" t="str">
        <f>$E$3</f>
        <v>린네</v>
      </c>
      <c r="K510" s="5" t="str">
        <f>$E$4</f>
        <v>모니에</v>
      </c>
      <c r="L510" s="5" t="str">
        <f>$K$3</f>
        <v>능양</v>
      </c>
      <c r="N510" s="23" t="s">
        <v>152</v>
      </c>
    </row>
    <row r="511" spans="5:92" x14ac:dyDescent="0.3">
      <c r="E511" s="23" t="s">
        <v>31</v>
      </c>
      <c r="F511" s="5" t="s">
        <v>143</v>
      </c>
      <c r="G511" s="5" t="s">
        <v>105</v>
      </c>
      <c r="H511" s="5" t="s">
        <v>142</v>
      </c>
      <c r="I511" s="5" t="s">
        <v>124</v>
      </c>
      <c r="J511" s="5" t="s">
        <v>125</v>
      </c>
      <c r="K511" s="5" t="s">
        <v>151</v>
      </c>
      <c r="L511" s="5" t="s">
        <v>149</v>
      </c>
      <c r="M511" s="5" t="s">
        <v>109</v>
      </c>
      <c r="N511" s="5" t="s">
        <v>150</v>
      </c>
      <c r="O511" s="153" t="s">
        <v>114</v>
      </c>
      <c r="P511" s="154"/>
      <c r="Q511" s="155"/>
      <c r="S511" s="5" t="s">
        <v>150</v>
      </c>
      <c r="T511" s="153" t="s">
        <v>114</v>
      </c>
      <c r="U511" s="154"/>
      <c r="V511" s="155"/>
      <c r="X511" s="5" t="s">
        <v>150</v>
      </c>
      <c r="Y511" s="153" t="s">
        <v>237</v>
      </c>
      <c r="Z511" s="154"/>
      <c r="AA511" s="155"/>
    </row>
    <row r="512" spans="5:92" x14ac:dyDescent="0.3">
      <c r="E512" s="5" t="s">
        <v>115</v>
      </c>
      <c r="F512" s="5">
        <f>INDEX(CharacterData!$A$3:$AV$36, MATCH(E511, CharacterData!$A$3:$A$36, 0), MATCH($E512, CharacterData!$A$2:$AV$2, 0))</f>
        <v>16713</v>
      </c>
      <c r="G512" s="6"/>
      <c r="H512" s="6"/>
      <c r="I512" s="6"/>
      <c r="J512" s="6"/>
      <c r="K512" s="6"/>
      <c r="L512" s="6"/>
      <c r="M512" s="5">
        <f>F512</f>
        <v>16713</v>
      </c>
      <c r="N512" s="5" t="s">
        <v>118</v>
      </c>
      <c r="O512" s="153" t="s">
        <v>159</v>
      </c>
      <c r="P512" s="154"/>
      <c r="Q512" s="155"/>
      <c r="S512" s="5" t="s">
        <v>118</v>
      </c>
      <c r="T512" s="153" t="s">
        <v>159</v>
      </c>
      <c r="U512" s="154"/>
      <c r="V512" s="155"/>
      <c r="X512" s="5" t="s">
        <v>118</v>
      </c>
      <c r="Y512" s="153" t="s">
        <v>159</v>
      </c>
      <c r="Z512" s="154"/>
      <c r="AA512" s="155"/>
    </row>
    <row r="513" spans="1:27" x14ac:dyDescent="0.3">
      <c r="A513" s="1" t="s">
        <v>31</v>
      </c>
      <c r="B513" s="1" t="s">
        <v>178</v>
      </c>
      <c r="C513" s="1">
        <f>P529+U529+Z529+AE529+AJ529+AO529+AT529+AY529+BD529+BI529+BN529+BS529+BX529+CC529+CH529+CM529</f>
        <v>35338.353550014872</v>
      </c>
      <c r="E513" s="5" t="s">
        <v>116</v>
      </c>
      <c r="F513" s="5">
        <f>INDEX(CharacterData!$A$3:$AV$36, MATCH(E511, CharacterData!$A$3:$A$36, 0), MATCH($E513, CharacterData!$A$2:$AV$2, 0))</f>
        <v>145.48415006282534</v>
      </c>
      <c r="G513" s="5">
        <f>IFERROR(INDEX(BuffData!$B$3:$W$119, MATCH($E511, BuffData!$A$3:$A$119, 0), MATCH("체력 버프", BuffData!$B$2:$W$2, 0)),-1)</f>
        <v>0</v>
      </c>
      <c r="H513" s="5">
        <f>IFERROR(INDEX(BuffData!$X$3:$AS$119, MATCH(H510, BuffData!$A$3:$A$119, 0), MATCH("체력 버프", BuffData!$X$2:$AS$2, 0)),-1)</f>
        <v>-1</v>
      </c>
      <c r="I513" s="5">
        <f>IFERROR(INDEX(BuffData!$AT$3:$BO$119, MATCH(I$16, BuffData!$A$3:$A$119, 0), MATCH("체력 버프", BuffData!$AT$2:$BO$2, 0)),-1)</f>
        <v>0</v>
      </c>
      <c r="J513" s="5">
        <f>IFERROR(INDEX(BuffData!$AT$3:$BO$119, MATCH(J$16, BuffData!$A$3:$A$119, 0), MATCH("체력 버프", BuffData!$AT$2:$BO$2, 0)),-1)</f>
        <v>0</v>
      </c>
      <c r="K513" s="5">
        <f>IFERROR(INDEX(BuffData!$AT$3:$BO$119, MATCH(K$16, BuffData!$A$3:$A$119, 0), MATCH("체력 버프", BuffData!$AT$2:$BO$2, 0)),-1)</f>
        <v>0</v>
      </c>
      <c r="L513" s="5">
        <f>IFERROR(INDEX(SeasonData!$A$3:$W$27, MATCH(L$16, SeasonData!$A$3:$A$116, 0), MATCH("공격력 버프", SeasonData!$A$2:$W$2, 0)),-1)</f>
        <v>0</v>
      </c>
      <c r="M513" s="5">
        <f>SUM(F513:L513)</f>
        <v>144.48415006282534</v>
      </c>
      <c r="N513" s="5"/>
      <c r="O513" s="5" t="s">
        <v>112</v>
      </c>
      <c r="P513" s="5" t="s">
        <v>113</v>
      </c>
      <c r="Q513" s="5" t="s">
        <v>111</v>
      </c>
      <c r="S513" s="5"/>
      <c r="T513" s="5" t="s">
        <v>112</v>
      </c>
      <c r="U513" s="5" t="s">
        <v>113</v>
      </c>
      <c r="V513" s="5" t="s">
        <v>111</v>
      </c>
      <c r="X513" s="5"/>
      <c r="Y513" s="5" t="s">
        <v>112</v>
      </c>
      <c r="Z513" s="5" t="s">
        <v>113</v>
      </c>
      <c r="AA513" s="5" t="s">
        <v>111</v>
      </c>
    </row>
    <row r="514" spans="1:27" x14ac:dyDescent="0.3">
      <c r="B514" s="1" t="s">
        <v>179</v>
      </c>
      <c r="C514" s="1">
        <v>6.4</v>
      </c>
      <c r="E514" s="5" t="s">
        <v>1</v>
      </c>
      <c r="F514" s="5">
        <f>INDEX(CharacterData!$A$3:$AV$36, MATCH(E511, CharacterData!$A$3:$A$36, 0), MATCH($E514, CharacterData!$A$2:$AV$2, 0))</f>
        <v>30.2</v>
      </c>
      <c r="G514" s="5">
        <f>IFERROR(INDEX(BuffData!$B$3:$W$119, MATCH($E511, BuffData!$A$3:$A$119, 0), MATCH($E514, BuffData!$B$2:$W$2, 0)),-1)</f>
        <v>0</v>
      </c>
      <c r="H514" s="5">
        <f>IFERROR(INDEX(BuffData!$X$3:$AS$119, MATCH(H510, BuffData!$A$3:$A$119, 0), MATCH($E514, BuffData!$X$2:$AS$2, 0)),-1)</f>
        <v>-1</v>
      </c>
      <c r="I514" s="5">
        <f>IFERROR(INDEX(BuffData!$AT$3:$BO$119, MATCH(I$16, BuffData!$A$3:$A$119, 0), MATCH($E514, BuffData!$AT$2:$BO$2, 0)),-1)</f>
        <v>0</v>
      </c>
      <c r="J514" s="5">
        <f>IFERROR(INDEX(BuffData!$AT$3:$BO$119, MATCH(J$16, BuffData!$A$3:$A$119, 0), MATCH($E514, BuffData!$AT$2:$BO$2, 0)),-1)</f>
        <v>0</v>
      </c>
      <c r="K514" s="5">
        <f>IFERROR(INDEX(BuffData!$AT$3:$BO$119, MATCH(K$16, BuffData!$A$3:$A$119, 0), MATCH($E514, BuffData!$AT$2:$BO$2, 0)),-1)</f>
        <v>0</v>
      </c>
      <c r="L514" s="5">
        <f>IFERROR(INDEX(SeasonData!$A$3:$W$27, MATCH(L$16, SeasonData!$A$3:$A$116, 0), MATCH(E514, SeasonData!$A$2:$W$2, 0)),-1)</f>
        <v>0</v>
      </c>
      <c r="M514" s="5">
        <f t="shared" ref="M514:M520" si="250">SUM(F514:L514)</f>
        <v>29.2</v>
      </c>
      <c r="N514" s="5" t="s">
        <v>115</v>
      </c>
      <c r="O514" s="6"/>
      <c r="P514" s="6"/>
      <c r="Q514" s="5">
        <f>$M512</f>
        <v>16713</v>
      </c>
      <c r="S514" s="5" t="s">
        <v>115</v>
      </c>
      <c r="T514" s="6"/>
      <c r="U514" s="6"/>
      <c r="V514" s="5">
        <f>$M512</f>
        <v>16713</v>
      </c>
      <c r="X514" s="5" t="s">
        <v>115</v>
      </c>
      <c r="Y514" s="6"/>
      <c r="Z514" s="6"/>
      <c r="AA514" s="5">
        <f>$M512</f>
        <v>16713</v>
      </c>
    </row>
    <row r="515" spans="1:27" x14ac:dyDescent="0.3">
      <c r="E515" s="5" t="s">
        <v>87</v>
      </c>
      <c r="F515" s="5">
        <f>INDEX(CharacterData!$A$3:$AV$36, MATCH(E511, CharacterData!$A$3:$A$36, 0), MATCH($E515, CharacterData!$A$2:$AV$2, 0))</f>
        <v>200.4</v>
      </c>
      <c r="G515" s="5">
        <f>IFERROR(INDEX(BuffData!$B$3:$W$119, MATCH($E511, BuffData!$A$3:$A$119, 0), MATCH($E515, BuffData!$B$2:$W$2, 0)),-1)</f>
        <v>0</v>
      </c>
      <c r="H515" s="5">
        <f>IFERROR(INDEX(BuffData!$X$3:$AS$119, MATCH(H510, BuffData!$A$3:$A$119, 0), MATCH($E515, BuffData!$X$2:$AS$2, 0)),-1)</f>
        <v>-1</v>
      </c>
      <c r="I515" s="5">
        <f>IFERROR(INDEX(BuffData!$AT$3:$BO$119, MATCH(I$16, BuffData!$A$3:$A$119, 0), MATCH($E515, BuffData!$AT$2:$BO$2, 0)),-1)</f>
        <v>0</v>
      </c>
      <c r="J515" s="5">
        <f>IFERROR(INDEX(BuffData!$AT$3:$BO$119, MATCH(J$16, BuffData!$A$3:$A$119, 0), MATCH($E515, BuffData!$AT$2:$BO$2, 0)),-1)</f>
        <v>0</v>
      </c>
      <c r="K515" s="5">
        <f>IFERROR(INDEX(BuffData!$AT$3:$BO$119, MATCH(K$16, BuffData!$A$3:$A$119, 0), MATCH($E515, BuffData!$AT$2:$BO$2, 0)),-1)</f>
        <v>20</v>
      </c>
      <c r="L515" s="5">
        <f>IFERROR(INDEX(SeasonData!$A$3:$W$27, MATCH(L$16, SeasonData!$A$3:$A$116, 0), MATCH(E515, SeasonData!$A$2:$W$2, 0)),-1)</f>
        <v>0</v>
      </c>
      <c r="M515" s="5">
        <f t="shared" si="250"/>
        <v>219.4</v>
      </c>
      <c r="N515" s="5" t="s">
        <v>116</v>
      </c>
      <c r="O515" s="5">
        <f>ROUND($M513,2)</f>
        <v>144.47999999999999</v>
      </c>
      <c r="P515" s="5">
        <v>0</v>
      </c>
      <c r="Q515" s="5">
        <f>P515+O515</f>
        <v>144.47999999999999</v>
      </c>
      <c r="S515" s="5" t="s">
        <v>116</v>
      </c>
      <c r="T515" s="5">
        <f>ROUND($M513,2)</f>
        <v>144.47999999999999</v>
      </c>
      <c r="U515" s="5">
        <v>0</v>
      </c>
      <c r="V515" s="5">
        <f>U515+T515</f>
        <v>144.47999999999999</v>
      </c>
      <c r="X515" s="5" t="s">
        <v>116</v>
      </c>
      <c r="Y515" s="5">
        <f>ROUND($M513,2)</f>
        <v>144.47999999999999</v>
      </c>
      <c r="Z515" s="5">
        <v>0</v>
      </c>
      <c r="AA515" s="5">
        <f>Z515+Y515</f>
        <v>144.47999999999999</v>
      </c>
    </row>
    <row r="516" spans="1:27" x14ac:dyDescent="0.3">
      <c r="E516" s="21" t="s">
        <v>99</v>
      </c>
      <c r="F516" s="5">
        <f>INDEX(CharacterData!$A$3:$AV$36, MATCH(E511, CharacterData!$A$3:$A$36, 0), MATCH($E516, CharacterData!$A$2:$AV$2, 0))</f>
        <v>0</v>
      </c>
      <c r="G516" s="5">
        <f>IFERROR(INDEX(BuffData!$B$3:$W$119, MATCH($E511, BuffData!$A$3:$A$119, 0), MATCH($E516, BuffData!$B$2:$W$2, 0)),-1)</f>
        <v>0</v>
      </c>
      <c r="H516" s="5">
        <f>IFERROR(INDEX(BuffData!$X$3:$AS$119, MATCH(H510, BuffData!$A$3:$A$119, 0), MATCH($E516, BuffData!$X$2:$AS$2, 0)),-1)</f>
        <v>-1</v>
      </c>
      <c r="I516" s="5">
        <f>IFERROR(INDEX(BuffData!$AT$3:$BO$119, MATCH(I$16, BuffData!$A$3:$A$119, 0), MATCH($E516, BuffData!$AT$2:$BO$2, 0)),-1)</f>
        <v>0</v>
      </c>
      <c r="J516" s="5">
        <f>IFERROR(INDEX(BuffData!$AT$3:$BO$119, MATCH(J$16, BuffData!$A$3:$A$119, 0), MATCH($E516, BuffData!$AT$2:$BO$2, 0)),-1)</f>
        <v>0</v>
      </c>
      <c r="K516" s="5">
        <f>IFERROR(INDEX(BuffData!$AT$3:$BO$119, MATCH(K$16, BuffData!$A$3:$A$119, 0), MATCH($E516, BuffData!$AT$2:$BO$2, 0)),-1)</f>
        <v>0</v>
      </c>
      <c r="L516" s="5">
        <f>IFERROR(INDEX(SeasonData!$A$3:$W$27, MATCH(L$16, SeasonData!$A$3:$A$116, 0), MATCH(E516, SeasonData!$A$2:$W$2, 0)),-1)</f>
        <v>0</v>
      </c>
      <c r="M516" s="5">
        <f t="shared" si="250"/>
        <v>-1</v>
      </c>
      <c r="N516" s="5" t="s">
        <v>117</v>
      </c>
      <c r="O516" s="6"/>
      <c r="P516" s="5">
        <v>0</v>
      </c>
      <c r="Q516" s="24">
        <v>58.9</v>
      </c>
      <c r="S516" s="5" t="s">
        <v>117</v>
      </c>
      <c r="T516" s="6"/>
      <c r="U516" s="5">
        <v>0</v>
      </c>
      <c r="V516" s="24">
        <v>58.9</v>
      </c>
      <c r="X516" s="5" t="s">
        <v>117</v>
      </c>
      <c r="Y516" s="6"/>
      <c r="Z516" s="5">
        <v>0</v>
      </c>
      <c r="AA516" s="24">
        <v>58.9</v>
      </c>
    </row>
    <row r="517" spans="1:27" x14ac:dyDescent="0.3">
      <c r="E517" s="21" t="s">
        <v>100</v>
      </c>
      <c r="F517" s="5">
        <f>INDEX(CharacterData!$A$3:$AV$36, MATCH(E511, CharacterData!$A$3:$A$36, 0), MATCH($E517, CharacterData!$A$2:$AV$2, 0))</f>
        <v>0</v>
      </c>
      <c r="G517" s="5">
        <f>IFERROR(INDEX(BuffData!$B$3:$W$119, MATCH($E511, BuffData!$A$3:$A$119, 0), MATCH($E517, BuffData!$B$2:$W$2, 0)),-1)</f>
        <v>0</v>
      </c>
      <c r="H517" s="5">
        <f>IFERROR(INDEX(BuffData!$X$3:$AS$119, MATCH(H510, BuffData!$A$3:$A$119, 0), MATCH($E517, BuffData!$X$2:$AS$2, 0)),-1)</f>
        <v>-1</v>
      </c>
      <c r="I517" s="5">
        <f>IFERROR(INDEX(BuffData!$AT$3:$BO$119, MATCH(I$16, BuffData!$A$3:$A$119, 0), MATCH($E517, BuffData!$AT$2:$BO$2, 0)),-1)</f>
        <v>0</v>
      </c>
      <c r="J517" s="5">
        <f>IFERROR(INDEX(BuffData!$AT$3:$BO$119, MATCH(J$16, BuffData!$A$3:$A$119, 0), MATCH($E517, BuffData!$AT$2:$BO$2, 0)),-1)</f>
        <v>0</v>
      </c>
      <c r="K517" s="5">
        <f>IFERROR(INDEX(BuffData!$AT$3:$BO$119, MATCH(K$16, BuffData!$A$3:$A$119, 0), MATCH($E517, BuffData!$AT$2:$BO$2, 0)),-1)</f>
        <v>0</v>
      </c>
      <c r="L517" s="5">
        <f>IFERROR(INDEX(SeasonData!$A$3:$W$27, MATCH(L$16, SeasonData!$A$3:$A$116, 0), MATCH(E517, SeasonData!$A$2:$W$2, 0)),-1)</f>
        <v>0</v>
      </c>
      <c r="M517" s="5">
        <f t="shared" si="250"/>
        <v>-1</v>
      </c>
      <c r="N517" s="5" t="s">
        <v>1</v>
      </c>
      <c r="O517" s="5">
        <f>$M514</f>
        <v>29.2</v>
      </c>
      <c r="P517" s="5">
        <v>0</v>
      </c>
      <c r="Q517" s="5">
        <f>O517+P517</f>
        <v>29.2</v>
      </c>
      <c r="S517" s="5" t="s">
        <v>1</v>
      </c>
      <c r="T517" s="5">
        <f>$M514</f>
        <v>29.2</v>
      </c>
      <c r="U517" s="5">
        <v>0</v>
      </c>
      <c r="V517" s="5">
        <f>T517+U517</f>
        <v>29.2</v>
      </c>
      <c r="X517" s="5" t="s">
        <v>1</v>
      </c>
      <c r="Y517" s="5">
        <f>$M514</f>
        <v>29.2</v>
      </c>
      <c r="Z517" s="5">
        <v>0</v>
      </c>
      <c r="AA517" s="5">
        <f>Y517+Z517</f>
        <v>29.2</v>
      </c>
    </row>
    <row r="518" spans="1:27" x14ac:dyDescent="0.3">
      <c r="E518" s="21" t="s">
        <v>101</v>
      </c>
      <c r="F518" s="5">
        <f>INDEX(CharacterData!$A$3:$AV$36, MATCH(E511, CharacterData!$A$3:$A$36, 0), MATCH($E518, CharacterData!$A$2:$AV$2, 0))</f>
        <v>0</v>
      </c>
      <c r="G518" s="5">
        <f>IFERROR(INDEX(BuffData!$B$3:$W$119, MATCH($E511, BuffData!$A$3:$A$119, 0), MATCH($E518, BuffData!$B$2:$W$2, 0)),-1)</f>
        <v>0</v>
      </c>
      <c r="H518" s="5">
        <f>IFERROR(INDEX(BuffData!$X$3:$AS$119, MATCH(H510, BuffData!$A$3:$A$119, 0), MATCH($E518, BuffData!$X$2:$AS$2, 0)),-1)</f>
        <v>-1</v>
      </c>
      <c r="I518" s="5">
        <f>IFERROR(INDEX(BuffData!$AT$3:$BO$119, MATCH(I$16, BuffData!$A$3:$A$119, 0), MATCH($E518, BuffData!$AT$2:$BO$2, 0)),-1)</f>
        <v>0</v>
      </c>
      <c r="J518" s="5">
        <f>IFERROR(INDEX(BuffData!$AT$3:$BO$119, MATCH(J$16, BuffData!$A$3:$A$119, 0), MATCH($E518, BuffData!$AT$2:$BO$2, 0)),-1)</f>
        <v>0</v>
      </c>
      <c r="K518" s="5">
        <f>IFERROR(INDEX(BuffData!$AT$3:$BO$119, MATCH(K$16, BuffData!$A$3:$A$119, 0), MATCH($E518, BuffData!$AT$2:$BO$2, 0)),-1)</f>
        <v>0</v>
      </c>
      <c r="L518" s="5">
        <f>IFERROR(INDEX(SeasonData!$A$3:$W$27, MATCH(L$16, SeasonData!$A$3:$A$116, 0), MATCH(E518, SeasonData!$A$2:$W$2, 0)),-1)</f>
        <v>0</v>
      </c>
      <c r="M518" s="5">
        <f t="shared" si="250"/>
        <v>-1</v>
      </c>
      <c r="N518" s="5" t="s">
        <v>87</v>
      </c>
      <c r="O518" s="5">
        <f>$M515</f>
        <v>219.4</v>
      </c>
      <c r="P518" s="5">
        <v>0</v>
      </c>
      <c r="Q518" s="5">
        <f t="shared" ref="Q518:Q527" si="251">O518+P518</f>
        <v>219.4</v>
      </c>
      <c r="S518" s="5" t="s">
        <v>87</v>
      </c>
      <c r="T518" s="5">
        <f>$M515</f>
        <v>219.4</v>
      </c>
      <c r="U518" s="5">
        <v>0</v>
      </c>
      <c r="V518" s="5">
        <f t="shared" ref="V518:V527" si="252">T518+U518</f>
        <v>219.4</v>
      </c>
      <c r="X518" s="5" t="s">
        <v>87</v>
      </c>
      <c r="Y518" s="5">
        <f>$M515</f>
        <v>219.4</v>
      </c>
      <c r="Z518" s="5">
        <v>0</v>
      </c>
      <c r="AA518" s="5">
        <f t="shared" ref="AA518:AA527" si="253">Y518+Z518</f>
        <v>219.4</v>
      </c>
    </row>
    <row r="519" spans="1:27" x14ac:dyDescent="0.3">
      <c r="E519" s="21" t="s">
        <v>102</v>
      </c>
      <c r="F519" s="5">
        <f>INDEX(CharacterData!$A$3:$AV$36, MATCH(E511, CharacterData!$A$3:$A$36, 0), MATCH($E519, CharacterData!$A$2:$AV$2, 0))</f>
        <v>0</v>
      </c>
      <c r="G519" s="5">
        <f>IFERROR(INDEX(BuffData!$B$3:$W$119, MATCH($E511, BuffData!$A$3:$A$119, 0), MATCH($E519, BuffData!$B$2:$W$2, 0)),-1)</f>
        <v>0</v>
      </c>
      <c r="H519" s="5">
        <f>IFERROR(INDEX(BuffData!$X$3:$AS$119, MATCH(H510, BuffData!$A$3:$A$119, 0), MATCH($E519, BuffData!$X$2:$AS$2, 0)),-1)</f>
        <v>-1</v>
      </c>
      <c r="I519" s="5">
        <f>IFERROR(INDEX(BuffData!$AT$3:$BO$119, MATCH(I$16, BuffData!$A$3:$A$119, 0), MATCH($E519, BuffData!$AT$2:$BO$2, 0)),-1)</f>
        <v>0</v>
      </c>
      <c r="J519" s="5">
        <f>IFERROR(INDEX(BuffData!$AT$3:$BO$119, MATCH(J$16, BuffData!$A$3:$A$119, 0), MATCH($E519, BuffData!$AT$2:$BO$2, 0)),-1)</f>
        <v>0</v>
      </c>
      <c r="K519" s="5">
        <f>IFERROR(INDEX(BuffData!$AT$3:$BO$119, MATCH(K$16, BuffData!$A$3:$A$119, 0), MATCH($E519, BuffData!$AT$2:$BO$2, 0)),-1)</f>
        <v>0</v>
      </c>
      <c r="L519" s="5">
        <f>IFERROR(INDEX(SeasonData!$A$3:$W$27, MATCH(L$16, SeasonData!$A$3:$A$116, 0), MATCH(E519, SeasonData!$A$2:$W$2, 0)),-1)</f>
        <v>0</v>
      </c>
      <c r="M519" s="5">
        <f t="shared" si="250"/>
        <v>-1</v>
      </c>
      <c r="N519" s="21" t="s">
        <v>165</v>
      </c>
      <c r="O519" s="5" cm="1">
        <f t="array" ref="O519">IFERROR(
  INDEX($M512:$M533,
    MATCH(
      _xlfn.SWITCH(O512,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$E512:$E533, 0
    )
  ),
0
)</f>
        <v>0</v>
      </c>
      <c r="P519" s="5">
        <v>0</v>
      </c>
      <c r="Q519" s="5">
        <f t="shared" si="251"/>
        <v>0</v>
      </c>
      <c r="S519" s="21" t="s">
        <v>165</v>
      </c>
      <c r="T519" s="5" cm="1">
        <f t="array" ref="T519">IFERROR(
  INDEX($M512:$M533,
    MATCH(
      _xlfn.SWITCH(T512,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$E512:$E533, 0
    )
  ),
0
)</f>
        <v>0</v>
      </c>
      <c r="U519" s="5">
        <v>0</v>
      </c>
      <c r="V519" s="5">
        <f t="shared" si="252"/>
        <v>0</v>
      </c>
      <c r="X519" s="21" t="s">
        <v>165</v>
      </c>
      <c r="Y519" s="5" cm="1">
        <f t="array" ref="Y519">IFERROR(
  INDEX($M512:$M533,
    MATCH(
      _xlfn.SWITCH(Y512,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$E512:$E533, 0
    )
  ),
0
)</f>
        <v>0</v>
      </c>
      <c r="Z519" s="5">
        <v>0</v>
      </c>
      <c r="AA519" s="5">
        <f t="shared" si="253"/>
        <v>0</v>
      </c>
    </row>
    <row r="520" spans="1:27" x14ac:dyDescent="0.3">
      <c r="E520" s="21" t="s">
        <v>103</v>
      </c>
      <c r="F520" s="5">
        <f>INDEX(CharacterData!$A$3:$AV$36, MATCH(E511, CharacterData!$A$3:$A$36, 0), MATCH($E520, CharacterData!$A$2:$AV$2, 0))</f>
        <v>0</v>
      </c>
      <c r="G520" s="5">
        <f>IFERROR(INDEX(BuffData!$B$3:$W$119, MATCH($E511, BuffData!$A$3:$A$119, 0), MATCH($E520, BuffData!$B$2:$W$2, 0)),-1)</f>
        <v>0</v>
      </c>
      <c r="H520" s="5">
        <f>IFERROR(INDEX(BuffData!$X$3:$AS$119, MATCH(H510, BuffData!$A$3:$A$119, 0), MATCH($E520, BuffData!$X$2:$AS$2, 0)),-1)</f>
        <v>-1</v>
      </c>
      <c r="I520" s="5">
        <f>IFERROR(INDEX(BuffData!$AT$3:$BO$119, MATCH(I$16, BuffData!$A$3:$A$119, 0), MATCH($E520, BuffData!$AT$2:$BO$2, 0)),-1)</f>
        <v>0</v>
      </c>
      <c r="J520" s="5">
        <f>IFERROR(INDEX(BuffData!$AT$3:$BO$119, MATCH(J$16, BuffData!$A$3:$A$119, 0), MATCH($E520, BuffData!$AT$2:$BO$2, 0)),-1)</f>
        <v>0</v>
      </c>
      <c r="K520" s="5">
        <f>IFERROR(INDEX(BuffData!$AT$3:$BO$119, MATCH(K$16, BuffData!$A$3:$A$119, 0), MATCH($E520, BuffData!$AT$2:$BO$2, 0)),-1)</f>
        <v>0</v>
      </c>
      <c r="L520" s="5">
        <f>IFERROR(INDEX(SeasonData!$A$3:$W$27, MATCH(L$16, SeasonData!$A$3:$A$116, 0), MATCH(E520, SeasonData!$A$2:$W$2, 0)),-1)</f>
        <v>0</v>
      </c>
      <c r="M520" s="5">
        <f t="shared" si="250"/>
        <v>-1</v>
      </c>
      <c r="N520" s="21" t="s">
        <v>141</v>
      </c>
      <c r="O520" s="5">
        <f>$M522</f>
        <v>-1</v>
      </c>
      <c r="P520" s="5">
        <v>0</v>
      </c>
      <c r="Q520" s="5">
        <f t="shared" si="251"/>
        <v>-1</v>
      </c>
      <c r="S520" s="21" t="s">
        <v>141</v>
      </c>
      <c r="T520" s="5">
        <f>$M522</f>
        <v>-1</v>
      </c>
      <c r="U520" s="5">
        <v>0</v>
      </c>
      <c r="V520" s="5">
        <f t="shared" si="252"/>
        <v>-1</v>
      </c>
      <c r="X520" s="21" t="s">
        <v>141</v>
      </c>
      <c r="Y520" s="5">
        <f>$M522</f>
        <v>-1</v>
      </c>
      <c r="Z520" s="5">
        <v>0</v>
      </c>
      <c r="AA520" s="5">
        <f t="shared" si="253"/>
        <v>-1</v>
      </c>
    </row>
    <row r="521" spans="1:27" x14ac:dyDescent="0.3">
      <c r="E521" s="21" t="s">
        <v>161</v>
      </c>
      <c r="F521" s="6"/>
      <c r="G521" s="5">
        <f>IFERROR(INDEX(BuffData!$B$3:$W$119, MATCH($E511, BuffData!$A$3:$A$119, 0), MATCH($E521, BuffData!$B$2:$W$2, 0)),-1)</f>
        <v>0</v>
      </c>
      <c r="H521" s="5">
        <f>IFERROR(INDEX(BuffData!$X$3:$AS$119, MATCH(H510, BuffData!$A$3:$A$119, 0), MATCH($E521, BuffData!$X$2:$AS$2, 0)),-1)</f>
        <v>-1</v>
      </c>
      <c r="I521" s="5">
        <f>IFERROR(INDEX(BuffData!$AT$3:$BO$119, MATCH(I$16, BuffData!$A$3:$A$119, 0), MATCH($E521, BuffData!$AT$2:$BO$2, 0)),-1)</f>
        <v>0</v>
      </c>
      <c r="J521" s="5">
        <f>IFERROR(INDEX(BuffData!$AT$3:$BO$119, MATCH(J$16, BuffData!$A$3:$A$119, 0), MATCH($E521, BuffData!$AT$2:$BO$2, 0)),-1)</f>
        <v>58</v>
      </c>
      <c r="K521" s="5">
        <f>IFERROR(INDEX(BuffData!$AT$3:$BO$119, MATCH(K$16, BuffData!$A$3:$A$119, 0), MATCH($E521, BuffData!$AT$2:$BO$2, 0)),-1)</f>
        <v>40</v>
      </c>
      <c r="L521" s="5">
        <f>IFERROR(INDEX(SeasonData!$A$3:$W$27, MATCH(L$16, SeasonData!$A$3:$A$116, 0), MATCH(E521, SeasonData!$A$2:$W$2, 0)),-1)</f>
        <v>0</v>
      </c>
      <c r="M521" s="5">
        <f>SUM(G521:L521)</f>
        <v>97</v>
      </c>
      <c r="N521" s="21" t="s">
        <v>161</v>
      </c>
      <c r="O521" s="5">
        <f>$M521</f>
        <v>97</v>
      </c>
      <c r="P521" s="5">
        <v>0</v>
      </c>
      <c r="Q521" s="5">
        <f t="shared" si="251"/>
        <v>97</v>
      </c>
      <c r="S521" s="21" t="s">
        <v>161</v>
      </c>
      <c r="T521" s="5">
        <f>$M521</f>
        <v>97</v>
      </c>
      <c r="U521" s="5">
        <v>0</v>
      </c>
      <c r="V521" s="5">
        <f t="shared" si="252"/>
        <v>97</v>
      </c>
      <c r="X521" s="21" t="s">
        <v>161</v>
      </c>
      <c r="Y521" s="5">
        <f>$M521</f>
        <v>97</v>
      </c>
      <c r="Z521" s="5">
        <v>0</v>
      </c>
      <c r="AA521" s="5">
        <f t="shared" si="253"/>
        <v>97</v>
      </c>
    </row>
    <row r="522" spans="1:27" x14ac:dyDescent="0.3">
      <c r="E522" s="21" t="s">
        <v>141</v>
      </c>
      <c r="F522" s="5">
        <f>INDEX(CharacterData!$A$3:$AV$36, MATCH(E511, CharacterData!$A$3:$A$36, 0), MATCH($E522, CharacterData!$A$2:$AV$2, 0))</f>
        <v>0</v>
      </c>
      <c r="G522" s="5">
        <f>IFERROR(INDEX(BuffData!$B$3:$W$119, MATCH($E511, BuffData!$A$3:$A$119, 0), MATCH($E522, BuffData!$B$2:$W$2, 0)),-1)</f>
        <v>0</v>
      </c>
      <c r="H522" s="5">
        <f>IFERROR(
  IF(
    TRIM(INDEX(CharacterData!$G$3:$G$36, MATCH($E511, CharacterData!$A$3:$A$36, 0))) =
    TRIM(INDEX(CharacterData!$G$3:$G$36, MATCH(H510, CharacterData!$A$3:$A$36, 0))),
    INDEX(BuffData!$X$3:$AS$119,
          MATCH(H510, BuffData!$A$3:$A$119, 0),
          MATCH($E522, BuffData!$X$2:$AS$2, 0)
    ),
    0
  ),
-1
)</f>
        <v>-1</v>
      </c>
      <c r="I522" s="5">
        <f>IFERROR(
  IF(
    TRIM(INDEX(CharacterData!$G$3:$G$36, MATCH($E511, CharacterData!$A$3:$A$36, 0))) =
    TRIM(INDEX(CharacterData!$G$3:$G$36, MATCH(I510, CharacterData!$A$3:$A$36, 0))),
    INDEX(BuffData!$AT$3:$BO$119,
          MATCH(I510, BuffData!$A$3:$A$119, 0),
          MATCH($E522, BuffData!$AT$2:$BO$2, 0)
    ),
    0
  ),
-1
)</f>
        <v>0</v>
      </c>
      <c r="J522" s="5">
        <f>IFERROR(
  IF(
    TRIM(INDEX(CharacterData!$G$3:$G$36, MATCH($E511, CharacterData!$A$3:$A$36, 0))) =
    TRIM(INDEX(CharacterData!$G$3:$G$36, MATCH(J510, CharacterData!$A$3:$A$36, 0))),
    INDEX(BuffData!$AT$3:$BO$119,
          MATCH(J510, BuffData!$A$3:$A$119, 0),
          MATCH($E522, BuffData!$AT$2:$BO$2, 0)
    ),
    0
  ),
-1
)</f>
        <v>0</v>
      </c>
      <c r="K522" s="5">
        <f>IFERROR(
  IF(
    TRIM(INDEX(CharacterData!$G$3:$G$36, MATCH($E511, CharacterData!$A$3:$A$36, 0))) =
    TRIM(INDEX(CharacterData!$G$3:$G$36, MATCH(K510, CharacterData!$A$3:$A$36, 0))),
    INDEX(BuffData!$AT$3:$BO$119,
          MATCH(K510, BuffData!$A$3:$A$119, 0),
          MATCH($E522, BuffData!$AT$2:$BO$2, 0)
    ),
    0
  ),
-1
)</f>
        <v>0</v>
      </c>
      <c r="L522" s="5">
        <f>IFERROR(
  IF(
    TRIM(INDEX(CharacterData!$G$3:$G$36, MATCH($E511, CharacterData!$A$3:$A$36, 0))) =
    TRIM(INDEX(CharacterData!$G$3:$G$36, MATCH(L510, CharacterData!$A$3:$A$36, 0))),
    INDEX(SeasonData!$A$3:$W$27,
          MATCH(L510, SeasonData!$A$3:$A$27, 0),
          MATCH($E522, SeasonData!$A$2:$W$2, 0)
    ),
    0
  ),
-1
)</f>
        <v>0</v>
      </c>
      <c r="M522" s="5">
        <f t="shared" ref="M522" si="254">SUM(F522:L522)</f>
        <v>-1</v>
      </c>
      <c r="N522" s="22" t="s">
        <v>166</v>
      </c>
      <c r="O522" s="5" cm="1">
        <f t="array" ref="O522">IFERROR(
  INDEX($M512:$M533,
    MATCH(
      _xlfn.SWITCH(O512,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$E512:$E533, 0
    )
  ),
0
)</f>
        <v>0</v>
      </c>
      <c r="P522" s="5">
        <v>0</v>
      </c>
      <c r="Q522" s="5">
        <f t="shared" si="251"/>
        <v>0</v>
      </c>
      <c r="S522" s="22" t="s">
        <v>166</v>
      </c>
      <c r="T522" s="5" cm="1">
        <f t="array" ref="T522">IFERROR(
  INDEX($M512:$M533,
    MATCH(
      _xlfn.SWITCH(T512,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$E512:$E533, 0
    )
  ),
0
)</f>
        <v>0</v>
      </c>
      <c r="U522" s="5">
        <v>0</v>
      </c>
      <c r="V522" s="5">
        <f t="shared" si="252"/>
        <v>0</v>
      </c>
      <c r="X522" s="22" t="s">
        <v>166</v>
      </c>
      <c r="Y522" s="5" cm="1">
        <f t="array" ref="Y522">IFERROR(
  INDEX($M512:$M533,
    MATCH(
      _xlfn.SWITCH(Y512,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$E512:$E533, 0
    )
  ),
0
)</f>
        <v>0</v>
      </c>
      <c r="Z522" s="5">
        <v>0</v>
      </c>
      <c r="AA522" s="5">
        <f t="shared" si="253"/>
        <v>0</v>
      </c>
    </row>
    <row r="523" spans="1:27" x14ac:dyDescent="0.3">
      <c r="E523" s="22" t="s">
        <v>135</v>
      </c>
      <c r="F523" s="6"/>
      <c r="G523" s="5">
        <f>IFERROR(INDEX(BuffData!$B$3:$W$119, MATCH($E511, BuffData!$A$3:$A$119, 0), MATCH($E523, BuffData!$B$2:$W$2, 0)),-1)</f>
        <v>0</v>
      </c>
      <c r="H523" s="5">
        <f>IFERROR(INDEX(BuffData!$X$3:$AS$119, MATCH(H510, BuffData!$A$3:$A$119, 0), MATCH($E523, BuffData!$X$2:$AS$2, 0)),-1)</f>
        <v>-1</v>
      </c>
      <c r="I523" s="5">
        <f>IFERROR(INDEX(BuffData!$AT$3:$BO$119, MATCH(I$16, BuffData!$A$3:$A$119, 0), MATCH($E523, BuffData!$AT$2:$BO$2, 0)),-1)</f>
        <v>0</v>
      </c>
      <c r="J523" s="5">
        <f>IFERROR(INDEX(BuffData!$AT$3:$BO$119, MATCH(J$16, BuffData!$A$3:$A$119, 0), MATCH($E523, BuffData!$AT$2:$BO$2, 0)),-1)</f>
        <v>0</v>
      </c>
      <c r="K523" s="5">
        <f>IFERROR(INDEX(BuffData!$AT$3:$BO$119, MATCH(K$16, BuffData!$A$3:$A$119, 0), MATCH($E523, BuffData!$AT$2:$BO$2, 0)),-1)</f>
        <v>0</v>
      </c>
      <c r="L523" s="5">
        <f>IFERROR(INDEX(SeasonData!$A$3:$W$27, MATCH(L$16, SeasonData!$A$3:$A$116, 0), MATCH(E523, SeasonData!$A$2:$W$2, 0)),-1)</f>
        <v>0</v>
      </c>
      <c r="M523" s="5">
        <f>SUM(G523:L523)</f>
        <v>-1</v>
      </c>
      <c r="N523" s="22" t="s">
        <v>123</v>
      </c>
      <c r="O523" s="5">
        <f>$M528</f>
        <v>-1</v>
      </c>
      <c r="P523" s="5">
        <v>0</v>
      </c>
      <c r="Q523" s="5">
        <f t="shared" si="251"/>
        <v>-1</v>
      </c>
      <c r="S523" s="22" t="s">
        <v>123</v>
      </c>
      <c r="T523" s="5">
        <f>$M528</f>
        <v>-1</v>
      </c>
      <c r="U523" s="5">
        <v>0</v>
      </c>
      <c r="V523" s="5">
        <f t="shared" si="252"/>
        <v>-1</v>
      </c>
      <c r="X523" s="22" t="s">
        <v>123</v>
      </c>
      <c r="Y523" s="5">
        <f>$M528</f>
        <v>-1</v>
      </c>
      <c r="Z523" s="5">
        <v>0</v>
      </c>
      <c r="AA523" s="5">
        <f t="shared" si="253"/>
        <v>-1</v>
      </c>
    </row>
    <row r="524" spans="1:27" x14ac:dyDescent="0.3">
      <c r="E524" s="22" t="s">
        <v>136</v>
      </c>
      <c r="F524" s="6"/>
      <c r="G524" s="5">
        <f>IFERROR(INDEX(BuffData!$B$3:$W$119, MATCH($E511, BuffData!$A$3:$A$119, 0), MATCH($E524, BuffData!$B$2:$W$2, 0)),-1)</f>
        <v>0</v>
      </c>
      <c r="H524" s="5">
        <f>IFERROR(INDEX(BuffData!$X$3:$AS$119, MATCH(H510, BuffData!$A$3:$A$119, 0), MATCH($E524, BuffData!$X$2:$AS$2, 0)),-1)</f>
        <v>-1</v>
      </c>
      <c r="I524" s="5">
        <f>IFERROR(INDEX(BuffData!$AT$3:$BO$119, MATCH(I$16, BuffData!$A$3:$A$119, 0), MATCH($E524, BuffData!$AT$2:$BO$2, 0)),-1)</f>
        <v>0</v>
      </c>
      <c r="J524" s="5">
        <f>IFERROR(INDEX(BuffData!$AT$3:$BO$119, MATCH(J$16, BuffData!$A$3:$A$119, 0), MATCH($E524, BuffData!$AT$2:$BO$2, 0)),-1)</f>
        <v>0</v>
      </c>
      <c r="K524" s="5">
        <f>IFERROR(INDEX(BuffData!$AT$3:$BO$119, MATCH(K$16, BuffData!$A$3:$A$119, 0), MATCH($E524, BuffData!$AT$2:$BO$2, 0)),-1)</f>
        <v>0</v>
      </c>
      <c r="L524" s="5">
        <f>IFERROR(INDEX(SeasonData!$A$3:$W$27, MATCH(L$16, SeasonData!$A$3:$A$116, 0), MATCH(E524, SeasonData!$A$2:$W$2, 0)),-1)</f>
        <v>0</v>
      </c>
      <c r="M524" s="5">
        <f t="shared" ref="M524:M528" si="255">SUM(G524:L524)</f>
        <v>-1</v>
      </c>
      <c r="N524" s="22" t="s">
        <v>162</v>
      </c>
      <c r="O524" s="5">
        <f>$M529</f>
        <v>24</v>
      </c>
      <c r="P524" s="5">
        <v>0</v>
      </c>
      <c r="Q524" s="5">
        <f t="shared" si="251"/>
        <v>24</v>
      </c>
      <c r="S524" s="22" t="s">
        <v>162</v>
      </c>
      <c r="T524" s="5">
        <f>$M529</f>
        <v>24</v>
      </c>
      <c r="U524" s="5">
        <v>0</v>
      </c>
      <c r="V524" s="5">
        <f t="shared" si="252"/>
        <v>24</v>
      </c>
      <c r="X524" s="22" t="s">
        <v>162</v>
      </c>
      <c r="Y524" s="5">
        <f>$M529</f>
        <v>24</v>
      </c>
      <c r="Z524" s="5">
        <v>0</v>
      </c>
      <c r="AA524" s="5">
        <f t="shared" si="253"/>
        <v>24</v>
      </c>
    </row>
    <row r="525" spans="1:27" x14ac:dyDescent="0.3">
      <c r="E525" s="22" t="s">
        <v>139</v>
      </c>
      <c r="F525" s="6"/>
      <c r="G525" s="5">
        <f>IFERROR(INDEX(BuffData!$B$3:$W$119, MATCH($E511, BuffData!$A$3:$A$119, 0), MATCH($E525, BuffData!$B$2:$W$2, 0)),-1)</f>
        <v>0</v>
      </c>
      <c r="H525" s="5">
        <f>IFERROR(INDEX(BuffData!$X$3:$AS$119, MATCH(H510, BuffData!$A$3:$A$119, 0), MATCH($E525, BuffData!$X$2:$AS$2, 0)),-1)</f>
        <v>-1</v>
      </c>
      <c r="I525" s="5">
        <f>IFERROR(INDEX(BuffData!$AT$3:$BO$119, MATCH(I$16, BuffData!$A$3:$A$119, 0), MATCH($E525, BuffData!$AT$2:$BO$2, 0)),-1)</f>
        <v>0</v>
      </c>
      <c r="J525" s="5">
        <f>IFERROR(INDEX(BuffData!$AT$3:$BO$119, MATCH(J$16, BuffData!$A$3:$A$119, 0), MATCH($E525, BuffData!$AT$2:$BO$2, 0)),-1)</f>
        <v>0</v>
      </c>
      <c r="K525" s="5">
        <f>IFERROR(INDEX(BuffData!$AT$3:$BO$119, MATCH(K$16, BuffData!$A$3:$A$119, 0), MATCH($E525, BuffData!$AT$2:$BO$2, 0)),-1)</f>
        <v>0</v>
      </c>
      <c r="L525" s="5">
        <f>IFERROR(INDEX(SeasonData!$A$3:$W$27, MATCH(L$16, SeasonData!$A$3:$A$116, 0), MATCH(E525, SeasonData!$A$2:$W$2, 0)),-1)</f>
        <v>0</v>
      </c>
      <c r="M525" s="5">
        <f t="shared" si="255"/>
        <v>-1</v>
      </c>
      <c r="N525" s="5" t="s">
        <v>104</v>
      </c>
      <c r="O525" s="5">
        <f>$M530</f>
        <v>-1</v>
      </c>
      <c r="P525" s="5">
        <v>0</v>
      </c>
      <c r="Q525" s="5">
        <f t="shared" si="251"/>
        <v>-1</v>
      </c>
      <c r="S525" s="5" t="s">
        <v>104</v>
      </c>
      <c r="T525" s="5">
        <f>$M530</f>
        <v>-1</v>
      </c>
      <c r="U525" s="5">
        <v>0</v>
      </c>
      <c r="V525" s="5">
        <f t="shared" si="252"/>
        <v>-1</v>
      </c>
      <c r="X525" s="5" t="s">
        <v>104</v>
      </c>
      <c r="Y525" s="5">
        <f>$M530</f>
        <v>-1</v>
      </c>
      <c r="Z525" s="5">
        <v>0</v>
      </c>
      <c r="AA525" s="5">
        <f t="shared" si="253"/>
        <v>-1</v>
      </c>
    </row>
    <row r="526" spans="1:27" x14ac:dyDescent="0.3">
      <c r="E526" s="22" t="s">
        <v>137</v>
      </c>
      <c r="F526" s="6"/>
      <c r="G526" s="5">
        <f>IFERROR(INDEX(BuffData!$B$3:$W$119, MATCH($E511, BuffData!$A$3:$A$119, 0), MATCH($E526, BuffData!$B$2:$W$2, 0)),-1)</f>
        <v>0</v>
      </c>
      <c r="H526" s="5">
        <f>IFERROR(INDEX(BuffData!$X$3:$AS$119, MATCH(H510, BuffData!$A$3:$A$119, 0), MATCH($E526, BuffData!$X$2:$AS$2, 0)),-1)</f>
        <v>-1</v>
      </c>
      <c r="I526" s="5">
        <f>IFERROR(INDEX(BuffData!$AT$3:$BO$119, MATCH(I$16, BuffData!$A$3:$A$119, 0), MATCH($E526, BuffData!$AT$2:$BO$2, 0)),-1)</f>
        <v>0</v>
      </c>
      <c r="J526" s="5">
        <f>IFERROR(INDEX(BuffData!$AT$3:$BO$119, MATCH(J$16, BuffData!$A$3:$A$119, 0), MATCH($E526, BuffData!$AT$2:$BO$2, 0)),-1)</f>
        <v>0</v>
      </c>
      <c r="K526" s="5">
        <f>IFERROR(INDEX(BuffData!$AT$3:$BO$119, MATCH(K$16, BuffData!$A$3:$A$119, 0), MATCH($E526, BuffData!$AT$2:$BO$2, 0)),-1)</f>
        <v>0</v>
      </c>
      <c r="L526" s="5">
        <f>IFERROR(INDEX(SeasonData!$A$3:$W$27, MATCH(L$16, SeasonData!$A$3:$A$116, 0), MATCH(E526, SeasonData!$A$2:$W$2, 0)),-1)</f>
        <v>0</v>
      </c>
      <c r="M526" s="5">
        <f t="shared" si="255"/>
        <v>-1</v>
      </c>
      <c r="N526" s="5" t="s">
        <v>110</v>
      </c>
      <c r="O526" s="5">
        <f>$M531</f>
        <v>-1</v>
      </c>
      <c r="P526" s="5">
        <v>0</v>
      </c>
      <c r="Q526" s="5">
        <f t="shared" si="251"/>
        <v>-1</v>
      </c>
      <c r="S526" s="5" t="s">
        <v>110</v>
      </c>
      <c r="T526" s="5">
        <f>$M531</f>
        <v>-1</v>
      </c>
      <c r="U526" s="5">
        <v>0</v>
      </c>
      <c r="V526" s="5">
        <f t="shared" si="252"/>
        <v>-1</v>
      </c>
      <c r="X526" s="5" t="s">
        <v>110</v>
      </c>
      <c r="Y526" s="5">
        <f>$M531</f>
        <v>-1</v>
      </c>
      <c r="Z526" s="5">
        <v>0</v>
      </c>
      <c r="AA526" s="5">
        <f t="shared" si="253"/>
        <v>-1</v>
      </c>
    </row>
    <row r="527" spans="1:27" x14ac:dyDescent="0.3">
      <c r="E527" s="22" t="s">
        <v>138</v>
      </c>
      <c r="F527" s="6"/>
      <c r="G527" s="5">
        <f>IFERROR(INDEX(BuffData!$B$3:$W$119, MATCH($E511, BuffData!$A$3:$A$119, 0), MATCH($E527, BuffData!$B$2:$W$2, 0)),-1)</f>
        <v>0</v>
      </c>
      <c r="H527" s="5">
        <f>IFERROR(INDEX(BuffData!$X$3:$AS$119, MATCH(H510, BuffData!$A$3:$A$119, 0), MATCH($E527, BuffData!$X$2:$AS$2, 0)),-1)</f>
        <v>-1</v>
      </c>
      <c r="I527" s="5">
        <f>IFERROR(INDEX(BuffData!$AT$3:$BO$119, MATCH(I$16, BuffData!$A$3:$A$119, 0), MATCH($E527, BuffData!$AT$2:$BO$2, 0)),-1)</f>
        <v>0</v>
      </c>
      <c r="J527" s="5">
        <f>IFERROR(INDEX(BuffData!$AT$3:$BO$119, MATCH(J$16, BuffData!$A$3:$A$119, 0), MATCH($E527, BuffData!$AT$2:$BO$2, 0)),-1)</f>
        <v>0</v>
      </c>
      <c r="K527" s="5">
        <f>IFERROR(INDEX(BuffData!$AT$3:$BO$119, MATCH(K$16, BuffData!$A$3:$A$119, 0), MATCH($E527, BuffData!$AT$2:$BO$2, 0)),-1)</f>
        <v>0</v>
      </c>
      <c r="L527" s="5">
        <f>IFERROR(INDEX(SeasonData!$A$3:$W$27, MATCH(L$16, SeasonData!$A$3:$A$116, 0), MATCH(E527, SeasonData!$A$2:$W$2, 0)),-1)</f>
        <v>0</v>
      </c>
      <c r="M527" s="5">
        <f t="shared" si="255"/>
        <v>-1</v>
      </c>
      <c r="N527" s="5" t="s">
        <v>133</v>
      </c>
      <c r="O527" s="5">
        <f>$M532</f>
        <v>-1</v>
      </c>
      <c r="P527" s="5">
        <v>0</v>
      </c>
      <c r="Q527" s="5">
        <f t="shared" si="251"/>
        <v>-1</v>
      </c>
      <c r="S527" s="5" t="s">
        <v>133</v>
      </c>
      <c r="T527" s="5">
        <f>$M532</f>
        <v>-1</v>
      </c>
      <c r="U527" s="5">
        <v>0</v>
      </c>
      <c r="V527" s="5">
        <f t="shared" si="252"/>
        <v>-1</v>
      </c>
      <c r="X527" s="5" t="s">
        <v>133</v>
      </c>
      <c r="Y527" s="5">
        <f>$M532</f>
        <v>-1</v>
      </c>
      <c r="Z527" s="5">
        <v>0</v>
      </c>
      <c r="AA527" s="5">
        <f t="shared" si="253"/>
        <v>-1</v>
      </c>
    </row>
    <row r="528" spans="1:27" x14ac:dyDescent="0.3">
      <c r="E528" s="22" t="s">
        <v>123</v>
      </c>
      <c r="F528" s="6"/>
      <c r="G528" s="5">
        <f>IFERROR(INDEX(BuffData!$B$3:$W$119, MATCH($E511, BuffData!$A$3:$A$119, 0), MATCH($E528, BuffData!$B$2:$W$2, 0)),-1)</f>
        <v>0</v>
      </c>
      <c r="H528" s="5">
        <f>IFERROR(
  IF(
    TRIM(INDEX(CharacterData!$G$3:$G$36, MATCH($E511, CharacterData!$A$3:$A$36, 0))) =
    TRIM(INDEX(CharacterData!$G$3:$G$36, MATCH(H510, CharacterData!$A$3:$A$36, 0))),
    INDEX(BuffData!$X$3:$AS$119,
          MATCH(H510, BuffData!$A$3:$A$119, 0),
          MATCH($E528, BuffData!$X$2:$AS$2, 0)
    ),
    0
  ),
-1
)</f>
        <v>-1</v>
      </c>
      <c r="I528" s="5">
        <f>IFERROR(
  IF(
    TRIM(INDEX(CharacterData!$G$3:$G$36, MATCH($E511, CharacterData!$A$3:$A$36, 0))) =
    TRIM(INDEX(CharacterData!$G$3:$G$36, MATCH(I510, CharacterData!$A$3:$A$36, 0))),
    INDEX(BuffData!$AT$3:$BO$119,
          MATCH(I510, BuffData!$A$3:$A$119, 0),
          MATCH($E528, BuffData!$AT$2:$BO$2, 0)
    ),
    0
  ),
-1
)</f>
        <v>0</v>
      </c>
      <c r="J528" s="5">
        <f>IFERROR(
  IF(
    TRIM(INDEX(CharacterData!$G$3:$G$36, MATCH($E511, CharacterData!$A$3:$A$36, 0))) =
    TRIM(INDEX(CharacterData!$G$3:$G$36, MATCH(J510, CharacterData!$A$3:$A$36, 0))),
    INDEX(BuffData!$AT$3:$BO$119,
          MATCH(J510, BuffData!$A$3:$A$119, 0),
          MATCH($E528, BuffData!$AT$2:$BO$2, 0)
    ),
    0
  ),
-1
)</f>
        <v>0</v>
      </c>
      <c r="K528" s="5">
        <f>IFERROR(
  IF(
    TRIM(INDEX(CharacterData!$G$3:$G$36, MATCH($E511, CharacterData!$A$3:$A$36, 0))) =
    TRIM(INDEX(CharacterData!$G$3:$G$36, MATCH(K510, CharacterData!$A$3:$A$36, 0))),
    INDEX(BuffData!$AT$3:$BO$119,
          MATCH(K510, BuffData!$A$3:$A$119, 0),
          MATCH($E528, BuffData!$AT$2:$BO$2, 0)
    ),
    0
  ),
-1
)</f>
        <v>0</v>
      </c>
      <c r="L528" s="5">
        <f>IFERROR(
  IF(
    TRIM(INDEX(CharacterData!$G$3:$G$36, MATCH($E511, CharacterData!$A$3:$A$36, 0))) =
    TRIM(INDEX(CharacterData!$G$3:$G$36, MATCH(L510, CharacterData!$A$3:$A$36, 0))),
    INDEX(SeasonData!$A$3:$W$27,
          MATCH(L510, SeasonData!$A$3:$A$27, 0),
          MATCH($E528, SeasonData!$A$2:$W$2, 0)
    ),
    0
  ),
-1
)</f>
        <v>0</v>
      </c>
      <c r="M528" s="5">
        <f t="shared" si="255"/>
        <v>-1</v>
      </c>
    </row>
    <row r="529" spans="1:67" x14ac:dyDescent="0.3">
      <c r="E529" s="22" t="s">
        <v>162</v>
      </c>
      <c r="F529" s="6"/>
      <c r="G529" s="5">
        <f>IFERROR(INDEX(BuffData!$B$3:$W$119, MATCH($E511, BuffData!$A$3:$A$119, 0), MATCH($E529, BuffData!$B$2:$W$2, 0)),-1)</f>
        <v>0</v>
      </c>
      <c r="H529" s="5">
        <f>IFERROR(INDEX(BuffData!$X$3:$AS$119, MATCH(H510, BuffData!$A$3:$A$119, 0), MATCH($E529, BuffData!$X$2:$AS$2, 0)),-1)</f>
        <v>-1</v>
      </c>
      <c r="I529" s="5">
        <f>IFERROR(INDEX(BuffData!$AT$3:$BO$119, MATCH(I$16, BuffData!$A$3:$A$119, 0), MATCH($E529, BuffData!$AT$2:$BO$2, 0)),-1)</f>
        <v>0</v>
      </c>
      <c r="J529" s="5">
        <f>IFERROR(INDEX(BuffData!$AT$3:$BO$119, MATCH(J$16, BuffData!$A$3:$A$119, 0), MATCH($E529, BuffData!$AT$2:$BO$2, 0)),-1)</f>
        <v>0</v>
      </c>
      <c r="K529" s="5">
        <f>IFERROR(INDEX(BuffData!$AT$3:$BO$119, MATCH(K$16, BuffData!$A$3:$A$119, 0), MATCH($E529, BuffData!$AT$2:$BO$2, 0)),-1)</f>
        <v>25</v>
      </c>
      <c r="L529" s="5">
        <f>IFERROR(INDEX(SeasonData!$A$3:$W$27, MATCH(L$16, SeasonData!$A$3:$A$116, 0), MATCH(E529, SeasonData!$A$2:$W$2, 0)),-1)</f>
        <v>0</v>
      </c>
      <c r="M529" s="5">
        <f>SUM(G529:L529)</f>
        <v>24</v>
      </c>
      <c r="O529" s="5" t="s">
        <v>167</v>
      </c>
      <c r="P529" s="5">
        <f>Q514 * (Q515+100)/100 * Q516/100 * ((1-Q517/100) + Q517/100*Q518/100) * (Q519+Q520+Q521+100)/100 * (Q522+Q523+Q524+100)/100 * (800 + 8*$N$3 ) / (800 + 8*$N$3 + (792 + 8*$N$4)*(1-Q525/100)) * (1+Q526/100) * (1 - $Q$3/100 + Q527/100)</f>
        <v>30527.353550014876</v>
      </c>
      <c r="T529" s="5" t="s">
        <v>167</v>
      </c>
      <c r="U529" s="5">
        <v>1141</v>
      </c>
      <c r="Y529" s="5" t="s">
        <v>167</v>
      </c>
      <c r="Z529" s="5">
        <v>3670</v>
      </c>
    </row>
    <row r="530" spans="1:67" x14ac:dyDescent="0.3">
      <c r="E530" s="5" t="s">
        <v>104</v>
      </c>
      <c r="F530" s="6"/>
      <c r="G530" s="5">
        <f>IFERROR(INDEX(BuffData!$B$3:$W$119, MATCH($E511, BuffData!$A$3:$A$119, 0), MATCH($E530, BuffData!$B$2:$W$2, 0)),-1)</f>
        <v>0</v>
      </c>
      <c r="H530" s="5">
        <f>IFERROR(INDEX(BuffData!$X$3:$AS$119, MATCH(H510, BuffData!$A$3:$A$119, 0), MATCH($E530, BuffData!$X$2:$AS$2, 0)),-1)</f>
        <v>-1</v>
      </c>
      <c r="I530" s="5">
        <f>IFERROR(INDEX(BuffData!$AT$3:$BO$119, MATCH(I$16, BuffData!$A$3:$A$119, 0), MATCH($E530, BuffData!$AT$2:$BO$2, 0)),-1)</f>
        <v>0</v>
      </c>
      <c r="J530" s="5">
        <f>IFERROR(INDEX(BuffData!$AT$3:$BO$119, MATCH(J$16, BuffData!$A$3:$A$119, 0), MATCH($E530, BuffData!$AT$2:$BO$2, 0)),-1)</f>
        <v>0</v>
      </c>
      <c r="K530" s="5">
        <f>IFERROR(INDEX(BuffData!$AT$3:$BO$119, MATCH(K$16, BuffData!$A$3:$A$119, 0), MATCH($E530, BuffData!$AT$2:$BO$2, 0)),-1)</f>
        <v>0</v>
      </c>
      <c r="L530" s="5">
        <f>IFERROR(INDEX(SeasonData!$A$3:$W$27, MATCH(L$16, SeasonData!$A$3:$A$116, 0), MATCH(E530, SeasonData!$A$2:$W$2, 0)),-1)</f>
        <v>0</v>
      </c>
      <c r="M530" s="5">
        <f t="shared" ref="M530:M532" si="256">SUM(G530:L530)</f>
        <v>-1</v>
      </c>
    </row>
    <row r="531" spans="1:67" x14ac:dyDescent="0.3">
      <c r="E531" s="5" t="s">
        <v>110</v>
      </c>
      <c r="F531" s="6"/>
      <c r="G531" s="5">
        <f>IFERROR(INDEX(BuffData!$B$3:$W$119, MATCH($E511, BuffData!$A$3:$A$119, 0), MATCH($E531, BuffData!$B$2:$W$2, 0)),-1)</f>
        <v>0</v>
      </c>
      <c r="H531" s="5">
        <f>IFERROR(INDEX(BuffData!$X$3:$AS$119, MATCH(H510, BuffData!$A$3:$A$119, 0), MATCH($E531, BuffData!$X$2:$AS$2, 0)),-1)</f>
        <v>-1</v>
      </c>
      <c r="I531" s="5">
        <f>IFERROR(INDEX(BuffData!$AT$3:$BO$119, MATCH(I$16, BuffData!$A$3:$A$119, 0), MATCH($E531, BuffData!$AT$2:$BO$2, 0)),-1)</f>
        <v>0</v>
      </c>
      <c r="J531" s="5">
        <f>IFERROR(INDEX(BuffData!$AT$3:$BO$119, MATCH(J$16, BuffData!$A$3:$A$119, 0), MATCH($E531, BuffData!$AT$2:$BO$2, 0)),-1)</f>
        <v>0</v>
      </c>
      <c r="K531" s="5">
        <f>IFERROR(INDEX(BuffData!$AT$3:$BO$119, MATCH(K$16, BuffData!$A$3:$A$119, 0), MATCH($E531, BuffData!$AT$2:$BO$2, 0)),-1)</f>
        <v>0</v>
      </c>
      <c r="L531" s="5">
        <f>IFERROR(INDEX(SeasonData!$A$3:$W$27, MATCH(L$16, SeasonData!$A$3:$A$116, 0), MATCH(E531, SeasonData!$A$2:$W$2, 0)),-1)</f>
        <v>0</v>
      </c>
      <c r="M531" s="5">
        <f t="shared" si="256"/>
        <v>-1</v>
      </c>
    </row>
    <row r="532" spans="1:67" x14ac:dyDescent="0.3">
      <c r="E532" s="5" t="s">
        <v>133</v>
      </c>
      <c r="F532" s="6"/>
      <c r="G532" s="5">
        <f>IFERROR(INDEX(BuffData!$B$3:$W$119, MATCH($E511, BuffData!$A$3:$A$119, 0), MATCH($E532, BuffData!$B$2:$W$2, 0)),-1)</f>
        <v>0</v>
      </c>
      <c r="H532" s="5">
        <f>IFERROR(INDEX(BuffData!$X$3:$AS$119, MATCH(H510, BuffData!$A$3:$A$119, 0), MATCH($E532, BuffData!$X$2:$AS$2, 0)),-1)</f>
        <v>-1</v>
      </c>
      <c r="I532" s="5">
        <f>IFERROR(INDEX(BuffData!$AT$3:$BO$119, MATCH(I$16, BuffData!$A$3:$A$119, 0), MATCH($E532, BuffData!$AT$2:$BO$2, 0)),-1)</f>
        <v>0</v>
      </c>
      <c r="J532" s="5">
        <f>IFERROR(INDEX(BuffData!$AT$3:$BO$119, MATCH(J$16, BuffData!$A$3:$A$119, 0), MATCH($E532, BuffData!$AT$2:$BO$2, 0)),-1)</f>
        <v>0</v>
      </c>
      <c r="K532" s="5">
        <f>IFERROR(INDEX(BuffData!$AT$3:$BO$119, MATCH(K$16, BuffData!$A$3:$A$119, 0), MATCH($E532, BuffData!$AT$2:$BO$2, 0)),-1)</f>
        <v>0</v>
      </c>
      <c r="L532" s="5">
        <f>IFERROR(INDEX(SeasonData!$A$3:$W$27, MATCH(L$16, SeasonData!$A$3:$A$116, 0), MATCH(E532, SeasonData!$A$2:$W$2, 0)),-1)</f>
        <v>0</v>
      </c>
      <c r="M532" s="5">
        <f t="shared" si="256"/>
        <v>-1</v>
      </c>
    </row>
    <row r="536" spans="1:67" x14ac:dyDescent="0.3">
      <c r="H536" s="5" t="str">
        <f>IFERROR(
  CHOOSE(
    MATCH(E537, $E$2:$E$4, 0),
    $E$3, $E$4, $E$2
  ),
  "선택 필요"
)</f>
        <v>선택 필요</v>
      </c>
      <c r="I536" s="5" t="str">
        <f>$E$2</f>
        <v>유노</v>
      </c>
      <c r="J536" s="5" t="str">
        <f>$E$3</f>
        <v>린네</v>
      </c>
      <c r="K536" s="5" t="str">
        <f>$E$4</f>
        <v>모니에</v>
      </c>
      <c r="L536" s="5" t="str">
        <f>$K$3</f>
        <v>능양</v>
      </c>
      <c r="N536" s="23" t="s">
        <v>152</v>
      </c>
    </row>
    <row r="537" spans="1:67" x14ac:dyDescent="0.3">
      <c r="E537" s="23" t="s">
        <v>32</v>
      </c>
      <c r="F537" s="5" t="s">
        <v>143</v>
      </c>
      <c r="G537" s="5" t="s">
        <v>105</v>
      </c>
      <c r="H537" s="5" t="s">
        <v>142</v>
      </c>
      <c r="I537" s="5" t="s">
        <v>124</v>
      </c>
      <c r="J537" s="5" t="s">
        <v>125</v>
      </c>
      <c r="K537" s="5" t="s">
        <v>151</v>
      </c>
      <c r="L537" s="5" t="s">
        <v>149</v>
      </c>
      <c r="M537" s="5" t="s">
        <v>109</v>
      </c>
      <c r="N537" s="5" t="s">
        <v>150</v>
      </c>
      <c r="O537" s="153" t="s">
        <v>114</v>
      </c>
      <c r="P537" s="154"/>
      <c r="Q537" s="155"/>
      <c r="S537" s="5" t="s">
        <v>150</v>
      </c>
      <c r="T537" s="153" t="s">
        <v>157</v>
      </c>
      <c r="U537" s="154"/>
      <c r="V537" s="155"/>
      <c r="X537" s="5" t="s">
        <v>150</v>
      </c>
      <c r="Y537" s="153" t="s">
        <v>239</v>
      </c>
      <c r="Z537" s="154"/>
      <c r="AA537" s="155"/>
      <c r="AC537" s="5" t="s">
        <v>150</v>
      </c>
      <c r="AD537" s="153" t="s">
        <v>154</v>
      </c>
      <c r="AE537" s="154"/>
      <c r="AF537" s="155"/>
      <c r="AH537" s="5" t="s">
        <v>150</v>
      </c>
      <c r="AI537" s="153" t="s">
        <v>240</v>
      </c>
      <c r="AJ537" s="154"/>
      <c r="AK537" s="155"/>
      <c r="AM537" s="5" t="s">
        <v>150</v>
      </c>
      <c r="AN537" s="153" t="s">
        <v>238</v>
      </c>
      <c r="AO537" s="154"/>
      <c r="AP537" s="155"/>
      <c r="AR537" s="5" t="s">
        <v>150</v>
      </c>
      <c r="AS537" s="153" t="s">
        <v>240</v>
      </c>
      <c r="AT537" s="154"/>
      <c r="AU537" s="155"/>
      <c r="AW537" s="5" t="s">
        <v>150</v>
      </c>
      <c r="AX537" s="153" t="s">
        <v>239</v>
      </c>
      <c r="AY537" s="154"/>
      <c r="AZ537" s="155"/>
      <c r="BB537" s="5" t="s">
        <v>150</v>
      </c>
      <c r="BC537" s="153" t="s">
        <v>241</v>
      </c>
      <c r="BD537" s="154"/>
      <c r="BE537" s="155"/>
      <c r="BG537" s="5" t="s">
        <v>150</v>
      </c>
      <c r="BH537" s="153" t="s">
        <v>240</v>
      </c>
      <c r="BI537" s="154"/>
      <c r="BJ537" s="155"/>
      <c r="BL537" s="5" t="s">
        <v>150</v>
      </c>
      <c r="BM537" s="153" t="s">
        <v>177</v>
      </c>
      <c r="BN537" s="154"/>
      <c r="BO537" s="155"/>
    </row>
    <row r="538" spans="1:67" x14ac:dyDescent="0.3">
      <c r="E538" s="5" t="s">
        <v>115</v>
      </c>
      <c r="F538" s="5">
        <f>INDEX(CharacterData!$A$3:$AV$36, MATCH(E537, CharacterData!$A$3:$A$36, 0), MATCH($E538, CharacterData!$A$2:$AV$2, 0))</f>
        <v>1013</v>
      </c>
      <c r="G538" s="6"/>
      <c r="H538" s="6"/>
      <c r="I538" s="6"/>
      <c r="J538" s="6"/>
      <c r="K538" s="6"/>
      <c r="L538" s="6"/>
      <c r="M538" s="5">
        <f>F538</f>
        <v>1013</v>
      </c>
      <c r="N538" s="5" t="s">
        <v>118</v>
      </c>
      <c r="O538" s="153" t="s">
        <v>159</v>
      </c>
      <c r="P538" s="154"/>
      <c r="Q538" s="155"/>
      <c r="S538" s="5" t="s">
        <v>118</v>
      </c>
      <c r="T538" s="153" t="s">
        <v>172</v>
      </c>
      <c r="U538" s="154"/>
      <c r="V538" s="155"/>
      <c r="X538" s="5" t="s">
        <v>118</v>
      </c>
      <c r="Y538" s="153" t="s">
        <v>171</v>
      </c>
      <c r="Z538" s="154"/>
      <c r="AA538" s="155"/>
      <c r="AC538" s="5" t="s">
        <v>118</v>
      </c>
      <c r="AD538" s="153" t="s">
        <v>172</v>
      </c>
      <c r="AE538" s="154"/>
      <c r="AF538" s="155"/>
      <c r="AH538" s="5" t="s">
        <v>118</v>
      </c>
      <c r="AI538" s="153" t="s">
        <v>172</v>
      </c>
      <c r="AJ538" s="154"/>
      <c r="AK538" s="155"/>
      <c r="AM538" s="5" t="s">
        <v>118</v>
      </c>
      <c r="AN538" s="153" t="s">
        <v>164</v>
      </c>
      <c r="AO538" s="154"/>
      <c r="AP538" s="155"/>
      <c r="AR538" s="5" t="s">
        <v>118</v>
      </c>
      <c r="AS538" s="153" t="s">
        <v>172</v>
      </c>
      <c r="AT538" s="154"/>
      <c r="AU538" s="155"/>
      <c r="AW538" s="5" t="s">
        <v>118</v>
      </c>
      <c r="AX538" s="153" t="s">
        <v>171</v>
      </c>
      <c r="AY538" s="154"/>
      <c r="AZ538" s="155"/>
      <c r="BB538" s="5" t="s">
        <v>118</v>
      </c>
      <c r="BC538" s="153" t="s">
        <v>172</v>
      </c>
      <c r="BD538" s="154"/>
      <c r="BE538" s="155"/>
      <c r="BG538" s="5" t="s">
        <v>118</v>
      </c>
      <c r="BH538" s="153" t="s">
        <v>172</v>
      </c>
      <c r="BI538" s="154"/>
      <c r="BJ538" s="155"/>
      <c r="BL538" s="5" t="s">
        <v>118</v>
      </c>
      <c r="BM538" s="153" t="s">
        <v>159</v>
      </c>
      <c r="BN538" s="154"/>
      <c r="BO538" s="155"/>
    </row>
    <row r="539" spans="1:67" x14ac:dyDescent="0.3">
      <c r="A539" s="1" t="s">
        <v>32</v>
      </c>
      <c r="B539" s="1" t="s">
        <v>178</v>
      </c>
      <c r="C539" s="1">
        <f>P555+U555+Z555+AE555+AJ555+AO555+AT555+AY555+BD555+BI555+BN555+BS555+BX555+CC555+CH555+CM555</f>
        <v>509449.82094514044</v>
      </c>
      <c r="E539" s="5" t="s">
        <v>116</v>
      </c>
      <c r="F539" s="5">
        <f>INDEX(CharacterData!$A$3:$AV$36, MATCH(E537, CharacterData!$A$3:$A$36, 0), MATCH($E539, CharacterData!$A$2:$AV$2, 0))</f>
        <v>109.55083909180652</v>
      </c>
      <c r="G539" s="5">
        <f>IFERROR(INDEX(BuffData!$B$3:$W$119, MATCH($E537, BuffData!$A$3:$A$119, 0), MATCH("공격력 버프", BuffData!$B$2:$W$2, 0)),-1)</f>
        <v>0</v>
      </c>
      <c r="H539" s="5">
        <f>IFERROR(INDEX(BuffData!$X$3:$AS$119, MATCH(H536, BuffData!$A$3:$A$119, 0), MATCH("공격력 버프", BuffData!$X$2:$AS$2, 0)),-1)</f>
        <v>-1</v>
      </c>
      <c r="I539" s="5">
        <f>IFERROR(INDEX(BuffData!$AT$3:$BO$119, MATCH(I$16, BuffData!$A$3:$A$119, 0), MATCH("공격력 버프", BuffData!$AT$2:$BO$2, 0)),-1)</f>
        <v>0</v>
      </c>
      <c r="J539" s="5">
        <f>IFERROR(INDEX(BuffData!$AT$3:$BO$119, MATCH(J$16, BuffData!$A$3:$A$119, 0), MATCH("공격력 버프", BuffData!$AT$2:$BO$2, 0)),-1)</f>
        <v>0</v>
      </c>
      <c r="K539" s="5">
        <f>IFERROR(INDEX(BuffData!$AT$3:$BO$119, MATCH(K$16, BuffData!$A$3:$A$119, 0), MATCH("공격력 버프", BuffData!$AT$2:$BO$2, 0)),-1)</f>
        <v>25</v>
      </c>
      <c r="L539" s="5">
        <f>IFERROR(INDEX(SeasonData!$A$3:$W$27, MATCH(L$16, SeasonData!$A$3:$A$116, 0), MATCH("공격력 버프", SeasonData!$A$2:$W$2, 0)),-1)</f>
        <v>0</v>
      </c>
      <c r="M539" s="5">
        <f>SUM(F539:L539)</f>
        <v>133.55083909180652</v>
      </c>
      <c r="N539" s="5"/>
      <c r="O539" s="5" t="s">
        <v>112</v>
      </c>
      <c r="P539" s="5" t="s">
        <v>113</v>
      </c>
      <c r="Q539" s="5" t="s">
        <v>111</v>
      </c>
      <c r="S539" s="5"/>
      <c r="T539" s="5" t="s">
        <v>112</v>
      </c>
      <c r="U539" s="5" t="s">
        <v>113</v>
      </c>
      <c r="V539" s="5" t="s">
        <v>111</v>
      </c>
      <c r="X539" s="5"/>
      <c r="Y539" s="5" t="s">
        <v>112</v>
      </c>
      <c r="Z539" s="5" t="s">
        <v>113</v>
      </c>
      <c r="AA539" s="5" t="s">
        <v>111</v>
      </c>
      <c r="AC539" s="5"/>
      <c r="AD539" s="5" t="s">
        <v>112</v>
      </c>
      <c r="AE539" s="5" t="s">
        <v>113</v>
      </c>
      <c r="AF539" s="5" t="s">
        <v>111</v>
      </c>
      <c r="AH539" s="5"/>
      <c r="AI539" s="5" t="s">
        <v>112</v>
      </c>
      <c r="AJ539" s="5" t="s">
        <v>113</v>
      </c>
      <c r="AK539" s="5" t="s">
        <v>111</v>
      </c>
      <c r="AM539" s="5"/>
      <c r="AN539" s="5" t="s">
        <v>112</v>
      </c>
      <c r="AO539" s="5" t="s">
        <v>113</v>
      </c>
      <c r="AP539" s="5" t="s">
        <v>111</v>
      </c>
      <c r="AR539" s="5"/>
      <c r="AS539" s="5" t="s">
        <v>112</v>
      </c>
      <c r="AT539" s="5" t="s">
        <v>113</v>
      </c>
      <c r="AU539" s="5" t="s">
        <v>111</v>
      </c>
      <c r="AW539" s="5"/>
      <c r="AX539" s="5" t="s">
        <v>112</v>
      </c>
      <c r="AY539" s="5" t="s">
        <v>113</v>
      </c>
      <c r="AZ539" s="5" t="s">
        <v>111</v>
      </c>
      <c r="BB539" s="5"/>
      <c r="BC539" s="5" t="s">
        <v>112</v>
      </c>
      <c r="BD539" s="5" t="s">
        <v>113</v>
      </c>
      <c r="BE539" s="5" t="s">
        <v>111</v>
      </c>
      <c r="BG539" s="5"/>
      <c r="BH539" s="5" t="s">
        <v>112</v>
      </c>
      <c r="BI539" s="5" t="s">
        <v>113</v>
      </c>
      <c r="BJ539" s="5" t="s">
        <v>111</v>
      </c>
      <c r="BL539" s="5"/>
      <c r="BM539" s="5" t="s">
        <v>112</v>
      </c>
      <c r="BN539" s="5" t="s">
        <v>113</v>
      </c>
      <c r="BO539" s="5" t="s">
        <v>111</v>
      </c>
    </row>
    <row r="540" spans="1:67" x14ac:dyDescent="0.3">
      <c r="B540" s="1" t="s">
        <v>179</v>
      </c>
      <c r="C540" s="1">
        <v>14.5</v>
      </c>
      <c r="E540" s="5" t="s">
        <v>1</v>
      </c>
      <c r="F540" s="5">
        <f>INDEX(CharacterData!$A$3:$AV$36, MATCH(E537, CharacterData!$A$3:$A$36, 0), MATCH($E540, CharacterData!$A$2:$AV$2, 0))</f>
        <v>54.5</v>
      </c>
      <c r="G540" s="5">
        <f>IFERROR(INDEX(BuffData!$B$3:$W$119, MATCH($E537, BuffData!$A$3:$A$119, 0), MATCH($E540, BuffData!$B$2:$W$2, 0)),-1)</f>
        <v>0</v>
      </c>
      <c r="H540" s="5">
        <f>IFERROR(INDEX(BuffData!$X$3:$AS$119, MATCH(H536, BuffData!$A$3:$A$119, 0), MATCH($E540, BuffData!$X$2:$AS$2, 0)),-1)</f>
        <v>-1</v>
      </c>
      <c r="I540" s="5">
        <f>IFERROR(INDEX(BuffData!$AT$3:$BO$119, MATCH(I$16, BuffData!$A$3:$A$119, 0), MATCH($E540, BuffData!$AT$2:$BO$2, 0)),-1)</f>
        <v>0</v>
      </c>
      <c r="J540" s="5">
        <f>IFERROR(INDEX(BuffData!$AT$3:$BO$119, MATCH(J$16, BuffData!$A$3:$A$119, 0), MATCH($E540, BuffData!$AT$2:$BO$2, 0)),-1)</f>
        <v>0</v>
      </c>
      <c r="K540" s="5">
        <f>IFERROR(INDEX(BuffData!$AT$3:$BO$119, MATCH(K$16, BuffData!$A$3:$A$119, 0), MATCH($E540, BuffData!$AT$2:$BO$2, 0)),-1)</f>
        <v>0</v>
      </c>
      <c r="L540" s="5">
        <f>IFERROR(INDEX(SeasonData!$A$3:$W$27, MATCH(L$16, SeasonData!$A$3:$A$116, 0), MATCH(E540, SeasonData!$A$2:$W$2, 0)),-1)</f>
        <v>0</v>
      </c>
      <c r="M540" s="5">
        <f t="shared" ref="M540:M546" si="257">SUM(F540:L540)</f>
        <v>53.5</v>
      </c>
      <c r="N540" s="5" t="s">
        <v>115</v>
      </c>
      <c r="O540" s="6"/>
      <c r="P540" s="6"/>
      <c r="Q540" s="5">
        <f>$M538</f>
        <v>1013</v>
      </c>
      <c r="S540" s="5" t="s">
        <v>115</v>
      </c>
      <c r="T540" s="6"/>
      <c r="U540" s="6"/>
      <c r="V540" s="5">
        <f>$M538</f>
        <v>1013</v>
      </c>
      <c r="X540" s="5" t="s">
        <v>115</v>
      </c>
      <c r="Y540" s="6"/>
      <c r="Z540" s="6"/>
      <c r="AA540" s="5">
        <f>$M538</f>
        <v>1013</v>
      </c>
      <c r="AC540" s="5" t="s">
        <v>115</v>
      </c>
      <c r="AD540" s="6"/>
      <c r="AE540" s="6"/>
      <c r="AF540" s="5">
        <f>$M538</f>
        <v>1013</v>
      </c>
      <c r="AH540" s="5" t="s">
        <v>115</v>
      </c>
      <c r="AI540" s="6"/>
      <c r="AJ540" s="6"/>
      <c r="AK540" s="5">
        <f>$M538</f>
        <v>1013</v>
      </c>
      <c r="AM540" s="5" t="s">
        <v>115</v>
      </c>
      <c r="AN540" s="6"/>
      <c r="AO540" s="6"/>
      <c r="AP540" s="5">
        <f>$M538</f>
        <v>1013</v>
      </c>
      <c r="AR540" s="5" t="s">
        <v>115</v>
      </c>
      <c r="AS540" s="6"/>
      <c r="AT540" s="6"/>
      <c r="AU540" s="5">
        <f>$M538</f>
        <v>1013</v>
      </c>
      <c r="AW540" s="5" t="s">
        <v>115</v>
      </c>
      <c r="AX540" s="6"/>
      <c r="AY540" s="6"/>
      <c r="AZ540" s="5">
        <f>$M538</f>
        <v>1013</v>
      </c>
      <c r="BB540" s="5" t="s">
        <v>115</v>
      </c>
      <c r="BC540" s="6"/>
      <c r="BD540" s="6"/>
      <c r="BE540" s="5">
        <f>$M538</f>
        <v>1013</v>
      </c>
      <c r="BG540" s="5" t="s">
        <v>115</v>
      </c>
      <c r="BH540" s="6"/>
      <c r="BI540" s="6"/>
      <c r="BJ540" s="5">
        <f>$M538</f>
        <v>1013</v>
      </c>
      <c r="BL540" s="5" t="s">
        <v>115</v>
      </c>
      <c r="BM540" s="6"/>
      <c r="BN540" s="6"/>
      <c r="BO540" s="5">
        <f>$M538</f>
        <v>1013</v>
      </c>
    </row>
    <row r="541" spans="1:67" x14ac:dyDescent="0.3">
      <c r="E541" s="5" t="s">
        <v>87</v>
      </c>
      <c r="F541" s="5">
        <f>INDEX(CharacterData!$A$3:$AV$36, MATCH(E537, CharacterData!$A$3:$A$36, 0), MATCH($E541, CharacterData!$A$2:$AV$2, 0))</f>
        <v>260.39999999999998</v>
      </c>
      <c r="G541" s="5">
        <f>IFERROR(INDEX(BuffData!$B$3:$W$119, MATCH($E537, BuffData!$A$3:$A$119, 0), MATCH($E541, BuffData!$B$2:$W$2, 0)),-1)</f>
        <v>0</v>
      </c>
      <c r="H541" s="5">
        <f>IFERROR(INDEX(BuffData!$X$3:$AS$119, MATCH(H536, BuffData!$A$3:$A$119, 0), MATCH($E541, BuffData!$X$2:$AS$2, 0)),-1)</f>
        <v>-1</v>
      </c>
      <c r="I541" s="5">
        <f>IFERROR(INDEX(BuffData!$AT$3:$BO$119, MATCH(I$16, BuffData!$A$3:$A$119, 0), MATCH($E541, BuffData!$AT$2:$BO$2, 0)),-1)</f>
        <v>0</v>
      </c>
      <c r="J541" s="5">
        <f>IFERROR(INDEX(BuffData!$AT$3:$BO$119, MATCH(J$16, BuffData!$A$3:$A$119, 0), MATCH($E541, BuffData!$AT$2:$BO$2, 0)),-1)</f>
        <v>0</v>
      </c>
      <c r="K541" s="5">
        <f>IFERROR(INDEX(BuffData!$AT$3:$BO$119, MATCH(K$16, BuffData!$A$3:$A$119, 0), MATCH($E541, BuffData!$AT$2:$BO$2, 0)),-1)</f>
        <v>20</v>
      </c>
      <c r="L541" s="5">
        <f>IFERROR(INDEX(SeasonData!$A$3:$W$27, MATCH(L$16, SeasonData!$A$3:$A$116, 0), MATCH(E541, SeasonData!$A$2:$W$2, 0)),-1)</f>
        <v>0</v>
      </c>
      <c r="M541" s="5">
        <f t="shared" si="257"/>
        <v>279.39999999999998</v>
      </c>
      <c r="N541" s="5" t="s">
        <v>116</v>
      </c>
      <c r="O541" s="5">
        <f>ROUND($M539,2)</f>
        <v>133.55000000000001</v>
      </c>
      <c r="P541" s="5">
        <v>0</v>
      </c>
      <c r="Q541" s="5">
        <f>P541+O541</f>
        <v>133.55000000000001</v>
      </c>
      <c r="S541" s="5" t="s">
        <v>116</v>
      </c>
      <c r="T541" s="5">
        <f>ROUND($M539,2)</f>
        <v>133.55000000000001</v>
      </c>
      <c r="U541" s="5">
        <v>0</v>
      </c>
      <c r="V541" s="5">
        <f>U541+T541</f>
        <v>133.55000000000001</v>
      </c>
      <c r="X541" s="5" t="s">
        <v>116</v>
      </c>
      <c r="Y541" s="5">
        <f>ROUND($M539,2)</f>
        <v>133.55000000000001</v>
      </c>
      <c r="Z541" s="5">
        <v>0</v>
      </c>
      <c r="AA541" s="5">
        <f>Z541+Y541</f>
        <v>133.55000000000001</v>
      </c>
      <c r="AC541" s="5" t="s">
        <v>116</v>
      </c>
      <c r="AD541" s="5">
        <f>ROUND($M539,2)</f>
        <v>133.55000000000001</v>
      </c>
      <c r="AE541" s="5">
        <v>0</v>
      </c>
      <c r="AF541" s="5">
        <f>AE541+AD541</f>
        <v>133.55000000000001</v>
      </c>
      <c r="AH541" s="5" t="s">
        <v>116</v>
      </c>
      <c r="AI541" s="5">
        <f>ROUND($M539,2)</f>
        <v>133.55000000000001</v>
      </c>
      <c r="AJ541" s="5">
        <v>0</v>
      </c>
      <c r="AK541" s="5">
        <f>AJ541+AI541</f>
        <v>133.55000000000001</v>
      </c>
      <c r="AM541" s="5" t="s">
        <v>116</v>
      </c>
      <c r="AN541" s="5">
        <f>ROUND($M539,2)</f>
        <v>133.55000000000001</v>
      </c>
      <c r="AO541" s="5">
        <v>0</v>
      </c>
      <c r="AP541" s="5">
        <f>AO541+AN541</f>
        <v>133.55000000000001</v>
      </c>
      <c r="AR541" s="5" t="s">
        <v>116</v>
      </c>
      <c r="AS541" s="5">
        <f>ROUND($M539,2)</f>
        <v>133.55000000000001</v>
      </c>
      <c r="AT541" s="5">
        <v>0</v>
      </c>
      <c r="AU541" s="5">
        <f>AT541+AS541</f>
        <v>133.55000000000001</v>
      </c>
      <c r="AW541" s="5" t="s">
        <v>116</v>
      </c>
      <c r="AX541" s="5">
        <f>ROUND($M539,2)</f>
        <v>133.55000000000001</v>
      </c>
      <c r="AY541" s="5">
        <v>0</v>
      </c>
      <c r="AZ541" s="5">
        <f>AY541+AX541</f>
        <v>133.55000000000001</v>
      </c>
      <c r="BB541" s="5" t="s">
        <v>116</v>
      </c>
      <c r="BC541" s="5">
        <f>ROUND($M539,2)</f>
        <v>133.55000000000001</v>
      </c>
      <c r="BD541" s="5">
        <v>0</v>
      </c>
      <c r="BE541" s="5">
        <f>BD541+BC541</f>
        <v>133.55000000000001</v>
      </c>
      <c r="BG541" s="5" t="s">
        <v>116</v>
      </c>
      <c r="BH541" s="5">
        <f>ROUND($M539,2)</f>
        <v>133.55000000000001</v>
      </c>
      <c r="BI541" s="5">
        <v>0</v>
      </c>
      <c r="BJ541" s="5">
        <f>BI541+BH541</f>
        <v>133.55000000000001</v>
      </c>
      <c r="BL541" s="5" t="s">
        <v>116</v>
      </c>
      <c r="BM541" s="5">
        <f>ROUND($M539,2)</f>
        <v>133.55000000000001</v>
      </c>
      <c r="BN541" s="5">
        <v>0</v>
      </c>
      <c r="BO541" s="5">
        <f>BN541+BM541</f>
        <v>133.55000000000001</v>
      </c>
    </row>
    <row r="542" spans="1:67" x14ac:dyDescent="0.3">
      <c r="E542" s="21" t="s">
        <v>99</v>
      </c>
      <c r="F542" s="5">
        <f>INDEX(CharacterData!$A$3:$AV$36, MATCH(E537, CharacterData!$A$3:$A$36, 0), MATCH($E542, CharacterData!$A$2:$AV$2, 0))</f>
        <v>0</v>
      </c>
      <c r="G542" s="5">
        <f>IFERROR(INDEX(BuffData!$B$3:$W$119, MATCH($E537, BuffData!$A$3:$A$119, 0), MATCH($E542, BuffData!$B$2:$W$2, 0)),-1)</f>
        <v>0</v>
      </c>
      <c r="H542" s="5">
        <f>IFERROR(INDEX(BuffData!$X$3:$AS$119, MATCH(H536, BuffData!$A$3:$A$119, 0), MATCH($E542, BuffData!$X$2:$AS$2, 0)),-1)</f>
        <v>-1</v>
      </c>
      <c r="I542" s="5">
        <f>IFERROR(INDEX(BuffData!$AT$3:$BO$119, MATCH(I$16, BuffData!$A$3:$A$119, 0), MATCH($E542, BuffData!$AT$2:$BO$2, 0)),-1)</f>
        <v>0</v>
      </c>
      <c r="J542" s="5">
        <f>IFERROR(INDEX(BuffData!$AT$3:$BO$119, MATCH(J$16, BuffData!$A$3:$A$119, 0), MATCH($E542, BuffData!$AT$2:$BO$2, 0)),-1)</f>
        <v>0</v>
      </c>
      <c r="K542" s="5">
        <f>IFERROR(INDEX(BuffData!$AT$3:$BO$119, MATCH(K$16, BuffData!$A$3:$A$119, 0), MATCH($E542, BuffData!$AT$2:$BO$2, 0)),-1)</f>
        <v>0</v>
      </c>
      <c r="L542" s="5">
        <f>IFERROR(INDEX(SeasonData!$A$3:$W$27, MATCH(L$16, SeasonData!$A$3:$A$116, 0), MATCH(E542, SeasonData!$A$2:$W$2, 0)),-1)</f>
        <v>0</v>
      </c>
      <c r="M542" s="5">
        <f t="shared" si="257"/>
        <v>-1</v>
      </c>
      <c r="N542" s="5" t="s">
        <v>117</v>
      </c>
      <c r="O542" s="6"/>
      <c r="P542" s="5">
        <v>0</v>
      </c>
      <c r="Q542" s="24">
        <v>198.8</v>
      </c>
      <c r="S542" s="5" t="s">
        <v>117</v>
      </c>
      <c r="T542" s="6"/>
      <c r="U542" s="5">
        <v>0</v>
      </c>
      <c r="V542" s="24">
        <v>1466.1</v>
      </c>
      <c r="X542" s="5" t="s">
        <v>117</v>
      </c>
      <c r="Y542" s="6"/>
      <c r="Z542" s="5">
        <v>0</v>
      </c>
      <c r="AA542" s="24">
        <v>495.9</v>
      </c>
      <c r="AC542" s="5" t="s">
        <v>117</v>
      </c>
      <c r="AD542" s="6"/>
      <c r="AE542" s="5">
        <v>0</v>
      </c>
      <c r="AF542" s="24">
        <v>218.7</v>
      </c>
      <c r="AH542" s="5" t="s">
        <v>117</v>
      </c>
      <c r="AI542" s="6"/>
      <c r="AJ542" s="5">
        <v>0</v>
      </c>
      <c r="AK542" s="24">
        <v>638.20000000000005</v>
      </c>
      <c r="AM542" s="5" t="s">
        <v>117</v>
      </c>
      <c r="AN542" s="6"/>
      <c r="AO542" s="5">
        <v>0</v>
      </c>
      <c r="AP542" s="24">
        <v>629.9</v>
      </c>
      <c r="AR542" s="5" t="s">
        <v>117</v>
      </c>
      <c r="AS542" s="6"/>
      <c r="AT542" s="5">
        <v>0</v>
      </c>
      <c r="AU542" s="24">
        <v>638.20000000000005</v>
      </c>
      <c r="AW542" s="5" t="s">
        <v>117</v>
      </c>
      <c r="AX542" s="6"/>
      <c r="AY542" s="5">
        <v>0</v>
      </c>
      <c r="AZ542" s="24">
        <v>495.9</v>
      </c>
      <c r="BB542" s="5" t="s">
        <v>117</v>
      </c>
      <c r="BC542" s="6"/>
      <c r="BD542" s="5">
        <v>0</v>
      </c>
      <c r="BE542" s="24">
        <v>218.7</v>
      </c>
      <c r="BG542" s="5" t="s">
        <v>117</v>
      </c>
      <c r="BH542" s="6"/>
      <c r="BI542" s="5">
        <v>0</v>
      </c>
      <c r="BJ542" s="24">
        <v>638.20000000000005</v>
      </c>
      <c r="BL542" s="5" t="s">
        <v>117</v>
      </c>
      <c r="BM542" s="6"/>
      <c r="BN542" s="5">
        <v>0</v>
      </c>
      <c r="BO542" s="24">
        <v>712.9</v>
      </c>
    </row>
    <row r="543" spans="1:67" x14ac:dyDescent="0.3">
      <c r="E543" s="21" t="s">
        <v>100</v>
      </c>
      <c r="F543" s="5">
        <f>INDEX(CharacterData!$A$3:$AV$36, MATCH(E537, CharacterData!$A$3:$A$36, 0), MATCH($E543, CharacterData!$A$2:$AV$2, 0))</f>
        <v>0</v>
      </c>
      <c r="G543" s="5">
        <f>IFERROR(INDEX(BuffData!$B$3:$W$119, MATCH($E537, BuffData!$A$3:$A$119, 0), MATCH($E543, BuffData!$B$2:$W$2, 0)),-1)</f>
        <v>0</v>
      </c>
      <c r="H543" s="5">
        <f>IFERROR(INDEX(BuffData!$X$3:$AS$119, MATCH(H536, BuffData!$A$3:$A$119, 0), MATCH($E543, BuffData!$X$2:$AS$2, 0)),-1)</f>
        <v>-1</v>
      </c>
      <c r="I543" s="5">
        <f>IFERROR(INDEX(BuffData!$AT$3:$BO$119, MATCH(I$16, BuffData!$A$3:$A$119, 0), MATCH($E543, BuffData!$AT$2:$BO$2, 0)),-1)</f>
        <v>0</v>
      </c>
      <c r="J543" s="5">
        <f>IFERROR(INDEX(BuffData!$AT$3:$BO$119, MATCH(J$16, BuffData!$A$3:$A$119, 0), MATCH($E543, BuffData!$AT$2:$BO$2, 0)),-1)</f>
        <v>0</v>
      </c>
      <c r="K543" s="5">
        <f>IFERROR(INDEX(BuffData!$AT$3:$BO$119, MATCH(K$16, BuffData!$A$3:$A$119, 0), MATCH($E543, BuffData!$AT$2:$BO$2, 0)),-1)</f>
        <v>0</v>
      </c>
      <c r="L543" s="5">
        <f>IFERROR(INDEX(SeasonData!$A$3:$W$27, MATCH(L$16, SeasonData!$A$3:$A$116, 0), MATCH(E543, SeasonData!$A$2:$W$2, 0)),-1)</f>
        <v>0</v>
      </c>
      <c r="M543" s="5">
        <f t="shared" si="257"/>
        <v>-1</v>
      </c>
      <c r="N543" s="5" t="s">
        <v>1</v>
      </c>
      <c r="O543" s="5">
        <f>$M540</f>
        <v>53.5</v>
      </c>
      <c r="P543" s="5">
        <v>0</v>
      </c>
      <c r="Q543" s="5">
        <f>O543+P543</f>
        <v>53.5</v>
      </c>
      <c r="S543" s="5" t="s">
        <v>1</v>
      </c>
      <c r="T543" s="5">
        <f>$M540</f>
        <v>53.5</v>
      </c>
      <c r="U543" s="5">
        <v>0</v>
      </c>
      <c r="V543" s="5">
        <f>T543+U543</f>
        <v>53.5</v>
      </c>
      <c r="X543" s="5" t="s">
        <v>1</v>
      </c>
      <c r="Y543" s="5">
        <f>$M540</f>
        <v>53.5</v>
      </c>
      <c r="Z543" s="5">
        <v>0</v>
      </c>
      <c r="AA543" s="5">
        <f>Y543+Z543</f>
        <v>53.5</v>
      </c>
      <c r="AC543" s="5" t="s">
        <v>1</v>
      </c>
      <c r="AD543" s="5">
        <f>$M540</f>
        <v>53.5</v>
      </c>
      <c r="AE543" s="5">
        <v>0</v>
      </c>
      <c r="AF543" s="5">
        <f>AD543+AE543</f>
        <v>53.5</v>
      </c>
      <c r="AH543" s="5" t="s">
        <v>1</v>
      </c>
      <c r="AI543" s="5">
        <f>$M540</f>
        <v>53.5</v>
      </c>
      <c r="AJ543" s="5">
        <v>0</v>
      </c>
      <c r="AK543" s="5">
        <f>AI543+AJ543</f>
        <v>53.5</v>
      </c>
      <c r="AM543" s="5" t="s">
        <v>1</v>
      </c>
      <c r="AN543" s="5">
        <f>$M540</f>
        <v>53.5</v>
      </c>
      <c r="AO543" s="5">
        <v>0</v>
      </c>
      <c r="AP543" s="5">
        <f>AN543+AO543</f>
        <v>53.5</v>
      </c>
      <c r="AR543" s="5" t="s">
        <v>1</v>
      </c>
      <c r="AS543" s="5">
        <f>$M540</f>
        <v>53.5</v>
      </c>
      <c r="AT543" s="5">
        <v>0</v>
      </c>
      <c r="AU543" s="5">
        <f>AS543+AT543</f>
        <v>53.5</v>
      </c>
      <c r="AW543" s="5" t="s">
        <v>1</v>
      </c>
      <c r="AX543" s="5">
        <f>$M540</f>
        <v>53.5</v>
      </c>
      <c r="AY543" s="5">
        <v>0</v>
      </c>
      <c r="AZ543" s="5">
        <f>AX543+AY543</f>
        <v>53.5</v>
      </c>
      <c r="BB543" s="5" t="s">
        <v>1</v>
      </c>
      <c r="BC543" s="5">
        <f>$M540</f>
        <v>53.5</v>
      </c>
      <c r="BD543" s="5">
        <v>0</v>
      </c>
      <c r="BE543" s="5">
        <f>BC543+BD543</f>
        <v>53.5</v>
      </c>
      <c r="BG543" s="5" t="s">
        <v>1</v>
      </c>
      <c r="BH543" s="5">
        <f>$M540</f>
        <v>53.5</v>
      </c>
      <c r="BI543" s="5">
        <v>0</v>
      </c>
      <c r="BJ543" s="5">
        <f>BH543+BI543</f>
        <v>53.5</v>
      </c>
      <c r="BL543" s="5" t="s">
        <v>1</v>
      </c>
      <c r="BM543" s="5">
        <f>$M540</f>
        <v>53.5</v>
      </c>
      <c r="BN543" s="5">
        <v>0</v>
      </c>
      <c r="BO543" s="5">
        <f>BM543+BN543</f>
        <v>53.5</v>
      </c>
    </row>
    <row r="544" spans="1:67" x14ac:dyDescent="0.3">
      <c r="E544" s="21" t="s">
        <v>101</v>
      </c>
      <c r="F544" s="5">
        <f>INDEX(CharacterData!$A$3:$AV$36, MATCH(E537, CharacterData!$A$3:$A$36, 0), MATCH($E544, CharacterData!$A$2:$AV$2, 0))</f>
        <v>0</v>
      </c>
      <c r="G544" s="5">
        <f>IFERROR(INDEX(BuffData!$B$3:$W$119, MATCH($E537, BuffData!$A$3:$A$119, 0), MATCH($E544, BuffData!$B$2:$W$2, 0)),-1)</f>
        <v>0</v>
      </c>
      <c r="H544" s="5">
        <f>IFERROR(INDEX(BuffData!$X$3:$AS$119, MATCH(H536, BuffData!$A$3:$A$119, 0), MATCH($E544, BuffData!$X$2:$AS$2, 0)),-1)</f>
        <v>-1</v>
      </c>
      <c r="I544" s="5">
        <f>IFERROR(INDEX(BuffData!$AT$3:$BO$119, MATCH(I$16, BuffData!$A$3:$A$119, 0), MATCH($E544, BuffData!$AT$2:$BO$2, 0)),-1)</f>
        <v>0</v>
      </c>
      <c r="J544" s="5">
        <f>IFERROR(INDEX(BuffData!$AT$3:$BO$119, MATCH(J$16, BuffData!$A$3:$A$119, 0), MATCH($E544, BuffData!$AT$2:$BO$2, 0)),-1)</f>
        <v>0</v>
      </c>
      <c r="K544" s="5">
        <f>IFERROR(INDEX(BuffData!$AT$3:$BO$119, MATCH(K$16, BuffData!$A$3:$A$119, 0), MATCH($E544, BuffData!$AT$2:$BO$2, 0)),-1)</f>
        <v>0</v>
      </c>
      <c r="L544" s="5">
        <f>IFERROR(INDEX(SeasonData!$A$3:$W$27, MATCH(L$16, SeasonData!$A$3:$A$116, 0), MATCH(E544, SeasonData!$A$2:$W$2, 0)),-1)</f>
        <v>0</v>
      </c>
      <c r="M544" s="5">
        <f t="shared" si="257"/>
        <v>-1</v>
      </c>
      <c r="N544" s="5" t="s">
        <v>87</v>
      </c>
      <c r="O544" s="5">
        <f>$M541</f>
        <v>279.39999999999998</v>
      </c>
      <c r="P544" s="5">
        <v>0</v>
      </c>
      <c r="Q544" s="5">
        <f t="shared" ref="Q544:Q553" si="258">O544+P544</f>
        <v>279.39999999999998</v>
      </c>
      <c r="S544" s="5" t="s">
        <v>87</v>
      </c>
      <c r="T544" s="5">
        <f>$M541</f>
        <v>279.39999999999998</v>
      </c>
      <c r="U544" s="5">
        <v>0</v>
      </c>
      <c r="V544" s="5">
        <f t="shared" ref="V544:V553" si="259">T544+U544</f>
        <v>279.39999999999998</v>
      </c>
      <c r="X544" s="5" t="s">
        <v>87</v>
      </c>
      <c r="Y544" s="5">
        <f>$M541</f>
        <v>279.39999999999998</v>
      </c>
      <c r="Z544" s="5">
        <v>0</v>
      </c>
      <c r="AA544" s="5">
        <f t="shared" ref="AA544:AA553" si="260">Y544+Z544</f>
        <v>279.39999999999998</v>
      </c>
      <c r="AC544" s="5" t="s">
        <v>87</v>
      </c>
      <c r="AD544" s="5">
        <f>$M541</f>
        <v>279.39999999999998</v>
      </c>
      <c r="AE544" s="5">
        <v>0</v>
      </c>
      <c r="AF544" s="5">
        <f t="shared" ref="AF544:AF553" si="261">AD544+AE544</f>
        <v>279.39999999999998</v>
      </c>
      <c r="AH544" s="5" t="s">
        <v>87</v>
      </c>
      <c r="AI544" s="5">
        <f>$M541</f>
        <v>279.39999999999998</v>
      </c>
      <c r="AJ544" s="5">
        <v>0</v>
      </c>
      <c r="AK544" s="5">
        <f t="shared" ref="AK544:AK553" si="262">AI544+AJ544</f>
        <v>279.39999999999998</v>
      </c>
      <c r="AM544" s="5" t="s">
        <v>87</v>
      </c>
      <c r="AN544" s="5">
        <f>$M541</f>
        <v>279.39999999999998</v>
      </c>
      <c r="AO544" s="5">
        <v>0</v>
      </c>
      <c r="AP544" s="5">
        <f t="shared" ref="AP544:AP553" si="263">AN544+AO544</f>
        <v>279.39999999999998</v>
      </c>
      <c r="AR544" s="5" t="s">
        <v>87</v>
      </c>
      <c r="AS544" s="5">
        <f>$M541</f>
        <v>279.39999999999998</v>
      </c>
      <c r="AT544" s="5">
        <v>0</v>
      </c>
      <c r="AU544" s="5">
        <f t="shared" ref="AU544:AU553" si="264">AS544+AT544</f>
        <v>279.39999999999998</v>
      </c>
      <c r="AW544" s="5" t="s">
        <v>87</v>
      </c>
      <c r="AX544" s="5">
        <f>$M541</f>
        <v>279.39999999999998</v>
      </c>
      <c r="AY544" s="5">
        <v>0</v>
      </c>
      <c r="AZ544" s="5">
        <f t="shared" ref="AZ544:AZ553" si="265">AX544+AY544</f>
        <v>279.39999999999998</v>
      </c>
      <c r="BB544" s="5" t="s">
        <v>87</v>
      </c>
      <c r="BC544" s="5">
        <f>$M541</f>
        <v>279.39999999999998</v>
      </c>
      <c r="BD544" s="5">
        <v>0</v>
      </c>
      <c r="BE544" s="5">
        <f t="shared" ref="BE544:BE553" si="266">BC544+BD544</f>
        <v>279.39999999999998</v>
      </c>
      <c r="BG544" s="5" t="s">
        <v>87</v>
      </c>
      <c r="BH544" s="5">
        <f>$M541</f>
        <v>279.39999999999998</v>
      </c>
      <c r="BI544" s="5">
        <v>0</v>
      </c>
      <c r="BJ544" s="5">
        <f t="shared" ref="BJ544:BJ553" si="267">BH544+BI544</f>
        <v>279.39999999999998</v>
      </c>
      <c r="BL544" s="5" t="s">
        <v>87</v>
      </c>
      <c r="BM544" s="5">
        <f>$M541</f>
        <v>279.39999999999998</v>
      </c>
      <c r="BN544" s="5">
        <v>0</v>
      </c>
      <c r="BO544" s="5">
        <f t="shared" ref="BO544:BO553" si="268">BM544+BN544</f>
        <v>279.39999999999998</v>
      </c>
    </row>
    <row r="545" spans="5:67" x14ac:dyDescent="0.3">
      <c r="E545" s="21" t="s">
        <v>102</v>
      </c>
      <c r="F545" s="5">
        <f>INDEX(CharacterData!$A$3:$AV$36, MATCH(E537, CharacterData!$A$3:$A$36, 0), MATCH($E545, CharacterData!$A$2:$AV$2, 0))</f>
        <v>27</v>
      </c>
      <c r="G545" s="5">
        <f>IFERROR(INDEX(BuffData!$B$3:$W$119, MATCH($E537, BuffData!$A$3:$A$119, 0), MATCH($E545, BuffData!$B$2:$W$2, 0)),-1)</f>
        <v>60</v>
      </c>
      <c r="H545" s="5">
        <f>IFERROR(INDEX(BuffData!$X$3:$AS$119, MATCH(H536, BuffData!$A$3:$A$119, 0), MATCH($E545, BuffData!$X$2:$AS$2, 0)),-1)</f>
        <v>-1</v>
      </c>
      <c r="I545" s="5">
        <f>IFERROR(INDEX(BuffData!$AT$3:$BO$119, MATCH(I$16, BuffData!$A$3:$A$119, 0), MATCH($E545, BuffData!$AT$2:$BO$2, 0)),-1)</f>
        <v>0</v>
      </c>
      <c r="J545" s="5">
        <f>IFERROR(INDEX(BuffData!$AT$3:$BO$119, MATCH(J$16, BuffData!$A$3:$A$119, 0), MATCH($E545, BuffData!$AT$2:$BO$2, 0)),-1)</f>
        <v>0</v>
      </c>
      <c r="K545" s="5">
        <f>IFERROR(INDEX(BuffData!$AT$3:$BO$119, MATCH(K$16, BuffData!$A$3:$A$119, 0), MATCH($E545, BuffData!$AT$2:$BO$2, 0)),-1)</f>
        <v>0</v>
      </c>
      <c r="L545" s="5">
        <f>IFERROR(INDEX(SeasonData!$A$3:$W$27, MATCH(L$16, SeasonData!$A$3:$A$116, 0), MATCH(E545, SeasonData!$A$2:$W$2, 0)),-1)</f>
        <v>0</v>
      </c>
      <c r="M545" s="5">
        <f t="shared" si="257"/>
        <v>86</v>
      </c>
      <c r="N545" s="21" t="s">
        <v>165</v>
      </c>
      <c r="O545" s="5" cm="1">
        <f t="array" ref="O545">IFERROR(
  INDEX($M538:$M559,
    MATCH(
      _xlfn.SWITCH(O538,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0</v>
      </c>
      <c r="P545" s="5">
        <v>0</v>
      </c>
      <c r="Q545" s="5">
        <f t="shared" si="258"/>
        <v>0</v>
      </c>
      <c r="S545" s="21" t="s">
        <v>165</v>
      </c>
      <c r="T545" s="5" cm="1">
        <f t="array" ref="T545">IFERROR(
  INDEX($M538:$M559,
    MATCH(
      _xlfn.SWITCH(T538,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86</v>
      </c>
      <c r="U545" s="5">
        <v>0</v>
      </c>
      <c r="V545" s="5">
        <f t="shared" si="259"/>
        <v>86</v>
      </c>
      <c r="X545" s="21" t="s">
        <v>165</v>
      </c>
      <c r="Y545" s="5" cm="1">
        <f t="array" ref="Y545">IFERROR(
  INDEX($M538:$M559,
    MATCH(
      _xlfn.SWITCH(Y538,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-1</v>
      </c>
      <c r="Z545" s="5">
        <v>0</v>
      </c>
      <c r="AA545" s="5">
        <f t="shared" si="260"/>
        <v>-1</v>
      </c>
      <c r="AC545" s="21" t="s">
        <v>165</v>
      </c>
      <c r="AD545" s="5" cm="1">
        <f t="array" ref="AD545">IFERROR(
  INDEX($M538:$M559,
    MATCH(
      _xlfn.SWITCH(AD538,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86</v>
      </c>
      <c r="AE545" s="5">
        <v>0</v>
      </c>
      <c r="AF545" s="5">
        <f t="shared" si="261"/>
        <v>86</v>
      </c>
      <c r="AH545" s="21" t="s">
        <v>165</v>
      </c>
      <c r="AI545" s="5" cm="1">
        <f t="array" ref="AI545">IFERROR(
  INDEX($M538:$M559,
    MATCH(
      _xlfn.SWITCH(AI538,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86</v>
      </c>
      <c r="AJ545" s="5">
        <v>0</v>
      </c>
      <c r="AK545" s="5">
        <f t="shared" si="262"/>
        <v>86</v>
      </c>
      <c r="AM545" s="21" t="s">
        <v>165</v>
      </c>
      <c r="AN545" s="5" cm="1">
        <f t="array" ref="AN545">IFERROR(
  INDEX($M538:$M559,
    MATCH(
      _xlfn.SWITCH(AN538,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-1</v>
      </c>
      <c r="AO545" s="5">
        <v>0</v>
      </c>
      <c r="AP545" s="5">
        <f t="shared" si="263"/>
        <v>-1</v>
      </c>
      <c r="AR545" s="21" t="s">
        <v>165</v>
      </c>
      <c r="AS545" s="5" cm="1">
        <f t="array" ref="AS545">IFERROR(
  INDEX($M538:$M559,
    MATCH(
      _xlfn.SWITCH(AS538,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86</v>
      </c>
      <c r="AT545" s="5">
        <v>0</v>
      </c>
      <c r="AU545" s="5">
        <f t="shared" si="264"/>
        <v>86</v>
      </c>
      <c r="AW545" s="21" t="s">
        <v>165</v>
      </c>
      <c r="AX545" s="5" cm="1">
        <f t="array" ref="AX545">IFERROR(
  INDEX($M538:$M559,
    MATCH(
      _xlfn.SWITCH(AX538,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-1</v>
      </c>
      <c r="AY545" s="5">
        <v>0</v>
      </c>
      <c r="AZ545" s="5">
        <f t="shared" si="265"/>
        <v>-1</v>
      </c>
      <c r="BB545" s="21" t="s">
        <v>165</v>
      </c>
      <c r="BC545" s="5" cm="1">
        <f t="array" ref="BC545">IFERROR(
  INDEX($M538:$M559,
    MATCH(
      _xlfn.SWITCH(BC538,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86</v>
      </c>
      <c r="BD545" s="5">
        <v>0</v>
      </c>
      <c r="BE545" s="5">
        <f t="shared" si="266"/>
        <v>86</v>
      </c>
      <c r="BG545" s="21" t="s">
        <v>165</v>
      </c>
      <c r="BH545" s="5" cm="1">
        <f t="array" ref="BH545">IFERROR(
  INDEX($M538:$M559,
    MATCH(
      _xlfn.SWITCH(BH538,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86</v>
      </c>
      <c r="BI545" s="5">
        <v>0</v>
      </c>
      <c r="BJ545" s="5">
        <f t="shared" si="267"/>
        <v>86</v>
      </c>
      <c r="BL545" s="21" t="s">
        <v>165</v>
      </c>
      <c r="BM545" s="5" cm="1">
        <f t="array" ref="BM545">IFERROR(
  INDEX($M538:$M559,
    MATCH(
      _xlfn.SWITCH(BM538,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$E538:$E559, 0
    )
  ),
0
)</f>
        <v>0</v>
      </c>
      <c r="BN545" s="5">
        <v>0</v>
      </c>
      <c r="BO545" s="5">
        <f t="shared" si="268"/>
        <v>0</v>
      </c>
    </row>
    <row r="546" spans="5:67" x14ac:dyDescent="0.3">
      <c r="E546" s="21" t="s">
        <v>103</v>
      </c>
      <c r="F546" s="5">
        <f>INDEX(CharacterData!$A$3:$AV$36, MATCH(E537, CharacterData!$A$3:$A$36, 0), MATCH($E546, CharacterData!$A$2:$AV$2, 0))</f>
        <v>0</v>
      </c>
      <c r="G546" s="5">
        <f>IFERROR(INDEX(BuffData!$B$3:$W$119, MATCH($E537, BuffData!$A$3:$A$119, 0), MATCH($E546, BuffData!$B$2:$W$2, 0)),-1)</f>
        <v>0</v>
      </c>
      <c r="H546" s="5">
        <f>IFERROR(INDEX(BuffData!$X$3:$AS$119, MATCH(H536, BuffData!$A$3:$A$119, 0), MATCH($E546, BuffData!$X$2:$AS$2, 0)),-1)</f>
        <v>-1</v>
      </c>
      <c r="I546" s="5">
        <f>IFERROR(INDEX(BuffData!$AT$3:$BO$119, MATCH(I$16, BuffData!$A$3:$A$119, 0), MATCH($E546, BuffData!$AT$2:$BO$2, 0)),-1)</f>
        <v>0</v>
      </c>
      <c r="J546" s="5">
        <f>IFERROR(INDEX(BuffData!$AT$3:$BO$119, MATCH(J$16, BuffData!$A$3:$A$119, 0), MATCH($E546, BuffData!$AT$2:$BO$2, 0)),-1)</f>
        <v>0</v>
      </c>
      <c r="K546" s="5">
        <f>IFERROR(INDEX(BuffData!$AT$3:$BO$119, MATCH(K$16, BuffData!$A$3:$A$119, 0), MATCH($E546, BuffData!$AT$2:$BO$2, 0)),-1)</f>
        <v>0</v>
      </c>
      <c r="L546" s="5">
        <f>IFERROR(INDEX(SeasonData!$A$3:$W$27, MATCH(L$16, SeasonData!$A$3:$A$116, 0), MATCH(E546, SeasonData!$A$2:$W$2, 0)),-1)</f>
        <v>0</v>
      </c>
      <c r="M546" s="5">
        <f t="shared" si="257"/>
        <v>-1</v>
      </c>
      <c r="N546" s="21" t="s">
        <v>141</v>
      </c>
      <c r="O546" s="5">
        <f>$M548</f>
        <v>143</v>
      </c>
      <c r="P546" s="5">
        <v>-50</v>
      </c>
      <c r="Q546" s="5">
        <f t="shared" si="258"/>
        <v>93</v>
      </c>
      <c r="S546" s="21" t="s">
        <v>141</v>
      </c>
      <c r="T546" s="5">
        <f>$M548</f>
        <v>143</v>
      </c>
      <c r="U546" s="5">
        <v>-50</v>
      </c>
      <c r="V546" s="5">
        <f t="shared" si="259"/>
        <v>93</v>
      </c>
      <c r="X546" s="21" t="s">
        <v>141</v>
      </c>
      <c r="Y546" s="5">
        <f>$M548</f>
        <v>143</v>
      </c>
      <c r="Z546" s="5">
        <v>-30</v>
      </c>
      <c r="AA546" s="5">
        <f t="shared" si="260"/>
        <v>113</v>
      </c>
      <c r="AC546" s="21" t="s">
        <v>141</v>
      </c>
      <c r="AD546" s="5">
        <f>$M548</f>
        <v>143</v>
      </c>
      <c r="AE546" s="5">
        <v>-30</v>
      </c>
      <c r="AF546" s="5">
        <f t="shared" si="261"/>
        <v>113</v>
      </c>
      <c r="AH546" s="21" t="s">
        <v>141</v>
      </c>
      <c r="AI546" s="5">
        <f>$M548</f>
        <v>143</v>
      </c>
      <c r="AJ546" s="5">
        <v>-25</v>
      </c>
      <c r="AK546" s="5">
        <f t="shared" si="262"/>
        <v>118</v>
      </c>
      <c r="AM546" s="21" t="s">
        <v>141</v>
      </c>
      <c r="AN546" s="5">
        <f>$M548</f>
        <v>143</v>
      </c>
      <c r="AO546" s="5">
        <v>-25</v>
      </c>
      <c r="AP546" s="5">
        <f t="shared" si="263"/>
        <v>118</v>
      </c>
      <c r="AR546" s="21" t="s">
        <v>141</v>
      </c>
      <c r="AS546" s="5">
        <f>$M548</f>
        <v>143</v>
      </c>
      <c r="AT546" s="5">
        <v>-20</v>
      </c>
      <c r="AU546" s="5">
        <f t="shared" si="264"/>
        <v>123</v>
      </c>
      <c r="AW546" s="21" t="s">
        <v>141</v>
      </c>
      <c r="AX546" s="5">
        <f>$M548</f>
        <v>143</v>
      </c>
      <c r="AY546" s="5">
        <v>-15</v>
      </c>
      <c r="AZ546" s="5">
        <f t="shared" si="265"/>
        <v>128</v>
      </c>
      <c r="BB546" s="21" t="s">
        <v>141</v>
      </c>
      <c r="BC546" s="5">
        <f>$M548</f>
        <v>143</v>
      </c>
      <c r="BD546" s="5">
        <v>-15</v>
      </c>
      <c r="BE546" s="5">
        <f t="shared" si="266"/>
        <v>128</v>
      </c>
      <c r="BG546" s="21" t="s">
        <v>141</v>
      </c>
      <c r="BH546" s="5">
        <f>$M548</f>
        <v>143</v>
      </c>
      <c r="BI546" s="5">
        <v>-15</v>
      </c>
      <c r="BJ546" s="5">
        <f t="shared" si="267"/>
        <v>128</v>
      </c>
      <c r="BL546" s="21" t="s">
        <v>141</v>
      </c>
      <c r="BM546" s="5">
        <f>$M548</f>
        <v>143</v>
      </c>
      <c r="BN546" s="5">
        <v>-15</v>
      </c>
      <c r="BO546" s="5">
        <f t="shared" si="268"/>
        <v>128</v>
      </c>
    </row>
    <row r="547" spans="5:67" x14ac:dyDescent="0.3">
      <c r="E547" s="21" t="s">
        <v>161</v>
      </c>
      <c r="F547" s="6"/>
      <c r="G547" s="5">
        <f>IFERROR(INDEX(BuffData!$B$3:$W$119, MATCH($E537, BuffData!$A$3:$A$119, 0), MATCH($E547, BuffData!$B$2:$W$2, 0)),-1)</f>
        <v>0</v>
      </c>
      <c r="H547" s="5">
        <f>IFERROR(INDEX(BuffData!$X$3:$AS$119, MATCH(H536, BuffData!$A$3:$A$119, 0), MATCH($E547, BuffData!$X$2:$AS$2, 0)),-1)</f>
        <v>-1</v>
      </c>
      <c r="I547" s="5">
        <f>IFERROR(INDEX(BuffData!$AT$3:$BO$119, MATCH(I$16, BuffData!$A$3:$A$119, 0), MATCH($E547, BuffData!$AT$2:$BO$2, 0)),-1)</f>
        <v>0</v>
      </c>
      <c r="J547" s="5">
        <f>IFERROR(INDEX(BuffData!$AT$3:$BO$119, MATCH(J$16, BuffData!$A$3:$A$119, 0), MATCH($E547, BuffData!$AT$2:$BO$2, 0)),-1)</f>
        <v>58</v>
      </c>
      <c r="K547" s="5">
        <f>IFERROR(INDEX(BuffData!$AT$3:$BO$119, MATCH(K$16, BuffData!$A$3:$A$119, 0), MATCH($E547, BuffData!$AT$2:$BO$2, 0)),-1)</f>
        <v>40</v>
      </c>
      <c r="L547" s="5">
        <f>IFERROR(INDEX(SeasonData!$A$3:$W$27, MATCH(L$16, SeasonData!$A$3:$A$116, 0), MATCH(E547, SeasonData!$A$2:$W$2, 0)),-1)</f>
        <v>0</v>
      </c>
      <c r="M547" s="5">
        <f>SUM(G547:L547)</f>
        <v>97</v>
      </c>
      <c r="N547" s="21" t="s">
        <v>161</v>
      </c>
      <c r="O547" s="5">
        <f>$M547</f>
        <v>97</v>
      </c>
      <c r="P547" s="5">
        <v>0</v>
      </c>
      <c r="Q547" s="5">
        <f t="shared" si="258"/>
        <v>97</v>
      </c>
      <c r="S547" s="21" t="s">
        <v>161</v>
      </c>
      <c r="T547" s="5">
        <f>$M547</f>
        <v>97</v>
      </c>
      <c r="U547" s="5">
        <v>0</v>
      </c>
      <c r="V547" s="5">
        <f t="shared" si="259"/>
        <v>97</v>
      </c>
      <c r="X547" s="21" t="s">
        <v>161</v>
      </c>
      <c r="Y547" s="5">
        <f>$M547</f>
        <v>97</v>
      </c>
      <c r="Z547" s="5">
        <v>0</v>
      </c>
      <c r="AA547" s="5">
        <f t="shared" si="260"/>
        <v>97</v>
      </c>
      <c r="AC547" s="21" t="s">
        <v>161</v>
      </c>
      <c r="AD547" s="5">
        <f>$M547</f>
        <v>97</v>
      </c>
      <c r="AE547" s="5">
        <v>0</v>
      </c>
      <c r="AF547" s="5">
        <f t="shared" si="261"/>
        <v>97</v>
      </c>
      <c r="AH547" s="21" t="s">
        <v>161</v>
      </c>
      <c r="AI547" s="5">
        <f>$M547</f>
        <v>97</v>
      </c>
      <c r="AJ547" s="5">
        <v>0</v>
      </c>
      <c r="AK547" s="5">
        <f t="shared" si="262"/>
        <v>97</v>
      </c>
      <c r="AM547" s="21" t="s">
        <v>161</v>
      </c>
      <c r="AN547" s="5">
        <f>$M547</f>
        <v>97</v>
      </c>
      <c r="AO547" s="5">
        <v>0</v>
      </c>
      <c r="AP547" s="5">
        <f t="shared" si="263"/>
        <v>97</v>
      </c>
      <c r="AR547" s="21" t="s">
        <v>161</v>
      </c>
      <c r="AS547" s="5">
        <f>$M547</f>
        <v>97</v>
      </c>
      <c r="AT547" s="5">
        <v>0</v>
      </c>
      <c r="AU547" s="5">
        <f t="shared" si="264"/>
        <v>97</v>
      </c>
      <c r="AW547" s="21" t="s">
        <v>161</v>
      </c>
      <c r="AX547" s="5">
        <f>$M547</f>
        <v>97</v>
      </c>
      <c r="AY547" s="5">
        <v>0</v>
      </c>
      <c r="AZ547" s="5">
        <f t="shared" si="265"/>
        <v>97</v>
      </c>
      <c r="BB547" s="21" t="s">
        <v>161</v>
      </c>
      <c r="BC547" s="5">
        <f>$M547</f>
        <v>97</v>
      </c>
      <c r="BD547" s="5">
        <v>0</v>
      </c>
      <c r="BE547" s="5">
        <f t="shared" si="266"/>
        <v>97</v>
      </c>
      <c r="BG547" s="21" t="s">
        <v>161</v>
      </c>
      <c r="BH547" s="5">
        <f>$M547</f>
        <v>97</v>
      </c>
      <c r="BI547" s="5">
        <v>0</v>
      </c>
      <c r="BJ547" s="5">
        <f t="shared" si="267"/>
        <v>97</v>
      </c>
      <c r="BL547" s="21" t="s">
        <v>161</v>
      </c>
      <c r="BM547" s="5">
        <f>$M547</f>
        <v>97</v>
      </c>
      <c r="BN547" s="5">
        <v>0</v>
      </c>
      <c r="BO547" s="5">
        <f t="shared" si="268"/>
        <v>97</v>
      </c>
    </row>
    <row r="548" spans="5:67" x14ac:dyDescent="0.3">
      <c r="E548" s="21" t="s">
        <v>141</v>
      </c>
      <c r="F548" s="5">
        <f>INDEX(CharacterData!$A$3:$AV$36, MATCH(E537, CharacterData!$A$3:$A$36, 0), MATCH($E548, CharacterData!$A$2:$AV$2, 0))</f>
        <v>60</v>
      </c>
      <c r="G548" s="5">
        <f>IFERROR(INDEX(BuffData!$B$3:$W$119, MATCH($E537, BuffData!$A$3:$A$119, 0), MATCH($E548, BuffData!$B$2:$W$2, 0)),-1)</f>
        <v>84</v>
      </c>
      <c r="H548" s="5">
        <f>IFERROR(
  IF(
    TRIM(INDEX(CharacterData!$G$3:$G$36, MATCH($E537, CharacterData!$A$3:$A$36, 0))) =
    TRIM(INDEX(CharacterData!$G$3:$G$36, MATCH(H536, CharacterData!$A$3:$A$36, 0))),
    INDEX(BuffData!$X$3:$AS$119,
          MATCH(H536, BuffData!$A$3:$A$119, 0),
          MATCH($E548, BuffData!$X$2:$AS$2, 0)
    ),
    0
  ),
-1
)</f>
        <v>-1</v>
      </c>
      <c r="I548" s="5">
        <f>IFERROR(
  IF(
    TRIM(INDEX(CharacterData!$G$3:$G$36, MATCH($E537, CharacterData!$A$3:$A$36, 0))) =
    TRIM(INDEX(CharacterData!$G$3:$G$36, MATCH(I536, CharacterData!$A$3:$A$36, 0))),
    INDEX(BuffData!$AT$3:$BO$119,
          MATCH(I536, BuffData!$A$3:$A$119, 0),
          MATCH($E548, BuffData!$AT$2:$BO$2, 0)
    ),
    0
  ),
-1
)</f>
        <v>0</v>
      </c>
      <c r="J548" s="5">
        <f>IFERROR(
  IF(
    TRIM(INDEX(CharacterData!$G$3:$G$36, MATCH($E537, CharacterData!$A$3:$A$36, 0))) =
    TRIM(INDEX(CharacterData!$G$3:$G$36, MATCH(J536, CharacterData!$A$3:$A$36, 0))),
    INDEX(BuffData!$AT$3:$BO$119,
          MATCH(J536, BuffData!$A$3:$A$119, 0),
          MATCH($E548, BuffData!$AT$2:$BO$2, 0)
    ),
    0
  ),
-1
)</f>
        <v>0</v>
      </c>
      <c r="K548" s="5">
        <f>IFERROR(
  IF(
    TRIM(INDEX(CharacterData!$G$3:$G$36, MATCH($E537, CharacterData!$A$3:$A$36, 0))) =
    TRIM(INDEX(CharacterData!$G$3:$G$36, MATCH(K536, CharacterData!$A$3:$A$36, 0))),
    INDEX(BuffData!$AT$3:$BO$119,
          MATCH(K536, BuffData!$A$3:$A$119, 0),
          MATCH($E548, BuffData!$AT$2:$BO$2, 0)
    ),
    0
  ),
-1
)</f>
        <v>0</v>
      </c>
      <c r="L548" s="5">
        <f>IFERROR(
  IF(
    TRIM(INDEX(CharacterData!$G$3:$G$36, MATCH($E537, CharacterData!$A$3:$A$36, 0))) =
    TRIM(INDEX(CharacterData!$G$3:$G$36, MATCH(L536, CharacterData!$A$3:$A$36, 0))),
    INDEX(SeasonData!$A$3:$W$27,
          MATCH(L536, SeasonData!$A$3:$A$27, 0),
          MATCH($E548, SeasonData!$A$2:$W$2, 0)
    ),
    0
  ),
-1
)</f>
        <v>0</v>
      </c>
      <c r="M548" s="5">
        <f t="shared" ref="M548" si="269">SUM(F548:L548)</f>
        <v>143</v>
      </c>
      <c r="N548" s="22" t="s">
        <v>166</v>
      </c>
      <c r="O548" s="5" cm="1">
        <f t="array" ref="O548">IFERROR(
  INDEX($M538:$M559,
    MATCH(
      _xlfn.SWITCH(O538,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0</v>
      </c>
      <c r="P548" s="5">
        <v>0</v>
      </c>
      <c r="Q548" s="5">
        <f t="shared" si="258"/>
        <v>0</v>
      </c>
      <c r="S548" s="22" t="s">
        <v>166</v>
      </c>
      <c r="T548" s="5" cm="1">
        <f t="array" ref="T548">IFERROR(
  INDEX($M538:$M559,
    MATCH(
      _xlfn.SWITCH(T538,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U548" s="5">
        <v>0</v>
      </c>
      <c r="V548" s="5">
        <f t="shared" si="259"/>
        <v>-1</v>
      </c>
      <c r="X548" s="22" t="s">
        <v>166</v>
      </c>
      <c r="Y548" s="5" cm="1">
        <f t="array" ref="Y548">IFERROR(
  INDEX($M538:$M559,
    MATCH(
      _xlfn.SWITCH(Y538,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Z548" s="5">
        <v>0</v>
      </c>
      <c r="AA548" s="5">
        <f t="shared" si="260"/>
        <v>-1</v>
      </c>
      <c r="AC548" s="22" t="s">
        <v>166</v>
      </c>
      <c r="AD548" s="5" cm="1">
        <f t="array" ref="AD548">IFERROR(
  INDEX($M538:$M559,
    MATCH(
      _xlfn.SWITCH(AD538,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AE548" s="5">
        <v>0</v>
      </c>
      <c r="AF548" s="5">
        <f t="shared" si="261"/>
        <v>-1</v>
      </c>
      <c r="AH548" s="22" t="s">
        <v>166</v>
      </c>
      <c r="AI548" s="5" cm="1">
        <f t="array" ref="AI548">IFERROR(
  INDEX($M538:$M559,
    MATCH(
      _xlfn.SWITCH(AI538,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AJ548" s="5">
        <v>0</v>
      </c>
      <c r="AK548" s="5">
        <f t="shared" si="262"/>
        <v>-1</v>
      </c>
      <c r="AM548" s="22" t="s">
        <v>166</v>
      </c>
      <c r="AN548" s="5" cm="1">
        <f t="array" ref="AN548">IFERROR(
  INDEX($M538:$M559,
    MATCH(
      _xlfn.SWITCH(AN538,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AO548" s="5">
        <v>0</v>
      </c>
      <c r="AP548" s="5">
        <f t="shared" si="263"/>
        <v>-1</v>
      </c>
      <c r="AR548" s="22" t="s">
        <v>166</v>
      </c>
      <c r="AS548" s="5" cm="1">
        <f t="array" ref="AS548">IFERROR(
  INDEX($M538:$M559,
    MATCH(
      _xlfn.SWITCH(AS538,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AT548" s="5">
        <v>0</v>
      </c>
      <c r="AU548" s="5">
        <f t="shared" si="264"/>
        <v>-1</v>
      </c>
      <c r="AW548" s="22" t="s">
        <v>166</v>
      </c>
      <c r="AX548" s="5" cm="1">
        <f t="array" ref="AX548">IFERROR(
  INDEX($M538:$M559,
    MATCH(
      _xlfn.SWITCH(AX538,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AY548" s="5">
        <v>0</v>
      </c>
      <c r="AZ548" s="5">
        <f t="shared" si="265"/>
        <v>-1</v>
      </c>
      <c r="BB548" s="22" t="s">
        <v>166</v>
      </c>
      <c r="BC548" s="5" cm="1">
        <f t="array" ref="BC548">IFERROR(
  INDEX($M538:$M559,
    MATCH(
      _xlfn.SWITCH(BC538,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BD548" s="5">
        <v>0</v>
      </c>
      <c r="BE548" s="5">
        <f t="shared" si="266"/>
        <v>-1</v>
      </c>
      <c r="BG548" s="22" t="s">
        <v>166</v>
      </c>
      <c r="BH548" s="5" cm="1">
        <f t="array" ref="BH548">IFERROR(
  INDEX($M538:$M559,
    MATCH(
      _xlfn.SWITCH(BH538,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-1</v>
      </c>
      <c r="BI548" s="5">
        <v>0</v>
      </c>
      <c r="BJ548" s="5">
        <f t="shared" si="267"/>
        <v>-1</v>
      </c>
      <c r="BL548" s="22" t="s">
        <v>166</v>
      </c>
      <c r="BM548" s="5" cm="1">
        <f t="array" ref="BM548">IFERROR(
  INDEX($M538:$M559,
    MATCH(
      _xlfn.SWITCH(BM538,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$E538:$E559, 0
    )
  ),
0
)</f>
        <v>0</v>
      </c>
      <c r="BN548" s="5">
        <v>0</v>
      </c>
      <c r="BO548" s="5">
        <f t="shared" si="268"/>
        <v>0</v>
      </c>
    </row>
    <row r="549" spans="5:67" x14ac:dyDescent="0.3">
      <c r="E549" s="22" t="s">
        <v>135</v>
      </c>
      <c r="F549" s="6"/>
      <c r="G549" s="5">
        <f>IFERROR(INDEX(BuffData!$B$3:$W$119, MATCH($E537, BuffData!$A$3:$A$119, 0), MATCH($E549, BuffData!$B$2:$W$2, 0)),-1)</f>
        <v>0</v>
      </c>
      <c r="H549" s="5">
        <f>IFERROR(INDEX(BuffData!$X$3:$AS$119, MATCH(H536, BuffData!$A$3:$A$119, 0), MATCH($E549, BuffData!$X$2:$AS$2, 0)),-1)</f>
        <v>-1</v>
      </c>
      <c r="I549" s="5">
        <f>IFERROR(INDEX(BuffData!$AT$3:$BO$119, MATCH(I$16, BuffData!$A$3:$A$119, 0), MATCH($E549, BuffData!$AT$2:$BO$2, 0)),-1)</f>
        <v>0</v>
      </c>
      <c r="J549" s="5">
        <f>IFERROR(INDEX(BuffData!$AT$3:$BO$119, MATCH(J$16, BuffData!$A$3:$A$119, 0), MATCH($E549, BuffData!$AT$2:$BO$2, 0)),-1)</f>
        <v>0</v>
      </c>
      <c r="K549" s="5">
        <f>IFERROR(INDEX(BuffData!$AT$3:$BO$119, MATCH(K$16, BuffData!$A$3:$A$119, 0), MATCH($E549, BuffData!$AT$2:$BO$2, 0)),-1)</f>
        <v>0</v>
      </c>
      <c r="L549" s="5">
        <f>IFERROR(INDEX(SeasonData!$A$3:$W$27, MATCH(L$16, SeasonData!$A$3:$A$116, 0), MATCH(E549, SeasonData!$A$2:$W$2, 0)),-1)</f>
        <v>0</v>
      </c>
      <c r="M549" s="5">
        <f>SUM(G549:L549)</f>
        <v>-1</v>
      </c>
      <c r="N549" s="22" t="s">
        <v>123</v>
      </c>
      <c r="O549" s="5">
        <f>$M554</f>
        <v>-1</v>
      </c>
      <c r="P549" s="5">
        <v>0</v>
      </c>
      <c r="Q549" s="5">
        <f t="shared" si="258"/>
        <v>-1</v>
      </c>
      <c r="S549" s="22" t="s">
        <v>123</v>
      </c>
      <c r="T549" s="5">
        <f>$M554</f>
        <v>-1</v>
      </c>
      <c r="U549" s="5">
        <v>0</v>
      </c>
      <c r="V549" s="5">
        <f t="shared" si="259"/>
        <v>-1</v>
      </c>
      <c r="X549" s="22" t="s">
        <v>123</v>
      </c>
      <c r="Y549" s="5">
        <f>$M554</f>
        <v>-1</v>
      </c>
      <c r="Z549" s="5">
        <v>0</v>
      </c>
      <c r="AA549" s="5">
        <f t="shared" si="260"/>
        <v>-1</v>
      </c>
      <c r="AC549" s="22" t="s">
        <v>123</v>
      </c>
      <c r="AD549" s="5">
        <f>$M554</f>
        <v>-1</v>
      </c>
      <c r="AE549" s="5">
        <v>0</v>
      </c>
      <c r="AF549" s="5">
        <f t="shared" si="261"/>
        <v>-1</v>
      </c>
      <c r="AH549" s="22" t="s">
        <v>123</v>
      </c>
      <c r="AI549" s="5">
        <f>$M554</f>
        <v>-1</v>
      </c>
      <c r="AJ549" s="5">
        <v>0</v>
      </c>
      <c r="AK549" s="5">
        <f t="shared" si="262"/>
        <v>-1</v>
      </c>
      <c r="AM549" s="22" t="s">
        <v>123</v>
      </c>
      <c r="AN549" s="5">
        <f>$M554</f>
        <v>-1</v>
      </c>
      <c r="AO549" s="5">
        <v>0</v>
      </c>
      <c r="AP549" s="5">
        <f t="shared" si="263"/>
        <v>-1</v>
      </c>
      <c r="AR549" s="22" t="s">
        <v>123</v>
      </c>
      <c r="AS549" s="5">
        <f>$M554</f>
        <v>-1</v>
      </c>
      <c r="AT549" s="5">
        <v>0</v>
      </c>
      <c r="AU549" s="5">
        <f t="shared" si="264"/>
        <v>-1</v>
      </c>
      <c r="AW549" s="22" t="s">
        <v>123</v>
      </c>
      <c r="AX549" s="5">
        <f>$M554</f>
        <v>-1</v>
      </c>
      <c r="AY549" s="5">
        <v>0</v>
      </c>
      <c r="AZ549" s="5">
        <f t="shared" si="265"/>
        <v>-1</v>
      </c>
      <c r="BB549" s="22" t="s">
        <v>123</v>
      </c>
      <c r="BC549" s="5">
        <f>$M554</f>
        <v>-1</v>
      </c>
      <c r="BD549" s="5">
        <v>0</v>
      </c>
      <c r="BE549" s="5">
        <f t="shared" si="266"/>
        <v>-1</v>
      </c>
      <c r="BG549" s="22" t="s">
        <v>123</v>
      </c>
      <c r="BH549" s="5">
        <f>$M554</f>
        <v>-1</v>
      </c>
      <c r="BI549" s="5">
        <v>0</v>
      </c>
      <c r="BJ549" s="5">
        <f t="shared" si="267"/>
        <v>-1</v>
      </c>
      <c r="BL549" s="22" t="s">
        <v>123</v>
      </c>
      <c r="BM549" s="5">
        <f>$M554</f>
        <v>-1</v>
      </c>
      <c r="BN549" s="5">
        <v>0</v>
      </c>
      <c r="BO549" s="5">
        <f t="shared" si="268"/>
        <v>-1</v>
      </c>
    </row>
    <row r="550" spans="5:67" x14ac:dyDescent="0.3">
      <c r="E550" s="22" t="s">
        <v>136</v>
      </c>
      <c r="F550" s="6"/>
      <c r="G550" s="5">
        <f>IFERROR(INDEX(BuffData!$B$3:$W$119, MATCH($E537, BuffData!$A$3:$A$119, 0), MATCH($E550, BuffData!$B$2:$W$2, 0)),-1)</f>
        <v>0</v>
      </c>
      <c r="H550" s="5">
        <f>IFERROR(INDEX(BuffData!$X$3:$AS$119, MATCH(H536, BuffData!$A$3:$A$119, 0), MATCH($E550, BuffData!$X$2:$AS$2, 0)),-1)</f>
        <v>-1</v>
      </c>
      <c r="I550" s="5">
        <f>IFERROR(INDEX(BuffData!$AT$3:$BO$119, MATCH(I$16, BuffData!$A$3:$A$119, 0), MATCH($E550, BuffData!$AT$2:$BO$2, 0)),-1)</f>
        <v>0</v>
      </c>
      <c r="J550" s="5">
        <f>IFERROR(INDEX(BuffData!$AT$3:$BO$119, MATCH(J$16, BuffData!$A$3:$A$119, 0), MATCH($E550, BuffData!$AT$2:$BO$2, 0)),-1)</f>
        <v>0</v>
      </c>
      <c r="K550" s="5">
        <f>IFERROR(INDEX(BuffData!$AT$3:$BO$119, MATCH(K$16, BuffData!$A$3:$A$119, 0), MATCH($E550, BuffData!$AT$2:$BO$2, 0)),-1)</f>
        <v>0</v>
      </c>
      <c r="L550" s="5">
        <f>IFERROR(INDEX(SeasonData!$A$3:$W$27, MATCH(L$16, SeasonData!$A$3:$A$116, 0), MATCH(E550, SeasonData!$A$2:$W$2, 0)),-1)</f>
        <v>0</v>
      </c>
      <c r="M550" s="5">
        <f t="shared" ref="M550:M554" si="270">SUM(G550:L550)</f>
        <v>-1</v>
      </c>
      <c r="N550" s="22" t="s">
        <v>162</v>
      </c>
      <c r="O550" s="5">
        <f>$M555</f>
        <v>24</v>
      </c>
      <c r="P550" s="5">
        <v>0</v>
      </c>
      <c r="Q550" s="5">
        <f t="shared" si="258"/>
        <v>24</v>
      </c>
      <c r="S550" s="22" t="s">
        <v>162</v>
      </c>
      <c r="T550" s="5">
        <f>$M555</f>
        <v>24</v>
      </c>
      <c r="U550" s="5">
        <v>0</v>
      </c>
      <c r="V550" s="5">
        <f t="shared" si="259"/>
        <v>24</v>
      </c>
      <c r="X550" s="22" t="s">
        <v>162</v>
      </c>
      <c r="Y550" s="5">
        <f>$M555</f>
        <v>24</v>
      </c>
      <c r="Z550" s="5">
        <v>0</v>
      </c>
      <c r="AA550" s="5">
        <f t="shared" si="260"/>
        <v>24</v>
      </c>
      <c r="AC550" s="22" t="s">
        <v>162</v>
      </c>
      <c r="AD550" s="5">
        <f>$M555</f>
        <v>24</v>
      </c>
      <c r="AE550" s="5">
        <v>0</v>
      </c>
      <c r="AF550" s="5">
        <f t="shared" si="261"/>
        <v>24</v>
      </c>
      <c r="AH550" s="22" t="s">
        <v>162</v>
      </c>
      <c r="AI550" s="5">
        <f>$M555</f>
        <v>24</v>
      </c>
      <c r="AJ550" s="5">
        <v>0</v>
      </c>
      <c r="AK550" s="5">
        <f t="shared" si="262"/>
        <v>24</v>
      </c>
      <c r="AM550" s="22" t="s">
        <v>162</v>
      </c>
      <c r="AN550" s="5">
        <f>$M555</f>
        <v>24</v>
      </c>
      <c r="AO550" s="5">
        <v>0</v>
      </c>
      <c r="AP550" s="5">
        <f t="shared" si="263"/>
        <v>24</v>
      </c>
      <c r="AR550" s="22" t="s">
        <v>162</v>
      </c>
      <c r="AS550" s="5">
        <f>$M555</f>
        <v>24</v>
      </c>
      <c r="AT550" s="5">
        <v>0</v>
      </c>
      <c r="AU550" s="5">
        <f t="shared" si="264"/>
        <v>24</v>
      </c>
      <c r="AW550" s="22" t="s">
        <v>162</v>
      </c>
      <c r="AX550" s="5">
        <f>$M555</f>
        <v>24</v>
      </c>
      <c r="AY550" s="5">
        <v>0</v>
      </c>
      <c r="AZ550" s="5">
        <f t="shared" si="265"/>
        <v>24</v>
      </c>
      <c r="BB550" s="22" t="s">
        <v>162</v>
      </c>
      <c r="BC550" s="5">
        <f>$M555</f>
        <v>24</v>
      </c>
      <c r="BD550" s="5">
        <v>0</v>
      </c>
      <c r="BE550" s="5">
        <f t="shared" si="266"/>
        <v>24</v>
      </c>
      <c r="BG550" s="22" t="s">
        <v>162</v>
      </c>
      <c r="BH550" s="5">
        <f>$M555</f>
        <v>24</v>
      </c>
      <c r="BI550" s="5">
        <v>0</v>
      </c>
      <c r="BJ550" s="5">
        <f t="shared" si="267"/>
        <v>24</v>
      </c>
      <c r="BL550" s="22" t="s">
        <v>162</v>
      </c>
      <c r="BM550" s="5">
        <f>$M555</f>
        <v>24</v>
      </c>
      <c r="BN550" s="5">
        <v>0</v>
      </c>
      <c r="BO550" s="5">
        <f t="shared" si="268"/>
        <v>24</v>
      </c>
    </row>
    <row r="551" spans="5:67" x14ac:dyDescent="0.3">
      <c r="E551" s="22" t="s">
        <v>139</v>
      </c>
      <c r="F551" s="6"/>
      <c r="G551" s="5">
        <f>IFERROR(INDEX(BuffData!$B$3:$W$119, MATCH($E537, BuffData!$A$3:$A$119, 0), MATCH($E551, BuffData!$B$2:$W$2, 0)),-1)</f>
        <v>0</v>
      </c>
      <c r="H551" s="5">
        <f>IFERROR(INDEX(BuffData!$X$3:$AS$119, MATCH(H536, BuffData!$A$3:$A$119, 0), MATCH($E551, BuffData!$X$2:$AS$2, 0)),-1)</f>
        <v>-1</v>
      </c>
      <c r="I551" s="5">
        <f>IFERROR(INDEX(BuffData!$AT$3:$BO$119, MATCH(I$16, BuffData!$A$3:$A$119, 0), MATCH($E551, BuffData!$AT$2:$BO$2, 0)),-1)</f>
        <v>0</v>
      </c>
      <c r="J551" s="5">
        <f>IFERROR(INDEX(BuffData!$AT$3:$BO$119, MATCH(J$16, BuffData!$A$3:$A$119, 0), MATCH($E551, BuffData!$AT$2:$BO$2, 0)),-1)</f>
        <v>0</v>
      </c>
      <c r="K551" s="5">
        <f>IFERROR(INDEX(BuffData!$AT$3:$BO$119, MATCH(K$16, BuffData!$A$3:$A$119, 0), MATCH($E551, BuffData!$AT$2:$BO$2, 0)),-1)</f>
        <v>0</v>
      </c>
      <c r="L551" s="5">
        <f>IFERROR(INDEX(SeasonData!$A$3:$W$27, MATCH(L$16, SeasonData!$A$3:$A$116, 0), MATCH(E551, SeasonData!$A$2:$W$2, 0)),-1)</f>
        <v>0</v>
      </c>
      <c r="M551" s="5">
        <f t="shared" si="270"/>
        <v>-1</v>
      </c>
      <c r="N551" s="5" t="s">
        <v>104</v>
      </c>
      <c r="O551" s="5">
        <f>$M556</f>
        <v>-1</v>
      </c>
      <c r="P551" s="5">
        <v>0</v>
      </c>
      <c r="Q551" s="5">
        <f t="shared" si="258"/>
        <v>-1</v>
      </c>
      <c r="S551" s="5" t="s">
        <v>104</v>
      </c>
      <c r="T551" s="5">
        <f>$M556</f>
        <v>-1</v>
      </c>
      <c r="U551" s="5">
        <v>0</v>
      </c>
      <c r="V551" s="5">
        <f t="shared" si="259"/>
        <v>-1</v>
      </c>
      <c r="X551" s="5" t="s">
        <v>104</v>
      </c>
      <c r="Y551" s="5">
        <f>$M556</f>
        <v>-1</v>
      </c>
      <c r="Z551" s="5">
        <v>0</v>
      </c>
      <c r="AA551" s="5">
        <f t="shared" si="260"/>
        <v>-1</v>
      </c>
      <c r="AC551" s="5" t="s">
        <v>104</v>
      </c>
      <c r="AD551" s="5">
        <f>$M556</f>
        <v>-1</v>
      </c>
      <c r="AE551" s="5">
        <v>0</v>
      </c>
      <c r="AF551" s="5">
        <f t="shared" si="261"/>
        <v>-1</v>
      </c>
      <c r="AH551" s="5" t="s">
        <v>104</v>
      </c>
      <c r="AI551" s="5">
        <f>$M556</f>
        <v>-1</v>
      </c>
      <c r="AJ551" s="5">
        <v>0</v>
      </c>
      <c r="AK551" s="5">
        <f t="shared" si="262"/>
        <v>-1</v>
      </c>
      <c r="AM551" s="5" t="s">
        <v>104</v>
      </c>
      <c r="AN551" s="5">
        <f>$M556</f>
        <v>-1</v>
      </c>
      <c r="AO551" s="5">
        <v>0</v>
      </c>
      <c r="AP551" s="5">
        <f t="shared" si="263"/>
        <v>-1</v>
      </c>
      <c r="AR551" s="5" t="s">
        <v>104</v>
      </c>
      <c r="AS551" s="5">
        <f>$M556</f>
        <v>-1</v>
      </c>
      <c r="AT551" s="5">
        <v>0</v>
      </c>
      <c r="AU551" s="5">
        <f t="shared" si="264"/>
        <v>-1</v>
      </c>
      <c r="AW551" s="5" t="s">
        <v>104</v>
      </c>
      <c r="AX551" s="5">
        <f>$M556</f>
        <v>-1</v>
      </c>
      <c r="AY551" s="5">
        <v>0</v>
      </c>
      <c r="AZ551" s="5">
        <f t="shared" si="265"/>
        <v>-1</v>
      </c>
      <c r="BB551" s="5" t="s">
        <v>104</v>
      </c>
      <c r="BC551" s="5">
        <f>$M556</f>
        <v>-1</v>
      </c>
      <c r="BD551" s="5">
        <v>0</v>
      </c>
      <c r="BE551" s="5">
        <f t="shared" si="266"/>
        <v>-1</v>
      </c>
      <c r="BG551" s="5" t="s">
        <v>104</v>
      </c>
      <c r="BH551" s="5">
        <f>$M556</f>
        <v>-1</v>
      </c>
      <c r="BI551" s="5">
        <v>0</v>
      </c>
      <c r="BJ551" s="5">
        <f t="shared" si="267"/>
        <v>-1</v>
      </c>
      <c r="BL551" s="5" t="s">
        <v>104</v>
      </c>
      <c r="BM551" s="5">
        <f>$M556</f>
        <v>-1</v>
      </c>
      <c r="BN551" s="5">
        <v>0</v>
      </c>
      <c r="BO551" s="5">
        <f t="shared" si="268"/>
        <v>-1</v>
      </c>
    </row>
    <row r="552" spans="5:67" x14ac:dyDescent="0.3">
      <c r="E552" s="22" t="s">
        <v>137</v>
      </c>
      <c r="F552" s="6"/>
      <c r="G552" s="5">
        <f>IFERROR(INDEX(BuffData!$B$3:$W$119, MATCH($E537, BuffData!$A$3:$A$119, 0), MATCH($E552, BuffData!$B$2:$W$2, 0)),-1)</f>
        <v>0</v>
      </c>
      <c r="H552" s="5">
        <f>IFERROR(INDEX(BuffData!$X$3:$AS$119, MATCH(H536, BuffData!$A$3:$A$119, 0), MATCH($E552, BuffData!$X$2:$AS$2, 0)),-1)</f>
        <v>-1</v>
      </c>
      <c r="I552" s="5">
        <f>IFERROR(INDEX(BuffData!$AT$3:$BO$119, MATCH(I$16, BuffData!$A$3:$A$119, 0), MATCH($E552, BuffData!$AT$2:$BO$2, 0)),-1)</f>
        <v>0</v>
      </c>
      <c r="J552" s="5">
        <f>IFERROR(INDEX(BuffData!$AT$3:$BO$119, MATCH(J$16, BuffData!$A$3:$A$119, 0), MATCH($E552, BuffData!$AT$2:$BO$2, 0)),-1)</f>
        <v>0</v>
      </c>
      <c r="K552" s="5">
        <f>IFERROR(INDEX(BuffData!$AT$3:$BO$119, MATCH(K$16, BuffData!$A$3:$A$119, 0), MATCH($E552, BuffData!$AT$2:$BO$2, 0)),-1)</f>
        <v>0</v>
      </c>
      <c r="L552" s="5">
        <f>IFERROR(INDEX(SeasonData!$A$3:$W$27, MATCH(L$16, SeasonData!$A$3:$A$116, 0), MATCH(E552, SeasonData!$A$2:$W$2, 0)),-1)</f>
        <v>0</v>
      </c>
      <c r="M552" s="5">
        <f t="shared" si="270"/>
        <v>-1</v>
      </c>
      <c r="N552" s="5" t="s">
        <v>110</v>
      </c>
      <c r="O552" s="5">
        <f>$M557</f>
        <v>-1</v>
      </c>
      <c r="P552" s="5">
        <v>0</v>
      </c>
      <c r="Q552" s="5">
        <f t="shared" si="258"/>
        <v>-1</v>
      </c>
      <c r="S552" s="5" t="s">
        <v>110</v>
      </c>
      <c r="T552" s="5">
        <f>$M557</f>
        <v>-1</v>
      </c>
      <c r="U552" s="5">
        <v>0</v>
      </c>
      <c r="V552" s="5">
        <f t="shared" si="259"/>
        <v>-1</v>
      </c>
      <c r="X552" s="5" t="s">
        <v>110</v>
      </c>
      <c r="Y552" s="5">
        <f>$M557</f>
        <v>-1</v>
      </c>
      <c r="Z552" s="5">
        <v>0</v>
      </c>
      <c r="AA552" s="5">
        <f t="shared" si="260"/>
        <v>-1</v>
      </c>
      <c r="AC552" s="5" t="s">
        <v>110</v>
      </c>
      <c r="AD552" s="5">
        <f>$M557</f>
        <v>-1</v>
      </c>
      <c r="AE552" s="5">
        <v>0</v>
      </c>
      <c r="AF552" s="5">
        <f t="shared" si="261"/>
        <v>-1</v>
      </c>
      <c r="AH552" s="5" t="s">
        <v>110</v>
      </c>
      <c r="AI552" s="5">
        <f>$M557</f>
        <v>-1</v>
      </c>
      <c r="AJ552" s="5">
        <v>0</v>
      </c>
      <c r="AK552" s="5">
        <f t="shared" si="262"/>
        <v>-1</v>
      </c>
      <c r="AM552" s="5" t="s">
        <v>110</v>
      </c>
      <c r="AN552" s="5">
        <f>$M557</f>
        <v>-1</v>
      </c>
      <c r="AO552" s="5">
        <v>0</v>
      </c>
      <c r="AP552" s="5">
        <f t="shared" si="263"/>
        <v>-1</v>
      </c>
      <c r="AR552" s="5" t="s">
        <v>110</v>
      </c>
      <c r="AS552" s="5">
        <f>$M557</f>
        <v>-1</v>
      </c>
      <c r="AT552" s="5">
        <v>0</v>
      </c>
      <c r="AU552" s="5">
        <f t="shared" si="264"/>
        <v>-1</v>
      </c>
      <c r="AW552" s="5" t="s">
        <v>110</v>
      </c>
      <c r="AX552" s="5">
        <f>$M557</f>
        <v>-1</v>
      </c>
      <c r="AY552" s="5">
        <v>0</v>
      </c>
      <c r="AZ552" s="5">
        <f t="shared" si="265"/>
        <v>-1</v>
      </c>
      <c r="BB552" s="5" t="s">
        <v>110</v>
      </c>
      <c r="BC552" s="5">
        <f>$M557</f>
        <v>-1</v>
      </c>
      <c r="BD552" s="5">
        <v>0</v>
      </c>
      <c r="BE552" s="5">
        <f t="shared" si="266"/>
        <v>-1</v>
      </c>
      <c r="BG552" s="5" t="s">
        <v>110</v>
      </c>
      <c r="BH552" s="5">
        <f>$M557</f>
        <v>-1</v>
      </c>
      <c r="BI552" s="5">
        <v>0</v>
      </c>
      <c r="BJ552" s="5">
        <f t="shared" si="267"/>
        <v>-1</v>
      </c>
      <c r="BL552" s="5" t="s">
        <v>110</v>
      </c>
      <c r="BM552" s="5">
        <f>$M557</f>
        <v>-1</v>
      </c>
      <c r="BN552" s="5">
        <v>0</v>
      </c>
      <c r="BO552" s="5">
        <f t="shared" si="268"/>
        <v>-1</v>
      </c>
    </row>
    <row r="553" spans="5:67" x14ac:dyDescent="0.3">
      <c r="E553" s="22" t="s">
        <v>138</v>
      </c>
      <c r="F553" s="6"/>
      <c r="G553" s="5">
        <f>IFERROR(INDEX(BuffData!$B$3:$W$119, MATCH($E537, BuffData!$A$3:$A$119, 0), MATCH($E553, BuffData!$B$2:$W$2, 0)),-1)</f>
        <v>0</v>
      </c>
      <c r="H553" s="5">
        <f>IFERROR(INDEX(BuffData!$X$3:$AS$119, MATCH(H536, BuffData!$A$3:$A$119, 0), MATCH($E553, BuffData!$X$2:$AS$2, 0)),-1)</f>
        <v>-1</v>
      </c>
      <c r="I553" s="5">
        <f>IFERROR(INDEX(BuffData!$AT$3:$BO$119, MATCH(I$16, BuffData!$A$3:$A$119, 0), MATCH($E553, BuffData!$AT$2:$BO$2, 0)),-1)</f>
        <v>0</v>
      </c>
      <c r="J553" s="5">
        <f>IFERROR(INDEX(BuffData!$AT$3:$BO$119, MATCH(J$16, BuffData!$A$3:$A$119, 0), MATCH($E553, BuffData!$AT$2:$BO$2, 0)),-1)</f>
        <v>0</v>
      </c>
      <c r="K553" s="5">
        <f>IFERROR(INDEX(BuffData!$AT$3:$BO$119, MATCH(K$16, BuffData!$A$3:$A$119, 0), MATCH($E553, BuffData!$AT$2:$BO$2, 0)),-1)</f>
        <v>0</v>
      </c>
      <c r="L553" s="5">
        <f>IFERROR(INDEX(SeasonData!$A$3:$W$27, MATCH(L$16, SeasonData!$A$3:$A$116, 0), MATCH(E553, SeasonData!$A$2:$W$2, 0)),-1)</f>
        <v>0</v>
      </c>
      <c r="M553" s="5">
        <f t="shared" si="270"/>
        <v>-1</v>
      </c>
      <c r="N553" s="5" t="s">
        <v>133</v>
      </c>
      <c r="O553" s="5">
        <f>$M558</f>
        <v>-1</v>
      </c>
      <c r="P553" s="5">
        <v>0</v>
      </c>
      <c r="Q553" s="5">
        <f t="shared" si="258"/>
        <v>-1</v>
      </c>
      <c r="S553" s="5" t="s">
        <v>133</v>
      </c>
      <c r="T553" s="5">
        <f>$M558</f>
        <v>-1</v>
      </c>
      <c r="U553" s="5">
        <v>0</v>
      </c>
      <c r="V553" s="5">
        <f t="shared" si="259"/>
        <v>-1</v>
      </c>
      <c r="X553" s="5" t="s">
        <v>133</v>
      </c>
      <c r="Y553" s="5">
        <f>$M558</f>
        <v>-1</v>
      </c>
      <c r="Z553" s="5">
        <v>0</v>
      </c>
      <c r="AA553" s="5">
        <f t="shared" si="260"/>
        <v>-1</v>
      </c>
      <c r="AC553" s="5" t="s">
        <v>133</v>
      </c>
      <c r="AD553" s="5">
        <f>$M558</f>
        <v>-1</v>
      </c>
      <c r="AE553" s="5">
        <v>0</v>
      </c>
      <c r="AF553" s="5">
        <f t="shared" si="261"/>
        <v>-1</v>
      </c>
      <c r="AH553" s="5" t="s">
        <v>133</v>
      </c>
      <c r="AI553" s="5">
        <f>$M558</f>
        <v>-1</v>
      </c>
      <c r="AJ553" s="5">
        <v>0</v>
      </c>
      <c r="AK553" s="5">
        <f t="shared" si="262"/>
        <v>-1</v>
      </c>
      <c r="AM553" s="5" t="s">
        <v>133</v>
      </c>
      <c r="AN553" s="5">
        <f>$M558</f>
        <v>-1</v>
      </c>
      <c r="AO553" s="5">
        <v>0</v>
      </c>
      <c r="AP553" s="5">
        <f t="shared" si="263"/>
        <v>-1</v>
      </c>
      <c r="AR553" s="5" t="s">
        <v>133</v>
      </c>
      <c r="AS553" s="5">
        <f>$M558</f>
        <v>-1</v>
      </c>
      <c r="AT553" s="5">
        <v>0</v>
      </c>
      <c r="AU553" s="5">
        <f t="shared" si="264"/>
        <v>-1</v>
      </c>
      <c r="AW553" s="5" t="s">
        <v>133</v>
      </c>
      <c r="AX553" s="5">
        <f>$M558</f>
        <v>-1</v>
      </c>
      <c r="AY553" s="5">
        <v>0</v>
      </c>
      <c r="AZ553" s="5">
        <f t="shared" si="265"/>
        <v>-1</v>
      </c>
      <c r="BB553" s="5" t="s">
        <v>133</v>
      </c>
      <c r="BC553" s="5">
        <f>$M558</f>
        <v>-1</v>
      </c>
      <c r="BD553" s="5">
        <v>0</v>
      </c>
      <c r="BE553" s="5">
        <f t="shared" si="266"/>
        <v>-1</v>
      </c>
      <c r="BG553" s="5" t="s">
        <v>133</v>
      </c>
      <c r="BH553" s="5">
        <f>$M558</f>
        <v>-1</v>
      </c>
      <c r="BI553" s="5">
        <v>0</v>
      </c>
      <c r="BJ553" s="5">
        <f t="shared" si="267"/>
        <v>-1</v>
      </c>
      <c r="BL553" s="5" t="s">
        <v>133</v>
      </c>
      <c r="BM553" s="5">
        <f>$M558</f>
        <v>-1</v>
      </c>
      <c r="BN553" s="5">
        <v>0</v>
      </c>
      <c r="BO553" s="5">
        <f t="shared" si="268"/>
        <v>-1</v>
      </c>
    </row>
    <row r="554" spans="5:67" x14ac:dyDescent="0.3">
      <c r="E554" s="22" t="s">
        <v>123</v>
      </c>
      <c r="F554" s="6"/>
      <c r="G554" s="5">
        <f>IFERROR(INDEX(BuffData!$B$3:$W$119, MATCH($E537, BuffData!$A$3:$A$119, 0), MATCH($E554, BuffData!$B$2:$W$2, 0)),-1)</f>
        <v>0</v>
      </c>
      <c r="H554" s="5">
        <f>IFERROR(
  IF(
    TRIM(INDEX(CharacterData!$G$3:$G$36, MATCH($E537, CharacterData!$A$3:$A$36, 0))) =
    TRIM(INDEX(CharacterData!$G$3:$G$36, MATCH(H536, CharacterData!$A$3:$A$36, 0))),
    INDEX(BuffData!$X$3:$AS$119,
          MATCH(H536, BuffData!$A$3:$A$119, 0),
          MATCH($E554, BuffData!$X$2:$AS$2, 0)
    ),
    0
  ),
-1
)</f>
        <v>-1</v>
      </c>
      <c r="I554" s="5">
        <f>IFERROR(
  IF(
    TRIM(INDEX(CharacterData!$G$3:$G$36, MATCH($E537, CharacterData!$A$3:$A$36, 0))) =
    TRIM(INDEX(CharacterData!$G$3:$G$36, MATCH(I536, CharacterData!$A$3:$A$36, 0))),
    INDEX(BuffData!$AT$3:$BO$119,
          MATCH(I536, BuffData!$A$3:$A$119, 0),
          MATCH($E554, BuffData!$AT$2:$BO$2, 0)
    ),
    0
  ),
-1
)</f>
        <v>0</v>
      </c>
      <c r="J554" s="5">
        <f>IFERROR(
  IF(
    TRIM(INDEX(CharacterData!$G$3:$G$36, MATCH($E537, CharacterData!$A$3:$A$36, 0))) =
    TRIM(INDEX(CharacterData!$G$3:$G$36, MATCH(J536, CharacterData!$A$3:$A$36, 0))),
    INDEX(BuffData!$AT$3:$BO$119,
          MATCH(J536, BuffData!$A$3:$A$119, 0),
          MATCH($E554, BuffData!$AT$2:$BO$2, 0)
    ),
    0
  ),
-1
)</f>
        <v>0</v>
      </c>
      <c r="K554" s="5">
        <f>IFERROR(
  IF(
    TRIM(INDEX(CharacterData!$G$3:$G$36, MATCH($E537, CharacterData!$A$3:$A$36, 0))) =
    TRIM(INDEX(CharacterData!$G$3:$G$36, MATCH(K536, CharacterData!$A$3:$A$36, 0))),
    INDEX(BuffData!$AT$3:$BO$119,
          MATCH(K536, BuffData!$A$3:$A$119, 0),
          MATCH($E554, BuffData!$AT$2:$BO$2, 0)
    ),
    0
  ),
-1
)</f>
        <v>0</v>
      </c>
      <c r="L554" s="5">
        <f>IFERROR(
  IF(
    TRIM(INDEX(CharacterData!$G$3:$G$36, MATCH($E537, CharacterData!$A$3:$A$36, 0))) =
    TRIM(INDEX(CharacterData!$G$3:$G$36, MATCH(L536, CharacterData!$A$3:$A$36, 0))),
    INDEX(SeasonData!$A$3:$W$27,
          MATCH(L536, SeasonData!$A$3:$A$27, 0),
          MATCH($E554, SeasonData!$A$2:$W$2, 0)
    ),
    0
  ),
-1
)</f>
        <v>0</v>
      </c>
      <c r="M554" s="5">
        <f t="shared" si="270"/>
        <v>-1</v>
      </c>
    </row>
    <row r="555" spans="5:67" x14ac:dyDescent="0.3">
      <c r="E555" s="22" t="s">
        <v>162</v>
      </c>
      <c r="F555" s="6"/>
      <c r="G555" s="5">
        <f>IFERROR(INDEX(BuffData!$B$3:$W$119, MATCH($E537, BuffData!$A$3:$A$119, 0), MATCH($E555, BuffData!$B$2:$W$2, 0)),-1)</f>
        <v>0</v>
      </c>
      <c r="H555" s="5">
        <f>IFERROR(INDEX(BuffData!$X$3:$AS$119, MATCH(H536, BuffData!$A$3:$A$119, 0), MATCH($E555, BuffData!$X$2:$AS$2, 0)),-1)</f>
        <v>-1</v>
      </c>
      <c r="I555" s="5">
        <f>IFERROR(INDEX(BuffData!$AT$3:$BO$119, MATCH(I$16, BuffData!$A$3:$A$119, 0), MATCH($E555, BuffData!$AT$2:$BO$2, 0)),-1)</f>
        <v>0</v>
      </c>
      <c r="J555" s="5">
        <f>IFERROR(INDEX(BuffData!$AT$3:$BO$119, MATCH(J$16, BuffData!$A$3:$A$119, 0), MATCH($E555, BuffData!$AT$2:$BO$2, 0)),-1)</f>
        <v>0</v>
      </c>
      <c r="K555" s="5">
        <f>IFERROR(INDEX(BuffData!$AT$3:$BO$119, MATCH(K$16, BuffData!$A$3:$A$119, 0), MATCH($E555, BuffData!$AT$2:$BO$2, 0)),-1)</f>
        <v>25</v>
      </c>
      <c r="L555" s="5">
        <f>IFERROR(INDEX(SeasonData!$A$3:$W$27, MATCH(L$16, SeasonData!$A$3:$A$116, 0), MATCH(E555, SeasonData!$A$2:$W$2, 0)),-1)</f>
        <v>0</v>
      </c>
      <c r="M555" s="5">
        <f>SUM(G555:L555)</f>
        <v>24</v>
      </c>
      <c r="O555" s="5" t="s">
        <v>167</v>
      </c>
      <c r="P555" s="5">
        <f>Q540 * (Q541+100)/100 * Q542/100 * ((1-Q543/100) + Q543/100*Q544/100) * (Q545+Q546+Q547+100)/100 * (Q548+Q549+Q550+100)/100 * (800 + 8*$N$3 ) / (800 + 8*$N$3 + (792 + 8*$N$4)*(1-Q551/100)) * (1+Q552/100) * (1 - $Q$3/100 + Q553/100)</f>
        <v>12827.282510358349</v>
      </c>
      <c r="T555" s="5" t="s">
        <v>167</v>
      </c>
      <c r="U555" s="5">
        <f>V540 * (V541+100)/100 * V542/100 * ((1-V543/100) + V543/100*V544/100) * (V545+V546+V547+100)/100 * (V548+V549+V550+100)/100 * (800 + 8*$N$3 ) / (800 + 8*$N$3 + (792 + 8*$N$4)*(1-V551/100)) * (1+V552/100) * (1 - $Q$3/100 + V553/100)</f>
        <v>121654.01305652158</v>
      </c>
      <c r="Y555" s="5" t="s">
        <v>167</v>
      </c>
      <c r="Z555" s="5">
        <f>AA540 * (AA541+100)/100 * AA542/100 * ((1-AA543/100) + AA543/100*AA544/100) * (AA545+AA546+AA547+100)/100 * (AA548+AA549+AA550+100)/100 * (800 + 8*$N$3 ) / (800 + 8*$N$3 + (792 + 8*$N$4)*(1-AA551/100)) * (1+AA552/100) * (1 - $Q$3/100 + AA553/100)</f>
        <v>33816.41688705756</v>
      </c>
      <c r="AD555" s="5" t="s">
        <v>167</v>
      </c>
      <c r="AE555" s="5">
        <f>AF540 * (AF541+100)/100 * AF542/100 * ((1-AF543/100) + AF543/100*AF544/100) * (AF545+AF546+AF547+100)/100 * (AF548+AF549+AF550+100)/100 * (800 + 8*$N$3 ) / (800 + 8*$N$3 + (792 + 8*$N$4)*(1-AF551/100)) * (1+AF552/100) * (1 - $Q$3/100 + AF553/100)</f>
        <v>19112.564764316568</v>
      </c>
      <c r="AI555" s="5" t="s">
        <v>167</v>
      </c>
      <c r="AJ555" s="5">
        <f>AK540 * (AK541+100)/100 * AK542/100 * ((1-AK543/100) + AK543/100*AK544/100) * (AK545+AK546+AK547+100)/100 * (AK548+AK549+AK550+100)/100 * (800 + 8*$N$3 ) / (800 + 8*$N$3 + (792 + 8*$N$4)*(1-AK551/100)) * (1+AK552/100) * (1 - $Q$3/100 + AK553/100)</f>
        <v>56477.592244661057</v>
      </c>
      <c r="AN555" s="5" t="s">
        <v>167</v>
      </c>
      <c r="AO555" s="5">
        <f>AP540 * (AP541+100)/100 * AP542/100 * ((1-AP543/100) + AP543/100*AP544/100) * (AP545+AP546+AP547+100)/100 * (AP548+AP549+AP550+100)/100 * (800 + 8*$N$3 ) / (800 + 8*$N$3 + (792 + 8*$N$4)*(1-AP551/100)) * (1+AP552/100) * (1 - $Q$3/100 + AP553/100)</f>
        <v>43649.196897455404</v>
      </c>
      <c r="AS555" s="5" t="s">
        <v>167</v>
      </c>
      <c r="AT555" s="5">
        <f>AU540 * (AU541+100)/100 * AU542/100 * ((1-AU543/100) + AU543/100*AU544/100) * (AU545+AU546+AU547+100)/100 * (AU548+AU549+AU550+100)/100 * (800 + 8*$N$3 ) / (800 + 8*$N$3 + (792 + 8*$N$4)*(1-AU551/100)) * (1+AU552/100) * (1 - $Q$3/100 + AU553/100)</f>
        <v>57181.801624270302</v>
      </c>
      <c r="AX555" s="5" t="s">
        <v>167</v>
      </c>
      <c r="AY555" s="5">
        <f>AZ540 * (AZ541+100)/100 * AZ542/100 * ((1-AZ543/100) + AZ543/100*AZ544/100) * (AZ545+AZ546+AZ547+100)/100 * (AZ548+AZ549+AZ550+100)/100 * (800 + 8*$N$3 ) / (800 + 8*$N$3 + (792 + 8*$N$4)*(1-AZ551/100)) * (1+AZ552/100) * (1 - $Q$3/100 + AZ553/100)</f>
        <v>35457.990522351611</v>
      </c>
      <c r="BC555" s="5" t="s">
        <v>167</v>
      </c>
      <c r="BD555" s="5">
        <f>BE540 * (BE541+100)/100 * BE542/100 * ((1-BE543/100) + BE543/100*BE544/100) * (BE545+BE546+BE547+100)/100 * (BE548+BE549+BE550+100)/100 * (800 + 8*$N$3 ) / (800 + 8*$N$3 + (792 + 8*$N$4)*(1-BE551/100)) * (1+BE552/100) * (1 - $Q$3/100 + BE553/100)</f>
        <v>19836.525550843715</v>
      </c>
      <c r="BH555" s="5" t="s">
        <v>167</v>
      </c>
      <c r="BI555" s="5">
        <f>BJ540 * (BJ541+100)/100 * BJ542/100 * ((1-BJ543/100) + BJ543/100*BJ544/100) * (BJ545+BJ546+BJ547+100)/100 * (BJ548+BJ549+BJ550+100)/100 * (800 + 8*$N$3 ) / (800 + 8*$N$3 + (792 + 8*$N$4)*(1-BJ551/100)) * (1+BJ552/100) * (1 - $Q$3/100 + BJ553/100)</f>
        <v>57886.011003879554</v>
      </c>
      <c r="BM555" s="5" t="s">
        <v>167</v>
      </c>
      <c r="BN555" s="5">
        <f>BO540 * (BO541+100)/100 * BO542/100 * ((1-BO543/100) + BO543/100*BO544/100) * (BO545+BO546+BO547+100)/100 * (BO548+BO549+BO550+100)/100 * (800 + 8*$N$3 ) / (800 + 8*$N$3 + (792 + 8*$N$4)*(1-BO551/100)) * (1+BO552/100) * (1 - $Q$3/100 + BO553/100)</f>
        <v>51550.425883424716</v>
      </c>
    </row>
    <row r="556" spans="5:67" x14ac:dyDescent="0.3">
      <c r="E556" s="5" t="s">
        <v>104</v>
      </c>
      <c r="F556" s="6"/>
      <c r="G556" s="5">
        <f>IFERROR(INDEX(BuffData!$B$3:$W$119, MATCH($E537, BuffData!$A$3:$A$119, 0), MATCH($E556, BuffData!$B$2:$W$2, 0)),-1)</f>
        <v>0</v>
      </c>
      <c r="H556" s="5">
        <f>IFERROR(INDEX(BuffData!$X$3:$AS$119, MATCH(H536, BuffData!$A$3:$A$119, 0), MATCH($E556, BuffData!$X$2:$AS$2, 0)),-1)</f>
        <v>-1</v>
      </c>
      <c r="I556" s="5">
        <f>IFERROR(INDEX(BuffData!$AT$3:$BO$119, MATCH(I$16, BuffData!$A$3:$A$119, 0), MATCH($E556, BuffData!$AT$2:$BO$2, 0)),-1)</f>
        <v>0</v>
      </c>
      <c r="J556" s="5">
        <f>IFERROR(INDEX(BuffData!$AT$3:$BO$119, MATCH(J$16, BuffData!$A$3:$A$119, 0), MATCH($E556, BuffData!$AT$2:$BO$2, 0)),-1)</f>
        <v>0</v>
      </c>
      <c r="K556" s="5">
        <f>IFERROR(INDEX(BuffData!$AT$3:$BO$119, MATCH(K$16, BuffData!$A$3:$A$119, 0), MATCH($E556, BuffData!$AT$2:$BO$2, 0)),-1)</f>
        <v>0</v>
      </c>
      <c r="L556" s="5">
        <f>IFERROR(INDEX(SeasonData!$A$3:$W$27, MATCH(L$16, SeasonData!$A$3:$A$116, 0), MATCH(E556, SeasonData!$A$2:$W$2, 0)),-1)</f>
        <v>0</v>
      </c>
      <c r="M556" s="5">
        <f t="shared" ref="M556:M558" si="271">SUM(G556:L556)</f>
        <v>-1</v>
      </c>
    </row>
    <row r="557" spans="5:67" x14ac:dyDescent="0.3">
      <c r="E557" s="5" t="s">
        <v>110</v>
      </c>
      <c r="F557" s="6"/>
      <c r="G557" s="5">
        <f>IFERROR(INDEX(BuffData!$B$3:$W$119, MATCH($E537, BuffData!$A$3:$A$119, 0), MATCH($E557, BuffData!$B$2:$W$2, 0)),-1)</f>
        <v>0</v>
      </c>
      <c r="H557" s="5">
        <f>IFERROR(INDEX(BuffData!$X$3:$AS$119, MATCH(H536, BuffData!$A$3:$A$119, 0), MATCH($E557, BuffData!$X$2:$AS$2, 0)),-1)</f>
        <v>-1</v>
      </c>
      <c r="I557" s="5">
        <f>IFERROR(INDEX(BuffData!$AT$3:$BO$119, MATCH(I$16, BuffData!$A$3:$A$119, 0), MATCH($E557, BuffData!$AT$2:$BO$2, 0)),-1)</f>
        <v>0</v>
      </c>
      <c r="J557" s="5">
        <f>IFERROR(INDEX(BuffData!$AT$3:$BO$119, MATCH(J$16, BuffData!$A$3:$A$119, 0), MATCH($E557, BuffData!$AT$2:$BO$2, 0)),-1)</f>
        <v>0</v>
      </c>
      <c r="K557" s="5">
        <f>IFERROR(INDEX(BuffData!$AT$3:$BO$119, MATCH(K$16, BuffData!$A$3:$A$119, 0), MATCH($E557, BuffData!$AT$2:$BO$2, 0)),-1)</f>
        <v>0</v>
      </c>
      <c r="L557" s="5">
        <f>IFERROR(INDEX(SeasonData!$A$3:$W$27, MATCH(L$16, SeasonData!$A$3:$A$116, 0), MATCH(E557, SeasonData!$A$2:$W$2, 0)),-1)</f>
        <v>0</v>
      </c>
      <c r="M557" s="5">
        <f t="shared" si="271"/>
        <v>-1</v>
      </c>
    </row>
    <row r="558" spans="5:67" x14ac:dyDescent="0.3">
      <c r="E558" s="5" t="s">
        <v>133</v>
      </c>
      <c r="F558" s="6"/>
      <c r="G558" s="5">
        <f>IFERROR(INDEX(BuffData!$B$3:$W$119, MATCH($E537, BuffData!$A$3:$A$119, 0), MATCH($E558, BuffData!$B$2:$W$2, 0)),-1)</f>
        <v>0</v>
      </c>
      <c r="H558" s="5">
        <f>IFERROR(INDEX(BuffData!$X$3:$AS$119, MATCH(H536, BuffData!$A$3:$A$119, 0), MATCH($E558, BuffData!$X$2:$AS$2, 0)),-1)</f>
        <v>-1</v>
      </c>
      <c r="I558" s="5">
        <f>IFERROR(INDEX(BuffData!$AT$3:$BO$119, MATCH(I$16, BuffData!$A$3:$A$119, 0), MATCH($E558, BuffData!$AT$2:$BO$2, 0)),-1)</f>
        <v>0</v>
      </c>
      <c r="J558" s="5">
        <f>IFERROR(INDEX(BuffData!$AT$3:$BO$119, MATCH(J$16, BuffData!$A$3:$A$119, 0), MATCH($E558, BuffData!$AT$2:$BO$2, 0)),-1)</f>
        <v>0</v>
      </c>
      <c r="K558" s="5">
        <f>IFERROR(INDEX(BuffData!$AT$3:$BO$119, MATCH(K$16, BuffData!$A$3:$A$119, 0), MATCH($E558, BuffData!$AT$2:$BO$2, 0)),-1)</f>
        <v>0</v>
      </c>
      <c r="L558" s="5">
        <f>IFERROR(INDEX(SeasonData!$A$3:$W$27, MATCH(L$16, SeasonData!$A$3:$A$116, 0), MATCH(E558, SeasonData!$A$2:$W$2, 0)),-1)</f>
        <v>0</v>
      </c>
      <c r="M558" s="5">
        <f t="shared" si="271"/>
        <v>-1</v>
      </c>
    </row>
    <row r="562" spans="1:52" x14ac:dyDescent="0.3">
      <c r="H562" s="5" t="str">
        <f>IFERROR(
  CHOOSE(
    MATCH(E563, $E$2:$E$4, 0),
    $E$3, $E$4, $E$2
  ),
  "선택 필요"
)</f>
        <v>선택 필요</v>
      </c>
      <c r="I562" s="5" t="str">
        <f>$E$2</f>
        <v>유노</v>
      </c>
      <c r="J562" s="5" t="str">
        <f>$E$3</f>
        <v>린네</v>
      </c>
      <c r="K562" s="5" t="str">
        <f>$E$4</f>
        <v>모니에</v>
      </c>
      <c r="L562" s="5" t="str">
        <f>$K$3</f>
        <v>능양</v>
      </c>
      <c r="N562" s="23" t="s">
        <v>152</v>
      </c>
    </row>
    <row r="563" spans="1:52" x14ac:dyDescent="0.3">
      <c r="E563" s="23" t="s">
        <v>34</v>
      </c>
      <c r="F563" s="5" t="s">
        <v>143</v>
      </c>
      <c r="G563" s="5" t="s">
        <v>105</v>
      </c>
      <c r="H563" s="5" t="s">
        <v>142</v>
      </c>
      <c r="I563" s="5" t="s">
        <v>124</v>
      </c>
      <c r="J563" s="5" t="s">
        <v>125</v>
      </c>
      <c r="K563" s="5" t="s">
        <v>151</v>
      </c>
      <c r="L563" s="5" t="s">
        <v>149</v>
      </c>
      <c r="M563" s="5" t="s">
        <v>109</v>
      </c>
      <c r="N563" s="5" t="s">
        <v>150</v>
      </c>
      <c r="O563" s="153" t="s">
        <v>114</v>
      </c>
      <c r="P563" s="154"/>
      <c r="Q563" s="155"/>
      <c r="S563" s="5" t="s">
        <v>150</v>
      </c>
      <c r="T563" s="153" t="s">
        <v>238</v>
      </c>
      <c r="U563" s="154"/>
      <c r="V563" s="155"/>
      <c r="X563" s="5" t="s">
        <v>150</v>
      </c>
      <c r="Y563" s="153" t="s">
        <v>243</v>
      </c>
      <c r="Z563" s="154"/>
      <c r="AA563" s="155"/>
      <c r="AC563" s="5" t="s">
        <v>150</v>
      </c>
      <c r="AD563" s="153" t="s">
        <v>242</v>
      </c>
      <c r="AE563" s="154"/>
      <c r="AF563" s="155"/>
      <c r="AH563" s="5" t="s">
        <v>150</v>
      </c>
      <c r="AI563" s="153" t="s">
        <v>244</v>
      </c>
      <c r="AJ563" s="154"/>
      <c r="AK563" s="155"/>
      <c r="AM563" s="5" t="s">
        <v>150</v>
      </c>
      <c r="AN563" s="153" t="s">
        <v>244</v>
      </c>
      <c r="AO563" s="154"/>
      <c r="AP563" s="155"/>
      <c r="AR563" s="5" t="s">
        <v>150</v>
      </c>
      <c r="AS563" s="153" t="s">
        <v>245</v>
      </c>
      <c r="AT563" s="154"/>
      <c r="AU563" s="155"/>
      <c r="AW563" s="5" t="s">
        <v>150</v>
      </c>
      <c r="AX563" s="153" t="s">
        <v>246</v>
      </c>
      <c r="AY563" s="154"/>
      <c r="AZ563" s="155"/>
    </row>
    <row r="564" spans="1:52" x14ac:dyDescent="0.3">
      <c r="E564" s="5" t="s">
        <v>115</v>
      </c>
      <c r="F564" s="5">
        <f>INDEX(CharacterData!$A$3:$AV$36, MATCH(E563, CharacterData!$A$3:$A$36, 0), MATCH($E564, CharacterData!$A$2:$AV$2, 0))</f>
        <v>875</v>
      </c>
      <c r="G564" s="6"/>
      <c r="H564" s="6"/>
      <c r="I564" s="6"/>
      <c r="J564" s="6"/>
      <c r="K564" s="6"/>
      <c r="L564" s="6"/>
      <c r="M564" s="5">
        <f>F564</f>
        <v>875</v>
      </c>
      <c r="N564" s="5" t="s">
        <v>118</v>
      </c>
      <c r="O564" s="153" t="s">
        <v>159</v>
      </c>
      <c r="P564" s="154"/>
      <c r="Q564" s="155"/>
      <c r="S564" s="5" t="s">
        <v>118</v>
      </c>
      <c r="T564" s="153" t="s">
        <v>164</v>
      </c>
      <c r="U564" s="154"/>
      <c r="V564" s="155"/>
      <c r="X564" s="5" t="s">
        <v>118</v>
      </c>
      <c r="Y564" s="153" t="s">
        <v>171</v>
      </c>
      <c r="Z564" s="154"/>
      <c r="AA564" s="155"/>
      <c r="AC564" s="5" t="s">
        <v>118</v>
      </c>
      <c r="AD564" s="153" t="s">
        <v>163</v>
      </c>
      <c r="AE564" s="154"/>
      <c r="AF564" s="155"/>
      <c r="AH564" s="5" t="s">
        <v>118</v>
      </c>
      <c r="AI564" s="153" t="s">
        <v>164</v>
      </c>
      <c r="AJ564" s="154"/>
      <c r="AK564" s="155"/>
      <c r="AM564" s="5" t="s">
        <v>118</v>
      </c>
      <c r="AN564" s="153" t="s">
        <v>164</v>
      </c>
      <c r="AO564" s="154"/>
      <c r="AP564" s="155"/>
      <c r="AR564" s="5" t="s">
        <v>118</v>
      </c>
      <c r="AS564" s="153" t="s">
        <v>164</v>
      </c>
      <c r="AT564" s="154"/>
      <c r="AU564" s="155"/>
      <c r="AW564" s="5" t="s">
        <v>118</v>
      </c>
      <c r="AX564" s="153" t="s">
        <v>164</v>
      </c>
      <c r="AY564" s="154"/>
      <c r="AZ564" s="155"/>
    </row>
    <row r="565" spans="1:52" x14ac:dyDescent="0.3">
      <c r="A565" s="1" t="s">
        <v>34</v>
      </c>
      <c r="B565" s="1" t="s">
        <v>178</v>
      </c>
      <c r="C565" s="1">
        <f>P581+U581+Z581+AE581+AJ581+AO581+AT581+AY581+BD581+BI581+BN581+BS581+BX581+CC581+CH581+CM581</f>
        <v>249155.74262002797</v>
      </c>
      <c r="E565" s="5" t="s">
        <v>116</v>
      </c>
      <c r="F565" s="5">
        <f>INDEX(CharacterData!$A$3:$AV$36, MATCH(E563, CharacterData!$A$3:$A$36, 0), MATCH($E565, CharacterData!$A$2:$AV$2, 0))</f>
        <v>115</v>
      </c>
      <c r="G565" s="5">
        <f>IFERROR(INDEX(BuffData!$B$3:$W$119, MATCH($E563, BuffData!$A$3:$A$119, 0), MATCH("공격력 버프", BuffData!$B$2:$W$2, 0)),-1)</f>
        <v>12</v>
      </c>
      <c r="H565" s="5">
        <f>IFERROR(INDEX(BuffData!$X$3:$AS$119, MATCH(H562, BuffData!$A$3:$A$119, 0), MATCH("공격력 버프", BuffData!$X$2:$AS$2, 0)),-1)</f>
        <v>-1</v>
      </c>
      <c r="I565" s="5">
        <f>IFERROR(INDEX(BuffData!$AT$3:$BO$119, MATCH(I$16, BuffData!$A$3:$A$119, 0), MATCH("공격력 버프", BuffData!$AT$2:$BO$2, 0)),-1)</f>
        <v>0</v>
      </c>
      <c r="J565" s="5">
        <f>IFERROR(INDEX(BuffData!$AT$3:$BO$119, MATCH(J$16, BuffData!$A$3:$A$119, 0), MATCH("공격력 버프", BuffData!$AT$2:$BO$2, 0)),-1)</f>
        <v>0</v>
      </c>
      <c r="K565" s="5">
        <f>IFERROR(INDEX(BuffData!$AT$3:$BO$119, MATCH(K$16, BuffData!$A$3:$A$119, 0), MATCH("공격력 버프", BuffData!$AT$2:$BO$2, 0)),-1)</f>
        <v>25</v>
      </c>
      <c r="L565" s="5">
        <f>IFERROR(INDEX(SeasonData!$A$3:$W$27, MATCH(L$16, SeasonData!$A$3:$A$116, 0), MATCH("공격력 버프", SeasonData!$A$2:$W$2, 0)),-1)</f>
        <v>0</v>
      </c>
      <c r="M565" s="5">
        <f>SUM(F565:L565)</f>
        <v>151</v>
      </c>
      <c r="N565" s="5"/>
      <c r="O565" s="5" t="s">
        <v>112</v>
      </c>
      <c r="P565" s="5" t="s">
        <v>113</v>
      </c>
      <c r="Q565" s="5" t="s">
        <v>111</v>
      </c>
      <c r="S565" s="5"/>
      <c r="T565" s="5" t="s">
        <v>112</v>
      </c>
      <c r="U565" s="5" t="s">
        <v>113</v>
      </c>
      <c r="V565" s="5" t="s">
        <v>111</v>
      </c>
      <c r="X565" s="5"/>
      <c r="Y565" s="5" t="s">
        <v>112</v>
      </c>
      <c r="Z565" s="5" t="s">
        <v>113</v>
      </c>
      <c r="AA565" s="5" t="s">
        <v>111</v>
      </c>
      <c r="AC565" s="5"/>
      <c r="AD565" s="5" t="s">
        <v>112</v>
      </c>
      <c r="AE565" s="5" t="s">
        <v>113</v>
      </c>
      <c r="AF565" s="5" t="s">
        <v>111</v>
      </c>
      <c r="AH565" s="5"/>
      <c r="AI565" s="5" t="s">
        <v>112</v>
      </c>
      <c r="AJ565" s="5" t="s">
        <v>113</v>
      </c>
      <c r="AK565" s="5" t="s">
        <v>111</v>
      </c>
      <c r="AM565" s="5"/>
      <c r="AN565" s="5" t="s">
        <v>112</v>
      </c>
      <c r="AO565" s="5" t="s">
        <v>113</v>
      </c>
      <c r="AP565" s="5" t="s">
        <v>111</v>
      </c>
      <c r="AR565" s="5"/>
      <c r="AS565" s="5" t="s">
        <v>112</v>
      </c>
      <c r="AT565" s="5" t="s">
        <v>113</v>
      </c>
      <c r="AU565" s="5" t="s">
        <v>111</v>
      </c>
      <c r="AW565" s="5"/>
      <c r="AX565" s="5" t="s">
        <v>112</v>
      </c>
      <c r="AY565" s="5" t="s">
        <v>113</v>
      </c>
      <c r="AZ565" s="5" t="s">
        <v>111</v>
      </c>
    </row>
    <row r="566" spans="1:52" x14ac:dyDescent="0.3">
      <c r="B566" s="1" t="s">
        <v>179</v>
      </c>
      <c r="C566" s="1">
        <v>7.2</v>
      </c>
      <c r="E566" s="5" t="s">
        <v>1</v>
      </c>
      <c r="F566" s="5">
        <f>INDEX(CharacterData!$A$3:$AV$36, MATCH(E563, CharacterData!$A$3:$A$36, 0), MATCH($E566, CharacterData!$A$2:$AV$2, 0))</f>
        <v>60.2</v>
      </c>
      <c r="G566" s="5">
        <f>IFERROR(INDEX(BuffData!$B$3:$W$119, MATCH($E563, BuffData!$A$3:$A$119, 0), MATCH($E566, BuffData!$B$2:$W$2, 0)),-1)</f>
        <v>0</v>
      </c>
      <c r="H566" s="5">
        <f>IFERROR(INDEX(BuffData!$X$3:$AS$119, MATCH(H562, BuffData!$A$3:$A$119, 0), MATCH($E566, BuffData!$X$2:$AS$2, 0)),-1)</f>
        <v>-1</v>
      </c>
      <c r="I566" s="5">
        <f>IFERROR(INDEX(BuffData!$AT$3:$BO$119, MATCH(I$16, BuffData!$A$3:$A$119, 0), MATCH($E566, BuffData!$AT$2:$BO$2, 0)),-1)</f>
        <v>0</v>
      </c>
      <c r="J566" s="5">
        <f>IFERROR(INDEX(BuffData!$AT$3:$BO$119, MATCH(J$16, BuffData!$A$3:$A$119, 0), MATCH($E566, BuffData!$AT$2:$BO$2, 0)),-1)</f>
        <v>0</v>
      </c>
      <c r="K566" s="5">
        <f>IFERROR(INDEX(BuffData!$AT$3:$BO$119, MATCH(K$16, BuffData!$A$3:$A$119, 0), MATCH($E566, BuffData!$AT$2:$BO$2, 0)),-1)</f>
        <v>0</v>
      </c>
      <c r="L566" s="5">
        <f>IFERROR(INDEX(SeasonData!$A$3:$W$27, MATCH(L$16, SeasonData!$A$3:$A$116, 0), MATCH(E566, SeasonData!$A$2:$W$2, 0)),-1)</f>
        <v>0</v>
      </c>
      <c r="M566" s="5">
        <f t="shared" ref="M566:M572" si="272">SUM(F566:L566)</f>
        <v>59.2</v>
      </c>
      <c r="N566" s="5" t="s">
        <v>115</v>
      </c>
      <c r="O566" s="6"/>
      <c r="P566" s="6"/>
      <c r="Q566" s="5">
        <f>$M564</f>
        <v>875</v>
      </c>
      <c r="S566" s="5" t="s">
        <v>115</v>
      </c>
      <c r="T566" s="6"/>
      <c r="U566" s="6"/>
      <c r="V566" s="5">
        <f>$M564</f>
        <v>875</v>
      </c>
      <c r="X566" s="5" t="s">
        <v>115</v>
      </c>
      <c r="Y566" s="6"/>
      <c r="Z566" s="6"/>
      <c r="AA566" s="5">
        <f>$M564</f>
        <v>875</v>
      </c>
      <c r="AC566" s="5" t="s">
        <v>115</v>
      </c>
      <c r="AD566" s="6"/>
      <c r="AE566" s="6"/>
      <c r="AF566" s="5">
        <f>$M564</f>
        <v>875</v>
      </c>
      <c r="AH566" s="5" t="s">
        <v>115</v>
      </c>
      <c r="AI566" s="6"/>
      <c r="AJ566" s="6"/>
      <c r="AK566" s="5">
        <f>$M564</f>
        <v>875</v>
      </c>
      <c r="AM566" s="5" t="s">
        <v>115</v>
      </c>
      <c r="AN566" s="6"/>
      <c r="AO566" s="6"/>
      <c r="AP566" s="5">
        <f>$M564</f>
        <v>875</v>
      </c>
      <c r="AR566" s="5" t="s">
        <v>115</v>
      </c>
      <c r="AS566" s="6"/>
      <c r="AT566" s="6"/>
      <c r="AU566" s="5">
        <f>$M564</f>
        <v>875</v>
      </c>
      <c r="AW566" s="5" t="s">
        <v>115</v>
      </c>
      <c r="AX566" s="6"/>
      <c r="AY566" s="6"/>
      <c r="AZ566" s="5">
        <f>$M564</f>
        <v>875</v>
      </c>
    </row>
    <row r="567" spans="1:52" x14ac:dyDescent="0.3">
      <c r="E567" s="5" t="s">
        <v>87</v>
      </c>
      <c r="F567" s="5">
        <f>INDEX(CharacterData!$A$3:$AV$36, MATCH(E563, CharacterData!$A$3:$A$36, 0), MATCH($E567, CharacterData!$A$2:$AV$2, 0))</f>
        <v>272.39999999999998</v>
      </c>
      <c r="G567" s="5">
        <f>IFERROR(INDEX(BuffData!$B$3:$W$119, MATCH($E563, BuffData!$A$3:$A$119, 0), MATCH($E567, BuffData!$B$2:$W$2, 0)),-1)</f>
        <v>0</v>
      </c>
      <c r="H567" s="5">
        <f>IFERROR(INDEX(BuffData!$X$3:$AS$119, MATCH(H562, BuffData!$A$3:$A$119, 0), MATCH($E567, BuffData!$X$2:$AS$2, 0)),-1)</f>
        <v>-1</v>
      </c>
      <c r="I567" s="5">
        <f>IFERROR(INDEX(BuffData!$AT$3:$BO$119, MATCH(I$16, BuffData!$A$3:$A$119, 0), MATCH($E567, BuffData!$AT$2:$BO$2, 0)),-1)</f>
        <v>0</v>
      </c>
      <c r="J567" s="5">
        <f>IFERROR(INDEX(BuffData!$AT$3:$BO$119, MATCH(J$16, BuffData!$A$3:$A$119, 0), MATCH($E567, BuffData!$AT$2:$BO$2, 0)),-1)</f>
        <v>0</v>
      </c>
      <c r="K567" s="5">
        <f>IFERROR(INDEX(BuffData!$AT$3:$BO$119, MATCH(K$16, BuffData!$A$3:$A$119, 0), MATCH($E567, BuffData!$AT$2:$BO$2, 0)),-1)</f>
        <v>20</v>
      </c>
      <c r="L567" s="5">
        <f>IFERROR(INDEX(SeasonData!$A$3:$W$27, MATCH(L$16, SeasonData!$A$3:$A$116, 0), MATCH(E567, SeasonData!$A$2:$W$2, 0)),-1)</f>
        <v>0</v>
      </c>
      <c r="M567" s="5">
        <f t="shared" si="272"/>
        <v>291.39999999999998</v>
      </c>
      <c r="N567" s="5" t="s">
        <v>116</v>
      </c>
      <c r="O567" s="5">
        <f>ROUND($M565,2)</f>
        <v>151</v>
      </c>
      <c r="P567" s="5">
        <v>0</v>
      </c>
      <c r="Q567" s="5">
        <f>P567+O567</f>
        <v>151</v>
      </c>
      <c r="S567" s="5" t="s">
        <v>116</v>
      </c>
      <c r="T567" s="5">
        <f>ROUND($M565,2)</f>
        <v>151</v>
      </c>
      <c r="U567" s="5">
        <v>0</v>
      </c>
      <c r="V567" s="5">
        <f>U567+T567</f>
        <v>151</v>
      </c>
      <c r="X567" s="5" t="s">
        <v>116</v>
      </c>
      <c r="Y567" s="5">
        <f>ROUND($M565,2)</f>
        <v>151</v>
      </c>
      <c r="Z567" s="5">
        <v>0</v>
      </c>
      <c r="AA567" s="5">
        <f>Z567+Y567</f>
        <v>151</v>
      </c>
      <c r="AC567" s="5" t="s">
        <v>116</v>
      </c>
      <c r="AD567" s="5">
        <f>ROUND($M565,2)</f>
        <v>151</v>
      </c>
      <c r="AE567" s="5">
        <v>0</v>
      </c>
      <c r="AF567" s="5">
        <f>AE567+AD567</f>
        <v>151</v>
      </c>
      <c r="AH567" s="5" t="s">
        <v>116</v>
      </c>
      <c r="AI567" s="5">
        <f>ROUND($M565,2)</f>
        <v>151</v>
      </c>
      <c r="AJ567" s="5">
        <v>0</v>
      </c>
      <c r="AK567" s="5">
        <f>AJ567+AI567</f>
        <v>151</v>
      </c>
      <c r="AM567" s="5" t="s">
        <v>116</v>
      </c>
      <c r="AN567" s="5">
        <f>ROUND($M565,2)</f>
        <v>151</v>
      </c>
      <c r="AO567" s="5">
        <v>0</v>
      </c>
      <c r="AP567" s="5">
        <f>AO567+AN567</f>
        <v>151</v>
      </c>
      <c r="AR567" s="5" t="s">
        <v>116</v>
      </c>
      <c r="AS567" s="5">
        <f>ROUND($M565,2)</f>
        <v>151</v>
      </c>
      <c r="AT567" s="5">
        <v>0</v>
      </c>
      <c r="AU567" s="5">
        <f>AT567+AS567</f>
        <v>151</v>
      </c>
      <c r="AW567" s="5" t="s">
        <v>116</v>
      </c>
      <c r="AX567" s="5">
        <f>ROUND($M565,2)</f>
        <v>151</v>
      </c>
      <c r="AY567" s="5">
        <v>0</v>
      </c>
      <c r="AZ567" s="5">
        <f>AY567+AX567</f>
        <v>151</v>
      </c>
    </row>
    <row r="568" spans="1:52" x14ac:dyDescent="0.3">
      <c r="E568" s="21" t="s">
        <v>99</v>
      </c>
      <c r="F568" s="5">
        <f>INDEX(CharacterData!$A$3:$AV$36, MATCH(E563, CharacterData!$A$3:$A$36, 0), MATCH($E568, CharacterData!$A$2:$AV$2, 0))</f>
        <v>27</v>
      </c>
      <c r="G568" s="5">
        <f>IFERROR(INDEX(BuffData!$B$3:$W$119, MATCH($E563, BuffData!$A$3:$A$119, 0), MATCH($E568, BuffData!$B$2:$W$2, 0)),-1)</f>
        <v>36</v>
      </c>
      <c r="H568" s="5">
        <f>IFERROR(INDEX(BuffData!$X$3:$AS$119, MATCH(H562, BuffData!$A$3:$A$119, 0), MATCH($E568, BuffData!$X$2:$AS$2, 0)),-1)</f>
        <v>-1</v>
      </c>
      <c r="I568" s="5">
        <f>IFERROR(INDEX(BuffData!$AT$3:$BO$119, MATCH(I$16, BuffData!$A$3:$A$119, 0), MATCH($E568, BuffData!$AT$2:$BO$2, 0)),-1)</f>
        <v>0</v>
      </c>
      <c r="J568" s="5">
        <f>IFERROR(INDEX(BuffData!$AT$3:$BO$119, MATCH(J$16, BuffData!$A$3:$A$119, 0), MATCH($E568, BuffData!$AT$2:$BO$2, 0)),-1)</f>
        <v>0</v>
      </c>
      <c r="K568" s="5">
        <f>IFERROR(INDEX(BuffData!$AT$3:$BO$119, MATCH(K$16, BuffData!$A$3:$A$119, 0), MATCH($E568, BuffData!$AT$2:$BO$2, 0)),-1)</f>
        <v>0</v>
      </c>
      <c r="L568" s="5">
        <f>IFERROR(INDEX(SeasonData!$A$3:$W$27, MATCH(L$16, SeasonData!$A$3:$A$116, 0), MATCH(E568, SeasonData!$A$2:$W$2, 0)),-1)</f>
        <v>0</v>
      </c>
      <c r="M568" s="5">
        <f t="shared" si="272"/>
        <v>62</v>
      </c>
      <c r="N568" s="5" t="s">
        <v>117</v>
      </c>
      <c r="O568" s="6"/>
      <c r="P568" s="5">
        <v>0</v>
      </c>
      <c r="Q568" s="24">
        <v>258.5</v>
      </c>
      <c r="S568" s="5" t="s">
        <v>117</v>
      </c>
      <c r="T568" s="6"/>
      <c r="U568" s="5">
        <v>0</v>
      </c>
      <c r="V568" s="24">
        <v>319.89999999999998</v>
      </c>
      <c r="X568" s="5" t="s">
        <v>117</v>
      </c>
      <c r="Y568" s="6"/>
      <c r="Z568" s="5">
        <v>0</v>
      </c>
      <c r="AA568" s="24">
        <v>295.3</v>
      </c>
      <c r="AC568" s="5" t="s">
        <v>117</v>
      </c>
      <c r="AD568" s="6"/>
      <c r="AE568" s="5">
        <v>0</v>
      </c>
      <c r="AF568" s="24">
        <v>249</v>
      </c>
      <c r="AH568" s="5" t="s">
        <v>117</v>
      </c>
      <c r="AI568" s="6"/>
      <c r="AJ568" s="5">
        <v>0</v>
      </c>
      <c r="AK568" s="24">
        <v>298.2</v>
      </c>
      <c r="AM568" s="5" t="s">
        <v>117</v>
      </c>
      <c r="AN568" s="6"/>
      <c r="AO568" s="5">
        <v>0</v>
      </c>
      <c r="AP568" s="24">
        <v>298.2</v>
      </c>
      <c r="AR568" s="5" t="s">
        <v>117</v>
      </c>
      <c r="AS568" s="6"/>
      <c r="AT568" s="5">
        <v>0</v>
      </c>
      <c r="AU568" s="24">
        <v>357.9</v>
      </c>
      <c r="AW568" s="5" t="s">
        <v>117</v>
      </c>
      <c r="AX568" s="6"/>
      <c r="AY568" s="5">
        <v>0</v>
      </c>
      <c r="AZ568" s="24">
        <v>1369.4</v>
      </c>
    </row>
    <row r="569" spans="1:52" x14ac:dyDescent="0.3">
      <c r="E569" s="21" t="s">
        <v>100</v>
      </c>
      <c r="F569" s="5">
        <f>INDEX(CharacterData!$A$3:$AV$36, MATCH(E563, CharacterData!$A$3:$A$36, 0), MATCH($E569, CharacterData!$A$2:$AV$2, 0))</f>
        <v>0</v>
      </c>
      <c r="G569" s="5">
        <f>IFERROR(INDEX(BuffData!$B$3:$W$119, MATCH($E563, BuffData!$A$3:$A$119, 0), MATCH($E569, BuffData!$B$2:$W$2, 0)),-1)</f>
        <v>0</v>
      </c>
      <c r="H569" s="5">
        <f>IFERROR(INDEX(BuffData!$X$3:$AS$119, MATCH(H562, BuffData!$A$3:$A$119, 0), MATCH($E569, BuffData!$X$2:$AS$2, 0)),-1)</f>
        <v>-1</v>
      </c>
      <c r="I569" s="5">
        <f>IFERROR(INDEX(BuffData!$AT$3:$BO$119, MATCH(I$16, BuffData!$A$3:$A$119, 0), MATCH($E569, BuffData!$AT$2:$BO$2, 0)),-1)</f>
        <v>0</v>
      </c>
      <c r="J569" s="5">
        <f>IFERROR(INDEX(BuffData!$AT$3:$BO$119, MATCH(J$16, BuffData!$A$3:$A$119, 0), MATCH($E569, BuffData!$AT$2:$BO$2, 0)),-1)</f>
        <v>0</v>
      </c>
      <c r="K569" s="5">
        <f>IFERROR(INDEX(BuffData!$AT$3:$BO$119, MATCH(K$16, BuffData!$A$3:$A$119, 0), MATCH($E569, BuffData!$AT$2:$BO$2, 0)),-1)</f>
        <v>0</v>
      </c>
      <c r="L569" s="5">
        <f>IFERROR(INDEX(SeasonData!$A$3:$W$27, MATCH(L$16, SeasonData!$A$3:$A$116, 0), MATCH(E569, SeasonData!$A$2:$W$2, 0)),-1)</f>
        <v>0</v>
      </c>
      <c r="M569" s="5">
        <f t="shared" si="272"/>
        <v>-1</v>
      </c>
      <c r="N569" s="5" t="s">
        <v>1</v>
      </c>
      <c r="O569" s="5">
        <f>$M566</f>
        <v>59.2</v>
      </c>
      <c r="P569" s="5">
        <v>0</v>
      </c>
      <c r="Q569" s="5">
        <f>O569+P569</f>
        <v>59.2</v>
      </c>
      <c r="S569" s="5" t="s">
        <v>1</v>
      </c>
      <c r="T569" s="5">
        <f>$M566</f>
        <v>59.2</v>
      </c>
      <c r="U569" s="5">
        <v>0</v>
      </c>
      <c r="V569" s="5">
        <f>T569+U569</f>
        <v>59.2</v>
      </c>
      <c r="X569" s="5" t="s">
        <v>1</v>
      </c>
      <c r="Y569" s="5">
        <f>$M566</f>
        <v>59.2</v>
      </c>
      <c r="Z569" s="5">
        <v>0</v>
      </c>
      <c r="AA569" s="5">
        <f>Y569+Z569</f>
        <v>59.2</v>
      </c>
      <c r="AC569" s="5" t="s">
        <v>1</v>
      </c>
      <c r="AD569" s="5">
        <f>$M566</f>
        <v>59.2</v>
      </c>
      <c r="AE569" s="5">
        <v>0</v>
      </c>
      <c r="AF569" s="5">
        <f>AD569+AE569</f>
        <v>59.2</v>
      </c>
      <c r="AH569" s="5" t="s">
        <v>1</v>
      </c>
      <c r="AI569" s="5">
        <f>$M566</f>
        <v>59.2</v>
      </c>
      <c r="AJ569" s="5">
        <v>0</v>
      </c>
      <c r="AK569" s="5">
        <f>AI569+AJ569</f>
        <v>59.2</v>
      </c>
      <c r="AM569" s="5" t="s">
        <v>1</v>
      </c>
      <c r="AN569" s="5">
        <f>$M566</f>
        <v>59.2</v>
      </c>
      <c r="AO569" s="5">
        <v>0</v>
      </c>
      <c r="AP569" s="5">
        <f>AN569+AO569</f>
        <v>59.2</v>
      </c>
      <c r="AR569" s="5" t="s">
        <v>1</v>
      </c>
      <c r="AS569" s="5">
        <f>$M566</f>
        <v>59.2</v>
      </c>
      <c r="AT569" s="5">
        <v>0</v>
      </c>
      <c r="AU569" s="5">
        <f>AS569+AT569</f>
        <v>59.2</v>
      </c>
      <c r="AW569" s="5" t="s">
        <v>1</v>
      </c>
      <c r="AX569" s="5">
        <f>$M566</f>
        <v>59.2</v>
      </c>
      <c r="AY569" s="5">
        <v>0</v>
      </c>
      <c r="AZ569" s="5">
        <f>AX569+AY569</f>
        <v>59.2</v>
      </c>
    </row>
    <row r="570" spans="1:52" x14ac:dyDescent="0.3">
      <c r="E570" s="21" t="s">
        <v>101</v>
      </c>
      <c r="F570" s="5">
        <f>INDEX(CharacterData!$A$3:$AV$36, MATCH(E563, CharacterData!$A$3:$A$36, 0), MATCH($E570, CharacterData!$A$2:$AV$2, 0))</f>
        <v>0</v>
      </c>
      <c r="G570" s="5">
        <f>IFERROR(INDEX(BuffData!$B$3:$W$119, MATCH($E563, BuffData!$A$3:$A$119, 0), MATCH($E570, BuffData!$B$2:$W$2, 0)),-1)</f>
        <v>0</v>
      </c>
      <c r="H570" s="5">
        <f>IFERROR(INDEX(BuffData!$X$3:$AS$119, MATCH(H562, BuffData!$A$3:$A$119, 0), MATCH($E570, BuffData!$X$2:$AS$2, 0)),-1)</f>
        <v>-1</v>
      </c>
      <c r="I570" s="5">
        <f>IFERROR(INDEX(BuffData!$AT$3:$BO$119, MATCH(I$16, BuffData!$A$3:$A$119, 0), MATCH($E570, BuffData!$AT$2:$BO$2, 0)),-1)</f>
        <v>0</v>
      </c>
      <c r="J570" s="5">
        <f>IFERROR(INDEX(BuffData!$AT$3:$BO$119, MATCH(J$16, BuffData!$A$3:$A$119, 0), MATCH($E570, BuffData!$AT$2:$BO$2, 0)),-1)</f>
        <v>0</v>
      </c>
      <c r="K570" s="5">
        <f>IFERROR(INDEX(BuffData!$AT$3:$BO$119, MATCH(K$16, BuffData!$A$3:$A$119, 0), MATCH($E570, BuffData!$AT$2:$BO$2, 0)),-1)</f>
        <v>0</v>
      </c>
      <c r="L570" s="5">
        <f>IFERROR(INDEX(SeasonData!$A$3:$W$27, MATCH(L$16, SeasonData!$A$3:$A$116, 0), MATCH(E570, SeasonData!$A$2:$W$2, 0)),-1)</f>
        <v>0</v>
      </c>
      <c r="M570" s="5">
        <f t="shared" si="272"/>
        <v>-1</v>
      </c>
      <c r="N570" s="5" t="s">
        <v>87</v>
      </c>
      <c r="O570" s="5">
        <f>$M567</f>
        <v>291.39999999999998</v>
      </c>
      <c r="P570" s="5">
        <v>0</v>
      </c>
      <c r="Q570" s="5">
        <f t="shared" ref="Q570:Q579" si="273">O570+P570</f>
        <v>291.39999999999998</v>
      </c>
      <c r="S570" s="5" t="s">
        <v>87</v>
      </c>
      <c r="T570" s="5">
        <f>$M567</f>
        <v>291.39999999999998</v>
      </c>
      <c r="U570" s="5">
        <v>0</v>
      </c>
      <c r="V570" s="5">
        <f t="shared" ref="V570:V579" si="274">T570+U570</f>
        <v>291.39999999999998</v>
      </c>
      <c r="X570" s="5" t="s">
        <v>87</v>
      </c>
      <c r="Y570" s="5">
        <f>$M567</f>
        <v>291.39999999999998</v>
      </c>
      <c r="Z570" s="5">
        <v>0</v>
      </c>
      <c r="AA570" s="5">
        <f t="shared" ref="AA570:AA579" si="275">Y570+Z570</f>
        <v>291.39999999999998</v>
      </c>
      <c r="AC570" s="5" t="s">
        <v>87</v>
      </c>
      <c r="AD570" s="5">
        <f>$M567</f>
        <v>291.39999999999998</v>
      </c>
      <c r="AE570" s="5">
        <v>0</v>
      </c>
      <c r="AF570" s="5">
        <f t="shared" ref="AF570:AF579" si="276">AD570+AE570</f>
        <v>291.39999999999998</v>
      </c>
      <c r="AH570" s="5" t="s">
        <v>87</v>
      </c>
      <c r="AI570" s="5">
        <f>$M567</f>
        <v>291.39999999999998</v>
      </c>
      <c r="AJ570" s="5">
        <v>0</v>
      </c>
      <c r="AK570" s="5">
        <f t="shared" ref="AK570:AK579" si="277">AI570+AJ570</f>
        <v>291.39999999999998</v>
      </c>
      <c r="AM570" s="5" t="s">
        <v>87</v>
      </c>
      <c r="AN570" s="5">
        <f>$M567</f>
        <v>291.39999999999998</v>
      </c>
      <c r="AO570" s="5">
        <v>0</v>
      </c>
      <c r="AP570" s="5">
        <f t="shared" ref="AP570:AP579" si="278">AN570+AO570</f>
        <v>291.39999999999998</v>
      </c>
      <c r="AR570" s="5" t="s">
        <v>87</v>
      </c>
      <c r="AS570" s="5">
        <f>$M567</f>
        <v>291.39999999999998</v>
      </c>
      <c r="AT570" s="5">
        <v>0</v>
      </c>
      <c r="AU570" s="5">
        <f t="shared" ref="AU570:AU579" si="279">AS570+AT570</f>
        <v>291.39999999999998</v>
      </c>
      <c r="AW570" s="5" t="s">
        <v>87</v>
      </c>
      <c r="AX570" s="5">
        <f>$M567</f>
        <v>291.39999999999998</v>
      </c>
      <c r="AY570" s="5">
        <v>0</v>
      </c>
      <c r="AZ570" s="5">
        <f t="shared" ref="AZ570:AZ579" si="280">AX570+AY570</f>
        <v>291.39999999999998</v>
      </c>
    </row>
    <row r="571" spans="1:52" x14ac:dyDescent="0.3">
      <c r="E571" s="21" t="s">
        <v>102</v>
      </c>
      <c r="F571" s="5">
        <f>INDEX(CharacterData!$A$3:$AV$36, MATCH(E563, CharacterData!$A$3:$A$36, 0), MATCH($E571, CharacterData!$A$2:$AV$2, 0))</f>
        <v>0</v>
      </c>
      <c r="G571" s="5">
        <f>IFERROR(INDEX(BuffData!$B$3:$W$119, MATCH($E563, BuffData!$A$3:$A$119, 0), MATCH($E571, BuffData!$B$2:$W$2, 0)),-1)</f>
        <v>0</v>
      </c>
      <c r="H571" s="5">
        <f>IFERROR(INDEX(BuffData!$X$3:$AS$119, MATCH(H562, BuffData!$A$3:$A$119, 0), MATCH($E571, BuffData!$X$2:$AS$2, 0)),-1)</f>
        <v>-1</v>
      </c>
      <c r="I571" s="5">
        <f>IFERROR(INDEX(BuffData!$AT$3:$BO$119, MATCH(I$16, BuffData!$A$3:$A$119, 0), MATCH($E571, BuffData!$AT$2:$BO$2, 0)),-1)</f>
        <v>0</v>
      </c>
      <c r="J571" s="5">
        <f>IFERROR(INDEX(BuffData!$AT$3:$BO$119, MATCH(J$16, BuffData!$A$3:$A$119, 0), MATCH($E571, BuffData!$AT$2:$BO$2, 0)),-1)</f>
        <v>0</v>
      </c>
      <c r="K571" s="5">
        <f>IFERROR(INDEX(BuffData!$AT$3:$BO$119, MATCH(K$16, BuffData!$A$3:$A$119, 0), MATCH($E571, BuffData!$AT$2:$BO$2, 0)),-1)</f>
        <v>0</v>
      </c>
      <c r="L571" s="5">
        <f>IFERROR(INDEX(SeasonData!$A$3:$W$27, MATCH(L$16, SeasonData!$A$3:$A$116, 0), MATCH(E571, SeasonData!$A$2:$W$2, 0)),-1)</f>
        <v>0</v>
      </c>
      <c r="M571" s="5">
        <f t="shared" si="272"/>
        <v>-1</v>
      </c>
      <c r="N571" s="21" t="s">
        <v>165</v>
      </c>
      <c r="O571" s="5" cm="1">
        <f t="array" ref="O571">IFERROR(
  INDEX($M564:$M585,
    MATCH(
      _xlfn.SWITCH(O564,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0</v>
      </c>
      <c r="P571" s="5">
        <v>0</v>
      </c>
      <c r="Q571" s="5">
        <f t="shared" si="273"/>
        <v>0</v>
      </c>
      <c r="S571" s="21" t="s">
        <v>165</v>
      </c>
      <c r="T571" s="5" cm="1">
        <f t="array" ref="T571">IFERROR(
  INDEX($M564:$M585,
    MATCH(
      _xlfn.SWITCH(T564,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62</v>
      </c>
      <c r="U571" s="5">
        <v>0</v>
      </c>
      <c r="V571" s="5">
        <f t="shared" si="274"/>
        <v>62</v>
      </c>
      <c r="X571" s="21" t="s">
        <v>165</v>
      </c>
      <c r="Y571" s="5" cm="1">
        <f t="array" ref="Y571">IFERROR(
  INDEX($M564:$M585,
    MATCH(
      _xlfn.SWITCH(Y564,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-1</v>
      </c>
      <c r="Z571" s="5">
        <v>0</v>
      </c>
      <c r="AA571" s="5">
        <f t="shared" si="275"/>
        <v>-1</v>
      </c>
      <c r="AC571" s="21" t="s">
        <v>165</v>
      </c>
      <c r="AD571" s="5" cm="1">
        <f t="array" ref="AD571">IFERROR(
  INDEX($M564:$M585,
    MATCH(
      _xlfn.SWITCH(AD564,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-1</v>
      </c>
      <c r="AE571" s="5">
        <v>0</v>
      </c>
      <c r="AF571" s="5">
        <f t="shared" si="276"/>
        <v>-1</v>
      </c>
      <c r="AH571" s="21" t="s">
        <v>165</v>
      </c>
      <c r="AI571" s="5" cm="1">
        <f t="array" ref="AI571">IFERROR(
  INDEX($M564:$M585,
    MATCH(
      _xlfn.SWITCH(AI564,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62</v>
      </c>
      <c r="AJ571" s="5">
        <v>0</v>
      </c>
      <c r="AK571" s="5">
        <f t="shared" si="277"/>
        <v>62</v>
      </c>
      <c r="AM571" s="21" t="s">
        <v>165</v>
      </c>
      <c r="AN571" s="5" cm="1">
        <f t="array" ref="AN571">IFERROR(
  INDEX($M564:$M585,
    MATCH(
      _xlfn.SWITCH(AN564,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62</v>
      </c>
      <c r="AO571" s="5">
        <v>0</v>
      </c>
      <c r="AP571" s="5">
        <f t="shared" si="278"/>
        <v>62</v>
      </c>
      <c r="AR571" s="21" t="s">
        <v>165</v>
      </c>
      <c r="AS571" s="5" cm="1">
        <f t="array" ref="AS571">IFERROR(
  INDEX($M564:$M585,
    MATCH(
      _xlfn.SWITCH(AS564,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62</v>
      </c>
      <c r="AT571" s="5">
        <v>0</v>
      </c>
      <c r="AU571" s="5">
        <f t="shared" si="279"/>
        <v>62</v>
      </c>
      <c r="AW571" s="21" t="s">
        <v>165</v>
      </c>
      <c r="AX571" s="5" cm="1">
        <f t="array" ref="AX571">IFERROR(
  INDEX($M564:$M585,
    MATCH(
      _xlfn.SWITCH(AX564,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$E564:$E585, 0
    )
  ),
0
)</f>
        <v>62</v>
      </c>
      <c r="AY571" s="5">
        <v>52</v>
      </c>
      <c r="AZ571" s="5">
        <f t="shared" si="280"/>
        <v>114</v>
      </c>
    </row>
    <row r="572" spans="1:52" x14ac:dyDescent="0.3">
      <c r="E572" s="21" t="s">
        <v>103</v>
      </c>
      <c r="F572" s="5">
        <f>INDEX(CharacterData!$A$3:$AV$36, MATCH(E563, CharacterData!$A$3:$A$36, 0), MATCH($E572, CharacterData!$A$2:$AV$2, 0))</f>
        <v>0</v>
      </c>
      <c r="G572" s="5">
        <f>IFERROR(INDEX(BuffData!$B$3:$W$119, MATCH($E563, BuffData!$A$3:$A$119, 0), MATCH($E572, BuffData!$B$2:$W$2, 0)),-1)</f>
        <v>0</v>
      </c>
      <c r="H572" s="5">
        <f>IFERROR(INDEX(BuffData!$X$3:$AS$119, MATCH(H562, BuffData!$A$3:$A$119, 0), MATCH($E572, BuffData!$X$2:$AS$2, 0)),-1)</f>
        <v>-1</v>
      </c>
      <c r="I572" s="5">
        <f>IFERROR(INDEX(BuffData!$AT$3:$BO$119, MATCH(I$16, BuffData!$A$3:$A$119, 0), MATCH($E572, BuffData!$AT$2:$BO$2, 0)),-1)</f>
        <v>0</v>
      </c>
      <c r="J572" s="5">
        <f>IFERROR(INDEX(BuffData!$AT$3:$BO$119, MATCH(J$16, BuffData!$A$3:$A$119, 0), MATCH($E572, BuffData!$AT$2:$BO$2, 0)),-1)</f>
        <v>0</v>
      </c>
      <c r="K572" s="5">
        <f>IFERROR(INDEX(BuffData!$AT$3:$BO$119, MATCH(K$16, BuffData!$A$3:$A$119, 0), MATCH($E572, BuffData!$AT$2:$BO$2, 0)),-1)</f>
        <v>0</v>
      </c>
      <c r="L572" s="5">
        <f>IFERROR(INDEX(SeasonData!$A$3:$W$27, MATCH(L$16, SeasonData!$A$3:$A$116, 0), MATCH(E572, SeasonData!$A$2:$W$2, 0)),-1)</f>
        <v>0</v>
      </c>
      <c r="M572" s="5">
        <f t="shared" si="272"/>
        <v>-1</v>
      </c>
      <c r="N572" s="21" t="s">
        <v>141</v>
      </c>
      <c r="O572" s="5">
        <f>$M574</f>
        <v>59</v>
      </c>
      <c r="P572" s="5">
        <v>0</v>
      </c>
      <c r="Q572" s="5">
        <f t="shared" si="273"/>
        <v>59</v>
      </c>
      <c r="S572" s="21" t="s">
        <v>141</v>
      </c>
      <c r="T572" s="5">
        <f>$M574</f>
        <v>59</v>
      </c>
      <c r="U572" s="5">
        <v>0</v>
      </c>
      <c r="V572" s="5">
        <f t="shared" si="274"/>
        <v>59</v>
      </c>
      <c r="X572" s="21" t="s">
        <v>141</v>
      </c>
      <c r="Y572" s="5">
        <f>$M574</f>
        <v>59</v>
      </c>
      <c r="Z572" s="5">
        <v>0</v>
      </c>
      <c r="AA572" s="5">
        <f t="shared" si="275"/>
        <v>59</v>
      </c>
      <c r="AC572" s="21" t="s">
        <v>141</v>
      </c>
      <c r="AD572" s="5">
        <f>$M574</f>
        <v>59</v>
      </c>
      <c r="AE572" s="5">
        <v>0</v>
      </c>
      <c r="AF572" s="5">
        <f t="shared" si="276"/>
        <v>59</v>
      </c>
      <c r="AH572" s="21" t="s">
        <v>141</v>
      </c>
      <c r="AI572" s="5">
        <f>$M574</f>
        <v>59</v>
      </c>
      <c r="AJ572" s="5">
        <v>0</v>
      </c>
      <c r="AK572" s="5">
        <f t="shared" si="277"/>
        <v>59</v>
      </c>
      <c r="AM572" s="21" t="s">
        <v>141</v>
      </c>
      <c r="AN572" s="5">
        <f>$M574</f>
        <v>59</v>
      </c>
      <c r="AO572" s="5">
        <v>0</v>
      </c>
      <c r="AP572" s="5">
        <f t="shared" si="278"/>
        <v>59</v>
      </c>
      <c r="AR572" s="21" t="s">
        <v>141</v>
      </c>
      <c r="AS572" s="5">
        <f>$M574</f>
        <v>59</v>
      </c>
      <c r="AT572" s="5">
        <v>0</v>
      </c>
      <c r="AU572" s="5">
        <f t="shared" si="279"/>
        <v>59</v>
      </c>
      <c r="AW572" s="21" t="s">
        <v>141</v>
      </c>
      <c r="AX572" s="5">
        <f>$M574</f>
        <v>59</v>
      </c>
      <c r="AY572" s="5">
        <v>0</v>
      </c>
      <c r="AZ572" s="5">
        <f t="shared" si="280"/>
        <v>59</v>
      </c>
    </row>
    <row r="573" spans="1:52" x14ac:dyDescent="0.3">
      <c r="E573" s="21" t="s">
        <v>161</v>
      </c>
      <c r="F573" s="6"/>
      <c r="G573" s="5">
        <f>IFERROR(INDEX(BuffData!$B$3:$W$119, MATCH($E563, BuffData!$A$3:$A$119, 0), MATCH($E573, BuffData!$B$2:$W$2, 0)),-1)</f>
        <v>0</v>
      </c>
      <c r="H573" s="5">
        <f>IFERROR(INDEX(BuffData!$X$3:$AS$119, MATCH(H562, BuffData!$A$3:$A$119, 0), MATCH($E573, BuffData!$X$2:$AS$2, 0)),-1)</f>
        <v>-1</v>
      </c>
      <c r="I573" s="5">
        <f>IFERROR(INDEX(BuffData!$AT$3:$BO$119, MATCH(I$16, BuffData!$A$3:$A$119, 0), MATCH($E573, BuffData!$AT$2:$BO$2, 0)),-1)</f>
        <v>0</v>
      </c>
      <c r="J573" s="5">
        <f>IFERROR(INDEX(BuffData!$AT$3:$BO$119, MATCH(J$16, BuffData!$A$3:$A$119, 0), MATCH($E573, BuffData!$AT$2:$BO$2, 0)),-1)</f>
        <v>58</v>
      </c>
      <c r="K573" s="5">
        <f>IFERROR(INDEX(BuffData!$AT$3:$BO$119, MATCH(K$16, BuffData!$A$3:$A$119, 0), MATCH($E573, BuffData!$AT$2:$BO$2, 0)),-1)</f>
        <v>40</v>
      </c>
      <c r="L573" s="5">
        <f>IFERROR(INDEX(SeasonData!$A$3:$W$27, MATCH(L$16, SeasonData!$A$3:$A$116, 0), MATCH(E573, SeasonData!$A$2:$W$2, 0)),-1)</f>
        <v>0</v>
      </c>
      <c r="M573" s="5">
        <f>SUM(G573:L573)</f>
        <v>97</v>
      </c>
      <c r="N573" s="21" t="s">
        <v>161</v>
      </c>
      <c r="O573" s="5">
        <f>$M573</f>
        <v>97</v>
      </c>
      <c r="P573" s="5">
        <v>0</v>
      </c>
      <c r="Q573" s="5">
        <f t="shared" si="273"/>
        <v>97</v>
      </c>
      <c r="S573" s="21" t="s">
        <v>161</v>
      </c>
      <c r="T573" s="5">
        <f>$M573</f>
        <v>97</v>
      </c>
      <c r="U573" s="5">
        <v>0</v>
      </c>
      <c r="V573" s="5">
        <f t="shared" si="274"/>
        <v>97</v>
      </c>
      <c r="X573" s="21" t="s">
        <v>161</v>
      </c>
      <c r="Y573" s="5">
        <f>$M573</f>
        <v>97</v>
      </c>
      <c r="Z573" s="5">
        <v>0</v>
      </c>
      <c r="AA573" s="5">
        <f t="shared" si="275"/>
        <v>97</v>
      </c>
      <c r="AC573" s="21" t="s">
        <v>161</v>
      </c>
      <c r="AD573" s="5">
        <f>$M573</f>
        <v>97</v>
      </c>
      <c r="AE573" s="5">
        <v>0</v>
      </c>
      <c r="AF573" s="5">
        <f t="shared" si="276"/>
        <v>97</v>
      </c>
      <c r="AH573" s="21" t="s">
        <v>161</v>
      </c>
      <c r="AI573" s="5">
        <f>$M573</f>
        <v>97</v>
      </c>
      <c r="AJ573" s="5">
        <v>0</v>
      </c>
      <c r="AK573" s="5">
        <f t="shared" si="277"/>
        <v>97</v>
      </c>
      <c r="AM573" s="21" t="s">
        <v>161</v>
      </c>
      <c r="AN573" s="5">
        <f>$M573</f>
        <v>97</v>
      </c>
      <c r="AO573" s="5">
        <v>0</v>
      </c>
      <c r="AP573" s="5">
        <f t="shared" si="278"/>
        <v>97</v>
      </c>
      <c r="AR573" s="21" t="s">
        <v>161</v>
      </c>
      <c r="AS573" s="5">
        <f>$M573</f>
        <v>97</v>
      </c>
      <c r="AT573" s="5">
        <v>0</v>
      </c>
      <c r="AU573" s="5">
        <f t="shared" si="279"/>
        <v>97</v>
      </c>
      <c r="AW573" s="21" t="s">
        <v>161</v>
      </c>
      <c r="AX573" s="5">
        <f>$M573</f>
        <v>97</v>
      </c>
      <c r="AY573" s="5">
        <v>0</v>
      </c>
      <c r="AZ573" s="5">
        <f t="shared" si="280"/>
        <v>97</v>
      </c>
    </row>
    <row r="574" spans="1:52" x14ac:dyDescent="0.3">
      <c r="E574" s="21" t="s">
        <v>141</v>
      </c>
      <c r="F574" s="5">
        <f>INDEX(CharacterData!$A$3:$AV$36, MATCH(E563, CharacterData!$A$3:$A$36, 0), MATCH($E574, CharacterData!$A$2:$AV$2, 0))</f>
        <v>60</v>
      </c>
      <c r="G574" s="5">
        <f>IFERROR(INDEX(BuffData!$B$3:$W$119, MATCH($E563, BuffData!$A$3:$A$119, 0), MATCH($E574, BuffData!$B$2:$W$2, 0)),-1)</f>
        <v>0</v>
      </c>
      <c r="H574" s="5">
        <f>IFERROR(
  IF(
    TRIM(INDEX(CharacterData!$G$3:$G$36, MATCH($E563, CharacterData!$A$3:$A$36, 0))) =
    TRIM(INDEX(CharacterData!$G$3:$G$36, MATCH(H562, CharacterData!$A$3:$A$36, 0))),
    INDEX(BuffData!$X$3:$AS$119,
          MATCH(H562, BuffData!$A$3:$A$119, 0),
          MATCH($E574, BuffData!$X$2:$AS$2, 0)
    ),
    0
  ),
-1
)</f>
        <v>-1</v>
      </c>
      <c r="I574" s="5">
        <f>IFERROR(
  IF(
    TRIM(INDEX(CharacterData!$G$3:$G$36, MATCH($E563, CharacterData!$A$3:$A$36, 0))) =
    TRIM(INDEX(CharacterData!$G$3:$G$36, MATCH(I562, CharacterData!$A$3:$A$36, 0))),
    INDEX(BuffData!$AT$3:$BO$119,
          MATCH(I562, BuffData!$A$3:$A$119, 0),
          MATCH($E574, BuffData!$AT$2:$BO$2, 0)
    ),
    0
  ),
-1
)</f>
        <v>0</v>
      </c>
      <c r="J574" s="5">
        <f>IFERROR(
  IF(
    TRIM(INDEX(CharacterData!$G$3:$G$36, MATCH($E563, CharacterData!$A$3:$A$36, 0))) =
    TRIM(INDEX(CharacterData!$G$3:$G$36, MATCH(J562, CharacterData!$A$3:$A$36, 0))),
    INDEX(BuffData!$AT$3:$BO$119,
          MATCH(J562, BuffData!$A$3:$A$119, 0),
          MATCH($E574, BuffData!$AT$2:$BO$2, 0)
    ),
    0
  ),
-1
)</f>
        <v>0</v>
      </c>
      <c r="K574" s="5">
        <f>IFERROR(
  IF(
    TRIM(INDEX(CharacterData!$G$3:$G$36, MATCH($E563, CharacterData!$A$3:$A$36, 0))) =
    TRIM(INDEX(CharacterData!$G$3:$G$36, MATCH(K562, CharacterData!$A$3:$A$36, 0))),
    INDEX(BuffData!$AT$3:$BO$119,
          MATCH(K562, BuffData!$A$3:$A$119, 0),
          MATCH($E574, BuffData!$AT$2:$BO$2, 0)
    ),
    0
  ),
-1
)</f>
        <v>0</v>
      </c>
      <c r="L574" s="5">
        <f>IFERROR(
  IF(
    TRIM(INDEX(CharacterData!$G$3:$G$36, MATCH($E563, CharacterData!$A$3:$A$36, 0))) =
    TRIM(INDEX(CharacterData!$G$3:$G$36, MATCH(L562, CharacterData!$A$3:$A$36, 0))),
    INDEX(SeasonData!$A$3:$W$27,
          MATCH(L562, SeasonData!$A$3:$A$27, 0),
          MATCH($E574, SeasonData!$A$2:$W$2, 0)
    ),
    0
  ),
-1
)</f>
        <v>0</v>
      </c>
      <c r="M574" s="5">
        <f t="shared" ref="M574" si="281">SUM(F574:L574)</f>
        <v>59</v>
      </c>
      <c r="N574" s="22" t="s">
        <v>166</v>
      </c>
      <c r="O574" s="5" cm="1">
        <f t="array" ref="O574">IFERROR(
  INDEX($M564:$M585,
    MATCH(
      _xlfn.SWITCH(O564,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0</v>
      </c>
      <c r="P574" s="5">
        <v>0</v>
      </c>
      <c r="Q574" s="5">
        <f t="shared" si="273"/>
        <v>0</v>
      </c>
      <c r="S574" s="22" t="s">
        <v>166</v>
      </c>
      <c r="T574" s="5" cm="1">
        <f t="array" ref="T574">IFERROR(
  INDEX($M564:$M585,
    MATCH(
      _xlfn.SWITCH(T564,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-1</v>
      </c>
      <c r="U574" s="5">
        <v>0</v>
      </c>
      <c r="V574" s="5">
        <f t="shared" si="274"/>
        <v>-1</v>
      </c>
      <c r="X574" s="22" t="s">
        <v>166</v>
      </c>
      <c r="Y574" s="5" cm="1">
        <f t="array" ref="Y574">IFERROR(
  INDEX($M564:$M585,
    MATCH(
      _xlfn.SWITCH(Y564,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-1</v>
      </c>
      <c r="Z574" s="5">
        <v>0</v>
      </c>
      <c r="AA574" s="5">
        <f t="shared" si="275"/>
        <v>-1</v>
      </c>
      <c r="AC574" s="22" t="s">
        <v>166</v>
      </c>
      <c r="AD574" s="5" cm="1">
        <f t="array" ref="AD574">IFERROR(
  INDEX($M564:$M585,
    MATCH(
      _xlfn.SWITCH(AD564,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-1</v>
      </c>
      <c r="AE574" s="5">
        <v>0</v>
      </c>
      <c r="AF574" s="5">
        <f t="shared" si="276"/>
        <v>-1</v>
      </c>
      <c r="AH574" s="22" t="s">
        <v>166</v>
      </c>
      <c r="AI574" s="5" cm="1">
        <f t="array" ref="AI574">IFERROR(
  INDEX($M564:$M585,
    MATCH(
      _xlfn.SWITCH(AI564,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-1</v>
      </c>
      <c r="AJ574" s="5">
        <v>0</v>
      </c>
      <c r="AK574" s="5">
        <f t="shared" si="277"/>
        <v>-1</v>
      </c>
      <c r="AM574" s="22" t="s">
        <v>166</v>
      </c>
      <c r="AN574" s="5" cm="1">
        <f t="array" ref="AN574">IFERROR(
  INDEX($M564:$M585,
    MATCH(
      _xlfn.SWITCH(AN564,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-1</v>
      </c>
      <c r="AO574" s="5">
        <v>0</v>
      </c>
      <c r="AP574" s="5">
        <f t="shared" si="278"/>
        <v>-1</v>
      </c>
      <c r="AR574" s="22" t="s">
        <v>166</v>
      </c>
      <c r="AS574" s="5" cm="1">
        <f t="array" ref="AS574">IFERROR(
  INDEX($M564:$M585,
    MATCH(
      _xlfn.SWITCH(AS564,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-1</v>
      </c>
      <c r="AT574" s="5">
        <v>0</v>
      </c>
      <c r="AU574" s="5">
        <f t="shared" si="279"/>
        <v>-1</v>
      </c>
      <c r="AW574" s="22" t="s">
        <v>166</v>
      </c>
      <c r="AX574" s="5" cm="1">
        <f t="array" ref="AX574">IFERROR(
  INDEX($M564:$M585,
    MATCH(
      _xlfn.SWITCH(AX564,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$E564:$E585, 0
    )
  ),
0
)</f>
        <v>-1</v>
      </c>
      <c r="AY574" s="5">
        <v>0</v>
      </c>
      <c r="AZ574" s="5">
        <f t="shared" si="280"/>
        <v>-1</v>
      </c>
    </row>
    <row r="575" spans="1:52" x14ac:dyDescent="0.3">
      <c r="E575" s="22" t="s">
        <v>135</v>
      </c>
      <c r="F575" s="6"/>
      <c r="G575" s="5">
        <f>IFERROR(INDEX(BuffData!$B$3:$W$119, MATCH($E563, BuffData!$A$3:$A$119, 0), MATCH($E575, BuffData!$B$2:$W$2, 0)),-1)</f>
        <v>0</v>
      </c>
      <c r="H575" s="5">
        <f>IFERROR(INDEX(BuffData!$X$3:$AS$119, MATCH(H562, BuffData!$A$3:$A$119, 0), MATCH($E575, BuffData!$X$2:$AS$2, 0)),-1)</f>
        <v>-1</v>
      </c>
      <c r="I575" s="5">
        <f>IFERROR(INDEX(BuffData!$AT$3:$BO$119, MATCH(I$16, BuffData!$A$3:$A$119, 0), MATCH($E575, BuffData!$AT$2:$BO$2, 0)),-1)</f>
        <v>0</v>
      </c>
      <c r="J575" s="5">
        <f>IFERROR(INDEX(BuffData!$AT$3:$BO$119, MATCH(J$16, BuffData!$A$3:$A$119, 0), MATCH($E575, BuffData!$AT$2:$BO$2, 0)),-1)</f>
        <v>0</v>
      </c>
      <c r="K575" s="5">
        <f>IFERROR(INDEX(BuffData!$AT$3:$BO$119, MATCH(K$16, BuffData!$A$3:$A$119, 0), MATCH($E575, BuffData!$AT$2:$BO$2, 0)),-1)</f>
        <v>0</v>
      </c>
      <c r="L575" s="5">
        <f>IFERROR(INDEX(SeasonData!$A$3:$W$27, MATCH(L$16, SeasonData!$A$3:$A$116, 0), MATCH(E575, SeasonData!$A$2:$W$2, 0)),-1)</f>
        <v>0</v>
      </c>
      <c r="M575" s="5">
        <f>SUM(G575:L575)</f>
        <v>-1</v>
      </c>
      <c r="N575" s="22" t="s">
        <v>123</v>
      </c>
      <c r="O575" s="5">
        <f>$M580</f>
        <v>-1</v>
      </c>
      <c r="P575" s="5">
        <v>0</v>
      </c>
      <c r="Q575" s="5">
        <f t="shared" si="273"/>
        <v>-1</v>
      </c>
      <c r="S575" s="22" t="s">
        <v>123</v>
      </c>
      <c r="T575" s="5">
        <f>$M580</f>
        <v>-1</v>
      </c>
      <c r="U575" s="5">
        <v>0</v>
      </c>
      <c r="V575" s="5">
        <f t="shared" si="274"/>
        <v>-1</v>
      </c>
      <c r="X575" s="22" t="s">
        <v>123</v>
      </c>
      <c r="Y575" s="5">
        <f>$M580</f>
        <v>-1</v>
      </c>
      <c r="Z575" s="5">
        <v>0</v>
      </c>
      <c r="AA575" s="5">
        <f t="shared" si="275"/>
        <v>-1</v>
      </c>
      <c r="AC575" s="22" t="s">
        <v>123</v>
      </c>
      <c r="AD575" s="5">
        <f>$M580</f>
        <v>-1</v>
      </c>
      <c r="AE575" s="5">
        <v>0</v>
      </c>
      <c r="AF575" s="5">
        <f t="shared" si="276"/>
        <v>-1</v>
      </c>
      <c r="AH575" s="22" t="s">
        <v>123</v>
      </c>
      <c r="AI575" s="5">
        <f>$M580</f>
        <v>-1</v>
      </c>
      <c r="AJ575" s="5">
        <v>0</v>
      </c>
      <c r="AK575" s="5">
        <f t="shared" si="277"/>
        <v>-1</v>
      </c>
      <c r="AM575" s="22" t="s">
        <v>123</v>
      </c>
      <c r="AN575" s="5">
        <f>$M580</f>
        <v>-1</v>
      </c>
      <c r="AO575" s="5">
        <v>0</v>
      </c>
      <c r="AP575" s="5">
        <f t="shared" si="278"/>
        <v>-1</v>
      </c>
      <c r="AR575" s="22" t="s">
        <v>123</v>
      </c>
      <c r="AS575" s="5">
        <f>$M580</f>
        <v>-1</v>
      </c>
      <c r="AT575" s="5">
        <v>0</v>
      </c>
      <c r="AU575" s="5">
        <f t="shared" si="279"/>
        <v>-1</v>
      </c>
      <c r="AW575" s="22" t="s">
        <v>123</v>
      </c>
      <c r="AX575" s="5">
        <f>$M580</f>
        <v>-1</v>
      </c>
      <c r="AY575" s="5">
        <v>0</v>
      </c>
      <c r="AZ575" s="5">
        <f t="shared" si="280"/>
        <v>-1</v>
      </c>
    </row>
    <row r="576" spans="1:52" x14ac:dyDescent="0.3">
      <c r="E576" s="22" t="s">
        <v>136</v>
      </c>
      <c r="F576" s="6"/>
      <c r="G576" s="5">
        <f>IFERROR(INDEX(BuffData!$B$3:$W$119, MATCH($E563, BuffData!$A$3:$A$119, 0), MATCH($E576, BuffData!$B$2:$W$2, 0)),-1)</f>
        <v>0</v>
      </c>
      <c r="H576" s="5">
        <f>IFERROR(INDEX(BuffData!$X$3:$AS$119, MATCH(H562, BuffData!$A$3:$A$119, 0), MATCH($E576, BuffData!$X$2:$AS$2, 0)),-1)</f>
        <v>-1</v>
      </c>
      <c r="I576" s="5">
        <f>IFERROR(INDEX(BuffData!$AT$3:$BO$119, MATCH(I$16, BuffData!$A$3:$A$119, 0), MATCH($E576, BuffData!$AT$2:$BO$2, 0)),-1)</f>
        <v>0</v>
      </c>
      <c r="J576" s="5">
        <f>IFERROR(INDEX(BuffData!$AT$3:$BO$119, MATCH(J$16, BuffData!$A$3:$A$119, 0), MATCH($E576, BuffData!$AT$2:$BO$2, 0)),-1)</f>
        <v>0</v>
      </c>
      <c r="K576" s="5">
        <f>IFERROR(INDEX(BuffData!$AT$3:$BO$119, MATCH(K$16, BuffData!$A$3:$A$119, 0), MATCH($E576, BuffData!$AT$2:$BO$2, 0)),-1)</f>
        <v>0</v>
      </c>
      <c r="L576" s="5">
        <f>IFERROR(INDEX(SeasonData!$A$3:$W$27, MATCH(L$16, SeasonData!$A$3:$A$116, 0), MATCH(E576, SeasonData!$A$2:$W$2, 0)),-1)</f>
        <v>0</v>
      </c>
      <c r="M576" s="5">
        <f t="shared" ref="M576:M580" si="282">SUM(G576:L576)</f>
        <v>-1</v>
      </c>
      <c r="N576" s="22" t="s">
        <v>162</v>
      </c>
      <c r="O576" s="5">
        <f>$M581</f>
        <v>24</v>
      </c>
      <c r="P576" s="5">
        <v>0</v>
      </c>
      <c r="Q576" s="5">
        <f t="shared" si="273"/>
        <v>24</v>
      </c>
      <c r="S576" s="22" t="s">
        <v>162</v>
      </c>
      <c r="T576" s="5">
        <f>$M581</f>
        <v>24</v>
      </c>
      <c r="U576" s="5">
        <v>0</v>
      </c>
      <c r="V576" s="5">
        <f t="shared" si="274"/>
        <v>24</v>
      </c>
      <c r="X576" s="22" t="s">
        <v>162</v>
      </c>
      <c r="Y576" s="5">
        <f>$M581</f>
        <v>24</v>
      </c>
      <c r="Z576" s="5">
        <v>0</v>
      </c>
      <c r="AA576" s="5">
        <f t="shared" si="275"/>
        <v>24</v>
      </c>
      <c r="AC576" s="22" t="s">
        <v>162</v>
      </c>
      <c r="AD576" s="5">
        <f>$M581</f>
        <v>24</v>
      </c>
      <c r="AE576" s="5">
        <v>0</v>
      </c>
      <c r="AF576" s="5">
        <f t="shared" si="276"/>
        <v>24</v>
      </c>
      <c r="AH576" s="22" t="s">
        <v>162</v>
      </c>
      <c r="AI576" s="5">
        <f>$M581</f>
        <v>24</v>
      </c>
      <c r="AJ576" s="5">
        <v>0</v>
      </c>
      <c r="AK576" s="5">
        <f t="shared" si="277"/>
        <v>24</v>
      </c>
      <c r="AM576" s="22" t="s">
        <v>162</v>
      </c>
      <c r="AN576" s="5">
        <f>$M581</f>
        <v>24</v>
      </c>
      <c r="AO576" s="5">
        <v>0</v>
      </c>
      <c r="AP576" s="5">
        <f t="shared" si="278"/>
        <v>24</v>
      </c>
      <c r="AR576" s="22" t="s">
        <v>162</v>
      </c>
      <c r="AS576" s="5">
        <f>$M581</f>
        <v>24</v>
      </c>
      <c r="AT576" s="5">
        <v>0</v>
      </c>
      <c r="AU576" s="5">
        <f t="shared" si="279"/>
        <v>24</v>
      </c>
      <c r="AW576" s="22" t="s">
        <v>162</v>
      </c>
      <c r="AX576" s="5">
        <f>$M581</f>
        <v>24</v>
      </c>
      <c r="AY576" s="5">
        <v>0</v>
      </c>
      <c r="AZ576" s="5">
        <f t="shared" si="280"/>
        <v>24</v>
      </c>
    </row>
    <row r="577" spans="1:52" x14ac:dyDescent="0.3">
      <c r="E577" s="22" t="s">
        <v>139</v>
      </c>
      <c r="F577" s="6"/>
      <c r="G577" s="5">
        <f>IFERROR(INDEX(BuffData!$B$3:$W$119, MATCH($E563, BuffData!$A$3:$A$119, 0), MATCH($E577, BuffData!$B$2:$W$2, 0)),-1)</f>
        <v>0</v>
      </c>
      <c r="H577" s="5">
        <f>IFERROR(INDEX(BuffData!$X$3:$AS$119, MATCH(H562, BuffData!$A$3:$A$119, 0), MATCH($E577, BuffData!$X$2:$AS$2, 0)),-1)</f>
        <v>-1</v>
      </c>
      <c r="I577" s="5">
        <f>IFERROR(INDEX(BuffData!$AT$3:$BO$119, MATCH(I$16, BuffData!$A$3:$A$119, 0), MATCH($E577, BuffData!$AT$2:$BO$2, 0)),-1)</f>
        <v>0</v>
      </c>
      <c r="J577" s="5">
        <f>IFERROR(INDEX(BuffData!$AT$3:$BO$119, MATCH(J$16, BuffData!$A$3:$A$119, 0), MATCH($E577, BuffData!$AT$2:$BO$2, 0)),-1)</f>
        <v>0</v>
      </c>
      <c r="K577" s="5">
        <f>IFERROR(INDEX(BuffData!$AT$3:$BO$119, MATCH(K$16, BuffData!$A$3:$A$119, 0), MATCH($E577, BuffData!$AT$2:$BO$2, 0)),-1)</f>
        <v>0</v>
      </c>
      <c r="L577" s="5">
        <f>IFERROR(INDEX(SeasonData!$A$3:$W$27, MATCH(L$16, SeasonData!$A$3:$A$116, 0), MATCH(E577, SeasonData!$A$2:$W$2, 0)),-1)</f>
        <v>0</v>
      </c>
      <c r="M577" s="5">
        <f t="shared" si="282"/>
        <v>-1</v>
      </c>
      <c r="N577" s="5" t="s">
        <v>104</v>
      </c>
      <c r="O577" s="5">
        <f>$M582</f>
        <v>-1</v>
      </c>
      <c r="P577" s="5">
        <v>0</v>
      </c>
      <c r="Q577" s="5">
        <f t="shared" si="273"/>
        <v>-1</v>
      </c>
      <c r="S577" s="5" t="s">
        <v>104</v>
      </c>
      <c r="T577" s="5">
        <f>$M582</f>
        <v>-1</v>
      </c>
      <c r="U577" s="5">
        <v>0</v>
      </c>
      <c r="V577" s="5">
        <f t="shared" si="274"/>
        <v>-1</v>
      </c>
      <c r="X577" s="5" t="s">
        <v>104</v>
      </c>
      <c r="Y577" s="5">
        <f>$M582</f>
        <v>-1</v>
      </c>
      <c r="Z577" s="5">
        <v>0</v>
      </c>
      <c r="AA577" s="5">
        <f t="shared" si="275"/>
        <v>-1</v>
      </c>
      <c r="AC577" s="5" t="s">
        <v>104</v>
      </c>
      <c r="AD577" s="5">
        <f>$M582</f>
        <v>-1</v>
      </c>
      <c r="AE577" s="5">
        <v>0</v>
      </c>
      <c r="AF577" s="5">
        <f t="shared" si="276"/>
        <v>-1</v>
      </c>
      <c r="AH577" s="5" t="s">
        <v>104</v>
      </c>
      <c r="AI577" s="5">
        <f>$M582</f>
        <v>-1</v>
      </c>
      <c r="AJ577" s="5">
        <v>0</v>
      </c>
      <c r="AK577" s="5">
        <f t="shared" si="277"/>
        <v>-1</v>
      </c>
      <c r="AM577" s="5" t="s">
        <v>104</v>
      </c>
      <c r="AN577" s="5">
        <f>$M582</f>
        <v>-1</v>
      </c>
      <c r="AO577" s="5">
        <v>0</v>
      </c>
      <c r="AP577" s="5">
        <f t="shared" si="278"/>
        <v>-1</v>
      </c>
      <c r="AR577" s="5" t="s">
        <v>104</v>
      </c>
      <c r="AS577" s="5">
        <f>$M582</f>
        <v>-1</v>
      </c>
      <c r="AT577" s="5">
        <v>0</v>
      </c>
      <c r="AU577" s="5">
        <f t="shared" si="279"/>
        <v>-1</v>
      </c>
      <c r="AW577" s="5" t="s">
        <v>104</v>
      </c>
      <c r="AX577" s="5">
        <f>$M582</f>
        <v>-1</v>
      </c>
      <c r="AY577" s="5">
        <v>0</v>
      </c>
      <c r="AZ577" s="5">
        <f t="shared" si="280"/>
        <v>-1</v>
      </c>
    </row>
    <row r="578" spans="1:52" x14ac:dyDescent="0.3">
      <c r="E578" s="22" t="s">
        <v>137</v>
      </c>
      <c r="F578" s="6"/>
      <c r="G578" s="5">
        <f>IFERROR(INDEX(BuffData!$B$3:$W$119, MATCH($E563, BuffData!$A$3:$A$119, 0), MATCH($E578, BuffData!$B$2:$W$2, 0)),-1)</f>
        <v>0</v>
      </c>
      <c r="H578" s="5">
        <f>IFERROR(INDEX(BuffData!$X$3:$AS$119, MATCH(H562, BuffData!$A$3:$A$119, 0), MATCH($E578, BuffData!$X$2:$AS$2, 0)),-1)</f>
        <v>-1</v>
      </c>
      <c r="I578" s="5">
        <f>IFERROR(INDEX(BuffData!$AT$3:$BO$119, MATCH(I$16, BuffData!$A$3:$A$119, 0), MATCH($E578, BuffData!$AT$2:$BO$2, 0)),-1)</f>
        <v>0</v>
      </c>
      <c r="J578" s="5">
        <f>IFERROR(INDEX(BuffData!$AT$3:$BO$119, MATCH(J$16, BuffData!$A$3:$A$119, 0), MATCH($E578, BuffData!$AT$2:$BO$2, 0)),-1)</f>
        <v>0</v>
      </c>
      <c r="K578" s="5">
        <f>IFERROR(INDEX(BuffData!$AT$3:$BO$119, MATCH(K$16, BuffData!$A$3:$A$119, 0), MATCH($E578, BuffData!$AT$2:$BO$2, 0)),-1)</f>
        <v>0</v>
      </c>
      <c r="L578" s="5">
        <f>IFERROR(INDEX(SeasonData!$A$3:$W$27, MATCH(L$16, SeasonData!$A$3:$A$116, 0), MATCH(E578, SeasonData!$A$2:$W$2, 0)),-1)</f>
        <v>0</v>
      </c>
      <c r="M578" s="5">
        <f t="shared" si="282"/>
        <v>-1</v>
      </c>
      <c r="N578" s="5" t="s">
        <v>110</v>
      </c>
      <c r="O578" s="5">
        <f>$M583</f>
        <v>-1</v>
      </c>
      <c r="P578" s="5">
        <v>0</v>
      </c>
      <c r="Q578" s="5">
        <f t="shared" si="273"/>
        <v>-1</v>
      </c>
      <c r="S578" s="5" t="s">
        <v>110</v>
      </c>
      <c r="T578" s="5">
        <f>$M583</f>
        <v>-1</v>
      </c>
      <c r="U578" s="5">
        <v>0</v>
      </c>
      <c r="V578" s="5">
        <f t="shared" si="274"/>
        <v>-1</v>
      </c>
      <c r="X578" s="5" t="s">
        <v>110</v>
      </c>
      <c r="Y578" s="5">
        <f>$M583</f>
        <v>-1</v>
      </c>
      <c r="Z578" s="5">
        <v>0</v>
      </c>
      <c r="AA578" s="5">
        <f t="shared" si="275"/>
        <v>-1</v>
      </c>
      <c r="AC578" s="5" t="s">
        <v>110</v>
      </c>
      <c r="AD578" s="5">
        <f>$M583</f>
        <v>-1</v>
      </c>
      <c r="AE578" s="5">
        <v>0</v>
      </c>
      <c r="AF578" s="5">
        <f t="shared" si="276"/>
        <v>-1</v>
      </c>
      <c r="AH578" s="5" t="s">
        <v>110</v>
      </c>
      <c r="AI578" s="5">
        <f>$M583</f>
        <v>-1</v>
      </c>
      <c r="AJ578" s="5">
        <v>0</v>
      </c>
      <c r="AK578" s="5">
        <f t="shared" si="277"/>
        <v>-1</v>
      </c>
      <c r="AM578" s="5" t="s">
        <v>110</v>
      </c>
      <c r="AN578" s="5">
        <f>$M583</f>
        <v>-1</v>
      </c>
      <c r="AO578" s="5">
        <v>0</v>
      </c>
      <c r="AP578" s="5">
        <f t="shared" si="278"/>
        <v>-1</v>
      </c>
      <c r="AR578" s="5" t="s">
        <v>110</v>
      </c>
      <c r="AS578" s="5">
        <f>$M583</f>
        <v>-1</v>
      </c>
      <c r="AT578" s="5">
        <v>0</v>
      </c>
      <c r="AU578" s="5">
        <f t="shared" si="279"/>
        <v>-1</v>
      </c>
      <c r="AW578" s="5" t="s">
        <v>110</v>
      </c>
      <c r="AX578" s="5">
        <f>$M583</f>
        <v>-1</v>
      </c>
      <c r="AY578" s="5">
        <v>0</v>
      </c>
      <c r="AZ578" s="5">
        <f t="shared" si="280"/>
        <v>-1</v>
      </c>
    </row>
    <row r="579" spans="1:52" x14ac:dyDescent="0.3">
      <c r="E579" s="22" t="s">
        <v>138</v>
      </c>
      <c r="F579" s="6"/>
      <c r="G579" s="5">
        <f>IFERROR(INDEX(BuffData!$B$3:$W$119, MATCH($E563, BuffData!$A$3:$A$119, 0), MATCH($E579, BuffData!$B$2:$W$2, 0)),-1)</f>
        <v>0</v>
      </c>
      <c r="H579" s="5">
        <f>IFERROR(INDEX(BuffData!$X$3:$AS$119, MATCH(H562, BuffData!$A$3:$A$119, 0), MATCH($E579, BuffData!$X$2:$AS$2, 0)),-1)</f>
        <v>-1</v>
      </c>
      <c r="I579" s="5">
        <f>IFERROR(INDEX(BuffData!$AT$3:$BO$119, MATCH(I$16, BuffData!$A$3:$A$119, 0), MATCH($E579, BuffData!$AT$2:$BO$2, 0)),-1)</f>
        <v>0</v>
      </c>
      <c r="J579" s="5">
        <f>IFERROR(INDEX(BuffData!$AT$3:$BO$119, MATCH(J$16, BuffData!$A$3:$A$119, 0), MATCH($E579, BuffData!$AT$2:$BO$2, 0)),-1)</f>
        <v>0</v>
      </c>
      <c r="K579" s="5">
        <f>IFERROR(INDEX(BuffData!$AT$3:$BO$119, MATCH(K$16, BuffData!$A$3:$A$119, 0), MATCH($E579, BuffData!$AT$2:$BO$2, 0)),-1)</f>
        <v>0</v>
      </c>
      <c r="L579" s="5">
        <f>IFERROR(INDEX(SeasonData!$A$3:$W$27, MATCH(L$16, SeasonData!$A$3:$A$116, 0), MATCH(E579, SeasonData!$A$2:$W$2, 0)),-1)</f>
        <v>0</v>
      </c>
      <c r="M579" s="5">
        <f t="shared" si="282"/>
        <v>-1</v>
      </c>
      <c r="N579" s="5" t="s">
        <v>133</v>
      </c>
      <c r="O579" s="5">
        <f>$M584</f>
        <v>-1</v>
      </c>
      <c r="P579" s="5">
        <v>0</v>
      </c>
      <c r="Q579" s="5">
        <f t="shared" si="273"/>
        <v>-1</v>
      </c>
      <c r="S579" s="5" t="s">
        <v>133</v>
      </c>
      <c r="T579" s="5">
        <f>$M584</f>
        <v>-1</v>
      </c>
      <c r="U579" s="5">
        <v>0</v>
      </c>
      <c r="V579" s="5">
        <f t="shared" si="274"/>
        <v>-1</v>
      </c>
      <c r="X579" s="5" t="s">
        <v>133</v>
      </c>
      <c r="Y579" s="5">
        <f>$M584</f>
        <v>-1</v>
      </c>
      <c r="Z579" s="5">
        <v>0</v>
      </c>
      <c r="AA579" s="5">
        <f t="shared" si="275"/>
        <v>-1</v>
      </c>
      <c r="AC579" s="5" t="s">
        <v>133</v>
      </c>
      <c r="AD579" s="5">
        <f>$M584</f>
        <v>-1</v>
      </c>
      <c r="AE579" s="5">
        <v>0</v>
      </c>
      <c r="AF579" s="5">
        <f t="shared" si="276"/>
        <v>-1</v>
      </c>
      <c r="AH579" s="5" t="s">
        <v>133</v>
      </c>
      <c r="AI579" s="5">
        <f>$M584</f>
        <v>-1</v>
      </c>
      <c r="AJ579" s="5">
        <v>0</v>
      </c>
      <c r="AK579" s="5">
        <f t="shared" si="277"/>
        <v>-1</v>
      </c>
      <c r="AM579" s="5" t="s">
        <v>133</v>
      </c>
      <c r="AN579" s="5">
        <f>$M584</f>
        <v>-1</v>
      </c>
      <c r="AO579" s="5">
        <v>0</v>
      </c>
      <c r="AP579" s="5">
        <f t="shared" si="278"/>
        <v>-1</v>
      </c>
      <c r="AR579" s="5" t="s">
        <v>133</v>
      </c>
      <c r="AS579" s="5">
        <f>$M584</f>
        <v>-1</v>
      </c>
      <c r="AT579" s="5">
        <v>0</v>
      </c>
      <c r="AU579" s="5">
        <f t="shared" si="279"/>
        <v>-1</v>
      </c>
      <c r="AW579" s="5" t="s">
        <v>133</v>
      </c>
      <c r="AX579" s="5">
        <f>$M584</f>
        <v>-1</v>
      </c>
      <c r="AY579" s="5">
        <v>0</v>
      </c>
      <c r="AZ579" s="5">
        <f t="shared" si="280"/>
        <v>-1</v>
      </c>
    </row>
    <row r="580" spans="1:52" x14ac:dyDescent="0.3">
      <c r="E580" s="22" t="s">
        <v>123</v>
      </c>
      <c r="F580" s="6"/>
      <c r="G580" s="5">
        <f>IFERROR(INDEX(BuffData!$B$3:$W$119, MATCH($E563, BuffData!$A$3:$A$119, 0), MATCH($E580, BuffData!$B$2:$W$2, 0)),-1)</f>
        <v>0</v>
      </c>
      <c r="H580" s="5">
        <f>IFERROR(
  IF(
    TRIM(INDEX(CharacterData!$G$3:$G$36, MATCH($E563, CharacterData!$A$3:$A$36, 0))) =
    TRIM(INDEX(CharacterData!$G$3:$G$36, MATCH(H562, CharacterData!$A$3:$A$36, 0))),
    INDEX(BuffData!$X$3:$AS$119,
          MATCH(H562, BuffData!$A$3:$A$119, 0),
          MATCH($E580, BuffData!$X$2:$AS$2, 0)
    ),
    0
  ),
-1
)</f>
        <v>-1</v>
      </c>
      <c r="I580" s="5">
        <f>IFERROR(
  IF(
    TRIM(INDEX(CharacterData!$G$3:$G$36, MATCH($E563, CharacterData!$A$3:$A$36, 0))) =
    TRIM(INDEX(CharacterData!$G$3:$G$36, MATCH(I562, CharacterData!$A$3:$A$36, 0))),
    INDEX(BuffData!$AT$3:$BO$119,
          MATCH(I562, BuffData!$A$3:$A$119, 0),
          MATCH($E580, BuffData!$AT$2:$BO$2, 0)
    ),
    0
  ),
-1
)</f>
        <v>0</v>
      </c>
      <c r="J580" s="5">
        <f>IFERROR(
  IF(
    TRIM(INDEX(CharacterData!$G$3:$G$36, MATCH($E563, CharacterData!$A$3:$A$36, 0))) =
    TRIM(INDEX(CharacterData!$G$3:$G$36, MATCH(J562, CharacterData!$A$3:$A$36, 0))),
    INDEX(BuffData!$AT$3:$BO$119,
          MATCH(J562, BuffData!$A$3:$A$119, 0),
          MATCH($E580, BuffData!$AT$2:$BO$2, 0)
    ),
    0
  ),
-1
)</f>
        <v>0</v>
      </c>
      <c r="K580" s="5">
        <f>IFERROR(
  IF(
    TRIM(INDEX(CharacterData!$G$3:$G$36, MATCH($E563, CharacterData!$A$3:$A$36, 0))) =
    TRIM(INDEX(CharacterData!$G$3:$G$36, MATCH(K562, CharacterData!$A$3:$A$36, 0))),
    INDEX(BuffData!$AT$3:$BO$119,
          MATCH(K562, BuffData!$A$3:$A$119, 0),
          MATCH($E580, BuffData!$AT$2:$BO$2, 0)
    ),
    0
  ),
-1
)</f>
        <v>0</v>
      </c>
      <c r="L580" s="5">
        <f>IFERROR(
  IF(
    TRIM(INDEX(CharacterData!$G$3:$G$36, MATCH($E563, CharacterData!$A$3:$A$36, 0))) =
    TRIM(INDEX(CharacterData!$G$3:$G$36, MATCH(L562, CharacterData!$A$3:$A$36, 0))),
    INDEX(SeasonData!$A$3:$W$27,
          MATCH(L562, SeasonData!$A$3:$A$27, 0),
          MATCH($E580, SeasonData!$A$2:$W$2, 0)
    ),
    0
  ),
-1
)</f>
        <v>0</v>
      </c>
      <c r="M580" s="5">
        <f t="shared" si="282"/>
        <v>-1</v>
      </c>
    </row>
    <row r="581" spans="1:52" x14ac:dyDescent="0.3">
      <c r="E581" s="22" t="s">
        <v>162</v>
      </c>
      <c r="F581" s="6"/>
      <c r="G581" s="5">
        <f>IFERROR(INDEX(BuffData!$B$3:$W$119, MATCH($E563, BuffData!$A$3:$A$119, 0), MATCH($E581, BuffData!$B$2:$W$2, 0)),-1)</f>
        <v>0</v>
      </c>
      <c r="H581" s="5">
        <f>IFERROR(INDEX(BuffData!$X$3:$AS$119, MATCH(H562, BuffData!$A$3:$A$119, 0), MATCH($E581, BuffData!$X$2:$AS$2, 0)),-1)</f>
        <v>-1</v>
      </c>
      <c r="I581" s="5">
        <f>IFERROR(INDEX(BuffData!$AT$3:$BO$119, MATCH(I$16, BuffData!$A$3:$A$119, 0), MATCH($E581, BuffData!$AT$2:$BO$2, 0)),-1)</f>
        <v>0</v>
      </c>
      <c r="J581" s="5">
        <f>IFERROR(INDEX(BuffData!$AT$3:$BO$119, MATCH(J$16, BuffData!$A$3:$A$119, 0), MATCH($E581, BuffData!$AT$2:$BO$2, 0)),-1)</f>
        <v>0</v>
      </c>
      <c r="K581" s="5">
        <f>IFERROR(INDEX(BuffData!$AT$3:$BO$119, MATCH(K$16, BuffData!$A$3:$A$119, 0), MATCH($E581, BuffData!$AT$2:$BO$2, 0)),-1)</f>
        <v>25</v>
      </c>
      <c r="L581" s="5">
        <f>IFERROR(INDEX(SeasonData!$A$3:$W$27, MATCH(L$16, SeasonData!$A$3:$A$116, 0), MATCH(E581, SeasonData!$A$2:$W$2, 0)),-1)</f>
        <v>0</v>
      </c>
      <c r="M581" s="5">
        <f>SUM(G581:L581)</f>
        <v>24</v>
      </c>
      <c r="O581" s="5" t="s">
        <v>167</v>
      </c>
      <c r="P581" s="5">
        <f>Q566 * (Q567+100)/100 * Q568/100 * ((1-Q569/100) + Q569/100*Q570/100) * (Q571+Q572+Q573+100)/100 * (Q574+Q575+Q576+100)/100 * (800 + 8*$N$3 ) / (800 + 8*$N$3 + (792 + 8*$N$4)*(1-Q577/100)) * (1+Q578/100) * (1 - $Q$3/100 + Q579/100)</f>
        <v>14876.901492577435</v>
      </c>
      <c r="T581" s="5" t="s">
        <v>167</v>
      </c>
      <c r="U581" s="5">
        <f>V566 * (V567+100)/100 * V568/100 * ((1-V569/100) + V569/100*V570/100) * (V571+V572+V573+100)/100 * (V574+V575+V576+100)/100 * (800 + 8*$N$3 ) / (800 + 8*$N$3 + (792 + 8*$N$4)*(1-V577/100)) * (1+V578/100) * (1 - $Q$3/100 + V579/100)</f>
        <v>22683.394917188107</v>
      </c>
      <c r="Y581" s="5" t="s">
        <v>167</v>
      </c>
      <c r="Z581" s="5">
        <f>AA566 * (AA567+100)/100 * AA568/100 * ((1-AA569/100) + AA569/100*AA570/100) * (AA571+AA572+AA573+100)/100 * (AA574+AA575+AA576+100)/100 * (800 + 8*$N$3 ) / (800 + 8*$N$3 + (792 + 8*$N$4)*(1-AA577/100)) * (1+AA578/100) * (1 - $Q$3/100 + AA579/100)</f>
        <v>16790.758731174246</v>
      </c>
      <c r="AD581" s="5" t="s">
        <v>167</v>
      </c>
      <c r="AE581" s="5">
        <f>AF566 * (AF567+100)/100 * AF568/100 * ((1-AF569/100) + AF569/100*AF570/100) * (AF571+AF572+AF573+100)/100 * (AF574+AF575+AF576+100)/100 * (800 + 8*$N$3 ) / (800 + 8*$N$3 + (792 + 8*$N$4)*(1-AF577/100)) * (1+AF578/100) * (1 - $Q$3/100 + AF579/100)</f>
        <v>14158.140616533652</v>
      </c>
      <c r="AI581" s="5" t="s">
        <v>167</v>
      </c>
      <c r="AJ581" s="5">
        <f>AK566 * (AK567+100)/100 * AK568/100 * ((1-AK569/100) + AK569/100*AK570/100) * (AK571+AK572+AK573+100)/100 * (AK574+AK575+AK576+100)/100 * (800 + 8*$N$3 ) / (800 + 8*$N$3 + (792 + 8*$N$4)*(1-AK577/100)) * (1+AK578/100) * (1 - $Q$3/100 + AK579/100)</f>
        <v>21144.696356065928</v>
      </c>
      <c r="AN581" s="5" t="s">
        <v>167</v>
      </c>
      <c r="AO581" s="5">
        <f>AP566 * (AP567+100)/100 * AP568/100 * ((1-AP569/100) + AP569/100*AP570/100) * (AP571+AP572+AP573+100)/100 * (AP574+AP575+AP576+100)/100 * (800 + 8*$N$3 ) / (800 + 8*$N$3 + (792 + 8*$N$4)*(1-AP577/100)) * (1+AP578/100) * (1 - $Q$3/100 + AP579/100)</f>
        <v>21144.696356065928</v>
      </c>
      <c r="AS581" s="5" t="s">
        <v>167</v>
      </c>
      <c r="AT581" s="5">
        <f>AU566 * (AU567+100)/100 * AU568/100 * ((1-AU569/100) + AU569/100*AU570/100) * (AU571+AU572+AU573+100)/100 * (AU574+AU575+AU576+100)/100 * (800 + 8*$N$3 ) / (800 + 8*$N$3 + (792 + 8*$N$4)*(1-AU577/100)) * (1+AU578/100) * (1 - $Q$3/100 + AU579/100)</f>
        <v>25377.890093346738</v>
      </c>
      <c r="AX581" s="5" t="s">
        <v>167</v>
      </c>
      <c r="AY581" s="5">
        <f>AZ566 * (AZ567+100)/100 * AZ568/100 * ((1-AZ569/100) + AZ569/100*AZ570/100) * (AZ571+AZ572+AZ573+100)/100 * (AZ574+AZ575+AZ576+100)/100 * (800 + 8*$N$3 ) / (800 + 8*$N$3 + (792 + 8*$N$4)*(1-AZ577/100)) * (1+AZ578/100) * (1 - $Q$3/100 + AZ579/100)</f>
        <v>112979.26405707595</v>
      </c>
    </row>
    <row r="582" spans="1:52" x14ac:dyDescent="0.3">
      <c r="E582" s="5" t="s">
        <v>104</v>
      </c>
      <c r="F582" s="6"/>
      <c r="G582" s="5">
        <f>IFERROR(INDEX(BuffData!$B$3:$W$119, MATCH($E563, BuffData!$A$3:$A$119, 0), MATCH($E582, BuffData!$B$2:$W$2, 0)),-1)</f>
        <v>0</v>
      </c>
      <c r="H582" s="5">
        <f>IFERROR(INDEX(BuffData!$X$3:$AS$119, MATCH(H562, BuffData!$A$3:$A$119, 0), MATCH($E582, BuffData!$X$2:$AS$2, 0)),-1)</f>
        <v>-1</v>
      </c>
      <c r="I582" s="5">
        <f>IFERROR(INDEX(BuffData!$AT$3:$BO$119, MATCH(I$16, BuffData!$A$3:$A$119, 0), MATCH($E582, BuffData!$AT$2:$BO$2, 0)),-1)</f>
        <v>0</v>
      </c>
      <c r="J582" s="5">
        <f>IFERROR(INDEX(BuffData!$AT$3:$BO$119, MATCH(J$16, BuffData!$A$3:$A$119, 0), MATCH($E582, BuffData!$AT$2:$BO$2, 0)),-1)</f>
        <v>0</v>
      </c>
      <c r="K582" s="5">
        <f>IFERROR(INDEX(BuffData!$AT$3:$BO$119, MATCH(K$16, BuffData!$A$3:$A$119, 0), MATCH($E582, BuffData!$AT$2:$BO$2, 0)),-1)</f>
        <v>0</v>
      </c>
      <c r="L582" s="5">
        <f>IFERROR(INDEX(SeasonData!$A$3:$W$27, MATCH(L$16, SeasonData!$A$3:$A$116, 0), MATCH(E582, SeasonData!$A$2:$W$2, 0)),-1)</f>
        <v>0</v>
      </c>
      <c r="M582" s="5">
        <f t="shared" ref="M582:M584" si="283">SUM(G582:L582)</f>
        <v>-1</v>
      </c>
    </row>
    <row r="583" spans="1:52" x14ac:dyDescent="0.3">
      <c r="E583" s="5" t="s">
        <v>110</v>
      </c>
      <c r="F583" s="6"/>
      <c r="G583" s="5">
        <f>IFERROR(INDEX(BuffData!$B$3:$W$119, MATCH($E563, BuffData!$A$3:$A$119, 0), MATCH($E583, BuffData!$B$2:$W$2, 0)),-1)</f>
        <v>0</v>
      </c>
      <c r="H583" s="5">
        <f>IFERROR(INDEX(BuffData!$X$3:$AS$119, MATCH(H562, BuffData!$A$3:$A$119, 0), MATCH($E583, BuffData!$X$2:$AS$2, 0)),-1)</f>
        <v>-1</v>
      </c>
      <c r="I583" s="5">
        <f>IFERROR(INDEX(BuffData!$AT$3:$BO$119, MATCH(I$16, BuffData!$A$3:$A$119, 0), MATCH($E583, BuffData!$AT$2:$BO$2, 0)),-1)</f>
        <v>0</v>
      </c>
      <c r="J583" s="5">
        <f>IFERROR(INDEX(BuffData!$AT$3:$BO$119, MATCH(J$16, BuffData!$A$3:$A$119, 0), MATCH($E583, BuffData!$AT$2:$BO$2, 0)),-1)</f>
        <v>0</v>
      </c>
      <c r="K583" s="5">
        <f>IFERROR(INDEX(BuffData!$AT$3:$BO$119, MATCH(K$16, BuffData!$A$3:$A$119, 0), MATCH($E583, BuffData!$AT$2:$BO$2, 0)),-1)</f>
        <v>0</v>
      </c>
      <c r="L583" s="5">
        <f>IFERROR(INDEX(SeasonData!$A$3:$W$27, MATCH(L$16, SeasonData!$A$3:$A$116, 0), MATCH(E583, SeasonData!$A$2:$W$2, 0)),-1)</f>
        <v>0</v>
      </c>
      <c r="M583" s="5">
        <f t="shared" si="283"/>
        <v>-1</v>
      </c>
    </row>
    <row r="584" spans="1:52" x14ac:dyDescent="0.3">
      <c r="E584" s="5" t="s">
        <v>133</v>
      </c>
      <c r="F584" s="6"/>
      <c r="G584" s="5">
        <f>IFERROR(INDEX(BuffData!$B$3:$W$119, MATCH($E563, BuffData!$A$3:$A$119, 0), MATCH($E584, BuffData!$B$2:$W$2, 0)),-1)</f>
        <v>0</v>
      </c>
      <c r="H584" s="5">
        <f>IFERROR(INDEX(BuffData!$X$3:$AS$119, MATCH(H562, BuffData!$A$3:$A$119, 0), MATCH($E584, BuffData!$X$2:$AS$2, 0)),-1)</f>
        <v>-1</v>
      </c>
      <c r="I584" s="5">
        <f>IFERROR(INDEX(BuffData!$AT$3:$BO$119, MATCH(I$16, BuffData!$A$3:$A$119, 0), MATCH($E584, BuffData!$AT$2:$BO$2, 0)),-1)</f>
        <v>0</v>
      </c>
      <c r="J584" s="5">
        <f>IFERROR(INDEX(BuffData!$AT$3:$BO$119, MATCH(J$16, BuffData!$A$3:$A$119, 0), MATCH($E584, BuffData!$AT$2:$BO$2, 0)),-1)</f>
        <v>0</v>
      </c>
      <c r="K584" s="5">
        <f>IFERROR(INDEX(BuffData!$AT$3:$BO$119, MATCH(K$16, BuffData!$A$3:$A$119, 0), MATCH($E584, BuffData!$AT$2:$BO$2, 0)),-1)</f>
        <v>0</v>
      </c>
      <c r="L584" s="5">
        <f>IFERROR(INDEX(SeasonData!$A$3:$W$27, MATCH(L$16, SeasonData!$A$3:$A$116, 0), MATCH(E584, SeasonData!$A$2:$W$2, 0)),-1)</f>
        <v>0</v>
      </c>
      <c r="M584" s="5">
        <f t="shared" si="283"/>
        <v>-1</v>
      </c>
    </row>
    <row r="588" spans="1:52" x14ac:dyDescent="0.3">
      <c r="H588" s="5" t="str">
        <f>IFERROR(
  CHOOSE(
    MATCH(E589, $E$2:$E$4, 0),
    $E$3, $E$4, $E$2
  ),
  "선택 필요"
)</f>
        <v>선택 필요</v>
      </c>
      <c r="I588" s="5" t="str">
        <f>$E$2</f>
        <v>유노</v>
      </c>
      <c r="J588" s="5" t="str">
        <f>$E$3</f>
        <v>린네</v>
      </c>
      <c r="K588" s="5" t="str">
        <f>$E$4</f>
        <v>모니에</v>
      </c>
      <c r="L588" s="5" t="str">
        <f>$K$3</f>
        <v>능양</v>
      </c>
      <c r="N588" s="23" t="s">
        <v>152</v>
      </c>
    </row>
    <row r="589" spans="1:52" x14ac:dyDescent="0.3">
      <c r="E589" s="23" t="s">
        <v>35</v>
      </c>
      <c r="F589" s="5" t="s">
        <v>143</v>
      </c>
      <c r="G589" s="5" t="s">
        <v>105</v>
      </c>
      <c r="H589" s="5" t="s">
        <v>142</v>
      </c>
      <c r="I589" s="5" t="s">
        <v>124</v>
      </c>
      <c r="J589" s="5" t="s">
        <v>125</v>
      </c>
      <c r="K589" s="5" t="s">
        <v>151</v>
      </c>
      <c r="L589" s="5" t="s">
        <v>149</v>
      </c>
      <c r="M589" s="5" t="s">
        <v>109</v>
      </c>
      <c r="N589" s="5" t="s">
        <v>150</v>
      </c>
      <c r="O589" s="153" t="s">
        <v>114</v>
      </c>
      <c r="P589" s="154"/>
      <c r="Q589" s="155"/>
      <c r="S589" s="5" t="s">
        <v>150</v>
      </c>
      <c r="T589" s="153" t="s">
        <v>247</v>
      </c>
      <c r="U589" s="154"/>
      <c r="V589" s="155"/>
      <c r="X589" s="5" t="s">
        <v>150</v>
      </c>
      <c r="Y589" s="153" t="s">
        <v>248</v>
      </c>
      <c r="Z589" s="154"/>
      <c r="AA589" s="155"/>
      <c r="AC589" s="5" t="s">
        <v>150</v>
      </c>
      <c r="AD589" s="153" t="s">
        <v>249</v>
      </c>
      <c r="AE589" s="154"/>
      <c r="AF589" s="155"/>
      <c r="AH589" s="5" t="s">
        <v>150</v>
      </c>
      <c r="AI589" s="153" t="s">
        <v>157</v>
      </c>
      <c r="AJ589" s="154"/>
      <c r="AK589" s="155"/>
      <c r="AM589" s="5" t="s">
        <v>150</v>
      </c>
      <c r="AN589" s="153" t="s">
        <v>250</v>
      </c>
      <c r="AO589" s="154"/>
      <c r="AP589" s="155"/>
    </row>
    <row r="590" spans="1:52" x14ac:dyDescent="0.3">
      <c r="E590" s="5" t="s">
        <v>115</v>
      </c>
      <c r="F590" s="5">
        <f>INDEX(CharacterData!$A$3:$AV$36, MATCH(E589, CharacterData!$A$3:$A$36, 0), MATCH($E590, CharacterData!$A$2:$AV$2, 0))</f>
        <v>1001</v>
      </c>
      <c r="G590" s="6"/>
      <c r="H590" s="6"/>
      <c r="I590" s="6"/>
      <c r="J590" s="6"/>
      <c r="K590" s="6"/>
      <c r="L590" s="6"/>
      <c r="M590" s="5">
        <f>F590</f>
        <v>1001</v>
      </c>
      <c r="N590" s="5" t="s">
        <v>118</v>
      </c>
      <c r="O590" s="153" t="s">
        <v>159</v>
      </c>
      <c r="P590" s="154"/>
      <c r="Q590" s="155"/>
      <c r="S590" s="5" t="s">
        <v>118</v>
      </c>
      <c r="T590" s="153" t="s">
        <v>171</v>
      </c>
      <c r="U590" s="154"/>
      <c r="V590" s="155"/>
      <c r="X590" s="5" t="s">
        <v>118</v>
      </c>
      <c r="Y590" s="153" t="s">
        <v>171</v>
      </c>
      <c r="Z590" s="154"/>
      <c r="AA590" s="155"/>
      <c r="AC590" s="5" t="s">
        <v>118</v>
      </c>
      <c r="AD590" s="153" t="s">
        <v>171</v>
      </c>
      <c r="AE590" s="154"/>
      <c r="AF590" s="155"/>
      <c r="AH590" s="5" t="s">
        <v>118</v>
      </c>
      <c r="AI590" s="153" t="s">
        <v>172</v>
      </c>
      <c r="AJ590" s="154"/>
      <c r="AK590" s="155"/>
      <c r="AM590" s="5" t="s">
        <v>118</v>
      </c>
      <c r="AN590" s="153" t="s">
        <v>171</v>
      </c>
      <c r="AO590" s="154"/>
      <c r="AP590" s="155"/>
    </row>
    <row r="591" spans="1:52" x14ac:dyDescent="0.3">
      <c r="A591" s="1" t="s">
        <v>35</v>
      </c>
      <c r="B591" s="1" t="s">
        <v>178</v>
      </c>
      <c r="C591" s="1">
        <f>P607+U607+Z607+AE607+AJ607+AO607+AT607+AY607+BD607+BI607+BN607+BS607+BX607+CC607+CH607+CM607</f>
        <v>507917.65950454399</v>
      </c>
      <c r="E591" s="5" t="s">
        <v>116</v>
      </c>
      <c r="F591" s="5">
        <f>INDEX(CharacterData!$A$3:$AV$36, MATCH(E589, CharacterData!$A$3:$A$36, 0), MATCH($E591, CharacterData!$A$2:$AV$2, 0))</f>
        <v>109.96503496503496</v>
      </c>
      <c r="G591" s="5">
        <f>IFERROR(INDEX(BuffData!$B$3:$W$119, MATCH($E589, BuffData!$A$3:$A$119, 0), MATCH("공격력 버프", BuffData!$B$2:$W$2, 0)),-1)</f>
        <v>0</v>
      </c>
      <c r="H591" s="5">
        <f>IFERROR(INDEX(BuffData!$X$3:$AS$119, MATCH(H588, BuffData!$A$3:$A$119, 0), MATCH("공격력 버프", BuffData!$X$2:$AS$2, 0)),-1)</f>
        <v>-1</v>
      </c>
      <c r="I591" s="5">
        <f>IFERROR(INDEX(BuffData!$AT$3:$BO$119, MATCH(I$16, BuffData!$A$3:$A$119, 0), MATCH("공격력 버프", BuffData!$AT$2:$BO$2, 0)),-1)</f>
        <v>0</v>
      </c>
      <c r="J591" s="5">
        <f>IFERROR(INDEX(BuffData!$AT$3:$BO$119, MATCH(J$16, BuffData!$A$3:$A$119, 0), MATCH("공격력 버프", BuffData!$AT$2:$BO$2, 0)),-1)</f>
        <v>0</v>
      </c>
      <c r="K591" s="5">
        <f>IFERROR(INDEX(BuffData!$AT$3:$BO$119, MATCH(K$16, BuffData!$A$3:$A$119, 0), MATCH("공격력 버프", BuffData!$AT$2:$BO$2, 0)),-1)</f>
        <v>25</v>
      </c>
      <c r="L591" s="5">
        <f>IFERROR(INDEX(SeasonData!$A$3:$W$27, MATCH(L$16, SeasonData!$A$3:$A$116, 0), MATCH("공격력 버프", SeasonData!$A$2:$W$2, 0)),-1)</f>
        <v>0</v>
      </c>
      <c r="M591" s="5">
        <f>SUM(F591:L591)</f>
        <v>133.96503496503496</v>
      </c>
      <c r="N591" s="5"/>
      <c r="O591" s="5" t="s">
        <v>112</v>
      </c>
      <c r="P591" s="5" t="s">
        <v>113</v>
      </c>
      <c r="Q591" s="5" t="s">
        <v>111</v>
      </c>
      <c r="S591" s="5"/>
      <c r="T591" s="5" t="s">
        <v>112</v>
      </c>
      <c r="U591" s="5" t="s">
        <v>113</v>
      </c>
      <c r="V591" s="5" t="s">
        <v>111</v>
      </c>
      <c r="X591" s="5"/>
      <c r="Y591" s="5" t="s">
        <v>112</v>
      </c>
      <c r="Z591" s="5" t="s">
        <v>113</v>
      </c>
      <c r="AA591" s="5" t="s">
        <v>111</v>
      </c>
      <c r="AC591" s="5"/>
      <c r="AD591" s="5" t="s">
        <v>112</v>
      </c>
      <c r="AE591" s="5" t="s">
        <v>113</v>
      </c>
      <c r="AF591" s="5" t="s">
        <v>111</v>
      </c>
      <c r="AH591" s="5"/>
      <c r="AI591" s="5" t="s">
        <v>112</v>
      </c>
      <c r="AJ591" s="5" t="s">
        <v>113</v>
      </c>
      <c r="AK591" s="5" t="s">
        <v>111</v>
      </c>
      <c r="AM591" s="5"/>
      <c r="AN591" s="5" t="s">
        <v>112</v>
      </c>
      <c r="AO591" s="5" t="s">
        <v>113</v>
      </c>
      <c r="AP591" s="5" t="s">
        <v>111</v>
      </c>
    </row>
    <row r="592" spans="1:52" x14ac:dyDescent="0.3">
      <c r="B592" s="1" t="s">
        <v>179</v>
      </c>
      <c r="C592" s="1">
        <v>7</v>
      </c>
      <c r="E592" s="5" t="s">
        <v>1</v>
      </c>
      <c r="F592" s="5">
        <f>INDEX(CharacterData!$A$3:$AV$36, MATCH(E589, CharacterData!$A$3:$A$36, 0), MATCH($E592, CharacterData!$A$2:$AV$2, 0))</f>
        <v>84.5</v>
      </c>
      <c r="G592" s="5">
        <f>IFERROR(INDEX(BuffData!$B$3:$W$119, MATCH($E589, BuffData!$A$3:$A$119, 0), MATCH($E592, BuffData!$B$2:$W$2, 0)),-1)</f>
        <v>0</v>
      </c>
      <c r="H592" s="5">
        <f>IFERROR(INDEX(BuffData!$X$3:$AS$119, MATCH(H588, BuffData!$A$3:$A$119, 0), MATCH($E592, BuffData!$X$2:$AS$2, 0)),-1)</f>
        <v>-1</v>
      </c>
      <c r="I592" s="5">
        <f>IFERROR(INDEX(BuffData!$AT$3:$BO$119, MATCH(I$16, BuffData!$A$3:$A$119, 0), MATCH($E592, BuffData!$AT$2:$BO$2, 0)),-1)</f>
        <v>0</v>
      </c>
      <c r="J592" s="5">
        <f>IFERROR(INDEX(BuffData!$AT$3:$BO$119, MATCH(J$16, BuffData!$A$3:$A$119, 0), MATCH($E592, BuffData!$AT$2:$BO$2, 0)),-1)</f>
        <v>0</v>
      </c>
      <c r="K592" s="5">
        <f>IFERROR(INDEX(BuffData!$AT$3:$BO$119, MATCH(K$16, BuffData!$A$3:$A$119, 0), MATCH($E592, BuffData!$AT$2:$BO$2, 0)),-1)</f>
        <v>0</v>
      </c>
      <c r="L592" s="5">
        <f>IFERROR(INDEX(SeasonData!$A$3:$W$27, MATCH(L$16, SeasonData!$A$3:$A$116, 0), MATCH(E592, SeasonData!$A$2:$W$2, 0)),-1)</f>
        <v>0</v>
      </c>
      <c r="M592" s="5">
        <f t="shared" ref="M592:M598" si="284">SUM(F592:L592)</f>
        <v>83.5</v>
      </c>
      <c r="N592" s="5" t="s">
        <v>115</v>
      </c>
      <c r="O592" s="6"/>
      <c r="P592" s="6"/>
      <c r="Q592" s="5">
        <f>$M590</f>
        <v>1001</v>
      </c>
      <c r="S592" s="5" t="s">
        <v>115</v>
      </c>
      <c r="T592" s="6"/>
      <c r="U592" s="6"/>
      <c r="V592" s="5">
        <f>$M590</f>
        <v>1001</v>
      </c>
      <c r="X592" s="5" t="s">
        <v>115</v>
      </c>
      <c r="Y592" s="6"/>
      <c r="Z592" s="6"/>
      <c r="AA592" s="5">
        <f>$M590</f>
        <v>1001</v>
      </c>
      <c r="AC592" s="5" t="s">
        <v>115</v>
      </c>
      <c r="AD592" s="6"/>
      <c r="AE592" s="6"/>
      <c r="AF592" s="5">
        <f>$M590</f>
        <v>1001</v>
      </c>
      <c r="AH592" s="5" t="s">
        <v>115</v>
      </c>
      <c r="AI592" s="6"/>
      <c r="AJ592" s="6"/>
      <c r="AK592" s="5">
        <f>$M590</f>
        <v>1001</v>
      </c>
      <c r="AM592" s="5" t="s">
        <v>115</v>
      </c>
      <c r="AN592" s="6"/>
      <c r="AO592" s="6"/>
      <c r="AP592" s="5">
        <f>$M590</f>
        <v>1001</v>
      </c>
    </row>
    <row r="593" spans="5:42" x14ac:dyDescent="0.3">
      <c r="E593" s="5" t="s">
        <v>87</v>
      </c>
      <c r="F593" s="5">
        <f>INDEX(CharacterData!$A$3:$AV$36, MATCH(E589, CharacterData!$A$3:$A$36, 0), MATCH($E593, CharacterData!$A$2:$AV$2, 0))</f>
        <v>200.4</v>
      </c>
      <c r="G593" s="5">
        <f>IFERROR(INDEX(BuffData!$B$3:$W$119, MATCH($E589, BuffData!$A$3:$A$119, 0), MATCH($E593, BuffData!$B$2:$W$2, 0)),-1)</f>
        <v>0</v>
      </c>
      <c r="H593" s="5">
        <f>IFERROR(INDEX(BuffData!$X$3:$AS$119, MATCH(H588, BuffData!$A$3:$A$119, 0), MATCH($E593, BuffData!$X$2:$AS$2, 0)),-1)</f>
        <v>-1</v>
      </c>
      <c r="I593" s="5">
        <f>IFERROR(INDEX(BuffData!$AT$3:$BO$119, MATCH(I$16, BuffData!$A$3:$A$119, 0), MATCH($E593, BuffData!$AT$2:$BO$2, 0)),-1)</f>
        <v>0</v>
      </c>
      <c r="J593" s="5">
        <f>IFERROR(INDEX(BuffData!$AT$3:$BO$119, MATCH(J$16, BuffData!$A$3:$A$119, 0), MATCH($E593, BuffData!$AT$2:$BO$2, 0)),-1)</f>
        <v>0</v>
      </c>
      <c r="K593" s="5">
        <f>IFERROR(INDEX(BuffData!$AT$3:$BO$119, MATCH(K$16, BuffData!$A$3:$A$119, 0), MATCH($E593, BuffData!$AT$2:$BO$2, 0)),-1)</f>
        <v>20</v>
      </c>
      <c r="L593" s="5">
        <f>IFERROR(INDEX(SeasonData!$A$3:$W$27, MATCH(L$16, SeasonData!$A$3:$A$116, 0), MATCH(E593, SeasonData!$A$2:$W$2, 0)),-1)</f>
        <v>0</v>
      </c>
      <c r="M593" s="5">
        <f t="shared" si="284"/>
        <v>219.4</v>
      </c>
      <c r="N593" s="5" t="s">
        <v>116</v>
      </c>
      <c r="O593" s="5">
        <f>ROUND($M591,2)</f>
        <v>133.97</v>
      </c>
      <c r="P593" s="5">
        <v>0</v>
      </c>
      <c r="Q593" s="5">
        <f>P593+O593</f>
        <v>133.97</v>
      </c>
      <c r="S593" s="5" t="s">
        <v>116</v>
      </c>
      <c r="T593" s="5">
        <f>ROUND($M591,2)</f>
        <v>133.97</v>
      </c>
      <c r="U593" s="5">
        <v>0</v>
      </c>
      <c r="V593" s="5">
        <f>U593+T593</f>
        <v>133.97</v>
      </c>
      <c r="X593" s="5" t="s">
        <v>116</v>
      </c>
      <c r="Y593" s="5">
        <f>ROUND($M591,2)</f>
        <v>133.97</v>
      </c>
      <c r="Z593" s="5">
        <v>0</v>
      </c>
      <c r="AA593" s="5">
        <f>Z593+Y593</f>
        <v>133.97</v>
      </c>
      <c r="AC593" s="5" t="s">
        <v>116</v>
      </c>
      <c r="AD593" s="5">
        <f>ROUND($M591,2)</f>
        <v>133.97</v>
      </c>
      <c r="AE593" s="5">
        <v>0</v>
      </c>
      <c r="AF593" s="5">
        <f>AE593+AD593</f>
        <v>133.97</v>
      </c>
      <c r="AH593" s="5" t="s">
        <v>116</v>
      </c>
      <c r="AI593" s="5">
        <f>ROUND($M591,2)</f>
        <v>133.97</v>
      </c>
      <c r="AJ593" s="5">
        <v>0</v>
      </c>
      <c r="AK593" s="5">
        <f>AJ593+AI593</f>
        <v>133.97</v>
      </c>
      <c r="AM593" s="5" t="s">
        <v>116</v>
      </c>
      <c r="AN593" s="5">
        <f>ROUND($M591,2)</f>
        <v>133.97</v>
      </c>
      <c r="AO593" s="5">
        <v>0</v>
      </c>
      <c r="AP593" s="5">
        <f>AO593+AN593</f>
        <v>133.97</v>
      </c>
    </row>
    <row r="594" spans="5:42" x14ac:dyDescent="0.3">
      <c r="E594" s="21" t="s">
        <v>99</v>
      </c>
      <c r="F594" s="5">
        <f>INDEX(CharacterData!$A$3:$AV$36, MATCH(E589, CharacterData!$A$3:$A$36, 0), MATCH($E594, CharacterData!$A$2:$AV$2, 0))</f>
        <v>0</v>
      </c>
      <c r="G594" s="5">
        <f>IFERROR(INDEX(BuffData!$B$3:$W$119, MATCH($E589, BuffData!$A$3:$A$119, 0), MATCH($E594, BuffData!$B$2:$W$2, 0)),-1)</f>
        <v>0</v>
      </c>
      <c r="H594" s="5">
        <f>IFERROR(INDEX(BuffData!$X$3:$AS$119, MATCH(H588, BuffData!$A$3:$A$119, 0), MATCH($E594, BuffData!$X$2:$AS$2, 0)),-1)</f>
        <v>-1</v>
      </c>
      <c r="I594" s="5">
        <f>IFERROR(INDEX(BuffData!$AT$3:$BO$119, MATCH(I$16, BuffData!$A$3:$A$119, 0), MATCH($E594, BuffData!$AT$2:$BO$2, 0)),-1)</f>
        <v>0</v>
      </c>
      <c r="J594" s="5">
        <f>IFERROR(INDEX(BuffData!$AT$3:$BO$119, MATCH(J$16, BuffData!$A$3:$A$119, 0), MATCH($E594, BuffData!$AT$2:$BO$2, 0)),-1)</f>
        <v>0</v>
      </c>
      <c r="K594" s="5">
        <f>IFERROR(INDEX(BuffData!$AT$3:$BO$119, MATCH(K$16, BuffData!$A$3:$A$119, 0), MATCH($E594, BuffData!$AT$2:$BO$2, 0)),-1)</f>
        <v>0</v>
      </c>
      <c r="L594" s="5">
        <f>IFERROR(INDEX(SeasonData!$A$3:$W$27, MATCH(L$16, SeasonData!$A$3:$A$116, 0), MATCH(E594, SeasonData!$A$2:$W$2, 0)),-1)</f>
        <v>0</v>
      </c>
      <c r="M594" s="5">
        <f t="shared" si="284"/>
        <v>-1</v>
      </c>
      <c r="N594" s="5" t="s">
        <v>117</v>
      </c>
      <c r="O594" s="6"/>
      <c r="P594" s="5">
        <v>0</v>
      </c>
      <c r="Q594" s="24">
        <v>238.6</v>
      </c>
      <c r="S594" s="5" t="s">
        <v>117</v>
      </c>
      <c r="T594" s="6"/>
      <c r="U594" s="5">
        <v>0</v>
      </c>
      <c r="V594" s="24">
        <v>197.3</v>
      </c>
      <c r="X594" s="5" t="s">
        <v>117</v>
      </c>
      <c r="Y594" s="6"/>
      <c r="Z594" s="5">
        <v>0</v>
      </c>
      <c r="AA594" s="24">
        <v>503.8</v>
      </c>
      <c r="AC594" s="5" t="s">
        <v>117</v>
      </c>
      <c r="AD594" s="6"/>
      <c r="AE594" s="5">
        <v>0</v>
      </c>
      <c r="AF594" s="24">
        <v>571</v>
      </c>
      <c r="AH594" s="5" t="s">
        <v>117</v>
      </c>
      <c r="AI594" s="6"/>
      <c r="AJ594" s="5">
        <v>0</v>
      </c>
      <c r="AK594" s="24">
        <v>1666</v>
      </c>
      <c r="AM594" s="5" t="s">
        <v>117</v>
      </c>
      <c r="AN594" s="6"/>
      <c r="AO594" s="5">
        <v>0</v>
      </c>
      <c r="AP594" s="24">
        <v>2694.3</v>
      </c>
    </row>
    <row r="595" spans="5:42" x14ac:dyDescent="0.3">
      <c r="E595" s="21" t="s">
        <v>100</v>
      </c>
      <c r="F595" s="5">
        <f>INDEX(CharacterData!$A$3:$AV$36, MATCH(E589, CharacterData!$A$3:$A$36, 0), MATCH($E595, CharacterData!$A$2:$AV$2, 0))</f>
        <v>0</v>
      </c>
      <c r="G595" s="5">
        <f>IFERROR(INDEX(BuffData!$B$3:$W$119, MATCH($E589, BuffData!$A$3:$A$119, 0), MATCH($E595, BuffData!$B$2:$W$2, 0)),-1)</f>
        <v>0</v>
      </c>
      <c r="H595" s="5">
        <f>IFERROR(INDEX(BuffData!$X$3:$AS$119, MATCH(H588, BuffData!$A$3:$A$119, 0), MATCH($E595, BuffData!$X$2:$AS$2, 0)),-1)</f>
        <v>-1</v>
      </c>
      <c r="I595" s="5">
        <f>IFERROR(INDEX(BuffData!$AT$3:$BO$119, MATCH(I$16, BuffData!$A$3:$A$119, 0), MATCH($E595, BuffData!$AT$2:$BO$2, 0)),-1)</f>
        <v>0</v>
      </c>
      <c r="J595" s="5">
        <f>IFERROR(INDEX(BuffData!$AT$3:$BO$119, MATCH(J$16, BuffData!$A$3:$A$119, 0), MATCH($E595, BuffData!$AT$2:$BO$2, 0)),-1)</f>
        <v>0</v>
      </c>
      <c r="K595" s="5">
        <f>IFERROR(INDEX(BuffData!$AT$3:$BO$119, MATCH(K$16, BuffData!$A$3:$A$119, 0), MATCH($E595, BuffData!$AT$2:$BO$2, 0)),-1)</f>
        <v>0</v>
      </c>
      <c r="L595" s="5">
        <f>IFERROR(INDEX(SeasonData!$A$3:$W$27, MATCH(L$16, SeasonData!$A$3:$A$116, 0), MATCH(E595, SeasonData!$A$2:$W$2, 0)),-1)</f>
        <v>0</v>
      </c>
      <c r="M595" s="5">
        <f t="shared" si="284"/>
        <v>-1</v>
      </c>
      <c r="N595" s="5" t="s">
        <v>1</v>
      </c>
      <c r="O595" s="5">
        <f>$M592</f>
        <v>83.5</v>
      </c>
      <c r="P595" s="5">
        <v>0</v>
      </c>
      <c r="Q595" s="5">
        <f>O595+P595</f>
        <v>83.5</v>
      </c>
      <c r="S595" s="5" t="s">
        <v>1</v>
      </c>
      <c r="T595" s="5">
        <f>$M592</f>
        <v>83.5</v>
      </c>
      <c r="U595" s="5">
        <v>0</v>
      </c>
      <c r="V595" s="5">
        <f>T595+U595</f>
        <v>83.5</v>
      </c>
      <c r="X595" s="5" t="s">
        <v>1</v>
      </c>
      <c r="Y595" s="5">
        <f>$M592</f>
        <v>83.5</v>
      </c>
      <c r="Z595" s="5">
        <v>0</v>
      </c>
      <c r="AA595" s="5">
        <f>Y595+Z595</f>
        <v>83.5</v>
      </c>
      <c r="AC595" s="5" t="s">
        <v>1</v>
      </c>
      <c r="AD595" s="5">
        <f>$M592</f>
        <v>83.5</v>
      </c>
      <c r="AE595" s="5">
        <v>0</v>
      </c>
      <c r="AF595" s="5">
        <f>AD595+AE595</f>
        <v>83.5</v>
      </c>
      <c r="AH595" s="5" t="s">
        <v>1</v>
      </c>
      <c r="AI595" s="5">
        <f>$M592</f>
        <v>83.5</v>
      </c>
      <c r="AJ595" s="5">
        <v>0</v>
      </c>
      <c r="AK595" s="5">
        <f>AI595+AJ595</f>
        <v>83.5</v>
      </c>
      <c r="AM595" s="5" t="s">
        <v>1</v>
      </c>
      <c r="AN595" s="5">
        <f>$M592</f>
        <v>83.5</v>
      </c>
      <c r="AO595" s="5">
        <v>0</v>
      </c>
      <c r="AP595" s="5">
        <f>AN595+AO595</f>
        <v>83.5</v>
      </c>
    </row>
    <row r="596" spans="5:42" x14ac:dyDescent="0.3">
      <c r="E596" s="21" t="s">
        <v>101</v>
      </c>
      <c r="F596" s="5">
        <f>INDEX(CharacterData!$A$3:$AV$36, MATCH(E589, CharacterData!$A$3:$A$36, 0), MATCH($E596, CharacterData!$A$2:$AV$2, 0))</f>
        <v>27</v>
      </c>
      <c r="G596" s="5">
        <f>IFERROR(INDEX(BuffData!$B$3:$W$119, MATCH($E589, BuffData!$A$3:$A$119, 0), MATCH($E596, BuffData!$B$2:$W$2, 0)),-1)</f>
        <v>64</v>
      </c>
      <c r="H596" s="5">
        <f>IFERROR(INDEX(BuffData!$X$3:$AS$119, MATCH(H588, BuffData!$A$3:$A$119, 0), MATCH($E596, BuffData!$X$2:$AS$2, 0)),-1)</f>
        <v>-1</v>
      </c>
      <c r="I596" s="5">
        <f>IFERROR(INDEX(BuffData!$AT$3:$BO$119, MATCH(I$16, BuffData!$A$3:$A$119, 0), MATCH($E596, BuffData!$AT$2:$BO$2, 0)),-1)</f>
        <v>0</v>
      </c>
      <c r="J596" s="5">
        <f>IFERROR(INDEX(BuffData!$AT$3:$BO$119, MATCH(J$16, BuffData!$A$3:$A$119, 0), MATCH($E596, BuffData!$AT$2:$BO$2, 0)),-1)</f>
        <v>0</v>
      </c>
      <c r="K596" s="5">
        <f>IFERROR(INDEX(BuffData!$AT$3:$BO$119, MATCH(K$16, BuffData!$A$3:$A$119, 0), MATCH($E596, BuffData!$AT$2:$BO$2, 0)),-1)</f>
        <v>0</v>
      </c>
      <c r="L596" s="5">
        <f>IFERROR(INDEX(SeasonData!$A$3:$W$27, MATCH(L$16, SeasonData!$A$3:$A$116, 0), MATCH(E596, SeasonData!$A$2:$W$2, 0)),-1)</f>
        <v>0</v>
      </c>
      <c r="M596" s="5">
        <f t="shared" si="284"/>
        <v>90</v>
      </c>
      <c r="N596" s="5" t="s">
        <v>87</v>
      </c>
      <c r="O596" s="5">
        <f>$M593</f>
        <v>219.4</v>
      </c>
      <c r="P596" s="5">
        <v>0</v>
      </c>
      <c r="Q596" s="5">
        <f t="shared" ref="Q596:Q605" si="285">O596+P596</f>
        <v>219.4</v>
      </c>
      <c r="S596" s="5" t="s">
        <v>87</v>
      </c>
      <c r="T596" s="5">
        <f>$M593</f>
        <v>219.4</v>
      </c>
      <c r="U596" s="5">
        <v>0</v>
      </c>
      <c r="V596" s="5">
        <f t="shared" ref="V596:V605" si="286">T596+U596</f>
        <v>219.4</v>
      </c>
      <c r="X596" s="5" t="s">
        <v>87</v>
      </c>
      <c r="Y596" s="5">
        <f>$M593</f>
        <v>219.4</v>
      </c>
      <c r="Z596" s="5">
        <v>0</v>
      </c>
      <c r="AA596" s="5">
        <f t="shared" ref="AA596:AA605" si="287">Y596+Z596</f>
        <v>219.4</v>
      </c>
      <c r="AC596" s="5" t="s">
        <v>87</v>
      </c>
      <c r="AD596" s="5">
        <f>$M593</f>
        <v>219.4</v>
      </c>
      <c r="AE596" s="5">
        <v>0</v>
      </c>
      <c r="AF596" s="5">
        <f t="shared" ref="AF596:AF605" si="288">AD596+AE596</f>
        <v>219.4</v>
      </c>
      <c r="AH596" s="5" t="s">
        <v>87</v>
      </c>
      <c r="AI596" s="5">
        <f>$M593</f>
        <v>219.4</v>
      </c>
      <c r="AJ596" s="5">
        <v>0</v>
      </c>
      <c r="AK596" s="5">
        <f t="shared" ref="AK596:AK605" si="289">AI596+AJ596</f>
        <v>219.4</v>
      </c>
      <c r="AM596" s="5" t="s">
        <v>87</v>
      </c>
      <c r="AN596" s="5">
        <f>$M593</f>
        <v>219.4</v>
      </c>
      <c r="AO596" s="5">
        <v>0</v>
      </c>
      <c r="AP596" s="5">
        <f t="shared" ref="AP596:AP605" si="290">AN596+AO596</f>
        <v>219.4</v>
      </c>
    </row>
    <row r="597" spans="5:42" x14ac:dyDescent="0.3">
      <c r="E597" s="21" t="s">
        <v>102</v>
      </c>
      <c r="F597" s="5">
        <f>INDEX(CharacterData!$A$3:$AV$36, MATCH(E589, CharacterData!$A$3:$A$36, 0), MATCH($E597, CharacterData!$A$2:$AV$2, 0))</f>
        <v>0</v>
      </c>
      <c r="G597" s="5">
        <f>IFERROR(INDEX(BuffData!$B$3:$W$119, MATCH($E589, BuffData!$A$3:$A$119, 0), MATCH($E597, BuffData!$B$2:$W$2, 0)),-1)</f>
        <v>0</v>
      </c>
      <c r="H597" s="5">
        <f>IFERROR(INDEX(BuffData!$X$3:$AS$119, MATCH(H588, BuffData!$A$3:$A$119, 0), MATCH($E597, BuffData!$X$2:$AS$2, 0)),-1)</f>
        <v>-1</v>
      </c>
      <c r="I597" s="5">
        <f>IFERROR(INDEX(BuffData!$AT$3:$BO$119, MATCH(I$16, BuffData!$A$3:$A$119, 0), MATCH($E597, BuffData!$AT$2:$BO$2, 0)),-1)</f>
        <v>0</v>
      </c>
      <c r="J597" s="5">
        <f>IFERROR(INDEX(BuffData!$AT$3:$BO$119, MATCH(J$16, BuffData!$A$3:$A$119, 0), MATCH($E597, BuffData!$AT$2:$BO$2, 0)),-1)</f>
        <v>0</v>
      </c>
      <c r="K597" s="5">
        <f>IFERROR(INDEX(BuffData!$AT$3:$BO$119, MATCH(K$16, BuffData!$A$3:$A$119, 0), MATCH($E597, BuffData!$AT$2:$BO$2, 0)),-1)</f>
        <v>0</v>
      </c>
      <c r="L597" s="5">
        <f>IFERROR(INDEX(SeasonData!$A$3:$W$27, MATCH(L$16, SeasonData!$A$3:$A$116, 0), MATCH(E597, SeasonData!$A$2:$W$2, 0)),-1)</f>
        <v>0</v>
      </c>
      <c r="M597" s="5">
        <f t="shared" si="284"/>
        <v>-1</v>
      </c>
      <c r="N597" s="21" t="s">
        <v>165</v>
      </c>
      <c r="O597" s="5" cm="1">
        <f t="array" ref="O597">IFERROR(
  INDEX($M590:$M611,
    MATCH(
      _xlfn.SWITCH(O590,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$E590:$E611, 0
    )
  ),
0
)</f>
        <v>0</v>
      </c>
      <c r="P597" s="5">
        <v>0</v>
      </c>
      <c r="Q597" s="5">
        <f t="shared" si="285"/>
        <v>0</v>
      </c>
      <c r="S597" s="21" t="s">
        <v>165</v>
      </c>
      <c r="T597" s="5" cm="1">
        <f t="array" ref="T597">IFERROR(
  INDEX($M590:$M611,
    MATCH(
      _xlfn.SWITCH(T590,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$E590:$E611, 0
    )
  ),
0
)</f>
        <v>90</v>
      </c>
      <c r="U597" s="5">
        <v>0</v>
      </c>
      <c r="V597" s="5">
        <f t="shared" si="286"/>
        <v>90</v>
      </c>
      <c r="X597" s="21" t="s">
        <v>165</v>
      </c>
      <c r="Y597" s="5" cm="1">
        <f t="array" ref="Y597">IFERROR(
  INDEX($M590:$M611,
    MATCH(
      _xlfn.SWITCH(Y590,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$E590:$E611, 0
    )
  ),
0
)</f>
        <v>90</v>
      </c>
      <c r="Z597" s="5">
        <v>0</v>
      </c>
      <c r="AA597" s="5">
        <f t="shared" si="287"/>
        <v>90</v>
      </c>
      <c r="AC597" s="21" t="s">
        <v>165</v>
      </c>
      <c r="AD597" s="5" cm="1">
        <f t="array" ref="AD597">IFERROR(
  INDEX($M590:$M611,
    MATCH(
      _xlfn.SWITCH(AD590,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$E590:$E611, 0
    )
  ),
0
)</f>
        <v>90</v>
      </c>
      <c r="AE597" s="5">
        <v>0</v>
      </c>
      <c r="AF597" s="5">
        <f t="shared" si="288"/>
        <v>90</v>
      </c>
      <c r="AH597" s="21" t="s">
        <v>165</v>
      </c>
      <c r="AI597" s="5" cm="1">
        <f t="array" ref="AI597">IFERROR(
  INDEX($M590:$M611,
    MATCH(
      _xlfn.SWITCH(AI590,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$E590:$E611, 0
    )
  ),
0
)</f>
        <v>-1</v>
      </c>
      <c r="AJ597" s="5">
        <v>0</v>
      </c>
      <c r="AK597" s="5">
        <f t="shared" si="289"/>
        <v>-1</v>
      </c>
      <c r="AM597" s="21" t="s">
        <v>165</v>
      </c>
      <c r="AN597" s="5" cm="1">
        <f t="array" ref="AN597">IFERROR(
  INDEX($M590:$M611,
    MATCH(
      _xlfn.SWITCH(AN590,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$E590:$E611, 0
    )
  ),
0
)</f>
        <v>90</v>
      </c>
      <c r="AO597" s="5">
        <v>0</v>
      </c>
      <c r="AP597" s="5">
        <f t="shared" si="290"/>
        <v>90</v>
      </c>
    </row>
    <row r="598" spans="5:42" x14ac:dyDescent="0.3">
      <c r="E598" s="21" t="s">
        <v>103</v>
      </c>
      <c r="F598" s="5">
        <f>INDEX(CharacterData!$A$3:$AV$36, MATCH(E589, CharacterData!$A$3:$A$36, 0), MATCH($E598, CharacterData!$A$2:$AV$2, 0))</f>
        <v>0</v>
      </c>
      <c r="G598" s="5">
        <f>IFERROR(INDEX(BuffData!$B$3:$W$119, MATCH($E589, BuffData!$A$3:$A$119, 0), MATCH($E598, BuffData!$B$2:$W$2, 0)),-1)</f>
        <v>0</v>
      </c>
      <c r="H598" s="5">
        <f>IFERROR(INDEX(BuffData!$X$3:$AS$119, MATCH(H588, BuffData!$A$3:$A$119, 0), MATCH($E598, BuffData!$X$2:$AS$2, 0)),-1)</f>
        <v>-1</v>
      </c>
      <c r="I598" s="5">
        <f>IFERROR(INDEX(BuffData!$AT$3:$BO$119, MATCH(I$16, BuffData!$A$3:$A$119, 0), MATCH($E598, BuffData!$AT$2:$BO$2, 0)),-1)</f>
        <v>0</v>
      </c>
      <c r="J598" s="5">
        <f>IFERROR(INDEX(BuffData!$AT$3:$BO$119, MATCH(J$16, BuffData!$A$3:$A$119, 0), MATCH($E598, BuffData!$AT$2:$BO$2, 0)),-1)</f>
        <v>0</v>
      </c>
      <c r="K598" s="5">
        <f>IFERROR(INDEX(BuffData!$AT$3:$BO$119, MATCH(K$16, BuffData!$A$3:$A$119, 0), MATCH($E598, BuffData!$AT$2:$BO$2, 0)),-1)</f>
        <v>0</v>
      </c>
      <c r="L598" s="5">
        <f>IFERROR(INDEX(SeasonData!$A$3:$W$27, MATCH(L$16, SeasonData!$A$3:$A$116, 0), MATCH(E598, SeasonData!$A$2:$W$2, 0)),-1)</f>
        <v>0</v>
      </c>
      <c r="M598" s="5">
        <f t="shared" si="284"/>
        <v>-1</v>
      </c>
      <c r="N598" s="21" t="s">
        <v>141</v>
      </c>
      <c r="O598" s="5">
        <f>$M600</f>
        <v>131</v>
      </c>
      <c r="P598" s="5">
        <v>0</v>
      </c>
      <c r="Q598" s="5">
        <f t="shared" si="285"/>
        <v>131</v>
      </c>
      <c r="S598" s="21" t="s">
        <v>141</v>
      </c>
      <c r="T598" s="5">
        <f>$M600</f>
        <v>131</v>
      </c>
      <c r="U598" s="5">
        <v>0</v>
      </c>
      <c r="V598" s="5">
        <f t="shared" si="286"/>
        <v>131</v>
      </c>
      <c r="X598" s="21" t="s">
        <v>141</v>
      </c>
      <c r="Y598" s="5">
        <f>$M600</f>
        <v>131</v>
      </c>
      <c r="Z598" s="5">
        <v>0</v>
      </c>
      <c r="AA598" s="5">
        <f t="shared" si="287"/>
        <v>131</v>
      </c>
      <c r="AC598" s="21" t="s">
        <v>141</v>
      </c>
      <c r="AD598" s="5">
        <f>$M600</f>
        <v>131</v>
      </c>
      <c r="AE598" s="5">
        <v>0</v>
      </c>
      <c r="AF598" s="5">
        <f t="shared" si="288"/>
        <v>131</v>
      </c>
      <c r="AH598" s="21" t="s">
        <v>141</v>
      </c>
      <c r="AI598" s="5">
        <f>$M600</f>
        <v>131</v>
      </c>
      <c r="AJ598" s="5">
        <v>0</v>
      </c>
      <c r="AK598" s="5">
        <f t="shared" si="289"/>
        <v>131</v>
      </c>
      <c r="AM598" s="21" t="s">
        <v>141</v>
      </c>
      <c r="AN598" s="5">
        <f>$M600</f>
        <v>131</v>
      </c>
      <c r="AO598" s="5">
        <v>0</v>
      </c>
      <c r="AP598" s="5">
        <f t="shared" si="290"/>
        <v>131</v>
      </c>
    </row>
    <row r="599" spans="5:42" x14ac:dyDescent="0.3">
      <c r="E599" s="21" t="s">
        <v>161</v>
      </c>
      <c r="F599" s="6"/>
      <c r="G599" s="5">
        <f>IFERROR(INDEX(BuffData!$B$3:$W$119, MATCH($E589, BuffData!$A$3:$A$119, 0), MATCH($E599, BuffData!$B$2:$W$2, 0)),-1)</f>
        <v>0</v>
      </c>
      <c r="H599" s="5">
        <f>IFERROR(INDEX(BuffData!$X$3:$AS$119, MATCH(H588, BuffData!$A$3:$A$119, 0), MATCH($E599, BuffData!$X$2:$AS$2, 0)),-1)</f>
        <v>-1</v>
      </c>
      <c r="I599" s="5">
        <f>IFERROR(INDEX(BuffData!$AT$3:$BO$119, MATCH(I$16, BuffData!$A$3:$A$119, 0), MATCH($E599, BuffData!$AT$2:$BO$2, 0)),-1)</f>
        <v>0</v>
      </c>
      <c r="J599" s="5">
        <f>IFERROR(INDEX(BuffData!$AT$3:$BO$119, MATCH(J$16, BuffData!$A$3:$A$119, 0), MATCH($E599, BuffData!$AT$2:$BO$2, 0)),-1)</f>
        <v>58</v>
      </c>
      <c r="K599" s="5">
        <f>IFERROR(INDEX(BuffData!$AT$3:$BO$119, MATCH(K$16, BuffData!$A$3:$A$119, 0), MATCH($E599, BuffData!$AT$2:$BO$2, 0)),-1)</f>
        <v>40</v>
      </c>
      <c r="L599" s="5">
        <f>IFERROR(INDEX(SeasonData!$A$3:$W$27, MATCH(L$16, SeasonData!$A$3:$A$116, 0), MATCH(E599, SeasonData!$A$2:$W$2, 0)),-1)</f>
        <v>0</v>
      </c>
      <c r="M599" s="5">
        <f>SUM(G599:L599)</f>
        <v>97</v>
      </c>
      <c r="N599" s="21" t="s">
        <v>161</v>
      </c>
      <c r="O599" s="5">
        <f>$M599</f>
        <v>97</v>
      </c>
      <c r="P599" s="5">
        <v>0</v>
      </c>
      <c r="Q599" s="5">
        <f t="shared" si="285"/>
        <v>97</v>
      </c>
      <c r="S599" s="21" t="s">
        <v>161</v>
      </c>
      <c r="T599" s="5">
        <f>$M599</f>
        <v>97</v>
      </c>
      <c r="U599" s="5">
        <v>0</v>
      </c>
      <c r="V599" s="5">
        <f t="shared" si="286"/>
        <v>97</v>
      </c>
      <c r="X599" s="21" t="s">
        <v>161</v>
      </c>
      <c r="Y599" s="5">
        <f>$M599</f>
        <v>97</v>
      </c>
      <c r="Z599" s="5">
        <v>0</v>
      </c>
      <c r="AA599" s="5">
        <f t="shared" si="287"/>
        <v>97</v>
      </c>
      <c r="AC599" s="21" t="s">
        <v>161</v>
      </c>
      <c r="AD599" s="5">
        <f>$M599</f>
        <v>97</v>
      </c>
      <c r="AE599" s="5">
        <v>0</v>
      </c>
      <c r="AF599" s="5">
        <f t="shared" si="288"/>
        <v>97</v>
      </c>
      <c r="AH599" s="21" t="s">
        <v>161</v>
      </c>
      <c r="AI599" s="5">
        <f>$M599</f>
        <v>97</v>
      </c>
      <c r="AJ599" s="5">
        <v>0</v>
      </c>
      <c r="AK599" s="5">
        <f t="shared" si="289"/>
        <v>97</v>
      </c>
      <c r="AM599" s="21" t="s">
        <v>161</v>
      </c>
      <c r="AN599" s="5">
        <f>$M599</f>
        <v>97</v>
      </c>
      <c r="AO599" s="5">
        <v>0</v>
      </c>
      <c r="AP599" s="5">
        <f t="shared" si="290"/>
        <v>97</v>
      </c>
    </row>
    <row r="600" spans="5:42" x14ac:dyDescent="0.3">
      <c r="E600" s="21" t="s">
        <v>141</v>
      </c>
      <c r="F600" s="5">
        <f>INDEX(CharacterData!$A$3:$AV$36, MATCH(E589, CharacterData!$A$3:$A$36, 0), MATCH($E600, CharacterData!$A$2:$AV$2, 0))</f>
        <v>60</v>
      </c>
      <c r="G600" s="5">
        <f>IFERROR(INDEX(BuffData!$B$3:$W$119, MATCH($E589, BuffData!$A$3:$A$119, 0), MATCH($E600, BuffData!$B$2:$W$2, 0)),-1)</f>
        <v>72</v>
      </c>
      <c r="H600" s="5">
        <f>IFERROR(
  IF(
    TRIM(INDEX(CharacterData!$G$3:$G$36, MATCH($E589, CharacterData!$A$3:$A$36, 0))) =
    TRIM(INDEX(CharacterData!$G$3:$G$36, MATCH(H588, CharacterData!$A$3:$A$36, 0))),
    INDEX(BuffData!$X$3:$AS$119,
          MATCH(H588, BuffData!$A$3:$A$119, 0),
          MATCH($E600, BuffData!$X$2:$AS$2, 0)
    ),
    0
  ),
-1
)</f>
        <v>-1</v>
      </c>
      <c r="I600" s="5">
        <f>IFERROR(
  IF(
    TRIM(INDEX(CharacterData!$G$3:$G$36, MATCH($E589, CharacterData!$A$3:$A$36, 0))) =
    TRIM(INDEX(CharacterData!$G$3:$G$36, MATCH(I588, CharacterData!$A$3:$A$36, 0))),
    INDEX(BuffData!$AT$3:$BO$119,
          MATCH(I588, BuffData!$A$3:$A$119, 0),
          MATCH($E600, BuffData!$AT$2:$BO$2, 0)
    ),
    0
  ),
-1
)</f>
        <v>0</v>
      </c>
      <c r="J600" s="5">
        <f>IFERROR(
  IF(
    TRIM(INDEX(CharacterData!$G$3:$G$36, MATCH($E589, CharacterData!$A$3:$A$36, 0))) =
    TRIM(INDEX(CharacterData!$G$3:$G$36, MATCH(J588, CharacterData!$A$3:$A$36, 0))),
    INDEX(BuffData!$AT$3:$BO$119,
          MATCH(J588, BuffData!$A$3:$A$119, 0),
          MATCH($E600, BuffData!$AT$2:$BO$2, 0)
    ),
    0
  ),
-1
)</f>
        <v>0</v>
      </c>
      <c r="K600" s="5">
        <f>IFERROR(
  IF(
    TRIM(INDEX(CharacterData!$G$3:$G$36, MATCH($E589, CharacterData!$A$3:$A$36, 0))) =
    TRIM(INDEX(CharacterData!$G$3:$G$36, MATCH(K588, CharacterData!$A$3:$A$36, 0))),
    INDEX(BuffData!$AT$3:$BO$119,
          MATCH(K588, BuffData!$A$3:$A$119, 0),
          MATCH($E600, BuffData!$AT$2:$BO$2, 0)
    ),
    0
  ),
-1
)</f>
        <v>0</v>
      </c>
      <c r="L600" s="5">
        <f>IFERROR(
  IF(
    TRIM(INDEX(CharacterData!$G$3:$G$36, MATCH($E589, CharacterData!$A$3:$A$36, 0))) =
    TRIM(INDEX(CharacterData!$G$3:$G$36, MATCH(L588, CharacterData!$A$3:$A$36, 0))),
    INDEX(SeasonData!$A$3:$W$27,
          MATCH(L588, SeasonData!$A$3:$A$27, 0),
          MATCH($E600, SeasonData!$A$2:$W$2, 0)
    ),
    0
  ),
-1
)</f>
        <v>0</v>
      </c>
      <c r="M600" s="5">
        <f t="shared" ref="M600" si="291">SUM(F600:L600)</f>
        <v>131</v>
      </c>
      <c r="N600" s="22" t="s">
        <v>166</v>
      </c>
      <c r="O600" s="5" cm="1">
        <f t="array" ref="O600">IFERROR(
  INDEX($M590:$M611,
    MATCH(
      _xlfn.SWITCH(O590,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$E590:$E611, 0
    )
  ),
0
)</f>
        <v>0</v>
      </c>
      <c r="P600" s="5">
        <v>0</v>
      </c>
      <c r="Q600" s="5">
        <f t="shared" si="285"/>
        <v>0</v>
      </c>
      <c r="S600" s="22" t="s">
        <v>166</v>
      </c>
      <c r="T600" s="5" cm="1">
        <f t="array" ref="T600">IFERROR(
  INDEX($M590:$M611,
    MATCH(
      _xlfn.SWITCH(T590,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$E590:$E611, 0
    )
  ),
0
)</f>
        <v>-1</v>
      </c>
      <c r="U600" s="5">
        <v>0</v>
      </c>
      <c r="V600" s="5">
        <f t="shared" si="286"/>
        <v>-1</v>
      </c>
      <c r="X600" s="22" t="s">
        <v>166</v>
      </c>
      <c r="Y600" s="5" cm="1">
        <f t="array" ref="Y600">IFERROR(
  INDEX($M590:$M611,
    MATCH(
      _xlfn.SWITCH(Y590,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$E590:$E611, 0
    )
  ),
0
)</f>
        <v>-1</v>
      </c>
      <c r="Z600" s="5">
        <v>0</v>
      </c>
      <c r="AA600" s="5">
        <f t="shared" si="287"/>
        <v>-1</v>
      </c>
      <c r="AC600" s="22" t="s">
        <v>166</v>
      </c>
      <c r="AD600" s="5" cm="1">
        <f t="array" ref="AD600">IFERROR(
  INDEX($M590:$M611,
    MATCH(
      _xlfn.SWITCH(AD590,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$E590:$E611, 0
    )
  ),
0
)</f>
        <v>-1</v>
      </c>
      <c r="AE600" s="5">
        <v>0</v>
      </c>
      <c r="AF600" s="5">
        <f t="shared" si="288"/>
        <v>-1</v>
      </c>
      <c r="AH600" s="22" t="s">
        <v>166</v>
      </c>
      <c r="AI600" s="5" cm="1">
        <f t="array" ref="AI600">IFERROR(
  INDEX($M590:$M611,
    MATCH(
      _xlfn.SWITCH(AI590,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$E590:$E611, 0
    )
  ),
0
)</f>
        <v>-1</v>
      </c>
      <c r="AJ600" s="5">
        <v>0</v>
      </c>
      <c r="AK600" s="5">
        <f t="shared" si="289"/>
        <v>-1</v>
      </c>
      <c r="AM600" s="22" t="s">
        <v>166</v>
      </c>
      <c r="AN600" s="5" cm="1">
        <f t="array" ref="AN600">IFERROR(
  INDEX($M590:$M611,
    MATCH(
      _xlfn.SWITCH(AN590,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$E590:$E611, 0
    )
  ),
0
)</f>
        <v>-1</v>
      </c>
      <c r="AO600" s="5">
        <v>0</v>
      </c>
      <c r="AP600" s="5">
        <f t="shared" si="290"/>
        <v>-1</v>
      </c>
    </row>
    <row r="601" spans="5:42" x14ac:dyDescent="0.3">
      <c r="E601" s="22" t="s">
        <v>135</v>
      </c>
      <c r="F601" s="6"/>
      <c r="G601" s="5">
        <f>IFERROR(INDEX(BuffData!$B$3:$W$119, MATCH($E589, BuffData!$A$3:$A$119, 0), MATCH($E601, BuffData!$B$2:$W$2, 0)),-1)</f>
        <v>0</v>
      </c>
      <c r="H601" s="5">
        <f>IFERROR(INDEX(BuffData!$X$3:$AS$119, MATCH(H588, BuffData!$A$3:$A$119, 0), MATCH($E601, BuffData!$X$2:$AS$2, 0)),-1)</f>
        <v>-1</v>
      </c>
      <c r="I601" s="5">
        <f>IFERROR(INDEX(BuffData!$AT$3:$BO$119, MATCH(I$16, BuffData!$A$3:$A$119, 0), MATCH($E601, BuffData!$AT$2:$BO$2, 0)),-1)</f>
        <v>0</v>
      </c>
      <c r="J601" s="5">
        <f>IFERROR(INDEX(BuffData!$AT$3:$BO$119, MATCH(J$16, BuffData!$A$3:$A$119, 0), MATCH($E601, BuffData!$AT$2:$BO$2, 0)),-1)</f>
        <v>0</v>
      </c>
      <c r="K601" s="5">
        <f>IFERROR(INDEX(BuffData!$AT$3:$BO$119, MATCH(K$16, BuffData!$A$3:$A$119, 0), MATCH($E601, BuffData!$AT$2:$BO$2, 0)),-1)</f>
        <v>0</v>
      </c>
      <c r="L601" s="5">
        <f>IFERROR(INDEX(SeasonData!$A$3:$W$27, MATCH(L$16, SeasonData!$A$3:$A$116, 0), MATCH(E601, SeasonData!$A$2:$W$2, 0)),-1)</f>
        <v>0</v>
      </c>
      <c r="M601" s="5">
        <f>SUM(G601:L601)</f>
        <v>-1</v>
      </c>
      <c r="N601" s="22" t="s">
        <v>123</v>
      </c>
      <c r="O601" s="5">
        <f>$M606</f>
        <v>-1</v>
      </c>
      <c r="P601" s="5">
        <v>0</v>
      </c>
      <c r="Q601" s="5">
        <f t="shared" si="285"/>
        <v>-1</v>
      </c>
      <c r="S601" s="22" t="s">
        <v>123</v>
      </c>
      <c r="T601" s="5">
        <f>$M606</f>
        <v>-1</v>
      </c>
      <c r="U601" s="5">
        <v>0</v>
      </c>
      <c r="V601" s="5">
        <f t="shared" si="286"/>
        <v>-1</v>
      </c>
      <c r="X601" s="22" t="s">
        <v>123</v>
      </c>
      <c r="Y601" s="5">
        <f>$M606</f>
        <v>-1</v>
      </c>
      <c r="Z601" s="5">
        <v>0</v>
      </c>
      <c r="AA601" s="5">
        <f t="shared" si="287"/>
        <v>-1</v>
      </c>
      <c r="AC601" s="22" t="s">
        <v>123</v>
      </c>
      <c r="AD601" s="5">
        <f>$M606</f>
        <v>-1</v>
      </c>
      <c r="AE601" s="5">
        <v>0</v>
      </c>
      <c r="AF601" s="5">
        <f t="shared" si="288"/>
        <v>-1</v>
      </c>
      <c r="AH601" s="22" t="s">
        <v>123</v>
      </c>
      <c r="AI601" s="5">
        <f>$M606</f>
        <v>-1</v>
      </c>
      <c r="AJ601" s="5">
        <v>0</v>
      </c>
      <c r="AK601" s="5">
        <f t="shared" si="289"/>
        <v>-1</v>
      </c>
      <c r="AM601" s="22" t="s">
        <v>123</v>
      </c>
      <c r="AN601" s="5">
        <f>$M606</f>
        <v>-1</v>
      </c>
      <c r="AO601" s="5">
        <v>0</v>
      </c>
      <c r="AP601" s="5">
        <f t="shared" si="290"/>
        <v>-1</v>
      </c>
    </row>
    <row r="602" spans="5:42" x14ac:dyDescent="0.3">
      <c r="E602" s="22" t="s">
        <v>136</v>
      </c>
      <c r="F602" s="6"/>
      <c r="G602" s="5">
        <f>IFERROR(INDEX(BuffData!$B$3:$W$119, MATCH($E589, BuffData!$A$3:$A$119, 0), MATCH($E602, BuffData!$B$2:$W$2, 0)),-1)</f>
        <v>0</v>
      </c>
      <c r="H602" s="5">
        <f>IFERROR(INDEX(BuffData!$X$3:$AS$119, MATCH(H588, BuffData!$A$3:$A$119, 0), MATCH($E602, BuffData!$X$2:$AS$2, 0)),-1)</f>
        <v>-1</v>
      </c>
      <c r="I602" s="5">
        <f>IFERROR(INDEX(BuffData!$AT$3:$BO$119, MATCH(I$16, BuffData!$A$3:$A$119, 0), MATCH($E602, BuffData!$AT$2:$BO$2, 0)),-1)</f>
        <v>0</v>
      </c>
      <c r="J602" s="5">
        <f>IFERROR(INDEX(BuffData!$AT$3:$BO$119, MATCH(J$16, BuffData!$A$3:$A$119, 0), MATCH($E602, BuffData!$AT$2:$BO$2, 0)),-1)</f>
        <v>0</v>
      </c>
      <c r="K602" s="5">
        <f>IFERROR(INDEX(BuffData!$AT$3:$BO$119, MATCH(K$16, BuffData!$A$3:$A$119, 0), MATCH($E602, BuffData!$AT$2:$BO$2, 0)),-1)</f>
        <v>0</v>
      </c>
      <c r="L602" s="5">
        <f>IFERROR(INDEX(SeasonData!$A$3:$W$27, MATCH(L$16, SeasonData!$A$3:$A$116, 0), MATCH(E602, SeasonData!$A$2:$W$2, 0)),-1)</f>
        <v>0</v>
      </c>
      <c r="M602" s="5">
        <f t="shared" ref="M602:M606" si="292">SUM(G602:L602)</f>
        <v>-1</v>
      </c>
      <c r="N602" s="22" t="s">
        <v>162</v>
      </c>
      <c r="O602" s="5">
        <f>$M607</f>
        <v>24</v>
      </c>
      <c r="P602" s="5">
        <v>0</v>
      </c>
      <c r="Q602" s="5">
        <f t="shared" si="285"/>
        <v>24</v>
      </c>
      <c r="S602" s="22" t="s">
        <v>162</v>
      </c>
      <c r="T602" s="5">
        <f>$M607</f>
        <v>24</v>
      </c>
      <c r="U602" s="5">
        <v>0</v>
      </c>
      <c r="V602" s="5">
        <f t="shared" si="286"/>
        <v>24</v>
      </c>
      <c r="X602" s="22" t="s">
        <v>162</v>
      </c>
      <c r="Y602" s="5">
        <f>$M607</f>
        <v>24</v>
      </c>
      <c r="Z602" s="5">
        <v>0</v>
      </c>
      <c r="AA602" s="5">
        <f t="shared" si="287"/>
        <v>24</v>
      </c>
      <c r="AC602" s="22" t="s">
        <v>162</v>
      </c>
      <c r="AD602" s="5">
        <f>$M607</f>
        <v>24</v>
      </c>
      <c r="AE602" s="5">
        <v>0</v>
      </c>
      <c r="AF602" s="5">
        <f t="shared" si="288"/>
        <v>24</v>
      </c>
      <c r="AH602" s="22" t="s">
        <v>162</v>
      </c>
      <c r="AI602" s="5">
        <f>$M607</f>
        <v>24</v>
      </c>
      <c r="AJ602" s="5">
        <v>0</v>
      </c>
      <c r="AK602" s="5">
        <f t="shared" si="289"/>
        <v>24</v>
      </c>
      <c r="AM602" s="22" t="s">
        <v>162</v>
      </c>
      <c r="AN602" s="5">
        <f>$M607</f>
        <v>24</v>
      </c>
      <c r="AO602" s="5">
        <v>0</v>
      </c>
      <c r="AP602" s="5">
        <f t="shared" si="290"/>
        <v>24</v>
      </c>
    </row>
    <row r="603" spans="5:42" x14ac:dyDescent="0.3">
      <c r="E603" s="22" t="s">
        <v>139</v>
      </c>
      <c r="F603" s="6"/>
      <c r="G603" s="5">
        <f>IFERROR(INDEX(BuffData!$B$3:$W$119, MATCH($E589, BuffData!$A$3:$A$119, 0), MATCH($E603, BuffData!$B$2:$W$2, 0)),-1)</f>
        <v>0</v>
      </c>
      <c r="H603" s="5">
        <f>IFERROR(INDEX(BuffData!$X$3:$AS$119, MATCH(H588, BuffData!$A$3:$A$119, 0), MATCH($E603, BuffData!$X$2:$AS$2, 0)),-1)</f>
        <v>-1</v>
      </c>
      <c r="I603" s="5">
        <f>IFERROR(INDEX(BuffData!$AT$3:$BO$119, MATCH(I$16, BuffData!$A$3:$A$119, 0), MATCH($E603, BuffData!$AT$2:$BO$2, 0)),-1)</f>
        <v>0</v>
      </c>
      <c r="J603" s="5">
        <f>IFERROR(INDEX(BuffData!$AT$3:$BO$119, MATCH(J$16, BuffData!$A$3:$A$119, 0), MATCH($E603, BuffData!$AT$2:$BO$2, 0)),-1)</f>
        <v>0</v>
      </c>
      <c r="K603" s="5">
        <f>IFERROR(INDEX(BuffData!$AT$3:$BO$119, MATCH(K$16, BuffData!$A$3:$A$119, 0), MATCH($E603, BuffData!$AT$2:$BO$2, 0)),-1)</f>
        <v>0</v>
      </c>
      <c r="L603" s="5">
        <f>IFERROR(INDEX(SeasonData!$A$3:$W$27, MATCH(L$16, SeasonData!$A$3:$A$116, 0), MATCH(E603, SeasonData!$A$2:$W$2, 0)),-1)</f>
        <v>0</v>
      </c>
      <c r="M603" s="5">
        <f t="shared" si="292"/>
        <v>-1</v>
      </c>
      <c r="N603" s="5" t="s">
        <v>104</v>
      </c>
      <c r="O603" s="5">
        <f>$M608</f>
        <v>-1</v>
      </c>
      <c r="P603" s="5">
        <v>0</v>
      </c>
      <c r="Q603" s="5">
        <f t="shared" si="285"/>
        <v>-1</v>
      </c>
      <c r="S603" s="5" t="s">
        <v>104</v>
      </c>
      <c r="T603" s="5">
        <f>$M608</f>
        <v>-1</v>
      </c>
      <c r="U603" s="5">
        <v>0</v>
      </c>
      <c r="V603" s="5">
        <f t="shared" si="286"/>
        <v>-1</v>
      </c>
      <c r="X603" s="5" t="s">
        <v>104</v>
      </c>
      <c r="Y603" s="5">
        <f>$M608</f>
        <v>-1</v>
      </c>
      <c r="Z603" s="5">
        <v>0</v>
      </c>
      <c r="AA603" s="5">
        <f t="shared" si="287"/>
        <v>-1</v>
      </c>
      <c r="AC603" s="5" t="s">
        <v>104</v>
      </c>
      <c r="AD603" s="5">
        <f>$M608</f>
        <v>-1</v>
      </c>
      <c r="AE603" s="5">
        <v>0</v>
      </c>
      <c r="AF603" s="5">
        <f t="shared" si="288"/>
        <v>-1</v>
      </c>
      <c r="AH603" s="5" t="s">
        <v>104</v>
      </c>
      <c r="AI603" s="5">
        <f>$M608</f>
        <v>-1</v>
      </c>
      <c r="AJ603" s="5">
        <v>0</v>
      </c>
      <c r="AK603" s="5">
        <f t="shared" si="289"/>
        <v>-1</v>
      </c>
      <c r="AM603" s="5" t="s">
        <v>104</v>
      </c>
      <c r="AN603" s="5">
        <f>$M608</f>
        <v>-1</v>
      </c>
      <c r="AO603" s="5">
        <v>0</v>
      </c>
      <c r="AP603" s="5">
        <f t="shared" si="290"/>
        <v>-1</v>
      </c>
    </row>
    <row r="604" spans="5:42" x14ac:dyDescent="0.3">
      <c r="E604" s="22" t="s">
        <v>137</v>
      </c>
      <c r="F604" s="6"/>
      <c r="G604" s="5">
        <f>IFERROR(INDEX(BuffData!$B$3:$W$119, MATCH($E589, BuffData!$A$3:$A$119, 0), MATCH($E604, BuffData!$B$2:$W$2, 0)),-1)</f>
        <v>0</v>
      </c>
      <c r="H604" s="5">
        <f>IFERROR(INDEX(BuffData!$X$3:$AS$119, MATCH(H588, BuffData!$A$3:$A$119, 0), MATCH($E604, BuffData!$X$2:$AS$2, 0)),-1)</f>
        <v>-1</v>
      </c>
      <c r="I604" s="5">
        <f>IFERROR(INDEX(BuffData!$AT$3:$BO$119, MATCH(I$16, BuffData!$A$3:$A$119, 0), MATCH($E604, BuffData!$AT$2:$BO$2, 0)),-1)</f>
        <v>0</v>
      </c>
      <c r="J604" s="5">
        <f>IFERROR(INDEX(BuffData!$AT$3:$BO$119, MATCH(J$16, BuffData!$A$3:$A$119, 0), MATCH($E604, BuffData!$AT$2:$BO$2, 0)),-1)</f>
        <v>0</v>
      </c>
      <c r="K604" s="5">
        <f>IFERROR(INDEX(BuffData!$AT$3:$BO$119, MATCH(K$16, BuffData!$A$3:$A$119, 0), MATCH($E604, BuffData!$AT$2:$BO$2, 0)),-1)</f>
        <v>0</v>
      </c>
      <c r="L604" s="5">
        <f>IFERROR(INDEX(SeasonData!$A$3:$W$27, MATCH(L$16, SeasonData!$A$3:$A$116, 0), MATCH(E604, SeasonData!$A$2:$W$2, 0)),-1)</f>
        <v>0</v>
      </c>
      <c r="M604" s="5">
        <f t="shared" si="292"/>
        <v>-1</v>
      </c>
      <c r="N604" s="5" t="s">
        <v>110</v>
      </c>
      <c r="O604" s="5">
        <f>$M609</f>
        <v>-1</v>
      </c>
      <c r="P604" s="5">
        <v>0</v>
      </c>
      <c r="Q604" s="5">
        <f t="shared" si="285"/>
        <v>-1</v>
      </c>
      <c r="S604" s="5" t="s">
        <v>110</v>
      </c>
      <c r="T604" s="5">
        <f>$M609</f>
        <v>-1</v>
      </c>
      <c r="U604" s="5">
        <v>0</v>
      </c>
      <c r="V604" s="5">
        <f t="shared" si="286"/>
        <v>-1</v>
      </c>
      <c r="X604" s="5" t="s">
        <v>110</v>
      </c>
      <c r="Y604" s="5">
        <f>$M609</f>
        <v>-1</v>
      </c>
      <c r="Z604" s="5">
        <v>0</v>
      </c>
      <c r="AA604" s="5">
        <f t="shared" si="287"/>
        <v>-1</v>
      </c>
      <c r="AC604" s="5" t="s">
        <v>110</v>
      </c>
      <c r="AD604" s="5">
        <f>$M609</f>
        <v>-1</v>
      </c>
      <c r="AE604" s="5">
        <v>0</v>
      </c>
      <c r="AF604" s="5">
        <f t="shared" si="288"/>
        <v>-1</v>
      </c>
      <c r="AH604" s="5" t="s">
        <v>110</v>
      </c>
      <c r="AI604" s="5">
        <f>$M609</f>
        <v>-1</v>
      </c>
      <c r="AJ604" s="5">
        <v>0</v>
      </c>
      <c r="AK604" s="5">
        <f t="shared" si="289"/>
        <v>-1</v>
      </c>
      <c r="AM604" s="5" t="s">
        <v>110</v>
      </c>
      <c r="AN604" s="5">
        <f>$M609</f>
        <v>-1</v>
      </c>
      <c r="AO604" s="5">
        <v>0</v>
      </c>
      <c r="AP604" s="5">
        <f t="shared" si="290"/>
        <v>-1</v>
      </c>
    </row>
    <row r="605" spans="5:42" x14ac:dyDescent="0.3">
      <c r="E605" s="22" t="s">
        <v>138</v>
      </c>
      <c r="F605" s="6"/>
      <c r="G605" s="5">
        <f>IFERROR(INDEX(BuffData!$B$3:$W$119, MATCH($E589, BuffData!$A$3:$A$119, 0), MATCH($E605, BuffData!$B$2:$W$2, 0)),-1)</f>
        <v>0</v>
      </c>
      <c r="H605" s="5">
        <f>IFERROR(INDEX(BuffData!$X$3:$AS$119, MATCH(H588, BuffData!$A$3:$A$119, 0), MATCH($E605, BuffData!$X$2:$AS$2, 0)),-1)</f>
        <v>-1</v>
      </c>
      <c r="I605" s="5">
        <f>IFERROR(INDEX(BuffData!$AT$3:$BO$119, MATCH(I$16, BuffData!$A$3:$A$119, 0), MATCH($E605, BuffData!$AT$2:$BO$2, 0)),-1)</f>
        <v>0</v>
      </c>
      <c r="J605" s="5">
        <f>IFERROR(INDEX(BuffData!$AT$3:$BO$119, MATCH(J$16, BuffData!$A$3:$A$119, 0), MATCH($E605, BuffData!$AT$2:$BO$2, 0)),-1)</f>
        <v>0</v>
      </c>
      <c r="K605" s="5">
        <f>IFERROR(INDEX(BuffData!$AT$3:$BO$119, MATCH(K$16, BuffData!$A$3:$A$119, 0), MATCH($E605, BuffData!$AT$2:$BO$2, 0)),-1)</f>
        <v>0</v>
      </c>
      <c r="L605" s="5">
        <f>IFERROR(INDEX(SeasonData!$A$3:$W$27, MATCH(L$16, SeasonData!$A$3:$A$116, 0), MATCH(E605, SeasonData!$A$2:$W$2, 0)),-1)</f>
        <v>0</v>
      </c>
      <c r="M605" s="5">
        <f t="shared" si="292"/>
        <v>-1</v>
      </c>
      <c r="N605" s="5" t="s">
        <v>133</v>
      </c>
      <c r="O605" s="5">
        <f>$M610</f>
        <v>-1</v>
      </c>
      <c r="P605" s="5">
        <v>0</v>
      </c>
      <c r="Q605" s="5">
        <f t="shared" si="285"/>
        <v>-1</v>
      </c>
      <c r="S605" s="5" t="s">
        <v>133</v>
      </c>
      <c r="T605" s="5">
        <f>$M610</f>
        <v>-1</v>
      </c>
      <c r="U605" s="5">
        <v>0</v>
      </c>
      <c r="V605" s="5">
        <f t="shared" si="286"/>
        <v>-1</v>
      </c>
      <c r="X605" s="5" t="s">
        <v>133</v>
      </c>
      <c r="Y605" s="5">
        <f>$M610</f>
        <v>-1</v>
      </c>
      <c r="Z605" s="5">
        <v>0</v>
      </c>
      <c r="AA605" s="5">
        <f t="shared" si="287"/>
        <v>-1</v>
      </c>
      <c r="AC605" s="5" t="s">
        <v>133</v>
      </c>
      <c r="AD605" s="5">
        <f>$M610</f>
        <v>-1</v>
      </c>
      <c r="AE605" s="5">
        <v>0</v>
      </c>
      <c r="AF605" s="5">
        <f t="shared" si="288"/>
        <v>-1</v>
      </c>
      <c r="AH605" s="5" t="s">
        <v>133</v>
      </c>
      <c r="AI605" s="5">
        <f>$M610</f>
        <v>-1</v>
      </c>
      <c r="AJ605" s="5">
        <v>0</v>
      </c>
      <c r="AK605" s="5">
        <f t="shared" si="289"/>
        <v>-1</v>
      </c>
      <c r="AM605" s="5" t="s">
        <v>133</v>
      </c>
      <c r="AN605" s="5">
        <f>$M610</f>
        <v>-1</v>
      </c>
      <c r="AO605" s="5">
        <v>0</v>
      </c>
      <c r="AP605" s="5">
        <f t="shared" si="290"/>
        <v>-1</v>
      </c>
    </row>
    <row r="606" spans="5:42" x14ac:dyDescent="0.3">
      <c r="E606" s="22" t="s">
        <v>123</v>
      </c>
      <c r="F606" s="6"/>
      <c r="G606" s="5">
        <f>IFERROR(INDEX(BuffData!$B$3:$W$119, MATCH($E589, BuffData!$A$3:$A$119, 0), MATCH($E606, BuffData!$B$2:$W$2, 0)),-1)</f>
        <v>0</v>
      </c>
      <c r="H606" s="5">
        <f>IFERROR(
  IF(
    TRIM(INDEX(CharacterData!$G$3:$G$36, MATCH($E589, CharacterData!$A$3:$A$36, 0))) =
    TRIM(INDEX(CharacterData!$G$3:$G$36, MATCH(H588, CharacterData!$A$3:$A$36, 0))),
    INDEX(BuffData!$X$3:$AS$119,
          MATCH(H588, BuffData!$A$3:$A$119, 0),
          MATCH($E606, BuffData!$X$2:$AS$2, 0)
    ),
    0
  ),
-1
)</f>
        <v>-1</v>
      </c>
      <c r="I606" s="5">
        <f>IFERROR(
  IF(
    TRIM(INDEX(CharacterData!$G$3:$G$36, MATCH($E589, CharacterData!$A$3:$A$36, 0))) =
    TRIM(INDEX(CharacterData!$G$3:$G$36, MATCH(I588, CharacterData!$A$3:$A$36, 0))),
    INDEX(BuffData!$AT$3:$BO$119,
          MATCH(I588, BuffData!$A$3:$A$119, 0),
          MATCH($E606, BuffData!$AT$2:$BO$2, 0)
    ),
    0
  ),
-1
)</f>
        <v>0</v>
      </c>
      <c r="J606" s="5">
        <f>IFERROR(
  IF(
    TRIM(INDEX(CharacterData!$G$3:$G$36, MATCH($E589, CharacterData!$A$3:$A$36, 0))) =
    TRIM(INDEX(CharacterData!$G$3:$G$36, MATCH(J588, CharacterData!$A$3:$A$36, 0))),
    INDEX(BuffData!$AT$3:$BO$119,
          MATCH(J588, BuffData!$A$3:$A$119, 0),
          MATCH($E606, BuffData!$AT$2:$BO$2, 0)
    ),
    0
  ),
-1
)</f>
        <v>0</v>
      </c>
      <c r="K606" s="5">
        <f>IFERROR(
  IF(
    TRIM(INDEX(CharacterData!$G$3:$G$36, MATCH($E589, CharacterData!$A$3:$A$36, 0))) =
    TRIM(INDEX(CharacterData!$G$3:$G$36, MATCH(K588, CharacterData!$A$3:$A$36, 0))),
    INDEX(BuffData!$AT$3:$BO$119,
          MATCH(K588, BuffData!$A$3:$A$119, 0),
          MATCH($E606, BuffData!$AT$2:$BO$2, 0)
    ),
    0
  ),
-1
)</f>
        <v>0</v>
      </c>
      <c r="L606" s="5">
        <f>IFERROR(
  IF(
    TRIM(INDEX(CharacterData!$G$3:$G$36, MATCH($E589, CharacterData!$A$3:$A$36, 0))) =
    TRIM(INDEX(CharacterData!$G$3:$G$36, MATCH(L588, CharacterData!$A$3:$A$36, 0))),
    INDEX(SeasonData!$A$3:$W$27,
          MATCH(L588, SeasonData!$A$3:$A$27, 0),
          MATCH($E606, SeasonData!$A$2:$W$2, 0)
    ),
    0
  ),
-1
)</f>
        <v>0</v>
      </c>
      <c r="M606" s="5">
        <f t="shared" si="292"/>
        <v>-1</v>
      </c>
    </row>
    <row r="607" spans="5:42" x14ac:dyDescent="0.3">
      <c r="E607" s="22" t="s">
        <v>162</v>
      </c>
      <c r="F607" s="6"/>
      <c r="G607" s="5">
        <f>IFERROR(INDEX(BuffData!$B$3:$W$119, MATCH($E589, BuffData!$A$3:$A$119, 0), MATCH($E607, BuffData!$B$2:$W$2, 0)),-1)</f>
        <v>0</v>
      </c>
      <c r="H607" s="5">
        <f>IFERROR(INDEX(BuffData!$X$3:$AS$119, MATCH(H588, BuffData!$A$3:$A$119, 0), MATCH($E607, BuffData!$X$2:$AS$2, 0)),-1)</f>
        <v>-1</v>
      </c>
      <c r="I607" s="5">
        <f>IFERROR(INDEX(BuffData!$AT$3:$BO$119, MATCH(I$16, BuffData!$A$3:$A$119, 0), MATCH($E607, BuffData!$AT$2:$BO$2, 0)),-1)</f>
        <v>0</v>
      </c>
      <c r="J607" s="5">
        <f>IFERROR(INDEX(BuffData!$AT$3:$BO$119, MATCH(J$16, BuffData!$A$3:$A$119, 0), MATCH($E607, BuffData!$AT$2:$BO$2, 0)),-1)</f>
        <v>0</v>
      </c>
      <c r="K607" s="5">
        <f>IFERROR(INDEX(BuffData!$AT$3:$BO$119, MATCH(K$16, BuffData!$A$3:$A$119, 0), MATCH($E607, BuffData!$AT$2:$BO$2, 0)),-1)</f>
        <v>25</v>
      </c>
      <c r="L607" s="5">
        <f>IFERROR(INDEX(SeasonData!$A$3:$W$27, MATCH(L$16, SeasonData!$A$3:$A$116, 0), MATCH(E607, SeasonData!$A$2:$W$2, 0)),-1)</f>
        <v>0</v>
      </c>
      <c r="M607" s="5">
        <f>SUM(G607:L607)</f>
        <v>24</v>
      </c>
      <c r="O607" s="5" t="s">
        <v>167</v>
      </c>
      <c r="P607" s="5">
        <f>Q592 * (Q593+100)/100 * Q594/100 * ((1-Q595/100) + Q595/100*Q596/100) * (Q597+Q598+Q599+100)/100 * (Q600+Q601+Q602+100)/100 * (800 + 8*$N$3 ) / (800 + 8*$N$3 + (792 + 8*$N$4)*(1-Q603/100)) * (1+Q604/100) * (1 - $Q$3/100 + Q605/100)</f>
        <v>17564.50250054463</v>
      </c>
      <c r="T607" s="5" t="s">
        <v>167</v>
      </c>
      <c r="U607" s="5">
        <f>V592 * (V593+100)/100 * V594/100 * ((1-V595/100) + V595/100*V596/100) * (V597+V598+V599+100)/100 * (V600+V601+V602+100)/100 * (800 + 8*$N$3 ) / (800 + 8*$N$3 + (792 + 8*$N$4)*(1-V603/100)) * (1+V604/100) * (1 - $Q$3/100 + V605/100)</f>
        <v>18359.026829228489</v>
      </c>
      <c r="Y607" s="5" t="s">
        <v>167</v>
      </c>
      <c r="Z607" s="5">
        <f>AA592 * (AA593+100)/100 * AA594/100 * ((1-AA595/100) + AA595/100*AA596/100) * (AA597+AA598+AA599+100)/100 * (AA600+AA601+AA602+100)/100 * (800 + 8*$N$3 ) / (800 + 8*$N$3 + (792 + 8*$N$4)*(1-AA603/100)) * (1+AA604/100) * (1 - $Q$3/100 + AA605/100)</f>
        <v>46879.258573569743</v>
      </c>
      <c r="AD607" s="5" t="s">
        <v>167</v>
      </c>
      <c r="AE607" s="5">
        <f>AF592 * (AF593+100)/100 * AF594/100 * ((1-AF595/100) + AF595/100*AF596/100) * (AF597+AF598+AF599+100)/100 * (AF600+AF601+AF602+100)/100 * (800 + 8*$N$3 ) / (800 + 8*$N$3 + (792 + 8*$N$4)*(1-AF603/100)) * (1+AF604/100) * (1 - $Q$3/100 + AF605/100)</f>
        <v>53132.307752100693</v>
      </c>
      <c r="AI607" s="5" t="s">
        <v>167</v>
      </c>
      <c r="AJ607" s="5">
        <f>AK592 * (AK593+100)/100 * AK594/100 * ((1-AK595/100) + AK595/100*AK596/100) * (AK597+AK598+AK599+100)/100 * (AK600+AK601+AK602+100)/100 * (800 + 8*$N$3 ) / (800 + 8*$N$3 + (792 + 8*$N$4)*(1-AK603/100)) * (1+AK604/100) * (1 - $Q$3/100 + AK605/100)</f>
        <v>121274.37334737561</v>
      </c>
      <c r="AN607" s="5" t="s">
        <v>167</v>
      </c>
      <c r="AO607" s="5">
        <f>AP592 * (AP593+100)/100 * AP594/100 * ((1-AP595/100) + AP595/100*AP596/100) * (AP597+AP598+AP599+100)/100 * (AP600+AP601+AP602+100)/100 * (800 + 8*$N$3 ) / (800 + 8*$N$3 + (792 + 8*$N$4)*(1-AP603/100)) * (1+AP604/100) * (1 - $Q$3/100 + AP605/100)</f>
        <v>250708.19050172484</v>
      </c>
    </row>
    <row r="608" spans="5:42" x14ac:dyDescent="0.3">
      <c r="E608" s="5" t="s">
        <v>104</v>
      </c>
      <c r="F608" s="6"/>
      <c r="G608" s="5">
        <f>IFERROR(INDEX(BuffData!$B$3:$W$119, MATCH($E589, BuffData!$A$3:$A$119, 0), MATCH($E608, BuffData!$B$2:$W$2, 0)),-1)</f>
        <v>0</v>
      </c>
      <c r="H608" s="5">
        <f>IFERROR(INDEX(BuffData!$X$3:$AS$119, MATCH(H588, BuffData!$A$3:$A$119, 0), MATCH($E608, BuffData!$X$2:$AS$2, 0)),-1)</f>
        <v>-1</v>
      </c>
      <c r="I608" s="5">
        <f>IFERROR(INDEX(BuffData!$AT$3:$BO$119, MATCH(I$16, BuffData!$A$3:$A$119, 0), MATCH($E608, BuffData!$AT$2:$BO$2, 0)),-1)</f>
        <v>0</v>
      </c>
      <c r="J608" s="5">
        <f>IFERROR(INDEX(BuffData!$AT$3:$BO$119, MATCH(J$16, BuffData!$A$3:$A$119, 0), MATCH($E608, BuffData!$AT$2:$BO$2, 0)),-1)</f>
        <v>0</v>
      </c>
      <c r="K608" s="5">
        <f>IFERROR(INDEX(BuffData!$AT$3:$BO$119, MATCH(K$16, BuffData!$A$3:$A$119, 0), MATCH($E608, BuffData!$AT$2:$BO$2, 0)),-1)</f>
        <v>0</v>
      </c>
      <c r="L608" s="5">
        <f>IFERROR(INDEX(SeasonData!$A$3:$W$27, MATCH(L$16, SeasonData!$A$3:$A$116, 0), MATCH(E608, SeasonData!$A$2:$W$2, 0)),-1)</f>
        <v>0</v>
      </c>
      <c r="M608" s="5">
        <f t="shared" ref="M608:M610" si="293">SUM(G608:L608)</f>
        <v>-1</v>
      </c>
    </row>
    <row r="609" spans="1:72" x14ac:dyDescent="0.3">
      <c r="E609" s="5" t="s">
        <v>110</v>
      </c>
      <c r="F609" s="6"/>
      <c r="G609" s="5">
        <f>IFERROR(INDEX(BuffData!$B$3:$W$119, MATCH($E589, BuffData!$A$3:$A$119, 0), MATCH($E609, BuffData!$B$2:$W$2, 0)),-1)</f>
        <v>0</v>
      </c>
      <c r="H609" s="5">
        <f>IFERROR(INDEX(BuffData!$X$3:$AS$119, MATCH(H588, BuffData!$A$3:$A$119, 0), MATCH($E609, BuffData!$X$2:$AS$2, 0)),-1)</f>
        <v>-1</v>
      </c>
      <c r="I609" s="5">
        <f>IFERROR(INDEX(BuffData!$AT$3:$BO$119, MATCH(I$16, BuffData!$A$3:$A$119, 0), MATCH($E609, BuffData!$AT$2:$BO$2, 0)),-1)</f>
        <v>0</v>
      </c>
      <c r="J609" s="5">
        <f>IFERROR(INDEX(BuffData!$AT$3:$BO$119, MATCH(J$16, BuffData!$A$3:$A$119, 0), MATCH($E609, BuffData!$AT$2:$BO$2, 0)),-1)</f>
        <v>0</v>
      </c>
      <c r="K609" s="5">
        <f>IFERROR(INDEX(BuffData!$AT$3:$BO$119, MATCH(K$16, BuffData!$A$3:$A$119, 0), MATCH($E609, BuffData!$AT$2:$BO$2, 0)),-1)</f>
        <v>0</v>
      </c>
      <c r="L609" s="5">
        <f>IFERROR(INDEX(SeasonData!$A$3:$W$27, MATCH(L$16, SeasonData!$A$3:$A$116, 0), MATCH(E609, SeasonData!$A$2:$W$2, 0)),-1)</f>
        <v>0</v>
      </c>
      <c r="M609" s="5">
        <f t="shared" si="293"/>
        <v>-1</v>
      </c>
    </row>
    <row r="610" spans="1:72" x14ac:dyDescent="0.3">
      <c r="E610" s="5" t="s">
        <v>133</v>
      </c>
      <c r="F610" s="6"/>
      <c r="G610" s="5">
        <f>IFERROR(INDEX(BuffData!$B$3:$W$119, MATCH($E589, BuffData!$A$3:$A$119, 0), MATCH($E610, BuffData!$B$2:$W$2, 0)),-1)</f>
        <v>0</v>
      </c>
      <c r="H610" s="5">
        <f>IFERROR(INDEX(BuffData!$X$3:$AS$119, MATCH(H588, BuffData!$A$3:$A$119, 0), MATCH($E610, BuffData!$X$2:$AS$2, 0)),-1)</f>
        <v>-1</v>
      </c>
      <c r="I610" s="5">
        <f>IFERROR(INDEX(BuffData!$AT$3:$BO$119, MATCH(I$16, BuffData!$A$3:$A$119, 0), MATCH($E610, BuffData!$AT$2:$BO$2, 0)),-1)</f>
        <v>0</v>
      </c>
      <c r="J610" s="5">
        <f>IFERROR(INDEX(BuffData!$AT$3:$BO$119, MATCH(J$16, BuffData!$A$3:$A$119, 0), MATCH($E610, BuffData!$AT$2:$BO$2, 0)),-1)</f>
        <v>0</v>
      </c>
      <c r="K610" s="5">
        <f>IFERROR(INDEX(BuffData!$AT$3:$BO$119, MATCH(K$16, BuffData!$A$3:$A$119, 0), MATCH($E610, BuffData!$AT$2:$BO$2, 0)),-1)</f>
        <v>0</v>
      </c>
      <c r="L610" s="5">
        <f>IFERROR(INDEX(SeasonData!$A$3:$W$27, MATCH(L$16, SeasonData!$A$3:$A$116, 0), MATCH(E610, SeasonData!$A$2:$W$2, 0)),-1)</f>
        <v>0</v>
      </c>
      <c r="M610" s="5">
        <f t="shared" si="293"/>
        <v>-1</v>
      </c>
    </row>
    <row r="614" spans="1:72" x14ac:dyDescent="0.3">
      <c r="H614" s="5" t="str">
        <f>IFERROR(
  CHOOSE(
    MATCH(E615, $E$2:$E$4, 0),
    $E$3, $E$4, $E$2
  ),
  "선택 필요"
)</f>
        <v>선택 필요</v>
      </c>
      <c r="I614" s="5" t="str">
        <f>$E$2</f>
        <v>유노</v>
      </c>
      <c r="J614" s="5" t="str">
        <f>$E$3</f>
        <v>린네</v>
      </c>
      <c r="K614" s="5" t="str">
        <f>$E$4</f>
        <v>모니에</v>
      </c>
      <c r="L614" s="5" t="str">
        <f>$K$3</f>
        <v>능양</v>
      </c>
      <c r="N614" s="23" t="s">
        <v>152</v>
      </c>
    </row>
    <row r="615" spans="1:72" x14ac:dyDescent="0.3">
      <c r="E615" s="23" t="s">
        <v>36</v>
      </c>
      <c r="F615" s="5" t="s">
        <v>143</v>
      </c>
      <c r="G615" s="5" t="s">
        <v>105</v>
      </c>
      <c r="H615" s="5" t="s">
        <v>142</v>
      </c>
      <c r="I615" s="5" t="s">
        <v>124</v>
      </c>
      <c r="J615" s="5" t="s">
        <v>125</v>
      </c>
      <c r="K615" s="5" t="s">
        <v>151</v>
      </c>
      <c r="L615" s="5" t="s">
        <v>149</v>
      </c>
      <c r="M615" s="5" t="s">
        <v>109</v>
      </c>
      <c r="N615" s="5" t="s">
        <v>150</v>
      </c>
      <c r="O615" s="153" t="s">
        <v>114</v>
      </c>
      <c r="P615" s="154"/>
      <c r="Q615" s="155"/>
      <c r="S615" s="5" t="s">
        <v>150</v>
      </c>
      <c r="T615" s="153" t="s">
        <v>251</v>
      </c>
      <c r="U615" s="154"/>
      <c r="V615" s="155"/>
      <c r="X615" s="5" t="s">
        <v>150</v>
      </c>
      <c r="Y615" s="153" t="s">
        <v>252</v>
      </c>
      <c r="Z615" s="154"/>
      <c r="AA615" s="155"/>
      <c r="AC615" s="5" t="s">
        <v>150</v>
      </c>
      <c r="AD615" s="153" t="s">
        <v>253</v>
      </c>
      <c r="AE615" s="154"/>
      <c r="AF615" s="155"/>
      <c r="AH615" s="5" t="s">
        <v>150</v>
      </c>
      <c r="AI615" s="153" t="s">
        <v>254</v>
      </c>
      <c r="AJ615" s="154"/>
      <c r="AK615" s="155"/>
      <c r="AM615" s="5" t="s">
        <v>150</v>
      </c>
      <c r="AN615" s="153" t="s">
        <v>255</v>
      </c>
      <c r="AO615" s="154"/>
      <c r="AP615" s="155"/>
      <c r="AR615" s="5" t="s">
        <v>150</v>
      </c>
      <c r="AS615" s="153" t="s">
        <v>254</v>
      </c>
      <c r="AT615" s="154"/>
      <c r="AU615" s="155"/>
      <c r="AW615" s="5" t="s">
        <v>150</v>
      </c>
      <c r="AX615" s="153" t="s">
        <v>255</v>
      </c>
      <c r="AY615" s="154"/>
      <c r="AZ615" s="155"/>
      <c r="BB615" s="5" t="s">
        <v>150</v>
      </c>
      <c r="BC615" s="153" t="s">
        <v>254</v>
      </c>
      <c r="BD615" s="154"/>
      <c r="BE615" s="155"/>
      <c r="BG615" s="5" t="s">
        <v>150</v>
      </c>
      <c r="BH615" s="153" t="s">
        <v>155</v>
      </c>
      <c r="BI615" s="154"/>
      <c r="BJ615" s="155"/>
      <c r="BL615" s="5" t="s">
        <v>150</v>
      </c>
      <c r="BM615" s="153" t="s">
        <v>256</v>
      </c>
      <c r="BN615" s="154"/>
      <c r="BO615" s="155"/>
      <c r="BQ615" s="5" t="s">
        <v>150</v>
      </c>
      <c r="BR615" s="153" t="s">
        <v>155</v>
      </c>
      <c r="BS615" s="154"/>
      <c r="BT615" s="155"/>
    </row>
    <row r="616" spans="1:72" x14ac:dyDescent="0.3">
      <c r="E616" s="5" t="s">
        <v>115</v>
      </c>
      <c r="F616" s="5">
        <f>INDEX(CharacterData!$A$3:$AV$36, MATCH(E615, CharacterData!$A$3:$A$36, 0), MATCH($E616, CharacterData!$A$2:$AV$2, 0))</f>
        <v>1051</v>
      </c>
      <c r="G616" s="6"/>
      <c r="H616" s="6"/>
      <c r="I616" s="6"/>
      <c r="J616" s="6"/>
      <c r="K616" s="6"/>
      <c r="L616" s="6"/>
      <c r="M616" s="5">
        <f>F616</f>
        <v>1051</v>
      </c>
      <c r="N616" s="5" t="s">
        <v>118</v>
      </c>
      <c r="O616" s="153" t="s">
        <v>159</v>
      </c>
      <c r="P616" s="154"/>
      <c r="Q616" s="155"/>
      <c r="S616" s="5" t="s">
        <v>118</v>
      </c>
      <c r="T616" s="153" t="s">
        <v>171</v>
      </c>
      <c r="U616" s="154"/>
      <c r="V616" s="155"/>
      <c r="X616" s="5" t="s">
        <v>118</v>
      </c>
      <c r="Y616" s="153" t="s">
        <v>163</v>
      </c>
      <c r="Z616" s="154"/>
      <c r="AA616" s="155"/>
      <c r="AC616" s="5" t="s">
        <v>118</v>
      </c>
      <c r="AD616" s="153" t="s">
        <v>164</v>
      </c>
      <c r="AE616" s="154"/>
      <c r="AF616" s="155"/>
      <c r="AH616" s="5" t="s">
        <v>118</v>
      </c>
      <c r="AI616" s="153" t="s">
        <v>171</v>
      </c>
      <c r="AJ616" s="154"/>
      <c r="AK616" s="155"/>
      <c r="AM616" s="5" t="s">
        <v>118</v>
      </c>
      <c r="AN616" s="153" t="s">
        <v>171</v>
      </c>
      <c r="AO616" s="154"/>
      <c r="AP616" s="155"/>
      <c r="AR616" s="5" t="s">
        <v>118</v>
      </c>
      <c r="AS616" s="153" t="s">
        <v>171</v>
      </c>
      <c r="AT616" s="154"/>
      <c r="AU616" s="155"/>
      <c r="AW616" s="5" t="s">
        <v>118</v>
      </c>
      <c r="AX616" s="153" t="s">
        <v>171</v>
      </c>
      <c r="AY616" s="154"/>
      <c r="AZ616" s="155"/>
      <c r="BB616" s="5" t="s">
        <v>118</v>
      </c>
      <c r="BC616" s="153" t="s">
        <v>171</v>
      </c>
      <c r="BD616" s="154"/>
      <c r="BE616" s="155"/>
      <c r="BG616" s="5" t="s">
        <v>118</v>
      </c>
      <c r="BH616" s="153" t="s">
        <v>171</v>
      </c>
      <c r="BI616" s="154"/>
      <c r="BJ616" s="155"/>
      <c r="BL616" s="5" t="s">
        <v>118</v>
      </c>
      <c r="BM616" s="153" t="s">
        <v>172</v>
      </c>
      <c r="BN616" s="154"/>
      <c r="BO616" s="155"/>
      <c r="BQ616" s="5" t="s">
        <v>118</v>
      </c>
      <c r="BR616" s="153" t="s">
        <v>171</v>
      </c>
      <c r="BS616" s="154"/>
      <c r="BT616" s="155"/>
    </row>
    <row r="617" spans="1:72" x14ac:dyDescent="0.3">
      <c r="A617" s="1" t="s">
        <v>36</v>
      </c>
      <c r="B617" s="1" t="s">
        <v>178</v>
      </c>
      <c r="C617" s="1">
        <f>P633+U633+Z633+AE633+AJ633+AO633+AT633+AY633+BD633+BI633+BN633+BS633+BX633+CC633+CH633+CM633</f>
        <v>484473.71253222332</v>
      </c>
      <c r="E617" s="5" t="s">
        <v>116</v>
      </c>
      <c r="F617" s="5">
        <f>INDEX(CharacterData!$A$3:$AV$36, MATCH(E615, CharacterData!$A$3:$A$36, 0), MATCH($E617, CharacterData!$A$2:$AV$2, 0))</f>
        <v>108.30161750713606</v>
      </c>
      <c r="G617" s="5">
        <f>IFERROR(INDEX(BuffData!$B$3:$W$119, MATCH($E615, BuffData!$A$3:$A$119, 0), MATCH("공격력 버프", BuffData!$B$2:$W$2, 0)),-1)</f>
        <v>12</v>
      </c>
      <c r="H617" s="5">
        <f>IFERROR(INDEX(BuffData!$X$3:$AS$119, MATCH(H614, BuffData!$A$3:$A$119, 0), MATCH("공격력 버프", BuffData!$X$2:$AS$2, 0)),-1)</f>
        <v>-1</v>
      </c>
      <c r="I617" s="5">
        <f>IFERROR(INDEX(BuffData!$AT$3:$BO$119, MATCH(I$16, BuffData!$A$3:$A$119, 0), MATCH("공격력 버프", BuffData!$AT$2:$BO$2, 0)),-1)</f>
        <v>0</v>
      </c>
      <c r="J617" s="5">
        <f>IFERROR(INDEX(BuffData!$AT$3:$BO$119, MATCH(J$16, BuffData!$A$3:$A$119, 0), MATCH("공격력 버프", BuffData!$AT$2:$BO$2, 0)),-1)</f>
        <v>0</v>
      </c>
      <c r="K617" s="5">
        <f>IFERROR(INDEX(BuffData!$AT$3:$BO$119, MATCH(K$16, BuffData!$A$3:$A$119, 0), MATCH("공격력 버프", BuffData!$AT$2:$BO$2, 0)),-1)</f>
        <v>25</v>
      </c>
      <c r="L617" s="5">
        <f>IFERROR(INDEX(SeasonData!$A$3:$W$27, MATCH(L$16, SeasonData!$A$3:$A$116, 0), MATCH("공격력 버프", SeasonData!$A$2:$W$2, 0)),-1)</f>
        <v>0</v>
      </c>
      <c r="M617" s="5">
        <f>SUM(F617:L617)</f>
        <v>144.30161750713606</v>
      </c>
      <c r="N617" s="5"/>
      <c r="O617" s="5" t="s">
        <v>112</v>
      </c>
      <c r="P617" s="5" t="s">
        <v>113</v>
      </c>
      <c r="Q617" s="5" t="s">
        <v>111</v>
      </c>
      <c r="S617" s="5"/>
      <c r="T617" s="5" t="s">
        <v>112</v>
      </c>
      <c r="U617" s="5" t="s">
        <v>113</v>
      </c>
      <c r="V617" s="5" t="s">
        <v>111</v>
      </c>
      <c r="X617" s="5"/>
      <c r="Y617" s="5" t="s">
        <v>112</v>
      </c>
      <c r="Z617" s="5" t="s">
        <v>113</v>
      </c>
      <c r="AA617" s="5" t="s">
        <v>111</v>
      </c>
      <c r="AC617" s="5"/>
      <c r="AD617" s="5" t="s">
        <v>112</v>
      </c>
      <c r="AE617" s="5" t="s">
        <v>113</v>
      </c>
      <c r="AF617" s="5" t="s">
        <v>111</v>
      </c>
      <c r="AH617" s="5"/>
      <c r="AI617" s="5" t="s">
        <v>112</v>
      </c>
      <c r="AJ617" s="5" t="s">
        <v>113</v>
      </c>
      <c r="AK617" s="5" t="s">
        <v>111</v>
      </c>
      <c r="AM617" s="5"/>
      <c r="AN617" s="5" t="s">
        <v>112</v>
      </c>
      <c r="AO617" s="5" t="s">
        <v>113</v>
      </c>
      <c r="AP617" s="5" t="s">
        <v>111</v>
      </c>
      <c r="AR617" s="5"/>
      <c r="AS617" s="5" t="s">
        <v>112</v>
      </c>
      <c r="AT617" s="5" t="s">
        <v>113</v>
      </c>
      <c r="AU617" s="5" t="s">
        <v>111</v>
      </c>
      <c r="AW617" s="5"/>
      <c r="AX617" s="5" t="s">
        <v>112</v>
      </c>
      <c r="AY617" s="5" t="s">
        <v>113</v>
      </c>
      <c r="AZ617" s="5" t="s">
        <v>111</v>
      </c>
      <c r="BB617" s="5"/>
      <c r="BC617" s="5" t="s">
        <v>112</v>
      </c>
      <c r="BD617" s="5" t="s">
        <v>113</v>
      </c>
      <c r="BE617" s="5" t="s">
        <v>111</v>
      </c>
      <c r="BG617" s="5"/>
      <c r="BH617" s="5" t="s">
        <v>112</v>
      </c>
      <c r="BI617" s="5" t="s">
        <v>113</v>
      </c>
      <c r="BJ617" s="5" t="s">
        <v>111</v>
      </c>
      <c r="BL617" s="5"/>
      <c r="BM617" s="5" t="s">
        <v>112</v>
      </c>
      <c r="BN617" s="5" t="s">
        <v>113</v>
      </c>
      <c r="BO617" s="5" t="s">
        <v>111</v>
      </c>
      <c r="BQ617" s="5"/>
      <c r="BR617" s="5" t="s">
        <v>112</v>
      </c>
      <c r="BS617" s="5" t="s">
        <v>113</v>
      </c>
      <c r="BT617" s="5" t="s">
        <v>111</v>
      </c>
    </row>
    <row r="618" spans="1:72" x14ac:dyDescent="0.3">
      <c r="B618" s="1" t="s">
        <v>179</v>
      </c>
      <c r="C618" s="1">
        <v>13.5</v>
      </c>
      <c r="E618" s="5" t="s">
        <v>1</v>
      </c>
      <c r="F618" s="5">
        <f>INDEX(CharacterData!$A$3:$AV$36, MATCH(E615, CharacterData!$A$3:$A$36, 0), MATCH($E618, CharacterData!$A$2:$AV$2, 0))</f>
        <v>60.2</v>
      </c>
      <c r="G618" s="5">
        <f>IFERROR(INDEX(BuffData!$B$3:$W$119, MATCH($E615, BuffData!$A$3:$A$119, 0), MATCH($E618, BuffData!$B$2:$W$2, 0)),-1)</f>
        <v>0</v>
      </c>
      <c r="H618" s="5">
        <f>IFERROR(INDEX(BuffData!$X$3:$AS$119, MATCH(H614, BuffData!$A$3:$A$119, 0), MATCH($E618, BuffData!$X$2:$AS$2, 0)),-1)</f>
        <v>-1</v>
      </c>
      <c r="I618" s="5">
        <f>IFERROR(INDEX(BuffData!$AT$3:$BO$119, MATCH(I$16, BuffData!$A$3:$A$119, 0), MATCH($E618, BuffData!$AT$2:$BO$2, 0)),-1)</f>
        <v>0</v>
      </c>
      <c r="J618" s="5">
        <f>IFERROR(INDEX(BuffData!$AT$3:$BO$119, MATCH(J$16, BuffData!$A$3:$A$119, 0), MATCH($E618, BuffData!$AT$2:$BO$2, 0)),-1)</f>
        <v>0</v>
      </c>
      <c r="K618" s="5">
        <f>IFERROR(INDEX(BuffData!$AT$3:$BO$119, MATCH(K$16, BuffData!$A$3:$A$119, 0), MATCH($E618, BuffData!$AT$2:$BO$2, 0)),-1)</f>
        <v>0</v>
      </c>
      <c r="L618" s="5">
        <f>IFERROR(INDEX(SeasonData!$A$3:$W$27, MATCH(L$16, SeasonData!$A$3:$A$116, 0), MATCH(E618, SeasonData!$A$2:$W$2, 0)),-1)</f>
        <v>0</v>
      </c>
      <c r="M618" s="5">
        <f t="shared" ref="M618:M624" si="294">SUM(F618:L618)</f>
        <v>59.2</v>
      </c>
      <c r="N618" s="5" t="s">
        <v>115</v>
      </c>
      <c r="O618" s="6"/>
      <c r="P618" s="6"/>
      <c r="Q618" s="5">
        <f>$M616</f>
        <v>1051</v>
      </c>
      <c r="S618" s="5" t="s">
        <v>115</v>
      </c>
      <c r="T618" s="6"/>
      <c r="U618" s="6"/>
      <c r="V618" s="5">
        <f>$M616</f>
        <v>1051</v>
      </c>
      <c r="X618" s="5" t="s">
        <v>115</v>
      </c>
      <c r="Y618" s="6"/>
      <c r="Z618" s="6"/>
      <c r="AA618" s="5">
        <f>$M616</f>
        <v>1051</v>
      </c>
      <c r="AC618" s="5" t="s">
        <v>115</v>
      </c>
      <c r="AD618" s="6"/>
      <c r="AE618" s="6"/>
      <c r="AF618" s="5">
        <f>$M616</f>
        <v>1051</v>
      </c>
      <c r="AH618" s="5" t="s">
        <v>115</v>
      </c>
      <c r="AI618" s="6"/>
      <c r="AJ618" s="6"/>
      <c r="AK618" s="5">
        <f>$M616</f>
        <v>1051</v>
      </c>
      <c r="AM618" s="5" t="s">
        <v>115</v>
      </c>
      <c r="AN618" s="6"/>
      <c r="AO618" s="6"/>
      <c r="AP618" s="5">
        <f>$M616</f>
        <v>1051</v>
      </c>
      <c r="AR618" s="5" t="s">
        <v>115</v>
      </c>
      <c r="AS618" s="6"/>
      <c r="AT618" s="6"/>
      <c r="AU618" s="5">
        <f>$M616</f>
        <v>1051</v>
      </c>
      <c r="AW618" s="5" t="s">
        <v>115</v>
      </c>
      <c r="AX618" s="6"/>
      <c r="AY618" s="6"/>
      <c r="AZ618" s="5">
        <f>$M616</f>
        <v>1051</v>
      </c>
      <c r="BB618" s="5" t="s">
        <v>115</v>
      </c>
      <c r="BC618" s="6"/>
      <c r="BD618" s="6"/>
      <c r="BE618" s="5">
        <f>$M616</f>
        <v>1051</v>
      </c>
      <c r="BG618" s="5" t="s">
        <v>115</v>
      </c>
      <c r="BH618" s="6"/>
      <c r="BI618" s="6"/>
      <c r="BJ618" s="5">
        <f>$M616</f>
        <v>1051</v>
      </c>
      <c r="BL618" s="5" t="s">
        <v>115</v>
      </c>
      <c r="BM618" s="6"/>
      <c r="BN618" s="6"/>
      <c r="BO618" s="5">
        <f>$M616</f>
        <v>1051</v>
      </c>
      <c r="BQ618" s="5" t="s">
        <v>115</v>
      </c>
      <c r="BR618" s="6"/>
      <c r="BS618" s="6"/>
      <c r="BT618" s="5">
        <f>$M616</f>
        <v>1051</v>
      </c>
    </row>
    <row r="619" spans="1:72" x14ac:dyDescent="0.3">
      <c r="E619" s="5" t="s">
        <v>87</v>
      </c>
      <c r="F619" s="5">
        <f>INDEX(CharacterData!$A$3:$AV$36, MATCH(E615, CharacterData!$A$3:$A$36, 0), MATCH($E619, CharacterData!$A$2:$AV$2, 0))</f>
        <v>249</v>
      </c>
      <c r="G619" s="5">
        <f>IFERROR(INDEX(BuffData!$B$3:$W$119, MATCH($E615, BuffData!$A$3:$A$119, 0), MATCH($E619, BuffData!$B$2:$W$2, 0)),-1)</f>
        <v>0</v>
      </c>
      <c r="H619" s="5">
        <f>IFERROR(INDEX(BuffData!$X$3:$AS$119, MATCH(H614, BuffData!$A$3:$A$119, 0), MATCH($E619, BuffData!$X$2:$AS$2, 0)),-1)</f>
        <v>-1</v>
      </c>
      <c r="I619" s="5">
        <f>IFERROR(INDEX(BuffData!$AT$3:$BO$119, MATCH(I$16, BuffData!$A$3:$A$119, 0), MATCH($E619, BuffData!$AT$2:$BO$2, 0)),-1)</f>
        <v>0</v>
      </c>
      <c r="J619" s="5">
        <f>IFERROR(INDEX(BuffData!$AT$3:$BO$119, MATCH(J$16, BuffData!$A$3:$A$119, 0), MATCH($E619, BuffData!$AT$2:$BO$2, 0)),-1)</f>
        <v>0</v>
      </c>
      <c r="K619" s="5">
        <f>IFERROR(INDEX(BuffData!$AT$3:$BO$119, MATCH(K$16, BuffData!$A$3:$A$119, 0), MATCH($E619, BuffData!$AT$2:$BO$2, 0)),-1)</f>
        <v>20</v>
      </c>
      <c r="L619" s="5">
        <f>IFERROR(INDEX(SeasonData!$A$3:$W$27, MATCH(L$16, SeasonData!$A$3:$A$116, 0), MATCH(E619, SeasonData!$A$2:$W$2, 0)),-1)</f>
        <v>0</v>
      </c>
      <c r="M619" s="5">
        <f t="shared" si="294"/>
        <v>268</v>
      </c>
      <c r="N619" s="5" t="s">
        <v>116</v>
      </c>
      <c r="O619" s="5">
        <f>ROUND($M617,2)</f>
        <v>144.30000000000001</v>
      </c>
      <c r="P619" s="5">
        <v>0</v>
      </c>
      <c r="Q619" s="5">
        <f>P619+O619</f>
        <v>144.30000000000001</v>
      </c>
      <c r="S619" s="5" t="s">
        <v>116</v>
      </c>
      <c r="T619" s="5">
        <f>ROUND($M617,2)</f>
        <v>144.30000000000001</v>
      </c>
      <c r="U619" s="5">
        <v>0</v>
      </c>
      <c r="V619" s="5">
        <f>U619+T619</f>
        <v>144.30000000000001</v>
      </c>
      <c r="X619" s="5" t="s">
        <v>116</v>
      </c>
      <c r="Y619" s="5">
        <f>ROUND($M617,2)</f>
        <v>144.30000000000001</v>
      </c>
      <c r="Z619" s="5">
        <v>0</v>
      </c>
      <c r="AA619" s="5">
        <f>Z619+Y619</f>
        <v>144.30000000000001</v>
      </c>
      <c r="AC619" s="5" t="s">
        <v>116</v>
      </c>
      <c r="AD619" s="5">
        <f>ROUND($M617,2)</f>
        <v>144.30000000000001</v>
      </c>
      <c r="AE619" s="5">
        <v>0</v>
      </c>
      <c r="AF619" s="5">
        <f>AE619+AD619</f>
        <v>144.30000000000001</v>
      </c>
      <c r="AH619" s="5" t="s">
        <v>116</v>
      </c>
      <c r="AI619" s="5">
        <f>ROUND($M617,2)</f>
        <v>144.30000000000001</v>
      </c>
      <c r="AJ619" s="5">
        <v>0</v>
      </c>
      <c r="AK619" s="5">
        <f>AJ619+AI619</f>
        <v>144.30000000000001</v>
      </c>
      <c r="AM619" s="5" t="s">
        <v>116</v>
      </c>
      <c r="AN619" s="5">
        <f>ROUND($M617,2)</f>
        <v>144.30000000000001</v>
      </c>
      <c r="AO619" s="5">
        <v>0</v>
      </c>
      <c r="AP619" s="5">
        <f>AO619+AN619</f>
        <v>144.30000000000001</v>
      </c>
      <c r="AR619" s="5" t="s">
        <v>116</v>
      </c>
      <c r="AS619" s="5">
        <f>ROUND($M617,2)</f>
        <v>144.30000000000001</v>
      </c>
      <c r="AT619" s="5">
        <v>0</v>
      </c>
      <c r="AU619" s="5">
        <f>AT619+AS619</f>
        <v>144.30000000000001</v>
      </c>
      <c r="AW619" s="5" t="s">
        <v>116</v>
      </c>
      <c r="AX619" s="5">
        <f>ROUND($M617,2)</f>
        <v>144.30000000000001</v>
      </c>
      <c r="AY619" s="5">
        <v>0</v>
      </c>
      <c r="AZ619" s="5">
        <f>AY619+AX619</f>
        <v>144.30000000000001</v>
      </c>
      <c r="BB619" s="5" t="s">
        <v>116</v>
      </c>
      <c r="BC619" s="5">
        <f>ROUND($M617,2)</f>
        <v>144.30000000000001</v>
      </c>
      <c r="BD619" s="5">
        <v>0</v>
      </c>
      <c r="BE619" s="5">
        <f>BD619+BC619</f>
        <v>144.30000000000001</v>
      </c>
      <c r="BG619" s="5" t="s">
        <v>116</v>
      </c>
      <c r="BH619" s="5">
        <f>ROUND($M617,2)</f>
        <v>144.30000000000001</v>
      </c>
      <c r="BI619" s="5">
        <v>0</v>
      </c>
      <c r="BJ619" s="5">
        <f>BI619+BH619</f>
        <v>144.30000000000001</v>
      </c>
      <c r="BL619" s="5" t="s">
        <v>116</v>
      </c>
      <c r="BM619" s="5">
        <f>ROUND($M617,2)</f>
        <v>144.30000000000001</v>
      </c>
      <c r="BN619" s="5">
        <v>0</v>
      </c>
      <c r="BO619" s="5">
        <f>BN619+BM619</f>
        <v>144.30000000000001</v>
      </c>
      <c r="BQ619" s="5" t="s">
        <v>116</v>
      </c>
      <c r="BR619" s="5">
        <f>ROUND($M617,2)</f>
        <v>144.30000000000001</v>
      </c>
      <c r="BS619" s="5">
        <v>0</v>
      </c>
      <c r="BT619" s="5">
        <f>BS619+BR619</f>
        <v>144.30000000000001</v>
      </c>
    </row>
    <row r="620" spans="1:72" x14ac:dyDescent="0.3">
      <c r="E620" s="21" t="s">
        <v>99</v>
      </c>
      <c r="F620" s="5">
        <f>INDEX(CharacterData!$A$3:$AV$36, MATCH(E615, CharacterData!$A$3:$A$36, 0), MATCH($E620, CharacterData!$A$2:$AV$2, 0))</f>
        <v>0</v>
      </c>
      <c r="G620" s="5">
        <f>IFERROR(INDEX(BuffData!$B$3:$W$119, MATCH($E615, BuffData!$A$3:$A$119, 0), MATCH($E620, BuffData!$B$2:$W$2, 0)),-1)</f>
        <v>12</v>
      </c>
      <c r="H620" s="5">
        <f>IFERROR(INDEX(BuffData!$X$3:$AS$119, MATCH(H614, BuffData!$A$3:$A$119, 0), MATCH($E620, BuffData!$X$2:$AS$2, 0)),-1)</f>
        <v>-1</v>
      </c>
      <c r="I620" s="5">
        <f>IFERROR(INDEX(BuffData!$AT$3:$BO$119, MATCH(I$16, BuffData!$A$3:$A$119, 0), MATCH($E620, BuffData!$AT$2:$BO$2, 0)),-1)</f>
        <v>0</v>
      </c>
      <c r="J620" s="5">
        <f>IFERROR(INDEX(BuffData!$AT$3:$BO$119, MATCH(J$16, BuffData!$A$3:$A$119, 0), MATCH($E620, BuffData!$AT$2:$BO$2, 0)),-1)</f>
        <v>0</v>
      </c>
      <c r="K620" s="5">
        <f>IFERROR(INDEX(BuffData!$AT$3:$BO$119, MATCH(K$16, BuffData!$A$3:$A$119, 0), MATCH($E620, BuffData!$AT$2:$BO$2, 0)),-1)</f>
        <v>0</v>
      </c>
      <c r="L620" s="5">
        <f>IFERROR(INDEX(SeasonData!$A$3:$W$27, MATCH(L$16, SeasonData!$A$3:$A$116, 0), MATCH(E620, SeasonData!$A$2:$W$2, 0)),-1)</f>
        <v>0</v>
      </c>
      <c r="M620" s="5">
        <f t="shared" si="294"/>
        <v>11</v>
      </c>
      <c r="N620" s="5" t="s">
        <v>117</v>
      </c>
      <c r="O620" s="6"/>
      <c r="P620" s="5">
        <v>0</v>
      </c>
      <c r="Q620" s="24">
        <v>148.30000000000001</v>
      </c>
      <c r="S620" s="5" t="s">
        <v>117</v>
      </c>
      <c r="T620" s="6"/>
      <c r="U620" s="5">
        <v>0</v>
      </c>
      <c r="V620" s="24">
        <v>181.7</v>
      </c>
      <c r="X620" s="5" t="s">
        <v>117</v>
      </c>
      <c r="Y620" s="6"/>
      <c r="Z620" s="5">
        <v>0</v>
      </c>
      <c r="AA620" s="24">
        <v>123.3</v>
      </c>
      <c r="AC620" s="5" t="s">
        <v>117</v>
      </c>
      <c r="AD620" s="6"/>
      <c r="AE620" s="5">
        <v>0</v>
      </c>
      <c r="AF620" s="24">
        <v>278.3</v>
      </c>
      <c r="AH620" s="5" t="s">
        <v>117</v>
      </c>
      <c r="AI620" s="6"/>
      <c r="AJ620" s="5">
        <v>0</v>
      </c>
      <c r="AK620" s="24">
        <v>278.3</v>
      </c>
      <c r="AM620" s="5" t="s">
        <v>117</v>
      </c>
      <c r="AN620" s="6"/>
      <c r="AO620" s="5">
        <v>0</v>
      </c>
      <c r="AP620" s="24">
        <v>409.4</v>
      </c>
      <c r="AR620" s="5" t="s">
        <v>117</v>
      </c>
      <c r="AS620" s="6"/>
      <c r="AT620" s="5">
        <v>0</v>
      </c>
      <c r="AU620" s="24">
        <v>294.7</v>
      </c>
      <c r="AW620" s="5" t="s">
        <v>117</v>
      </c>
      <c r="AX620" s="6"/>
      <c r="AY620" s="5">
        <v>0</v>
      </c>
      <c r="AZ620" s="24">
        <v>409.4</v>
      </c>
      <c r="BB620" s="5" t="s">
        <v>117</v>
      </c>
      <c r="BC620" s="6"/>
      <c r="BD620" s="5">
        <v>0</v>
      </c>
      <c r="BE620" s="24">
        <v>294.7</v>
      </c>
      <c r="BG620" s="5" t="s">
        <v>117</v>
      </c>
      <c r="BH620" s="6"/>
      <c r="BI620" s="5">
        <v>0</v>
      </c>
      <c r="BJ620" s="24">
        <v>654.1</v>
      </c>
      <c r="BL620" s="5" t="s">
        <v>117</v>
      </c>
      <c r="BM620" s="6"/>
      <c r="BN620" s="5">
        <v>0</v>
      </c>
      <c r="BO620" s="24">
        <v>1212.8</v>
      </c>
      <c r="BQ620" s="5" t="s">
        <v>117</v>
      </c>
      <c r="BR620" s="6"/>
      <c r="BS620" s="5">
        <v>0</v>
      </c>
      <c r="BT620" s="24">
        <v>654.1</v>
      </c>
    </row>
    <row r="621" spans="1:72" x14ac:dyDescent="0.3">
      <c r="E621" s="21" t="s">
        <v>100</v>
      </c>
      <c r="F621" s="5">
        <f>INDEX(CharacterData!$A$3:$AV$36, MATCH(E615, CharacterData!$A$3:$A$36, 0), MATCH($E621, CharacterData!$A$2:$AV$2, 0))</f>
        <v>0</v>
      </c>
      <c r="G621" s="5">
        <f>IFERROR(INDEX(BuffData!$B$3:$W$119, MATCH($E615, BuffData!$A$3:$A$119, 0), MATCH($E621, BuffData!$B$2:$W$2, 0)),-1)</f>
        <v>0</v>
      </c>
      <c r="H621" s="5">
        <f>IFERROR(INDEX(BuffData!$X$3:$AS$119, MATCH(H614, BuffData!$A$3:$A$119, 0), MATCH($E621, BuffData!$X$2:$AS$2, 0)),-1)</f>
        <v>-1</v>
      </c>
      <c r="I621" s="5">
        <f>IFERROR(INDEX(BuffData!$AT$3:$BO$119, MATCH(I$16, BuffData!$A$3:$A$119, 0), MATCH($E621, BuffData!$AT$2:$BO$2, 0)),-1)</f>
        <v>0</v>
      </c>
      <c r="J621" s="5">
        <f>IFERROR(INDEX(BuffData!$AT$3:$BO$119, MATCH(J$16, BuffData!$A$3:$A$119, 0), MATCH($E621, BuffData!$AT$2:$BO$2, 0)),-1)</f>
        <v>0</v>
      </c>
      <c r="K621" s="5">
        <f>IFERROR(INDEX(BuffData!$AT$3:$BO$119, MATCH(K$16, BuffData!$A$3:$A$119, 0), MATCH($E621, BuffData!$AT$2:$BO$2, 0)),-1)</f>
        <v>0</v>
      </c>
      <c r="L621" s="5">
        <f>IFERROR(INDEX(SeasonData!$A$3:$W$27, MATCH(L$16, SeasonData!$A$3:$A$116, 0), MATCH(E621, SeasonData!$A$2:$W$2, 0)),-1)</f>
        <v>0</v>
      </c>
      <c r="M621" s="5">
        <f t="shared" si="294"/>
        <v>-1</v>
      </c>
      <c r="N621" s="5" t="s">
        <v>1</v>
      </c>
      <c r="O621" s="5">
        <f>$M618</f>
        <v>59.2</v>
      </c>
      <c r="P621" s="5">
        <v>0</v>
      </c>
      <c r="Q621" s="5">
        <f>O621+P621</f>
        <v>59.2</v>
      </c>
      <c r="S621" s="5" t="s">
        <v>1</v>
      </c>
      <c r="T621" s="5">
        <f>$M618</f>
        <v>59.2</v>
      </c>
      <c r="U621" s="5">
        <v>0</v>
      </c>
      <c r="V621" s="5">
        <f>T621+U621</f>
        <v>59.2</v>
      </c>
      <c r="X621" s="5" t="s">
        <v>1</v>
      </c>
      <c r="Y621" s="5">
        <f>$M618</f>
        <v>59.2</v>
      </c>
      <c r="Z621" s="5">
        <v>0</v>
      </c>
      <c r="AA621" s="5">
        <f>Y621+Z621</f>
        <v>59.2</v>
      </c>
      <c r="AC621" s="5" t="s">
        <v>1</v>
      </c>
      <c r="AD621" s="5">
        <f>$M618</f>
        <v>59.2</v>
      </c>
      <c r="AE621" s="5">
        <v>0</v>
      </c>
      <c r="AF621" s="5">
        <f>AD621+AE621</f>
        <v>59.2</v>
      </c>
      <c r="AH621" s="5" t="s">
        <v>1</v>
      </c>
      <c r="AI621" s="5">
        <f>$M618</f>
        <v>59.2</v>
      </c>
      <c r="AJ621" s="5">
        <v>0</v>
      </c>
      <c r="AK621" s="5">
        <f>AI621+AJ621</f>
        <v>59.2</v>
      </c>
      <c r="AM621" s="5" t="s">
        <v>1</v>
      </c>
      <c r="AN621" s="5">
        <f>$M618</f>
        <v>59.2</v>
      </c>
      <c r="AO621" s="5">
        <v>0</v>
      </c>
      <c r="AP621" s="5">
        <f>AN621+AO621</f>
        <v>59.2</v>
      </c>
      <c r="AR621" s="5" t="s">
        <v>1</v>
      </c>
      <c r="AS621" s="5">
        <f>$M618</f>
        <v>59.2</v>
      </c>
      <c r="AT621" s="5">
        <v>0</v>
      </c>
      <c r="AU621" s="5">
        <f>AS621+AT621</f>
        <v>59.2</v>
      </c>
      <c r="AW621" s="5" t="s">
        <v>1</v>
      </c>
      <c r="AX621" s="5">
        <f>$M618</f>
        <v>59.2</v>
      </c>
      <c r="AY621" s="5">
        <v>0</v>
      </c>
      <c r="AZ621" s="5">
        <f>AX621+AY621</f>
        <v>59.2</v>
      </c>
      <c r="BB621" s="5" t="s">
        <v>1</v>
      </c>
      <c r="BC621" s="5">
        <f>$M618</f>
        <v>59.2</v>
      </c>
      <c r="BD621" s="5">
        <v>0</v>
      </c>
      <c r="BE621" s="5">
        <f>BC621+BD621</f>
        <v>59.2</v>
      </c>
      <c r="BG621" s="5" t="s">
        <v>1</v>
      </c>
      <c r="BH621" s="5">
        <f>$M618</f>
        <v>59.2</v>
      </c>
      <c r="BI621" s="5">
        <v>0</v>
      </c>
      <c r="BJ621" s="5">
        <f>BH621+BI621</f>
        <v>59.2</v>
      </c>
      <c r="BL621" s="5" t="s">
        <v>1</v>
      </c>
      <c r="BM621" s="5">
        <f>$M618</f>
        <v>59.2</v>
      </c>
      <c r="BN621" s="5">
        <v>0</v>
      </c>
      <c r="BO621" s="5">
        <f>BM621+BN621</f>
        <v>59.2</v>
      </c>
      <c r="BQ621" s="5" t="s">
        <v>1</v>
      </c>
      <c r="BR621" s="5">
        <f>$M618</f>
        <v>59.2</v>
      </c>
      <c r="BS621" s="5">
        <v>0</v>
      </c>
      <c r="BT621" s="5">
        <f>BR621+BS621</f>
        <v>59.2</v>
      </c>
    </row>
    <row r="622" spans="1:72" x14ac:dyDescent="0.3">
      <c r="E622" s="21" t="s">
        <v>101</v>
      </c>
      <c r="F622" s="5">
        <f>INDEX(CharacterData!$A$3:$AV$36, MATCH(E615, CharacterData!$A$3:$A$36, 0), MATCH($E622, CharacterData!$A$2:$AV$2, 0))</f>
        <v>27</v>
      </c>
      <c r="G622" s="5">
        <f>IFERROR(INDEX(BuffData!$B$3:$W$119, MATCH($E615, BuffData!$A$3:$A$119, 0), MATCH($E622, BuffData!$B$2:$W$2, 0)),-1)</f>
        <v>56</v>
      </c>
      <c r="H622" s="5">
        <f>IFERROR(INDEX(BuffData!$X$3:$AS$119, MATCH(H614, BuffData!$A$3:$A$119, 0), MATCH($E622, BuffData!$X$2:$AS$2, 0)),-1)</f>
        <v>-1</v>
      </c>
      <c r="I622" s="5">
        <f>IFERROR(INDEX(BuffData!$AT$3:$BO$119, MATCH(I$16, BuffData!$A$3:$A$119, 0), MATCH($E622, BuffData!$AT$2:$BO$2, 0)),-1)</f>
        <v>0</v>
      </c>
      <c r="J622" s="5">
        <f>IFERROR(INDEX(BuffData!$AT$3:$BO$119, MATCH(J$16, BuffData!$A$3:$A$119, 0), MATCH($E622, BuffData!$AT$2:$BO$2, 0)),-1)</f>
        <v>0</v>
      </c>
      <c r="K622" s="5">
        <f>IFERROR(INDEX(BuffData!$AT$3:$BO$119, MATCH(K$16, BuffData!$A$3:$A$119, 0), MATCH($E622, BuffData!$AT$2:$BO$2, 0)),-1)</f>
        <v>0</v>
      </c>
      <c r="L622" s="5">
        <f>IFERROR(INDEX(SeasonData!$A$3:$W$27, MATCH(L$16, SeasonData!$A$3:$A$116, 0), MATCH(E622, SeasonData!$A$2:$W$2, 0)),-1)</f>
        <v>0</v>
      </c>
      <c r="M622" s="5">
        <f t="shared" si="294"/>
        <v>82</v>
      </c>
      <c r="N622" s="5" t="s">
        <v>87</v>
      </c>
      <c r="O622" s="5">
        <f>$M619</f>
        <v>268</v>
      </c>
      <c r="P622" s="5">
        <v>0</v>
      </c>
      <c r="Q622" s="5">
        <f t="shared" ref="Q622:Q631" si="295">O622+P622</f>
        <v>268</v>
      </c>
      <c r="S622" s="5" t="s">
        <v>87</v>
      </c>
      <c r="T622" s="5">
        <f>$M619</f>
        <v>268</v>
      </c>
      <c r="U622" s="5">
        <v>0</v>
      </c>
      <c r="V622" s="5">
        <f t="shared" ref="V622:V623" si="296">T622+U622</f>
        <v>268</v>
      </c>
      <c r="X622" s="5" t="s">
        <v>87</v>
      </c>
      <c r="Y622" s="5">
        <f>$M619</f>
        <v>268</v>
      </c>
      <c r="Z622" s="5">
        <v>0</v>
      </c>
      <c r="AA622" s="5">
        <f t="shared" ref="AA622:AA623" si="297">Y622+Z622</f>
        <v>268</v>
      </c>
      <c r="AC622" s="5" t="s">
        <v>87</v>
      </c>
      <c r="AD622" s="5">
        <f>$M619</f>
        <v>268</v>
      </c>
      <c r="AE622" s="5">
        <v>0</v>
      </c>
      <c r="AF622" s="5">
        <f t="shared" ref="AF622:AF623" si="298">AD622+AE622</f>
        <v>268</v>
      </c>
      <c r="AH622" s="5" t="s">
        <v>87</v>
      </c>
      <c r="AI622" s="5">
        <f>$M619</f>
        <v>268</v>
      </c>
      <c r="AJ622" s="5">
        <v>0</v>
      </c>
      <c r="AK622" s="5">
        <f t="shared" ref="AK622:AK623" si="299">AI622+AJ622</f>
        <v>268</v>
      </c>
      <c r="AM622" s="5" t="s">
        <v>87</v>
      </c>
      <c r="AN622" s="5">
        <f>$M619</f>
        <v>268</v>
      </c>
      <c r="AO622" s="5">
        <v>0</v>
      </c>
      <c r="AP622" s="5">
        <f t="shared" ref="AP622:AP623" si="300">AN622+AO622</f>
        <v>268</v>
      </c>
      <c r="AR622" s="5" t="s">
        <v>87</v>
      </c>
      <c r="AS622" s="5">
        <f>$M619</f>
        <v>268</v>
      </c>
      <c r="AT622" s="5">
        <v>0</v>
      </c>
      <c r="AU622" s="5">
        <f t="shared" ref="AU622:AU623" si="301">AS622+AT622</f>
        <v>268</v>
      </c>
      <c r="AW622" s="5" t="s">
        <v>87</v>
      </c>
      <c r="AX622" s="5">
        <f>$M619</f>
        <v>268</v>
      </c>
      <c r="AY622" s="5">
        <v>0</v>
      </c>
      <c r="AZ622" s="5">
        <f t="shared" ref="AZ622:AZ623" si="302">AX622+AY622</f>
        <v>268</v>
      </c>
      <c r="BB622" s="5" t="s">
        <v>87</v>
      </c>
      <c r="BC622" s="5">
        <f>$M619</f>
        <v>268</v>
      </c>
      <c r="BD622" s="5">
        <v>0</v>
      </c>
      <c r="BE622" s="5">
        <f t="shared" ref="BE622:BE623" si="303">BC622+BD622</f>
        <v>268</v>
      </c>
      <c r="BG622" s="5" t="s">
        <v>87</v>
      </c>
      <c r="BH622" s="5">
        <f>$M619</f>
        <v>268</v>
      </c>
      <c r="BI622" s="5">
        <v>0</v>
      </c>
      <c r="BJ622" s="5">
        <f t="shared" ref="BJ622:BJ623" si="304">BH622+BI622</f>
        <v>268</v>
      </c>
      <c r="BL622" s="5" t="s">
        <v>87</v>
      </c>
      <c r="BM622" s="5">
        <f>$M619</f>
        <v>268</v>
      </c>
      <c r="BN622" s="5">
        <v>0</v>
      </c>
      <c r="BO622" s="5">
        <f t="shared" ref="BO622:BO623" si="305">BM622+BN622</f>
        <v>268</v>
      </c>
      <c r="BQ622" s="5" t="s">
        <v>87</v>
      </c>
      <c r="BR622" s="5">
        <f>$M619</f>
        <v>268</v>
      </c>
      <c r="BS622" s="5">
        <v>0</v>
      </c>
      <c r="BT622" s="5">
        <f t="shared" ref="BT622:BT623" si="306">BR622+BS622</f>
        <v>268</v>
      </c>
    </row>
    <row r="623" spans="1:72" x14ac:dyDescent="0.3">
      <c r="E623" s="21" t="s">
        <v>102</v>
      </c>
      <c r="F623" s="5">
        <f>INDEX(CharacterData!$A$3:$AV$36, MATCH(E615, CharacterData!$A$3:$A$36, 0), MATCH($E623, CharacterData!$A$2:$AV$2, 0))</f>
        <v>0</v>
      </c>
      <c r="G623" s="5">
        <f>IFERROR(INDEX(BuffData!$B$3:$W$119, MATCH($E615, BuffData!$A$3:$A$119, 0), MATCH($E623, BuffData!$B$2:$W$2, 0)),-1)</f>
        <v>0</v>
      </c>
      <c r="H623" s="5">
        <f>IFERROR(INDEX(BuffData!$X$3:$AS$119, MATCH(H614, BuffData!$A$3:$A$119, 0), MATCH($E623, BuffData!$X$2:$AS$2, 0)),-1)</f>
        <v>-1</v>
      </c>
      <c r="I623" s="5">
        <f>IFERROR(INDEX(BuffData!$AT$3:$BO$119, MATCH(I$16, BuffData!$A$3:$A$119, 0), MATCH($E623, BuffData!$AT$2:$BO$2, 0)),-1)</f>
        <v>0</v>
      </c>
      <c r="J623" s="5">
        <f>IFERROR(INDEX(BuffData!$AT$3:$BO$119, MATCH(J$16, BuffData!$A$3:$A$119, 0), MATCH($E623, BuffData!$AT$2:$BO$2, 0)),-1)</f>
        <v>0</v>
      </c>
      <c r="K623" s="5">
        <f>IFERROR(INDEX(BuffData!$AT$3:$BO$119, MATCH(K$16, BuffData!$A$3:$A$119, 0), MATCH($E623, BuffData!$AT$2:$BO$2, 0)),-1)</f>
        <v>0</v>
      </c>
      <c r="L623" s="5">
        <f>IFERROR(INDEX(SeasonData!$A$3:$W$27, MATCH(L$16, SeasonData!$A$3:$A$116, 0), MATCH(E623, SeasonData!$A$2:$W$2, 0)),-1)</f>
        <v>0</v>
      </c>
      <c r="M623" s="5">
        <f t="shared" si="294"/>
        <v>-1</v>
      </c>
      <c r="N623" s="21" t="s">
        <v>165</v>
      </c>
      <c r="O623" s="5" cm="1">
        <f t="array" ref="O623">IFERROR(
  INDEX($M616:$M637,
    MATCH(
      _xlfn.SWITCH(O616,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0</v>
      </c>
      <c r="P623" s="5">
        <v>0</v>
      </c>
      <c r="Q623" s="5">
        <f t="shared" si="295"/>
        <v>0</v>
      </c>
      <c r="S623" s="21" t="s">
        <v>165</v>
      </c>
      <c r="T623" s="5" cm="1">
        <f t="array" ref="T623">IFERROR(
  INDEX($M616:$M637,
    MATCH(
      _xlfn.SWITCH(T616,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U623" s="5">
        <v>-56</v>
      </c>
      <c r="V623" s="5">
        <f t="shared" si="296"/>
        <v>26</v>
      </c>
      <c r="X623" s="21" t="s">
        <v>165</v>
      </c>
      <c r="Y623" s="5" cm="1">
        <f t="array" ref="Y623">IFERROR(
  INDEX($M616:$M637,
    MATCH(
      _xlfn.SWITCH(Y616,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-1</v>
      </c>
      <c r="Z623" s="5">
        <v>0</v>
      </c>
      <c r="AA623" s="5">
        <f t="shared" si="297"/>
        <v>-1</v>
      </c>
      <c r="AC623" s="21" t="s">
        <v>165</v>
      </c>
      <c r="AD623" s="5" cm="1">
        <f t="array" ref="AD623">IFERROR(
  INDEX($M616:$M637,
    MATCH(
      _xlfn.SWITCH(AD616,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11</v>
      </c>
      <c r="AE623" s="5">
        <v>0</v>
      </c>
      <c r="AF623" s="5">
        <f t="shared" si="298"/>
        <v>11</v>
      </c>
      <c r="AH623" s="21" t="s">
        <v>165</v>
      </c>
      <c r="AI623" s="5" cm="1">
        <f t="array" ref="AI623">IFERROR(
  INDEX($M616:$M637,
    MATCH(
      _xlfn.SWITCH(AI616,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AJ623" s="5">
        <v>-48</v>
      </c>
      <c r="AK623" s="5">
        <f t="shared" si="299"/>
        <v>34</v>
      </c>
      <c r="AM623" s="21" t="s">
        <v>165</v>
      </c>
      <c r="AN623" s="5" cm="1">
        <f t="array" ref="AN623">IFERROR(
  INDEX($M616:$M637,
    MATCH(
      _xlfn.SWITCH(AN616,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AO623" s="5">
        <v>-20</v>
      </c>
      <c r="AP623" s="5">
        <f t="shared" si="300"/>
        <v>62</v>
      </c>
      <c r="AR623" s="21" t="s">
        <v>165</v>
      </c>
      <c r="AS623" s="5" cm="1">
        <f t="array" ref="AS623">IFERROR(
  INDEX($M616:$M637,
    MATCH(
      _xlfn.SWITCH(AS616,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AT623" s="5">
        <v>-16</v>
      </c>
      <c r="AU623" s="5">
        <f t="shared" si="301"/>
        <v>66</v>
      </c>
      <c r="AW623" s="21" t="s">
        <v>165</v>
      </c>
      <c r="AX623" s="5" cm="1">
        <f t="array" ref="AX623">IFERROR(
  INDEX($M616:$M637,
    MATCH(
      _xlfn.SWITCH(AX616,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AY623" s="5">
        <v>-16</v>
      </c>
      <c r="AZ623" s="5">
        <f t="shared" si="302"/>
        <v>66</v>
      </c>
      <c r="BB623" s="21" t="s">
        <v>165</v>
      </c>
      <c r="BC623" s="5" cm="1">
        <f t="array" ref="BC623">IFERROR(
  INDEX($M616:$M637,
    MATCH(
      _xlfn.SWITCH(BC616,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BD623" s="5">
        <v>0</v>
      </c>
      <c r="BE623" s="5">
        <f t="shared" si="303"/>
        <v>82</v>
      </c>
      <c r="BG623" s="21" t="s">
        <v>165</v>
      </c>
      <c r="BH623" s="5" cm="1">
        <f t="array" ref="BH623">IFERROR(
  INDEX($M616:$M637,
    MATCH(
      _xlfn.SWITCH(BH616,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BI623" s="5">
        <v>0</v>
      </c>
      <c r="BJ623" s="5">
        <f t="shared" si="304"/>
        <v>82</v>
      </c>
      <c r="BL623" s="21" t="s">
        <v>165</v>
      </c>
      <c r="BM623" s="5" cm="1">
        <f t="array" ref="BM623">IFERROR(
  INDEX($M616:$M637,
    MATCH(
      _xlfn.SWITCH(BM616,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-1</v>
      </c>
      <c r="BN623" s="5">
        <v>0</v>
      </c>
      <c r="BO623" s="5">
        <f t="shared" si="305"/>
        <v>-1</v>
      </c>
      <c r="BQ623" s="21" t="s">
        <v>165</v>
      </c>
      <c r="BR623" s="5" cm="1">
        <f t="array" ref="BR623">IFERROR(
  INDEX($M616:$M637,
    MATCH(
      _xlfn.SWITCH(BR616,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$E616:$E637, 0
    )
  ),
0
)</f>
        <v>82</v>
      </c>
      <c r="BS623" s="5">
        <v>0</v>
      </c>
      <c r="BT623" s="5">
        <f t="shared" si="306"/>
        <v>82</v>
      </c>
    </row>
    <row r="624" spans="1:72" x14ac:dyDescent="0.3">
      <c r="E624" s="21" t="s">
        <v>103</v>
      </c>
      <c r="F624" s="5">
        <f>INDEX(CharacterData!$A$3:$AV$36, MATCH(E615, CharacterData!$A$3:$A$36, 0), MATCH($E624, CharacterData!$A$2:$AV$2, 0))</f>
        <v>0</v>
      </c>
      <c r="G624" s="5">
        <f>IFERROR(INDEX(BuffData!$B$3:$W$119, MATCH($E615, BuffData!$A$3:$A$119, 0), MATCH($E624, BuffData!$B$2:$W$2, 0)),-1)</f>
        <v>0</v>
      </c>
      <c r="H624" s="5">
        <f>IFERROR(INDEX(BuffData!$X$3:$AS$119, MATCH(H614, BuffData!$A$3:$A$119, 0), MATCH($E624, BuffData!$X$2:$AS$2, 0)),-1)</f>
        <v>-1</v>
      </c>
      <c r="I624" s="5">
        <f>IFERROR(INDEX(BuffData!$AT$3:$BO$119, MATCH(I$16, BuffData!$A$3:$A$119, 0), MATCH($E624, BuffData!$AT$2:$BO$2, 0)),-1)</f>
        <v>0</v>
      </c>
      <c r="J624" s="5">
        <f>IFERROR(INDEX(BuffData!$AT$3:$BO$119, MATCH(J$16, BuffData!$A$3:$A$119, 0), MATCH($E624, BuffData!$AT$2:$BO$2, 0)),-1)</f>
        <v>0</v>
      </c>
      <c r="K624" s="5">
        <f>IFERROR(INDEX(BuffData!$AT$3:$BO$119, MATCH(K$16, BuffData!$A$3:$A$119, 0), MATCH($E624, BuffData!$AT$2:$BO$2, 0)),-1)</f>
        <v>0</v>
      </c>
      <c r="L624" s="5">
        <f>IFERROR(INDEX(SeasonData!$A$3:$W$27, MATCH(L$16, SeasonData!$A$3:$A$116, 0), MATCH(E624, SeasonData!$A$2:$W$2, 0)),-1)</f>
        <v>0</v>
      </c>
      <c r="M624" s="5">
        <f t="shared" si="294"/>
        <v>-1</v>
      </c>
      <c r="N624" s="21" t="s">
        <v>141</v>
      </c>
      <c r="O624" s="5">
        <f>$M626</f>
        <v>131</v>
      </c>
      <c r="P624" s="5">
        <v>0</v>
      </c>
      <c r="Q624" s="5">
        <f>O624+P624</f>
        <v>131</v>
      </c>
      <c r="S624" s="21" t="s">
        <v>141</v>
      </c>
      <c r="T624" s="5">
        <f>$M626</f>
        <v>131</v>
      </c>
      <c r="U624" s="5">
        <v>0</v>
      </c>
      <c r="V624" s="5">
        <f>T624+U624</f>
        <v>131</v>
      </c>
      <c r="X624" s="21" t="s">
        <v>141</v>
      </c>
      <c r="Y624" s="5">
        <f>$M626</f>
        <v>131</v>
      </c>
      <c r="Z624" s="5">
        <v>0</v>
      </c>
      <c r="AA624" s="5">
        <f>Y624+Z624</f>
        <v>131</v>
      </c>
      <c r="AC624" s="21" t="s">
        <v>141</v>
      </c>
      <c r="AD624" s="5">
        <f>$M626</f>
        <v>131</v>
      </c>
      <c r="AE624" s="5">
        <v>0</v>
      </c>
      <c r="AF624" s="5">
        <f>AD624+AE624</f>
        <v>131</v>
      </c>
      <c r="AH624" s="21" t="s">
        <v>141</v>
      </c>
      <c r="AI624" s="5">
        <f>$M626</f>
        <v>131</v>
      </c>
      <c r="AJ624" s="5">
        <v>0</v>
      </c>
      <c r="AK624" s="5">
        <f>AI624+AJ624</f>
        <v>131</v>
      </c>
      <c r="AM624" s="21" t="s">
        <v>141</v>
      </c>
      <c r="AN624" s="5">
        <f>$M626</f>
        <v>131</v>
      </c>
      <c r="AO624" s="5">
        <v>0</v>
      </c>
      <c r="AP624" s="5">
        <f>AN624+AO624</f>
        <v>131</v>
      </c>
      <c r="AR624" s="21" t="s">
        <v>141</v>
      </c>
      <c r="AS624" s="5">
        <f>$M626</f>
        <v>131</v>
      </c>
      <c r="AT624" s="5">
        <v>0</v>
      </c>
      <c r="AU624" s="5">
        <f>AS624+AT624</f>
        <v>131</v>
      </c>
      <c r="AW624" s="21" t="s">
        <v>141</v>
      </c>
      <c r="AX624" s="5">
        <f>$M626</f>
        <v>131</v>
      </c>
      <c r="AY624" s="5">
        <v>0</v>
      </c>
      <c r="AZ624" s="5">
        <f>AX624+AY624</f>
        <v>131</v>
      </c>
      <c r="BB624" s="21" t="s">
        <v>141</v>
      </c>
      <c r="BC624" s="5">
        <f>$M626</f>
        <v>131</v>
      </c>
      <c r="BD624" s="5">
        <v>0</v>
      </c>
      <c r="BE624" s="5">
        <f>BC624+BD624</f>
        <v>131</v>
      </c>
      <c r="BG624" s="21" t="s">
        <v>141</v>
      </c>
      <c r="BH624" s="5">
        <f>$M626</f>
        <v>131</v>
      </c>
      <c r="BI624" s="5">
        <v>0</v>
      </c>
      <c r="BJ624" s="5">
        <f>BH624+BI624</f>
        <v>131</v>
      </c>
      <c r="BL624" s="21" t="s">
        <v>141</v>
      </c>
      <c r="BM624" s="5">
        <f>$M626</f>
        <v>131</v>
      </c>
      <c r="BN624" s="5">
        <v>0</v>
      </c>
      <c r="BO624" s="5">
        <f>BM624+BN624</f>
        <v>131</v>
      </c>
      <c r="BQ624" s="21" t="s">
        <v>141</v>
      </c>
      <c r="BR624" s="5">
        <f>$M626</f>
        <v>131</v>
      </c>
      <c r="BS624" s="5">
        <v>0</v>
      </c>
      <c r="BT624" s="5">
        <f>BR624+BS624</f>
        <v>131</v>
      </c>
    </row>
    <row r="625" spans="5:72" x14ac:dyDescent="0.3">
      <c r="E625" s="21" t="s">
        <v>161</v>
      </c>
      <c r="F625" s="6"/>
      <c r="G625" s="5">
        <f>IFERROR(INDEX(BuffData!$B$3:$W$119, MATCH($E615, BuffData!$A$3:$A$119, 0), MATCH($E625, BuffData!$B$2:$W$2, 0)),-1)</f>
        <v>0</v>
      </c>
      <c r="H625" s="5">
        <f>IFERROR(INDEX(BuffData!$X$3:$AS$119, MATCH(H614, BuffData!$A$3:$A$119, 0), MATCH($E625, BuffData!$X$2:$AS$2, 0)),-1)</f>
        <v>-1</v>
      </c>
      <c r="I625" s="5">
        <f>IFERROR(INDEX(BuffData!$AT$3:$BO$119, MATCH(I$16, BuffData!$A$3:$A$119, 0), MATCH($E625, BuffData!$AT$2:$BO$2, 0)),-1)</f>
        <v>0</v>
      </c>
      <c r="J625" s="5">
        <f>IFERROR(INDEX(BuffData!$AT$3:$BO$119, MATCH(J$16, BuffData!$A$3:$A$119, 0), MATCH($E625, BuffData!$AT$2:$BO$2, 0)),-1)</f>
        <v>58</v>
      </c>
      <c r="K625" s="5">
        <f>IFERROR(INDEX(BuffData!$AT$3:$BO$119, MATCH(K$16, BuffData!$A$3:$A$119, 0), MATCH($E625, BuffData!$AT$2:$BO$2, 0)),-1)</f>
        <v>40</v>
      </c>
      <c r="L625" s="5">
        <f>IFERROR(INDEX(SeasonData!$A$3:$W$27, MATCH(L$16, SeasonData!$A$3:$A$116, 0), MATCH(E625, SeasonData!$A$2:$W$2, 0)),-1)</f>
        <v>0</v>
      </c>
      <c r="M625" s="5">
        <f>SUM(G625:L625)</f>
        <v>97</v>
      </c>
      <c r="N625" s="21" t="s">
        <v>161</v>
      </c>
      <c r="O625" s="5">
        <f>$M625</f>
        <v>97</v>
      </c>
      <c r="P625" s="5">
        <v>0</v>
      </c>
      <c r="Q625" s="5">
        <f t="shared" si="295"/>
        <v>97</v>
      </c>
      <c r="S625" s="21" t="s">
        <v>161</v>
      </c>
      <c r="T625" s="5">
        <f>$M625</f>
        <v>97</v>
      </c>
      <c r="U625" s="5">
        <v>0</v>
      </c>
      <c r="V625" s="5">
        <f t="shared" ref="V625:V631" si="307">T625+U625</f>
        <v>97</v>
      </c>
      <c r="X625" s="21" t="s">
        <v>161</v>
      </c>
      <c r="Y625" s="5">
        <f>$M625</f>
        <v>97</v>
      </c>
      <c r="Z625" s="5">
        <v>0</v>
      </c>
      <c r="AA625" s="5">
        <f t="shared" ref="AA625:AA631" si="308">Y625+Z625</f>
        <v>97</v>
      </c>
      <c r="AC625" s="21" t="s">
        <v>161</v>
      </c>
      <c r="AD625" s="5">
        <f>$M625</f>
        <v>97</v>
      </c>
      <c r="AE625" s="5">
        <v>0</v>
      </c>
      <c r="AF625" s="5">
        <f t="shared" ref="AF625:AF631" si="309">AD625+AE625</f>
        <v>97</v>
      </c>
      <c r="AH625" s="21" t="s">
        <v>161</v>
      </c>
      <c r="AI625" s="5">
        <f>$M625</f>
        <v>97</v>
      </c>
      <c r="AJ625" s="5">
        <v>0</v>
      </c>
      <c r="AK625" s="5">
        <f t="shared" ref="AK625:AK631" si="310">AI625+AJ625</f>
        <v>97</v>
      </c>
      <c r="AM625" s="21" t="s">
        <v>161</v>
      </c>
      <c r="AN625" s="5">
        <f>$M625</f>
        <v>97</v>
      </c>
      <c r="AO625" s="5">
        <v>0</v>
      </c>
      <c r="AP625" s="5">
        <f t="shared" ref="AP625:AP631" si="311">AN625+AO625</f>
        <v>97</v>
      </c>
      <c r="AR625" s="21" t="s">
        <v>161</v>
      </c>
      <c r="AS625" s="5">
        <f>$M625</f>
        <v>97</v>
      </c>
      <c r="AT625" s="5">
        <v>0</v>
      </c>
      <c r="AU625" s="5">
        <f t="shared" ref="AU625:AU631" si="312">AS625+AT625</f>
        <v>97</v>
      </c>
      <c r="AW625" s="21" t="s">
        <v>161</v>
      </c>
      <c r="AX625" s="5">
        <f>$M625</f>
        <v>97</v>
      </c>
      <c r="AY625" s="5">
        <v>0</v>
      </c>
      <c r="AZ625" s="5">
        <f t="shared" ref="AZ625:AZ631" si="313">AX625+AY625</f>
        <v>97</v>
      </c>
      <c r="BB625" s="21" t="s">
        <v>161</v>
      </c>
      <c r="BC625" s="5">
        <f>$M625</f>
        <v>97</v>
      </c>
      <c r="BD625" s="5">
        <v>0</v>
      </c>
      <c r="BE625" s="5">
        <f t="shared" ref="BE625:BE631" si="314">BC625+BD625</f>
        <v>97</v>
      </c>
      <c r="BG625" s="21" t="s">
        <v>161</v>
      </c>
      <c r="BH625" s="5">
        <f>$M625</f>
        <v>97</v>
      </c>
      <c r="BI625" s="5">
        <v>0</v>
      </c>
      <c r="BJ625" s="5">
        <f t="shared" ref="BJ625:BJ631" si="315">BH625+BI625</f>
        <v>97</v>
      </c>
      <c r="BL625" s="21" t="s">
        <v>161</v>
      </c>
      <c r="BM625" s="5">
        <f>$M625</f>
        <v>97</v>
      </c>
      <c r="BN625" s="5">
        <v>0</v>
      </c>
      <c r="BO625" s="5">
        <f t="shared" ref="BO625:BO631" si="316">BM625+BN625</f>
        <v>97</v>
      </c>
      <c r="BQ625" s="21" t="s">
        <v>161</v>
      </c>
      <c r="BR625" s="5">
        <f>$M625</f>
        <v>97</v>
      </c>
      <c r="BS625" s="5">
        <v>0</v>
      </c>
      <c r="BT625" s="5">
        <f t="shared" ref="BT625:BT631" si="317">BR625+BS625</f>
        <v>97</v>
      </c>
    </row>
    <row r="626" spans="5:72" x14ac:dyDescent="0.3">
      <c r="E626" s="21" t="s">
        <v>141</v>
      </c>
      <c r="F626" s="5">
        <f>INDEX(CharacterData!$A$3:$AV$36, MATCH(E615, CharacterData!$A$3:$A$36, 0), MATCH($E626, CharacterData!$A$2:$AV$2, 0))</f>
        <v>60</v>
      </c>
      <c r="G626" s="5">
        <f>IFERROR(INDEX(BuffData!$B$3:$W$119, MATCH($E615, BuffData!$A$3:$A$119, 0), MATCH($E626, BuffData!$B$2:$W$2, 0)),-1)</f>
        <v>72</v>
      </c>
      <c r="H626" s="5">
        <f>IFERROR(
  IF(
    TRIM(INDEX(CharacterData!$G$3:$G$36, MATCH($E615, CharacterData!$A$3:$A$36, 0))) =
    TRIM(INDEX(CharacterData!$G$3:$G$36, MATCH(H614, CharacterData!$A$3:$A$36, 0))),
    INDEX(BuffData!$X$3:$AS$119,
          MATCH(H614, BuffData!$A$3:$A$119, 0),
          MATCH($E626, BuffData!$X$2:$AS$2, 0)
    ),
    0
  ),
-1
)</f>
        <v>-1</v>
      </c>
      <c r="I626" s="5">
        <f>IFERROR(
  IF(
    TRIM(INDEX(CharacterData!$G$3:$G$36, MATCH($E615, CharacterData!$A$3:$A$36, 0))) =
    TRIM(INDEX(CharacterData!$G$3:$G$36, MATCH(I614, CharacterData!$A$3:$A$36, 0))),
    INDEX(BuffData!$AT$3:$BO$119,
          MATCH(I614, BuffData!$A$3:$A$119, 0),
          MATCH($E626, BuffData!$AT$2:$BO$2, 0)
    ),
    0
  ),
-1
)</f>
        <v>0</v>
      </c>
      <c r="J626" s="5">
        <f>IFERROR(
  IF(
    TRIM(INDEX(CharacterData!$G$3:$G$36, MATCH($E615, CharacterData!$A$3:$A$36, 0))) =
    TRIM(INDEX(CharacterData!$G$3:$G$36, MATCH(J614, CharacterData!$A$3:$A$36, 0))),
    INDEX(BuffData!$AT$3:$BO$119,
          MATCH(J614, BuffData!$A$3:$A$119, 0),
          MATCH($E626, BuffData!$AT$2:$BO$2, 0)
    ),
    0
  ),
-1
)</f>
        <v>0</v>
      </c>
      <c r="K626" s="5">
        <f>IFERROR(
  IF(
    TRIM(INDEX(CharacterData!$G$3:$G$36, MATCH($E615, CharacterData!$A$3:$A$36, 0))) =
    TRIM(INDEX(CharacterData!$G$3:$G$36, MATCH(K614, CharacterData!$A$3:$A$36, 0))),
    INDEX(BuffData!$AT$3:$BO$119,
          MATCH(K614, BuffData!$A$3:$A$119, 0),
          MATCH($E626, BuffData!$AT$2:$BO$2, 0)
    ),
    0
  ),
-1
)</f>
        <v>0</v>
      </c>
      <c r="L626" s="5">
        <f>IFERROR(
  IF(
    TRIM(INDEX(CharacterData!$G$3:$G$36, MATCH($E615, CharacterData!$A$3:$A$36, 0))) =
    TRIM(INDEX(CharacterData!$G$3:$G$36, MATCH(L614, CharacterData!$A$3:$A$36, 0))),
    INDEX(SeasonData!$A$3:$W$27,
          MATCH(L614, SeasonData!$A$3:$A$27, 0),
          MATCH($E626, SeasonData!$A$2:$W$2, 0)
    ),
    0
  ),
-1
)</f>
        <v>0</v>
      </c>
      <c r="M626" s="5">
        <f t="shared" ref="M626" si="318">SUM(F626:L626)</f>
        <v>131</v>
      </c>
      <c r="N626" s="22" t="s">
        <v>166</v>
      </c>
      <c r="O626" s="5" cm="1">
        <f t="array" ref="O626">IFERROR(
  INDEX($M616:$M637,
    MATCH(
      _xlfn.SWITCH(O616,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0</v>
      </c>
      <c r="P626" s="5">
        <v>0</v>
      </c>
      <c r="Q626" s="5">
        <f t="shared" si="295"/>
        <v>0</v>
      </c>
      <c r="S626" s="22" t="s">
        <v>166</v>
      </c>
      <c r="T626" s="5" cm="1">
        <f t="array" ref="T626">IFERROR(
  INDEX($M616:$M637,
    MATCH(
      _xlfn.SWITCH(T616,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U626" s="5">
        <v>0</v>
      </c>
      <c r="V626" s="5">
        <f t="shared" si="307"/>
        <v>-1</v>
      </c>
      <c r="X626" s="22" t="s">
        <v>166</v>
      </c>
      <c r="Y626" s="5" cm="1">
        <f t="array" ref="Y626">IFERROR(
  INDEX($M616:$M637,
    MATCH(
      _xlfn.SWITCH(Y616,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Z626" s="5">
        <v>0</v>
      </c>
      <c r="AA626" s="5">
        <f t="shared" si="308"/>
        <v>-1</v>
      </c>
      <c r="AC626" s="22" t="s">
        <v>166</v>
      </c>
      <c r="AD626" s="5" cm="1">
        <f t="array" ref="AD626">IFERROR(
  INDEX($M616:$M637,
    MATCH(
      _xlfn.SWITCH(AD616,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AE626" s="5">
        <v>0</v>
      </c>
      <c r="AF626" s="5">
        <f t="shared" si="309"/>
        <v>-1</v>
      </c>
      <c r="AH626" s="22" t="s">
        <v>166</v>
      </c>
      <c r="AI626" s="5" cm="1">
        <f t="array" ref="AI626">IFERROR(
  INDEX($M616:$M637,
    MATCH(
      _xlfn.SWITCH(AI616,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AJ626" s="5">
        <v>0</v>
      </c>
      <c r="AK626" s="5">
        <f t="shared" si="310"/>
        <v>-1</v>
      </c>
      <c r="AM626" s="22" t="s">
        <v>166</v>
      </c>
      <c r="AN626" s="5" cm="1">
        <f t="array" ref="AN626">IFERROR(
  INDEX($M616:$M637,
    MATCH(
      _xlfn.SWITCH(AN616,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AO626" s="5">
        <v>0</v>
      </c>
      <c r="AP626" s="5">
        <f t="shared" si="311"/>
        <v>-1</v>
      </c>
      <c r="AR626" s="22" t="s">
        <v>166</v>
      </c>
      <c r="AS626" s="5" cm="1">
        <f t="array" ref="AS626">IFERROR(
  INDEX($M616:$M637,
    MATCH(
      _xlfn.SWITCH(AS616,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AT626" s="5">
        <v>0</v>
      </c>
      <c r="AU626" s="5">
        <f t="shared" si="312"/>
        <v>-1</v>
      </c>
      <c r="AW626" s="22" t="s">
        <v>166</v>
      </c>
      <c r="AX626" s="5" cm="1">
        <f t="array" ref="AX626">IFERROR(
  INDEX($M616:$M637,
    MATCH(
      _xlfn.SWITCH(AX616,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AY626" s="5">
        <v>0</v>
      </c>
      <c r="AZ626" s="5">
        <f t="shared" si="313"/>
        <v>-1</v>
      </c>
      <c r="BB626" s="22" t="s">
        <v>166</v>
      </c>
      <c r="BC626" s="5" cm="1">
        <f t="array" ref="BC626">IFERROR(
  INDEX($M616:$M637,
    MATCH(
      _xlfn.SWITCH(BC616,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BD626" s="5">
        <v>0</v>
      </c>
      <c r="BE626" s="5">
        <f t="shared" si="314"/>
        <v>-1</v>
      </c>
      <c r="BG626" s="22" t="s">
        <v>166</v>
      </c>
      <c r="BH626" s="5" cm="1">
        <f t="array" ref="BH626">IFERROR(
  INDEX($M616:$M637,
    MATCH(
      _xlfn.SWITCH(BH616,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BI626" s="5">
        <v>0</v>
      </c>
      <c r="BJ626" s="5">
        <f t="shared" si="315"/>
        <v>-1</v>
      </c>
      <c r="BL626" s="22" t="s">
        <v>166</v>
      </c>
      <c r="BM626" s="5" cm="1">
        <f t="array" ref="BM626">IFERROR(
  INDEX($M616:$M637,
    MATCH(
      _xlfn.SWITCH(BM616,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BN626" s="5">
        <v>0</v>
      </c>
      <c r="BO626" s="5">
        <f t="shared" si="316"/>
        <v>-1</v>
      </c>
      <c r="BQ626" s="22" t="s">
        <v>166</v>
      </c>
      <c r="BR626" s="5" cm="1">
        <f t="array" ref="BR626">IFERROR(
  INDEX($M616:$M637,
    MATCH(
      _xlfn.SWITCH(BR616,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$E616:$E637, 0
    )
  ),
0
)</f>
        <v>-1</v>
      </c>
      <c r="BS626" s="5">
        <v>0</v>
      </c>
      <c r="BT626" s="5">
        <f t="shared" si="317"/>
        <v>-1</v>
      </c>
    </row>
    <row r="627" spans="5:72" x14ac:dyDescent="0.3">
      <c r="E627" s="22" t="s">
        <v>135</v>
      </c>
      <c r="F627" s="6"/>
      <c r="G627" s="5">
        <f>IFERROR(INDEX(BuffData!$B$3:$W$119, MATCH($E615, BuffData!$A$3:$A$119, 0), MATCH($E627, BuffData!$B$2:$W$2, 0)),-1)</f>
        <v>0</v>
      </c>
      <c r="H627" s="5">
        <f>IFERROR(INDEX(BuffData!$X$3:$AS$119, MATCH(H614, BuffData!$A$3:$A$119, 0), MATCH($E627, BuffData!$X$2:$AS$2, 0)),-1)</f>
        <v>-1</v>
      </c>
      <c r="I627" s="5">
        <f>IFERROR(INDEX(BuffData!$AT$3:$BO$119, MATCH(I$16, BuffData!$A$3:$A$119, 0), MATCH($E627, BuffData!$AT$2:$BO$2, 0)),-1)</f>
        <v>0</v>
      </c>
      <c r="J627" s="5">
        <f>IFERROR(INDEX(BuffData!$AT$3:$BO$119, MATCH(J$16, BuffData!$A$3:$A$119, 0), MATCH($E627, BuffData!$AT$2:$BO$2, 0)),-1)</f>
        <v>0</v>
      </c>
      <c r="K627" s="5">
        <f>IFERROR(INDEX(BuffData!$AT$3:$BO$119, MATCH(K$16, BuffData!$A$3:$A$119, 0), MATCH($E627, BuffData!$AT$2:$BO$2, 0)),-1)</f>
        <v>0</v>
      </c>
      <c r="L627" s="5">
        <f>IFERROR(INDEX(SeasonData!$A$3:$W$27, MATCH(L$16, SeasonData!$A$3:$A$116, 0), MATCH(E627, SeasonData!$A$2:$W$2, 0)),-1)</f>
        <v>0</v>
      </c>
      <c r="M627" s="5">
        <f>SUM(G627:L627)</f>
        <v>-1</v>
      </c>
      <c r="N627" s="22" t="s">
        <v>123</v>
      </c>
      <c r="O627" s="5">
        <f>$M632</f>
        <v>-1</v>
      </c>
      <c r="P627" s="5">
        <v>0</v>
      </c>
      <c r="Q627" s="5">
        <f t="shared" si="295"/>
        <v>-1</v>
      </c>
      <c r="S627" s="22" t="s">
        <v>123</v>
      </c>
      <c r="T627" s="5">
        <f>$M632</f>
        <v>-1</v>
      </c>
      <c r="U627" s="5">
        <v>0</v>
      </c>
      <c r="V627" s="5">
        <f t="shared" si="307"/>
        <v>-1</v>
      </c>
      <c r="X627" s="22" t="s">
        <v>123</v>
      </c>
      <c r="Y627" s="5">
        <f>$M632</f>
        <v>-1</v>
      </c>
      <c r="Z627" s="5">
        <v>0</v>
      </c>
      <c r="AA627" s="5">
        <f t="shared" si="308"/>
        <v>-1</v>
      </c>
      <c r="AC627" s="22" t="s">
        <v>123</v>
      </c>
      <c r="AD627" s="5">
        <f>$M632</f>
        <v>-1</v>
      </c>
      <c r="AE627" s="5">
        <v>0</v>
      </c>
      <c r="AF627" s="5">
        <f t="shared" si="309"/>
        <v>-1</v>
      </c>
      <c r="AH627" s="22" t="s">
        <v>123</v>
      </c>
      <c r="AI627" s="5">
        <f>$M632</f>
        <v>-1</v>
      </c>
      <c r="AJ627" s="5">
        <v>0</v>
      </c>
      <c r="AK627" s="5">
        <f t="shared" si="310"/>
        <v>-1</v>
      </c>
      <c r="AM627" s="22" t="s">
        <v>123</v>
      </c>
      <c r="AN627" s="5">
        <f>$M632</f>
        <v>-1</v>
      </c>
      <c r="AO627" s="5">
        <v>0</v>
      </c>
      <c r="AP627" s="5">
        <f t="shared" si="311"/>
        <v>-1</v>
      </c>
      <c r="AR627" s="22" t="s">
        <v>123</v>
      </c>
      <c r="AS627" s="5">
        <f>$M632</f>
        <v>-1</v>
      </c>
      <c r="AT627" s="5">
        <v>0</v>
      </c>
      <c r="AU627" s="5">
        <f t="shared" si="312"/>
        <v>-1</v>
      </c>
      <c r="AW627" s="22" t="s">
        <v>123</v>
      </c>
      <c r="AX627" s="5">
        <f>$M632</f>
        <v>-1</v>
      </c>
      <c r="AY627" s="5">
        <v>0</v>
      </c>
      <c r="AZ627" s="5">
        <f t="shared" si="313"/>
        <v>-1</v>
      </c>
      <c r="BB627" s="22" t="s">
        <v>123</v>
      </c>
      <c r="BC627" s="5">
        <f>$M632</f>
        <v>-1</v>
      </c>
      <c r="BD627" s="5">
        <v>0</v>
      </c>
      <c r="BE627" s="5">
        <f t="shared" si="314"/>
        <v>-1</v>
      </c>
      <c r="BG627" s="22" t="s">
        <v>123</v>
      </c>
      <c r="BH627" s="5">
        <f>$M632</f>
        <v>-1</v>
      </c>
      <c r="BI627" s="5">
        <v>0</v>
      </c>
      <c r="BJ627" s="5">
        <f t="shared" si="315"/>
        <v>-1</v>
      </c>
      <c r="BL627" s="22" t="s">
        <v>123</v>
      </c>
      <c r="BM627" s="5">
        <f>$M632</f>
        <v>-1</v>
      </c>
      <c r="BN627" s="5">
        <v>0</v>
      </c>
      <c r="BO627" s="5">
        <f t="shared" si="316"/>
        <v>-1</v>
      </c>
      <c r="BQ627" s="22" t="s">
        <v>123</v>
      </c>
      <c r="BR627" s="5">
        <f>$M632</f>
        <v>-1</v>
      </c>
      <c r="BS627" s="5">
        <v>0</v>
      </c>
      <c r="BT627" s="5">
        <f t="shared" si="317"/>
        <v>-1</v>
      </c>
    </row>
    <row r="628" spans="5:72" x14ac:dyDescent="0.3">
      <c r="E628" s="22" t="s">
        <v>136</v>
      </c>
      <c r="F628" s="6"/>
      <c r="G628" s="5">
        <f>IFERROR(INDEX(BuffData!$B$3:$W$119, MATCH($E615, BuffData!$A$3:$A$119, 0), MATCH($E628, BuffData!$B$2:$W$2, 0)),-1)</f>
        <v>0</v>
      </c>
      <c r="H628" s="5">
        <f>IFERROR(INDEX(BuffData!$X$3:$AS$119, MATCH(H614, BuffData!$A$3:$A$119, 0), MATCH($E628, BuffData!$X$2:$AS$2, 0)),-1)</f>
        <v>-1</v>
      </c>
      <c r="I628" s="5">
        <f>IFERROR(INDEX(BuffData!$AT$3:$BO$119, MATCH(I$16, BuffData!$A$3:$A$119, 0), MATCH($E628, BuffData!$AT$2:$BO$2, 0)),-1)</f>
        <v>0</v>
      </c>
      <c r="J628" s="5">
        <f>IFERROR(INDEX(BuffData!$AT$3:$BO$119, MATCH(J$16, BuffData!$A$3:$A$119, 0), MATCH($E628, BuffData!$AT$2:$BO$2, 0)),-1)</f>
        <v>0</v>
      </c>
      <c r="K628" s="5">
        <f>IFERROR(INDEX(BuffData!$AT$3:$BO$119, MATCH(K$16, BuffData!$A$3:$A$119, 0), MATCH($E628, BuffData!$AT$2:$BO$2, 0)),-1)</f>
        <v>0</v>
      </c>
      <c r="L628" s="5">
        <f>IFERROR(INDEX(SeasonData!$A$3:$W$27, MATCH(L$16, SeasonData!$A$3:$A$116, 0), MATCH(E628, SeasonData!$A$2:$W$2, 0)),-1)</f>
        <v>0</v>
      </c>
      <c r="M628" s="5">
        <f t="shared" ref="M628:M632" si="319">SUM(G628:L628)</f>
        <v>-1</v>
      </c>
      <c r="N628" s="22" t="s">
        <v>162</v>
      </c>
      <c r="O628" s="5">
        <f>$M633</f>
        <v>24</v>
      </c>
      <c r="P628" s="5">
        <v>0</v>
      </c>
      <c r="Q628" s="5">
        <f t="shared" si="295"/>
        <v>24</v>
      </c>
      <c r="S628" s="22" t="s">
        <v>162</v>
      </c>
      <c r="T628" s="5">
        <f>$M633</f>
        <v>24</v>
      </c>
      <c r="U628" s="5">
        <v>0</v>
      </c>
      <c r="V628" s="5">
        <f t="shared" si="307"/>
        <v>24</v>
      </c>
      <c r="X628" s="22" t="s">
        <v>162</v>
      </c>
      <c r="Y628" s="5">
        <f>$M633</f>
        <v>24</v>
      </c>
      <c r="Z628" s="5">
        <v>0</v>
      </c>
      <c r="AA628" s="5">
        <f t="shared" si="308"/>
        <v>24</v>
      </c>
      <c r="AC628" s="22" t="s">
        <v>162</v>
      </c>
      <c r="AD628" s="5">
        <f>$M633</f>
        <v>24</v>
      </c>
      <c r="AE628" s="5">
        <v>0</v>
      </c>
      <c r="AF628" s="5">
        <f t="shared" si="309"/>
        <v>24</v>
      </c>
      <c r="AH628" s="22" t="s">
        <v>162</v>
      </c>
      <c r="AI628" s="5">
        <f>$M633</f>
        <v>24</v>
      </c>
      <c r="AJ628" s="5">
        <v>0</v>
      </c>
      <c r="AK628" s="5">
        <f t="shared" si="310"/>
        <v>24</v>
      </c>
      <c r="AM628" s="22" t="s">
        <v>162</v>
      </c>
      <c r="AN628" s="5">
        <f>$M633</f>
        <v>24</v>
      </c>
      <c r="AO628" s="5">
        <v>0</v>
      </c>
      <c r="AP628" s="5">
        <f t="shared" si="311"/>
        <v>24</v>
      </c>
      <c r="AR628" s="22" t="s">
        <v>162</v>
      </c>
      <c r="AS628" s="5">
        <f>$M633</f>
        <v>24</v>
      </c>
      <c r="AT628" s="5">
        <v>0</v>
      </c>
      <c r="AU628" s="5">
        <f t="shared" si="312"/>
        <v>24</v>
      </c>
      <c r="AW628" s="22" t="s">
        <v>162</v>
      </c>
      <c r="AX628" s="5">
        <f>$M633</f>
        <v>24</v>
      </c>
      <c r="AY628" s="5">
        <v>0</v>
      </c>
      <c r="AZ628" s="5">
        <f t="shared" si="313"/>
        <v>24</v>
      </c>
      <c r="BB628" s="22" t="s">
        <v>162</v>
      </c>
      <c r="BC628" s="5">
        <f>$M633</f>
        <v>24</v>
      </c>
      <c r="BD628" s="5">
        <v>0</v>
      </c>
      <c r="BE628" s="5">
        <f t="shared" si="314"/>
        <v>24</v>
      </c>
      <c r="BG628" s="22" t="s">
        <v>162</v>
      </c>
      <c r="BH628" s="5">
        <f>$M633</f>
        <v>24</v>
      </c>
      <c r="BI628" s="5">
        <v>0</v>
      </c>
      <c r="BJ628" s="5">
        <f t="shared" si="315"/>
        <v>24</v>
      </c>
      <c r="BL628" s="22" t="s">
        <v>162</v>
      </c>
      <c r="BM628" s="5">
        <f>$M633</f>
        <v>24</v>
      </c>
      <c r="BN628" s="5">
        <v>0</v>
      </c>
      <c r="BO628" s="5">
        <f t="shared" si="316"/>
        <v>24</v>
      </c>
      <c r="BQ628" s="22" t="s">
        <v>162</v>
      </c>
      <c r="BR628" s="5">
        <f>$M633</f>
        <v>24</v>
      </c>
      <c r="BS628" s="5">
        <v>0</v>
      </c>
      <c r="BT628" s="5">
        <f t="shared" si="317"/>
        <v>24</v>
      </c>
    </row>
    <row r="629" spans="5:72" x14ac:dyDescent="0.3">
      <c r="E629" s="22" t="s">
        <v>139</v>
      </c>
      <c r="F629" s="6"/>
      <c r="G629" s="5">
        <f>IFERROR(INDEX(BuffData!$B$3:$W$119, MATCH($E615, BuffData!$A$3:$A$119, 0), MATCH($E629, BuffData!$B$2:$W$2, 0)),-1)</f>
        <v>0</v>
      </c>
      <c r="H629" s="5">
        <f>IFERROR(INDEX(BuffData!$X$3:$AS$119, MATCH(H614, BuffData!$A$3:$A$119, 0), MATCH($E629, BuffData!$X$2:$AS$2, 0)),-1)</f>
        <v>-1</v>
      </c>
      <c r="I629" s="5">
        <f>IFERROR(INDEX(BuffData!$AT$3:$BO$119, MATCH(I$16, BuffData!$A$3:$A$119, 0), MATCH($E629, BuffData!$AT$2:$BO$2, 0)),-1)</f>
        <v>0</v>
      </c>
      <c r="J629" s="5">
        <f>IFERROR(INDEX(BuffData!$AT$3:$BO$119, MATCH(J$16, BuffData!$A$3:$A$119, 0), MATCH($E629, BuffData!$AT$2:$BO$2, 0)),-1)</f>
        <v>0</v>
      </c>
      <c r="K629" s="5">
        <f>IFERROR(INDEX(BuffData!$AT$3:$BO$119, MATCH(K$16, BuffData!$A$3:$A$119, 0), MATCH($E629, BuffData!$AT$2:$BO$2, 0)),-1)</f>
        <v>0</v>
      </c>
      <c r="L629" s="5">
        <f>IFERROR(INDEX(SeasonData!$A$3:$W$27, MATCH(L$16, SeasonData!$A$3:$A$116, 0), MATCH(E629, SeasonData!$A$2:$W$2, 0)),-1)</f>
        <v>0</v>
      </c>
      <c r="M629" s="5">
        <f t="shared" si="319"/>
        <v>-1</v>
      </c>
      <c r="N629" s="5" t="s">
        <v>104</v>
      </c>
      <c r="O629" s="5">
        <f>$M634</f>
        <v>14</v>
      </c>
      <c r="P629" s="5">
        <v>0</v>
      </c>
      <c r="Q629" s="5">
        <f t="shared" si="295"/>
        <v>14</v>
      </c>
      <c r="S629" s="5" t="s">
        <v>104</v>
      </c>
      <c r="T629" s="5">
        <f>$M634</f>
        <v>14</v>
      </c>
      <c r="U629" s="5">
        <v>0</v>
      </c>
      <c r="V629" s="5">
        <f t="shared" si="307"/>
        <v>14</v>
      </c>
      <c r="X629" s="5" t="s">
        <v>104</v>
      </c>
      <c r="Y629" s="5">
        <f>$M634</f>
        <v>14</v>
      </c>
      <c r="Z629" s="5">
        <v>0</v>
      </c>
      <c r="AA629" s="5">
        <f t="shared" si="308"/>
        <v>14</v>
      </c>
      <c r="AC629" s="5" t="s">
        <v>104</v>
      </c>
      <c r="AD629" s="5">
        <f>$M634</f>
        <v>14</v>
      </c>
      <c r="AE629" s="5">
        <v>0</v>
      </c>
      <c r="AF629" s="5">
        <f t="shared" si="309"/>
        <v>14</v>
      </c>
      <c r="AH629" s="5" t="s">
        <v>104</v>
      </c>
      <c r="AI629" s="5">
        <f>$M634</f>
        <v>14</v>
      </c>
      <c r="AJ629" s="5">
        <v>0</v>
      </c>
      <c r="AK629" s="5">
        <f t="shared" si="310"/>
        <v>14</v>
      </c>
      <c r="AM629" s="5" t="s">
        <v>104</v>
      </c>
      <c r="AN629" s="5">
        <f>$M634</f>
        <v>14</v>
      </c>
      <c r="AO629" s="5">
        <v>0</v>
      </c>
      <c r="AP629" s="5">
        <f t="shared" si="311"/>
        <v>14</v>
      </c>
      <c r="AR629" s="5" t="s">
        <v>104</v>
      </c>
      <c r="AS629" s="5">
        <f>$M634</f>
        <v>14</v>
      </c>
      <c r="AT629" s="5">
        <v>0</v>
      </c>
      <c r="AU629" s="5">
        <f t="shared" si="312"/>
        <v>14</v>
      </c>
      <c r="AW629" s="5" t="s">
        <v>104</v>
      </c>
      <c r="AX629" s="5">
        <f>$M634</f>
        <v>14</v>
      </c>
      <c r="AY629" s="5">
        <v>0</v>
      </c>
      <c r="AZ629" s="5">
        <f t="shared" si="313"/>
        <v>14</v>
      </c>
      <c r="BB629" s="5" t="s">
        <v>104</v>
      </c>
      <c r="BC629" s="5">
        <f>$M634</f>
        <v>14</v>
      </c>
      <c r="BD629" s="5">
        <v>0</v>
      </c>
      <c r="BE629" s="5">
        <f t="shared" si="314"/>
        <v>14</v>
      </c>
      <c r="BG629" s="5" t="s">
        <v>104</v>
      </c>
      <c r="BH629" s="5">
        <f>$M634</f>
        <v>14</v>
      </c>
      <c r="BI629" s="5">
        <v>0</v>
      </c>
      <c r="BJ629" s="5">
        <f t="shared" si="315"/>
        <v>14</v>
      </c>
      <c r="BL629" s="5" t="s">
        <v>104</v>
      </c>
      <c r="BM629" s="5">
        <f>$M634</f>
        <v>14</v>
      </c>
      <c r="BN629" s="5">
        <v>0</v>
      </c>
      <c r="BO629" s="5">
        <f t="shared" si="316"/>
        <v>14</v>
      </c>
      <c r="BQ629" s="5" t="s">
        <v>104</v>
      </c>
      <c r="BR629" s="5">
        <f>$M634</f>
        <v>14</v>
      </c>
      <c r="BS629" s="5">
        <v>0</v>
      </c>
      <c r="BT629" s="5">
        <f t="shared" si="317"/>
        <v>14</v>
      </c>
    </row>
    <row r="630" spans="5:72" x14ac:dyDescent="0.3">
      <c r="E630" s="22" t="s">
        <v>137</v>
      </c>
      <c r="F630" s="6"/>
      <c r="G630" s="5">
        <f>IFERROR(INDEX(BuffData!$B$3:$W$119, MATCH($E615, BuffData!$A$3:$A$119, 0), MATCH($E630, BuffData!$B$2:$W$2, 0)),-1)</f>
        <v>0</v>
      </c>
      <c r="H630" s="5">
        <f>IFERROR(INDEX(BuffData!$X$3:$AS$119, MATCH(H614, BuffData!$A$3:$A$119, 0), MATCH($E630, BuffData!$X$2:$AS$2, 0)),-1)</f>
        <v>-1</v>
      </c>
      <c r="I630" s="5">
        <f>IFERROR(INDEX(BuffData!$AT$3:$BO$119, MATCH(I$16, BuffData!$A$3:$A$119, 0), MATCH($E630, BuffData!$AT$2:$BO$2, 0)),-1)</f>
        <v>0</v>
      </c>
      <c r="J630" s="5">
        <f>IFERROR(INDEX(BuffData!$AT$3:$BO$119, MATCH(J$16, BuffData!$A$3:$A$119, 0), MATCH($E630, BuffData!$AT$2:$BO$2, 0)),-1)</f>
        <v>0</v>
      </c>
      <c r="K630" s="5">
        <f>IFERROR(INDEX(BuffData!$AT$3:$BO$119, MATCH(K$16, BuffData!$A$3:$A$119, 0), MATCH($E630, BuffData!$AT$2:$BO$2, 0)),-1)</f>
        <v>0</v>
      </c>
      <c r="L630" s="5">
        <f>IFERROR(INDEX(SeasonData!$A$3:$W$27, MATCH(L$16, SeasonData!$A$3:$A$116, 0), MATCH(E630, SeasonData!$A$2:$W$2, 0)),-1)</f>
        <v>0</v>
      </c>
      <c r="M630" s="5">
        <f t="shared" si="319"/>
        <v>-1</v>
      </c>
      <c r="N630" s="5" t="s">
        <v>110</v>
      </c>
      <c r="O630" s="5">
        <f>$M635</f>
        <v>-1</v>
      </c>
      <c r="P630" s="5">
        <v>0</v>
      </c>
      <c r="Q630" s="5">
        <f t="shared" si="295"/>
        <v>-1</v>
      </c>
      <c r="S630" s="5" t="s">
        <v>110</v>
      </c>
      <c r="T630" s="5">
        <f>$M635</f>
        <v>-1</v>
      </c>
      <c r="U630" s="5">
        <v>0</v>
      </c>
      <c r="V630" s="5">
        <f t="shared" si="307"/>
        <v>-1</v>
      </c>
      <c r="X630" s="5" t="s">
        <v>110</v>
      </c>
      <c r="Y630" s="5">
        <f>$M635</f>
        <v>-1</v>
      </c>
      <c r="Z630" s="5">
        <v>0</v>
      </c>
      <c r="AA630" s="5">
        <f t="shared" si="308"/>
        <v>-1</v>
      </c>
      <c r="AC630" s="5" t="s">
        <v>110</v>
      </c>
      <c r="AD630" s="5">
        <f>$M635</f>
        <v>-1</v>
      </c>
      <c r="AE630" s="5">
        <v>0</v>
      </c>
      <c r="AF630" s="5">
        <f t="shared" si="309"/>
        <v>-1</v>
      </c>
      <c r="AH630" s="5" t="s">
        <v>110</v>
      </c>
      <c r="AI630" s="5">
        <f>$M635</f>
        <v>-1</v>
      </c>
      <c r="AJ630" s="5">
        <v>0</v>
      </c>
      <c r="AK630" s="5">
        <f t="shared" si="310"/>
        <v>-1</v>
      </c>
      <c r="AM630" s="5" t="s">
        <v>110</v>
      </c>
      <c r="AN630" s="5">
        <f>$M635</f>
        <v>-1</v>
      </c>
      <c r="AO630" s="5">
        <v>0</v>
      </c>
      <c r="AP630" s="5">
        <f t="shared" si="311"/>
        <v>-1</v>
      </c>
      <c r="AR630" s="5" t="s">
        <v>110</v>
      </c>
      <c r="AS630" s="5">
        <f>$M635</f>
        <v>-1</v>
      </c>
      <c r="AT630" s="5">
        <v>0</v>
      </c>
      <c r="AU630" s="5">
        <f t="shared" si="312"/>
        <v>-1</v>
      </c>
      <c r="AW630" s="5" t="s">
        <v>110</v>
      </c>
      <c r="AX630" s="5">
        <f>$M635</f>
        <v>-1</v>
      </c>
      <c r="AY630" s="5">
        <v>0</v>
      </c>
      <c r="AZ630" s="5">
        <f t="shared" si="313"/>
        <v>-1</v>
      </c>
      <c r="BB630" s="5" t="s">
        <v>110</v>
      </c>
      <c r="BC630" s="5">
        <f>$M635</f>
        <v>-1</v>
      </c>
      <c r="BD630" s="5">
        <v>0</v>
      </c>
      <c r="BE630" s="5">
        <f t="shared" si="314"/>
        <v>-1</v>
      </c>
      <c r="BG630" s="5" t="s">
        <v>110</v>
      </c>
      <c r="BH630" s="5">
        <f>$M635</f>
        <v>-1</v>
      </c>
      <c r="BI630" s="5">
        <v>0</v>
      </c>
      <c r="BJ630" s="5">
        <f t="shared" si="315"/>
        <v>-1</v>
      </c>
      <c r="BL630" s="5" t="s">
        <v>110</v>
      </c>
      <c r="BM630" s="5">
        <f>$M635</f>
        <v>-1</v>
      </c>
      <c r="BN630" s="5">
        <v>0</v>
      </c>
      <c r="BO630" s="5">
        <f t="shared" si="316"/>
        <v>-1</v>
      </c>
      <c r="BQ630" s="5" t="s">
        <v>110</v>
      </c>
      <c r="BR630" s="5">
        <f>$M635</f>
        <v>-1</v>
      </c>
      <c r="BS630" s="5">
        <v>0</v>
      </c>
      <c r="BT630" s="5">
        <f t="shared" si="317"/>
        <v>-1</v>
      </c>
    </row>
    <row r="631" spans="5:72" x14ac:dyDescent="0.3">
      <c r="E631" s="22" t="s">
        <v>138</v>
      </c>
      <c r="F631" s="6"/>
      <c r="G631" s="5">
        <f>IFERROR(INDEX(BuffData!$B$3:$W$119, MATCH($E615, BuffData!$A$3:$A$119, 0), MATCH($E631, BuffData!$B$2:$W$2, 0)),-1)</f>
        <v>0</v>
      </c>
      <c r="H631" s="5">
        <f>IFERROR(INDEX(BuffData!$X$3:$AS$119, MATCH(H614, BuffData!$A$3:$A$119, 0), MATCH($E631, BuffData!$X$2:$AS$2, 0)),-1)</f>
        <v>-1</v>
      </c>
      <c r="I631" s="5">
        <f>IFERROR(INDEX(BuffData!$AT$3:$BO$119, MATCH(I$16, BuffData!$A$3:$A$119, 0), MATCH($E631, BuffData!$AT$2:$BO$2, 0)),-1)</f>
        <v>0</v>
      </c>
      <c r="J631" s="5">
        <f>IFERROR(INDEX(BuffData!$AT$3:$BO$119, MATCH(J$16, BuffData!$A$3:$A$119, 0), MATCH($E631, BuffData!$AT$2:$BO$2, 0)),-1)</f>
        <v>0</v>
      </c>
      <c r="K631" s="5">
        <f>IFERROR(INDEX(BuffData!$AT$3:$BO$119, MATCH(K$16, BuffData!$A$3:$A$119, 0), MATCH($E631, BuffData!$AT$2:$BO$2, 0)),-1)</f>
        <v>0</v>
      </c>
      <c r="L631" s="5">
        <f>IFERROR(INDEX(SeasonData!$A$3:$W$27, MATCH(L$16, SeasonData!$A$3:$A$116, 0), MATCH(E631, SeasonData!$A$2:$W$2, 0)),-1)</f>
        <v>0</v>
      </c>
      <c r="M631" s="5">
        <f t="shared" si="319"/>
        <v>-1</v>
      </c>
      <c r="N631" s="5" t="s">
        <v>133</v>
      </c>
      <c r="O631" s="5">
        <f>$M636</f>
        <v>-1</v>
      </c>
      <c r="P631" s="5">
        <v>0</v>
      </c>
      <c r="Q631" s="5">
        <f t="shared" si="295"/>
        <v>-1</v>
      </c>
      <c r="S631" s="5" t="s">
        <v>133</v>
      </c>
      <c r="T631" s="5">
        <f>$M636</f>
        <v>-1</v>
      </c>
      <c r="U631" s="5">
        <v>0</v>
      </c>
      <c r="V631" s="5">
        <f t="shared" si="307"/>
        <v>-1</v>
      </c>
      <c r="X631" s="5" t="s">
        <v>133</v>
      </c>
      <c r="Y631" s="5">
        <f>$M636</f>
        <v>-1</v>
      </c>
      <c r="Z631" s="5">
        <v>0</v>
      </c>
      <c r="AA631" s="5">
        <f t="shared" si="308"/>
        <v>-1</v>
      </c>
      <c r="AC631" s="5" t="s">
        <v>133</v>
      </c>
      <c r="AD631" s="5">
        <f>$M636</f>
        <v>-1</v>
      </c>
      <c r="AE631" s="5">
        <v>0</v>
      </c>
      <c r="AF631" s="5">
        <f t="shared" si="309"/>
        <v>-1</v>
      </c>
      <c r="AH631" s="5" t="s">
        <v>133</v>
      </c>
      <c r="AI631" s="5">
        <f>$M636</f>
        <v>-1</v>
      </c>
      <c r="AJ631" s="5">
        <v>0</v>
      </c>
      <c r="AK631" s="5">
        <f t="shared" si="310"/>
        <v>-1</v>
      </c>
      <c r="AM631" s="5" t="s">
        <v>133</v>
      </c>
      <c r="AN631" s="5">
        <f>$M636</f>
        <v>-1</v>
      </c>
      <c r="AO631" s="5">
        <v>0</v>
      </c>
      <c r="AP631" s="5">
        <f t="shared" si="311"/>
        <v>-1</v>
      </c>
      <c r="AR631" s="5" t="s">
        <v>133</v>
      </c>
      <c r="AS631" s="5">
        <f>$M636</f>
        <v>-1</v>
      </c>
      <c r="AT631" s="5">
        <v>0</v>
      </c>
      <c r="AU631" s="5">
        <f t="shared" si="312"/>
        <v>-1</v>
      </c>
      <c r="AW631" s="5" t="s">
        <v>133</v>
      </c>
      <c r="AX631" s="5">
        <f>$M636</f>
        <v>-1</v>
      </c>
      <c r="AY631" s="5">
        <v>0</v>
      </c>
      <c r="AZ631" s="5">
        <f t="shared" si="313"/>
        <v>-1</v>
      </c>
      <c r="BB631" s="5" t="s">
        <v>133</v>
      </c>
      <c r="BC631" s="5">
        <f>$M636</f>
        <v>-1</v>
      </c>
      <c r="BD631" s="5">
        <v>0</v>
      </c>
      <c r="BE631" s="5">
        <f t="shared" si="314"/>
        <v>-1</v>
      </c>
      <c r="BG631" s="5" t="s">
        <v>133</v>
      </c>
      <c r="BH631" s="5">
        <f>$M636</f>
        <v>-1</v>
      </c>
      <c r="BI631" s="5">
        <v>0</v>
      </c>
      <c r="BJ631" s="5">
        <f t="shared" si="315"/>
        <v>-1</v>
      </c>
      <c r="BL631" s="5" t="s">
        <v>133</v>
      </c>
      <c r="BM631" s="5">
        <f>$M636</f>
        <v>-1</v>
      </c>
      <c r="BN631" s="5">
        <v>0</v>
      </c>
      <c r="BO631" s="5">
        <f t="shared" si="316"/>
        <v>-1</v>
      </c>
      <c r="BQ631" s="5" t="s">
        <v>133</v>
      </c>
      <c r="BR631" s="5">
        <f>$M636</f>
        <v>-1</v>
      </c>
      <c r="BS631" s="5">
        <v>0</v>
      </c>
      <c r="BT631" s="5">
        <f t="shared" si="317"/>
        <v>-1</v>
      </c>
    </row>
    <row r="632" spans="5:72" x14ac:dyDescent="0.3">
      <c r="E632" s="22" t="s">
        <v>123</v>
      </c>
      <c r="F632" s="6"/>
      <c r="G632" s="5">
        <f>IFERROR(INDEX(BuffData!$B$3:$W$119, MATCH($E615, BuffData!$A$3:$A$119, 0), MATCH($E632, BuffData!$B$2:$W$2, 0)),-1)</f>
        <v>0</v>
      </c>
      <c r="H632" s="5">
        <f>IFERROR(
  IF(
    TRIM(INDEX(CharacterData!$G$3:$G$36, MATCH($E615, CharacterData!$A$3:$A$36, 0))) =
    TRIM(INDEX(CharacterData!$G$3:$G$36, MATCH(H614, CharacterData!$A$3:$A$36, 0))),
    INDEX(BuffData!$X$3:$AS$119,
          MATCH(H614, BuffData!$A$3:$A$119, 0),
          MATCH($E632, BuffData!$X$2:$AS$2, 0)
    ),
    0
  ),
-1
)</f>
        <v>-1</v>
      </c>
      <c r="I632" s="5">
        <f>IFERROR(
  IF(
    TRIM(INDEX(CharacterData!$G$3:$G$36, MATCH($E615, CharacterData!$A$3:$A$36, 0))) =
    TRIM(INDEX(CharacterData!$G$3:$G$36, MATCH(I614, CharacterData!$A$3:$A$36, 0))),
    INDEX(BuffData!$AT$3:$BO$119,
          MATCH(I614, BuffData!$A$3:$A$119, 0),
          MATCH($E632, BuffData!$AT$2:$BO$2, 0)
    ),
    0
  ),
-1
)</f>
        <v>0</v>
      </c>
      <c r="J632" s="5">
        <f>IFERROR(
  IF(
    TRIM(INDEX(CharacterData!$G$3:$G$36, MATCH($E615, CharacterData!$A$3:$A$36, 0))) =
    TRIM(INDEX(CharacterData!$G$3:$G$36, MATCH(J614, CharacterData!$A$3:$A$36, 0))),
    INDEX(BuffData!$AT$3:$BO$119,
          MATCH(J614, BuffData!$A$3:$A$119, 0),
          MATCH($E632, BuffData!$AT$2:$BO$2, 0)
    ),
    0
  ),
-1
)</f>
        <v>0</v>
      </c>
      <c r="K632" s="5">
        <f>IFERROR(
  IF(
    TRIM(INDEX(CharacterData!$G$3:$G$36, MATCH($E615, CharacterData!$A$3:$A$36, 0))) =
    TRIM(INDEX(CharacterData!$G$3:$G$36, MATCH(K614, CharacterData!$A$3:$A$36, 0))),
    INDEX(BuffData!$AT$3:$BO$119,
          MATCH(K614, BuffData!$A$3:$A$119, 0),
          MATCH($E632, BuffData!$AT$2:$BO$2, 0)
    ),
    0
  ),
-1
)</f>
        <v>0</v>
      </c>
      <c r="L632" s="5">
        <f>IFERROR(
  IF(
    TRIM(INDEX(CharacterData!$G$3:$G$36, MATCH($E615, CharacterData!$A$3:$A$36, 0))) =
    TRIM(INDEX(CharacterData!$G$3:$G$36, MATCH(L614, CharacterData!$A$3:$A$36, 0))),
    INDEX(SeasonData!$A$3:$W$27,
          MATCH(L614, SeasonData!$A$3:$A$27, 0),
          MATCH($E632, SeasonData!$A$2:$W$2, 0)
    ),
    0
  ),
-1
)</f>
        <v>0</v>
      </c>
      <c r="M632" s="5">
        <f t="shared" si="319"/>
        <v>-1</v>
      </c>
    </row>
    <row r="633" spans="5:72" x14ac:dyDescent="0.3">
      <c r="E633" s="22" t="s">
        <v>162</v>
      </c>
      <c r="F633" s="6"/>
      <c r="G633" s="5">
        <f>IFERROR(INDEX(BuffData!$B$3:$W$119, MATCH($E615, BuffData!$A$3:$A$119, 0), MATCH($E633, BuffData!$B$2:$W$2, 0)),-1)</f>
        <v>0</v>
      </c>
      <c r="H633" s="5">
        <f>IFERROR(INDEX(BuffData!$X$3:$AS$119, MATCH(H614, BuffData!$A$3:$A$119, 0), MATCH($E633, BuffData!$X$2:$AS$2, 0)),-1)</f>
        <v>-1</v>
      </c>
      <c r="I633" s="5">
        <f>IFERROR(INDEX(BuffData!$AT$3:$BO$119, MATCH(I$16, BuffData!$A$3:$A$119, 0), MATCH($E633, BuffData!$AT$2:$BO$2, 0)),-1)</f>
        <v>0</v>
      </c>
      <c r="J633" s="5">
        <f>IFERROR(INDEX(BuffData!$AT$3:$BO$119, MATCH(J$16, BuffData!$A$3:$A$119, 0), MATCH($E633, BuffData!$AT$2:$BO$2, 0)),-1)</f>
        <v>0</v>
      </c>
      <c r="K633" s="5">
        <f>IFERROR(INDEX(BuffData!$AT$3:$BO$119, MATCH(K$16, BuffData!$A$3:$A$119, 0), MATCH($E633, BuffData!$AT$2:$BO$2, 0)),-1)</f>
        <v>25</v>
      </c>
      <c r="L633" s="5">
        <f>IFERROR(INDEX(SeasonData!$A$3:$W$27, MATCH(L$16, SeasonData!$A$3:$A$116, 0), MATCH(E633, SeasonData!$A$2:$W$2, 0)),-1)</f>
        <v>0</v>
      </c>
      <c r="M633" s="5">
        <f>SUM(G633:L633)</f>
        <v>24</v>
      </c>
      <c r="O633" s="5" t="s">
        <v>167</v>
      </c>
      <c r="P633" s="5">
        <f>Q618 * (Q619+100)/100 * Q620/100 * ((1-Q621/100) + Q621/100*Q622/100) * (Q623+Q624+Q625+100)/100 * (Q626+Q627+Q628+100)/100 * (800 + 8*$N$3 ) / (800 + 8*$N$3 + (792 + 8*$N$4)*(1-Q629/100)) * (1+Q630/100) * (1 - $Q$3/100 + Q631/100)</f>
        <v>12915.192421905354</v>
      </c>
      <c r="T633" s="5" t="s">
        <v>167</v>
      </c>
      <c r="U633" s="5">
        <f>V618 * (V619+100)/100 * V620/100 * ((1-V621/100) + V621/100*V622/100) * (V623+V624+V625+100)/100 * (V626+V627+V628+100)/100 * (800 + 8*$N$3 ) / (800 + 8*$N$3 + (792 + 8*$N$4)*(1-V629/100)) * (1+V630/100) * (1 - $Q$3/100 + V631/100)</f>
        <v>16939.430091811246</v>
      </c>
      <c r="Y633" s="5" t="s">
        <v>167</v>
      </c>
      <c r="Z633" s="5">
        <f>AA618 * (AA619+100)/100 * AA620/100 * ((1-AA621/100) + AA621/100*AA622/100) * (AA623+AA624+AA625+100)/100 * (AA626+AA627+AA628+100)/100 * (800 + 8*$N$3 ) / (800 + 8*$N$3 + (792 + 8*$N$4)*(1-AA629/100)) * (1+AA630/100) * (1 - $Q$3/100 + AA631/100)</f>
        <v>10618.213044640333</v>
      </c>
      <c r="AD633" s="5" t="s">
        <v>167</v>
      </c>
      <c r="AE633" s="5">
        <f>AF618 * (AF619+100)/100 * AF620/100 * ((1-AF621/100) + AF621/100*AF622/100) * (AF623+AF624+AF625+100)/100 * (AF626+AF627+AF628+100)/100 * (800 + 8*$N$3 ) / (800 + 8*$N$3 + (792 + 8*$N$4)*(1-AF629/100)) * (1+AF630/100) * (1 - $Q$3/100 + AF631/100)</f>
        <v>24845.830041336099</v>
      </c>
      <c r="AI633" s="5" t="s">
        <v>167</v>
      </c>
      <c r="AJ633" s="5">
        <f>AK618 * (AK619+100)/100 * AK620/100 * ((1-AK621/100) + AK621/100*AK622/100) * (AK623+AK624+AK625+100)/100 * (AK626+AK627+AK628+100)/100 * (800 + 8*$N$3 ) / (800 + 8*$N$3 + (792 + 8*$N$4)*(1-AK629/100)) * (1+AK630/100) * (1 - $Q$3/100 + AK631/100)</f>
        <v>26531.5353243766</v>
      </c>
      <c r="AN633" s="5" t="s">
        <v>167</v>
      </c>
      <c r="AO633" s="5">
        <f>AP618 * (AP619+100)/100 * AP620/100 * ((1-AP621/100) + AP621/100*AP622/100) * (AP623+AP624+AP625+100)/100 * (AP626+AP627+AP628+100)/100 * (800 + 8*$N$3 ) / (800 + 8*$N$3 + (792 + 8*$N$4)*(1-AP629/100)) * (1+AP630/100) * (1 - $Q$3/100 + AP631/100)</f>
        <v>42048.746226615767</v>
      </c>
      <c r="AS633" s="5" t="s">
        <v>167</v>
      </c>
      <c r="AT633" s="5">
        <f>AU618 * (AU619+100)/100 * AU620/100 * ((1-AU621/100) + AU621/100*AU622/100) * (AU623+AU624+AU625+100)/100 * (AU626+AU627+AU628+100)/100 * (800 + 8*$N$3 ) / (800 + 8*$N$3 + (792 + 8*$N$4)*(1-AU629/100)) * (1+AU630/100) * (1 - $Q$3/100 + AU631/100)</f>
        <v>30578.555309931755</v>
      </c>
      <c r="AX633" s="5" t="s">
        <v>167</v>
      </c>
      <c r="AY633" s="5">
        <f>AZ618 * (AZ619+100)/100 * AZ620/100 * ((1-AZ621/100) + AZ621/100*AZ622/100) * (AZ623+AZ624+AZ625+100)/100 * (AZ626+AZ627+AZ628+100)/100 * (800 + 8*$N$3 ) / (800 + 8*$N$3 + (792 + 8*$N$4)*(1-AZ629/100)) * (1+AZ630/100) * (1 - $Q$3/100 + AZ631/100)</f>
        <v>42480.015418683623</v>
      </c>
      <c r="BC633" s="5" t="s">
        <v>167</v>
      </c>
      <c r="BD633" s="5">
        <f>BE618 * (BE619+100)/100 * BE620/100 * ((1-BE621/100) + BE621/100*BE622/100) * (BE623+BE624+BE625+100)/100 * (BE626+BE627+BE628+100)/100 * (800 + 8*$N$3 ) / (800 + 8*$N$3 + (792 + 8*$N$4)*(1-BE629/100)) * (1+BE630/100) * (1 - $Q$3/100 + BE631/100)</f>
        <v>31820.324053482287</v>
      </c>
      <c r="BH633" s="5" t="s">
        <v>167</v>
      </c>
      <c r="BI633" s="5">
        <f>BJ618 * (BJ619+100)/100 * BJ620/100 * ((1-BJ621/100) + BJ621/100*BJ622/100) * (BJ623+BJ624+BJ625+100)/100 * (BJ626+BJ627+BJ628+100)/100 * (800 + 8*$N$3 ) / (800 + 8*$N$3 + (792 + 8*$N$4)*(1-BJ629/100)) * (1+BJ630/100) * (1 - $Q$3/100 + BJ631/100)</f>
        <v>70626.650707101333</v>
      </c>
      <c r="BM633" s="5" t="s">
        <v>167</v>
      </c>
      <c r="BN633" s="5">
        <f>BO618 * (BO619+100)/100 * BO620/100 * ((1-BO621/100) + BO621/100*BO622/100) * (BO623+BO624+BO625+100)/100 * (BO626+BO627+BO628+100)/100 * (800 + 8*$N$3 ) / (800 + 8*$N$3 + (792 + 8*$N$4)*(1-BO629/100)) * (1+BO630/100) * (1 - $Q$3/100 + BO631/100)</f>
        <v>104442.5691852376</v>
      </c>
      <c r="BR633" s="5" t="s">
        <v>167</v>
      </c>
      <c r="BS633" s="5">
        <f>BT618 * (BT619+100)/100 * BT620/100 * ((1-BT621/100) + BT621/100*BT622/100) * (BT623+BT624+BT625+100)/100 * (BT626+BT627+BT628+100)/100 * (800 + 8*$N$3 ) / (800 + 8*$N$3 + (792 + 8*$N$4)*(1-BT629/100)) * (1+BT630/100) * (1 - $Q$3/100 + BT631/100)</f>
        <v>70626.650707101333</v>
      </c>
    </row>
    <row r="634" spans="5:72" x14ac:dyDescent="0.3">
      <c r="E634" s="5" t="s">
        <v>104</v>
      </c>
      <c r="F634" s="6"/>
      <c r="G634" s="5">
        <f>IFERROR(INDEX(BuffData!$B$3:$W$119, MATCH($E615, BuffData!$A$3:$A$119, 0), MATCH($E634, BuffData!$B$2:$W$2, 0)),-1)</f>
        <v>15</v>
      </c>
      <c r="H634" s="5">
        <f>IFERROR(INDEX(BuffData!$X$3:$AS$119, MATCH(H614, BuffData!$A$3:$A$119, 0), MATCH($E634, BuffData!$X$2:$AS$2, 0)),-1)</f>
        <v>-1</v>
      </c>
      <c r="I634" s="5">
        <f>IFERROR(INDEX(BuffData!$AT$3:$BO$119, MATCH(I$16, BuffData!$A$3:$A$119, 0), MATCH($E634, BuffData!$AT$2:$BO$2, 0)),-1)</f>
        <v>0</v>
      </c>
      <c r="J634" s="5">
        <f>IFERROR(INDEX(BuffData!$AT$3:$BO$119, MATCH(J$16, BuffData!$A$3:$A$119, 0), MATCH($E634, BuffData!$AT$2:$BO$2, 0)),-1)</f>
        <v>0</v>
      </c>
      <c r="K634" s="5">
        <f>IFERROR(INDEX(BuffData!$AT$3:$BO$119, MATCH(K$16, BuffData!$A$3:$A$119, 0), MATCH($E634, BuffData!$AT$2:$BO$2, 0)),-1)</f>
        <v>0</v>
      </c>
      <c r="L634" s="5">
        <f>IFERROR(INDEX(SeasonData!$A$3:$W$27, MATCH(L$16, SeasonData!$A$3:$A$116, 0), MATCH(E634, SeasonData!$A$2:$W$2, 0)),-1)</f>
        <v>0</v>
      </c>
      <c r="M634" s="5">
        <f t="shared" ref="M634:M636" si="320">SUM(G634:L634)</f>
        <v>14</v>
      </c>
    </row>
    <row r="635" spans="5:72" x14ac:dyDescent="0.3">
      <c r="E635" s="5" t="s">
        <v>110</v>
      </c>
      <c r="F635" s="6"/>
      <c r="G635" s="5">
        <f>IFERROR(INDEX(BuffData!$B$3:$W$119, MATCH($E615, BuffData!$A$3:$A$119, 0), MATCH($E635, BuffData!$B$2:$W$2, 0)),-1)</f>
        <v>0</v>
      </c>
      <c r="H635" s="5">
        <f>IFERROR(INDEX(BuffData!$X$3:$AS$119, MATCH(H614, BuffData!$A$3:$A$119, 0), MATCH($E635, BuffData!$X$2:$AS$2, 0)),-1)</f>
        <v>-1</v>
      </c>
      <c r="I635" s="5">
        <f>IFERROR(INDEX(BuffData!$AT$3:$BO$119, MATCH(I$16, BuffData!$A$3:$A$119, 0), MATCH($E635, BuffData!$AT$2:$BO$2, 0)),-1)</f>
        <v>0</v>
      </c>
      <c r="J635" s="5">
        <f>IFERROR(INDEX(BuffData!$AT$3:$BO$119, MATCH(J$16, BuffData!$A$3:$A$119, 0), MATCH($E635, BuffData!$AT$2:$BO$2, 0)),-1)</f>
        <v>0</v>
      </c>
      <c r="K635" s="5">
        <f>IFERROR(INDEX(BuffData!$AT$3:$BO$119, MATCH(K$16, BuffData!$A$3:$A$119, 0), MATCH($E635, BuffData!$AT$2:$BO$2, 0)),-1)</f>
        <v>0</v>
      </c>
      <c r="L635" s="5">
        <f>IFERROR(INDEX(SeasonData!$A$3:$W$27, MATCH(L$16, SeasonData!$A$3:$A$116, 0), MATCH(E635, SeasonData!$A$2:$W$2, 0)),-1)</f>
        <v>0</v>
      </c>
      <c r="M635" s="5">
        <f t="shared" si="320"/>
        <v>-1</v>
      </c>
    </row>
    <row r="636" spans="5:72" x14ac:dyDescent="0.3">
      <c r="E636" s="5" t="s">
        <v>133</v>
      </c>
      <c r="F636" s="6"/>
      <c r="G636" s="5">
        <f>IFERROR(INDEX(BuffData!$B$3:$W$119, MATCH($E615, BuffData!$A$3:$A$119, 0), MATCH($E636, BuffData!$B$2:$W$2, 0)),-1)</f>
        <v>0</v>
      </c>
      <c r="H636" s="5">
        <f>IFERROR(INDEX(BuffData!$X$3:$AS$119, MATCH(H614, BuffData!$A$3:$A$119, 0), MATCH($E636, BuffData!$X$2:$AS$2, 0)),-1)</f>
        <v>-1</v>
      </c>
      <c r="I636" s="5">
        <f>IFERROR(INDEX(BuffData!$AT$3:$BO$119, MATCH(I$16, BuffData!$A$3:$A$119, 0), MATCH($E636, BuffData!$AT$2:$BO$2, 0)),-1)</f>
        <v>0</v>
      </c>
      <c r="J636" s="5">
        <f>IFERROR(INDEX(BuffData!$AT$3:$BO$119, MATCH(J$16, BuffData!$A$3:$A$119, 0), MATCH($E636, BuffData!$AT$2:$BO$2, 0)),-1)</f>
        <v>0</v>
      </c>
      <c r="K636" s="5">
        <f>IFERROR(INDEX(BuffData!$AT$3:$BO$119, MATCH(K$16, BuffData!$A$3:$A$119, 0), MATCH($E636, BuffData!$AT$2:$BO$2, 0)),-1)</f>
        <v>0</v>
      </c>
      <c r="L636" s="5">
        <f>IFERROR(INDEX(SeasonData!$A$3:$W$27, MATCH(L$16, SeasonData!$A$3:$A$116, 0), MATCH(E636, SeasonData!$A$2:$W$2, 0)),-1)</f>
        <v>0</v>
      </c>
      <c r="M636" s="5">
        <f t="shared" si="320"/>
        <v>-1</v>
      </c>
    </row>
    <row r="640" spans="5:72" x14ac:dyDescent="0.3">
      <c r="H640" s="5" t="str">
        <f>IFERROR(
  CHOOSE(
    MATCH(E641, $E$2:$E$4, 0),
    $E$3, $E$4, $E$2
  ),
  "선택 필요"
)</f>
        <v>선택 필요</v>
      </c>
      <c r="I640" s="5" t="str">
        <f>$E$2</f>
        <v>유노</v>
      </c>
      <c r="J640" s="5" t="str">
        <f>$E$3</f>
        <v>린네</v>
      </c>
      <c r="K640" s="5" t="str">
        <f>$E$4</f>
        <v>모니에</v>
      </c>
      <c r="L640" s="5" t="str">
        <f>$K$3</f>
        <v>능양</v>
      </c>
      <c r="N640" s="23" t="s">
        <v>152</v>
      </c>
    </row>
    <row r="641" spans="1:37" x14ac:dyDescent="0.3">
      <c r="E641" s="23" t="s">
        <v>37</v>
      </c>
      <c r="F641" s="5" t="s">
        <v>143</v>
      </c>
      <c r="G641" s="5" t="s">
        <v>105</v>
      </c>
      <c r="H641" s="5" t="s">
        <v>142</v>
      </c>
      <c r="I641" s="5" t="s">
        <v>124</v>
      </c>
      <c r="J641" s="5" t="s">
        <v>125</v>
      </c>
      <c r="K641" s="5" t="s">
        <v>151</v>
      </c>
      <c r="L641" s="5" t="s">
        <v>149</v>
      </c>
      <c r="M641" s="5" t="s">
        <v>109</v>
      </c>
      <c r="N641" s="5" t="s">
        <v>150</v>
      </c>
      <c r="O641" s="153" t="s">
        <v>114</v>
      </c>
      <c r="P641" s="154"/>
      <c r="Q641" s="155"/>
      <c r="S641" s="5" t="s">
        <v>150</v>
      </c>
      <c r="T641" s="153" t="s">
        <v>249</v>
      </c>
      <c r="U641" s="154"/>
      <c r="V641" s="155"/>
      <c r="X641" s="5" t="s">
        <v>150</v>
      </c>
      <c r="Y641" s="153" t="s">
        <v>156</v>
      </c>
      <c r="Z641" s="154"/>
      <c r="AA641" s="155"/>
      <c r="AC641" s="5" t="s">
        <v>150</v>
      </c>
      <c r="AD641" s="153" t="s">
        <v>155</v>
      </c>
      <c r="AE641" s="154"/>
      <c r="AF641" s="155"/>
      <c r="AH641" s="5" t="s">
        <v>150</v>
      </c>
      <c r="AI641" s="153" t="s">
        <v>157</v>
      </c>
      <c r="AJ641" s="154"/>
      <c r="AK641" s="155"/>
    </row>
    <row r="642" spans="1:37" x14ac:dyDescent="0.3">
      <c r="E642" s="5" t="s">
        <v>115</v>
      </c>
      <c r="F642" s="5">
        <f>INDEX(CharacterData!$A$3:$AV$36, MATCH(E641, CharacterData!$A$3:$A$36, 0), MATCH($E642, CharacterData!$A$2:$AV$2, 0))</f>
        <v>926</v>
      </c>
      <c r="G642" s="6"/>
      <c r="H642" s="6"/>
      <c r="I642" s="6"/>
      <c r="J642" s="6"/>
      <c r="K642" s="6"/>
      <c r="L642" s="6"/>
      <c r="M642" s="5">
        <f>F642</f>
        <v>926</v>
      </c>
      <c r="N642" s="5" t="s">
        <v>118</v>
      </c>
      <c r="O642" s="153" t="s">
        <v>159</v>
      </c>
      <c r="P642" s="154"/>
      <c r="Q642" s="155"/>
      <c r="S642" s="5" t="s">
        <v>118</v>
      </c>
      <c r="T642" s="153" t="s">
        <v>164</v>
      </c>
      <c r="U642" s="154"/>
      <c r="V642" s="155"/>
      <c r="X642" s="5" t="s">
        <v>118</v>
      </c>
      <c r="Y642" s="153" t="s">
        <v>171</v>
      </c>
      <c r="Z642" s="154"/>
      <c r="AA642" s="155"/>
      <c r="AC642" s="5" t="s">
        <v>118</v>
      </c>
      <c r="AD642" s="153" t="s">
        <v>163</v>
      </c>
      <c r="AE642" s="154"/>
      <c r="AF642" s="155"/>
      <c r="AH642" s="5" t="s">
        <v>118</v>
      </c>
      <c r="AI642" s="153" t="s">
        <v>172</v>
      </c>
      <c r="AJ642" s="154"/>
      <c r="AK642" s="155"/>
    </row>
    <row r="643" spans="1:37" x14ac:dyDescent="0.3">
      <c r="A643" s="1" t="s">
        <v>37</v>
      </c>
      <c r="B643" s="1" t="s">
        <v>178</v>
      </c>
      <c r="C643" s="1">
        <f>P659+U659+Z659+AE659+AJ659+AO659+AT659+AY659+BD659+BI659+BN659+BS659+BX659+CC659+CH659+CM659</f>
        <v>181226.75396377157</v>
      </c>
      <c r="E643" s="5" t="s">
        <v>116</v>
      </c>
      <c r="F643" s="5">
        <f>INDEX(CharacterData!$A$3:$AV$36, MATCH(E641, CharacterData!$A$3:$A$36, 0), MATCH($E643, CharacterData!$A$2:$AV$2, 0))</f>
        <v>149.29697624190067</v>
      </c>
      <c r="G643" s="5">
        <f>IFERROR(INDEX(BuffData!$B$3:$W$119, MATCH($E641, BuffData!$A$3:$A$119, 0), MATCH("공격력 버프", BuffData!$B$2:$W$2, 0)),-1)</f>
        <v>0</v>
      </c>
      <c r="H643" s="5">
        <f>IFERROR(INDEX(BuffData!$X$3:$AS$119, MATCH(H640, BuffData!$A$3:$A$119, 0), MATCH("공격력 버프", BuffData!$X$2:$AS$2, 0)),-1)</f>
        <v>-1</v>
      </c>
      <c r="I643" s="5">
        <f>IFERROR(INDEX(BuffData!$AT$3:$BO$119, MATCH(I$16, BuffData!$A$3:$A$119, 0), MATCH("공격력 버프", BuffData!$AT$2:$BO$2, 0)),-1)</f>
        <v>0</v>
      </c>
      <c r="J643" s="5">
        <f>IFERROR(INDEX(BuffData!$AT$3:$BO$119, MATCH(J$16, BuffData!$A$3:$A$119, 0), MATCH("공격력 버프", BuffData!$AT$2:$BO$2, 0)),-1)</f>
        <v>0</v>
      </c>
      <c r="K643" s="5">
        <f>IFERROR(INDEX(BuffData!$AT$3:$BO$119, MATCH(K$16, BuffData!$A$3:$A$119, 0), MATCH("공격력 버프", BuffData!$AT$2:$BO$2, 0)),-1)</f>
        <v>25</v>
      </c>
      <c r="L643" s="5">
        <f>IFERROR(INDEX(SeasonData!$A$3:$W$27, MATCH(L$16, SeasonData!$A$3:$A$116, 0), MATCH("공격력 버프", SeasonData!$A$2:$W$2, 0)),-1)</f>
        <v>0</v>
      </c>
      <c r="M643" s="5">
        <f>SUM(F643:L643)</f>
        <v>173.29697624190067</v>
      </c>
      <c r="N643" s="5"/>
      <c r="O643" s="5" t="s">
        <v>112</v>
      </c>
      <c r="P643" s="5" t="s">
        <v>113</v>
      </c>
      <c r="Q643" s="5" t="s">
        <v>111</v>
      </c>
      <c r="S643" s="5"/>
      <c r="T643" s="5" t="s">
        <v>112</v>
      </c>
      <c r="U643" s="5" t="s">
        <v>113</v>
      </c>
      <c r="V643" s="5" t="s">
        <v>111</v>
      </c>
      <c r="X643" s="5"/>
      <c r="Y643" s="5" t="s">
        <v>112</v>
      </c>
      <c r="Z643" s="5" t="s">
        <v>113</v>
      </c>
      <c r="AA643" s="5" t="s">
        <v>111</v>
      </c>
      <c r="AC643" s="5"/>
      <c r="AD643" s="5" t="s">
        <v>112</v>
      </c>
      <c r="AE643" s="5" t="s">
        <v>113</v>
      </c>
      <c r="AF643" s="5" t="s">
        <v>111</v>
      </c>
      <c r="AH643" s="5"/>
      <c r="AI643" s="5" t="s">
        <v>112</v>
      </c>
      <c r="AJ643" s="5" t="s">
        <v>113</v>
      </c>
      <c r="AK643" s="5" t="s">
        <v>111</v>
      </c>
    </row>
    <row r="644" spans="1:37" x14ac:dyDescent="0.3">
      <c r="B644" s="1" t="s">
        <v>179</v>
      </c>
      <c r="C644" s="1">
        <v>11.2</v>
      </c>
      <c r="E644" s="5" t="s">
        <v>1</v>
      </c>
      <c r="F644" s="5">
        <f>INDEX(CharacterData!$A$3:$AV$36, MATCH(E641, CharacterData!$A$3:$A$36, 0), MATCH($E644, CharacterData!$A$2:$AV$2, 0))</f>
        <v>60.2</v>
      </c>
      <c r="G644" s="5">
        <f>IFERROR(INDEX(BuffData!$B$3:$W$119, MATCH($E641, BuffData!$A$3:$A$119, 0), MATCH($E644, BuffData!$B$2:$W$2, 0)),-1)</f>
        <v>0</v>
      </c>
      <c r="H644" s="5">
        <f>IFERROR(INDEX(BuffData!$X$3:$AS$119, MATCH(H640, BuffData!$A$3:$A$119, 0), MATCH($E644, BuffData!$X$2:$AS$2, 0)),-1)</f>
        <v>-1</v>
      </c>
      <c r="I644" s="5">
        <f>IFERROR(INDEX(BuffData!$AT$3:$BO$119, MATCH(I$16, BuffData!$A$3:$A$119, 0), MATCH($E644, BuffData!$AT$2:$BO$2, 0)),-1)</f>
        <v>0</v>
      </c>
      <c r="J644" s="5">
        <f>IFERROR(INDEX(BuffData!$AT$3:$BO$119, MATCH(J$16, BuffData!$A$3:$A$119, 0), MATCH($E644, BuffData!$AT$2:$BO$2, 0)),-1)</f>
        <v>0</v>
      </c>
      <c r="K644" s="5">
        <f>IFERROR(INDEX(BuffData!$AT$3:$BO$119, MATCH(K$16, BuffData!$A$3:$A$119, 0), MATCH($E644, BuffData!$AT$2:$BO$2, 0)),-1)</f>
        <v>0</v>
      </c>
      <c r="L644" s="5">
        <f>IFERROR(INDEX(SeasonData!$A$3:$W$27, MATCH(L$16, SeasonData!$A$3:$A$116, 0), MATCH(E644, SeasonData!$A$2:$W$2, 0)),-1)</f>
        <v>0</v>
      </c>
      <c r="M644" s="5">
        <f t="shared" ref="M644:M650" si="321">SUM(F644:L644)</f>
        <v>59.2</v>
      </c>
      <c r="N644" s="5" t="s">
        <v>115</v>
      </c>
      <c r="O644" s="6"/>
      <c r="P644" s="6"/>
      <c r="Q644" s="5">
        <f>$M642</f>
        <v>926</v>
      </c>
      <c r="S644" s="5" t="s">
        <v>115</v>
      </c>
      <c r="T644" s="6"/>
      <c r="U644" s="6"/>
      <c r="V644" s="5">
        <f>$M642</f>
        <v>926</v>
      </c>
      <c r="X644" s="5" t="s">
        <v>115</v>
      </c>
      <c r="Y644" s="6"/>
      <c r="Z644" s="6"/>
      <c r="AA644" s="5">
        <f>$M642</f>
        <v>926</v>
      </c>
      <c r="AC644" s="5" t="s">
        <v>115</v>
      </c>
      <c r="AD644" s="6"/>
      <c r="AE644" s="6"/>
      <c r="AF644" s="5">
        <f>$M642</f>
        <v>926</v>
      </c>
      <c r="AH644" s="5" t="s">
        <v>115</v>
      </c>
      <c r="AI644" s="6"/>
      <c r="AJ644" s="6"/>
      <c r="AK644" s="5">
        <f>$M642</f>
        <v>926</v>
      </c>
    </row>
    <row r="645" spans="1:37" x14ac:dyDescent="0.3">
      <c r="E645" s="5" t="s">
        <v>87</v>
      </c>
      <c r="F645" s="5">
        <f>INDEX(CharacterData!$A$3:$AV$36, MATCH(E641, CharacterData!$A$3:$A$36, 0), MATCH($E645, CharacterData!$A$2:$AV$2, 0))</f>
        <v>200.4</v>
      </c>
      <c r="G645" s="5">
        <f>IFERROR(INDEX(BuffData!$B$3:$W$119, MATCH($E641, BuffData!$A$3:$A$119, 0), MATCH($E645, BuffData!$B$2:$W$2, 0)),-1)</f>
        <v>0</v>
      </c>
      <c r="H645" s="5">
        <f>IFERROR(INDEX(BuffData!$X$3:$AS$119, MATCH(H640, BuffData!$A$3:$A$119, 0), MATCH($E645, BuffData!$X$2:$AS$2, 0)),-1)</f>
        <v>-1</v>
      </c>
      <c r="I645" s="5">
        <f>IFERROR(INDEX(BuffData!$AT$3:$BO$119, MATCH(I$16, BuffData!$A$3:$A$119, 0), MATCH($E645, BuffData!$AT$2:$BO$2, 0)),-1)</f>
        <v>0</v>
      </c>
      <c r="J645" s="5">
        <f>IFERROR(INDEX(BuffData!$AT$3:$BO$119, MATCH(J$16, BuffData!$A$3:$A$119, 0), MATCH($E645, BuffData!$AT$2:$BO$2, 0)),-1)</f>
        <v>0</v>
      </c>
      <c r="K645" s="5">
        <f>IFERROR(INDEX(BuffData!$AT$3:$BO$119, MATCH(K$16, BuffData!$A$3:$A$119, 0), MATCH($E645, BuffData!$AT$2:$BO$2, 0)),-1)</f>
        <v>20</v>
      </c>
      <c r="L645" s="5">
        <f>IFERROR(INDEX(SeasonData!$A$3:$W$27, MATCH(L$16, SeasonData!$A$3:$A$116, 0), MATCH(E645, SeasonData!$A$2:$W$2, 0)),-1)</f>
        <v>0</v>
      </c>
      <c r="M645" s="5">
        <f t="shared" si="321"/>
        <v>219.4</v>
      </c>
      <c r="N645" s="5" t="s">
        <v>116</v>
      </c>
      <c r="O645" s="5">
        <f>ROUND($M643,2)</f>
        <v>173.3</v>
      </c>
      <c r="P645" s="5">
        <v>0</v>
      </c>
      <c r="Q645" s="5">
        <f>P645+O645</f>
        <v>173.3</v>
      </c>
      <c r="S645" s="5" t="s">
        <v>116</v>
      </c>
      <c r="T645" s="5">
        <f>ROUND($M643,2)</f>
        <v>173.3</v>
      </c>
      <c r="U645" s="5">
        <v>0</v>
      </c>
      <c r="V645" s="5">
        <f>U645+T645</f>
        <v>173.3</v>
      </c>
      <c r="X645" s="5" t="s">
        <v>116</v>
      </c>
      <c r="Y645" s="5">
        <f>ROUND($M643,2)</f>
        <v>173.3</v>
      </c>
      <c r="Z645" s="5">
        <v>0</v>
      </c>
      <c r="AA645" s="5">
        <f>Z645+Y645</f>
        <v>173.3</v>
      </c>
      <c r="AC645" s="5" t="s">
        <v>116</v>
      </c>
      <c r="AD645" s="5">
        <f>ROUND($M643,2)</f>
        <v>173.3</v>
      </c>
      <c r="AE645" s="5">
        <v>0</v>
      </c>
      <c r="AF645" s="5">
        <f>AE645+AD645</f>
        <v>173.3</v>
      </c>
      <c r="AH645" s="5" t="s">
        <v>116</v>
      </c>
      <c r="AI645" s="5">
        <f>ROUND($M643,2)</f>
        <v>173.3</v>
      </c>
      <c r="AJ645" s="5">
        <v>0</v>
      </c>
      <c r="AK645" s="5">
        <f>AJ645+AI645</f>
        <v>173.3</v>
      </c>
    </row>
    <row r="646" spans="1:37" x14ac:dyDescent="0.3">
      <c r="E646" s="21" t="s">
        <v>99</v>
      </c>
      <c r="F646" s="5">
        <f>INDEX(CharacterData!$A$3:$AV$36, MATCH(E641, CharacterData!$A$3:$A$36, 0), MATCH($E646, CharacterData!$A$2:$AV$2, 0))</f>
        <v>0</v>
      </c>
      <c r="G646" s="5">
        <f>IFERROR(INDEX(BuffData!$B$3:$W$119, MATCH($E641, BuffData!$A$3:$A$119, 0), MATCH($E646, BuffData!$B$2:$W$2, 0)),-1)</f>
        <v>10</v>
      </c>
      <c r="H646" s="5">
        <f>IFERROR(INDEX(BuffData!$X$3:$AS$119, MATCH(H640, BuffData!$A$3:$A$119, 0), MATCH($E646, BuffData!$X$2:$AS$2, 0)),-1)</f>
        <v>-1</v>
      </c>
      <c r="I646" s="5">
        <f>IFERROR(INDEX(BuffData!$AT$3:$BO$119, MATCH(I$16, BuffData!$A$3:$A$119, 0), MATCH($E646, BuffData!$AT$2:$BO$2, 0)),-1)</f>
        <v>0</v>
      </c>
      <c r="J646" s="5">
        <f>IFERROR(INDEX(BuffData!$AT$3:$BO$119, MATCH(J$16, BuffData!$A$3:$A$119, 0), MATCH($E646, BuffData!$AT$2:$BO$2, 0)),-1)</f>
        <v>0</v>
      </c>
      <c r="K646" s="5">
        <f>IFERROR(INDEX(BuffData!$AT$3:$BO$119, MATCH(K$16, BuffData!$A$3:$A$119, 0), MATCH($E646, BuffData!$AT$2:$BO$2, 0)),-1)</f>
        <v>0</v>
      </c>
      <c r="L646" s="5">
        <f>IFERROR(INDEX(SeasonData!$A$3:$W$27, MATCH(L$16, SeasonData!$A$3:$A$116, 0), MATCH(E646, SeasonData!$A$2:$W$2, 0)),-1)</f>
        <v>0</v>
      </c>
      <c r="M646" s="5">
        <f t="shared" si="321"/>
        <v>9</v>
      </c>
      <c r="N646" s="5" t="s">
        <v>117</v>
      </c>
      <c r="O646" s="6"/>
      <c r="P646" s="5">
        <v>0</v>
      </c>
      <c r="Q646" s="24">
        <v>169</v>
      </c>
      <c r="S646" s="5" t="s">
        <v>117</v>
      </c>
      <c r="T646" s="6"/>
      <c r="U646" s="5">
        <v>0</v>
      </c>
      <c r="V646" s="24">
        <v>483.1</v>
      </c>
      <c r="X646" s="5" t="s">
        <v>117</v>
      </c>
      <c r="Y646" s="6"/>
      <c r="Z646" s="5">
        <v>0</v>
      </c>
      <c r="AA646" s="24">
        <v>258.7</v>
      </c>
      <c r="AC646" s="5" t="s">
        <v>117</v>
      </c>
      <c r="AD646" s="6"/>
      <c r="AE646" s="5">
        <v>0</v>
      </c>
      <c r="AF646" s="24">
        <v>1481.3</v>
      </c>
      <c r="AH646" s="5" t="s">
        <v>117</v>
      </c>
      <c r="AI646" s="6"/>
      <c r="AJ646" s="5">
        <v>0</v>
      </c>
      <c r="AK646" s="24">
        <v>934.5</v>
      </c>
    </row>
    <row r="647" spans="1:37" x14ac:dyDescent="0.3">
      <c r="E647" s="21" t="s">
        <v>100</v>
      </c>
      <c r="F647" s="5">
        <f>INDEX(CharacterData!$A$3:$AV$36, MATCH(E641, CharacterData!$A$3:$A$36, 0), MATCH($E647, CharacterData!$A$2:$AV$2, 0))</f>
        <v>0</v>
      </c>
      <c r="G647" s="5">
        <f>IFERROR(INDEX(BuffData!$B$3:$W$119, MATCH($E641, BuffData!$A$3:$A$119, 0), MATCH($E647, BuffData!$B$2:$W$2, 0)),-1)</f>
        <v>0</v>
      </c>
      <c r="H647" s="5">
        <f>IFERROR(INDEX(BuffData!$X$3:$AS$119, MATCH(H640, BuffData!$A$3:$A$119, 0), MATCH($E647, BuffData!$X$2:$AS$2, 0)),-1)</f>
        <v>-1</v>
      </c>
      <c r="I647" s="5">
        <f>IFERROR(INDEX(BuffData!$AT$3:$BO$119, MATCH(I$16, BuffData!$A$3:$A$119, 0), MATCH($E647, BuffData!$AT$2:$BO$2, 0)),-1)</f>
        <v>0</v>
      </c>
      <c r="J647" s="5">
        <f>IFERROR(INDEX(BuffData!$AT$3:$BO$119, MATCH(J$16, BuffData!$A$3:$A$119, 0), MATCH($E647, BuffData!$AT$2:$BO$2, 0)),-1)</f>
        <v>0</v>
      </c>
      <c r="K647" s="5">
        <f>IFERROR(INDEX(BuffData!$AT$3:$BO$119, MATCH(K$16, BuffData!$A$3:$A$119, 0), MATCH($E647, BuffData!$AT$2:$BO$2, 0)),-1)</f>
        <v>0</v>
      </c>
      <c r="L647" s="5">
        <f>IFERROR(INDEX(SeasonData!$A$3:$W$27, MATCH(L$16, SeasonData!$A$3:$A$116, 0), MATCH(E647, SeasonData!$A$2:$W$2, 0)),-1)</f>
        <v>0</v>
      </c>
      <c r="M647" s="5">
        <f t="shared" si="321"/>
        <v>-1</v>
      </c>
      <c r="N647" s="5" t="s">
        <v>1</v>
      </c>
      <c r="O647" s="5">
        <f>$M644</f>
        <v>59.2</v>
      </c>
      <c r="P647" s="5">
        <v>0</v>
      </c>
      <c r="Q647" s="5">
        <f>O647+P647</f>
        <v>59.2</v>
      </c>
      <c r="S647" s="5" t="s">
        <v>1</v>
      </c>
      <c r="T647" s="5">
        <f>$M644</f>
        <v>59.2</v>
      </c>
      <c r="U647" s="5">
        <v>0</v>
      </c>
      <c r="V647" s="5">
        <f>T647+U647</f>
        <v>59.2</v>
      </c>
      <c r="X647" s="5" t="s">
        <v>1</v>
      </c>
      <c r="Y647" s="5">
        <f>$M644</f>
        <v>59.2</v>
      </c>
      <c r="Z647" s="5">
        <v>0</v>
      </c>
      <c r="AA647" s="5">
        <f>Y647+Z647</f>
        <v>59.2</v>
      </c>
      <c r="AC647" s="5" t="s">
        <v>1</v>
      </c>
      <c r="AD647" s="5">
        <f>$M644</f>
        <v>59.2</v>
      </c>
      <c r="AE647" s="5">
        <v>0</v>
      </c>
      <c r="AF647" s="5">
        <f>AD647+AE647</f>
        <v>59.2</v>
      </c>
      <c r="AH647" s="5" t="s">
        <v>1</v>
      </c>
      <c r="AI647" s="5">
        <f>$M644</f>
        <v>59.2</v>
      </c>
      <c r="AJ647" s="5">
        <v>0</v>
      </c>
      <c r="AK647" s="5">
        <f>AI647+AJ647</f>
        <v>59.2</v>
      </c>
    </row>
    <row r="648" spans="1:37" x14ac:dyDescent="0.3">
      <c r="E648" s="21" t="s">
        <v>101</v>
      </c>
      <c r="F648" s="5">
        <f>INDEX(CharacterData!$A$3:$AV$36, MATCH(E641, CharacterData!$A$3:$A$36, 0), MATCH($E648, CharacterData!$A$2:$AV$2, 0))</f>
        <v>0</v>
      </c>
      <c r="G648" s="5">
        <f>IFERROR(INDEX(BuffData!$B$3:$W$119, MATCH($E641, BuffData!$A$3:$A$119, 0), MATCH($E648, BuffData!$B$2:$W$2, 0)),-1)</f>
        <v>10</v>
      </c>
      <c r="H648" s="5">
        <f>IFERROR(INDEX(BuffData!$X$3:$AS$119, MATCH(H640, BuffData!$A$3:$A$119, 0), MATCH($E648, BuffData!$X$2:$AS$2, 0)),-1)</f>
        <v>-1</v>
      </c>
      <c r="I648" s="5">
        <f>IFERROR(INDEX(BuffData!$AT$3:$BO$119, MATCH(I$16, BuffData!$A$3:$A$119, 0), MATCH($E648, BuffData!$AT$2:$BO$2, 0)),-1)</f>
        <v>0</v>
      </c>
      <c r="J648" s="5">
        <f>IFERROR(INDEX(BuffData!$AT$3:$BO$119, MATCH(J$16, BuffData!$A$3:$A$119, 0), MATCH($E648, BuffData!$AT$2:$BO$2, 0)),-1)</f>
        <v>0</v>
      </c>
      <c r="K648" s="5">
        <f>IFERROR(INDEX(BuffData!$AT$3:$BO$119, MATCH(K$16, BuffData!$A$3:$A$119, 0), MATCH($E648, BuffData!$AT$2:$BO$2, 0)),-1)</f>
        <v>0</v>
      </c>
      <c r="L648" s="5">
        <f>IFERROR(INDEX(SeasonData!$A$3:$W$27, MATCH(L$16, SeasonData!$A$3:$A$116, 0), MATCH(E648, SeasonData!$A$2:$W$2, 0)),-1)</f>
        <v>0</v>
      </c>
      <c r="M648" s="5">
        <f t="shared" si="321"/>
        <v>9</v>
      </c>
      <c r="N648" s="5" t="s">
        <v>87</v>
      </c>
      <c r="O648" s="5">
        <f>$M645</f>
        <v>219.4</v>
      </c>
      <c r="P648" s="5">
        <v>0</v>
      </c>
      <c r="Q648" s="5">
        <f t="shared" ref="Q648:Q649" si="322">O648+P648</f>
        <v>219.4</v>
      </c>
      <c r="S648" s="5" t="s">
        <v>87</v>
      </c>
      <c r="T648" s="5">
        <f>$M645</f>
        <v>219.4</v>
      </c>
      <c r="U648" s="5">
        <v>0</v>
      </c>
      <c r="V648" s="5">
        <f t="shared" ref="V648:V649" si="323">T648+U648</f>
        <v>219.4</v>
      </c>
      <c r="X648" s="5" t="s">
        <v>87</v>
      </c>
      <c r="Y648" s="5">
        <f>$M645</f>
        <v>219.4</v>
      </c>
      <c r="Z648" s="5">
        <v>0</v>
      </c>
      <c r="AA648" s="5">
        <f t="shared" ref="AA648:AA649" si="324">Y648+Z648</f>
        <v>219.4</v>
      </c>
      <c r="AC648" s="5" t="s">
        <v>87</v>
      </c>
      <c r="AD648" s="5">
        <f>$M645</f>
        <v>219.4</v>
      </c>
      <c r="AE648" s="5">
        <v>0</v>
      </c>
      <c r="AF648" s="5">
        <f t="shared" ref="AF648:AF649" si="325">AD648+AE648</f>
        <v>219.4</v>
      </c>
      <c r="AH648" s="5" t="s">
        <v>87</v>
      </c>
      <c r="AI648" s="5">
        <f>$M645</f>
        <v>219.4</v>
      </c>
      <c r="AJ648" s="5">
        <v>0</v>
      </c>
      <c r="AK648" s="5">
        <f t="shared" ref="AK648:AK649" si="326">AI648+AJ648</f>
        <v>219.4</v>
      </c>
    </row>
    <row r="649" spans="1:37" x14ac:dyDescent="0.3">
      <c r="E649" s="21" t="s">
        <v>102</v>
      </c>
      <c r="F649" s="5">
        <f>INDEX(CharacterData!$A$3:$AV$36, MATCH(E641, CharacterData!$A$3:$A$36, 0), MATCH($E649, CharacterData!$A$2:$AV$2, 0))</f>
        <v>27</v>
      </c>
      <c r="G649" s="5">
        <f>IFERROR(INDEX(BuffData!$B$3:$W$119, MATCH($E641, BuffData!$A$3:$A$119, 0), MATCH($E649, BuffData!$B$2:$W$2, 0)),-1)</f>
        <v>0</v>
      </c>
      <c r="H649" s="5">
        <f>IFERROR(INDEX(BuffData!$X$3:$AS$119, MATCH(H640, BuffData!$A$3:$A$119, 0), MATCH($E649, BuffData!$X$2:$AS$2, 0)),-1)</f>
        <v>-1</v>
      </c>
      <c r="I649" s="5">
        <f>IFERROR(INDEX(BuffData!$AT$3:$BO$119, MATCH(I$16, BuffData!$A$3:$A$119, 0), MATCH($E649, BuffData!$AT$2:$BO$2, 0)),-1)</f>
        <v>0</v>
      </c>
      <c r="J649" s="5">
        <f>IFERROR(INDEX(BuffData!$AT$3:$BO$119, MATCH(J$16, BuffData!$A$3:$A$119, 0), MATCH($E649, BuffData!$AT$2:$BO$2, 0)),-1)</f>
        <v>0</v>
      </c>
      <c r="K649" s="5">
        <f>IFERROR(INDEX(BuffData!$AT$3:$BO$119, MATCH(K$16, BuffData!$A$3:$A$119, 0), MATCH($E649, BuffData!$AT$2:$BO$2, 0)),-1)</f>
        <v>0</v>
      </c>
      <c r="L649" s="5">
        <f>IFERROR(INDEX(SeasonData!$A$3:$W$27, MATCH(L$16, SeasonData!$A$3:$A$116, 0), MATCH(E649, SeasonData!$A$2:$W$2, 0)),-1)</f>
        <v>0</v>
      </c>
      <c r="M649" s="5">
        <f t="shared" si="321"/>
        <v>26</v>
      </c>
      <c r="N649" s="21" t="s">
        <v>165</v>
      </c>
      <c r="O649" s="5" cm="1">
        <f t="array" ref="O649">IFERROR(
  INDEX($M642:$M663,
    MATCH(
      _xlfn.SWITCH(O642,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$E642:$E663, 0
    )
  ),
0
)</f>
        <v>0</v>
      </c>
      <c r="P649" s="5">
        <v>0</v>
      </c>
      <c r="Q649" s="5">
        <f t="shared" si="322"/>
        <v>0</v>
      </c>
      <c r="S649" s="21" t="s">
        <v>165</v>
      </c>
      <c r="T649" s="5" cm="1">
        <f t="array" ref="T649">IFERROR(
  INDEX($M642:$M663,
    MATCH(
      _xlfn.SWITCH(T642,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$E642:$E663, 0
    )
  ),
0
)</f>
        <v>9</v>
      </c>
      <c r="U649" s="5">
        <v>0</v>
      </c>
      <c r="V649" s="5">
        <f t="shared" si="323"/>
        <v>9</v>
      </c>
      <c r="X649" s="21" t="s">
        <v>165</v>
      </c>
      <c r="Y649" s="5" cm="1">
        <f t="array" ref="Y649">IFERROR(
  INDEX($M642:$M663,
    MATCH(
      _xlfn.SWITCH(Y642,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$E642:$E663, 0
    )
  ),
0
)</f>
        <v>9</v>
      </c>
      <c r="Z649" s="5">
        <v>0</v>
      </c>
      <c r="AA649" s="5">
        <f t="shared" si="324"/>
        <v>9</v>
      </c>
      <c r="AC649" s="21" t="s">
        <v>165</v>
      </c>
      <c r="AD649" s="5" cm="1">
        <f t="array" ref="AD649">IFERROR(
  INDEX($M642:$M663,
    MATCH(
      _xlfn.SWITCH(AD642,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$E642:$E663, 0
    )
  ),
0
)</f>
        <v>-1</v>
      </c>
      <c r="AE649" s="5">
        <v>0</v>
      </c>
      <c r="AF649" s="5">
        <f t="shared" si="325"/>
        <v>-1</v>
      </c>
      <c r="AH649" s="21" t="s">
        <v>165</v>
      </c>
      <c r="AI649" s="5" cm="1">
        <f t="array" ref="AI649">IFERROR(
  INDEX($M642:$M663,
    MATCH(
      _xlfn.SWITCH(AI642,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$E642:$E663, 0
    )
  ),
0
)</f>
        <v>26</v>
      </c>
      <c r="AJ649" s="5">
        <v>0</v>
      </c>
      <c r="AK649" s="5">
        <f t="shared" si="326"/>
        <v>26</v>
      </c>
    </row>
    <row r="650" spans="1:37" x14ac:dyDescent="0.3">
      <c r="E650" s="21" t="s">
        <v>103</v>
      </c>
      <c r="F650" s="5">
        <f>INDEX(CharacterData!$A$3:$AV$36, MATCH(E641, CharacterData!$A$3:$A$36, 0), MATCH($E650, CharacterData!$A$2:$AV$2, 0))</f>
        <v>0</v>
      </c>
      <c r="G650" s="5">
        <f>IFERROR(INDEX(BuffData!$B$3:$W$119, MATCH($E641, BuffData!$A$3:$A$119, 0), MATCH($E650, BuffData!$B$2:$W$2, 0)),-1)</f>
        <v>0</v>
      </c>
      <c r="H650" s="5">
        <f>IFERROR(INDEX(BuffData!$X$3:$AS$119, MATCH(H640, BuffData!$A$3:$A$119, 0), MATCH($E650, BuffData!$X$2:$AS$2, 0)),-1)</f>
        <v>-1</v>
      </c>
      <c r="I650" s="5">
        <f>IFERROR(INDEX(BuffData!$AT$3:$BO$119, MATCH(I$16, BuffData!$A$3:$A$119, 0), MATCH($E650, BuffData!$AT$2:$BO$2, 0)),-1)</f>
        <v>0</v>
      </c>
      <c r="J650" s="5">
        <f>IFERROR(INDEX(BuffData!$AT$3:$BO$119, MATCH(J$16, BuffData!$A$3:$A$119, 0), MATCH($E650, BuffData!$AT$2:$BO$2, 0)),-1)</f>
        <v>0</v>
      </c>
      <c r="K650" s="5">
        <f>IFERROR(INDEX(BuffData!$AT$3:$BO$119, MATCH(K$16, BuffData!$A$3:$A$119, 0), MATCH($E650, BuffData!$AT$2:$BO$2, 0)),-1)</f>
        <v>0</v>
      </c>
      <c r="L650" s="5">
        <f>IFERROR(INDEX(SeasonData!$A$3:$W$27, MATCH(L$16, SeasonData!$A$3:$A$116, 0), MATCH(E650, SeasonData!$A$2:$W$2, 0)),-1)</f>
        <v>0</v>
      </c>
      <c r="M650" s="5">
        <f t="shared" si="321"/>
        <v>-1</v>
      </c>
      <c r="N650" s="21" t="s">
        <v>141</v>
      </c>
      <c r="O650" s="5">
        <f>$M652</f>
        <v>59</v>
      </c>
      <c r="P650" s="5">
        <v>0</v>
      </c>
      <c r="Q650" s="5">
        <f>O650+P650</f>
        <v>59</v>
      </c>
      <c r="S650" s="21" t="s">
        <v>141</v>
      </c>
      <c r="T650" s="5">
        <f>$M652</f>
        <v>59</v>
      </c>
      <c r="U650" s="5">
        <v>0</v>
      </c>
      <c r="V650" s="5">
        <f>T650+U650</f>
        <v>59</v>
      </c>
      <c r="X650" s="21" t="s">
        <v>141</v>
      </c>
      <c r="Y650" s="5">
        <f>$M652</f>
        <v>59</v>
      </c>
      <c r="Z650" s="5">
        <v>0</v>
      </c>
      <c r="AA650" s="5">
        <f>Y650+Z650</f>
        <v>59</v>
      </c>
      <c r="AC650" s="21" t="s">
        <v>141</v>
      </c>
      <c r="AD650" s="5">
        <f>$M652</f>
        <v>59</v>
      </c>
      <c r="AE650" s="5">
        <v>0</v>
      </c>
      <c r="AF650" s="5">
        <f>AD650+AE650</f>
        <v>59</v>
      </c>
      <c r="AH650" s="21" t="s">
        <v>141</v>
      </c>
      <c r="AI650" s="5">
        <f>$M652</f>
        <v>59</v>
      </c>
      <c r="AJ650" s="5">
        <v>0</v>
      </c>
      <c r="AK650" s="5">
        <f>AI650+AJ650</f>
        <v>59</v>
      </c>
    </row>
    <row r="651" spans="1:37" x14ac:dyDescent="0.3">
      <c r="E651" s="21" t="s">
        <v>161</v>
      </c>
      <c r="F651" s="6"/>
      <c r="G651" s="5">
        <f>IFERROR(INDEX(BuffData!$B$3:$W$119, MATCH($E641, BuffData!$A$3:$A$119, 0), MATCH($E651, BuffData!$B$2:$W$2, 0)),-1)</f>
        <v>0</v>
      </c>
      <c r="H651" s="5">
        <f>IFERROR(INDEX(BuffData!$X$3:$AS$119, MATCH(H640, BuffData!$A$3:$A$119, 0), MATCH($E651, BuffData!$X$2:$AS$2, 0)),-1)</f>
        <v>-1</v>
      </c>
      <c r="I651" s="5">
        <f>IFERROR(INDEX(BuffData!$AT$3:$BO$119, MATCH(I$16, BuffData!$A$3:$A$119, 0), MATCH($E651, BuffData!$AT$2:$BO$2, 0)),-1)</f>
        <v>0</v>
      </c>
      <c r="J651" s="5">
        <f>IFERROR(INDEX(BuffData!$AT$3:$BO$119, MATCH(J$16, BuffData!$A$3:$A$119, 0), MATCH($E651, BuffData!$AT$2:$BO$2, 0)),-1)</f>
        <v>58</v>
      </c>
      <c r="K651" s="5">
        <f>IFERROR(INDEX(BuffData!$AT$3:$BO$119, MATCH(K$16, BuffData!$A$3:$A$119, 0), MATCH($E651, BuffData!$AT$2:$BO$2, 0)),-1)</f>
        <v>40</v>
      </c>
      <c r="L651" s="5">
        <f>IFERROR(INDEX(SeasonData!$A$3:$W$27, MATCH(L$16, SeasonData!$A$3:$A$116, 0), MATCH(E651, SeasonData!$A$2:$W$2, 0)),-1)</f>
        <v>0</v>
      </c>
      <c r="M651" s="5">
        <f>SUM(G651:L651)</f>
        <v>97</v>
      </c>
      <c r="N651" s="21" t="s">
        <v>161</v>
      </c>
      <c r="O651" s="5">
        <f>$M651</f>
        <v>97</v>
      </c>
      <c r="P651" s="5">
        <v>0</v>
      </c>
      <c r="Q651" s="5">
        <f t="shared" ref="Q651:Q657" si="327">O651+P651</f>
        <v>97</v>
      </c>
      <c r="S651" s="21" t="s">
        <v>161</v>
      </c>
      <c r="T651" s="5">
        <f>$M651</f>
        <v>97</v>
      </c>
      <c r="U651" s="5">
        <v>0</v>
      </c>
      <c r="V651" s="5">
        <f t="shared" ref="V651:V657" si="328">T651+U651</f>
        <v>97</v>
      </c>
      <c r="X651" s="21" t="s">
        <v>161</v>
      </c>
      <c r="Y651" s="5">
        <f>$M651</f>
        <v>97</v>
      </c>
      <c r="Z651" s="5">
        <v>0</v>
      </c>
      <c r="AA651" s="5">
        <f t="shared" ref="AA651:AA657" si="329">Y651+Z651</f>
        <v>97</v>
      </c>
      <c r="AC651" s="21" t="s">
        <v>161</v>
      </c>
      <c r="AD651" s="5">
        <f>$M651</f>
        <v>97</v>
      </c>
      <c r="AE651" s="5">
        <v>0</v>
      </c>
      <c r="AF651" s="5">
        <f t="shared" ref="AF651:AF657" si="330">AD651+AE651</f>
        <v>97</v>
      </c>
      <c r="AH651" s="21" t="s">
        <v>161</v>
      </c>
      <c r="AI651" s="5">
        <f>$M651</f>
        <v>97</v>
      </c>
      <c r="AJ651" s="5">
        <v>0</v>
      </c>
      <c r="AK651" s="5">
        <f t="shared" ref="AK651:AK657" si="331">AI651+AJ651</f>
        <v>97</v>
      </c>
    </row>
    <row r="652" spans="1:37" x14ac:dyDescent="0.3">
      <c r="E652" s="21" t="s">
        <v>141</v>
      </c>
      <c r="F652" s="5">
        <f>INDEX(CharacterData!$A$3:$AV$36, MATCH(E641, CharacterData!$A$3:$A$36, 0), MATCH($E652, CharacterData!$A$2:$AV$2, 0))</f>
        <v>60</v>
      </c>
      <c r="G652" s="5">
        <f>IFERROR(INDEX(BuffData!$B$3:$W$119, MATCH($E641, BuffData!$A$3:$A$119, 0), MATCH($E652, BuffData!$B$2:$W$2, 0)),-1)</f>
        <v>0</v>
      </c>
      <c r="H652" s="5">
        <f>IFERROR(
  IF(
    TRIM(INDEX(CharacterData!$G$3:$G$36, MATCH($E641, CharacterData!$A$3:$A$36, 0))) =
    TRIM(INDEX(CharacterData!$G$3:$G$36, MATCH(H640, CharacterData!$A$3:$A$36, 0))),
    INDEX(BuffData!$X$3:$AS$119,
          MATCH(H640, BuffData!$A$3:$A$119, 0),
          MATCH($E652, BuffData!$X$2:$AS$2, 0)
    ),
    0
  ),
-1
)</f>
        <v>-1</v>
      </c>
      <c r="I652" s="5">
        <f>IFERROR(
  IF(
    TRIM(INDEX(CharacterData!$G$3:$G$36, MATCH($E641, CharacterData!$A$3:$A$36, 0))) =
    TRIM(INDEX(CharacterData!$G$3:$G$36, MATCH(I640, CharacterData!$A$3:$A$36, 0))),
    INDEX(BuffData!$AT$3:$BO$119,
          MATCH(I640, BuffData!$A$3:$A$119, 0),
          MATCH($E652, BuffData!$AT$2:$BO$2, 0)
    ),
    0
  ),
-1
)</f>
        <v>0</v>
      </c>
      <c r="J652" s="5">
        <f>IFERROR(
  IF(
    TRIM(INDEX(CharacterData!$G$3:$G$36, MATCH($E641, CharacterData!$A$3:$A$36, 0))) =
    TRIM(INDEX(CharacterData!$G$3:$G$36, MATCH(J640, CharacterData!$A$3:$A$36, 0))),
    INDEX(BuffData!$AT$3:$BO$119,
          MATCH(J640, BuffData!$A$3:$A$119, 0),
          MATCH($E652, BuffData!$AT$2:$BO$2, 0)
    ),
    0
  ),
-1
)</f>
        <v>0</v>
      </c>
      <c r="K652" s="5">
        <f>IFERROR(
  IF(
    TRIM(INDEX(CharacterData!$G$3:$G$36, MATCH($E641, CharacterData!$A$3:$A$36, 0))) =
    TRIM(INDEX(CharacterData!$G$3:$G$36, MATCH(K640, CharacterData!$A$3:$A$36, 0))),
    INDEX(BuffData!$AT$3:$BO$119,
          MATCH(K640, BuffData!$A$3:$A$119, 0),
          MATCH($E652, BuffData!$AT$2:$BO$2, 0)
    ),
    0
  ),
-1
)</f>
        <v>0</v>
      </c>
      <c r="L652" s="5">
        <f>IFERROR(
  IF(
    TRIM(INDEX(CharacterData!$G$3:$G$36, MATCH($E641, CharacterData!$A$3:$A$36, 0))) =
    TRIM(INDEX(CharacterData!$G$3:$G$36, MATCH(L640, CharacterData!$A$3:$A$36, 0))),
    INDEX(SeasonData!$A$3:$W$27,
          MATCH(L640, SeasonData!$A$3:$A$27, 0),
          MATCH($E652, SeasonData!$A$2:$W$2, 0)
    ),
    0
  ),
-1
)</f>
        <v>0</v>
      </c>
      <c r="M652" s="5">
        <f t="shared" ref="M652" si="332">SUM(F652:L652)</f>
        <v>59</v>
      </c>
      <c r="N652" s="22" t="s">
        <v>166</v>
      </c>
      <c r="O652" s="5" cm="1">
        <f t="array" ref="O652">IFERROR(
  INDEX($M642:$M663,
    MATCH(
      _xlfn.SWITCH(O642,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$E642:$E663, 0
    )
  ),
0
)</f>
        <v>0</v>
      </c>
      <c r="P652" s="5">
        <v>0</v>
      </c>
      <c r="Q652" s="5">
        <f t="shared" si="327"/>
        <v>0</v>
      </c>
      <c r="S652" s="22" t="s">
        <v>166</v>
      </c>
      <c r="T652" s="5" cm="1">
        <f t="array" ref="T652">IFERROR(
  INDEX($M642:$M663,
    MATCH(
      _xlfn.SWITCH(T642,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$E642:$E663, 0
    )
  ),
0
)</f>
        <v>-1</v>
      </c>
      <c r="U652" s="5">
        <v>0</v>
      </c>
      <c r="V652" s="5">
        <f t="shared" si="328"/>
        <v>-1</v>
      </c>
      <c r="X652" s="22" t="s">
        <v>166</v>
      </c>
      <c r="Y652" s="5" cm="1">
        <f t="array" ref="Y652">IFERROR(
  INDEX($M642:$M663,
    MATCH(
      _xlfn.SWITCH(Y642,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$E642:$E663, 0
    )
  ),
0
)</f>
        <v>-1</v>
      </c>
      <c r="Z652" s="5">
        <v>0</v>
      </c>
      <c r="AA652" s="5">
        <f t="shared" si="329"/>
        <v>-1</v>
      </c>
      <c r="AC652" s="22" t="s">
        <v>166</v>
      </c>
      <c r="AD652" s="5" cm="1">
        <f t="array" ref="AD652">IFERROR(
  INDEX($M642:$M663,
    MATCH(
      _xlfn.SWITCH(AD642,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$E642:$E663, 0
    )
  ),
0
)</f>
        <v>-1</v>
      </c>
      <c r="AE652" s="5">
        <v>0</v>
      </c>
      <c r="AF652" s="5">
        <f t="shared" si="330"/>
        <v>-1</v>
      </c>
      <c r="AH652" s="22" t="s">
        <v>166</v>
      </c>
      <c r="AI652" s="5" cm="1">
        <f t="array" ref="AI652">IFERROR(
  INDEX($M642:$M663,
    MATCH(
      _xlfn.SWITCH(AI642,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$E642:$E663, 0
    )
  ),
0
)</f>
        <v>-1</v>
      </c>
      <c r="AJ652" s="5">
        <v>0</v>
      </c>
      <c r="AK652" s="5">
        <f t="shared" si="331"/>
        <v>-1</v>
      </c>
    </row>
    <row r="653" spans="1:37" x14ac:dyDescent="0.3">
      <c r="E653" s="22" t="s">
        <v>135</v>
      </c>
      <c r="F653" s="6"/>
      <c r="G653" s="5">
        <f>IFERROR(INDEX(BuffData!$B$3:$W$119, MATCH($E641, BuffData!$A$3:$A$119, 0), MATCH($E653, BuffData!$B$2:$W$2, 0)),-1)</f>
        <v>0</v>
      </c>
      <c r="H653" s="5">
        <f>IFERROR(INDEX(BuffData!$X$3:$AS$119, MATCH(H640, BuffData!$A$3:$A$119, 0), MATCH($E653, BuffData!$X$2:$AS$2, 0)),-1)</f>
        <v>-1</v>
      </c>
      <c r="I653" s="5">
        <f>IFERROR(INDEX(BuffData!$AT$3:$BO$119, MATCH(I$16, BuffData!$A$3:$A$119, 0), MATCH($E653, BuffData!$AT$2:$BO$2, 0)),-1)</f>
        <v>0</v>
      </c>
      <c r="J653" s="5">
        <f>IFERROR(INDEX(BuffData!$AT$3:$BO$119, MATCH(J$16, BuffData!$A$3:$A$119, 0), MATCH($E653, BuffData!$AT$2:$BO$2, 0)),-1)</f>
        <v>0</v>
      </c>
      <c r="K653" s="5">
        <f>IFERROR(INDEX(BuffData!$AT$3:$BO$119, MATCH(K$16, BuffData!$A$3:$A$119, 0), MATCH($E653, BuffData!$AT$2:$BO$2, 0)),-1)</f>
        <v>0</v>
      </c>
      <c r="L653" s="5">
        <f>IFERROR(INDEX(SeasonData!$A$3:$W$27, MATCH(L$16, SeasonData!$A$3:$A$116, 0), MATCH(E653, SeasonData!$A$2:$W$2, 0)),-1)</f>
        <v>0</v>
      </c>
      <c r="M653" s="5">
        <f>SUM(G653:L653)</f>
        <v>-1</v>
      </c>
      <c r="N653" s="22" t="s">
        <v>123</v>
      </c>
      <c r="O653" s="5">
        <f>$M658</f>
        <v>-1</v>
      </c>
      <c r="P653" s="5">
        <v>0</v>
      </c>
      <c r="Q653" s="5">
        <f t="shared" si="327"/>
        <v>-1</v>
      </c>
      <c r="S653" s="22" t="s">
        <v>123</v>
      </c>
      <c r="T653" s="5">
        <f>$M658</f>
        <v>-1</v>
      </c>
      <c r="U653" s="5">
        <v>0</v>
      </c>
      <c r="V653" s="5">
        <f t="shared" si="328"/>
        <v>-1</v>
      </c>
      <c r="X653" s="22" t="s">
        <v>123</v>
      </c>
      <c r="Y653" s="5">
        <f>$M658</f>
        <v>-1</v>
      </c>
      <c r="Z653" s="5">
        <v>0</v>
      </c>
      <c r="AA653" s="5">
        <f t="shared" si="329"/>
        <v>-1</v>
      </c>
      <c r="AC653" s="22" t="s">
        <v>123</v>
      </c>
      <c r="AD653" s="5">
        <f>$M658</f>
        <v>-1</v>
      </c>
      <c r="AE653" s="5">
        <v>0</v>
      </c>
      <c r="AF653" s="5">
        <f t="shared" si="330"/>
        <v>-1</v>
      </c>
      <c r="AH653" s="22" t="s">
        <v>123</v>
      </c>
      <c r="AI653" s="5">
        <f>$M658</f>
        <v>-1</v>
      </c>
      <c r="AJ653" s="5">
        <v>0</v>
      </c>
      <c r="AK653" s="5">
        <f t="shared" si="331"/>
        <v>-1</v>
      </c>
    </row>
    <row r="654" spans="1:37" x14ac:dyDescent="0.3">
      <c r="E654" s="22" t="s">
        <v>136</v>
      </c>
      <c r="F654" s="6"/>
      <c r="G654" s="5">
        <f>IFERROR(INDEX(BuffData!$B$3:$W$119, MATCH($E641, BuffData!$A$3:$A$119, 0), MATCH($E654, BuffData!$B$2:$W$2, 0)),-1)</f>
        <v>0</v>
      </c>
      <c r="H654" s="5">
        <f>IFERROR(INDEX(BuffData!$X$3:$AS$119, MATCH(H640, BuffData!$A$3:$A$119, 0), MATCH($E654, BuffData!$X$2:$AS$2, 0)),-1)</f>
        <v>-1</v>
      </c>
      <c r="I654" s="5">
        <f>IFERROR(INDEX(BuffData!$AT$3:$BO$119, MATCH(I$16, BuffData!$A$3:$A$119, 0), MATCH($E654, BuffData!$AT$2:$BO$2, 0)),-1)</f>
        <v>0</v>
      </c>
      <c r="J654" s="5">
        <f>IFERROR(INDEX(BuffData!$AT$3:$BO$119, MATCH(J$16, BuffData!$A$3:$A$119, 0), MATCH($E654, BuffData!$AT$2:$BO$2, 0)),-1)</f>
        <v>0</v>
      </c>
      <c r="K654" s="5">
        <f>IFERROR(INDEX(BuffData!$AT$3:$BO$119, MATCH(K$16, BuffData!$A$3:$A$119, 0), MATCH($E654, BuffData!$AT$2:$BO$2, 0)),-1)</f>
        <v>0</v>
      </c>
      <c r="L654" s="5">
        <f>IFERROR(INDEX(SeasonData!$A$3:$W$27, MATCH(L$16, SeasonData!$A$3:$A$116, 0), MATCH(E654, SeasonData!$A$2:$W$2, 0)),-1)</f>
        <v>0</v>
      </c>
      <c r="M654" s="5">
        <f t="shared" ref="M654:M658" si="333">SUM(G654:L654)</f>
        <v>-1</v>
      </c>
      <c r="N654" s="22" t="s">
        <v>162</v>
      </c>
      <c r="O654" s="5">
        <f>$M659</f>
        <v>24</v>
      </c>
      <c r="P654" s="5">
        <v>0</v>
      </c>
      <c r="Q654" s="5">
        <f t="shared" si="327"/>
        <v>24</v>
      </c>
      <c r="S654" s="22" t="s">
        <v>162</v>
      </c>
      <c r="T654" s="5">
        <f>$M659</f>
        <v>24</v>
      </c>
      <c r="U654" s="5">
        <v>0</v>
      </c>
      <c r="V654" s="5">
        <f t="shared" si="328"/>
        <v>24</v>
      </c>
      <c r="X654" s="22" t="s">
        <v>162</v>
      </c>
      <c r="Y654" s="5">
        <f>$M659</f>
        <v>24</v>
      </c>
      <c r="Z654" s="5">
        <v>0</v>
      </c>
      <c r="AA654" s="5">
        <f t="shared" si="329"/>
        <v>24</v>
      </c>
      <c r="AC654" s="22" t="s">
        <v>162</v>
      </c>
      <c r="AD654" s="5">
        <f>$M659</f>
        <v>24</v>
      </c>
      <c r="AE654" s="5">
        <v>0</v>
      </c>
      <c r="AF654" s="5">
        <f t="shared" si="330"/>
        <v>24</v>
      </c>
      <c r="AH654" s="22" t="s">
        <v>162</v>
      </c>
      <c r="AI654" s="5">
        <f>$M659</f>
        <v>24</v>
      </c>
      <c r="AJ654" s="5">
        <v>0</v>
      </c>
      <c r="AK654" s="5">
        <f t="shared" si="331"/>
        <v>24</v>
      </c>
    </row>
    <row r="655" spans="1:37" x14ac:dyDescent="0.3">
      <c r="E655" s="22" t="s">
        <v>139</v>
      </c>
      <c r="F655" s="6"/>
      <c r="G655" s="5">
        <f>IFERROR(INDEX(BuffData!$B$3:$W$119, MATCH($E641, BuffData!$A$3:$A$119, 0), MATCH($E655, BuffData!$B$2:$W$2, 0)),-1)</f>
        <v>0</v>
      </c>
      <c r="H655" s="5">
        <f>IFERROR(INDEX(BuffData!$X$3:$AS$119, MATCH(H640, BuffData!$A$3:$A$119, 0), MATCH($E655, BuffData!$X$2:$AS$2, 0)),-1)</f>
        <v>-1</v>
      </c>
      <c r="I655" s="5">
        <f>IFERROR(INDEX(BuffData!$AT$3:$BO$119, MATCH(I$16, BuffData!$A$3:$A$119, 0), MATCH($E655, BuffData!$AT$2:$BO$2, 0)),-1)</f>
        <v>0</v>
      </c>
      <c r="J655" s="5">
        <f>IFERROR(INDEX(BuffData!$AT$3:$BO$119, MATCH(J$16, BuffData!$A$3:$A$119, 0), MATCH($E655, BuffData!$AT$2:$BO$2, 0)),-1)</f>
        <v>0</v>
      </c>
      <c r="K655" s="5">
        <f>IFERROR(INDEX(BuffData!$AT$3:$BO$119, MATCH(K$16, BuffData!$A$3:$A$119, 0), MATCH($E655, BuffData!$AT$2:$BO$2, 0)),-1)</f>
        <v>0</v>
      </c>
      <c r="L655" s="5">
        <f>IFERROR(INDEX(SeasonData!$A$3:$W$27, MATCH(L$16, SeasonData!$A$3:$A$116, 0), MATCH(E655, SeasonData!$A$2:$W$2, 0)),-1)</f>
        <v>0</v>
      </c>
      <c r="M655" s="5">
        <f t="shared" si="333"/>
        <v>-1</v>
      </c>
      <c r="N655" s="5" t="s">
        <v>104</v>
      </c>
      <c r="O655" s="5">
        <f>$M660</f>
        <v>-1</v>
      </c>
      <c r="P655" s="5">
        <v>0</v>
      </c>
      <c r="Q655" s="5">
        <f t="shared" si="327"/>
        <v>-1</v>
      </c>
      <c r="S655" s="5" t="s">
        <v>104</v>
      </c>
      <c r="T655" s="5">
        <f>$M660</f>
        <v>-1</v>
      </c>
      <c r="U655" s="5">
        <v>0</v>
      </c>
      <c r="V655" s="5">
        <f t="shared" si="328"/>
        <v>-1</v>
      </c>
      <c r="X655" s="5" t="s">
        <v>104</v>
      </c>
      <c r="Y655" s="5">
        <f>$M660</f>
        <v>-1</v>
      </c>
      <c r="Z655" s="5">
        <v>0</v>
      </c>
      <c r="AA655" s="5">
        <f t="shared" si="329"/>
        <v>-1</v>
      </c>
      <c r="AC655" s="5" t="s">
        <v>104</v>
      </c>
      <c r="AD655" s="5">
        <f>$M660</f>
        <v>-1</v>
      </c>
      <c r="AE655" s="5">
        <v>0</v>
      </c>
      <c r="AF655" s="5">
        <f t="shared" si="330"/>
        <v>-1</v>
      </c>
      <c r="AH655" s="5" t="s">
        <v>104</v>
      </c>
      <c r="AI655" s="5">
        <f>$M660</f>
        <v>-1</v>
      </c>
      <c r="AJ655" s="5">
        <v>0</v>
      </c>
      <c r="AK655" s="5">
        <f t="shared" si="331"/>
        <v>-1</v>
      </c>
    </row>
    <row r="656" spans="1:37" x14ac:dyDescent="0.3">
      <c r="E656" s="22" t="s">
        <v>137</v>
      </c>
      <c r="F656" s="6"/>
      <c r="G656" s="5">
        <f>IFERROR(INDEX(BuffData!$B$3:$W$119, MATCH($E641, BuffData!$A$3:$A$119, 0), MATCH($E656, BuffData!$B$2:$W$2, 0)),-1)</f>
        <v>0</v>
      </c>
      <c r="H656" s="5">
        <f>IFERROR(INDEX(BuffData!$X$3:$AS$119, MATCH(H640, BuffData!$A$3:$A$119, 0), MATCH($E656, BuffData!$X$2:$AS$2, 0)),-1)</f>
        <v>-1</v>
      </c>
      <c r="I656" s="5">
        <f>IFERROR(INDEX(BuffData!$AT$3:$BO$119, MATCH(I$16, BuffData!$A$3:$A$119, 0), MATCH($E656, BuffData!$AT$2:$BO$2, 0)),-1)</f>
        <v>0</v>
      </c>
      <c r="J656" s="5">
        <f>IFERROR(INDEX(BuffData!$AT$3:$BO$119, MATCH(J$16, BuffData!$A$3:$A$119, 0), MATCH($E656, BuffData!$AT$2:$BO$2, 0)),-1)</f>
        <v>0</v>
      </c>
      <c r="K656" s="5">
        <f>IFERROR(INDEX(BuffData!$AT$3:$BO$119, MATCH(K$16, BuffData!$A$3:$A$119, 0), MATCH($E656, BuffData!$AT$2:$BO$2, 0)),-1)</f>
        <v>0</v>
      </c>
      <c r="L656" s="5">
        <f>IFERROR(INDEX(SeasonData!$A$3:$W$27, MATCH(L$16, SeasonData!$A$3:$A$116, 0), MATCH(E656, SeasonData!$A$2:$W$2, 0)),-1)</f>
        <v>0</v>
      </c>
      <c r="M656" s="5">
        <f t="shared" si="333"/>
        <v>-1</v>
      </c>
      <c r="N656" s="5" t="s">
        <v>110</v>
      </c>
      <c r="O656" s="5">
        <f>$M661</f>
        <v>-1</v>
      </c>
      <c r="P656" s="5">
        <v>0</v>
      </c>
      <c r="Q656" s="5">
        <f t="shared" si="327"/>
        <v>-1</v>
      </c>
      <c r="S656" s="5" t="s">
        <v>110</v>
      </c>
      <c r="T656" s="5">
        <f>$M661</f>
        <v>-1</v>
      </c>
      <c r="U656" s="5">
        <v>0</v>
      </c>
      <c r="V656" s="5">
        <f t="shared" si="328"/>
        <v>-1</v>
      </c>
      <c r="X656" s="5" t="s">
        <v>110</v>
      </c>
      <c r="Y656" s="5">
        <f>$M661</f>
        <v>-1</v>
      </c>
      <c r="Z656" s="5">
        <v>0</v>
      </c>
      <c r="AA656" s="5">
        <f t="shared" si="329"/>
        <v>-1</v>
      </c>
      <c r="AC656" s="5" t="s">
        <v>110</v>
      </c>
      <c r="AD656" s="5">
        <f>$M661</f>
        <v>-1</v>
      </c>
      <c r="AE656" s="5">
        <v>0</v>
      </c>
      <c r="AF656" s="5">
        <f t="shared" si="330"/>
        <v>-1</v>
      </c>
      <c r="AH656" s="5" t="s">
        <v>110</v>
      </c>
      <c r="AI656" s="5">
        <f>$M661</f>
        <v>-1</v>
      </c>
      <c r="AJ656" s="5">
        <v>0</v>
      </c>
      <c r="AK656" s="5">
        <f t="shared" si="331"/>
        <v>-1</v>
      </c>
    </row>
    <row r="657" spans="1:42" x14ac:dyDescent="0.3">
      <c r="E657" s="22" t="s">
        <v>138</v>
      </c>
      <c r="F657" s="6"/>
      <c r="G657" s="5">
        <f>IFERROR(INDEX(BuffData!$B$3:$W$119, MATCH($E641, BuffData!$A$3:$A$119, 0), MATCH($E657, BuffData!$B$2:$W$2, 0)),-1)</f>
        <v>0</v>
      </c>
      <c r="H657" s="5">
        <f>IFERROR(INDEX(BuffData!$X$3:$AS$119, MATCH(H640, BuffData!$A$3:$A$119, 0), MATCH($E657, BuffData!$X$2:$AS$2, 0)),-1)</f>
        <v>-1</v>
      </c>
      <c r="I657" s="5">
        <f>IFERROR(INDEX(BuffData!$AT$3:$BO$119, MATCH(I$16, BuffData!$A$3:$A$119, 0), MATCH($E657, BuffData!$AT$2:$BO$2, 0)),-1)</f>
        <v>0</v>
      </c>
      <c r="J657" s="5">
        <f>IFERROR(INDEX(BuffData!$AT$3:$BO$119, MATCH(J$16, BuffData!$A$3:$A$119, 0), MATCH($E657, BuffData!$AT$2:$BO$2, 0)),-1)</f>
        <v>0</v>
      </c>
      <c r="K657" s="5">
        <f>IFERROR(INDEX(BuffData!$AT$3:$BO$119, MATCH(K$16, BuffData!$A$3:$A$119, 0), MATCH($E657, BuffData!$AT$2:$BO$2, 0)),-1)</f>
        <v>0</v>
      </c>
      <c r="L657" s="5">
        <f>IFERROR(INDEX(SeasonData!$A$3:$W$27, MATCH(L$16, SeasonData!$A$3:$A$116, 0), MATCH(E657, SeasonData!$A$2:$W$2, 0)),-1)</f>
        <v>0</v>
      </c>
      <c r="M657" s="5">
        <f t="shared" si="333"/>
        <v>-1</v>
      </c>
      <c r="N657" s="5" t="s">
        <v>133</v>
      </c>
      <c r="O657" s="5">
        <f>$M662</f>
        <v>-1</v>
      </c>
      <c r="P657" s="5">
        <v>0</v>
      </c>
      <c r="Q657" s="5">
        <f t="shared" si="327"/>
        <v>-1</v>
      </c>
      <c r="S657" s="5" t="s">
        <v>133</v>
      </c>
      <c r="T657" s="5">
        <f>$M662</f>
        <v>-1</v>
      </c>
      <c r="U657" s="5">
        <v>0</v>
      </c>
      <c r="V657" s="5">
        <f t="shared" si="328"/>
        <v>-1</v>
      </c>
      <c r="X657" s="5" t="s">
        <v>133</v>
      </c>
      <c r="Y657" s="5">
        <f>$M662</f>
        <v>-1</v>
      </c>
      <c r="Z657" s="5">
        <v>0</v>
      </c>
      <c r="AA657" s="5">
        <f t="shared" si="329"/>
        <v>-1</v>
      </c>
      <c r="AC657" s="5" t="s">
        <v>133</v>
      </c>
      <c r="AD657" s="5">
        <f>$M662</f>
        <v>-1</v>
      </c>
      <c r="AE657" s="5">
        <v>0</v>
      </c>
      <c r="AF657" s="5">
        <f t="shared" si="330"/>
        <v>-1</v>
      </c>
      <c r="AH657" s="5" t="s">
        <v>133</v>
      </c>
      <c r="AI657" s="5">
        <f>$M662</f>
        <v>-1</v>
      </c>
      <c r="AJ657" s="5">
        <v>0</v>
      </c>
      <c r="AK657" s="5">
        <f t="shared" si="331"/>
        <v>-1</v>
      </c>
    </row>
    <row r="658" spans="1:42" x14ac:dyDescent="0.3">
      <c r="E658" s="22" t="s">
        <v>123</v>
      </c>
      <c r="F658" s="6"/>
      <c r="G658" s="5">
        <f>IFERROR(INDEX(BuffData!$B$3:$W$119, MATCH($E641, BuffData!$A$3:$A$119, 0), MATCH($E658, BuffData!$B$2:$W$2, 0)),-1)</f>
        <v>0</v>
      </c>
      <c r="H658" s="5">
        <f>IFERROR(
  IF(
    TRIM(INDEX(CharacterData!$G$3:$G$36, MATCH($E641, CharacterData!$A$3:$A$36, 0))) =
    TRIM(INDEX(CharacterData!$G$3:$G$36, MATCH(H640, CharacterData!$A$3:$A$36, 0))),
    INDEX(BuffData!$X$3:$AS$119,
          MATCH(H640, BuffData!$A$3:$A$119, 0),
          MATCH($E658, BuffData!$X$2:$AS$2, 0)
    ),
    0
  ),
-1
)</f>
        <v>-1</v>
      </c>
      <c r="I658" s="5">
        <f>IFERROR(
  IF(
    TRIM(INDEX(CharacterData!$G$3:$G$36, MATCH($E641, CharacterData!$A$3:$A$36, 0))) =
    TRIM(INDEX(CharacterData!$G$3:$G$36, MATCH(I640, CharacterData!$A$3:$A$36, 0))),
    INDEX(BuffData!$AT$3:$BO$119,
          MATCH(I640, BuffData!$A$3:$A$119, 0),
          MATCH($E658, BuffData!$AT$2:$BO$2, 0)
    ),
    0
  ),
-1
)</f>
        <v>0</v>
      </c>
      <c r="J658" s="5">
        <f>IFERROR(
  IF(
    TRIM(INDEX(CharacterData!$G$3:$G$36, MATCH($E641, CharacterData!$A$3:$A$36, 0))) =
    TRIM(INDEX(CharacterData!$G$3:$G$36, MATCH(J640, CharacterData!$A$3:$A$36, 0))),
    INDEX(BuffData!$AT$3:$BO$119,
          MATCH(J640, BuffData!$A$3:$A$119, 0),
          MATCH($E658, BuffData!$AT$2:$BO$2, 0)
    ),
    0
  ),
-1
)</f>
        <v>0</v>
      </c>
      <c r="K658" s="5">
        <f>IFERROR(
  IF(
    TRIM(INDEX(CharacterData!$G$3:$G$36, MATCH($E641, CharacterData!$A$3:$A$36, 0))) =
    TRIM(INDEX(CharacterData!$G$3:$G$36, MATCH(K640, CharacterData!$A$3:$A$36, 0))),
    INDEX(BuffData!$AT$3:$BO$119,
          MATCH(K640, BuffData!$A$3:$A$119, 0),
          MATCH($E658, BuffData!$AT$2:$BO$2, 0)
    ),
    0
  ),
-1
)</f>
        <v>0</v>
      </c>
      <c r="L658" s="5">
        <f>IFERROR(
  IF(
    TRIM(INDEX(CharacterData!$G$3:$G$36, MATCH($E641, CharacterData!$A$3:$A$36, 0))) =
    TRIM(INDEX(CharacterData!$G$3:$G$36, MATCH(L640, CharacterData!$A$3:$A$36, 0))),
    INDEX(SeasonData!$A$3:$W$27,
          MATCH(L640, SeasonData!$A$3:$A$27, 0),
          MATCH($E658, SeasonData!$A$2:$W$2, 0)
    ),
    0
  ),
-1
)</f>
        <v>0</v>
      </c>
      <c r="M658" s="5">
        <f t="shared" si="333"/>
        <v>-1</v>
      </c>
    </row>
    <row r="659" spans="1:42" x14ac:dyDescent="0.3">
      <c r="E659" s="22" t="s">
        <v>162</v>
      </c>
      <c r="F659" s="6"/>
      <c r="G659" s="5">
        <f>IFERROR(INDEX(BuffData!$B$3:$W$119, MATCH($E641, BuffData!$A$3:$A$119, 0), MATCH($E659, BuffData!$B$2:$W$2, 0)),-1)</f>
        <v>0</v>
      </c>
      <c r="H659" s="5">
        <f>IFERROR(INDEX(BuffData!$X$3:$AS$119, MATCH(H640, BuffData!$A$3:$A$119, 0), MATCH($E659, BuffData!$X$2:$AS$2, 0)),-1)</f>
        <v>-1</v>
      </c>
      <c r="I659" s="5">
        <f>IFERROR(INDEX(BuffData!$AT$3:$BO$119, MATCH(I$16, BuffData!$A$3:$A$119, 0), MATCH($E659, BuffData!$AT$2:$BO$2, 0)),-1)</f>
        <v>0</v>
      </c>
      <c r="J659" s="5">
        <f>IFERROR(INDEX(BuffData!$AT$3:$BO$119, MATCH(J$16, BuffData!$A$3:$A$119, 0), MATCH($E659, BuffData!$AT$2:$BO$2, 0)),-1)</f>
        <v>0</v>
      </c>
      <c r="K659" s="5">
        <f>IFERROR(INDEX(BuffData!$AT$3:$BO$119, MATCH(K$16, BuffData!$A$3:$A$119, 0), MATCH($E659, BuffData!$AT$2:$BO$2, 0)),-1)</f>
        <v>25</v>
      </c>
      <c r="L659" s="5">
        <f>IFERROR(INDEX(SeasonData!$A$3:$W$27, MATCH(L$16, SeasonData!$A$3:$A$116, 0), MATCH(E659, SeasonData!$A$2:$W$2, 0)),-1)</f>
        <v>0</v>
      </c>
      <c r="M659" s="5">
        <f>SUM(G659:L659)</f>
        <v>24</v>
      </c>
      <c r="O659" s="5" t="s">
        <v>167</v>
      </c>
      <c r="P659" s="5">
        <f>Q644 * (Q645+100)/100 * Q646/100 * ((1-Q647/100) + Q647/100*Q648/100) * (Q649+Q650+Q651+100)/100 * (Q652+Q653+Q654+100)/100 * (800 + 8*$N$3 ) / (800 + 8*$N$3 + (792 + 8*$N$4)*(1-Q655/100)) * (1+Q656/100) * (1 - $Q$3/100 + Q657/100)</f>
        <v>8967.9579549392547</v>
      </c>
      <c r="T659" s="5" t="s">
        <v>167</v>
      </c>
      <c r="U659" s="5">
        <f>V644 * (V645+100)/100 * V646/100 * ((1-V647/100) + V647/100*V648/100) * (V649+V650+V651+100)/100 * (V652+V653+V654+100)/100 * (800 + 8*$N$3 ) / (800 + 8*$N$3 + (792 + 8*$N$4)*(1-V655/100)) * (1+V656/100) * (1 - $Q$3/100 + V657/100)</f>
        <v>26321.129638199211</v>
      </c>
      <c r="Y659" s="5" t="s">
        <v>167</v>
      </c>
      <c r="Z659" s="5">
        <f>AA644 * (AA645+100)/100 * AA646/100 * ((1-AA647/100) + AA647/100*AA648/100) * (AA649+AA650+AA651+100)/100 * (AA652+AA653+AA654+100)/100 * (800 + 8*$N$3 ) / (800 + 8*$N$3 + (792 + 8*$N$4)*(1-AA655/100)) * (1+AA656/100) * (1 - $Q$3/100 + AA657/100)</f>
        <v>14094.962197065066</v>
      </c>
      <c r="AD659" s="5" t="s">
        <v>167</v>
      </c>
      <c r="AE659" s="5">
        <f>AF644 * (AF645+100)/100 * AF646/100 * ((1-AF647/100) + AF647/100*AF648/100) * (AF649+AF650+AF651+100)/100 * (AF652+AF653+AF654+100)/100 * (800 + 8*$N$3 ) / (800 + 8*$N$3 + (792 + 8*$N$4)*(1-AF655/100)) * (1+AF656/100) * (1 - $Q$3/100 + AF657/100)</f>
        <v>77661.328604425376</v>
      </c>
      <c r="AI659" s="5" t="s">
        <v>167</v>
      </c>
      <c r="AJ659" s="5">
        <f>AK644 * (AK645+100)/100 * AK646/100 * ((1-AK647/100) + AK647/100*AK648/100) * (AK649+AK650+AK651+100)/100 * (AK652+AK653+AK654+100)/100 * (800 + 8*$N$3 ) / (800 + 8*$N$3 + (792 + 8*$N$4)*(1-AK655/100)) * (1+AK656/100) * (1 - $Q$3/100 + AK657/100)</f>
        <v>54181.37556914267</v>
      </c>
    </row>
    <row r="660" spans="1:42" x14ac:dyDescent="0.3">
      <c r="E660" s="5" t="s">
        <v>104</v>
      </c>
      <c r="F660" s="6"/>
      <c r="G660" s="5">
        <f>IFERROR(INDEX(BuffData!$B$3:$W$119, MATCH($E641, BuffData!$A$3:$A$119, 0), MATCH($E660, BuffData!$B$2:$W$2, 0)),-1)</f>
        <v>0</v>
      </c>
      <c r="H660" s="5">
        <f>IFERROR(INDEX(BuffData!$X$3:$AS$119, MATCH(H640, BuffData!$A$3:$A$119, 0), MATCH($E660, BuffData!$X$2:$AS$2, 0)),-1)</f>
        <v>-1</v>
      </c>
      <c r="I660" s="5">
        <f>IFERROR(INDEX(BuffData!$AT$3:$BO$119, MATCH(I$16, BuffData!$A$3:$A$119, 0), MATCH($E660, BuffData!$AT$2:$BO$2, 0)),-1)</f>
        <v>0</v>
      </c>
      <c r="J660" s="5">
        <f>IFERROR(INDEX(BuffData!$AT$3:$BO$119, MATCH(J$16, BuffData!$A$3:$A$119, 0), MATCH($E660, BuffData!$AT$2:$BO$2, 0)),-1)</f>
        <v>0</v>
      </c>
      <c r="K660" s="5">
        <f>IFERROR(INDEX(BuffData!$AT$3:$BO$119, MATCH(K$16, BuffData!$A$3:$A$119, 0), MATCH($E660, BuffData!$AT$2:$BO$2, 0)),-1)</f>
        <v>0</v>
      </c>
      <c r="L660" s="5">
        <f>IFERROR(INDEX(SeasonData!$A$3:$W$27, MATCH(L$16, SeasonData!$A$3:$A$116, 0), MATCH(E660, SeasonData!$A$2:$W$2, 0)),-1)</f>
        <v>0</v>
      </c>
      <c r="M660" s="5">
        <f t="shared" ref="M660:M662" si="334">SUM(G660:L660)</f>
        <v>-1</v>
      </c>
    </row>
    <row r="661" spans="1:42" x14ac:dyDescent="0.3">
      <c r="E661" s="5" t="s">
        <v>110</v>
      </c>
      <c r="F661" s="6"/>
      <c r="G661" s="5">
        <f>IFERROR(INDEX(BuffData!$B$3:$W$119, MATCH($E641, BuffData!$A$3:$A$119, 0), MATCH($E661, BuffData!$B$2:$W$2, 0)),-1)</f>
        <v>0</v>
      </c>
      <c r="H661" s="5">
        <f>IFERROR(INDEX(BuffData!$X$3:$AS$119, MATCH(H640, BuffData!$A$3:$A$119, 0), MATCH($E661, BuffData!$X$2:$AS$2, 0)),-1)</f>
        <v>-1</v>
      </c>
      <c r="I661" s="5">
        <f>IFERROR(INDEX(BuffData!$AT$3:$BO$119, MATCH(I$16, BuffData!$A$3:$A$119, 0), MATCH($E661, BuffData!$AT$2:$BO$2, 0)),-1)</f>
        <v>0</v>
      </c>
      <c r="J661" s="5">
        <f>IFERROR(INDEX(BuffData!$AT$3:$BO$119, MATCH(J$16, BuffData!$A$3:$A$119, 0), MATCH($E661, BuffData!$AT$2:$BO$2, 0)),-1)</f>
        <v>0</v>
      </c>
      <c r="K661" s="5">
        <f>IFERROR(INDEX(BuffData!$AT$3:$BO$119, MATCH(K$16, BuffData!$A$3:$A$119, 0), MATCH($E661, BuffData!$AT$2:$BO$2, 0)),-1)</f>
        <v>0</v>
      </c>
      <c r="L661" s="5">
        <f>IFERROR(INDEX(SeasonData!$A$3:$W$27, MATCH(L$16, SeasonData!$A$3:$A$116, 0), MATCH(E661, SeasonData!$A$2:$W$2, 0)),-1)</f>
        <v>0</v>
      </c>
      <c r="M661" s="5">
        <f t="shared" si="334"/>
        <v>-1</v>
      </c>
    </row>
    <row r="662" spans="1:42" x14ac:dyDescent="0.3">
      <c r="E662" s="5" t="s">
        <v>133</v>
      </c>
      <c r="F662" s="6"/>
      <c r="G662" s="5">
        <f>IFERROR(INDEX(BuffData!$B$3:$W$119, MATCH($E641, BuffData!$A$3:$A$119, 0), MATCH($E662, BuffData!$B$2:$W$2, 0)),-1)</f>
        <v>0</v>
      </c>
      <c r="H662" s="5">
        <f>IFERROR(INDEX(BuffData!$X$3:$AS$119, MATCH(H640, BuffData!$A$3:$A$119, 0), MATCH($E662, BuffData!$X$2:$AS$2, 0)),-1)</f>
        <v>-1</v>
      </c>
      <c r="I662" s="5">
        <f>IFERROR(INDEX(BuffData!$AT$3:$BO$119, MATCH(I$16, BuffData!$A$3:$A$119, 0), MATCH($E662, BuffData!$AT$2:$BO$2, 0)),-1)</f>
        <v>0</v>
      </c>
      <c r="J662" s="5">
        <f>IFERROR(INDEX(BuffData!$AT$3:$BO$119, MATCH(J$16, BuffData!$A$3:$A$119, 0), MATCH($E662, BuffData!$AT$2:$BO$2, 0)),-1)</f>
        <v>0</v>
      </c>
      <c r="K662" s="5">
        <f>IFERROR(INDEX(BuffData!$AT$3:$BO$119, MATCH(K$16, BuffData!$A$3:$A$119, 0), MATCH($E662, BuffData!$AT$2:$BO$2, 0)),-1)</f>
        <v>0</v>
      </c>
      <c r="L662" s="5">
        <f>IFERROR(INDEX(SeasonData!$A$3:$W$27, MATCH(L$16, SeasonData!$A$3:$A$116, 0), MATCH(E662, SeasonData!$A$2:$W$2, 0)),-1)</f>
        <v>0</v>
      </c>
      <c r="M662" s="5">
        <f t="shared" si="334"/>
        <v>-1</v>
      </c>
    </row>
    <row r="666" spans="1:42" x14ac:dyDescent="0.3">
      <c r="H666" s="5" t="str">
        <f>IFERROR(
  CHOOSE(
    MATCH(E667, $E$2:$E$4, 0),
    $E$3, $E$4, $E$2
  ),
  "선택 필요"
)</f>
        <v>선택 필요</v>
      </c>
      <c r="I666" s="5" t="str">
        <f>$E$2</f>
        <v>유노</v>
      </c>
      <c r="J666" s="5" t="str">
        <f>$E$3</f>
        <v>린네</v>
      </c>
      <c r="K666" s="5" t="str">
        <f>$E$4</f>
        <v>모니에</v>
      </c>
      <c r="L666" s="5" t="str">
        <f>$K$3</f>
        <v>능양</v>
      </c>
      <c r="N666" s="23" t="s">
        <v>152</v>
      </c>
    </row>
    <row r="667" spans="1:42" x14ac:dyDescent="0.3">
      <c r="E667" s="23" t="s">
        <v>38</v>
      </c>
      <c r="F667" s="5" t="s">
        <v>143</v>
      </c>
      <c r="G667" s="5" t="s">
        <v>105</v>
      </c>
      <c r="H667" s="5" t="s">
        <v>142</v>
      </c>
      <c r="I667" s="5" t="s">
        <v>124</v>
      </c>
      <c r="J667" s="5" t="s">
        <v>125</v>
      </c>
      <c r="K667" s="5" t="s">
        <v>151</v>
      </c>
      <c r="L667" s="5" t="s">
        <v>149</v>
      </c>
      <c r="M667" s="5" t="s">
        <v>109</v>
      </c>
      <c r="N667" s="5" t="s">
        <v>150</v>
      </c>
      <c r="O667" s="153" t="s">
        <v>114</v>
      </c>
      <c r="P667" s="154"/>
      <c r="Q667" s="155"/>
      <c r="S667" s="5" t="s">
        <v>150</v>
      </c>
      <c r="T667" s="153" t="s">
        <v>156</v>
      </c>
      <c r="U667" s="154"/>
      <c r="V667" s="155"/>
      <c r="X667" s="5" t="s">
        <v>150</v>
      </c>
      <c r="Y667" s="153" t="s">
        <v>257</v>
      </c>
      <c r="Z667" s="154"/>
      <c r="AA667" s="155"/>
      <c r="AC667" s="5" t="s">
        <v>150</v>
      </c>
      <c r="AD667" s="153" t="s">
        <v>258</v>
      </c>
      <c r="AE667" s="154"/>
      <c r="AF667" s="155"/>
      <c r="AH667" s="5" t="s">
        <v>150</v>
      </c>
      <c r="AI667" s="153" t="s">
        <v>156</v>
      </c>
      <c r="AJ667" s="154"/>
      <c r="AK667" s="155"/>
      <c r="AM667" s="5" t="s">
        <v>150</v>
      </c>
      <c r="AN667" s="153" t="s">
        <v>177</v>
      </c>
      <c r="AO667" s="154"/>
      <c r="AP667" s="155"/>
    </row>
    <row r="668" spans="1:42" x14ac:dyDescent="0.3">
      <c r="E668" s="5" t="s">
        <v>115</v>
      </c>
      <c r="F668" s="5">
        <f>INDEX(CharacterData!$A$3:$AV$36, MATCH(E667, CharacterData!$A$3:$A$36, 0), MATCH($E668, CharacterData!$A$2:$AV$2, 0))</f>
        <v>1026</v>
      </c>
      <c r="G668" s="6"/>
      <c r="H668" s="6"/>
      <c r="I668" s="6"/>
      <c r="J668" s="6"/>
      <c r="K668" s="6"/>
      <c r="L668" s="6"/>
      <c r="M668" s="5">
        <f>F668</f>
        <v>1026</v>
      </c>
      <c r="N668" s="5" t="s">
        <v>118</v>
      </c>
      <c r="O668" s="153" t="s">
        <v>159</v>
      </c>
      <c r="P668" s="154"/>
      <c r="Q668" s="155"/>
      <c r="S668" s="5" t="s">
        <v>118</v>
      </c>
      <c r="T668" s="153" t="s">
        <v>171</v>
      </c>
      <c r="U668" s="154"/>
      <c r="V668" s="155"/>
      <c r="X668" s="5" t="s">
        <v>118</v>
      </c>
      <c r="Y668" s="153" t="s">
        <v>163</v>
      </c>
      <c r="Z668" s="154"/>
      <c r="AA668" s="155"/>
      <c r="AC668" s="5" t="s">
        <v>118</v>
      </c>
      <c r="AD668" s="153" t="s">
        <v>163</v>
      </c>
      <c r="AE668" s="154"/>
      <c r="AF668" s="155"/>
      <c r="AH668" s="5" t="s">
        <v>118</v>
      </c>
      <c r="AI668" s="153" t="s">
        <v>171</v>
      </c>
      <c r="AJ668" s="154"/>
      <c r="AK668" s="155"/>
      <c r="AM668" s="5" t="s">
        <v>118</v>
      </c>
      <c r="AN668" s="153" t="s">
        <v>159</v>
      </c>
      <c r="AO668" s="154"/>
      <c r="AP668" s="155"/>
    </row>
    <row r="669" spans="1:42" x14ac:dyDescent="0.3">
      <c r="A669" s="1" t="s">
        <v>38</v>
      </c>
      <c r="B669" s="1" t="s">
        <v>178</v>
      </c>
      <c r="C669" s="1">
        <f>P685+U685+Z685+AE685+AJ685+AO685+AT685+AY685+BD685+BI685+BN685+BS685+BX685+CC685+CH685+CM685</f>
        <v>511808.17866504099</v>
      </c>
      <c r="E669" s="5" t="s">
        <v>116</v>
      </c>
      <c r="F669" s="5">
        <f>INDEX(CharacterData!$A$3:$AV$36, MATCH(E667, CharacterData!$A$3:$A$36, 0), MATCH($E669, CharacterData!$A$2:$AV$2, 0))</f>
        <v>109.11306042884991</v>
      </c>
      <c r="G669" s="5">
        <f>IFERROR(INDEX(BuffData!$B$3:$W$119, MATCH($E667, BuffData!$A$3:$A$119, 0), MATCH("공격력 버프", BuffData!$B$2:$W$2, 0)),-1)</f>
        <v>10</v>
      </c>
      <c r="H669" s="5">
        <f>IFERROR(INDEX(BuffData!$X$3:$AS$119, MATCH(H666, BuffData!$A$3:$A$119, 0), MATCH("공격력 버프", BuffData!$X$2:$AS$2, 0)),-1)</f>
        <v>-1</v>
      </c>
      <c r="I669" s="5">
        <f>IFERROR(INDEX(BuffData!$AT$3:$BO$119, MATCH(I$16, BuffData!$A$3:$A$119, 0), MATCH("공격력 버프", BuffData!$AT$2:$BO$2, 0)),-1)</f>
        <v>0</v>
      </c>
      <c r="J669" s="5">
        <f>IFERROR(INDEX(BuffData!$AT$3:$BO$119, MATCH(J$16, BuffData!$A$3:$A$119, 0), MATCH("공격력 버프", BuffData!$AT$2:$BO$2, 0)),-1)</f>
        <v>0</v>
      </c>
      <c r="K669" s="5">
        <f>IFERROR(INDEX(BuffData!$AT$3:$BO$119, MATCH(K$16, BuffData!$A$3:$A$119, 0), MATCH("공격력 버프", BuffData!$AT$2:$BO$2, 0)),-1)</f>
        <v>25</v>
      </c>
      <c r="L669" s="5">
        <f>IFERROR(INDEX(SeasonData!$A$3:$W$27, MATCH(L$16, SeasonData!$A$3:$A$116, 0), MATCH("공격력 버프", SeasonData!$A$2:$W$2, 0)),-1)</f>
        <v>0</v>
      </c>
      <c r="M669" s="5">
        <f>SUM(F669:L669)</f>
        <v>143.11306042884991</v>
      </c>
      <c r="N669" s="5"/>
      <c r="O669" s="5" t="s">
        <v>112</v>
      </c>
      <c r="P669" s="5" t="s">
        <v>113</v>
      </c>
      <c r="Q669" s="5" t="s">
        <v>111</v>
      </c>
      <c r="S669" s="5"/>
      <c r="T669" s="5" t="s">
        <v>112</v>
      </c>
      <c r="U669" s="5" t="s">
        <v>113</v>
      </c>
      <c r="V669" s="5" t="s">
        <v>111</v>
      </c>
      <c r="X669" s="5"/>
      <c r="Y669" s="5" t="s">
        <v>112</v>
      </c>
      <c r="Z669" s="5" t="s">
        <v>113</v>
      </c>
      <c r="AA669" s="5" t="s">
        <v>111</v>
      </c>
      <c r="AC669" s="5"/>
      <c r="AD669" s="5" t="s">
        <v>112</v>
      </c>
      <c r="AE669" s="5" t="s">
        <v>113</v>
      </c>
      <c r="AF669" s="5" t="s">
        <v>111</v>
      </c>
      <c r="AH669" s="5"/>
      <c r="AI669" s="5" t="s">
        <v>112</v>
      </c>
      <c r="AJ669" s="5" t="s">
        <v>113</v>
      </c>
      <c r="AK669" s="5" t="s">
        <v>111</v>
      </c>
      <c r="AM669" s="5"/>
      <c r="AN669" s="5" t="s">
        <v>112</v>
      </c>
      <c r="AO669" s="5" t="s">
        <v>113</v>
      </c>
      <c r="AP669" s="5" t="s">
        <v>111</v>
      </c>
    </row>
    <row r="670" spans="1:42" x14ac:dyDescent="0.3">
      <c r="B670" s="1" t="s">
        <v>179</v>
      </c>
      <c r="C670" s="1">
        <v>11.2</v>
      </c>
      <c r="E670" s="5" t="s">
        <v>1</v>
      </c>
      <c r="F670" s="5">
        <f>INDEX(CharacterData!$A$3:$AV$36, MATCH(E667, CharacterData!$A$3:$A$36, 0), MATCH($E670, CharacterData!$A$2:$AV$2, 0))</f>
        <v>60.2</v>
      </c>
      <c r="G670" s="5">
        <f>IFERROR(INDEX(BuffData!$B$3:$W$119, MATCH($E667, BuffData!$A$3:$A$119, 0), MATCH($E670, BuffData!$B$2:$W$2, 0)),-1)</f>
        <v>0</v>
      </c>
      <c r="H670" s="5">
        <f>IFERROR(INDEX(BuffData!$X$3:$AS$119, MATCH(H666, BuffData!$A$3:$A$119, 0), MATCH($E670, BuffData!$X$2:$AS$2, 0)),-1)</f>
        <v>-1</v>
      </c>
      <c r="I670" s="5">
        <f>IFERROR(INDEX(BuffData!$AT$3:$BO$119, MATCH(I$16, BuffData!$A$3:$A$119, 0), MATCH($E670, BuffData!$AT$2:$BO$2, 0)),-1)</f>
        <v>0</v>
      </c>
      <c r="J670" s="5">
        <f>IFERROR(INDEX(BuffData!$AT$3:$BO$119, MATCH(J$16, BuffData!$A$3:$A$119, 0), MATCH($E670, BuffData!$AT$2:$BO$2, 0)),-1)</f>
        <v>0</v>
      </c>
      <c r="K670" s="5">
        <f>IFERROR(INDEX(BuffData!$AT$3:$BO$119, MATCH(K$16, BuffData!$A$3:$A$119, 0), MATCH($E670, BuffData!$AT$2:$BO$2, 0)),-1)</f>
        <v>0</v>
      </c>
      <c r="L670" s="5">
        <f>IFERROR(INDEX(SeasonData!$A$3:$W$27, MATCH(L$16, SeasonData!$A$3:$A$116, 0), MATCH(E670, SeasonData!$A$2:$W$2, 0)),-1)</f>
        <v>0</v>
      </c>
      <c r="M670" s="5">
        <f t="shared" ref="M670:M676" si="335">SUM(F670:L670)</f>
        <v>59.2</v>
      </c>
      <c r="N670" s="5" t="s">
        <v>115</v>
      </c>
      <c r="O670" s="6"/>
      <c r="P670" s="6"/>
      <c r="Q670" s="5">
        <f>$M668</f>
        <v>1026</v>
      </c>
      <c r="S670" s="5" t="s">
        <v>115</v>
      </c>
      <c r="T670" s="6"/>
      <c r="U670" s="6"/>
      <c r="V670" s="5">
        <f>$M668</f>
        <v>1026</v>
      </c>
      <c r="X670" s="5" t="s">
        <v>115</v>
      </c>
      <c r="Y670" s="6"/>
      <c r="Z670" s="6"/>
      <c r="AA670" s="5">
        <f>$M668</f>
        <v>1026</v>
      </c>
      <c r="AC670" s="5" t="s">
        <v>115</v>
      </c>
      <c r="AD670" s="6"/>
      <c r="AE670" s="6"/>
      <c r="AF670" s="5">
        <f>$M668</f>
        <v>1026</v>
      </c>
      <c r="AH670" s="5" t="s">
        <v>115</v>
      </c>
      <c r="AI670" s="6"/>
      <c r="AJ670" s="6"/>
      <c r="AK670" s="5">
        <f>$M668</f>
        <v>1026</v>
      </c>
      <c r="AM670" s="5" t="s">
        <v>115</v>
      </c>
      <c r="AN670" s="6"/>
      <c r="AO670" s="6"/>
      <c r="AP670" s="5">
        <f>$M668</f>
        <v>1026</v>
      </c>
    </row>
    <row r="671" spans="1:42" x14ac:dyDescent="0.3">
      <c r="E671" s="5" t="s">
        <v>87</v>
      </c>
      <c r="F671" s="5">
        <f>INDEX(CharacterData!$A$3:$AV$36, MATCH(E667, CharacterData!$A$3:$A$36, 0), MATCH($E671, CharacterData!$A$2:$AV$2, 0))</f>
        <v>249</v>
      </c>
      <c r="G671" s="5">
        <f>IFERROR(INDEX(BuffData!$B$3:$W$119, MATCH($E667, BuffData!$A$3:$A$119, 0), MATCH($E671, BuffData!$B$2:$W$2, 0)),-1)</f>
        <v>12</v>
      </c>
      <c r="H671" s="5">
        <f>IFERROR(INDEX(BuffData!$X$3:$AS$119, MATCH(H666, BuffData!$A$3:$A$119, 0), MATCH($E671, BuffData!$X$2:$AS$2, 0)),-1)</f>
        <v>-1</v>
      </c>
      <c r="I671" s="5">
        <f>IFERROR(INDEX(BuffData!$AT$3:$BO$119, MATCH(I$16, BuffData!$A$3:$A$119, 0), MATCH($E671, BuffData!$AT$2:$BO$2, 0)),-1)</f>
        <v>0</v>
      </c>
      <c r="J671" s="5">
        <f>IFERROR(INDEX(BuffData!$AT$3:$BO$119, MATCH(J$16, BuffData!$A$3:$A$119, 0), MATCH($E671, BuffData!$AT$2:$BO$2, 0)),-1)</f>
        <v>0</v>
      </c>
      <c r="K671" s="5">
        <f>IFERROR(INDEX(BuffData!$AT$3:$BO$119, MATCH(K$16, BuffData!$A$3:$A$119, 0), MATCH($E671, BuffData!$AT$2:$BO$2, 0)),-1)</f>
        <v>20</v>
      </c>
      <c r="L671" s="5">
        <f>IFERROR(INDEX(SeasonData!$A$3:$W$27, MATCH(L$16, SeasonData!$A$3:$A$116, 0), MATCH(E671, SeasonData!$A$2:$W$2, 0)),-1)</f>
        <v>0</v>
      </c>
      <c r="M671" s="5">
        <f t="shared" si="335"/>
        <v>280</v>
      </c>
      <c r="N671" s="5" t="s">
        <v>116</v>
      </c>
      <c r="O671" s="5">
        <f>ROUND($M669,2)</f>
        <v>143.11000000000001</v>
      </c>
      <c r="P671" s="5">
        <v>0</v>
      </c>
      <c r="Q671" s="5">
        <f>P671+O671</f>
        <v>143.11000000000001</v>
      </c>
      <c r="S671" s="5" t="s">
        <v>116</v>
      </c>
      <c r="T671" s="5">
        <f>ROUND($M669,2)</f>
        <v>143.11000000000001</v>
      </c>
      <c r="U671" s="5">
        <v>0</v>
      </c>
      <c r="V671" s="5">
        <f>U671+T671</f>
        <v>143.11000000000001</v>
      </c>
      <c r="X671" s="5" t="s">
        <v>116</v>
      </c>
      <c r="Y671" s="5">
        <f>ROUND($M669,2)</f>
        <v>143.11000000000001</v>
      </c>
      <c r="Z671" s="5">
        <v>0</v>
      </c>
      <c r="AA671" s="5">
        <f>Z671+Y671</f>
        <v>143.11000000000001</v>
      </c>
      <c r="AC671" s="5" t="s">
        <v>116</v>
      </c>
      <c r="AD671" s="5">
        <f>ROUND($M669,2)</f>
        <v>143.11000000000001</v>
      </c>
      <c r="AE671" s="5">
        <v>0</v>
      </c>
      <c r="AF671" s="5">
        <f>AE671+AD671</f>
        <v>143.11000000000001</v>
      </c>
      <c r="AH671" s="5" t="s">
        <v>116</v>
      </c>
      <c r="AI671" s="5">
        <f>ROUND($M669,2)</f>
        <v>143.11000000000001</v>
      </c>
      <c r="AJ671" s="5">
        <v>0</v>
      </c>
      <c r="AK671" s="5">
        <f>AJ671+AI671</f>
        <v>143.11000000000001</v>
      </c>
      <c r="AM671" s="5" t="s">
        <v>116</v>
      </c>
      <c r="AN671" s="5">
        <f>ROUND($M669,2)</f>
        <v>143.11000000000001</v>
      </c>
      <c r="AO671" s="5">
        <v>0</v>
      </c>
      <c r="AP671" s="5">
        <f>AO671+AN671</f>
        <v>143.11000000000001</v>
      </c>
    </row>
    <row r="672" spans="1:42" x14ac:dyDescent="0.3">
      <c r="E672" s="21" t="s">
        <v>99</v>
      </c>
      <c r="F672" s="5">
        <f>INDEX(CharacterData!$A$3:$AV$36, MATCH(E667, CharacterData!$A$3:$A$36, 0), MATCH($E672, CharacterData!$A$2:$AV$2, 0))</f>
        <v>0</v>
      </c>
      <c r="G672" s="5">
        <f>IFERROR(INDEX(BuffData!$B$3:$W$119, MATCH($E667, BuffData!$A$3:$A$119, 0), MATCH($E672, BuffData!$B$2:$W$2, 0)),-1)</f>
        <v>0</v>
      </c>
      <c r="H672" s="5">
        <f>IFERROR(INDEX(BuffData!$X$3:$AS$119, MATCH(H666, BuffData!$A$3:$A$119, 0), MATCH($E672, BuffData!$X$2:$AS$2, 0)),-1)</f>
        <v>-1</v>
      </c>
      <c r="I672" s="5">
        <f>IFERROR(INDEX(BuffData!$AT$3:$BO$119, MATCH(I$16, BuffData!$A$3:$A$119, 0), MATCH($E672, BuffData!$AT$2:$BO$2, 0)),-1)</f>
        <v>0</v>
      </c>
      <c r="J672" s="5">
        <f>IFERROR(INDEX(BuffData!$AT$3:$BO$119, MATCH(J$16, BuffData!$A$3:$A$119, 0), MATCH($E672, BuffData!$AT$2:$BO$2, 0)),-1)</f>
        <v>0</v>
      </c>
      <c r="K672" s="5">
        <f>IFERROR(INDEX(BuffData!$AT$3:$BO$119, MATCH(K$16, BuffData!$A$3:$A$119, 0), MATCH($E672, BuffData!$AT$2:$BO$2, 0)),-1)</f>
        <v>0</v>
      </c>
      <c r="L672" s="5">
        <f>IFERROR(INDEX(SeasonData!$A$3:$W$27, MATCH(L$16, SeasonData!$A$3:$A$116, 0), MATCH(E672, SeasonData!$A$2:$W$2, 0)),-1)</f>
        <v>0</v>
      </c>
      <c r="M672" s="5">
        <f t="shared" si="335"/>
        <v>-1</v>
      </c>
      <c r="N672" s="5" t="s">
        <v>117</v>
      </c>
      <c r="O672" s="6"/>
      <c r="P672" s="5">
        <v>0</v>
      </c>
      <c r="Q672" s="24">
        <v>198.8</v>
      </c>
      <c r="S672" s="5" t="s">
        <v>117</v>
      </c>
      <c r="T672" s="6"/>
      <c r="U672" s="5">
        <v>0</v>
      </c>
      <c r="V672" s="24">
        <v>425.4</v>
      </c>
      <c r="X672" s="5" t="s">
        <v>117</v>
      </c>
      <c r="Y672" s="6"/>
      <c r="Z672" s="5">
        <v>0</v>
      </c>
      <c r="AA672" s="24">
        <v>714.6</v>
      </c>
      <c r="AC672" s="5" t="s">
        <v>117</v>
      </c>
      <c r="AD672" s="6"/>
      <c r="AE672" s="5">
        <v>0</v>
      </c>
      <c r="AF672" s="24">
        <v>3101.4</v>
      </c>
      <c r="AH672" s="5" t="s">
        <v>117</v>
      </c>
      <c r="AI672" s="6"/>
      <c r="AJ672" s="5">
        <v>0</v>
      </c>
      <c r="AK672" s="24">
        <v>425.4</v>
      </c>
      <c r="AM672" s="5" t="s">
        <v>117</v>
      </c>
      <c r="AN672" s="6"/>
      <c r="AO672" s="5">
        <v>0</v>
      </c>
      <c r="AP672" s="24">
        <v>626.79999999999995</v>
      </c>
    </row>
    <row r="673" spans="5:42" x14ac:dyDescent="0.3">
      <c r="E673" s="21" t="s">
        <v>100</v>
      </c>
      <c r="F673" s="5">
        <f>INDEX(CharacterData!$A$3:$AV$36, MATCH(E667, CharacterData!$A$3:$A$36, 0), MATCH($E673, CharacterData!$A$2:$AV$2, 0))</f>
        <v>27</v>
      </c>
      <c r="G673" s="5">
        <f>IFERROR(INDEX(BuffData!$B$3:$W$119, MATCH($E667, BuffData!$A$3:$A$119, 0), MATCH($E673, BuffData!$B$2:$W$2, 0)),-1)</f>
        <v>60</v>
      </c>
      <c r="H673" s="5">
        <f>IFERROR(INDEX(BuffData!$X$3:$AS$119, MATCH(H666, BuffData!$A$3:$A$119, 0), MATCH($E673, BuffData!$X$2:$AS$2, 0)),-1)</f>
        <v>-1</v>
      </c>
      <c r="I673" s="5">
        <f>IFERROR(INDEX(BuffData!$AT$3:$BO$119, MATCH(I$16, BuffData!$A$3:$A$119, 0), MATCH($E673, BuffData!$AT$2:$BO$2, 0)),-1)</f>
        <v>0</v>
      </c>
      <c r="J673" s="5">
        <f>IFERROR(INDEX(BuffData!$AT$3:$BO$119, MATCH(J$16, BuffData!$A$3:$A$119, 0), MATCH($E673, BuffData!$AT$2:$BO$2, 0)),-1)</f>
        <v>0</v>
      </c>
      <c r="K673" s="5">
        <f>IFERROR(INDEX(BuffData!$AT$3:$BO$119, MATCH(K$16, BuffData!$A$3:$A$119, 0), MATCH($E673, BuffData!$AT$2:$BO$2, 0)),-1)</f>
        <v>0</v>
      </c>
      <c r="L673" s="5">
        <f>IFERROR(INDEX(SeasonData!$A$3:$W$27, MATCH(L$16, SeasonData!$A$3:$A$116, 0), MATCH(E673, SeasonData!$A$2:$W$2, 0)),-1)</f>
        <v>0</v>
      </c>
      <c r="M673" s="5">
        <f t="shared" si="335"/>
        <v>86</v>
      </c>
      <c r="N673" s="5" t="s">
        <v>1</v>
      </c>
      <c r="O673" s="5">
        <f>$M670</f>
        <v>59.2</v>
      </c>
      <c r="P673" s="5">
        <v>0</v>
      </c>
      <c r="Q673" s="5">
        <f>O673+P673</f>
        <v>59.2</v>
      </c>
      <c r="S673" s="5" t="s">
        <v>1</v>
      </c>
      <c r="T673" s="5">
        <f>$M670</f>
        <v>59.2</v>
      </c>
      <c r="U673" s="5">
        <v>0</v>
      </c>
      <c r="V673" s="5">
        <f>T673+U673</f>
        <v>59.2</v>
      </c>
      <c r="X673" s="5" t="s">
        <v>1</v>
      </c>
      <c r="Y673" s="5">
        <f>$M670</f>
        <v>59.2</v>
      </c>
      <c r="Z673" s="5">
        <v>0</v>
      </c>
      <c r="AA673" s="5">
        <f>Y673+Z673</f>
        <v>59.2</v>
      </c>
      <c r="AC673" s="5" t="s">
        <v>1</v>
      </c>
      <c r="AD673" s="5">
        <f>$M670</f>
        <v>59.2</v>
      </c>
      <c r="AE673" s="5">
        <v>0</v>
      </c>
      <c r="AF673" s="5">
        <f>AD673+AE673</f>
        <v>59.2</v>
      </c>
      <c r="AH673" s="5" t="s">
        <v>1</v>
      </c>
      <c r="AI673" s="5">
        <f>$M670</f>
        <v>59.2</v>
      </c>
      <c r="AJ673" s="5">
        <v>0</v>
      </c>
      <c r="AK673" s="5">
        <f>AI673+AJ673</f>
        <v>59.2</v>
      </c>
      <c r="AM673" s="5" t="s">
        <v>1</v>
      </c>
      <c r="AN673" s="5">
        <f>$M670</f>
        <v>59.2</v>
      </c>
      <c r="AO673" s="5">
        <v>0</v>
      </c>
      <c r="AP673" s="5">
        <f>AN673+AO673</f>
        <v>59.2</v>
      </c>
    </row>
    <row r="674" spans="5:42" x14ac:dyDescent="0.3">
      <c r="E674" s="21" t="s">
        <v>101</v>
      </c>
      <c r="F674" s="5">
        <f>INDEX(CharacterData!$A$3:$AV$36, MATCH(E667, CharacterData!$A$3:$A$36, 0), MATCH($E674, CharacterData!$A$2:$AV$2, 0))</f>
        <v>0</v>
      </c>
      <c r="G674" s="5">
        <f>IFERROR(INDEX(BuffData!$B$3:$W$119, MATCH($E667, BuffData!$A$3:$A$119, 0), MATCH($E674, BuffData!$B$2:$W$2, 0)),-1)</f>
        <v>0</v>
      </c>
      <c r="H674" s="5">
        <f>IFERROR(INDEX(BuffData!$X$3:$AS$119, MATCH(H666, BuffData!$A$3:$A$119, 0), MATCH($E674, BuffData!$X$2:$AS$2, 0)),-1)</f>
        <v>-1</v>
      </c>
      <c r="I674" s="5">
        <f>IFERROR(INDEX(BuffData!$AT$3:$BO$119, MATCH(I$16, BuffData!$A$3:$A$119, 0), MATCH($E674, BuffData!$AT$2:$BO$2, 0)),-1)</f>
        <v>0</v>
      </c>
      <c r="J674" s="5">
        <f>IFERROR(INDEX(BuffData!$AT$3:$BO$119, MATCH(J$16, BuffData!$A$3:$A$119, 0), MATCH($E674, BuffData!$AT$2:$BO$2, 0)),-1)</f>
        <v>0</v>
      </c>
      <c r="K674" s="5">
        <f>IFERROR(INDEX(BuffData!$AT$3:$BO$119, MATCH(K$16, BuffData!$A$3:$A$119, 0), MATCH($E674, BuffData!$AT$2:$BO$2, 0)),-1)</f>
        <v>0</v>
      </c>
      <c r="L674" s="5">
        <f>IFERROR(INDEX(SeasonData!$A$3:$W$27, MATCH(L$16, SeasonData!$A$3:$A$116, 0), MATCH(E674, SeasonData!$A$2:$W$2, 0)),-1)</f>
        <v>0</v>
      </c>
      <c r="M674" s="5">
        <f t="shared" si="335"/>
        <v>-1</v>
      </c>
      <c r="N674" s="5" t="s">
        <v>87</v>
      </c>
      <c r="O674" s="5">
        <f>$M671</f>
        <v>280</v>
      </c>
      <c r="P674" s="5">
        <v>0</v>
      </c>
      <c r="Q674" s="5">
        <f t="shared" ref="Q674:Q675" si="336">O674+P674</f>
        <v>280</v>
      </c>
      <c r="S674" s="5" t="s">
        <v>87</v>
      </c>
      <c r="T674" s="5">
        <f>$M671</f>
        <v>280</v>
      </c>
      <c r="U674" s="5">
        <v>0</v>
      </c>
      <c r="V674" s="5">
        <f t="shared" ref="V674:V675" si="337">T674+U674</f>
        <v>280</v>
      </c>
      <c r="X674" s="5" t="s">
        <v>87</v>
      </c>
      <c r="Y674" s="5">
        <f>$M671</f>
        <v>280</v>
      </c>
      <c r="Z674" s="5">
        <v>0</v>
      </c>
      <c r="AA674" s="5">
        <f t="shared" ref="AA674:AA675" si="338">Y674+Z674</f>
        <v>280</v>
      </c>
      <c r="AC674" s="5" t="s">
        <v>87</v>
      </c>
      <c r="AD674" s="5">
        <f>$M671</f>
        <v>280</v>
      </c>
      <c r="AE674" s="5">
        <v>0</v>
      </c>
      <c r="AF674" s="5">
        <f t="shared" ref="AF674:AF675" si="339">AD674+AE674</f>
        <v>280</v>
      </c>
      <c r="AH674" s="5" t="s">
        <v>87</v>
      </c>
      <c r="AI674" s="5">
        <f>$M671</f>
        <v>280</v>
      </c>
      <c r="AJ674" s="5">
        <v>0</v>
      </c>
      <c r="AK674" s="5">
        <f t="shared" ref="AK674:AK675" si="340">AI674+AJ674</f>
        <v>280</v>
      </c>
      <c r="AM674" s="5" t="s">
        <v>87</v>
      </c>
      <c r="AN674" s="5">
        <f>$M671</f>
        <v>280</v>
      </c>
      <c r="AO674" s="5">
        <v>0</v>
      </c>
      <c r="AP674" s="5">
        <f t="shared" ref="AP674:AP675" si="341">AN674+AO674</f>
        <v>280</v>
      </c>
    </row>
    <row r="675" spans="5:42" x14ac:dyDescent="0.3">
      <c r="E675" s="21" t="s">
        <v>102</v>
      </c>
      <c r="F675" s="5">
        <f>INDEX(CharacterData!$A$3:$AV$36, MATCH(E667, CharacterData!$A$3:$A$36, 0), MATCH($E675, CharacterData!$A$2:$AV$2, 0))</f>
        <v>0</v>
      </c>
      <c r="G675" s="5">
        <f>IFERROR(INDEX(BuffData!$B$3:$W$119, MATCH($E667, BuffData!$A$3:$A$119, 0), MATCH($E675, BuffData!$B$2:$W$2, 0)),-1)</f>
        <v>0</v>
      </c>
      <c r="H675" s="5">
        <f>IFERROR(INDEX(BuffData!$X$3:$AS$119, MATCH(H666, BuffData!$A$3:$A$119, 0), MATCH($E675, BuffData!$X$2:$AS$2, 0)),-1)</f>
        <v>-1</v>
      </c>
      <c r="I675" s="5">
        <f>IFERROR(INDEX(BuffData!$AT$3:$BO$119, MATCH(I$16, BuffData!$A$3:$A$119, 0), MATCH($E675, BuffData!$AT$2:$BO$2, 0)),-1)</f>
        <v>0</v>
      </c>
      <c r="J675" s="5">
        <f>IFERROR(INDEX(BuffData!$AT$3:$BO$119, MATCH(J$16, BuffData!$A$3:$A$119, 0), MATCH($E675, BuffData!$AT$2:$BO$2, 0)),-1)</f>
        <v>0</v>
      </c>
      <c r="K675" s="5">
        <f>IFERROR(INDEX(BuffData!$AT$3:$BO$119, MATCH(K$16, BuffData!$A$3:$A$119, 0), MATCH($E675, BuffData!$AT$2:$BO$2, 0)),-1)</f>
        <v>0</v>
      </c>
      <c r="L675" s="5">
        <f>IFERROR(INDEX(SeasonData!$A$3:$W$27, MATCH(L$16, SeasonData!$A$3:$A$116, 0), MATCH(E675, SeasonData!$A$2:$W$2, 0)),-1)</f>
        <v>0</v>
      </c>
      <c r="M675" s="5">
        <f t="shared" si="335"/>
        <v>-1</v>
      </c>
      <c r="N675" s="21" t="s">
        <v>165</v>
      </c>
      <c r="O675" s="5" cm="1">
        <f t="array" ref="O675">IFERROR(
  INDEX($M668:$M689,
    MATCH(
      _xlfn.SWITCH(O668,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$E668:$E689, 0
    )
  ),
0
)</f>
        <v>0</v>
      </c>
      <c r="P675" s="5">
        <v>0</v>
      </c>
      <c r="Q675" s="5">
        <f t="shared" si="336"/>
        <v>0</v>
      </c>
      <c r="S675" s="21" t="s">
        <v>165</v>
      </c>
      <c r="T675" s="5" cm="1">
        <f t="array" ref="T675">IFERROR(
  INDEX($M668:$M689,
    MATCH(
      _xlfn.SWITCH(T668,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$E668:$E689, 0
    )
  ),
0
)</f>
        <v>-1</v>
      </c>
      <c r="U675" s="5">
        <v>0</v>
      </c>
      <c r="V675" s="5">
        <f t="shared" si="337"/>
        <v>-1</v>
      </c>
      <c r="X675" s="21" t="s">
        <v>165</v>
      </c>
      <c r="Y675" s="5" cm="1">
        <f t="array" ref="Y675">IFERROR(
  INDEX($M668:$M689,
    MATCH(
      _xlfn.SWITCH(Y668,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$E668:$E689, 0
    )
  ),
0
)</f>
        <v>86</v>
      </c>
      <c r="Z675" s="5">
        <v>0</v>
      </c>
      <c r="AA675" s="5">
        <f t="shared" si="338"/>
        <v>86</v>
      </c>
      <c r="AC675" s="21" t="s">
        <v>165</v>
      </c>
      <c r="AD675" s="5" cm="1">
        <f t="array" ref="AD675">IFERROR(
  INDEX($M668:$M689,
    MATCH(
      _xlfn.SWITCH(AD668,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$E668:$E689, 0
    )
  ),
0
)</f>
        <v>86</v>
      </c>
      <c r="AE675" s="5">
        <v>0</v>
      </c>
      <c r="AF675" s="5">
        <f t="shared" si="339"/>
        <v>86</v>
      </c>
      <c r="AH675" s="21" t="s">
        <v>165</v>
      </c>
      <c r="AI675" s="5" cm="1">
        <f t="array" ref="AI675">IFERROR(
  INDEX($M668:$M689,
    MATCH(
      _xlfn.SWITCH(AI668,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$E668:$E689, 0
    )
  ),
0
)</f>
        <v>-1</v>
      </c>
      <c r="AJ675" s="5">
        <v>0</v>
      </c>
      <c r="AK675" s="5">
        <f t="shared" si="340"/>
        <v>-1</v>
      </c>
      <c r="AM675" s="21" t="s">
        <v>165</v>
      </c>
      <c r="AN675" s="5" cm="1">
        <f t="array" ref="AN675">IFERROR(
  INDEX($M668:$M689,
    MATCH(
      _xlfn.SWITCH(AN668,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$E668:$E689, 0
    )
  ),
0
)</f>
        <v>0</v>
      </c>
      <c r="AO675" s="5">
        <v>0</v>
      </c>
      <c r="AP675" s="5">
        <f t="shared" si="341"/>
        <v>0</v>
      </c>
    </row>
    <row r="676" spans="5:42" x14ac:dyDescent="0.3">
      <c r="E676" s="21" t="s">
        <v>103</v>
      </c>
      <c r="F676" s="5">
        <f>INDEX(CharacterData!$A$3:$AV$36, MATCH(E667, CharacterData!$A$3:$A$36, 0), MATCH($E676, CharacterData!$A$2:$AV$2, 0))</f>
        <v>0</v>
      </c>
      <c r="G676" s="5">
        <f>IFERROR(INDEX(BuffData!$B$3:$W$119, MATCH($E667, BuffData!$A$3:$A$119, 0), MATCH($E676, BuffData!$B$2:$W$2, 0)),-1)</f>
        <v>0</v>
      </c>
      <c r="H676" s="5">
        <f>IFERROR(INDEX(BuffData!$X$3:$AS$119, MATCH(H666, BuffData!$A$3:$A$119, 0), MATCH($E676, BuffData!$X$2:$AS$2, 0)),-1)</f>
        <v>-1</v>
      </c>
      <c r="I676" s="5">
        <f>IFERROR(INDEX(BuffData!$AT$3:$BO$119, MATCH(I$16, BuffData!$A$3:$A$119, 0), MATCH($E676, BuffData!$AT$2:$BO$2, 0)),-1)</f>
        <v>0</v>
      </c>
      <c r="J676" s="5">
        <f>IFERROR(INDEX(BuffData!$AT$3:$BO$119, MATCH(J$16, BuffData!$A$3:$A$119, 0), MATCH($E676, BuffData!$AT$2:$BO$2, 0)),-1)</f>
        <v>0</v>
      </c>
      <c r="K676" s="5">
        <f>IFERROR(INDEX(BuffData!$AT$3:$BO$119, MATCH(K$16, BuffData!$A$3:$A$119, 0), MATCH($E676, BuffData!$AT$2:$BO$2, 0)),-1)</f>
        <v>0</v>
      </c>
      <c r="L676" s="5">
        <f>IFERROR(INDEX(SeasonData!$A$3:$W$27, MATCH(L$16, SeasonData!$A$3:$A$116, 0), MATCH(E676, SeasonData!$A$2:$W$2, 0)),-1)</f>
        <v>0</v>
      </c>
      <c r="M676" s="5">
        <f t="shared" si="335"/>
        <v>-1</v>
      </c>
      <c r="N676" s="21" t="s">
        <v>141</v>
      </c>
      <c r="O676" s="5">
        <f>$M678</f>
        <v>123</v>
      </c>
      <c r="P676" s="5">
        <v>0</v>
      </c>
      <c r="Q676" s="5">
        <f>O676+P676</f>
        <v>123</v>
      </c>
      <c r="S676" s="21" t="s">
        <v>141</v>
      </c>
      <c r="T676" s="5">
        <f>$M678</f>
        <v>123</v>
      </c>
      <c r="U676" s="5">
        <v>0</v>
      </c>
      <c r="V676" s="5">
        <f>T676+U676</f>
        <v>123</v>
      </c>
      <c r="X676" s="21" t="s">
        <v>141</v>
      </c>
      <c r="Y676" s="5">
        <f>$M678</f>
        <v>123</v>
      </c>
      <c r="Z676" s="5">
        <v>0</v>
      </c>
      <c r="AA676" s="5">
        <f>Y676+Z676</f>
        <v>123</v>
      </c>
      <c r="AC676" s="21" t="s">
        <v>141</v>
      </c>
      <c r="AD676" s="5">
        <f>$M678</f>
        <v>123</v>
      </c>
      <c r="AE676" s="5">
        <v>0</v>
      </c>
      <c r="AF676" s="5">
        <f>AD676+AE676</f>
        <v>123</v>
      </c>
      <c r="AH676" s="21" t="s">
        <v>141</v>
      </c>
      <c r="AI676" s="5">
        <f>$M678</f>
        <v>123</v>
      </c>
      <c r="AJ676" s="5">
        <v>0</v>
      </c>
      <c r="AK676" s="5">
        <f>AI676+AJ676</f>
        <v>123</v>
      </c>
      <c r="AM676" s="21" t="s">
        <v>141</v>
      </c>
      <c r="AN676" s="5">
        <f>$M678</f>
        <v>123</v>
      </c>
      <c r="AO676" s="5">
        <v>0</v>
      </c>
      <c r="AP676" s="5">
        <f>AN676+AO676</f>
        <v>123</v>
      </c>
    </row>
    <row r="677" spans="5:42" x14ac:dyDescent="0.3">
      <c r="E677" s="21" t="s">
        <v>161</v>
      </c>
      <c r="F677" s="6"/>
      <c r="G677" s="5">
        <f>IFERROR(INDEX(BuffData!$B$3:$W$119, MATCH($E667, BuffData!$A$3:$A$119, 0), MATCH($E677, BuffData!$B$2:$W$2, 0)),-1)</f>
        <v>0</v>
      </c>
      <c r="H677" s="5">
        <f>IFERROR(INDEX(BuffData!$X$3:$AS$119, MATCH(H666, BuffData!$A$3:$A$119, 0), MATCH($E677, BuffData!$X$2:$AS$2, 0)),-1)</f>
        <v>-1</v>
      </c>
      <c r="I677" s="5">
        <f>IFERROR(INDEX(BuffData!$AT$3:$BO$119, MATCH(I$16, BuffData!$A$3:$A$119, 0), MATCH($E677, BuffData!$AT$2:$BO$2, 0)),-1)</f>
        <v>0</v>
      </c>
      <c r="J677" s="5">
        <f>IFERROR(INDEX(BuffData!$AT$3:$BO$119, MATCH(J$16, BuffData!$A$3:$A$119, 0), MATCH($E677, BuffData!$AT$2:$BO$2, 0)),-1)</f>
        <v>58</v>
      </c>
      <c r="K677" s="5">
        <f>IFERROR(INDEX(BuffData!$AT$3:$BO$119, MATCH(K$16, BuffData!$A$3:$A$119, 0), MATCH($E677, BuffData!$AT$2:$BO$2, 0)),-1)</f>
        <v>40</v>
      </c>
      <c r="L677" s="5">
        <f>IFERROR(INDEX(SeasonData!$A$3:$W$27, MATCH(L$16, SeasonData!$A$3:$A$116, 0), MATCH(E677, SeasonData!$A$2:$W$2, 0)),-1)</f>
        <v>0</v>
      </c>
      <c r="M677" s="5">
        <f>SUM(G677:L677)</f>
        <v>97</v>
      </c>
      <c r="N677" s="21" t="s">
        <v>161</v>
      </c>
      <c r="O677" s="5">
        <f>$M677</f>
        <v>97</v>
      </c>
      <c r="P677" s="5">
        <v>0</v>
      </c>
      <c r="Q677" s="5">
        <f t="shared" ref="Q677:Q683" si="342">O677+P677</f>
        <v>97</v>
      </c>
      <c r="S677" s="21" t="s">
        <v>161</v>
      </c>
      <c r="T677" s="5">
        <f>$M677</f>
        <v>97</v>
      </c>
      <c r="U677" s="5">
        <v>0</v>
      </c>
      <c r="V677" s="5">
        <f t="shared" ref="V677:V683" si="343">T677+U677</f>
        <v>97</v>
      </c>
      <c r="X677" s="21" t="s">
        <v>161</v>
      </c>
      <c r="Y677" s="5">
        <f>$M677</f>
        <v>97</v>
      </c>
      <c r="Z677" s="5">
        <v>0</v>
      </c>
      <c r="AA677" s="5">
        <f t="shared" ref="AA677:AA683" si="344">Y677+Z677</f>
        <v>97</v>
      </c>
      <c r="AC677" s="21" t="s">
        <v>161</v>
      </c>
      <c r="AD677" s="5">
        <f>$M677</f>
        <v>97</v>
      </c>
      <c r="AE677" s="5">
        <v>0</v>
      </c>
      <c r="AF677" s="5">
        <f t="shared" ref="AF677:AF683" si="345">AD677+AE677</f>
        <v>97</v>
      </c>
      <c r="AH677" s="21" t="s">
        <v>161</v>
      </c>
      <c r="AI677" s="5">
        <f>$M677</f>
        <v>97</v>
      </c>
      <c r="AJ677" s="5">
        <v>0</v>
      </c>
      <c r="AK677" s="5">
        <f t="shared" ref="AK677:AK683" si="346">AI677+AJ677</f>
        <v>97</v>
      </c>
      <c r="AM677" s="21" t="s">
        <v>161</v>
      </c>
      <c r="AN677" s="5">
        <f>$M677</f>
        <v>97</v>
      </c>
      <c r="AO677" s="5">
        <v>0</v>
      </c>
      <c r="AP677" s="5">
        <f t="shared" ref="AP677:AP683" si="347">AN677+AO677</f>
        <v>97</v>
      </c>
    </row>
    <row r="678" spans="5:42" x14ac:dyDescent="0.3">
      <c r="E678" s="21" t="s">
        <v>141</v>
      </c>
      <c r="F678" s="5">
        <f>INDEX(CharacterData!$A$3:$AV$36, MATCH(E667, CharacterData!$A$3:$A$36, 0), MATCH($E678, CharacterData!$A$2:$AV$2, 0))</f>
        <v>60</v>
      </c>
      <c r="G678" s="5">
        <f>IFERROR(INDEX(BuffData!$B$3:$W$119, MATCH($E667, BuffData!$A$3:$A$119, 0), MATCH($E678, BuffData!$B$2:$W$2, 0)),-1)</f>
        <v>64</v>
      </c>
      <c r="H678" s="5">
        <f>IFERROR(
  IF(
    TRIM(INDEX(CharacterData!$G$3:$G$36, MATCH($E667, CharacterData!$A$3:$A$36, 0))) =
    TRIM(INDEX(CharacterData!$G$3:$G$36, MATCH(H666, CharacterData!$A$3:$A$36, 0))),
    INDEX(BuffData!$X$3:$AS$119,
          MATCH(H666, BuffData!$A$3:$A$119, 0),
          MATCH($E678, BuffData!$X$2:$AS$2, 0)
    ),
    0
  ),
-1
)</f>
        <v>-1</v>
      </c>
      <c r="I678" s="5">
        <f>IFERROR(
  IF(
    TRIM(INDEX(CharacterData!$G$3:$G$36, MATCH($E667, CharacterData!$A$3:$A$36, 0))) =
    TRIM(INDEX(CharacterData!$G$3:$G$36, MATCH(I666, CharacterData!$A$3:$A$36, 0))),
    INDEX(BuffData!$AT$3:$BO$119,
          MATCH(I666, BuffData!$A$3:$A$119, 0),
          MATCH($E678, BuffData!$AT$2:$BO$2, 0)
    ),
    0
  ),
-1
)</f>
        <v>0</v>
      </c>
      <c r="J678" s="5">
        <f>IFERROR(
  IF(
    TRIM(INDEX(CharacterData!$G$3:$G$36, MATCH($E667, CharacterData!$A$3:$A$36, 0))) =
    TRIM(INDEX(CharacterData!$G$3:$G$36, MATCH(J666, CharacterData!$A$3:$A$36, 0))),
    INDEX(BuffData!$AT$3:$BO$119,
          MATCH(J666, BuffData!$A$3:$A$119, 0),
          MATCH($E678, BuffData!$AT$2:$BO$2, 0)
    ),
    0
  ),
-1
)</f>
        <v>0</v>
      </c>
      <c r="K678" s="5">
        <f>IFERROR(
  IF(
    TRIM(INDEX(CharacterData!$G$3:$G$36, MATCH($E667, CharacterData!$A$3:$A$36, 0))) =
    TRIM(INDEX(CharacterData!$G$3:$G$36, MATCH(K666, CharacterData!$A$3:$A$36, 0))),
    INDEX(BuffData!$AT$3:$BO$119,
          MATCH(K666, BuffData!$A$3:$A$119, 0),
          MATCH($E678, BuffData!$AT$2:$BO$2, 0)
    ),
    0
  ),
-1
)</f>
        <v>0</v>
      </c>
      <c r="L678" s="5">
        <f>IFERROR(
  IF(
    TRIM(INDEX(CharacterData!$G$3:$G$36, MATCH($E667, CharacterData!$A$3:$A$36, 0))) =
    TRIM(INDEX(CharacterData!$G$3:$G$36, MATCH(L666, CharacterData!$A$3:$A$36, 0))),
    INDEX(SeasonData!$A$3:$W$27,
          MATCH(L666, SeasonData!$A$3:$A$27, 0),
          MATCH($E678, SeasonData!$A$2:$W$2, 0)
    ),
    0
  ),
-1
)</f>
        <v>0</v>
      </c>
      <c r="M678" s="5">
        <f t="shared" ref="M678" si="348">SUM(F678:L678)</f>
        <v>123</v>
      </c>
      <c r="N678" s="22" t="s">
        <v>166</v>
      </c>
      <c r="O678" s="5" cm="1">
        <f t="array" ref="O678">IFERROR(
  INDEX($M668:$M689,
    MATCH(
      _xlfn.SWITCH(O668,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$E668:$E689, 0
    )
  ),
0
)</f>
        <v>0</v>
      </c>
      <c r="P678" s="5">
        <v>0</v>
      </c>
      <c r="Q678" s="5">
        <f t="shared" si="342"/>
        <v>0</v>
      </c>
      <c r="S678" s="22" t="s">
        <v>166</v>
      </c>
      <c r="T678" s="5" cm="1">
        <f t="array" ref="T678">IFERROR(
  INDEX($M668:$M689,
    MATCH(
      _xlfn.SWITCH(T668,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$E668:$E689, 0
    )
  ),
0
)</f>
        <v>-1</v>
      </c>
      <c r="U678" s="5">
        <v>0</v>
      </c>
      <c r="V678" s="5">
        <f t="shared" si="343"/>
        <v>-1</v>
      </c>
      <c r="X678" s="22" t="s">
        <v>166</v>
      </c>
      <c r="Y678" s="5" cm="1">
        <f t="array" ref="Y678">IFERROR(
  INDEX($M668:$M689,
    MATCH(
      _xlfn.SWITCH(Y668,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$E668:$E689, 0
    )
  ),
0
)</f>
        <v>-1</v>
      </c>
      <c r="Z678" s="5">
        <v>0</v>
      </c>
      <c r="AA678" s="5">
        <f t="shared" si="344"/>
        <v>-1</v>
      </c>
      <c r="AC678" s="22" t="s">
        <v>166</v>
      </c>
      <c r="AD678" s="5" cm="1">
        <f t="array" ref="AD678">IFERROR(
  INDEX($M668:$M689,
    MATCH(
      _xlfn.SWITCH(AD668,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$E668:$E689, 0
    )
  ),
0
)</f>
        <v>-1</v>
      </c>
      <c r="AE678" s="5">
        <v>0</v>
      </c>
      <c r="AF678" s="5">
        <f t="shared" si="345"/>
        <v>-1</v>
      </c>
      <c r="AH678" s="22" t="s">
        <v>166</v>
      </c>
      <c r="AI678" s="5" cm="1">
        <f t="array" ref="AI678">IFERROR(
  INDEX($M668:$M689,
    MATCH(
      _xlfn.SWITCH(AI668,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$E668:$E689, 0
    )
  ),
0
)</f>
        <v>-1</v>
      </c>
      <c r="AJ678" s="5">
        <v>0</v>
      </c>
      <c r="AK678" s="5">
        <f t="shared" si="346"/>
        <v>-1</v>
      </c>
      <c r="AM678" s="22" t="s">
        <v>166</v>
      </c>
      <c r="AN678" s="5" cm="1">
        <f t="array" ref="AN678">IFERROR(
  INDEX($M668:$M689,
    MATCH(
      _xlfn.SWITCH(AN668,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$E668:$E689, 0
    )
  ),
0
)</f>
        <v>0</v>
      </c>
      <c r="AO678" s="5">
        <v>0</v>
      </c>
      <c r="AP678" s="5">
        <f t="shared" si="347"/>
        <v>0</v>
      </c>
    </row>
    <row r="679" spans="5:42" x14ac:dyDescent="0.3">
      <c r="E679" s="22" t="s">
        <v>135</v>
      </c>
      <c r="F679" s="6"/>
      <c r="G679" s="5">
        <f>IFERROR(INDEX(BuffData!$B$3:$W$119, MATCH($E667, BuffData!$A$3:$A$119, 0), MATCH($E679, BuffData!$B$2:$W$2, 0)),-1)</f>
        <v>0</v>
      </c>
      <c r="H679" s="5">
        <f>IFERROR(INDEX(BuffData!$X$3:$AS$119, MATCH(H666, BuffData!$A$3:$A$119, 0), MATCH($E679, BuffData!$X$2:$AS$2, 0)),-1)</f>
        <v>-1</v>
      </c>
      <c r="I679" s="5">
        <f>IFERROR(INDEX(BuffData!$AT$3:$BO$119, MATCH(I$16, BuffData!$A$3:$A$119, 0), MATCH($E679, BuffData!$AT$2:$BO$2, 0)),-1)</f>
        <v>0</v>
      </c>
      <c r="J679" s="5">
        <f>IFERROR(INDEX(BuffData!$AT$3:$BO$119, MATCH(J$16, BuffData!$A$3:$A$119, 0), MATCH($E679, BuffData!$AT$2:$BO$2, 0)),-1)</f>
        <v>0</v>
      </c>
      <c r="K679" s="5">
        <f>IFERROR(INDEX(BuffData!$AT$3:$BO$119, MATCH(K$16, BuffData!$A$3:$A$119, 0), MATCH($E679, BuffData!$AT$2:$BO$2, 0)),-1)</f>
        <v>0</v>
      </c>
      <c r="L679" s="5">
        <f>IFERROR(INDEX(SeasonData!$A$3:$W$27, MATCH(L$16, SeasonData!$A$3:$A$116, 0), MATCH(E679, SeasonData!$A$2:$W$2, 0)),-1)</f>
        <v>0</v>
      </c>
      <c r="M679" s="5">
        <f>SUM(G679:L679)</f>
        <v>-1</v>
      </c>
      <c r="N679" s="22" t="s">
        <v>123</v>
      </c>
      <c r="O679" s="5">
        <f>$M684</f>
        <v>-1</v>
      </c>
      <c r="P679" s="5">
        <v>0</v>
      </c>
      <c r="Q679" s="5">
        <f t="shared" si="342"/>
        <v>-1</v>
      </c>
      <c r="S679" s="22" t="s">
        <v>123</v>
      </c>
      <c r="T679" s="5">
        <f>$M684</f>
        <v>-1</v>
      </c>
      <c r="U679" s="5">
        <v>0</v>
      </c>
      <c r="V679" s="5">
        <f t="shared" si="343"/>
        <v>-1</v>
      </c>
      <c r="X679" s="22" t="s">
        <v>123</v>
      </c>
      <c r="Y679" s="5">
        <f>$M684</f>
        <v>-1</v>
      </c>
      <c r="Z679" s="5">
        <v>0</v>
      </c>
      <c r="AA679" s="5">
        <f t="shared" si="344"/>
        <v>-1</v>
      </c>
      <c r="AC679" s="22" t="s">
        <v>123</v>
      </c>
      <c r="AD679" s="5">
        <f>$M684</f>
        <v>-1</v>
      </c>
      <c r="AE679" s="5">
        <v>0</v>
      </c>
      <c r="AF679" s="5">
        <f t="shared" si="345"/>
        <v>-1</v>
      </c>
      <c r="AH679" s="22" t="s">
        <v>123</v>
      </c>
      <c r="AI679" s="5">
        <f>$M684</f>
        <v>-1</v>
      </c>
      <c r="AJ679" s="5">
        <v>0</v>
      </c>
      <c r="AK679" s="5">
        <f t="shared" si="346"/>
        <v>-1</v>
      </c>
      <c r="AM679" s="22" t="s">
        <v>123</v>
      </c>
      <c r="AN679" s="5">
        <f>$M684</f>
        <v>-1</v>
      </c>
      <c r="AO679" s="5">
        <v>0</v>
      </c>
      <c r="AP679" s="5">
        <f t="shared" si="347"/>
        <v>-1</v>
      </c>
    </row>
    <row r="680" spans="5:42" x14ac:dyDescent="0.3">
      <c r="E680" s="22" t="s">
        <v>136</v>
      </c>
      <c r="F680" s="6"/>
      <c r="G680" s="5">
        <f>IFERROR(INDEX(BuffData!$B$3:$W$119, MATCH($E667, BuffData!$A$3:$A$119, 0), MATCH($E680, BuffData!$B$2:$W$2, 0)),-1)</f>
        <v>0</v>
      </c>
      <c r="H680" s="5">
        <f>IFERROR(INDEX(BuffData!$X$3:$AS$119, MATCH(H666, BuffData!$A$3:$A$119, 0), MATCH($E680, BuffData!$X$2:$AS$2, 0)),-1)</f>
        <v>-1</v>
      </c>
      <c r="I680" s="5">
        <f>IFERROR(INDEX(BuffData!$AT$3:$BO$119, MATCH(I$16, BuffData!$A$3:$A$119, 0), MATCH($E680, BuffData!$AT$2:$BO$2, 0)),-1)</f>
        <v>0</v>
      </c>
      <c r="J680" s="5">
        <f>IFERROR(INDEX(BuffData!$AT$3:$BO$119, MATCH(J$16, BuffData!$A$3:$A$119, 0), MATCH($E680, BuffData!$AT$2:$BO$2, 0)),-1)</f>
        <v>0</v>
      </c>
      <c r="K680" s="5">
        <f>IFERROR(INDEX(BuffData!$AT$3:$BO$119, MATCH(K$16, BuffData!$A$3:$A$119, 0), MATCH($E680, BuffData!$AT$2:$BO$2, 0)),-1)</f>
        <v>0</v>
      </c>
      <c r="L680" s="5">
        <f>IFERROR(INDEX(SeasonData!$A$3:$W$27, MATCH(L$16, SeasonData!$A$3:$A$116, 0), MATCH(E680, SeasonData!$A$2:$W$2, 0)),-1)</f>
        <v>0</v>
      </c>
      <c r="M680" s="5">
        <f t="shared" ref="M680:M684" si="349">SUM(G680:L680)</f>
        <v>-1</v>
      </c>
      <c r="N680" s="22" t="s">
        <v>162</v>
      </c>
      <c r="O680" s="5">
        <f>$M685</f>
        <v>24</v>
      </c>
      <c r="P680" s="5">
        <v>0</v>
      </c>
      <c r="Q680" s="5">
        <f t="shared" si="342"/>
        <v>24</v>
      </c>
      <c r="S680" s="22" t="s">
        <v>162</v>
      </c>
      <c r="T680" s="5">
        <f>$M685</f>
        <v>24</v>
      </c>
      <c r="U680" s="5">
        <v>0</v>
      </c>
      <c r="V680" s="5">
        <f t="shared" si="343"/>
        <v>24</v>
      </c>
      <c r="X680" s="22" t="s">
        <v>162</v>
      </c>
      <c r="Y680" s="5">
        <f>$M685</f>
        <v>24</v>
      </c>
      <c r="Z680" s="5">
        <v>0</v>
      </c>
      <c r="AA680" s="5">
        <f t="shared" si="344"/>
        <v>24</v>
      </c>
      <c r="AC680" s="22" t="s">
        <v>162</v>
      </c>
      <c r="AD680" s="5">
        <f>$M685</f>
        <v>24</v>
      </c>
      <c r="AE680" s="5">
        <v>0</v>
      </c>
      <c r="AF680" s="5">
        <f t="shared" si="345"/>
        <v>24</v>
      </c>
      <c r="AH680" s="22" t="s">
        <v>162</v>
      </c>
      <c r="AI680" s="5">
        <f>$M685</f>
        <v>24</v>
      </c>
      <c r="AJ680" s="5">
        <v>0</v>
      </c>
      <c r="AK680" s="5">
        <f t="shared" si="346"/>
        <v>24</v>
      </c>
      <c r="AM680" s="22" t="s">
        <v>162</v>
      </c>
      <c r="AN680" s="5">
        <f>$M685</f>
        <v>24</v>
      </c>
      <c r="AO680" s="5">
        <v>0</v>
      </c>
      <c r="AP680" s="5">
        <f t="shared" si="347"/>
        <v>24</v>
      </c>
    </row>
    <row r="681" spans="5:42" x14ac:dyDescent="0.3">
      <c r="E681" s="22" t="s">
        <v>139</v>
      </c>
      <c r="F681" s="6"/>
      <c r="G681" s="5">
        <f>IFERROR(INDEX(BuffData!$B$3:$W$119, MATCH($E667, BuffData!$A$3:$A$119, 0), MATCH($E681, BuffData!$B$2:$W$2, 0)),-1)</f>
        <v>0</v>
      </c>
      <c r="H681" s="5">
        <f>IFERROR(INDEX(BuffData!$X$3:$AS$119, MATCH(H666, BuffData!$A$3:$A$119, 0), MATCH($E681, BuffData!$X$2:$AS$2, 0)),-1)</f>
        <v>-1</v>
      </c>
      <c r="I681" s="5">
        <f>IFERROR(INDEX(BuffData!$AT$3:$BO$119, MATCH(I$16, BuffData!$A$3:$A$119, 0), MATCH($E681, BuffData!$AT$2:$BO$2, 0)),-1)</f>
        <v>0</v>
      </c>
      <c r="J681" s="5">
        <f>IFERROR(INDEX(BuffData!$AT$3:$BO$119, MATCH(J$16, BuffData!$A$3:$A$119, 0), MATCH($E681, BuffData!$AT$2:$BO$2, 0)),-1)</f>
        <v>0</v>
      </c>
      <c r="K681" s="5">
        <f>IFERROR(INDEX(BuffData!$AT$3:$BO$119, MATCH(K$16, BuffData!$A$3:$A$119, 0), MATCH($E681, BuffData!$AT$2:$BO$2, 0)),-1)</f>
        <v>0</v>
      </c>
      <c r="L681" s="5">
        <f>IFERROR(INDEX(SeasonData!$A$3:$W$27, MATCH(L$16, SeasonData!$A$3:$A$116, 0), MATCH(E681, SeasonData!$A$2:$W$2, 0)),-1)</f>
        <v>0</v>
      </c>
      <c r="M681" s="5">
        <f t="shared" si="349"/>
        <v>-1</v>
      </c>
      <c r="N681" s="5" t="s">
        <v>104</v>
      </c>
      <c r="O681" s="5">
        <f>$M686</f>
        <v>-1</v>
      </c>
      <c r="P681" s="5">
        <v>0</v>
      </c>
      <c r="Q681" s="5">
        <f t="shared" si="342"/>
        <v>-1</v>
      </c>
      <c r="S681" s="5" t="s">
        <v>104</v>
      </c>
      <c r="T681" s="5">
        <f>$M686</f>
        <v>-1</v>
      </c>
      <c r="U681" s="5">
        <v>0</v>
      </c>
      <c r="V681" s="5">
        <f t="shared" si="343"/>
        <v>-1</v>
      </c>
      <c r="X681" s="5" t="s">
        <v>104</v>
      </c>
      <c r="Y681" s="5">
        <f>$M686</f>
        <v>-1</v>
      </c>
      <c r="Z681" s="5">
        <v>0</v>
      </c>
      <c r="AA681" s="5">
        <f t="shared" si="344"/>
        <v>-1</v>
      </c>
      <c r="AC681" s="5" t="s">
        <v>104</v>
      </c>
      <c r="AD681" s="5">
        <f>$M686</f>
        <v>-1</v>
      </c>
      <c r="AE681" s="5">
        <v>0</v>
      </c>
      <c r="AF681" s="5">
        <f t="shared" si="345"/>
        <v>-1</v>
      </c>
      <c r="AH681" s="5" t="s">
        <v>104</v>
      </c>
      <c r="AI681" s="5">
        <f>$M686</f>
        <v>-1</v>
      </c>
      <c r="AJ681" s="5">
        <v>0</v>
      </c>
      <c r="AK681" s="5">
        <f t="shared" si="346"/>
        <v>-1</v>
      </c>
      <c r="AM681" s="5" t="s">
        <v>104</v>
      </c>
      <c r="AN681" s="5">
        <f>$M686</f>
        <v>-1</v>
      </c>
      <c r="AO681" s="5">
        <v>0</v>
      </c>
      <c r="AP681" s="5">
        <f t="shared" si="347"/>
        <v>-1</v>
      </c>
    </row>
    <row r="682" spans="5:42" x14ac:dyDescent="0.3">
      <c r="E682" s="22" t="s">
        <v>137</v>
      </c>
      <c r="F682" s="6"/>
      <c r="G682" s="5">
        <f>IFERROR(INDEX(BuffData!$B$3:$W$119, MATCH($E667, BuffData!$A$3:$A$119, 0), MATCH($E682, BuffData!$B$2:$W$2, 0)),-1)</f>
        <v>0</v>
      </c>
      <c r="H682" s="5">
        <f>IFERROR(INDEX(BuffData!$X$3:$AS$119, MATCH(H666, BuffData!$A$3:$A$119, 0), MATCH($E682, BuffData!$X$2:$AS$2, 0)),-1)</f>
        <v>-1</v>
      </c>
      <c r="I682" s="5">
        <f>IFERROR(INDEX(BuffData!$AT$3:$BO$119, MATCH(I$16, BuffData!$A$3:$A$119, 0), MATCH($E682, BuffData!$AT$2:$BO$2, 0)),-1)</f>
        <v>0</v>
      </c>
      <c r="J682" s="5">
        <f>IFERROR(INDEX(BuffData!$AT$3:$BO$119, MATCH(J$16, BuffData!$A$3:$A$119, 0), MATCH($E682, BuffData!$AT$2:$BO$2, 0)),-1)</f>
        <v>0</v>
      </c>
      <c r="K682" s="5">
        <f>IFERROR(INDEX(BuffData!$AT$3:$BO$119, MATCH(K$16, BuffData!$A$3:$A$119, 0), MATCH($E682, BuffData!$AT$2:$BO$2, 0)),-1)</f>
        <v>0</v>
      </c>
      <c r="L682" s="5">
        <f>IFERROR(INDEX(SeasonData!$A$3:$W$27, MATCH(L$16, SeasonData!$A$3:$A$116, 0), MATCH(E682, SeasonData!$A$2:$W$2, 0)),-1)</f>
        <v>0</v>
      </c>
      <c r="M682" s="5">
        <f t="shared" si="349"/>
        <v>-1</v>
      </c>
      <c r="N682" s="5" t="s">
        <v>110</v>
      </c>
      <c r="O682" s="5">
        <f>$M687</f>
        <v>-1</v>
      </c>
      <c r="P682" s="5">
        <v>0</v>
      </c>
      <c r="Q682" s="5">
        <f t="shared" si="342"/>
        <v>-1</v>
      </c>
      <c r="S682" s="5" t="s">
        <v>110</v>
      </c>
      <c r="T682" s="5">
        <f>$M687</f>
        <v>-1</v>
      </c>
      <c r="U682" s="5">
        <v>0</v>
      </c>
      <c r="V682" s="5">
        <f t="shared" si="343"/>
        <v>-1</v>
      </c>
      <c r="X682" s="5" t="s">
        <v>110</v>
      </c>
      <c r="Y682" s="5">
        <f>$M687</f>
        <v>-1</v>
      </c>
      <c r="Z682" s="5">
        <v>0</v>
      </c>
      <c r="AA682" s="5">
        <f t="shared" si="344"/>
        <v>-1</v>
      </c>
      <c r="AC682" s="5" t="s">
        <v>110</v>
      </c>
      <c r="AD682" s="5">
        <f>$M687</f>
        <v>-1</v>
      </c>
      <c r="AE682" s="5">
        <v>0</v>
      </c>
      <c r="AF682" s="5">
        <f t="shared" si="345"/>
        <v>-1</v>
      </c>
      <c r="AH682" s="5" t="s">
        <v>110</v>
      </c>
      <c r="AI682" s="5">
        <f>$M687</f>
        <v>-1</v>
      </c>
      <c r="AJ682" s="5">
        <v>0</v>
      </c>
      <c r="AK682" s="5">
        <f t="shared" si="346"/>
        <v>-1</v>
      </c>
      <c r="AM682" s="5" t="s">
        <v>110</v>
      </c>
      <c r="AN682" s="5">
        <f>$M687</f>
        <v>-1</v>
      </c>
      <c r="AO682" s="5">
        <v>0</v>
      </c>
      <c r="AP682" s="5">
        <f t="shared" si="347"/>
        <v>-1</v>
      </c>
    </row>
    <row r="683" spans="5:42" x14ac:dyDescent="0.3">
      <c r="E683" s="22" t="s">
        <v>138</v>
      </c>
      <c r="F683" s="6"/>
      <c r="G683" s="5">
        <f>IFERROR(INDEX(BuffData!$B$3:$W$119, MATCH($E667, BuffData!$A$3:$A$119, 0), MATCH($E683, BuffData!$B$2:$W$2, 0)),-1)</f>
        <v>0</v>
      </c>
      <c r="H683" s="5">
        <f>IFERROR(INDEX(BuffData!$X$3:$AS$119, MATCH(H666, BuffData!$A$3:$A$119, 0), MATCH($E683, BuffData!$X$2:$AS$2, 0)),-1)</f>
        <v>-1</v>
      </c>
      <c r="I683" s="5">
        <f>IFERROR(INDEX(BuffData!$AT$3:$BO$119, MATCH(I$16, BuffData!$A$3:$A$119, 0), MATCH($E683, BuffData!$AT$2:$BO$2, 0)),-1)</f>
        <v>0</v>
      </c>
      <c r="J683" s="5">
        <f>IFERROR(INDEX(BuffData!$AT$3:$BO$119, MATCH(J$16, BuffData!$A$3:$A$119, 0), MATCH($E683, BuffData!$AT$2:$BO$2, 0)),-1)</f>
        <v>0</v>
      </c>
      <c r="K683" s="5">
        <f>IFERROR(INDEX(BuffData!$AT$3:$BO$119, MATCH(K$16, BuffData!$A$3:$A$119, 0), MATCH($E683, BuffData!$AT$2:$BO$2, 0)),-1)</f>
        <v>0</v>
      </c>
      <c r="L683" s="5">
        <f>IFERROR(INDEX(SeasonData!$A$3:$W$27, MATCH(L$16, SeasonData!$A$3:$A$116, 0), MATCH(E683, SeasonData!$A$2:$W$2, 0)),-1)</f>
        <v>0</v>
      </c>
      <c r="M683" s="5">
        <f t="shared" si="349"/>
        <v>-1</v>
      </c>
      <c r="N683" s="5" t="s">
        <v>133</v>
      </c>
      <c r="O683" s="5">
        <f>$M688</f>
        <v>-1</v>
      </c>
      <c r="P683" s="5">
        <v>0</v>
      </c>
      <c r="Q683" s="5">
        <f t="shared" si="342"/>
        <v>-1</v>
      </c>
      <c r="S683" s="5" t="s">
        <v>133</v>
      </c>
      <c r="T683" s="5">
        <f>$M688</f>
        <v>-1</v>
      </c>
      <c r="U683" s="5">
        <v>0</v>
      </c>
      <c r="V683" s="5">
        <f t="shared" si="343"/>
        <v>-1</v>
      </c>
      <c r="X683" s="5" t="s">
        <v>133</v>
      </c>
      <c r="Y683" s="5">
        <f>$M688</f>
        <v>-1</v>
      </c>
      <c r="Z683" s="5">
        <v>0</v>
      </c>
      <c r="AA683" s="5">
        <f t="shared" si="344"/>
        <v>-1</v>
      </c>
      <c r="AC683" s="5" t="s">
        <v>133</v>
      </c>
      <c r="AD683" s="5">
        <f>$M688</f>
        <v>-1</v>
      </c>
      <c r="AE683" s="5">
        <v>0</v>
      </c>
      <c r="AF683" s="5">
        <f t="shared" si="345"/>
        <v>-1</v>
      </c>
      <c r="AH683" s="5" t="s">
        <v>133</v>
      </c>
      <c r="AI683" s="5">
        <f>$M688</f>
        <v>-1</v>
      </c>
      <c r="AJ683" s="5">
        <v>0</v>
      </c>
      <c r="AK683" s="5">
        <f t="shared" si="346"/>
        <v>-1</v>
      </c>
      <c r="AM683" s="5" t="s">
        <v>133</v>
      </c>
      <c r="AN683" s="5">
        <f>$M688</f>
        <v>-1</v>
      </c>
      <c r="AO683" s="5">
        <v>0</v>
      </c>
      <c r="AP683" s="5">
        <f t="shared" si="347"/>
        <v>-1</v>
      </c>
    </row>
    <row r="684" spans="5:42" x14ac:dyDescent="0.3">
      <c r="E684" s="22" t="s">
        <v>123</v>
      </c>
      <c r="F684" s="6"/>
      <c r="G684" s="5">
        <f>IFERROR(INDEX(BuffData!$B$3:$W$119, MATCH($E667, BuffData!$A$3:$A$119, 0), MATCH($E684, BuffData!$B$2:$W$2, 0)),-1)</f>
        <v>0</v>
      </c>
      <c r="H684" s="5">
        <f>IFERROR(
  IF(
    TRIM(INDEX(CharacterData!$G$3:$G$36, MATCH($E667, CharacterData!$A$3:$A$36, 0))) =
    TRIM(INDEX(CharacterData!$G$3:$G$36, MATCH(H666, CharacterData!$A$3:$A$36, 0))),
    INDEX(BuffData!$X$3:$AS$119,
          MATCH(H666, BuffData!$A$3:$A$119, 0),
          MATCH($E684, BuffData!$X$2:$AS$2, 0)
    ),
    0
  ),
-1
)</f>
        <v>-1</v>
      </c>
      <c r="I684" s="5">
        <f>IFERROR(
  IF(
    TRIM(INDEX(CharacterData!$G$3:$G$36, MATCH($E667, CharacterData!$A$3:$A$36, 0))) =
    TRIM(INDEX(CharacterData!$G$3:$G$36, MATCH(I666, CharacterData!$A$3:$A$36, 0))),
    INDEX(BuffData!$AT$3:$BO$119,
          MATCH(I666, BuffData!$A$3:$A$119, 0),
          MATCH($E684, BuffData!$AT$2:$BO$2, 0)
    ),
    0
  ),
-1
)</f>
        <v>0</v>
      </c>
      <c r="J684" s="5">
        <f>IFERROR(
  IF(
    TRIM(INDEX(CharacterData!$G$3:$G$36, MATCH($E667, CharacterData!$A$3:$A$36, 0))) =
    TRIM(INDEX(CharacterData!$G$3:$G$36, MATCH(J666, CharacterData!$A$3:$A$36, 0))),
    INDEX(BuffData!$AT$3:$BO$119,
          MATCH(J666, BuffData!$A$3:$A$119, 0),
          MATCH($E684, BuffData!$AT$2:$BO$2, 0)
    ),
    0
  ),
-1
)</f>
        <v>0</v>
      </c>
      <c r="K684" s="5">
        <f>IFERROR(
  IF(
    TRIM(INDEX(CharacterData!$G$3:$G$36, MATCH($E667, CharacterData!$A$3:$A$36, 0))) =
    TRIM(INDEX(CharacterData!$G$3:$G$36, MATCH(K666, CharacterData!$A$3:$A$36, 0))),
    INDEX(BuffData!$AT$3:$BO$119,
          MATCH(K666, BuffData!$A$3:$A$119, 0),
          MATCH($E684, BuffData!$AT$2:$BO$2, 0)
    ),
    0
  ),
-1
)</f>
        <v>0</v>
      </c>
      <c r="L684" s="5">
        <f>IFERROR(
  IF(
    TRIM(INDEX(CharacterData!$G$3:$G$36, MATCH($E667, CharacterData!$A$3:$A$36, 0))) =
    TRIM(INDEX(CharacterData!$G$3:$G$36, MATCH(L666, CharacterData!$A$3:$A$36, 0))),
    INDEX(SeasonData!$A$3:$W$27,
          MATCH(L666, SeasonData!$A$3:$A$27, 0),
          MATCH($E684, SeasonData!$A$2:$W$2, 0)
    ),
    0
  ),
-1
)</f>
        <v>0</v>
      </c>
      <c r="M684" s="5">
        <f t="shared" si="349"/>
        <v>-1</v>
      </c>
    </row>
    <row r="685" spans="5:42" x14ac:dyDescent="0.3">
      <c r="E685" s="22" t="s">
        <v>162</v>
      </c>
      <c r="F685" s="6"/>
      <c r="G685" s="5">
        <f>IFERROR(INDEX(BuffData!$B$3:$W$119, MATCH($E667, BuffData!$A$3:$A$119, 0), MATCH($E685, BuffData!$B$2:$W$2, 0)),-1)</f>
        <v>0</v>
      </c>
      <c r="H685" s="5">
        <f>IFERROR(INDEX(BuffData!$X$3:$AS$119, MATCH(H666, BuffData!$A$3:$A$119, 0), MATCH($E685, BuffData!$X$2:$AS$2, 0)),-1)</f>
        <v>-1</v>
      </c>
      <c r="I685" s="5">
        <f>IFERROR(INDEX(BuffData!$AT$3:$BO$119, MATCH(I$16, BuffData!$A$3:$A$119, 0), MATCH($E685, BuffData!$AT$2:$BO$2, 0)),-1)</f>
        <v>0</v>
      </c>
      <c r="J685" s="5">
        <f>IFERROR(INDEX(BuffData!$AT$3:$BO$119, MATCH(J$16, BuffData!$A$3:$A$119, 0), MATCH($E685, BuffData!$AT$2:$BO$2, 0)),-1)</f>
        <v>0</v>
      </c>
      <c r="K685" s="5">
        <f>IFERROR(INDEX(BuffData!$AT$3:$BO$119, MATCH(K$16, BuffData!$A$3:$A$119, 0), MATCH($E685, BuffData!$AT$2:$BO$2, 0)),-1)</f>
        <v>25</v>
      </c>
      <c r="L685" s="5">
        <f>IFERROR(INDEX(SeasonData!$A$3:$W$27, MATCH(L$16, SeasonData!$A$3:$A$116, 0), MATCH(E685, SeasonData!$A$2:$W$2, 0)),-1)</f>
        <v>0</v>
      </c>
      <c r="M685" s="5">
        <f>SUM(G685:L685)</f>
        <v>24</v>
      </c>
      <c r="O685" s="5" t="s">
        <v>167</v>
      </c>
      <c r="P685" s="5">
        <f>Q670 * (Q671+100)/100 * Q672/100 * ((1-Q673/100) + Q673/100*Q674/100) * (Q675+Q676+Q677+100)/100 * (Q678+Q679+Q680+100)/100 * (800 + 8*$N$3 ) / (800 + 8*$N$3 + (792 + 8*$N$4)*(1-Q681/100)) * (1+Q682/100) * (1 - $Q$3/100 + Q683/100)</f>
        <v>15728.387306099637</v>
      </c>
      <c r="T685" s="5" t="s">
        <v>167</v>
      </c>
      <c r="U685" s="5">
        <f>V670 * (V671+100)/100 * V672/100 * ((1-V673/100) + V673/100*V674/100) * (V675+V676+V677+100)/100 * (V678+V679+V680+100)/100 * (800 + 8*$N$3 ) / (800 + 8*$N$3 + (792 + 8*$N$4)*(1-V681/100)) * (1+V682/100) * (1 - $Q$3/100 + V683/100)</f>
        <v>33278.268729738113</v>
      </c>
      <c r="Y685" s="5" t="s">
        <v>167</v>
      </c>
      <c r="Z685" s="5">
        <f>AA670 * (AA671+100)/100 * AA672/100 * ((1-AA673/100) + AA673/100*AA674/100) * (AA675+AA676+AA677+100)/100 * (AA678+AA679+AA680+100)/100 * (800 + 8*$N$3 ) / (800 + 8*$N$3 + (792 + 8*$N$4)*(1-AA681/100)) * (1+AA682/100) * (1 - $Q$3/100 + AA683/100)</f>
        <v>71147.820592339209</v>
      </c>
      <c r="AD685" s="5" t="s">
        <v>167</v>
      </c>
      <c r="AE685" s="5">
        <f>AF670 * (AF671+100)/100 * AF672/100 * ((1-AF673/100) + AF673/100*AF674/100) * (AF675+AF676+AF677+100)/100 * (AF678+AF679+AF680+100)/100 * (800 + 8*$N$3 ) / (800 + 8*$N$3 + (792 + 8*$N$4)*(1-AF681/100)) * (1+AF682/100) * (1 - $Q$3/100 + AF683/100)</f>
        <v>308785.12564382982</v>
      </c>
      <c r="AI685" s="5" t="s">
        <v>167</v>
      </c>
      <c r="AJ685" s="5">
        <f>AK670 * (AK671+100)/100 * AK672/100 * ((1-AK673/100) + AK673/100*AK674/100) * (AK675+AK676+AK677+100)/100 * (AK678+AK679+AK680+100)/100 * (800 + 8*$N$3 ) / (800 + 8*$N$3 + (792 + 8*$N$4)*(1-AK681/100)) * (1+AK682/100) * (1 - $Q$3/100 + AK683/100)</f>
        <v>33278.268729738113</v>
      </c>
      <c r="AN685" s="5" t="s">
        <v>167</v>
      </c>
      <c r="AO685" s="5">
        <f>AP670 * (AP671+100)/100 * AP672/100 * ((1-AP673/100) + AP673/100*AP674/100) * (AP675+AP676+AP677+100)/100 * (AP678+AP679+AP680+100)/100 * (800 + 8*$N$3 ) / (800 + 8*$N$3 + (792 + 8*$N$4)*(1-AP681/100)) * (1+AP682/100) * (1 - $Q$3/100 + AP683/100)</f>
        <v>49590.307663296044</v>
      </c>
    </row>
    <row r="686" spans="5:42" x14ac:dyDescent="0.3">
      <c r="E686" s="5" t="s">
        <v>104</v>
      </c>
      <c r="F686" s="6"/>
      <c r="G686" s="5">
        <f>IFERROR(INDEX(BuffData!$B$3:$W$119, MATCH($E667, BuffData!$A$3:$A$119, 0), MATCH($E686, BuffData!$B$2:$W$2, 0)),-1)</f>
        <v>0</v>
      </c>
      <c r="H686" s="5">
        <f>IFERROR(INDEX(BuffData!$X$3:$AS$119, MATCH(H666, BuffData!$A$3:$A$119, 0), MATCH($E686, BuffData!$X$2:$AS$2, 0)),-1)</f>
        <v>-1</v>
      </c>
      <c r="I686" s="5">
        <f>IFERROR(INDEX(BuffData!$AT$3:$BO$119, MATCH(I$16, BuffData!$A$3:$A$119, 0), MATCH($E686, BuffData!$AT$2:$BO$2, 0)),-1)</f>
        <v>0</v>
      </c>
      <c r="J686" s="5">
        <f>IFERROR(INDEX(BuffData!$AT$3:$BO$119, MATCH(J$16, BuffData!$A$3:$A$119, 0), MATCH($E686, BuffData!$AT$2:$BO$2, 0)),-1)</f>
        <v>0</v>
      </c>
      <c r="K686" s="5">
        <f>IFERROR(INDEX(BuffData!$AT$3:$BO$119, MATCH(K$16, BuffData!$A$3:$A$119, 0), MATCH($E686, BuffData!$AT$2:$BO$2, 0)),-1)</f>
        <v>0</v>
      </c>
      <c r="L686" s="5">
        <f>IFERROR(INDEX(SeasonData!$A$3:$W$27, MATCH(L$16, SeasonData!$A$3:$A$116, 0), MATCH(E686, SeasonData!$A$2:$W$2, 0)),-1)</f>
        <v>0</v>
      </c>
      <c r="M686" s="5">
        <f t="shared" ref="M686:M688" si="350">SUM(G686:L686)</f>
        <v>-1</v>
      </c>
    </row>
    <row r="687" spans="5:42" x14ac:dyDescent="0.3">
      <c r="E687" s="5" t="s">
        <v>110</v>
      </c>
      <c r="F687" s="6"/>
      <c r="G687" s="5">
        <f>IFERROR(INDEX(BuffData!$B$3:$W$119, MATCH($E667, BuffData!$A$3:$A$119, 0), MATCH($E687, BuffData!$B$2:$W$2, 0)),-1)</f>
        <v>0</v>
      </c>
      <c r="H687" s="5">
        <f>IFERROR(INDEX(BuffData!$X$3:$AS$119, MATCH(H666, BuffData!$A$3:$A$119, 0), MATCH($E687, BuffData!$X$2:$AS$2, 0)),-1)</f>
        <v>-1</v>
      </c>
      <c r="I687" s="5">
        <f>IFERROR(INDEX(BuffData!$AT$3:$BO$119, MATCH(I$16, BuffData!$A$3:$A$119, 0), MATCH($E687, BuffData!$AT$2:$BO$2, 0)),-1)</f>
        <v>0</v>
      </c>
      <c r="J687" s="5">
        <f>IFERROR(INDEX(BuffData!$AT$3:$BO$119, MATCH(J$16, BuffData!$A$3:$A$119, 0), MATCH($E687, BuffData!$AT$2:$BO$2, 0)),-1)</f>
        <v>0</v>
      </c>
      <c r="K687" s="5">
        <f>IFERROR(INDEX(BuffData!$AT$3:$BO$119, MATCH(K$16, BuffData!$A$3:$A$119, 0), MATCH($E687, BuffData!$AT$2:$BO$2, 0)),-1)</f>
        <v>0</v>
      </c>
      <c r="L687" s="5">
        <f>IFERROR(INDEX(SeasonData!$A$3:$W$27, MATCH(L$16, SeasonData!$A$3:$A$116, 0), MATCH(E687, SeasonData!$A$2:$W$2, 0)),-1)</f>
        <v>0</v>
      </c>
      <c r="M687" s="5">
        <f t="shared" si="350"/>
        <v>-1</v>
      </c>
    </row>
    <row r="688" spans="5:42" x14ac:dyDescent="0.3">
      <c r="E688" s="5" t="s">
        <v>133</v>
      </c>
      <c r="F688" s="6"/>
      <c r="G688" s="5">
        <f>IFERROR(INDEX(BuffData!$B$3:$W$119, MATCH($E667, BuffData!$A$3:$A$119, 0), MATCH($E688, BuffData!$B$2:$W$2, 0)),-1)</f>
        <v>0</v>
      </c>
      <c r="H688" s="5">
        <f>IFERROR(INDEX(BuffData!$X$3:$AS$119, MATCH(H666, BuffData!$A$3:$A$119, 0), MATCH($E688, BuffData!$X$2:$AS$2, 0)),-1)</f>
        <v>-1</v>
      </c>
      <c r="I688" s="5">
        <f>IFERROR(INDEX(BuffData!$AT$3:$BO$119, MATCH(I$16, BuffData!$A$3:$A$119, 0), MATCH($E688, BuffData!$AT$2:$BO$2, 0)),-1)</f>
        <v>0</v>
      </c>
      <c r="J688" s="5">
        <f>IFERROR(INDEX(BuffData!$AT$3:$BO$119, MATCH(J$16, BuffData!$A$3:$A$119, 0), MATCH($E688, BuffData!$AT$2:$BO$2, 0)),-1)</f>
        <v>0</v>
      </c>
      <c r="K688" s="5">
        <f>IFERROR(INDEX(BuffData!$AT$3:$BO$119, MATCH(K$16, BuffData!$A$3:$A$119, 0), MATCH($E688, BuffData!$AT$2:$BO$2, 0)),-1)</f>
        <v>0</v>
      </c>
      <c r="L688" s="5">
        <f>IFERROR(INDEX(SeasonData!$A$3:$W$27, MATCH(L$16, SeasonData!$A$3:$A$116, 0), MATCH(E688, SeasonData!$A$2:$W$2, 0)),-1)</f>
        <v>0</v>
      </c>
      <c r="M688" s="5">
        <f t="shared" si="350"/>
        <v>-1</v>
      </c>
    </row>
    <row r="692" spans="1:77" x14ac:dyDescent="0.3">
      <c r="H692" s="5" t="str">
        <f>IFERROR(
  CHOOSE(
    MATCH(E693, $E$2:$E$4, 0),
    $E$3, $E$4, $E$2
  ),
  "선택 필요"
)</f>
        <v>선택 필요</v>
      </c>
      <c r="I692" s="5" t="str">
        <f>$E$2</f>
        <v>유노</v>
      </c>
      <c r="J692" s="5" t="str">
        <f>$E$3</f>
        <v>린네</v>
      </c>
      <c r="K692" s="5" t="str">
        <f>$E$4</f>
        <v>모니에</v>
      </c>
      <c r="L692" s="5" t="str">
        <f>$K$3</f>
        <v>능양</v>
      </c>
      <c r="N692" s="23" t="s">
        <v>152</v>
      </c>
    </row>
    <row r="693" spans="1:77" x14ac:dyDescent="0.3">
      <c r="E693" s="23" t="s">
        <v>39</v>
      </c>
      <c r="F693" s="5" t="s">
        <v>143</v>
      </c>
      <c r="G693" s="5" t="s">
        <v>105</v>
      </c>
      <c r="H693" s="5" t="s">
        <v>142</v>
      </c>
      <c r="I693" s="5" t="s">
        <v>124</v>
      </c>
      <c r="J693" s="5" t="s">
        <v>125</v>
      </c>
      <c r="K693" s="5" t="s">
        <v>151</v>
      </c>
      <c r="L693" s="5" t="s">
        <v>149</v>
      </c>
      <c r="M693" s="5" t="s">
        <v>109</v>
      </c>
      <c r="N693" s="5" t="s">
        <v>150</v>
      </c>
      <c r="O693" s="153" t="s">
        <v>114</v>
      </c>
      <c r="P693" s="154"/>
      <c r="Q693" s="155"/>
      <c r="S693" s="5" t="s">
        <v>150</v>
      </c>
      <c r="T693" s="153" t="s">
        <v>157</v>
      </c>
      <c r="U693" s="154"/>
      <c r="V693" s="155"/>
      <c r="X693" s="5" t="s">
        <v>150</v>
      </c>
      <c r="Y693" s="153" t="s">
        <v>259</v>
      </c>
      <c r="Z693" s="154"/>
      <c r="AA693" s="155"/>
      <c r="AC693" s="5" t="s">
        <v>150</v>
      </c>
      <c r="AD693" s="153" t="s">
        <v>154</v>
      </c>
      <c r="AE693" s="154"/>
      <c r="AF693" s="155"/>
      <c r="AH693" s="5" t="s">
        <v>150</v>
      </c>
      <c r="AI693" s="153" t="s">
        <v>156</v>
      </c>
      <c r="AJ693" s="154"/>
      <c r="AK693" s="155"/>
      <c r="AM693" s="5" t="s">
        <v>150</v>
      </c>
      <c r="AN693" s="153" t="s">
        <v>154</v>
      </c>
      <c r="AO693" s="154"/>
      <c r="AP693" s="155"/>
      <c r="AR693" s="5" t="s">
        <v>150</v>
      </c>
      <c r="AS693" s="153" t="s">
        <v>156</v>
      </c>
      <c r="AT693" s="154"/>
      <c r="AU693" s="155"/>
      <c r="AW693" s="5" t="s">
        <v>150</v>
      </c>
      <c r="AX693" s="153" t="s">
        <v>154</v>
      </c>
      <c r="AY693" s="154"/>
      <c r="AZ693" s="155"/>
      <c r="BB693" s="5" t="s">
        <v>150</v>
      </c>
      <c r="BC693" s="153" t="s">
        <v>156</v>
      </c>
      <c r="BD693" s="154"/>
      <c r="BE693" s="155"/>
      <c r="BG693" s="5" t="s">
        <v>150</v>
      </c>
      <c r="BH693" s="153" t="s">
        <v>260</v>
      </c>
      <c r="BI693" s="154"/>
      <c r="BJ693" s="155"/>
      <c r="BL693" s="5" t="s">
        <v>150</v>
      </c>
      <c r="BM693" s="153" t="s">
        <v>261</v>
      </c>
      <c r="BN693" s="154"/>
      <c r="BO693" s="155"/>
      <c r="BQ693" s="5" t="s">
        <v>150</v>
      </c>
      <c r="BR693" s="153" t="s">
        <v>154</v>
      </c>
      <c r="BS693" s="154"/>
      <c r="BT693" s="155"/>
      <c r="BV693" s="5" t="s">
        <v>150</v>
      </c>
      <c r="BW693" s="153" t="s">
        <v>177</v>
      </c>
      <c r="BX693" s="154"/>
      <c r="BY693" s="155"/>
    </row>
    <row r="694" spans="1:77" x14ac:dyDescent="0.3">
      <c r="E694" s="5" t="s">
        <v>115</v>
      </c>
      <c r="F694" s="5">
        <f>INDEX(CharacterData!$A$3:$AV$36, MATCH(E693, CharacterData!$A$3:$A$36, 0), MATCH($E694, CharacterData!$A$2:$AV$2, 0))</f>
        <v>1026</v>
      </c>
      <c r="G694" s="6"/>
      <c r="H694" s="6"/>
      <c r="I694" s="6"/>
      <c r="J694" s="6"/>
      <c r="K694" s="6"/>
      <c r="L694" s="6"/>
      <c r="M694" s="5">
        <f>F694</f>
        <v>1026</v>
      </c>
      <c r="N694" s="5" t="s">
        <v>118</v>
      </c>
      <c r="O694" s="153" t="s">
        <v>159</v>
      </c>
      <c r="P694" s="154"/>
      <c r="Q694" s="155"/>
      <c r="S694" s="5" t="s">
        <v>118</v>
      </c>
      <c r="T694" s="153" t="s">
        <v>172</v>
      </c>
      <c r="U694" s="154"/>
      <c r="V694" s="155"/>
      <c r="X694" s="5" t="s">
        <v>118</v>
      </c>
      <c r="Y694" s="153" t="s">
        <v>163</v>
      </c>
      <c r="Z694" s="154"/>
      <c r="AA694" s="155"/>
      <c r="AC694" s="5" t="s">
        <v>118</v>
      </c>
      <c r="AD694" s="153" t="s">
        <v>164</v>
      </c>
      <c r="AE694" s="154"/>
      <c r="AF694" s="155"/>
      <c r="AH694" s="5" t="s">
        <v>118</v>
      </c>
      <c r="AI694" s="153" t="s">
        <v>171</v>
      </c>
      <c r="AJ694" s="154"/>
      <c r="AK694" s="155"/>
      <c r="AM694" s="5" t="s">
        <v>118</v>
      </c>
      <c r="AN694" s="153" t="s">
        <v>164</v>
      </c>
      <c r="AO694" s="154"/>
      <c r="AP694" s="155"/>
      <c r="AR694" s="5" t="s">
        <v>118</v>
      </c>
      <c r="AS694" s="153" t="s">
        <v>171</v>
      </c>
      <c r="AT694" s="154"/>
      <c r="AU694" s="155"/>
      <c r="AW694" s="5" t="s">
        <v>118</v>
      </c>
      <c r="AX694" s="153" t="s">
        <v>164</v>
      </c>
      <c r="AY694" s="154"/>
      <c r="AZ694" s="155"/>
      <c r="BB694" s="5" t="s">
        <v>118</v>
      </c>
      <c r="BC694" s="153" t="s">
        <v>171</v>
      </c>
      <c r="BD694" s="154"/>
      <c r="BE694" s="155"/>
      <c r="BG694" s="5" t="s">
        <v>118</v>
      </c>
      <c r="BH694" s="153" t="s">
        <v>164</v>
      </c>
      <c r="BI694" s="154"/>
      <c r="BJ694" s="155"/>
      <c r="BL694" s="5" t="s">
        <v>118</v>
      </c>
      <c r="BM694" s="153" t="s">
        <v>171</v>
      </c>
      <c r="BN694" s="154"/>
      <c r="BO694" s="155"/>
      <c r="BQ694" s="5" t="s">
        <v>118</v>
      </c>
      <c r="BR694" s="153" t="s">
        <v>164</v>
      </c>
      <c r="BS694" s="154"/>
      <c r="BT694" s="155"/>
      <c r="BV694" s="5" t="s">
        <v>118</v>
      </c>
      <c r="BW694" s="153" t="s">
        <v>159</v>
      </c>
      <c r="BX694" s="154"/>
      <c r="BY694" s="155"/>
    </row>
    <row r="695" spans="1:77" x14ac:dyDescent="0.3">
      <c r="A695" s="1" t="s">
        <v>39</v>
      </c>
      <c r="B695" s="1" t="s">
        <v>178</v>
      </c>
      <c r="C695" s="1">
        <f>P711+U711+Z711+AE711+AJ711+AO711+AT711+AY711+BD711+BI711+BN711+BS711+BX711+CC711+CH711+CM711</f>
        <v>395423.51921134966</v>
      </c>
      <c r="E695" s="5" t="s">
        <v>116</v>
      </c>
      <c r="F695" s="5">
        <f>INDEX(CharacterData!$A$3:$AV$36, MATCH(E693, CharacterData!$A$3:$A$36, 0), MATCH($E695, CharacterData!$A$2:$AV$2, 0))</f>
        <v>145.61306042884991</v>
      </c>
      <c r="G695" s="5">
        <f>IFERROR(INDEX(BuffData!$B$3:$W$119, MATCH($E693, BuffData!$A$3:$A$119, 0), MATCH("공격력 버프", BuffData!$B$2:$W$2, 0)),-1)</f>
        <v>0</v>
      </c>
      <c r="H695" s="5">
        <f>IFERROR(INDEX(BuffData!$X$3:$AS$119, MATCH(H692, BuffData!$A$3:$A$119, 0), MATCH("공격력 버프", BuffData!$X$2:$AS$2, 0)),-1)</f>
        <v>-1</v>
      </c>
      <c r="I695" s="5">
        <f>IFERROR(INDEX(BuffData!$AT$3:$BO$119, MATCH(I$16, BuffData!$A$3:$A$119, 0), MATCH("공격력 버프", BuffData!$AT$2:$BO$2, 0)),-1)</f>
        <v>0</v>
      </c>
      <c r="J695" s="5">
        <f>IFERROR(INDEX(BuffData!$AT$3:$BO$119, MATCH(J$16, BuffData!$A$3:$A$119, 0), MATCH("공격력 버프", BuffData!$AT$2:$BO$2, 0)),-1)</f>
        <v>0</v>
      </c>
      <c r="K695" s="5">
        <f>IFERROR(INDEX(BuffData!$AT$3:$BO$119, MATCH(K$16, BuffData!$A$3:$A$119, 0), MATCH("공격력 버프", BuffData!$AT$2:$BO$2, 0)),-1)</f>
        <v>25</v>
      </c>
      <c r="L695" s="5">
        <f>IFERROR(INDEX(SeasonData!$A$3:$W$27, MATCH(L$16, SeasonData!$A$3:$A$116, 0), MATCH("공격력 버프", SeasonData!$A$2:$W$2, 0)),-1)</f>
        <v>0</v>
      </c>
      <c r="M695" s="5">
        <f>SUM(F695:L695)</f>
        <v>169.61306042884991</v>
      </c>
      <c r="N695" s="5"/>
      <c r="O695" s="5" t="s">
        <v>112</v>
      </c>
      <c r="P695" s="5" t="s">
        <v>113</v>
      </c>
      <c r="Q695" s="5" t="s">
        <v>111</v>
      </c>
      <c r="S695" s="5"/>
      <c r="T695" s="5" t="s">
        <v>112</v>
      </c>
      <c r="U695" s="5" t="s">
        <v>113</v>
      </c>
      <c r="V695" s="5" t="s">
        <v>111</v>
      </c>
      <c r="X695" s="5"/>
      <c r="Y695" s="5" t="s">
        <v>112</v>
      </c>
      <c r="Z695" s="5" t="s">
        <v>113</v>
      </c>
      <c r="AA695" s="5" t="s">
        <v>111</v>
      </c>
      <c r="AC695" s="5"/>
      <c r="AD695" s="5" t="s">
        <v>112</v>
      </c>
      <c r="AE695" s="5" t="s">
        <v>113</v>
      </c>
      <c r="AF695" s="5" t="s">
        <v>111</v>
      </c>
      <c r="AH695" s="5"/>
      <c r="AI695" s="5" t="s">
        <v>112</v>
      </c>
      <c r="AJ695" s="5" t="s">
        <v>113</v>
      </c>
      <c r="AK695" s="5" t="s">
        <v>111</v>
      </c>
      <c r="AM695" s="5"/>
      <c r="AN695" s="5" t="s">
        <v>112</v>
      </c>
      <c r="AO695" s="5" t="s">
        <v>113</v>
      </c>
      <c r="AP695" s="5" t="s">
        <v>111</v>
      </c>
      <c r="AR695" s="5"/>
      <c r="AS695" s="5" t="s">
        <v>112</v>
      </c>
      <c r="AT695" s="5" t="s">
        <v>113</v>
      </c>
      <c r="AU695" s="5" t="s">
        <v>111</v>
      </c>
      <c r="AW695" s="5"/>
      <c r="AX695" s="5" t="s">
        <v>112</v>
      </c>
      <c r="AY695" s="5" t="s">
        <v>113</v>
      </c>
      <c r="AZ695" s="5" t="s">
        <v>111</v>
      </c>
      <c r="BB695" s="5"/>
      <c r="BC695" s="5" t="s">
        <v>112</v>
      </c>
      <c r="BD695" s="5" t="s">
        <v>113</v>
      </c>
      <c r="BE695" s="5" t="s">
        <v>111</v>
      </c>
      <c r="BG695" s="5"/>
      <c r="BH695" s="5" t="s">
        <v>112</v>
      </c>
      <c r="BI695" s="5" t="s">
        <v>113</v>
      </c>
      <c r="BJ695" s="5" t="s">
        <v>111</v>
      </c>
      <c r="BL695" s="5"/>
      <c r="BM695" s="5" t="s">
        <v>112</v>
      </c>
      <c r="BN695" s="5" t="s">
        <v>113</v>
      </c>
      <c r="BO695" s="5" t="s">
        <v>111</v>
      </c>
      <c r="BQ695" s="5"/>
      <c r="BR695" s="5" t="s">
        <v>112</v>
      </c>
      <c r="BS695" s="5" t="s">
        <v>113</v>
      </c>
      <c r="BT695" s="5" t="s">
        <v>111</v>
      </c>
      <c r="BV695" s="5"/>
      <c r="BW695" s="5" t="s">
        <v>112</v>
      </c>
      <c r="BX695" s="5" t="s">
        <v>113</v>
      </c>
      <c r="BY695" s="5" t="s">
        <v>111</v>
      </c>
    </row>
    <row r="696" spans="1:77" x14ac:dyDescent="0.3">
      <c r="B696" s="1" t="s">
        <v>179</v>
      </c>
      <c r="C696" s="1">
        <v>12.5</v>
      </c>
      <c r="E696" s="5" t="s">
        <v>1</v>
      </c>
      <c r="F696" s="5">
        <f>INDEX(CharacterData!$A$3:$AV$36, MATCH(E693, CharacterData!$A$3:$A$36, 0), MATCH($E696, CharacterData!$A$2:$AV$2, 0))</f>
        <v>52.2</v>
      </c>
      <c r="G696" s="5">
        <f>IFERROR(INDEX(BuffData!$B$3:$W$119, MATCH($E693, BuffData!$A$3:$A$119, 0), MATCH($E696, BuffData!$B$2:$W$2, 0)),-1)</f>
        <v>0</v>
      </c>
      <c r="H696" s="5">
        <f>IFERROR(INDEX(BuffData!$X$3:$AS$119, MATCH(H692, BuffData!$A$3:$A$119, 0), MATCH($E696, BuffData!$X$2:$AS$2, 0)),-1)</f>
        <v>-1</v>
      </c>
      <c r="I696" s="5">
        <f>IFERROR(INDEX(BuffData!$AT$3:$BO$119, MATCH(I$16, BuffData!$A$3:$A$119, 0), MATCH($E696, BuffData!$AT$2:$BO$2, 0)),-1)</f>
        <v>0</v>
      </c>
      <c r="J696" s="5">
        <f>IFERROR(INDEX(BuffData!$AT$3:$BO$119, MATCH(J$16, BuffData!$A$3:$A$119, 0), MATCH($E696, BuffData!$AT$2:$BO$2, 0)),-1)</f>
        <v>0</v>
      </c>
      <c r="K696" s="5">
        <f>IFERROR(INDEX(BuffData!$AT$3:$BO$119, MATCH(K$16, BuffData!$A$3:$A$119, 0), MATCH($E696, BuffData!$AT$2:$BO$2, 0)),-1)</f>
        <v>0</v>
      </c>
      <c r="L696" s="5">
        <f>IFERROR(INDEX(SeasonData!$A$3:$W$27, MATCH(L$16, SeasonData!$A$3:$A$116, 0), MATCH(E696, SeasonData!$A$2:$W$2, 0)),-1)</f>
        <v>0</v>
      </c>
      <c r="M696" s="5">
        <f t="shared" ref="M696:M702" si="351">SUM(F696:L696)</f>
        <v>51.2</v>
      </c>
      <c r="N696" s="5" t="s">
        <v>115</v>
      </c>
      <c r="O696" s="6"/>
      <c r="P696" s="6"/>
      <c r="Q696" s="5">
        <f>$M694</f>
        <v>1026</v>
      </c>
      <c r="S696" s="5" t="s">
        <v>115</v>
      </c>
      <c r="T696" s="6"/>
      <c r="U696" s="6"/>
      <c r="V696" s="5">
        <f>$M694</f>
        <v>1026</v>
      </c>
      <c r="X696" s="5" t="s">
        <v>115</v>
      </c>
      <c r="Y696" s="6"/>
      <c r="Z696" s="6"/>
      <c r="AA696" s="5">
        <f>$M694</f>
        <v>1026</v>
      </c>
      <c r="AC696" s="5" t="s">
        <v>115</v>
      </c>
      <c r="AD696" s="6"/>
      <c r="AE696" s="6"/>
      <c r="AF696" s="5">
        <f>$M694</f>
        <v>1026</v>
      </c>
      <c r="AH696" s="5" t="s">
        <v>115</v>
      </c>
      <c r="AI696" s="6"/>
      <c r="AJ696" s="6"/>
      <c r="AK696" s="5">
        <f>$M694</f>
        <v>1026</v>
      </c>
      <c r="AM696" s="5" t="s">
        <v>115</v>
      </c>
      <c r="AN696" s="6"/>
      <c r="AO696" s="6"/>
      <c r="AP696" s="5">
        <f>$M694</f>
        <v>1026</v>
      </c>
      <c r="AR696" s="5" t="s">
        <v>115</v>
      </c>
      <c r="AS696" s="6"/>
      <c r="AT696" s="6"/>
      <c r="AU696" s="5">
        <f>$M694</f>
        <v>1026</v>
      </c>
      <c r="AW696" s="5" t="s">
        <v>115</v>
      </c>
      <c r="AX696" s="6"/>
      <c r="AY696" s="6"/>
      <c r="AZ696" s="5">
        <f>$M694</f>
        <v>1026</v>
      </c>
      <c r="BB696" s="5" t="s">
        <v>115</v>
      </c>
      <c r="BC696" s="6"/>
      <c r="BD696" s="6"/>
      <c r="BE696" s="5">
        <f>$M694</f>
        <v>1026</v>
      </c>
      <c r="BG696" s="5" t="s">
        <v>115</v>
      </c>
      <c r="BH696" s="6"/>
      <c r="BI696" s="6"/>
      <c r="BJ696" s="5">
        <f>$M694</f>
        <v>1026</v>
      </c>
      <c r="BL696" s="5" t="s">
        <v>115</v>
      </c>
      <c r="BM696" s="6"/>
      <c r="BN696" s="6"/>
      <c r="BO696" s="5">
        <f>$M694</f>
        <v>1026</v>
      </c>
      <c r="BQ696" s="5" t="s">
        <v>115</v>
      </c>
      <c r="BR696" s="6"/>
      <c r="BS696" s="6"/>
      <c r="BT696" s="5">
        <f>$M694</f>
        <v>1026</v>
      </c>
      <c r="BV696" s="5" t="s">
        <v>115</v>
      </c>
      <c r="BW696" s="6"/>
      <c r="BX696" s="6"/>
      <c r="BY696" s="5">
        <f>$M694</f>
        <v>1026</v>
      </c>
    </row>
    <row r="697" spans="1:77" x14ac:dyDescent="0.3">
      <c r="E697" s="5" t="s">
        <v>87</v>
      </c>
      <c r="F697" s="5">
        <f>INDEX(CharacterData!$A$3:$AV$36, MATCH(E693, CharacterData!$A$3:$A$36, 0), MATCH($E697, CharacterData!$A$2:$AV$2, 0))</f>
        <v>200.4</v>
      </c>
      <c r="G697" s="5">
        <f>IFERROR(INDEX(BuffData!$B$3:$W$119, MATCH($E693, BuffData!$A$3:$A$119, 0), MATCH($E697, BuffData!$B$2:$W$2, 0)),-1)</f>
        <v>0</v>
      </c>
      <c r="H697" s="5">
        <f>IFERROR(INDEX(BuffData!$X$3:$AS$119, MATCH(H692, BuffData!$A$3:$A$119, 0), MATCH($E697, BuffData!$X$2:$AS$2, 0)),-1)</f>
        <v>-1</v>
      </c>
      <c r="I697" s="5">
        <f>IFERROR(INDEX(BuffData!$AT$3:$BO$119, MATCH(I$16, BuffData!$A$3:$A$119, 0), MATCH($E697, BuffData!$AT$2:$BO$2, 0)),-1)</f>
        <v>0</v>
      </c>
      <c r="J697" s="5">
        <f>IFERROR(INDEX(BuffData!$AT$3:$BO$119, MATCH(J$16, BuffData!$A$3:$A$119, 0), MATCH($E697, BuffData!$AT$2:$BO$2, 0)),-1)</f>
        <v>0</v>
      </c>
      <c r="K697" s="5">
        <f>IFERROR(INDEX(BuffData!$AT$3:$BO$119, MATCH(K$16, BuffData!$A$3:$A$119, 0), MATCH($E697, BuffData!$AT$2:$BO$2, 0)),-1)</f>
        <v>20</v>
      </c>
      <c r="L697" s="5">
        <f>IFERROR(INDEX(SeasonData!$A$3:$W$27, MATCH(L$16, SeasonData!$A$3:$A$116, 0), MATCH(E697, SeasonData!$A$2:$W$2, 0)),-1)</f>
        <v>0</v>
      </c>
      <c r="M697" s="5">
        <f t="shared" si="351"/>
        <v>219.4</v>
      </c>
      <c r="N697" s="5" t="s">
        <v>116</v>
      </c>
      <c r="O697" s="5">
        <f>ROUND($M695,2)</f>
        <v>169.61</v>
      </c>
      <c r="P697" s="5">
        <v>0</v>
      </c>
      <c r="Q697" s="5">
        <f>P697+O697</f>
        <v>169.61</v>
      </c>
      <c r="S697" s="5" t="s">
        <v>116</v>
      </c>
      <c r="T697" s="5">
        <f>ROUND($M695,2)</f>
        <v>169.61</v>
      </c>
      <c r="U697" s="5">
        <v>0</v>
      </c>
      <c r="V697" s="5">
        <f>U697+T697</f>
        <v>169.61</v>
      </c>
      <c r="X697" s="5" t="s">
        <v>116</v>
      </c>
      <c r="Y697" s="5">
        <f>ROUND($M695,2)</f>
        <v>169.61</v>
      </c>
      <c r="Z697" s="5">
        <v>0</v>
      </c>
      <c r="AA697" s="5">
        <f>Z697+Y697</f>
        <v>169.61</v>
      </c>
      <c r="AC697" s="5" t="s">
        <v>116</v>
      </c>
      <c r="AD697" s="5">
        <f>ROUND($M695,2)</f>
        <v>169.61</v>
      </c>
      <c r="AE697" s="5">
        <v>0</v>
      </c>
      <c r="AF697" s="5">
        <f>AE697+AD697</f>
        <v>169.61</v>
      </c>
      <c r="AH697" s="5" t="s">
        <v>116</v>
      </c>
      <c r="AI697" s="5">
        <f>ROUND($M695,2)</f>
        <v>169.61</v>
      </c>
      <c r="AJ697" s="5">
        <v>0</v>
      </c>
      <c r="AK697" s="5">
        <f>AJ697+AI697</f>
        <v>169.61</v>
      </c>
      <c r="AM697" s="5" t="s">
        <v>116</v>
      </c>
      <c r="AN697" s="5">
        <f>ROUND($M695,2)</f>
        <v>169.61</v>
      </c>
      <c r="AO697" s="5">
        <v>0</v>
      </c>
      <c r="AP697" s="5">
        <f>AO697+AN697</f>
        <v>169.61</v>
      </c>
      <c r="AR697" s="5" t="s">
        <v>116</v>
      </c>
      <c r="AS697" s="5">
        <f>ROUND($M695,2)</f>
        <v>169.61</v>
      </c>
      <c r="AT697" s="5">
        <v>0</v>
      </c>
      <c r="AU697" s="5">
        <f>AT697+AS697</f>
        <v>169.61</v>
      </c>
      <c r="AW697" s="5" t="s">
        <v>116</v>
      </c>
      <c r="AX697" s="5">
        <f>ROUND($M695,2)</f>
        <v>169.61</v>
      </c>
      <c r="AY697" s="5">
        <v>0</v>
      </c>
      <c r="AZ697" s="5">
        <f>AY697+AX697</f>
        <v>169.61</v>
      </c>
      <c r="BB697" s="5" t="s">
        <v>116</v>
      </c>
      <c r="BC697" s="5">
        <f>ROUND($M695,2)</f>
        <v>169.61</v>
      </c>
      <c r="BD697" s="5">
        <v>0</v>
      </c>
      <c r="BE697" s="5">
        <f>BD697+BC697</f>
        <v>169.61</v>
      </c>
      <c r="BG697" s="5" t="s">
        <v>116</v>
      </c>
      <c r="BH697" s="5">
        <f>ROUND($M695,2)</f>
        <v>169.61</v>
      </c>
      <c r="BI697" s="5">
        <v>0</v>
      </c>
      <c r="BJ697" s="5">
        <f>BI697+BH697</f>
        <v>169.61</v>
      </c>
      <c r="BL697" s="5" t="s">
        <v>116</v>
      </c>
      <c r="BM697" s="5">
        <f>ROUND($M695,2)</f>
        <v>169.61</v>
      </c>
      <c r="BN697" s="5">
        <v>0</v>
      </c>
      <c r="BO697" s="5">
        <f>BN697+BM697</f>
        <v>169.61</v>
      </c>
      <c r="BQ697" s="5" t="s">
        <v>116</v>
      </c>
      <c r="BR697" s="5">
        <f>ROUND($M695,2)</f>
        <v>169.61</v>
      </c>
      <c r="BS697" s="5">
        <v>0</v>
      </c>
      <c r="BT697" s="5">
        <f>BS697+BR697</f>
        <v>169.61</v>
      </c>
      <c r="BV697" s="5" t="s">
        <v>116</v>
      </c>
      <c r="BW697" s="5">
        <f>ROUND($M695,2)</f>
        <v>169.61</v>
      </c>
      <c r="BX697" s="5">
        <v>0</v>
      </c>
      <c r="BY697" s="5">
        <f>BX697+BW697</f>
        <v>169.61</v>
      </c>
    </row>
    <row r="698" spans="1:77" x14ac:dyDescent="0.3">
      <c r="E698" s="21" t="s">
        <v>99</v>
      </c>
      <c r="F698" s="5">
        <f>INDEX(CharacterData!$A$3:$AV$36, MATCH(E693, CharacterData!$A$3:$A$36, 0), MATCH($E698, CharacterData!$A$2:$AV$2, 0))</f>
        <v>0</v>
      </c>
      <c r="G698" s="5">
        <f>IFERROR(INDEX(BuffData!$B$3:$W$119, MATCH($E693, BuffData!$A$3:$A$119, 0), MATCH($E698, BuffData!$B$2:$W$2, 0)),-1)</f>
        <v>10</v>
      </c>
      <c r="H698" s="5">
        <f>IFERROR(INDEX(BuffData!$X$3:$AS$119, MATCH(H692, BuffData!$A$3:$A$119, 0), MATCH($E698, BuffData!$X$2:$AS$2, 0)),-1)</f>
        <v>-1</v>
      </c>
      <c r="I698" s="5">
        <f>IFERROR(INDEX(BuffData!$AT$3:$BO$119, MATCH(I$16, BuffData!$A$3:$A$119, 0), MATCH($E698, BuffData!$AT$2:$BO$2, 0)),-1)</f>
        <v>0</v>
      </c>
      <c r="J698" s="5">
        <f>IFERROR(INDEX(BuffData!$AT$3:$BO$119, MATCH(J$16, BuffData!$A$3:$A$119, 0), MATCH($E698, BuffData!$AT$2:$BO$2, 0)),-1)</f>
        <v>0</v>
      </c>
      <c r="K698" s="5">
        <f>IFERROR(INDEX(BuffData!$AT$3:$BO$119, MATCH(K$16, BuffData!$A$3:$A$119, 0), MATCH($E698, BuffData!$AT$2:$BO$2, 0)),-1)</f>
        <v>0</v>
      </c>
      <c r="L698" s="5">
        <f>IFERROR(INDEX(SeasonData!$A$3:$W$27, MATCH(L$16, SeasonData!$A$3:$A$116, 0), MATCH(E698, SeasonData!$A$2:$W$2, 0)),-1)</f>
        <v>0</v>
      </c>
      <c r="M698" s="5">
        <f t="shared" si="351"/>
        <v>9</v>
      </c>
      <c r="N698" s="5" t="s">
        <v>117</v>
      </c>
      <c r="O698" s="6"/>
      <c r="P698" s="5">
        <v>0</v>
      </c>
      <c r="Q698" s="24">
        <v>298.2</v>
      </c>
      <c r="S698" s="5" t="s">
        <v>117</v>
      </c>
      <c r="T698" s="6"/>
      <c r="U698" s="5">
        <v>0</v>
      </c>
      <c r="V698" s="24">
        <v>397.6</v>
      </c>
      <c r="X698" s="5" t="s">
        <v>117</v>
      </c>
      <c r="Y698" s="6"/>
      <c r="Z698" s="5">
        <v>0</v>
      </c>
      <c r="AA698" s="24">
        <v>172.4</v>
      </c>
      <c r="AC698" s="5" t="s">
        <v>117</v>
      </c>
      <c r="AD698" s="6"/>
      <c r="AE698" s="5">
        <v>0</v>
      </c>
      <c r="AF698" s="24">
        <v>290.3</v>
      </c>
      <c r="AH698" s="5" t="s">
        <v>117</v>
      </c>
      <c r="AI698" s="6"/>
      <c r="AJ698" s="5">
        <v>0</v>
      </c>
      <c r="AK698" s="24">
        <v>414.4</v>
      </c>
      <c r="AM698" s="5" t="s">
        <v>117</v>
      </c>
      <c r="AN698" s="6"/>
      <c r="AO698" s="5">
        <v>0</v>
      </c>
      <c r="AP698" s="24">
        <v>190.6</v>
      </c>
      <c r="AR698" s="5" t="s">
        <v>117</v>
      </c>
      <c r="AS698" s="6"/>
      <c r="AT698" s="5">
        <v>0</v>
      </c>
      <c r="AU698" s="24">
        <v>414.4</v>
      </c>
      <c r="AW698" s="5" t="s">
        <v>117</v>
      </c>
      <c r="AX698" s="6"/>
      <c r="AY698" s="5">
        <v>0</v>
      </c>
      <c r="AZ698" s="24">
        <v>290.3</v>
      </c>
      <c r="BB698" s="5" t="s">
        <v>117</v>
      </c>
      <c r="BC698" s="6"/>
      <c r="BD698" s="5">
        <v>0</v>
      </c>
      <c r="BE698" s="24">
        <v>414.3</v>
      </c>
      <c r="BG698" s="5" t="s">
        <v>117</v>
      </c>
      <c r="BH698" s="6"/>
      <c r="BI698" s="5">
        <v>0</v>
      </c>
      <c r="BJ698" s="24">
        <v>380.6</v>
      </c>
      <c r="BL698" s="5" t="s">
        <v>117</v>
      </c>
      <c r="BM698" s="6"/>
      <c r="BN698" s="5">
        <v>0</v>
      </c>
      <c r="BO698" s="24">
        <v>829.2</v>
      </c>
      <c r="BQ698" s="5" t="s">
        <v>117</v>
      </c>
      <c r="BR698" s="6"/>
      <c r="BS698" s="5">
        <v>0</v>
      </c>
      <c r="BT698" s="24">
        <v>480.4</v>
      </c>
      <c r="BV698" s="5" t="s">
        <v>117</v>
      </c>
      <c r="BW698" s="6"/>
      <c r="BX698" s="5">
        <v>0</v>
      </c>
      <c r="BY698" s="24">
        <v>587.9</v>
      </c>
    </row>
    <row r="699" spans="1:77" x14ac:dyDescent="0.3">
      <c r="E699" s="21" t="s">
        <v>100</v>
      </c>
      <c r="F699" s="5">
        <f>INDEX(CharacterData!$A$3:$AV$36, MATCH(E693, CharacterData!$A$3:$A$36, 0), MATCH($E699, CharacterData!$A$2:$AV$2, 0))</f>
        <v>0</v>
      </c>
      <c r="G699" s="5">
        <f>IFERROR(INDEX(BuffData!$B$3:$W$119, MATCH($E693, BuffData!$A$3:$A$119, 0), MATCH($E699, BuffData!$B$2:$W$2, 0)),-1)</f>
        <v>0</v>
      </c>
      <c r="H699" s="5">
        <f>IFERROR(INDEX(BuffData!$X$3:$AS$119, MATCH(H692, BuffData!$A$3:$A$119, 0), MATCH($E699, BuffData!$X$2:$AS$2, 0)),-1)</f>
        <v>-1</v>
      </c>
      <c r="I699" s="5">
        <f>IFERROR(INDEX(BuffData!$AT$3:$BO$119, MATCH(I$16, BuffData!$A$3:$A$119, 0), MATCH($E699, BuffData!$AT$2:$BO$2, 0)),-1)</f>
        <v>0</v>
      </c>
      <c r="J699" s="5">
        <f>IFERROR(INDEX(BuffData!$AT$3:$BO$119, MATCH(J$16, BuffData!$A$3:$A$119, 0), MATCH($E699, BuffData!$AT$2:$BO$2, 0)),-1)</f>
        <v>0</v>
      </c>
      <c r="K699" s="5">
        <f>IFERROR(INDEX(BuffData!$AT$3:$BO$119, MATCH(K$16, BuffData!$A$3:$A$119, 0), MATCH($E699, BuffData!$AT$2:$BO$2, 0)),-1)</f>
        <v>0</v>
      </c>
      <c r="L699" s="5">
        <f>IFERROR(INDEX(SeasonData!$A$3:$W$27, MATCH(L$16, SeasonData!$A$3:$A$116, 0), MATCH(E699, SeasonData!$A$2:$W$2, 0)),-1)</f>
        <v>0</v>
      </c>
      <c r="M699" s="5">
        <f t="shared" si="351"/>
        <v>-1</v>
      </c>
      <c r="N699" s="5" t="s">
        <v>1</v>
      </c>
      <c r="O699" s="5">
        <f>$M696</f>
        <v>51.2</v>
      </c>
      <c r="P699" s="5">
        <v>0</v>
      </c>
      <c r="Q699" s="5">
        <f>O699+P699</f>
        <v>51.2</v>
      </c>
      <c r="S699" s="5" t="s">
        <v>1</v>
      </c>
      <c r="T699" s="5">
        <f>$M696</f>
        <v>51.2</v>
      </c>
      <c r="U699" s="5">
        <v>0</v>
      </c>
      <c r="V699" s="5">
        <f>T699+U699</f>
        <v>51.2</v>
      </c>
      <c r="X699" s="5" t="s">
        <v>1</v>
      </c>
      <c r="Y699" s="5">
        <f>$M696</f>
        <v>51.2</v>
      </c>
      <c r="Z699" s="5">
        <v>0</v>
      </c>
      <c r="AA699" s="5">
        <f>Y699+Z699</f>
        <v>51.2</v>
      </c>
      <c r="AC699" s="5" t="s">
        <v>1</v>
      </c>
      <c r="AD699" s="5">
        <f>$M696</f>
        <v>51.2</v>
      </c>
      <c r="AE699" s="5">
        <v>0</v>
      </c>
      <c r="AF699" s="5">
        <f>AD699+AE699</f>
        <v>51.2</v>
      </c>
      <c r="AH699" s="5" t="s">
        <v>1</v>
      </c>
      <c r="AI699" s="5">
        <f>$M696</f>
        <v>51.2</v>
      </c>
      <c r="AJ699" s="5">
        <v>0</v>
      </c>
      <c r="AK699" s="5">
        <f>AI699+AJ699</f>
        <v>51.2</v>
      </c>
      <c r="AM699" s="5" t="s">
        <v>1</v>
      </c>
      <c r="AN699" s="5">
        <f>$M696</f>
        <v>51.2</v>
      </c>
      <c r="AO699" s="5">
        <v>0</v>
      </c>
      <c r="AP699" s="5">
        <f>AN699+AO699</f>
        <v>51.2</v>
      </c>
      <c r="AR699" s="5" t="s">
        <v>1</v>
      </c>
      <c r="AS699" s="5">
        <f>$M696</f>
        <v>51.2</v>
      </c>
      <c r="AT699" s="5">
        <v>0</v>
      </c>
      <c r="AU699" s="5">
        <f>AS699+AT699</f>
        <v>51.2</v>
      </c>
      <c r="AW699" s="5" t="s">
        <v>1</v>
      </c>
      <c r="AX699" s="5">
        <f>$M696</f>
        <v>51.2</v>
      </c>
      <c r="AY699" s="5">
        <v>0</v>
      </c>
      <c r="AZ699" s="5">
        <f>AX699+AY699</f>
        <v>51.2</v>
      </c>
      <c r="BB699" s="5" t="s">
        <v>1</v>
      </c>
      <c r="BC699" s="5">
        <f>$M696</f>
        <v>51.2</v>
      </c>
      <c r="BD699" s="5">
        <v>0</v>
      </c>
      <c r="BE699" s="5">
        <f>BC699+BD699</f>
        <v>51.2</v>
      </c>
      <c r="BG699" s="5" t="s">
        <v>1</v>
      </c>
      <c r="BH699" s="5">
        <f>$M696</f>
        <v>51.2</v>
      </c>
      <c r="BI699" s="5">
        <v>0</v>
      </c>
      <c r="BJ699" s="5">
        <f>BH699+BI699</f>
        <v>51.2</v>
      </c>
      <c r="BL699" s="5" t="s">
        <v>1</v>
      </c>
      <c r="BM699" s="5">
        <f>$M696</f>
        <v>51.2</v>
      </c>
      <c r="BN699" s="5">
        <v>0</v>
      </c>
      <c r="BO699" s="5">
        <f>BM699+BN699</f>
        <v>51.2</v>
      </c>
      <c r="BQ699" s="5" t="s">
        <v>1</v>
      </c>
      <c r="BR699" s="5">
        <f>$M696</f>
        <v>51.2</v>
      </c>
      <c r="BS699" s="5">
        <v>0</v>
      </c>
      <c r="BT699" s="5">
        <f>BR699+BS699</f>
        <v>51.2</v>
      </c>
      <c r="BV699" s="5" t="s">
        <v>1</v>
      </c>
      <c r="BW699" s="5">
        <f>$M696</f>
        <v>51.2</v>
      </c>
      <c r="BX699" s="5">
        <v>0</v>
      </c>
      <c r="BY699" s="5">
        <f>BW699+BX699</f>
        <v>51.2</v>
      </c>
    </row>
    <row r="700" spans="1:77" x14ac:dyDescent="0.3">
      <c r="E700" s="21" t="s">
        <v>101</v>
      </c>
      <c r="F700" s="5">
        <f>INDEX(CharacterData!$A$3:$AV$36, MATCH(E693, CharacterData!$A$3:$A$36, 0), MATCH($E700, CharacterData!$A$2:$AV$2, 0))</f>
        <v>27</v>
      </c>
      <c r="G700" s="5">
        <f>IFERROR(INDEX(BuffData!$B$3:$W$119, MATCH($E693, BuffData!$A$3:$A$119, 0), MATCH($E700, BuffData!$B$2:$W$2, 0)),-1)</f>
        <v>28</v>
      </c>
      <c r="H700" s="5">
        <f>IFERROR(INDEX(BuffData!$X$3:$AS$119, MATCH(H692, BuffData!$A$3:$A$119, 0), MATCH($E700, BuffData!$X$2:$AS$2, 0)),-1)</f>
        <v>-1</v>
      </c>
      <c r="I700" s="5">
        <f>IFERROR(INDEX(BuffData!$AT$3:$BO$119, MATCH(I$16, BuffData!$A$3:$A$119, 0), MATCH($E700, BuffData!$AT$2:$BO$2, 0)),-1)</f>
        <v>0</v>
      </c>
      <c r="J700" s="5">
        <f>IFERROR(INDEX(BuffData!$AT$3:$BO$119, MATCH(J$16, BuffData!$A$3:$A$119, 0), MATCH($E700, BuffData!$AT$2:$BO$2, 0)),-1)</f>
        <v>0</v>
      </c>
      <c r="K700" s="5">
        <f>IFERROR(INDEX(BuffData!$AT$3:$BO$119, MATCH(K$16, BuffData!$A$3:$A$119, 0), MATCH($E700, BuffData!$AT$2:$BO$2, 0)),-1)</f>
        <v>0</v>
      </c>
      <c r="L700" s="5">
        <f>IFERROR(INDEX(SeasonData!$A$3:$W$27, MATCH(L$16, SeasonData!$A$3:$A$116, 0), MATCH(E700, SeasonData!$A$2:$W$2, 0)),-1)</f>
        <v>0</v>
      </c>
      <c r="M700" s="5">
        <f t="shared" si="351"/>
        <v>54</v>
      </c>
      <c r="N700" s="5" t="s">
        <v>87</v>
      </c>
      <c r="O700" s="5">
        <f>$M697</f>
        <v>219.4</v>
      </c>
      <c r="P700" s="5">
        <v>0</v>
      </c>
      <c r="Q700" s="5">
        <f t="shared" ref="Q700:Q701" si="352">O700+P700</f>
        <v>219.4</v>
      </c>
      <c r="S700" s="5" t="s">
        <v>87</v>
      </c>
      <c r="T700" s="5">
        <f>$M697</f>
        <v>219.4</v>
      </c>
      <c r="U700" s="5">
        <v>0</v>
      </c>
      <c r="V700" s="5">
        <f t="shared" ref="V700:V701" si="353">T700+U700</f>
        <v>219.4</v>
      </c>
      <c r="X700" s="5" t="s">
        <v>87</v>
      </c>
      <c r="Y700" s="5">
        <f>$M697</f>
        <v>219.4</v>
      </c>
      <c r="Z700" s="5">
        <v>0</v>
      </c>
      <c r="AA700" s="5">
        <f t="shared" ref="AA700:AA701" si="354">Y700+Z700</f>
        <v>219.4</v>
      </c>
      <c r="AC700" s="5" t="s">
        <v>87</v>
      </c>
      <c r="AD700" s="5">
        <f>$M697</f>
        <v>219.4</v>
      </c>
      <c r="AE700" s="5">
        <v>0</v>
      </c>
      <c r="AF700" s="5">
        <f t="shared" ref="AF700:AF701" si="355">AD700+AE700</f>
        <v>219.4</v>
      </c>
      <c r="AH700" s="5" t="s">
        <v>87</v>
      </c>
      <c r="AI700" s="5">
        <f>$M697</f>
        <v>219.4</v>
      </c>
      <c r="AJ700" s="5">
        <v>0</v>
      </c>
      <c r="AK700" s="5">
        <f t="shared" ref="AK700:AK701" si="356">AI700+AJ700</f>
        <v>219.4</v>
      </c>
      <c r="AM700" s="5" t="s">
        <v>87</v>
      </c>
      <c r="AN700" s="5">
        <f>$M697</f>
        <v>219.4</v>
      </c>
      <c r="AO700" s="5">
        <v>0</v>
      </c>
      <c r="AP700" s="5">
        <f t="shared" ref="AP700:AP701" si="357">AN700+AO700</f>
        <v>219.4</v>
      </c>
      <c r="AR700" s="5" t="s">
        <v>87</v>
      </c>
      <c r="AS700" s="5">
        <f>$M697</f>
        <v>219.4</v>
      </c>
      <c r="AT700" s="5">
        <v>0</v>
      </c>
      <c r="AU700" s="5">
        <f t="shared" ref="AU700:AU701" si="358">AS700+AT700</f>
        <v>219.4</v>
      </c>
      <c r="AW700" s="5" t="s">
        <v>87</v>
      </c>
      <c r="AX700" s="5">
        <f>$M697</f>
        <v>219.4</v>
      </c>
      <c r="AY700" s="5">
        <v>0</v>
      </c>
      <c r="AZ700" s="5">
        <f t="shared" ref="AZ700:AZ701" si="359">AX700+AY700</f>
        <v>219.4</v>
      </c>
      <c r="BB700" s="5" t="s">
        <v>87</v>
      </c>
      <c r="BC700" s="5">
        <f>$M697</f>
        <v>219.4</v>
      </c>
      <c r="BD700" s="5">
        <v>0</v>
      </c>
      <c r="BE700" s="5">
        <f t="shared" ref="BE700:BE701" si="360">BC700+BD700</f>
        <v>219.4</v>
      </c>
      <c r="BG700" s="5" t="s">
        <v>87</v>
      </c>
      <c r="BH700" s="5">
        <f>$M697</f>
        <v>219.4</v>
      </c>
      <c r="BI700" s="5">
        <v>0</v>
      </c>
      <c r="BJ700" s="5">
        <f t="shared" ref="BJ700:BJ701" si="361">BH700+BI700</f>
        <v>219.4</v>
      </c>
      <c r="BL700" s="5" t="s">
        <v>87</v>
      </c>
      <c r="BM700" s="5">
        <f>$M697</f>
        <v>219.4</v>
      </c>
      <c r="BN700" s="5">
        <v>0</v>
      </c>
      <c r="BO700" s="5">
        <f t="shared" ref="BO700:BO701" si="362">BM700+BN700</f>
        <v>219.4</v>
      </c>
      <c r="BQ700" s="5" t="s">
        <v>87</v>
      </c>
      <c r="BR700" s="5">
        <f>$M697</f>
        <v>219.4</v>
      </c>
      <c r="BS700" s="5">
        <v>0</v>
      </c>
      <c r="BT700" s="5">
        <f t="shared" ref="BT700:BT701" si="363">BR700+BS700</f>
        <v>219.4</v>
      </c>
      <c r="BV700" s="5" t="s">
        <v>87</v>
      </c>
      <c r="BW700" s="5">
        <f>$M697</f>
        <v>219.4</v>
      </c>
      <c r="BX700" s="5">
        <v>0</v>
      </c>
      <c r="BY700" s="5">
        <f t="shared" ref="BY700:BY701" si="364">BW700+BX700</f>
        <v>219.4</v>
      </c>
    </row>
    <row r="701" spans="1:77" x14ac:dyDescent="0.3">
      <c r="E701" s="21" t="s">
        <v>102</v>
      </c>
      <c r="F701" s="5">
        <f>INDEX(CharacterData!$A$3:$AV$36, MATCH(E693, CharacterData!$A$3:$A$36, 0), MATCH($E701, CharacterData!$A$2:$AV$2, 0))</f>
        <v>0</v>
      </c>
      <c r="G701" s="5">
        <f>IFERROR(INDEX(BuffData!$B$3:$W$119, MATCH($E693, BuffData!$A$3:$A$119, 0), MATCH($E701, BuffData!$B$2:$W$2, 0)),-1)</f>
        <v>0</v>
      </c>
      <c r="H701" s="5">
        <f>IFERROR(INDEX(BuffData!$X$3:$AS$119, MATCH(H692, BuffData!$A$3:$A$119, 0), MATCH($E701, BuffData!$X$2:$AS$2, 0)),-1)</f>
        <v>-1</v>
      </c>
      <c r="I701" s="5">
        <f>IFERROR(INDEX(BuffData!$AT$3:$BO$119, MATCH(I$16, BuffData!$A$3:$A$119, 0), MATCH($E701, BuffData!$AT$2:$BO$2, 0)),-1)</f>
        <v>0</v>
      </c>
      <c r="J701" s="5">
        <f>IFERROR(INDEX(BuffData!$AT$3:$BO$119, MATCH(J$16, BuffData!$A$3:$A$119, 0), MATCH($E701, BuffData!$AT$2:$BO$2, 0)),-1)</f>
        <v>0</v>
      </c>
      <c r="K701" s="5">
        <f>IFERROR(INDEX(BuffData!$AT$3:$BO$119, MATCH(K$16, BuffData!$A$3:$A$119, 0), MATCH($E701, BuffData!$AT$2:$BO$2, 0)),-1)</f>
        <v>0</v>
      </c>
      <c r="L701" s="5">
        <f>IFERROR(INDEX(SeasonData!$A$3:$W$27, MATCH(L$16, SeasonData!$A$3:$A$116, 0), MATCH(E701, SeasonData!$A$2:$W$2, 0)),-1)</f>
        <v>0</v>
      </c>
      <c r="M701" s="5">
        <f t="shared" si="351"/>
        <v>-1</v>
      </c>
      <c r="N701" s="21" t="s">
        <v>165</v>
      </c>
      <c r="O701" s="5" cm="1">
        <f t="array" ref="O701">IFERROR(
  INDEX($M694:$M715,
    MATCH(
      _xlfn.SWITCH(O694,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0</v>
      </c>
      <c r="P701" s="5">
        <v>0</v>
      </c>
      <c r="Q701" s="5">
        <f t="shared" si="352"/>
        <v>0</v>
      </c>
      <c r="S701" s="21" t="s">
        <v>165</v>
      </c>
      <c r="T701" s="5" cm="1">
        <f t="array" ref="T701">IFERROR(
  INDEX($M694:$M715,
    MATCH(
      _xlfn.SWITCH(T694,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-1</v>
      </c>
      <c r="U701" s="5">
        <v>0</v>
      </c>
      <c r="V701" s="5">
        <f t="shared" si="353"/>
        <v>-1</v>
      </c>
      <c r="X701" s="21" t="s">
        <v>165</v>
      </c>
      <c r="Y701" s="5" cm="1">
        <f t="array" ref="Y701">IFERROR(
  INDEX($M694:$M715,
    MATCH(
      _xlfn.SWITCH(Y694,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-1</v>
      </c>
      <c r="Z701" s="5">
        <v>0</v>
      </c>
      <c r="AA701" s="5">
        <f t="shared" si="354"/>
        <v>-1</v>
      </c>
      <c r="AC701" s="21" t="s">
        <v>165</v>
      </c>
      <c r="AD701" s="5" cm="1">
        <f t="array" ref="AD701">IFERROR(
  INDEX($M694:$M715,
    MATCH(
      _xlfn.SWITCH(AD694,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9</v>
      </c>
      <c r="AE701" s="5">
        <v>0</v>
      </c>
      <c r="AF701" s="5">
        <f t="shared" si="355"/>
        <v>9</v>
      </c>
      <c r="AH701" s="21" t="s">
        <v>165</v>
      </c>
      <c r="AI701" s="5" cm="1">
        <f t="array" ref="AI701">IFERROR(
  INDEX($M694:$M715,
    MATCH(
      _xlfn.SWITCH(AI694,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54</v>
      </c>
      <c r="AJ701" s="5">
        <v>0</v>
      </c>
      <c r="AK701" s="5">
        <f t="shared" si="356"/>
        <v>54</v>
      </c>
      <c r="AM701" s="21" t="s">
        <v>165</v>
      </c>
      <c r="AN701" s="5" cm="1">
        <f t="array" ref="AN701">IFERROR(
  INDEX($M694:$M715,
    MATCH(
      _xlfn.SWITCH(AN694,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9</v>
      </c>
      <c r="AO701" s="5">
        <v>0</v>
      </c>
      <c r="AP701" s="5">
        <f t="shared" si="357"/>
        <v>9</v>
      </c>
      <c r="AR701" s="21" t="s">
        <v>165</v>
      </c>
      <c r="AS701" s="5" cm="1">
        <f t="array" ref="AS701">IFERROR(
  INDEX($M694:$M715,
    MATCH(
      _xlfn.SWITCH(AS694,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54</v>
      </c>
      <c r="AT701" s="5">
        <v>0</v>
      </c>
      <c r="AU701" s="5">
        <f t="shared" si="358"/>
        <v>54</v>
      </c>
      <c r="AW701" s="21" t="s">
        <v>165</v>
      </c>
      <c r="AX701" s="5" cm="1">
        <f t="array" ref="AX701">IFERROR(
  INDEX($M694:$M715,
    MATCH(
      _xlfn.SWITCH(AX694,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9</v>
      </c>
      <c r="AY701" s="5">
        <v>0</v>
      </c>
      <c r="AZ701" s="5">
        <f t="shared" si="359"/>
        <v>9</v>
      </c>
      <c r="BB701" s="21" t="s">
        <v>165</v>
      </c>
      <c r="BC701" s="5" cm="1">
        <f t="array" ref="BC701">IFERROR(
  INDEX($M694:$M715,
    MATCH(
      _xlfn.SWITCH(BC694,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54</v>
      </c>
      <c r="BD701" s="5">
        <v>0</v>
      </c>
      <c r="BE701" s="5">
        <f t="shared" si="360"/>
        <v>54</v>
      </c>
      <c r="BG701" s="21" t="s">
        <v>165</v>
      </c>
      <c r="BH701" s="5" cm="1">
        <f t="array" ref="BH701">IFERROR(
  INDEX($M694:$M715,
    MATCH(
      _xlfn.SWITCH(BH694,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9</v>
      </c>
      <c r="BI701" s="5">
        <v>0</v>
      </c>
      <c r="BJ701" s="5">
        <f t="shared" si="361"/>
        <v>9</v>
      </c>
      <c r="BL701" s="21" t="s">
        <v>165</v>
      </c>
      <c r="BM701" s="5" cm="1">
        <f t="array" ref="BM701">IFERROR(
  INDEX($M694:$M715,
    MATCH(
      _xlfn.SWITCH(BM694,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54</v>
      </c>
      <c r="BN701" s="5">
        <v>0</v>
      </c>
      <c r="BO701" s="5">
        <f t="shared" si="362"/>
        <v>54</v>
      </c>
      <c r="BQ701" s="21" t="s">
        <v>165</v>
      </c>
      <c r="BR701" s="5" cm="1">
        <f t="array" ref="BR701">IFERROR(
  INDEX($M694:$M715,
    MATCH(
      _xlfn.SWITCH(BR694,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9</v>
      </c>
      <c r="BS701" s="5">
        <v>0</v>
      </c>
      <c r="BT701" s="5">
        <f t="shared" si="363"/>
        <v>9</v>
      </c>
      <c r="BV701" s="21" t="s">
        <v>165</v>
      </c>
      <c r="BW701" s="5" cm="1">
        <f t="array" ref="BW701">IFERROR(
  INDEX($M694:$M715,
    MATCH(
      _xlfn.SWITCH(BW694,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$E694:$E715, 0
    )
  ),
0
)</f>
        <v>0</v>
      </c>
      <c r="BX701" s="5">
        <v>0</v>
      </c>
      <c r="BY701" s="5">
        <f t="shared" si="364"/>
        <v>0</v>
      </c>
    </row>
    <row r="702" spans="1:77" x14ac:dyDescent="0.3">
      <c r="E702" s="21" t="s">
        <v>103</v>
      </c>
      <c r="F702" s="5">
        <f>INDEX(CharacterData!$A$3:$AV$36, MATCH(E693, CharacterData!$A$3:$A$36, 0), MATCH($E702, CharacterData!$A$2:$AV$2, 0))</f>
        <v>0</v>
      </c>
      <c r="G702" s="5">
        <f>IFERROR(INDEX(BuffData!$B$3:$W$119, MATCH($E693, BuffData!$A$3:$A$119, 0), MATCH($E702, BuffData!$B$2:$W$2, 0)),-1)</f>
        <v>0</v>
      </c>
      <c r="H702" s="5">
        <f>IFERROR(INDEX(BuffData!$X$3:$AS$119, MATCH(H692, BuffData!$A$3:$A$119, 0), MATCH($E702, BuffData!$X$2:$AS$2, 0)),-1)</f>
        <v>-1</v>
      </c>
      <c r="I702" s="5">
        <f>IFERROR(INDEX(BuffData!$AT$3:$BO$119, MATCH(I$16, BuffData!$A$3:$A$119, 0), MATCH($E702, BuffData!$AT$2:$BO$2, 0)),-1)</f>
        <v>0</v>
      </c>
      <c r="J702" s="5">
        <f>IFERROR(INDEX(BuffData!$AT$3:$BO$119, MATCH(J$16, BuffData!$A$3:$A$119, 0), MATCH($E702, BuffData!$AT$2:$BO$2, 0)),-1)</f>
        <v>0</v>
      </c>
      <c r="K702" s="5">
        <f>IFERROR(INDEX(BuffData!$AT$3:$BO$119, MATCH(K$16, BuffData!$A$3:$A$119, 0), MATCH($E702, BuffData!$AT$2:$BO$2, 0)),-1)</f>
        <v>0</v>
      </c>
      <c r="L702" s="5">
        <f>IFERROR(INDEX(SeasonData!$A$3:$W$27, MATCH(L$16, SeasonData!$A$3:$A$116, 0), MATCH(E702, SeasonData!$A$2:$W$2, 0)),-1)</f>
        <v>0</v>
      </c>
      <c r="M702" s="5">
        <f t="shared" si="351"/>
        <v>-1</v>
      </c>
      <c r="N702" s="21" t="s">
        <v>141</v>
      </c>
      <c r="O702" s="5">
        <f>$M704</f>
        <v>93.5</v>
      </c>
      <c r="P702" s="5">
        <v>-22.5</v>
      </c>
      <c r="Q702" s="5">
        <f>O702+P702</f>
        <v>71</v>
      </c>
      <c r="S702" s="21" t="s">
        <v>141</v>
      </c>
      <c r="T702" s="5">
        <f>$M704</f>
        <v>93.5</v>
      </c>
      <c r="U702" s="5">
        <v>50</v>
      </c>
      <c r="V702" s="5">
        <f>T702+U702</f>
        <v>143.5</v>
      </c>
      <c r="X702" s="21" t="s">
        <v>141</v>
      </c>
      <c r="Y702" s="5">
        <f>$M704</f>
        <v>93.5</v>
      </c>
      <c r="Z702" s="5">
        <v>50</v>
      </c>
      <c r="AA702" s="5">
        <f>Y702+Z702</f>
        <v>143.5</v>
      </c>
      <c r="AC702" s="21" t="s">
        <v>141</v>
      </c>
      <c r="AD702" s="5">
        <f>$M704</f>
        <v>93.5</v>
      </c>
      <c r="AE702" s="5">
        <v>50</v>
      </c>
      <c r="AF702" s="5">
        <f>AD702+AE702</f>
        <v>143.5</v>
      </c>
      <c r="AH702" s="21" t="s">
        <v>141</v>
      </c>
      <c r="AI702" s="5">
        <f>$M704</f>
        <v>93.5</v>
      </c>
      <c r="AJ702" s="5">
        <v>50</v>
      </c>
      <c r="AK702" s="5">
        <f>AI702+AJ702</f>
        <v>143.5</v>
      </c>
      <c r="AM702" s="21" t="s">
        <v>141</v>
      </c>
      <c r="AN702" s="5">
        <f>$M704</f>
        <v>93.5</v>
      </c>
      <c r="AO702" s="5">
        <v>50</v>
      </c>
      <c r="AP702" s="5">
        <f>AN702+AO702</f>
        <v>143.5</v>
      </c>
      <c r="AR702" s="21" t="s">
        <v>141</v>
      </c>
      <c r="AS702" s="5">
        <f>$M704</f>
        <v>93.5</v>
      </c>
      <c r="AT702" s="5">
        <v>50</v>
      </c>
      <c r="AU702" s="5">
        <f>AS702+AT702</f>
        <v>143.5</v>
      </c>
      <c r="AW702" s="21" t="s">
        <v>141</v>
      </c>
      <c r="AX702" s="5">
        <f>$M704</f>
        <v>93.5</v>
      </c>
      <c r="AY702" s="5">
        <v>50</v>
      </c>
      <c r="AZ702" s="5">
        <f>AX702+AY702</f>
        <v>143.5</v>
      </c>
      <c r="BB702" s="21" t="s">
        <v>141</v>
      </c>
      <c r="BC702" s="5">
        <f>$M704</f>
        <v>93.5</v>
      </c>
      <c r="BD702" s="5">
        <v>50</v>
      </c>
      <c r="BE702" s="5">
        <f>BC702+BD702</f>
        <v>143.5</v>
      </c>
      <c r="BG702" s="21" t="s">
        <v>141</v>
      </c>
      <c r="BH702" s="5">
        <f>$M704</f>
        <v>93.5</v>
      </c>
      <c r="BI702" s="5">
        <v>50</v>
      </c>
      <c r="BJ702" s="5">
        <f>BH702+BI702</f>
        <v>143.5</v>
      </c>
      <c r="BL702" s="21" t="s">
        <v>141</v>
      </c>
      <c r="BM702" s="5">
        <f>$M704</f>
        <v>93.5</v>
      </c>
      <c r="BN702" s="5">
        <v>50</v>
      </c>
      <c r="BO702" s="5">
        <f>BM702+BN702</f>
        <v>143.5</v>
      </c>
      <c r="BQ702" s="21" t="s">
        <v>141</v>
      </c>
      <c r="BR702" s="5">
        <f>$M704</f>
        <v>93.5</v>
      </c>
      <c r="BS702" s="5">
        <v>50</v>
      </c>
      <c r="BT702" s="5">
        <f>BR702+BS702</f>
        <v>143.5</v>
      </c>
      <c r="BV702" s="21" t="s">
        <v>141</v>
      </c>
      <c r="BW702" s="5">
        <f>$M704</f>
        <v>93.5</v>
      </c>
      <c r="BX702" s="5">
        <v>50</v>
      </c>
      <c r="BY702" s="5">
        <f>BW702+BX702</f>
        <v>143.5</v>
      </c>
    </row>
    <row r="703" spans="1:77" x14ac:dyDescent="0.3">
      <c r="E703" s="21" t="s">
        <v>161</v>
      </c>
      <c r="F703" s="6"/>
      <c r="G703" s="5">
        <f>IFERROR(INDEX(BuffData!$B$3:$W$119, MATCH($E693, BuffData!$A$3:$A$119, 0), MATCH($E703, BuffData!$B$2:$W$2, 0)),-1)</f>
        <v>0</v>
      </c>
      <c r="H703" s="5">
        <f>IFERROR(INDEX(BuffData!$X$3:$AS$119, MATCH(H692, BuffData!$A$3:$A$119, 0), MATCH($E703, BuffData!$X$2:$AS$2, 0)),-1)</f>
        <v>-1</v>
      </c>
      <c r="I703" s="5">
        <f>IFERROR(INDEX(BuffData!$AT$3:$BO$119, MATCH(I$16, BuffData!$A$3:$A$119, 0), MATCH($E703, BuffData!$AT$2:$BO$2, 0)),-1)</f>
        <v>0</v>
      </c>
      <c r="J703" s="5">
        <f>IFERROR(INDEX(BuffData!$AT$3:$BO$119, MATCH(J$16, BuffData!$A$3:$A$119, 0), MATCH($E703, BuffData!$AT$2:$BO$2, 0)),-1)</f>
        <v>58</v>
      </c>
      <c r="K703" s="5">
        <f>IFERROR(INDEX(BuffData!$AT$3:$BO$119, MATCH(K$16, BuffData!$A$3:$A$119, 0), MATCH($E703, BuffData!$AT$2:$BO$2, 0)),-1)</f>
        <v>40</v>
      </c>
      <c r="L703" s="5">
        <f>IFERROR(INDEX(SeasonData!$A$3:$W$27, MATCH(L$16, SeasonData!$A$3:$A$116, 0), MATCH(E703, SeasonData!$A$2:$W$2, 0)),-1)</f>
        <v>0</v>
      </c>
      <c r="M703" s="5">
        <f>SUM(G703:L703)</f>
        <v>97</v>
      </c>
      <c r="N703" s="21" t="s">
        <v>161</v>
      </c>
      <c r="O703" s="5">
        <f>$M703</f>
        <v>97</v>
      </c>
      <c r="P703" s="5">
        <v>0</v>
      </c>
      <c r="Q703" s="5">
        <f t="shared" ref="Q703:Q709" si="365">O703+P703</f>
        <v>97</v>
      </c>
      <c r="S703" s="21" t="s">
        <v>161</v>
      </c>
      <c r="T703" s="5">
        <f>$M703</f>
        <v>97</v>
      </c>
      <c r="U703" s="5">
        <v>0</v>
      </c>
      <c r="V703" s="5">
        <f t="shared" ref="V703:V709" si="366">T703+U703</f>
        <v>97</v>
      </c>
      <c r="X703" s="21" t="s">
        <v>161</v>
      </c>
      <c r="Y703" s="5">
        <f>$M703</f>
        <v>97</v>
      </c>
      <c r="Z703" s="5">
        <v>0</v>
      </c>
      <c r="AA703" s="5">
        <f t="shared" ref="AA703:AA709" si="367">Y703+Z703</f>
        <v>97</v>
      </c>
      <c r="AC703" s="21" t="s">
        <v>161</v>
      </c>
      <c r="AD703" s="5">
        <f>$M703</f>
        <v>97</v>
      </c>
      <c r="AE703" s="5">
        <v>0</v>
      </c>
      <c r="AF703" s="5">
        <f t="shared" ref="AF703:AF709" si="368">AD703+AE703</f>
        <v>97</v>
      </c>
      <c r="AH703" s="21" t="s">
        <v>161</v>
      </c>
      <c r="AI703" s="5">
        <f>$M703</f>
        <v>97</v>
      </c>
      <c r="AJ703" s="5">
        <v>0</v>
      </c>
      <c r="AK703" s="5">
        <f t="shared" ref="AK703:AK709" si="369">AI703+AJ703</f>
        <v>97</v>
      </c>
      <c r="AM703" s="21" t="s">
        <v>161</v>
      </c>
      <c r="AN703" s="5">
        <f>$M703</f>
        <v>97</v>
      </c>
      <c r="AO703" s="5">
        <v>0</v>
      </c>
      <c r="AP703" s="5">
        <f t="shared" ref="AP703:AP709" si="370">AN703+AO703</f>
        <v>97</v>
      </c>
      <c r="AR703" s="21" t="s">
        <v>161</v>
      </c>
      <c r="AS703" s="5">
        <f>$M703</f>
        <v>97</v>
      </c>
      <c r="AT703" s="5">
        <v>0</v>
      </c>
      <c r="AU703" s="5">
        <f t="shared" ref="AU703:AU709" si="371">AS703+AT703</f>
        <v>97</v>
      </c>
      <c r="AW703" s="21" t="s">
        <v>161</v>
      </c>
      <c r="AX703" s="5">
        <f>$M703</f>
        <v>97</v>
      </c>
      <c r="AY703" s="5">
        <v>0</v>
      </c>
      <c r="AZ703" s="5">
        <f t="shared" ref="AZ703:AZ709" si="372">AX703+AY703</f>
        <v>97</v>
      </c>
      <c r="BB703" s="21" t="s">
        <v>161</v>
      </c>
      <c r="BC703" s="5">
        <f>$M703</f>
        <v>97</v>
      </c>
      <c r="BD703" s="5">
        <v>0</v>
      </c>
      <c r="BE703" s="5">
        <f t="shared" ref="BE703:BE709" si="373">BC703+BD703</f>
        <v>97</v>
      </c>
      <c r="BG703" s="21" t="s">
        <v>161</v>
      </c>
      <c r="BH703" s="5">
        <f>$M703</f>
        <v>97</v>
      </c>
      <c r="BI703" s="5">
        <v>0</v>
      </c>
      <c r="BJ703" s="5">
        <f t="shared" ref="BJ703:BJ709" si="374">BH703+BI703</f>
        <v>97</v>
      </c>
      <c r="BL703" s="21" t="s">
        <v>161</v>
      </c>
      <c r="BM703" s="5">
        <f>$M703</f>
        <v>97</v>
      </c>
      <c r="BN703" s="5">
        <v>0</v>
      </c>
      <c r="BO703" s="5">
        <f t="shared" ref="BO703:BO709" si="375">BM703+BN703</f>
        <v>97</v>
      </c>
      <c r="BQ703" s="21" t="s">
        <v>161</v>
      </c>
      <c r="BR703" s="5">
        <f>$M703</f>
        <v>97</v>
      </c>
      <c r="BS703" s="5">
        <v>0</v>
      </c>
      <c r="BT703" s="5">
        <f t="shared" ref="BT703:BT709" si="376">BR703+BS703</f>
        <v>97</v>
      </c>
      <c r="BV703" s="21" t="s">
        <v>161</v>
      </c>
      <c r="BW703" s="5">
        <f>$M703</f>
        <v>97</v>
      </c>
      <c r="BX703" s="5">
        <v>0</v>
      </c>
      <c r="BY703" s="5">
        <f t="shared" ref="BY703:BY709" si="377">BW703+BX703</f>
        <v>97</v>
      </c>
    </row>
    <row r="704" spans="1:77" x14ac:dyDescent="0.3">
      <c r="E704" s="21" t="s">
        <v>141</v>
      </c>
      <c r="F704" s="5">
        <f>INDEX(CharacterData!$A$3:$AV$36, MATCH(E693, CharacterData!$A$3:$A$36, 0), MATCH($E704, CharacterData!$A$2:$AV$2, 0))</f>
        <v>72</v>
      </c>
      <c r="G704" s="5">
        <f>IFERROR(INDEX(BuffData!$B$3:$W$119, MATCH($E693, BuffData!$A$3:$A$119, 0), MATCH($E704, BuffData!$B$2:$W$2, 0)),-1)</f>
        <v>22.5</v>
      </c>
      <c r="H704" s="5">
        <f>IFERROR(
  IF(
    TRIM(INDEX(CharacterData!$G$3:$G$36, MATCH($E693, CharacterData!$A$3:$A$36, 0))) =
    TRIM(INDEX(CharacterData!$G$3:$G$36, MATCH(H692, CharacterData!$A$3:$A$36, 0))),
    INDEX(BuffData!$X$3:$AS$119,
          MATCH(H692, BuffData!$A$3:$A$119, 0),
          MATCH($E704, BuffData!$X$2:$AS$2, 0)
    ),
    0
  ),
-1
)</f>
        <v>-1</v>
      </c>
      <c r="I704" s="5">
        <f>IFERROR(
  IF(
    TRIM(INDEX(CharacterData!$G$3:$G$36, MATCH($E693, CharacterData!$A$3:$A$36, 0))) =
    TRIM(INDEX(CharacterData!$G$3:$G$36, MATCH(I692, CharacterData!$A$3:$A$36, 0))),
    INDEX(BuffData!$AT$3:$BO$119,
          MATCH(I692, BuffData!$A$3:$A$119, 0),
          MATCH($E704, BuffData!$AT$2:$BO$2, 0)
    ),
    0
  ),
-1
)</f>
        <v>0</v>
      </c>
      <c r="J704" s="5">
        <f>IFERROR(
  IF(
    TRIM(INDEX(CharacterData!$G$3:$G$36, MATCH($E693, CharacterData!$A$3:$A$36, 0))) =
    TRIM(INDEX(CharacterData!$G$3:$G$36, MATCH(J692, CharacterData!$A$3:$A$36, 0))),
    INDEX(BuffData!$AT$3:$BO$119,
          MATCH(J692, BuffData!$A$3:$A$119, 0),
          MATCH($E704, BuffData!$AT$2:$BO$2, 0)
    ),
    0
  ),
-1
)</f>
        <v>0</v>
      </c>
      <c r="K704" s="5">
        <f>IFERROR(
  IF(
    TRIM(INDEX(CharacterData!$G$3:$G$36, MATCH($E693, CharacterData!$A$3:$A$36, 0))) =
    TRIM(INDEX(CharacterData!$G$3:$G$36, MATCH(K692, CharacterData!$A$3:$A$36, 0))),
    INDEX(BuffData!$AT$3:$BO$119,
          MATCH(K692, BuffData!$A$3:$A$119, 0),
          MATCH($E704, BuffData!$AT$2:$BO$2, 0)
    ),
    0
  ),
-1
)</f>
        <v>0</v>
      </c>
      <c r="L704" s="5">
        <f>IFERROR(
  IF(
    TRIM(INDEX(CharacterData!$G$3:$G$36, MATCH($E693, CharacterData!$A$3:$A$36, 0))) =
    TRIM(INDEX(CharacterData!$G$3:$G$36, MATCH(L692, CharacterData!$A$3:$A$36, 0))),
    INDEX(SeasonData!$A$3:$W$27,
          MATCH(L692, SeasonData!$A$3:$A$27, 0),
          MATCH($E704, SeasonData!$A$2:$W$2, 0)
    ),
    0
  ),
-1
)</f>
        <v>0</v>
      </c>
      <c r="M704" s="5">
        <f t="shared" ref="M704" si="378">SUM(F704:L704)</f>
        <v>93.5</v>
      </c>
      <c r="N704" s="22" t="s">
        <v>166</v>
      </c>
      <c r="O704" s="5" cm="1">
        <f t="array" ref="O704">IFERROR(
  INDEX($M694:$M715,
    MATCH(
      _xlfn.SWITCH(O694,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0</v>
      </c>
      <c r="P704" s="5">
        <v>0</v>
      </c>
      <c r="Q704" s="5">
        <f t="shared" si="365"/>
        <v>0</v>
      </c>
      <c r="S704" s="22" t="s">
        <v>166</v>
      </c>
      <c r="T704" s="5" cm="1">
        <f t="array" ref="T704">IFERROR(
  INDEX($M694:$M715,
    MATCH(
      _xlfn.SWITCH(T694,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U704" s="5">
        <v>0</v>
      </c>
      <c r="V704" s="5">
        <f t="shared" si="366"/>
        <v>-1</v>
      </c>
      <c r="X704" s="22" t="s">
        <v>166</v>
      </c>
      <c r="Y704" s="5" cm="1">
        <f t="array" ref="Y704">IFERROR(
  INDEX($M694:$M715,
    MATCH(
      _xlfn.SWITCH(Y694,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Z704" s="5">
        <v>0</v>
      </c>
      <c r="AA704" s="5">
        <f t="shared" si="367"/>
        <v>-1</v>
      </c>
      <c r="AC704" s="22" t="s">
        <v>166</v>
      </c>
      <c r="AD704" s="5" cm="1">
        <f t="array" ref="AD704">IFERROR(
  INDEX($M694:$M715,
    MATCH(
      _xlfn.SWITCH(AD694,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AE704" s="5">
        <v>0</v>
      </c>
      <c r="AF704" s="5">
        <f t="shared" si="368"/>
        <v>-1</v>
      </c>
      <c r="AH704" s="22" t="s">
        <v>166</v>
      </c>
      <c r="AI704" s="5" cm="1">
        <f t="array" ref="AI704">IFERROR(
  INDEX($M694:$M715,
    MATCH(
      _xlfn.SWITCH(AI694,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AJ704" s="5">
        <v>0</v>
      </c>
      <c r="AK704" s="5">
        <f t="shared" si="369"/>
        <v>-1</v>
      </c>
      <c r="AM704" s="22" t="s">
        <v>166</v>
      </c>
      <c r="AN704" s="5" cm="1">
        <f t="array" ref="AN704">IFERROR(
  INDEX($M694:$M715,
    MATCH(
      _xlfn.SWITCH(AN694,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AO704" s="5">
        <v>0</v>
      </c>
      <c r="AP704" s="5">
        <f t="shared" si="370"/>
        <v>-1</v>
      </c>
      <c r="AR704" s="22" t="s">
        <v>166</v>
      </c>
      <c r="AS704" s="5" cm="1">
        <f t="array" ref="AS704">IFERROR(
  INDEX($M694:$M715,
    MATCH(
      _xlfn.SWITCH(AS694,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AT704" s="5">
        <v>0</v>
      </c>
      <c r="AU704" s="5">
        <f t="shared" si="371"/>
        <v>-1</v>
      </c>
      <c r="AW704" s="22" t="s">
        <v>166</v>
      </c>
      <c r="AX704" s="5" cm="1">
        <f t="array" ref="AX704">IFERROR(
  INDEX($M694:$M715,
    MATCH(
      _xlfn.SWITCH(AX694,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AY704" s="5">
        <v>0</v>
      </c>
      <c r="AZ704" s="5">
        <f t="shared" si="372"/>
        <v>-1</v>
      </c>
      <c r="BB704" s="22" t="s">
        <v>166</v>
      </c>
      <c r="BC704" s="5" cm="1">
        <f t="array" ref="BC704">IFERROR(
  INDEX($M694:$M715,
    MATCH(
      _xlfn.SWITCH(BC694,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BD704" s="5">
        <v>0</v>
      </c>
      <c r="BE704" s="5">
        <f t="shared" si="373"/>
        <v>-1</v>
      </c>
      <c r="BG704" s="22" t="s">
        <v>166</v>
      </c>
      <c r="BH704" s="5" cm="1">
        <f t="array" ref="BH704">IFERROR(
  INDEX($M694:$M715,
    MATCH(
      _xlfn.SWITCH(BH694,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BI704" s="5">
        <v>0</v>
      </c>
      <c r="BJ704" s="5">
        <f t="shared" si="374"/>
        <v>-1</v>
      </c>
      <c r="BL704" s="22" t="s">
        <v>166</v>
      </c>
      <c r="BM704" s="5" cm="1">
        <f t="array" ref="BM704">IFERROR(
  INDEX($M694:$M715,
    MATCH(
      _xlfn.SWITCH(BM694,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BN704" s="5">
        <v>0</v>
      </c>
      <c r="BO704" s="5">
        <f t="shared" si="375"/>
        <v>-1</v>
      </c>
      <c r="BQ704" s="22" t="s">
        <v>166</v>
      </c>
      <c r="BR704" s="5" cm="1">
        <f t="array" ref="BR704">IFERROR(
  INDEX($M694:$M715,
    MATCH(
      _xlfn.SWITCH(BR694,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-1</v>
      </c>
      <c r="BS704" s="5">
        <v>0</v>
      </c>
      <c r="BT704" s="5">
        <f t="shared" si="376"/>
        <v>-1</v>
      </c>
      <c r="BV704" s="22" t="s">
        <v>166</v>
      </c>
      <c r="BW704" s="5" cm="1">
        <f t="array" ref="BW704">IFERROR(
  INDEX($M694:$M715,
    MATCH(
      _xlfn.SWITCH(BW694,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$E694:$E715, 0
    )
  ),
0
)</f>
        <v>0</v>
      </c>
      <c r="BX704" s="5">
        <v>0</v>
      </c>
      <c r="BY704" s="5">
        <f t="shared" si="377"/>
        <v>0</v>
      </c>
    </row>
    <row r="705" spans="5:77" x14ac:dyDescent="0.3">
      <c r="E705" s="22" t="s">
        <v>135</v>
      </c>
      <c r="F705" s="6"/>
      <c r="G705" s="5">
        <f>IFERROR(INDEX(BuffData!$B$3:$W$119, MATCH($E693, BuffData!$A$3:$A$119, 0), MATCH($E705, BuffData!$B$2:$W$2, 0)),-1)</f>
        <v>0</v>
      </c>
      <c r="H705" s="5">
        <f>IFERROR(INDEX(BuffData!$X$3:$AS$119, MATCH(H692, BuffData!$A$3:$A$119, 0), MATCH($E705, BuffData!$X$2:$AS$2, 0)),-1)</f>
        <v>-1</v>
      </c>
      <c r="I705" s="5">
        <f>IFERROR(INDEX(BuffData!$AT$3:$BO$119, MATCH(I$16, BuffData!$A$3:$A$119, 0), MATCH($E705, BuffData!$AT$2:$BO$2, 0)),-1)</f>
        <v>0</v>
      </c>
      <c r="J705" s="5">
        <f>IFERROR(INDEX(BuffData!$AT$3:$BO$119, MATCH(J$16, BuffData!$A$3:$A$119, 0), MATCH($E705, BuffData!$AT$2:$BO$2, 0)),-1)</f>
        <v>0</v>
      </c>
      <c r="K705" s="5">
        <f>IFERROR(INDEX(BuffData!$AT$3:$BO$119, MATCH(K$16, BuffData!$A$3:$A$119, 0), MATCH($E705, BuffData!$AT$2:$BO$2, 0)),-1)</f>
        <v>0</v>
      </c>
      <c r="L705" s="5">
        <f>IFERROR(INDEX(SeasonData!$A$3:$W$27, MATCH(L$16, SeasonData!$A$3:$A$116, 0), MATCH(E705, SeasonData!$A$2:$W$2, 0)),-1)</f>
        <v>0</v>
      </c>
      <c r="M705" s="5">
        <f>SUM(G705:L705)</f>
        <v>-1</v>
      </c>
      <c r="N705" s="22" t="s">
        <v>123</v>
      </c>
      <c r="O705" s="5">
        <f>$M710</f>
        <v>-1</v>
      </c>
      <c r="P705" s="5">
        <v>0</v>
      </c>
      <c r="Q705" s="5">
        <f t="shared" si="365"/>
        <v>-1</v>
      </c>
      <c r="S705" s="22" t="s">
        <v>123</v>
      </c>
      <c r="T705" s="5">
        <f>$M710</f>
        <v>-1</v>
      </c>
      <c r="U705" s="5">
        <v>0</v>
      </c>
      <c r="V705" s="5">
        <f t="shared" si="366"/>
        <v>-1</v>
      </c>
      <c r="X705" s="22" t="s">
        <v>123</v>
      </c>
      <c r="Y705" s="5">
        <f>$M710</f>
        <v>-1</v>
      </c>
      <c r="Z705" s="5">
        <v>0</v>
      </c>
      <c r="AA705" s="5">
        <f t="shared" si="367"/>
        <v>-1</v>
      </c>
      <c r="AC705" s="22" t="s">
        <v>123</v>
      </c>
      <c r="AD705" s="5">
        <f>$M710</f>
        <v>-1</v>
      </c>
      <c r="AE705" s="5">
        <v>0</v>
      </c>
      <c r="AF705" s="5">
        <f t="shared" si="368"/>
        <v>-1</v>
      </c>
      <c r="AH705" s="22" t="s">
        <v>123</v>
      </c>
      <c r="AI705" s="5">
        <f>$M710</f>
        <v>-1</v>
      </c>
      <c r="AJ705" s="5">
        <v>0</v>
      </c>
      <c r="AK705" s="5">
        <f t="shared" si="369"/>
        <v>-1</v>
      </c>
      <c r="AM705" s="22" t="s">
        <v>123</v>
      </c>
      <c r="AN705" s="5">
        <f>$M710</f>
        <v>-1</v>
      </c>
      <c r="AO705" s="5">
        <v>0</v>
      </c>
      <c r="AP705" s="5">
        <f t="shared" si="370"/>
        <v>-1</v>
      </c>
      <c r="AR705" s="22" t="s">
        <v>123</v>
      </c>
      <c r="AS705" s="5">
        <f>$M710</f>
        <v>-1</v>
      </c>
      <c r="AT705" s="5">
        <v>0</v>
      </c>
      <c r="AU705" s="5">
        <f t="shared" si="371"/>
        <v>-1</v>
      </c>
      <c r="AW705" s="22" t="s">
        <v>123</v>
      </c>
      <c r="AX705" s="5">
        <f>$M710</f>
        <v>-1</v>
      </c>
      <c r="AY705" s="5">
        <v>0</v>
      </c>
      <c r="AZ705" s="5">
        <f t="shared" si="372"/>
        <v>-1</v>
      </c>
      <c r="BB705" s="22" t="s">
        <v>123</v>
      </c>
      <c r="BC705" s="5">
        <f>$M710</f>
        <v>-1</v>
      </c>
      <c r="BD705" s="5">
        <v>0</v>
      </c>
      <c r="BE705" s="5">
        <f t="shared" si="373"/>
        <v>-1</v>
      </c>
      <c r="BG705" s="22" t="s">
        <v>123</v>
      </c>
      <c r="BH705" s="5">
        <f>$M710</f>
        <v>-1</v>
      </c>
      <c r="BI705" s="5">
        <v>0</v>
      </c>
      <c r="BJ705" s="5">
        <f t="shared" si="374"/>
        <v>-1</v>
      </c>
      <c r="BL705" s="22" t="s">
        <v>123</v>
      </c>
      <c r="BM705" s="5">
        <f>$M710</f>
        <v>-1</v>
      </c>
      <c r="BN705" s="5">
        <v>0</v>
      </c>
      <c r="BO705" s="5">
        <f t="shared" si="375"/>
        <v>-1</v>
      </c>
      <c r="BQ705" s="22" t="s">
        <v>123</v>
      </c>
      <c r="BR705" s="5">
        <f>$M710</f>
        <v>-1</v>
      </c>
      <c r="BS705" s="5">
        <v>0</v>
      </c>
      <c r="BT705" s="5">
        <f t="shared" si="376"/>
        <v>-1</v>
      </c>
      <c r="BV705" s="22" t="s">
        <v>123</v>
      </c>
      <c r="BW705" s="5">
        <f>$M710</f>
        <v>-1</v>
      </c>
      <c r="BX705" s="5">
        <v>0</v>
      </c>
      <c r="BY705" s="5">
        <f t="shared" si="377"/>
        <v>-1</v>
      </c>
    </row>
    <row r="706" spans="5:77" x14ac:dyDescent="0.3">
      <c r="E706" s="22" t="s">
        <v>136</v>
      </c>
      <c r="F706" s="6"/>
      <c r="G706" s="5">
        <f>IFERROR(INDEX(BuffData!$B$3:$W$119, MATCH($E693, BuffData!$A$3:$A$119, 0), MATCH($E706, BuffData!$B$2:$W$2, 0)),-1)</f>
        <v>0</v>
      </c>
      <c r="H706" s="5">
        <f>IFERROR(INDEX(BuffData!$X$3:$AS$119, MATCH(H692, BuffData!$A$3:$A$119, 0), MATCH($E706, BuffData!$X$2:$AS$2, 0)),-1)</f>
        <v>-1</v>
      </c>
      <c r="I706" s="5">
        <f>IFERROR(INDEX(BuffData!$AT$3:$BO$119, MATCH(I$16, BuffData!$A$3:$A$119, 0), MATCH($E706, BuffData!$AT$2:$BO$2, 0)),-1)</f>
        <v>0</v>
      </c>
      <c r="J706" s="5">
        <f>IFERROR(INDEX(BuffData!$AT$3:$BO$119, MATCH(J$16, BuffData!$A$3:$A$119, 0), MATCH($E706, BuffData!$AT$2:$BO$2, 0)),-1)</f>
        <v>0</v>
      </c>
      <c r="K706" s="5">
        <f>IFERROR(INDEX(BuffData!$AT$3:$BO$119, MATCH(K$16, BuffData!$A$3:$A$119, 0), MATCH($E706, BuffData!$AT$2:$BO$2, 0)),-1)</f>
        <v>0</v>
      </c>
      <c r="L706" s="5">
        <f>IFERROR(INDEX(SeasonData!$A$3:$W$27, MATCH(L$16, SeasonData!$A$3:$A$116, 0), MATCH(E706, SeasonData!$A$2:$W$2, 0)),-1)</f>
        <v>0</v>
      </c>
      <c r="M706" s="5">
        <f t="shared" ref="M706:M710" si="379">SUM(G706:L706)</f>
        <v>-1</v>
      </c>
      <c r="N706" s="22" t="s">
        <v>162</v>
      </c>
      <c r="O706" s="5">
        <f>$M711</f>
        <v>24</v>
      </c>
      <c r="P706" s="5">
        <v>0</v>
      </c>
      <c r="Q706" s="5">
        <f t="shared" si="365"/>
        <v>24</v>
      </c>
      <c r="S706" s="22" t="s">
        <v>162</v>
      </c>
      <c r="T706" s="5">
        <f>$M711</f>
        <v>24</v>
      </c>
      <c r="U706" s="5">
        <v>0</v>
      </c>
      <c r="V706" s="5">
        <f t="shared" si="366"/>
        <v>24</v>
      </c>
      <c r="X706" s="22" t="s">
        <v>162</v>
      </c>
      <c r="Y706" s="5">
        <f>$M711</f>
        <v>24</v>
      </c>
      <c r="Z706" s="5">
        <v>0</v>
      </c>
      <c r="AA706" s="5">
        <f t="shared" si="367"/>
        <v>24</v>
      </c>
      <c r="AC706" s="22" t="s">
        <v>162</v>
      </c>
      <c r="AD706" s="5">
        <f>$M711</f>
        <v>24</v>
      </c>
      <c r="AE706" s="5">
        <v>0</v>
      </c>
      <c r="AF706" s="5">
        <f t="shared" si="368"/>
        <v>24</v>
      </c>
      <c r="AH706" s="22" t="s">
        <v>162</v>
      </c>
      <c r="AI706" s="5">
        <f>$M711</f>
        <v>24</v>
      </c>
      <c r="AJ706" s="5">
        <v>0</v>
      </c>
      <c r="AK706" s="5">
        <f t="shared" si="369"/>
        <v>24</v>
      </c>
      <c r="AM706" s="22" t="s">
        <v>162</v>
      </c>
      <c r="AN706" s="5">
        <f>$M711</f>
        <v>24</v>
      </c>
      <c r="AO706" s="5">
        <v>0</v>
      </c>
      <c r="AP706" s="5">
        <f t="shared" si="370"/>
        <v>24</v>
      </c>
      <c r="AR706" s="22" t="s">
        <v>162</v>
      </c>
      <c r="AS706" s="5">
        <f>$M711</f>
        <v>24</v>
      </c>
      <c r="AT706" s="5">
        <v>0</v>
      </c>
      <c r="AU706" s="5">
        <f t="shared" si="371"/>
        <v>24</v>
      </c>
      <c r="AW706" s="22" t="s">
        <v>162</v>
      </c>
      <c r="AX706" s="5">
        <f>$M711</f>
        <v>24</v>
      </c>
      <c r="AY706" s="5">
        <v>0</v>
      </c>
      <c r="AZ706" s="5">
        <f t="shared" si="372"/>
        <v>24</v>
      </c>
      <c r="BB706" s="22" t="s">
        <v>162</v>
      </c>
      <c r="BC706" s="5">
        <f>$M711</f>
        <v>24</v>
      </c>
      <c r="BD706" s="5">
        <v>0</v>
      </c>
      <c r="BE706" s="5">
        <f t="shared" si="373"/>
        <v>24</v>
      </c>
      <c r="BG706" s="22" t="s">
        <v>162</v>
      </c>
      <c r="BH706" s="5">
        <f>$M711</f>
        <v>24</v>
      </c>
      <c r="BI706" s="5">
        <v>0</v>
      </c>
      <c r="BJ706" s="5">
        <f t="shared" si="374"/>
        <v>24</v>
      </c>
      <c r="BL706" s="22" t="s">
        <v>162</v>
      </c>
      <c r="BM706" s="5">
        <f>$M711</f>
        <v>24</v>
      </c>
      <c r="BN706" s="5">
        <v>0</v>
      </c>
      <c r="BO706" s="5">
        <f t="shared" si="375"/>
        <v>24</v>
      </c>
      <c r="BQ706" s="22" t="s">
        <v>162</v>
      </c>
      <c r="BR706" s="5">
        <f>$M711</f>
        <v>24</v>
      </c>
      <c r="BS706" s="5">
        <v>0</v>
      </c>
      <c r="BT706" s="5">
        <f t="shared" si="376"/>
        <v>24</v>
      </c>
      <c r="BV706" s="22" t="s">
        <v>162</v>
      </c>
      <c r="BW706" s="5">
        <f>$M711</f>
        <v>24</v>
      </c>
      <c r="BX706" s="5">
        <v>0</v>
      </c>
      <c r="BY706" s="5">
        <f t="shared" si="377"/>
        <v>24</v>
      </c>
    </row>
    <row r="707" spans="5:77" x14ac:dyDescent="0.3">
      <c r="E707" s="22" t="s">
        <v>139</v>
      </c>
      <c r="F707" s="6"/>
      <c r="G707" s="5">
        <f>IFERROR(INDEX(BuffData!$B$3:$W$119, MATCH($E693, BuffData!$A$3:$A$119, 0), MATCH($E707, BuffData!$B$2:$W$2, 0)),-1)</f>
        <v>0</v>
      </c>
      <c r="H707" s="5">
        <f>IFERROR(INDEX(BuffData!$X$3:$AS$119, MATCH(H692, BuffData!$A$3:$A$119, 0), MATCH($E707, BuffData!$X$2:$AS$2, 0)),-1)</f>
        <v>-1</v>
      </c>
      <c r="I707" s="5">
        <f>IFERROR(INDEX(BuffData!$AT$3:$BO$119, MATCH(I$16, BuffData!$A$3:$A$119, 0), MATCH($E707, BuffData!$AT$2:$BO$2, 0)),-1)</f>
        <v>0</v>
      </c>
      <c r="J707" s="5">
        <f>IFERROR(INDEX(BuffData!$AT$3:$BO$119, MATCH(J$16, BuffData!$A$3:$A$119, 0), MATCH($E707, BuffData!$AT$2:$BO$2, 0)),-1)</f>
        <v>0</v>
      </c>
      <c r="K707" s="5">
        <f>IFERROR(INDEX(BuffData!$AT$3:$BO$119, MATCH(K$16, BuffData!$A$3:$A$119, 0), MATCH($E707, BuffData!$AT$2:$BO$2, 0)),-1)</f>
        <v>0</v>
      </c>
      <c r="L707" s="5">
        <f>IFERROR(INDEX(SeasonData!$A$3:$W$27, MATCH(L$16, SeasonData!$A$3:$A$116, 0), MATCH(E707, SeasonData!$A$2:$W$2, 0)),-1)</f>
        <v>0</v>
      </c>
      <c r="M707" s="5">
        <f t="shared" si="379"/>
        <v>-1</v>
      </c>
      <c r="N707" s="5" t="s">
        <v>104</v>
      </c>
      <c r="O707" s="5">
        <f>$M712</f>
        <v>-1</v>
      </c>
      <c r="P707" s="5">
        <v>0</v>
      </c>
      <c r="Q707" s="5">
        <f t="shared" si="365"/>
        <v>-1</v>
      </c>
      <c r="S707" s="5" t="s">
        <v>104</v>
      </c>
      <c r="T707" s="5">
        <f>$M712</f>
        <v>-1</v>
      </c>
      <c r="U707" s="5">
        <v>0</v>
      </c>
      <c r="V707" s="5">
        <f t="shared" si="366"/>
        <v>-1</v>
      </c>
      <c r="X707" s="5" t="s">
        <v>104</v>
      </c>
      <c r="Y707" s="5">
        <f>$M712</f>
        <v>-1</v>
      </c>
      <c r="Z707" s="5">
        <v>0</v>
      </c>
      <c r="AA707" s="5">
        <f t="shared" si="367"/>
        <v>-1</v>
      </c>
      <c r="AC707" s="5" t="s">
        <v>104</v>
      </c>
      <c r="AD707" s="5">
        <f>$M712</f>
        <v>-1</v>
      </c>
      <c r="AE707" s="5">
        <v>0</v>
      </c>
      <c r="AF707" s="5">
        <f t="shared" si="368"/>
        <v>-1</v>
      </c>
      <c r="AH707" s="5" t="s">
        <v>104</v>
      </c>
      <c r="AI707" s="5">
        <f>$M712</f>
        <v>-1</v>
      </c>
      <c r="AJ707" s="5">
        <v>0</v>
      </c>
      <c r="AK707" s="5">
        <f t="shared" si="369"/>
        <v>-1</v>
      </c>
      <c r="AM707" s="5" t="s">
        <v>104</v>
      </c>
      <c r="AN707" s="5">
        <f>$M712</f>
        <v>-1</v>
      </c>
      <c r="AO707" s="5">
        <v>0</v>
      </c>
      <c r="AP707" s="5">
        <f t="shared" si="370"/>
        <v>-1</v>
      </c>
      <c r="AR707" s="5" t="s">
        <v>104</v>
      </c>
      <c r="AS707" s="5">
        <f>$M712</f>
        <v>-1</v>
      </c>
      <c r="AT707" s="5">
        <v>0</v>
      </c>
      <c r="AU707" s="5">
        <f t="shared" si="371"/>
        <v>-1</v>
      </c>
      <c r="AW707" s="5" t="s">
        <v>104</v>
      </c>
      <c r="AX707" s="5">
        <f>$M712</f>
        <v>-1</v>
      </c>
      <c r="AY707" s="5">
        <v>0</v>
      </c>
      <c r="AZ707" s="5">
        <f t="shared" si="372"/>
        <v>-1</v>
      </c>
      <c r="BB707" s="5" t="s">
        <v>104</v>
      </c>
      <c r="BC707" s="5">
        <f>$M712</f>
        <v>-1</v>
      </c>
      <c r="BD707" s="5">
        <v>0</v>
      </c>
      <c r="BE707" s="5">
        <f t="shared" si="373"/>
        <v>-1</v>
      </c>
      <c r="BG707" s="5" t="s">
        <v>104</v>
      </c>
      <c r="BH707" s="5">
        <f>$M712</f>
        <v>-1</v>
      </c>
      <c r="BI707" s="5">
        <v>0</v>
      </c>
      <c r="BJ707" s="5">
        <f t="shared" si="374"/>
        <v>-1</v>
      </c>
      <c r="BL707" s="5" t="s">
        <v>104</v>
      </c>
      <c r="BM707" s="5">
        <f>$M712</f>
        <v>-1</v>
      </c>
      <c r="BN707" s="5">
        <v>0</v>
      </c>
      <c r="BO707" s="5">
        <f t="shared" si="375"/>
        <v>-1</v>
      </c>
      <c r="BQ707" s="5" t="s">
        <v>104</v>
      </c>
      <c r="BR707" s="5">
        <f>$M712</f>
        <v>-1</v>
      </c>
      <c r="BS707" s="5">
        <v>0</v>
      </c>
      <c r="BT707" s="5">
        <f t="shared" si="376"/>
        <v>-1</v>
      </c>
      <c r="BV707" s="5" t="s">
        <v>104</v>
      </c>
      <c r="BW707" s="5">
        <f>$M712</f>
        <v>-1</v>
      </c>
      <c r="BX707" s="5">
        <v>0</v>
      </c>
      <c r="BY707" s="5">
        <f t="shared" si="377"/>
        <v>-1</v>
      </c>
    </row>
    <row r="708" spans="5:77" x14ac:dyDescent="0.3">
      <c r="E708" s="22" t="s">
        <v>137</v>
      </c>
      <c r="F708" s="6"/>
      <c r="G708" s="5">
        <f>IFERROR(INDEX(BuffData!$B$3:$W$119, MATCH($E693, BuffData!$A$3:$A$119, 0), MATCH($E708, BuffData!$B$2:$W$2, 0)),-1)</f>
        <v>0</v>
      </c>
      <c r="H708" s="5">
        <f>IFERROR(INDEX(BuffData!$X$3:$AS$119, MATCH(H692, BuffData!$A$3:$A$119, 0), MATCH($E708, BuffData!$X$2:$AS$2, 0)),-1)</f>
        <v>-1</v>
      </c>
      <c r="I708" s="5">
        <f>IFERROR(INDEX(BuffData!$AT$3:$BO$119, MATCH(I$16, BuffData!$A$3:$A$119, 0), MATCH($E708, BuffData!$AT$2:$BO$2, 0)),-1)</f>
        <v>0</v>
      </c>
      <c r="J708" s="5">
        <f>IFERROR(INDEX(BuffData!$AT$3:$BO$119, MATCH(J$16, BuffData!$A$3:$A$119, 0), MATCH($E708, BuffData!$AT$2:$BO$2, 0)),-1)</f>
        <v>0</v>
      </c>
      <c r="K708" s="5">
        <f>IFERROR(INDEX(BuffData!$AT$3:$BO$119, MATCH(K$16, BuffData!$A$3:$A$119, 0), MATCH($E708, BuffData!$AT$2:$BO$2, 0)),-1)</f>
        <v>0</v>
      </c>
      <c r="L708" s="5">
        <f>IFERROR(INDEX(SeasonData!$A$3:$W$27, MATCH(L$16, SeasonData!$A$3:$A$116, 0), MATCH(E708, SeasonData!$A$2:$W$2, 0)),-1)</f>
        <v>0</v>
      </c>
      <c r="M708" s="5">
        <f t="shared" si="379"/>
        <v>-1</v>
      </c>
      <c r="N708" s="5" t="s">
        <v>110</v>
      </c>
      <c r="O708" s="5">
        <f>$M713</f>
        <v>-1</v>
      </c>
      <c r="P708" s="5">
        <v>0</v>
      </c>
      <c r="Q708" s="5">
        <f t="shared" si="365"/>
        <v>-1</v>
      </c>
      <c r="S708" s="5" t="s">
        <v>110</v>
      </c>
      <c r="T708" s="5">
        <f>$M713</f>
        <v>-1</v>
      </c>
      <c r="U708" s="5">
        <v>0</v>
      </c>
      <c r="V708" s="5">
        <f t="shared" si="366"/>
        <v>-1</v>
      </c>
      <c r="X708" s="5" t="s">
        <v>110</v>
      </c>
      <c r="Y708" s="5">
        <f>$M713</f>
        <v>-1</v>
      </c>
      <c r="Z708" s="5">
        <v>0</v>
      </c>
      <c r="AA708" s="5">
        <f t="shared" si="367"/>
        <v>-1</v>
      </c>
      <c r="AC708" s="5" t="s">
        <v>110</v>
      </c>
      <c r="AD708" s="5">
        <f>$M713</f>
        <v>-1</v>
      </c>
      <c r="AE708" s="5">
        <v>0</v>
      </c>
      <c r="AF708" s="5">
        <f t="shared" si="368"/>
        <v>-1</v>
      </c>
      <c r="AH708" s="5" t="s">
        <v>110</v>
      </c>
      <c r="AI708" s="5">
        <f>$M713</f>
        <v>-1</v>
      </c>
      <c r="AJ708" s="5">
        <v>0</v>
      </c>
      <c r="AK708" s="5">
        <f t="shared" si="369"/>
        <v>-1</v>
      </c>
      <c r="AM708" s="5" t="s">
        <v>110</v>
      </c>
      <c r="AN708" s="5">
        <f>$M713</f>
        <v>-1</v>
      </c>
      <c r="AO708" s="5">
        <v>0</v>
      </c>
      <c r="AP708" s="5">
        <f t="shared" si="370"/>
        <v>-1</v>
      </c>
      <c r="AR708" s="5" t="s">
        <v>110</v>
      </c>
      <c r="AS708" s="5">
        <f>$M713</f>
        <v>-1</v>
      </c>
      <c r="AT708" s="5">
        <v>0</v>
      </c>
      <c r="AU708" s="5">
        <f t="shared" si="371"/>
        <v>-1</v>
      </c>
      <c r="AW708" s="5" t="s">
        <v>110</v>
      </c>
      <c r="AX708" s="5">
        <f>$M713</f>
        <v>-1</v>
      </c>
      <c r="AY708" s="5">
        <v>0</v>
      </c>
      <c r="AZ708" s="5">
        <f t="shared" si="372"/>
        <v>-1</v>
      </c>
      <c r="BB708" s="5" t="s">
        <v>110</v>
      </c>
      <c r="BC708" s="5">
        <f>$M713</f>
        <v>-1</v>
      </c>
      <c r="BD708" s="5">
        <v>0</v>
      </c>
      <c r="BE708" s="5">
        <f t="shared" si="373"/>
        <v>-1</v>
      </c>
      <c r="BG708" s="5" t="s">
        <v>110</v>
      </c>
      <c r="BH708" s="5">
        <f>$M713</f>
        <v>-1</v>
      </c>
      <c r="BI708" s="5">
        <v>0</v>
      </c>
      <c r="BJ708" s="5">
        <f t="shared" si="374"/>
        <v>-1</v>
      </c>
      <c r="BL708" s="5" t="s">
        <v>110</v>
      </c>
      <c r="BM708" s="5">
        <f>$M713</f>
        <v>-1</v>
      </c>
      <c r="BN708" s="5">
        <v>0</v>
      </c>
      <c r="BO708" s="5">
        <f t="shared" si="375"/>
        <v>-1</v>
      </c>
      <c r="BQ708" s="5" t="s">
        <v>110</v>
      </c>
      <c r="BR708" s="5">
        <f>$M713</f>
        <v>-1</v>
      </c>
      <c r="BS708" s="5">
        <v>0</v>
      </c>
      <c r="BT708" s="5">
        <f t="shared" si="376"/>
        <v>-1</v>
      </c>
      <c r="BV708" s="5" t="s">
        <v>110</v>
      </c>
      <c r="BW708" s="5">
        <f>$M713</f>
        <v>-1</v>
      </c>
      <c r="BX708" s="5">
        <v>0</v>
      </c>
      <c r="BY708" s="5">
        <f t="shared" si="377"/>
        <v>-1</v>
      </c>
    </row>
    <row r="709" spans="5:77" x14ac:dyDescent="0.3">
      <c r="E709" s="22" t="s">
        <v>138</v>
      </c>
      <c r="F709" s="6"/>
      <c r="G709" s="5">
        <f>IFERROR(INDEX(BuffData!$B$3:$W$119, MATCH($E693, BuffData!$A$3:$A$119, 0), MATCH($E709, BuffData!$B$2:$W$2, 0)),-1)</f>
        <v>0</v>
      </c>
      <c r="H709" s="5">
        <f>IFERROR(INDEX(BuffData!$X$3:$AS$119, MATCH(H692, BuffData!$A$3:$A$119, 0), MATCH($E709, BuffData!$X$2:$AS$2, 0)),-1)</f>
        <v>-1</v>
      </c>
      <c r="I709" s="5">
        <f>IFERROR(INDEX(BuffData!$AT$3:$BO$119, MATCH(I$16, BuffData!$A$3:$A$119, 0), MATCH($E709, BuffData!$AT$2:$BO$2, 0)),-1)</f>
        <v>0</v>
      </c>
      <c r="J709" s="5">
        <f>IFERROR(INDEX(BuffData!$AT$3:$BO$119, MATCH(J$16, BuffData!$A$3:$A$119, 0), MATCH($E709, BuffData!$AT$2:$BO$2, 0)),-1)</f>
        <v>0</v>
      </c>
      <c r="K709" s="5">
        <f>IFERROR(INDEX(BuffData!$AT$3:$BO$119, MATCH(K$16, BuffData!$A$3:$A$119, 0), MATCH($E709, BuffData!$AT$2:$BO$2, 0)),-1)</f>
        <v>0</v>
      </c>
      <c r="L709" s="5">
        <f>IFERROR(INDEX(SeasonData!$A$3:$W$27, MATCH(L$16, SeasonData!$A$3:$A$116, 0), MATCH(E709, SeasonData!$A$2:$W$2, 0)),-1)</f>
        <v>0</v>
      </c>
      <c r="M709" s="5">
        <f t="shared" si="379"/>
        <v>-1</v>
      </c>
      <c r="N709" s="5" t="s">
        <v>133</v>
      </c>
      <c r="O709" s="5">
        <f>$M714</f>
        <v>-1</v>
      </c>
      <c r="P709" s="5">
        <v>0</v>
      </c>
      <c r="Q709" s="5">
        <f t="shared" si="365"/>
        <v>-1</v>
      </c>
      <c r="S709" s="5" t="s">
        <v>133</v>
      </c>
      <c r="T709" s="5">
        <f>$M714</f>
        <v>-1</v>
      </c>
      <c r="U709" s="5">
        <v>0</v>
      </c>
      <c r="V709" s="5">
        <f t="shared" si="366"/>
        <v>-1</v>
      </c>
      <c r="X709" s="5" t="s">
        <v>133</v>
      </c>
      <c r="Y709" s="5">
        <f>$M714</f>
        <v>-1</v>
      </c>
      <c r="Z709" s="5">
        <v>0</v>
      </c>
      <c r="AA709" s="5">
        <f t="shared" si="367"/>
        <v>-1</v>
      </c>
      <c r="AC709" s="5" t="s">
        <v>133</v>
      </c>
      <c r="AD709" s="5">
        <f>$M714</f>
        <v>-1</v>
      </c>
      <c r="AE709" s="5">
        <v>0</v>
      </c>
      <c r="AF709" s="5">
        <f t="shared" si="368"/>
        <v>-1</v>
      </c>
      <c r="AH709" s="5" t="s">
        <v>133</v>
      </c>
      <c r="AI709" s="5">
        <f>$M714</f>
        <v>-1</v>
      </c>
      <c r="AJ709" s="5">
        <v>0</v>
      </c>
      <c r="AK709" s="5">
        <f t="shared" si="369"/>
        <v>-1</v>
      </c>
      <c r="AM709" s="5" t="s">
        <v>133</v>
      </c>
      <c r="AN709" s="5">
        <f>$M714</f>
        <v>-1</v>
      </c>
      <c r="AO709" s="5">
        <v>0</v>
      </c>
      <c r="AP709" s="5">
        <f t="shared" si="370"/>
        <v>-1</v>
      </c>
      <c r="AR709" s="5" t="s">
        <v>133</v>
      </c>
      <c r="AS709" s="5">
        <f>$M714</f>
        <v>-1</v>
      </c>
      <c r="AT709" s="5">
        <v>0</v>
      </c>
      <c r="AU709" s="5">
        <f t="shared" si="371"/>
        <v>-1</v>
      </c>
      <c r="AW709" s="5" t="s">
        <v>133</v>
      </c>
      <c r="AX709" s="5">
        <f>$M714</f>
        <v>-1</v>
      </c>
      <c r="AY709" s="5">
        <v>0</v>
      </c>
      <c r="AZ709" s="5">
        <f t="shared" si="372"/>
        <v>-1</v>
      </c>
      <c r="BB709" s="5" t="s">
        <v>133</v>
      </c>
      <c r="BC709" s="5">
        <f>$M714</f>
        <v>-1</v>
      </c>
      <c r="BD709" s="5">
        <v>0</v>
      </c>
      <c r="BE709" s="5">
        <f t="shared" si="373"/>
        <v>-1</v>
      </c>
      <c r="BG709" s="5" t="s">
        <v>133</v>
      </c>
      <c r="BH709" s="5">
        <f>$M714</f>
        <v>-1</v>
      </c>
      <c r="BI709" s="5">
        <v>0</v>
      </c>
      <c r="BJ709" s="5">
        <f t="shared" si="374"/>
        <v>-1</v>
      </c>
      <c r="BL709" s="5" t="s">
        <v>133</v>
      </c>
      <c r="BM709" s="5">
        <f>$M714</f>
        <v>-1</v>
      </c>
      <c r="BN709" s="5">
        <v>0</v>
      </c>
      <c r="BO709" s="5">
        <f t="shared" si="375"/>
        <v>-1</v>
      </c>
      <c r="BQ709" s="5" t="s">
        <v>133</v>
      </c>
      <c r="BR709" s="5">
        <f>$M714</f>
        <v>-1</v>
      </c>
      <c r="BS709" s="5">
        <v>0</v>
      </c>
      <c r="BT709" s="5">
        <f t="shared" si="376"/>
        <v>-1</v>
      </c>
      <c r="BV709" s="5" t="s">
        <v>133</v>
      </c>
      <c r="BW709" s="5">
        <f>$M714</f>
        <v>-1</v>
      </c>
      <c r="BX709" s="5">
        <v>0</v>
      </c>
      <c r="BY709" s="5">
        <f t="shared" si="377"/>
        <v>-1</v>
      </c>
    </row>
    <row r="710" spans="5:77" x14ac:dyDescent="0.3">
      <c r="E710" s="22" t="s">
        <v>123</v>
      </c>
      <c r="F710" s="6"/>
      <c r="G710" s="5">
        <f>IFERROR(INDEX(BuffData!$B$3:$W$119, MATCH($E693, BuffData!$A$3:$A$119, 0), MATCH($E710, BuffData!$B$2:$W$2, 0)),-1)</f>
        <v>0</v>
      </c>
      <c r="H710" s="5">
        <f>IFERROR(
  IF(
    TRIM(INDEX(CharacterData!$G$3:$G$36, MATCH($E693, CharacterData!$A$3:$A$36, 0))) =
    TRIM(INDEX(CharacterData!$G$3:$G$36, MATCH(H692, CharacterData!$A$3:$A$36, 0))),
    INDEX(BuffData!$X$3:$AS$119,
          MATCH(H692, BuffData!$A$3:$A$119, 0),
          MATCH($E710, BuffData!$X$2:$AS$2, 0)
    ),
    0
  ),
-1
)</f>
        <v>-1</v>
      </c>
      <c r="I710" s="5">
        <f>IFERROR(
  IF(
    TRIM(INDEX(CharacterData!$G$3:$G$36, MATCH($E693, CharacterData!$A$3:$A$36, 0))) =
    TRIM(INDEX(CharacterData!$G$3:$G$36, MATCH(I692, CharacterData!$A$3:$A$36, 0))),
    INDEX(BuffData!$AT$3:$BO$119,
          MATCH(I692, BuffData!$A$3:$A$119, 0),
          MATCH($E710, BuffData!$AT$2:$BO$2, 0)
    ),
    0
  ),
-1
)</f>
        <v>0</v>
      </c>
      <c r="J710" s="5">
        <f>IFERROR(
  IF(
    TRIM(INDEX(CharacterData!$G$3:$G$36, MATCH($E693, CharacterData!$A$3:$A$36, 0))) =
    TRIM(INDEX(CharacterData!$G$3:$G$36, MATCH(J692, CharacterData!$A$3:$A$36, 0))),
    INDEX(BuffData!$AT$3:$BO$119,
          MATCH(J692, BuffData!$A$3:$A$119, 0),
          MATCH($E710, BuffData!$AT$2:$BO$2, 0)
    ),
    0
  ),
-1
)</f>
        <v>0</v>
      </c>
      <c r="K710" s="5">
        <f>IFERROR(
  IF(
    TRIM(INDEX(CharacterData!$G$3:$G$36, MATCH($E693, CharacterData!$A$3:$A$36, 0))) =
    TRIM(INDEX(CharacterData!$G$3:$G$36, MATCH(K692, CharacterData!$A$3:$A$36, 0))),
    INDEX(BuffData!$AT$3:$BO$119,
          MATCH(K692, BuffData!$A$3:$A$119, 0),
          MATCH($E710, BuffData!$AT$2:$BO$2, 0)
    ),
    0
  ),
-1
)</f>
        <v>0</v>
      </c>
      <c r="L710" s="5">
        <f>IFERROR(
  IF(
    TRIM(INDEX(CharacterData!$G$3:$G$36, MATCH($E693, CharacterData!$A$3:$A$36, 0))) =
    TRIM(INDEX(CharacterData!$G$3:$G$36, MATCH(L692, CharacterData!$A$3:$A$36, 0))),
    INDEX(SeasonData!$A$3:$W$27,
          MATCH(L692, SeasonData!$A$3:$A$27, 0),
          MATCH($E710, SeasonData!$A$2:$W$2, 0)
    ),
    0
  ),
-1
)</f>
        <v>0</v>
      </c>
      <c r="M710" s="5">
        <f t="shared" si="379"/>
        <v>-1</v>
      </c>
    </row>
    <row r="711" spans="5:77" x14ac:dyDescent="0.3">
      <c r="E711" s="22" t="s">
        <v>162</v>
      </c>
      <c r="F711" s="6"/>
      <c r="G711" s="5">
        <f>IFERROR(INDEX(BuffData!$B$3:$W$119, MATCH($E693, BuffData!$A$3:$A$119, 0), MATCH($E711, BuffData!$B$2:$W$2, 0)),-1)</f>
        <v>0</v>
      </c>
      <c r="H711" s="5">
        <f>IFERROR(INDEX(BuffData!$X$3:$AS$119, MATCH(H692, BuffData!$A$3:$A$119, 0), MATCH($E711, BuffData!$X$2:$AS$2, 0)),-1)</f>
        <v>-1</v>
      </c>
      <c r="I711" s="5">
        <f>IFERROR(INDEX(BuffData!$AT$3:$BO$119, MATCH(I$16, BuffData!$A$3:$A$119, 0), MATCH($E711, BuffData!$AT$2:$BO$2, 0)),-1)</f>
        <v>0</v>
      </c>
      <c r="J711" s="5">
        <f>IFERROR(INDEX(BuffData!$AT$3:$BO$119, MATCH(J$16, BuffData!$A$3:$A$119, 0), MATCH($E711, BuffData!$AT$2:$BO$2, 0)),-1)</f>
        <v>0</v>
      </c>
      <c r="K711" s="5">
        <f>IFERROR(INDEX(BuffData!$AT$3:$BO$119, MATCH(K$16, BuffData!$A$3:$A$119, 0), MATCH($E711, BuffData!$AT$2:$BO$2, 0)),-1)</f>
        <v>25</v>
      </c>
      <c r="L711" s="5">
        <f>IFERROR(INDEX(SeasonData!$A$3:$W$27, MATCH(L$16, SeasonData!$A$3:$A$116, 0), MATCH(E711, SeasonData!$A$2:$W$2, 0)),-1)</f>
        <v>0</v>
      </c>
      <c r="M711" s="5">
        <f>SUM(G711:L711)</f>
        <v>24</v>
      </c>
      <c r="O711" s="5" t="s">
        <v>167</v>
      </c>
      <c r="P711" s="5">
        <f>Q696 * (Q697+100)/100 * Q698/100 * ((1-Q699/100) + Q699/100*Q700/100) * (Q701+Q702+Q703+100)/100 * (Q704+Q705+Q706+100)/100 * (800 + 8*$N$3 ) / (800 + 8*$N$3 + (792 + 8*$N$4)*(1-Q707/100)) * (1+Q708/100) * (1 - $Q$3/100 + Q709/100)</f>
        <v>17093.506906407907</v>
      </c>
      <c r="T711" s="5" t="s">
        <v>167</v>
      </c>
      <c r="U711" s="5">
        <f>V696 * (V697+100)/100 * V698/100 * ((1-V699/100) + V699/100*V700/100) * (V701+V702+V703+100)/100 * (V704+V705+V706+100)/100 * (800 + 8*$N$3 ) / (800 + 8*$N$3 + (792 + 8*$N$4)*(1-V707/100)) * (1+V708/100) * (1 - $Q$3/100 + V709/100)</f>
        <v>28637.137991202893</v>
      </c>
      <c r="Y711" s="5" t="s">
        <v>167</v>
      </c>
      <c r="Z711" s="5">
        <f>AA696 * (AA697+100)/100 * AA698/100 * ((1-AA699/100) + AA699/100*AA700/100) * (AA701+AA702+AA703+100)/100 * (AA704+AA705+AA706+100)/100 * (800 + 8*$N$3 ) / (800 + 8*$N$3 + (792 + 8*$N$4)*(1-AA707/100)) * (1+AA708/100) * (1 - $Q$3/100 + AA709/100)</f>
        <v>12417.109128982342</v>
      </c>
      <c r="AD711" s="5" t="s">
        <v>167</v>
      </c>
      <c r="AE711" s="5">
        <f>AF696 * (AF697+100)/100 * AF698/100 * ((1-AF699/100) + AF699/100*AF700/100) * (AF701+AF702+AF703+100)/100 * (AF704+AF705+AF706+100)/100 * (800 + 8*$N$3 ) / (800 + 8*$N$3 + (792 + 8*$N$4)*(1-AF707/100)) * (1+AF708/100) * (1 - $Q$3/100 + AF709/100)</f>
        <v>21524.728081424833</v>
      </c>
      <c r="AI711" s="5" t="s">
        <v>167</v>
      </c>
      <c r="AJ711" s="5">
        <f>AK696 * (AK697+100)/100 * AK698/100 * ((1-AK699/100) + AK699/100*AK700/100) * (AK701+AK702+AK703+100)/100 * (AK704+AK705+AK706+100)/100 * (800 + 8*$N$3 ) / (800 + 8*$N$3 + (792 + 8*$N$4)*(1-AK707/100)) * (1+AK708/100) * (1 - $Q$3/100 + AK709/100)</f>
        <v>34682.485402194041</v>
      </c>
      <c r="AN711" s="5" t="s">
        <v>167</v>
      </c>
      <c r="AO711" s="5">
        <f>AP696 * (AP697+100)/100 * AP698/100 * ((1-AP699/100) + AP699/100*AP700/100) * (AP701+AP702+AP703+100)/100 * (AP704+AP705+AP706+100)/100 * (800 + 8*$N$3 ) / (800 + 8*$N$3 + (792 + 8*$N$4)*(1-AP707/100)) * (1+AP708/100) * (1 - $Q$3/100 + AP709/100)</f>
        <v>14132.322329726394</v>
      </c>
      <c r="AS711" s="5" t="s">
        <v>167</v>
      </c>
      <c r="AT711" s="5">
        <f>AU696 * (AU697+100)/100 * AU698/100 * ((1-AU699/100) + AU699/100*AU700/100) * (AU701+AU702+AU703+100)/100 * (AU704+AU705+AU706+100)/100 * (800 + 8*$N$3 ) / (800 + 8*$N$3 + (792 + 8*$N$4)*(1-AU707/100)) * (1+AU708/100) * (1 - $Q$3/100 + AU709/100)</f>
        <v>34682.485402194041</v>
      </c>
      <c r="AX711" s="5" t="s">
        <v>167</v>
      </c>
      <c r="AY711" s="5">
        <f>AZ696 * (AZ697+100)/100 * AZ698/100 * ((1-AZ699/100) + AZ699/100*AZ700/100) * (AZ701+AZ702+AZ703+100)/100 * (AZ704+AZ705+AZ706+100)/100 * (800 + 8*$N$3 ) / (800 + 8*$N$3 + (792 + 8*$N$4)*(1-AZ707/100)) * (1+AZ708/100) * (1 - $Q$3/100 + AZ709/100)</f>
        <v>21524.728081424833</v>
      </c>
      <c r="BC711" s="5" t="s">
        <v>167</v>
      </c>
      <c r="BD711" s="5">
        <f>BE696 * (BE697+100)/100 * BE698/100 * ((1-BE699/100) + BE699/100*BE700/100) * (BE701+BE702+BE703+100)/100 * (BE704+BE705+BE706+100)/100 * (800 + 8*$N$3 ) / (800 + 8*$N$3 + (792 + 8*$N$4)*(1-BE707/100)) * (1+BE708/100) * (1 - $Q$3/100 + BE709/100)</f>
        <v>34674.11607656609</v>
      </c>
      <c r="BH711" s="5" t="s">
        <v>167</v>
      </c>
      <c r="BI711" s="5">
        <f>BJ696 * (BJ697+100)/100 * BJ698/100 * ((1-BJ699/100) + BJ699/100*BJ700/100) * (BJ701+BJ702+BJ703+100)/100 * (BJ704+BJ705+BJ706+100)/100 * (800 + 8*$N$3 ) / (800 + 8*$N$3 + (792 + 8*$N$4)*(1-BJ707/100)) * (1+BJ708/100) * (1 - $Q$3/100 + BJ709/100)</f>
        <v>28220.156761247981</v>
      </c>
      <c r="BM711" s="5" t="s">
        <v>167</v>
      </c>
      <c r="BN711" s="5">
        <f>BO696 * (BO697+100)/100 * BO698/100 * ((1-BO699/100) + BO699/100*BO700/100) * (BO701+BO702+BO703+100)/100 * (BO704+BO705+BO706+100)/100 * (800 + 8*$N$3 ) / (800 + 8*$N$3 + (792 + 8*$N$4)*(1-BO707/100)) * (1+BO708/100) * (1 - $Q$3/100 + BO709/100)</f>
        <v>69398.448106899814</v>
      </c>
      <c r="BR711" s="5" t="s">
        <v>167</v>
      </c>
      <c r="BS711" s="5">
        <f>BT696 * (BT697+100)/100 * BT698/100 * ((1-BT699/100) + BT699/100*BT700/100) * (BT701+BT702+BT703+100)/100 * (BT704+BT705+BT706+100)/100 * (800 + 8*$N$3 ) / (800 + 8*$N$3 + (792 + 8*$N$4)*(1-BT707/100)) * (1+BT708/100) * (1 - $Q$3/100 + BT709/100)</f>
        <v>35619.977162647214</v>
      </c>
      <c r="BW711" s="5" t="s">
        <v>167</v>
      </c>
      <c r="BX711" s="5">
        <f>BY696 * (BY697+100)/100 * BY698/100 * ((1-BY699/100) + BY699/100*BY700/100) * (BY701+BY702+BY703+100)/100 * (BY704+BY705+BY706+100)/100 * (800 + 8*$N$3 ) / (800 + 8*$N$3 + (792 + 8*$N$4)*(1-BY707/100)) * (1+BY708/100) * (1 - $Q$3/100 + BY709/100)</f>
        <v>42816.317780431214</v>
      </c>
    </row>
    <row r="712" spans="5:77" x14ac:dyDescent="0.3">
      <c r="E712" s="5" t="s">
        <v>104</v>
      </c>
      <c r="F712" s="6"/>
      <c r="G712" s="5">
        <f>IFERROR(INDEX(BuffData!$B$3:$W$119, MATCH($E693, BuffData!$A$3:$A$119, 0), MATCH($E712, BuffData!$B$2:$W$2, 0)),-1)</f>
        <v>0</v>
      </c>
      <c r="H712" s="5">
        <f>IFERROR(INDEX(BuffData!$X$3:$AS$119, MATCH(H692, BuffData!$A$3:$A$119, 0), MATCH($E712, BuffData!$X$2:$AS$2, 0)),-1)</f>
        <v>-1</v>
      </c>
      <c r="I712" s="5">
        <f>IFERROR(INDEX(BuffData!$AT$3:$BO$119, MATCH(I$16, BuffData!$A$3:$A$119, 0), MATCH($E712, BuffData!$AT$2:$BO$2, 0)),-1)</f>
        <v>0</v>
      </c>
      <c r="J712" s="5">
        <f>IFERROR(INDEX(BuffData!$AT$3:$BO$119, MATCH(J$16, BuffData!$A$3:$A$119, 0), MATCH($E712, BuffData!$AT$2:$BO$2, 0)),-1)</f>
        <v>0</v>
      </c>
      <c r="K712" s="5">
        <f>IFERROR(INDEX(BuffData!$AT$3:$BO$119, MATCH(K$16, BuffData!$A$3:$A$119, 0), MATCH($E712, BuffData!$AT$2:$BO$2, 0)),-1)</f>
        <v>0</v>
      </c>
      <c r="L712" s="5">
        <f>IFERROR(INDEX(SeasonData!$A$3:$W$27, MATCH(L$16, SeasonData!$A$3:$A$116, 0), MATCH(E712, SeasonData!$A$2:$W$2, 0)),-1)</f>
        <v>0</v>
      </c>
      <c r="M712" s="5">
        <f t="shared" ref="M712:M714" si="380">SUM(G712:L712)</f>
        <v>-1</v>
      </c>
    </row>
    <row r="713" spans="5:77" x14ac:dyDescent="0.3">
      <c r="E713" s="5" t="s">
        <v>110</v>
      </c>
      <c r="F713" s="6"/>
      <c r="G713" s="5">
        <f>IFERROR(INDEX(BuffData!$B$3:$W$119, MATCH($E693, BuffData!$A$3:$A$119, 0), MATCH($E713, BuffData!$B$2:$W$2, 0)),-1)</f>
        <v>0</v>
      </c>
      <c r="H713" s="5">
        <f>IFERROR(INDEX(BuffData!$X$3:$AS$119, MATCH(H692, BuffData!$A$3:$A$119, 0), MATCH($E713, BuffData!$X$2:$AS$2, 0)),-1)</f>
        <v>-1</v>
      </c>
      <c r="I713" s="5">
        <f>IFERROR(INDEX(BuffData!$AT$3:$BO$119, MATCH(I$16, BuffData!$A$3:$A$119, 0), MATCH($E713, BuffData!$AT$2:$BO$2, 0)),-1)</f>
        <v>0</v>
      </c>
      <c r="J713" s="5">
        <f>IFERROR(INDEX(BuffData!$AT$3:$BO$119, MATCH(J$16, BuffData!$A$3:$A$119, 0), MATCH($E713, BuffData!$AT$2:$BO$2, 0)),-1)</f>
        <v>0</v>
      </c>
      <c r="K713" s="5">
        <f>IFERROR(INDEX(BuffData!$AT$3:$BO$119, MATCH(K$16, BuffData!$A$3:$A$119, 0), MATCH($E713, BuffData!$AT$2:$BO$2, 0)),-1)</f>
        <v>0</v>
      </c>
      <c r="L713" s="5">
        <f>IFERROR(INDEX(SeasonData!$A$3:$W$27, MATCH(L$16, SeasonData!$A$3:$A$116, 0), MATCH(E713, SeasonData!$A$2:$W$2, 0)),-1)</f>
        <v>0</v>
      </c>
      <c r="M713" s="5">
        <f t="shared" si="380"/>
        <v>-1</v>
      </c>
    </row>
    <row r="714" spans="5:77" x14ac:dyDescent="0.3">
      <c r="E714" s="5" t="s">
        <v>133</v>
      </c>
      <c r="F714" s="6"/>
      <c r="G714" s="5">
        <f>IFERROR(INDEX(BuffData!$B$3:$W$119, MATCH($E693, BuffData!$A$3:$A$119, 0), MATCH($E714, BuffData!$B$2:$W$2, 0)),-1)</f>
        <v>0</v>
      </c>
      <c r="H714" s="5">
        <f>IFERROR(INDEX(BuffData!$X$3:$AS$119, MATCH(H692, BuffData!$A$3:$A$119, 0), MATCH($E714, BuffData!$X$2:$AS$2, 0)),-1)</f>
        <v>-1</v>
      </c>
      <c r="I714" s="5">
        <f>IFERROR(INDEX(BuffData!$AT$3:$BO$119, MATCH(I$16, BuffData!$A$3:$A$119, 0), MATCH($E714, BuffData!$AT$2:$BO$2, 0)),-1)</f>
        <v>0</v>
      </c>
      <c r="J714" s="5">
        <f>IFERROR(INDEX(BuffData!$AT$3:$BO$119, MATCH(J$16, BuffData!$A$3:$A$119, 0), MATCH($E714, BuffData!$AT$2:$BO$2, 0)),-1)</f>
        <v>0</v>
      </c>
      <c r="K714" s="5">
        <f>IFERROR(INDEX(BuffData!$AT$3:$BO$119, MATCH(K$16, BuffData!$A$3:$A$119, 0), MATCH($E714, BuffData!$AT$2:$BO$2, 0)),-1)</f>
        <v>0</v>
      </c>
      <c r="L714" s="5">
        <f>IFERROR(INDEX(SeasonData!$A$3:$W$27, MATCH(L$16, SeasonData!$A$3:$A$116, 0), MATCH(E714, SeasonData!$A$2:$W$2, 0)),-1)</f>
        <v>0</v>
      </c>
      <c r="M714" s="5">
        <f t="shared" si="380"/>
        <v>-1</v>
      </c>
    </row>
    <row r="718" spans="5:77" x14ac:dyDescent="0.3">
      <c r="H718" s="5" t="str">
        <f>IFERROR(
  CHOOSE(
    MATCH(E719, $E$2:$E$4, 0),
    $E$3, $E$4, $E$2
  ),
  "선택 필요"
)</f>
        <v>선택 필요</v>
      </c>
      <c r="I718" s="5" t="str">
        <f>$E$2</f>
        <v>유노</v>
      </c>
      <c r="J718" s="5" t="str">
        <f>$E$3</f>
        <v>린네</v>
      </c>
      <c r="K718" s="5" t="str">
        <f>$E$4</f>
        <v>모니에</v>
      </c>
      <c r="L718" s="5" t="str">
        <f>$K$3</f>
        <v>능양</v>
      </c>
      <c r="N718" s="23" t="s">
        <v>152</v>
      </c>
    </row>
    <row r="719" spans="5:77" x14ac:dyDescent="0.3">
      <c r="E719" s="23" t="s">
        <v>41</v>
      </c>
      <c r="F719" s="5" t="s">
        <v>143</v>
      </c>
      <c r="G719" s="5" t="s">
        <v>105</v>
      </c>
      <c r="H719" s="5" t="s">
        <v>142</v>
      </c>
      <c r="I719" s="5" t="s">
        <v>124</v>
      </c>
      <c r="J719" s="5" t="s">
        <v>125</v>
      </c>
      <c r="K719" s="5" t="s">
        <v>151</v>
      </c>
      <c r="L719" s="5" t="s">
        <v>149</v>
      </c>
      <c r="M719" s="5" t="s">
        <v>109</v>
      </c>
      <c r="N719" s="5" t="s">
        <v>150</v>
      </c>
      <c r="O719" s="153" t="s">
        <v>114</v>
      </c>
      <c r="P719" s="154"/>
      <c r="Q719" s="155"/>
      <c r="S719" s="5" t="s">
        <v>150</v>
      </c>
      <c r="T719" s="153" t="s">
        <v>262</v>
      </c>
      <c r="U719" s="154"/>
      <c r="V719" s="155"/>
      <c r="X719" s="5" t="s">
        <v>150</v>
      </c>
      <c r="Y719" s="153" t="s">
        <v>156</v>
      </c>
      <c r="Z719" s="154"/>
      <c r="AA719" s="155"/>
      <c r="AC719" s="5" t="s">
        <v>150</v>
      </c>
      <c r="AD719" s="153" t="s">
        <v>157</v>
      </c>
      <c r="AE719" s="154"/>
      <c r="AF719" s="155"/>
    </row>
    <row r="720" spans="5:77" x14ac:dyDescent="0.3">
      <c r="E720" s="5" t="s">
        <v>115</v>
      </c>
      <c r="F720" s="5">
        <f>INDEX(CharacterData!$A$3:$AV$36, MATCH(E719, CharacterData!$A$3:$A$36, 0), MATCH($E720, CharacterData!$A$2:$AV$2, 0))</f>
        <v>726</v>
      </c>
      <c r="G720" s="6"/>
      <c r="H720" s="6"/>
      <c r="I720" s="6"/>
      <c r="J720" s="6"/>
      <c r="K720" s="6"/>
      <c r="L720" s="6"/>
      <c r="M720" s="5">
        <f>F720</f>
        <v>726</v>
      </c>
      <c r="N720" s="5" t="s">
        <v>118</v>
      </c>
      <c r="O720" s="153" t="s">
        <v>159</v>
      </c>
      <c r="P720" s="154"/>
      <c r="Q720" s="155"/>
      <c r="S720" s="5" t="s">
        <v>118</v>
      </c>
      <c r="T720" s="153" t="s">
        <v>164</v>
      </c>
      <c r="U720" s="154"/>
      <c r="V720" s="155"/>
      <c r="X720" s="5" t="s">
        <v>118</v>
      </c>
      <c r="Y720" s="153" t="s">
        <v>171</v>
      </c>
      <c r="Z720" s="154"/>
      <c r="AA720" s="155"/>
      <c r="AC720" s="5" t="s">
        <v>118</v>
      </c>
      <c r="AD720" s="153" t="s">
        <v>172</v>
      </c>
      <c r="AE720" s="154"/>
      <c r="AF720" s="155"/>
    </row>
    <row r="721" spans="1:32" x14ac:dyDescent="0.3">
      <c r="A721" s="1" t="s">
        <v>41</v>
      </c>
      <c r="B721" s="1" t="s">
        <v>178</v>
      </c>
      <c r="C721" s="1">
        <f>P737+U737+Z737+AE737+AJ737+AO737+AT737+AY737+BD737+BI737+BN737+BS737+BX737+CC737+CH737+CM737</f>
        <v>17159.632594748749</v>
      </c>
      <c r="E721" s="5" t="s">
        <v>116</v>
      </c>
      <c r="F721" s="5">
        <f>INDEX(CharacterData!$A$3:$AV$36, MATCH(E719, CharacterData!$A$3:$A$36, 0), MATCH($E721, CharacterData!$A$2:$AV$2, 0))</f>
        <v>123.20936639118457</v>
      </c>
      <c r="G721" s="5">
        <f>IFERROR(INDEX(BuffData!$B$3:$W$119, MATCH($E719, BuffData!$A$3:$A$119, 0), MATCH("공격력 버프", BuffData!$B$2:$W$2, 0)),-1)</f>
        <v>0</v>
      </c>
      <c r="H721" s="5">
        <f>IFERROR(INDEX(BuffData!$X$3:$AS$119, MATCH(H718, BuffData!$A$3:$A$119, 0), MATCH("공격력 버프", BuffData!$X$2:$AS$2, 0)),-1)</f>
        <v>-1</v>
      </c>
      <c r="I721" s="5">
        <f>IFERROR(INDEX(BuffData!$AT$3:$BO$119, MATCH(I$16, BuffData!$A$3:$A$119, 0), MATCH("공격력 버프", BuffData!$AT$2:$BO$2, 0)),-1)</f>
        <v>0</v>
      </c>
      <c r="J721" s="5">
        <f>IFERROR(INDEX(BuffData!$AT$3:$BO$119, MATCH(J$16, BuffData!$A$3:$A$119, 0), MATCH("공격력 버프", BuffData!$AT$2:$BO$2, 0)),-1)</f>
        <v>0</v>
      </c>
      <c r="K721" s="5">
        <f>IFERROR(INDEX(BuffData!$AT$3:$BO$119, MATCH(K$16, BuffData!$A$3:$A$119, 0), MATCH("공격력 버프", BuffData!$AT$2:$BO$2, 0)),-1)</f>
        <v>25</v>
      </c>
      <c r="L721" s="5">
        <f>IFERROR(INDEX(SeasonData!$A$3:$W$27, MATCH(L$16, SeasonData!$A$3:$A$116, 0), MATCH("공격력 버프", SeasonData!$A$2:$W$2, 0)),-1)</f>
        <v>0</v>
      </c>
      <c r="M721" s="5">
        <f>SUM(F721:L721)</f>
        <v>147.20936639118457</v>
      </c>
      <c r="N721" s="5"/>
      <c r="O721" s="5" t="s">
        <v>112</v>
      </c>
      <c r="P721" s="5" t="s">
        <v>113</v>
      </c>
      <c r="Q721" s="5" t="s">
        <v>111</v>
      </c>
      <c r="S721" s="5"/>
      <c r="T721" s="5" t="s">
        <v>112</v>
      </c>
      <c r="U721" s="5" t="s">
        <v>113</v>
      </c>
      <c r="V721" s="5" t="s">
        <v>111</v>
      </c>
      <c r="X721" s="5"/>
      <c r="Y721" s="5" t="s">
        <v>112</v>
      </c>
      <c r="Z721" s="5" t="s">
        <v>113</v>
      </c>
      <c r="AA721" s="5" t="s">
        <v>111</v>
      </c>
      <c r="AC721" s="5"/>
      <c r="AD721" s="5" t="s">
        <v>112</v>
      </c>
      <c r="AE721" s="5" t="s">
        <v>113</v>
      </c>
      <c r="AF721" s="5" t="s">
        <v>111</v>
      </c>
    </row>
    <row r="722" spans="1:32" x14ac:dyDescent="0.3">
      <c r="B722" s="1" t="s">
        <v>179</v>
      </c>
      <c r="C722" s="1">
        <v>5.2</v>
      </c>
      <c r="E722" s="5" t="s">
        <v>1</v>
      </c>
      <c r="F722" s="5">
        <f>INDEX(CharacterData!$A$3:$AV$36, MATCH(E719, CharacterData!$A$3:$A$36, 0), MATCH($E722, CharacterData!$A$2:$AV$2, 0))</f>
        <v>30.2</v>
      </c>
      <c r="G722" s="5">
        <f>IFERROR(INDEX(BuffData!$B$3:$W$119, MATCH($E719, BuffData!$A$3:$A$119, 0), MATCH($E722, BuffData!$B$2:$W$2, 0)),-1)</f>
        <v>0</v>
      </c>
      <c r="H722" s="5">
        <f>IFERROR(INDEX(BuffData!$X$3:$AS$119, MATCH(H718, BuffData!$A$3:$A$119, 0), MATCH($E722, BuffData!$X$2:$AS$2, 0)),-1)</f>
        <v>-1</v>
      </c>
      <c r="I722" s="5">
        <f>IFERROR(INDEX(BuffData!$AT$3:$BO$119, MATCH(I$16, BuffData!$A$3:$A$119, 0), MATCH($E722, BuffData!$AT$2:$BO$2, 0)),-1)</f>
        <v>0</v>
      </c>
      <c r="J722" s="5">
        <f>IFERROR(INDEX(BuffData!$AT$3:$BO$119, MATCH(J$16, BuffData!$A$3:$A$119, 0), MATCH($E722, BuffData!$AT$2:$BO$2, 0)),-1)</f>
        <v>0</v>
      </c>
      <c r="K722" s="5">
        <f>IFERROR(INDEX(BuffData!$AT$3:$BO$119, MATCH(K$16, BuffData!$A$3:$A$119, 0), MATCH($E722, BuffData!$AT$2:$BO$2, 0)),-1)</f>
        <v>0</v>
      </c>
      <c r="L722" s="5">
        <f>IFERROR(INDEX(SeasonData!$A$3:$W$27, MATCH(L$16, SeasonData!$A$3:$A$116, 0), MATCH(E722, SeasonData!$A$2:$W$2, 0)),-1)</f>
        <v>0</v>
      </c>
      <c r="M722" s="5">
        <f t="shared" ref="M722:M728" si="381">SUM(F722:L722)</f>
        <v>29.2</v>
      </c>
      <c r="N722" s="5" t="s">
        <v>115</v>
      </c>
      <c r="O722" s="6"/>
      <c r="P722" s="6"/>
      <c r="Q722" s="5">
        <f>$M720</f>
        <v>726</v>
      </c>
      <c r="S722" s="5" t="s">
        <v>115</v>
      </c>
      <c r="T722" s="6"/>
      <c r="U722" s="6"/>
      <c r="V722" s="5">
        <f>$M720</f>
        <v>726</v>
      </c>
      <c r="X722" s="5" t="s">
        <v>115</v>
      </c>
      <c r="Y722" s="6"/>
      <c r="Z722" s="6"/>
      <c r="AA722" s="5">
        <f>$M720</f>
        <v>726</v>
      </c>
      <c r="AC722" s="5" t="s">
        <v>115</v>
      </c>
      <c r="AD722" s="6"/>
      <c r="AE722" s="6"/>
      <c r="AF722" s="5">
        <f>$M720</f>
        <v>726</v>
      </c>
    </row>
    <row r="723" spans="1:32" x14ac:dyDescent="0.3">
      <c r="E723" s="5" t="s">
        <v>87</v>
      </c>
      <c r="F723" s="5">
        <f>INDEX(CharacterData!$A$3:$AV$36, MATCH(E719, CharacterData!$A$3:$A$36, 0), MATCH($E723, CharacterData!$A$2:$AV$2, 0))</f>
        <v>200.4</v>
      </c>
      <c r="G723" s="5">
        <f>IFERROR(INDEX(BuffData!$B$3:$W$119, MATCH($E719, BuffData!$A$3:$A$119, 0), MATCH($E723, BuffData!$B$2:$W$2, 0)),-1)</f>
        <v>0</v>
      </c>
      <c r="H723" s="5">
        <f>IFERROR(INDEX(BuffData!$X$3:$AS$119, MATCH(H718, BuffData!$A$3:$A$119, 0), MATCH($E723, BuffData!$X$2:$AS$2, 0)),-1)</f>
        <v>-1</v>
      </c>
      <c r="I723" s="5">
        <f>IFERROR(INDEX(BuffData!$AT$3:$BO$119, MATCH(I$16, BuffData!$A$3:$A$119, 0), MATCH($E723, BuffData!$AT$2:$BO$2, 0)),-1)</f>
        <v>0</v>
      </c>
      <c r="J723" s="5">
        <f>IFERROR(INDEX(BuffData!$AT$3:$BO$119, MATCH(J$16, BuffData!$A$3:$A$119, 0), MATCH($E723, BuffData!$AT$2:$BO$2, 0)),-1)</f>
        <v>0</v>
      </c>
      <c r="K723" s="5">
        <f>IFERROR(INDEX(BuffData!$AT$3:$BO$119, MATCH(K$16, BuffData!$A$3:$A$119, 0), MATCH($E723, BuffData!$AT$2:$BO$2, 0)),-1)</f>
        <v>20</v>
      </c>
      <c r="L723" s="5">
        <f>IFERROR(INDEX(SeasonData!$A$3:$W$27, MATCH(L$16, SeasonData!$A$3:$A$116, 0), MATCH(E723, SeasonData!$A$2:$W$2, 0)),-1)</f>
        <v>0</v>
      </c>
      <c r="M723" s="5">
        <f t="shared" si="381"/>
        <v>219.4</v>
      </c>
      <c r="N723" s="5" t="s">
        <v>116</v>
      </c>
      <c r="O723" s="5">
        <f>ROUND($M721,2)</f>
        <v>147.21</v>
      </c>
      <c r="P723" s="5">
        <v>0</v>
      </c>
      <c r="Q723" s="5">
        <f>P723+O723</f>
        <v>147.21</v>
      </c>
      <c r="S723" s="5" t="s">
        <v>116</v>
      </c>
      <c r="T723" s="5">
        <f>ROUND($M721,2)</f>
        <v>147.21</v>
      </c>
      <c r="U723" s="5">
        <v>0</v>
      </c>
      <c r="V723" s="5">
        <f>U723+T723</f>
        <v>147.21</v>
      </c>
      <c r="X723" s="5" t="s">
        <v>116</v>
      </c>
      <c r="Y723" s="5">
        <f>ROUND($M721,2)</f>
        <v>147.21</v>
      </c>
      <c r="Z723" s="5">
        <v>0</v>
      </c>
      <c r="AA723" s="5">
        <f>Z723+Y723</f>
        <v>147.21</v>
      </c>
      <c r="AC723" s="5" t="s">
        <v>116</v>
      </c>
      <c r="AD723" s="5">
        <f>ROUND($M721,2)</f>
        <v>147.21</v>
      </c>
      <c r="AE723" s="5">
        <v>0</v>
      </c>
      <c r="AF723" s="5">
        <f>AE723+AD723</f>
        <v>147.21</v>
      </c>
    </row>
    <row r="724" spans="1:32" x14ac:dyDescent="0.3">
      <c r="E724" s="21" t="s">
        <v>99</v>
      </c>
      <c r="F724" s="5">
        <f>INDEX(CharacterData!$A$3:$AV$36, MATCH(E719, CharacterData!$A$3:$A$36, 0), MATCH($E724, CharacterData!$A$2:$AV$2, 0))</f>
        <v>0</v>
      </c>
      <c r="G724" s="5">
        <f>IFERROR(INDEX(BuffData!$B$3:$W$119, MATCH($E719, BuffData!$A$3:$A$119, 0), MATCH($E724, BuffData!$B$2:$W$2, 0)),-1)</f>
        <v>0</v>
      </c>
      <c r="H724" s="5">
        <f>IFERROR(INDEX(BuffData!$X$3:$AS$119, MATCH(H718, BuffData!$A$3:$A$119, 0), MATCH($E724, BuffData!$X$2:$AS$2, 0)),-1)</f>
        <v>-1</v>
      </c>
      <c r="I724" s="5">
        <f>IFERROR(INDEX(BuffData!$AT$3:$BO$119, MATCH(I$16, BuffData!$A$3:$A$119, 0), MATCH($E724, BuffData!$AT$2:$BO$2, 0)),-1)</f>
        <v>0</v>
      </c>
      <c r="J724" s="5">
        <f>IFERROR(INDEX(BuffData!$AT$3:$BO$119, MATCH(J$16, BuffData!$A$3:$A$119, 0), MATCH($E724, BuffData!$AT$2:$BO$2, 0)),-1)</f>
        <v>0</v>
      </c>
      <c r="K724" s="5">
        <f>IFERROR(INDEX(BuffData!$AT$3:$BO$119, MATCH(K$16, BuffData!$A$3:$A$119, 0), MATCH($E724, BuffData!$AT$2:$BO$2, 0)),-1)</f>
        <v>0</v>
      </c>
      <c r="L724" s="5">
        <f>IFERROR(INDEX(SeasonData!$A$3:$W$27, MATCH(L$16, SeasonData!$A$3:$A$116, 0), MATCH(E724, SeasonData!$A$2:$W$2, 0)),-1)</f>
        <v>0</v>
      </c>
      <c r="M724" s="5">
        <f t="shared" si="381"/>
        <v>-1</v>
      </c>
      <c r="N724" s="5" t="s">
        <v>117</v>
      </c>
      <c r="O724" s="6"/>
      <c r="P724" s="5">
        <v>0</v>
      </c>
      <c r="Q724" s="24">
        <v>99.4</v>
      </c>
      <c r="S724" s="5" t="s">
        <v>117</v>
      </c>
      <c r="T724" s="6"/>
      <c r="U724" s="5">
        <v>0</v>
      </c>
      <c r="V724" s="24">
        <v>285.3</v>
      </c>
      <c r="X724" s="5" t="s">
        <v>117</v>
      </c>
      <c r="Y724" s="6"/>
      <c r="Z724" s="5">
        <v>0</v>
      </c>
      <c r="AA724" s="24">
        <v>179</v>
      </c>
      <c r="AC724" s="5" t="s">
        <v>117</v>
      </c>
      <c r="AD724" s="6"/>
      <c r="AE724" s="5">
        <v>0</v>
      </c>
      <c r="AF724" s="24">
        <v>198.8</v>
      </c>
    </row>
    <row r="725" spans="1:32" x14ac:dyDescent="0.3">
      <c r="E725" s="21" t="s">
        <v>100</v>
      </c>
      <c r="F725" s="5">
        <f>INDEX(CharacterData!$A$3:$AV$36, MATCH(E719, CharacterData!$A$3:$A$36, 0), MATCH($E725, CharacterData!$A$2:$AV$2, 0))</f>
        <v>0</v>
      </c>
      <c r="G725" s="5">
        <f>IFERROR(INDEX(BuffData!$B$3:$W$119, MATCH($E719, BuffData!$A$3:$A$119, 0), MATCH($E725, BuffData!$B$2:$W$2, 0)),-1)</f>
        <v>0</v>
      </c>
      <c r="H725" s="5">
        <f>IFERROR(INDEX(BuffData!$X$3:$AS$119, MATCH(H718, BuffData!$A$3:$A$119, 0), MATCH($E725, BuffData!$X$2:$AS$2, 0)),-1)</f>
        <v>-1</v>
      </c>
      <c r="I725" s="5">
        <f>IFERROR(INDEX(BuffData!$AT$3:$BO$119, MATCH(I$16, BuffData!$A$3:$A$119, 0), MATCH($E725, BuffData!$AT$2:$BO$2, 0)),-1)</f>
        <v>0</v>
      </c>
      <c r="J725" s="5">
        <f>IFERROR(INDEX(BuffData!$AT$3:$BO$119, MATCH(J$16, BuffData!$A$3:$A$119, 0), MATCH($E725, BuffData!$AT$2:$BO$2, 0)),-1)</f>
        <v>0</v>
      </c>
      <c r="K725" s="5">
        <f>IFERROR(INDEX(BuffData!$AT$3:$BO$119, MATCH(K$16, BuffData!$A$3:$A$119, 0), MATCH($E725, BuffData!$AT$2:$BO$2, 0)),-1)</f>
        <v>0</v>
      </c>
      <c r="L725" s="5">
        <f>IFERROR(INDEX(SeasonData!$A$3:$W$27, MATCH(L$16, SeasonData!$A$3:$A$116, 0), MATCH(E725, SeasonData!$A$2:$W$2, 0)),-1)</f>
        <v>0</v>
      </c>
      <c r="M725" s="5">
        <f t="shared" si="381"/>
        <v>-1</v>
      </c>
      <c r="N725" s="5" t="s">
        <v>1</v>
      </c>
      <c r="O725" s="5">
        <f>$M722</f>
        <v>29.2</v>
      </c>
      <c r="P725" s="5">
        <v>0</v>
      </c>
      <c r="Q725" s="5">
        <f>O725+P725</f>
        <v>29.2</v>
      </c>
      <c r="S725" s="5" t="s">
        <v>1</v>
      </c>
      <c r="T725" s="5">
        <f>$M722</f>
        <v>29.2</v>
      </c>
      <c r="U725" s="5">
        <v>0</v>
      </c>
      <c r="V725" s="5">
        <f>T725+U725</f>
        <v>29.2</v>
      </c>
      <c r="X725" s="5" t="s">
        <v>1</v>
      </c>
      <c r="Y725" s="5">
        <f>$M722</f>
        <v>29.2</v>
      </c>
      <c r="Z725" s="5">
        <v>0</v>
      </c>
      <c r="AA725" s="5">
        <f>Y725+Z725</f>
        <v>29.2</v>
      </c>
      <c r="AC725" s="5" t="s">
        <v>1</v>
      </c>
      <c r="AD725" s="5">
        <f>$M722</f>
        <v>29.2</v>
      </c>
      <c r="AE725" s="5">
        <v>0</v>
      </c>
      <c r="AF725" s="5">
        <f>AD725+AE725</f>
        <v>29.2</v>
      </c>
    </row>
    <row r="726" spans="1:32" x14ac:dyDescent="0.3">
      <c r="E726" s="21" t="s">
        <v>101</v>
      </c>
      <c r="F726" s="5">
        <f>INDEX(CharacterData!$A$3:$AV$36, MATCH(E719, CharacterData!$A$3:$A$36, 0), MATCH($E726, CharacterData!$A$2:$AV$2, 0))</f>
        <v>0</v>
      </c>
      <c r="G726" s="5">
        <f>IFERROR(INDEX(BuffData!$B$3:$W$119, MATCH($E719, BuffData!$A$3:$A$119, 0), MATCH($E726, BuffData!$B$2:$W$2, 0)),-1)</f>
        <v>0</v>
      </c>
      <c r="H726" s="5">
        <f>IFERROR(INDEX(BuffData!$X$3:$AS$119, MATCH(H718, BuffData!$A$3:$A$119, 0), MATCH($E726, BuffData!$X$2:$AS$2, 0)),-1)</f>
        <v>-1</v>
      </c>
      <c r="I726" s="5">
        <f>IFERROR(INDEX(BuffData!$AT$3:$BO$119, MATCH(I$16, BuffData!$A$3:$A$119, 0), MATCH($E726, BuffData!$AT$2:$BO$2, 0)),-1)</f>
        <v>0</v>
      </c>
      <c r="J726" s="5">
        <f>IFERROR(INDEX(BuffData!$AT$3:$BO$119, MATCH(J$16, BuffData!$A$3:$A$119, 0), MATCH($E726, BuffData!$AT$2:$BO$2, 0)),-1)</f>
        <v>0</v>
      </c>
      <c r="K726" s="5">
        <f>IFERROR(INDEX(BuffData!$AT$3:$BO$119, MATCH(K$16, BuffData!$A$3:$A$119, 0), MATCH($E726, BuffData!$AT$2:$BO$2, 0)),-1)</f>
        <v>0</v>
      </c>
      <c r="L726" s="5">
        <f>IFERROR(INDEX(SeasonData!$A$3:$W$27, MATCH(L$16, SeasonData!$A$3:$A$116, 0), MATCH(E726, SeasonData!$A$2:$W$2, 0)),-1)</f>
        <v>0</v>
      </c>
      <c r="M726" s="5">
        <f t="shared" si="381"/>
        <v>-1</v>
      </c>
      <c r="N726" s="5" t="s">
        <v>87</v>
      </c>
      <c r="O726" s="5">
        <f>$M723</f>
        <v>219.4</v>
      </c>
      <c r="P726" s="5">
        <v>0</v>
      </c>
      <c r="Q726" s="5">
        <f t="shared" ref="Q726:Q727" si="382">O726+P726</f>
        <v>219.4</v>
      </c>
      <c r="S726" s="5" t="s">
        <v>87</v>
      </c>
      <c r="T726" s="5">
        <f>$M723</f>
        <v>219.4</v>
      </c>
      <c r="U726" s="5">
        <v>0</v>
      </c>
      <c r="V726" s="5">
        <f t="shared" ref="V726:V727" si="383">T726+U726</f>
        <v>219.4</v>
      </c>
      <c r="X726" s="5" t="s">
        <v>87</v>
      </c>
      <c r="Y726" s="5">
        <f>$M723</f>
        <v>219.4</v>
      </c>
      <c r="Z726" s="5">
        <v>0</v>
      </c>
      <c r="AA726" s="5">
        <f t="shared" ref="AA726:AA727" si="384">Y726+Z726</f>
        <v>219.4</v>
      </c>
      <c r="AC726" s="5" t="s">
        <v>87</v>
      </c>
      <c r="AD726" s="5">
        <f>$M723</f>
        <v>219.4</v>
      </c>
      <c r="AE726" s="5">
        <v>0</v>
      </c>
      <c r="AF726" s="5">
        <f t="shared" ref="AF726:AF727" si="385">AD726+AE726</f>
        <v>219.4</v>
      </c>
    </row>
    <row r="727" spans="1:32" x14ac:dyDescent="0.3">
      <c r="E727" s="21" t="s">
        <v>102</v>
      </c>
      <c r="F727" s="5">
        <f>INDEX(CharacterData!$A$3:$AV$36, MATCH(E719, CharacterData!$A$3:$A$36, 0), MATCH($E727, CharacterData!$A$2:$AV$2, 0))</f>
        <v>0</v>
      </c>
      <c r="G727" s="5">
        <f>IFERROR(INDEX(BuffData!$B$3:$W$119, MATCH($E719, BuffData!$A$3:$A$119, 0), MATCH($E727, BuffData!$B$2:$W$2, 0)),-1)</f>
        <v>0</v>
      </c>
      <c r="H727" s="5">
        <f>IFERROR(INDEX(BuffData!$X$3:$AS$119, MATCH(H718, BuffData!$A$3:$A$119, 0), MATCH($E727, BuffData!$X$2:$AS$2, 0)),-1)</f>
        <v>-1</v>
      </c>
      <c r="I727" s="5">
        <f>IFERROR(INDEX(BuffData!$AT$3:$BO$119, MATCH(I$16, BuffData!$A$3:$A$119, 0), MATCH($E727, BuffData!$AT$2:$BO$2, 0)),-1)</f>
        <v>0</v>
      </c>
      <c r="J727" s="5">
        <f>IFERROR(INDEX(BuffData!$AT$3:$BO$119, MATCH(J$16, BuffData!$A$3:$A$119, 0), MATCH($E727, BuffData!$AT$2:$BO$2, 0)),-1)</f>
        <v>0</v>
      </c>
      <c r="K727" s="5">
        <f>IFERROR(INDEX(BuffData!$AT$3:$BO$119, MATCH(K$16, BuffData!$A$3:$A$119, 0), MATCH($E727, BuffData!$AT$2:$BO$2, 0)),-1)</f>
        <v>0</v>
      </c>
      <c r="L727" s="5">
        <f>IFERROR(INDEX(SeasonData!$A$3:$W$27, MATCH(L$16, SeasonData!$A$3:$A$116, 0), MATCH(E727, SeasonData!$A$2:$W$2, 0)),-1)</f>
        <v>0</v>
      </c>
      <c r="M727" s="5">
        <f t="shared" si="381"/>
        <v>-1</v>
      </c>
      <c r="N727" s="21" t="s">
        <v>165</v>
      </c>
      <c r="O727" s="5" cm="1">
        <f t="array" ref="O727">IFERROR(
  INDEX($M720:$M741,
    MATCH(
      _xlfn.SWITCH(O720,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$E720:$E741, 0
    )
  ),
0
)</f>
        <v>0</v>
      </c>
      <c r="P727" s="5">
        <v>0</v>
      </c>
      <c r="Q727" s="5">
        <f t="shared" si="382"/>
        <v>0</v>
      </c>
      <c r="S727" s="21" t="s">
        <v>165</v>
      </c>
      <c r="T727" s="5" cm="1">
        <f t="array" ref="T727">IFERROR(
  INDEX($M720:$M741,
    MATCH(
      _xlfn.SWITCH(T720,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$E720:$E741, 0
    )
  ),
0
)</f>
        <v>-1</v>
      </c>
      <c r="U727" s="5">
        <v>0</v>
      </c>
      <c r="V727" s="5">
        <f t="shared" si="383"/>
        <v>-1</v>
      </c>
      <c r="X727" s="21" t="s">
        <v>165</v>
      </c>
      <c r="Y727" s="5" cm="1">
        <f t="array" ref="Y727">IFERROR(
  INDEX($M720:$M741,
    MATCH(
      _xlfn.SWITCH(Y720,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$E720:$E741, 0
    )
  ),
0
)</f>
        <v>-1</v>
      </c>
      <c r="Z727" s="5">
        <v>0</v>
      </c>
      <c r="AA727" s="5">
        <f t="shared" si="384"/>
        <v>-1</v>
      </c>
      <c r="AC727" s="21" t="s">
        <v>165</v>
      </c>
      <c r="AD727" s="5" cm="1">
        <f t="array" ref="AD727">IFERROR(
  INDEX($M720:$M741,
    MATCH(
      _xlfn.SWITCH(AD720,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$E720:$E741, 0
    )
  ),
0
)</f>
        <v>-1</v>
      </c>
      <c r="AE727" s="5">
        <v>0</v>
      </c>
      <c r="AF727" s="5">
        <f t="shared" si="385"/>
        <v>-1</v>
      </c>
    </row>
    <row r="728" spans="1:32" x14ac:dyDescent="0.3">
      <c r="E728" s="21" t="s">
        <v>103</v>
      </c>
      <c r="F728" s="5">
        <f>INDEX(CharacterData!$A$3:$AV$36, MATCH(E719, CharacterData!$A$3:$A$36, 0), MATCH($E728, CharacterData!$A$2:$AV$2, 0))</f>
        <v>0</v>
      </c>
      <c r="G728" s="5">
        <f>IFERROR(INDEX(BuffData!$B$3:$W$119, MATCH($E719, BuffData!$A$3:$A$119, 0), MATCH($E728, BuffData!$B$2:$W$2, 0)),-1)</f>
        <v>0</v>
      </c>
      <c r="H728" s="5">
        <f>IFERROR(INDEX(BuffData!$X$3:$AS$119, MATCH(H718, BuffData!$A$3:$A$119, 0), MATCH($E728, BuffData!$X$2:$AS$2, 0)),-1)</f>
        <v>-1</v>
      </c>
      <c r="I728" s="5">
        <f>IFERROR(INDEX(BuffData!$AT$3:$BO$119, MATCH(I$16, BuffData!$A$3:$A$119, 0), MATCH($E728, BuffData!$AT$2:$BO$2, 0)),-1)</f>
        <v>0</v>
      </c>
      <c r="J728" s="5">
        <f>IFERROR(INDEX(BuffData!$AT$3:$BO$119, MATCH(J$16, BuffData!$A$3:$A$119, 0), MATCH($E728, BuffData!$AT$2:$BO$2, 0)),-1)</f>
        <v>0</v>
      </c>
      <c r="K728" s="5">
        <f>IFERROR(INDEX(BuffData!$AT$3:$BO$119, MATCH(K$16, BuffData!$A$3:$A$119, 0), MATCH($E728, BuffData!$AT$2:$BO$2, 0)),-1)</f>
        <v>0</v>
      </c>
      <c r="L728" s="5">
        <f>IFERROR(INDEX(SeasonData!$A$3:$W$27, MATCH(L$16, SeasonData!$A$3:$A$116, 0), MATCH(E728, SeasonData!$A$2:$W$2, 0)),-1)</f>
        <v>0</v>
      </c>
      <c r="M728" s="5">
        <f t="shared" si="381"/>
        <v>-1</v>
      </c>
      <c r="N728" s="21" t="s">
        <v>141</v>
      </c>
      <c r="O728" s="5">
        <f>$M730</f>
        <v>-1</v>
      </c>
      <c r="P728" s="5">
        <v>0</v>
      </c>
      <c r="Q728" s="5">
        <f>O728+P728</f>
        <v>-1</v>
      </c>
      <c r="S728" s="21" t="s">
        <v>141</v>
      </c>
      <c r="T728" s="5">
        <f>$M730</f>
        <v>-1</v>
      </c>
      <c r="U728" s="5">
        <v>0</v>
      </c>
      <c r="V728" s="5">
        <f>T728+U728</f>
        <v>-1</v>
      </c>
      <c r="X728" s="21" t="s">
        <v>141</v>
      </c>
      <c r="Y728" s="5">
        <f>$M730</f>
        <v>-1</v>
      </c>
      <c r="Z728" s="5">
        <v>0</v>
      </c>
      <c r="AA728" s="5">
        <f>Y728+Z728</f>
        <v>-1</v>
      </c>
      <c r="AC728" s="21" t="s">
        <v>141</v>
      </c>
      <c r="AD728" s="5">
        <f>$M730</f>
        <v>-1</v>
      </c>
      <c r="AE728" s="5">
        <v>0</v>
      </c>
      <c r="AF728" s="5">
        <f>AD728+AE728</f>
        <v>-1</v>
      </c>
    </row>
    <row r="729" spans="1:32" x14ac:dyDescent="0.3">
      <c r="E729" s="21" t="s">
        <v>161</v>
      </c>
      <c r="F729" s="6"/>
      <c r="G729" s="5">
        <f>IFERROR(INDEX(BuffData!$B$3:$W$119, MATCH($E719, BuffData!$A$3:$A$119, 0), MATCH($E729, BuffData!$B$2:$W$2, 0)),-1)</f>
        <v>0</v>
      </c>
      <c r="H729" s="5">
        <f>IFERROR(INDEX(BuffData!$X$3:$AS$119, MATCH(H718, BuffData!$A$3:$A$119, 0), MATCH($E729, BuffData!$X$2:$AS$2, 0)),-1)</f>
        <v>-1</v>
      </c>
      <c r="I729" s="5">
        <f>IFERROR(INDEX(BuffData!$AT$3:$BO$119, MATCH(I$16, BuffData!$A$3:$A$119, 0), MATCH($E729, BuffData!$AT$2:$BO$2, 0)),-1)</f>
        <v>0</v>
      </c>
      <c r="J729" s="5">
        <f>IFERROR(INDEX(BuffData!$AT$3:$BO$119, MATCH(J$16, BuffData!$A$3:$A$119, 0), MATCH($E729, BuffData!$AT$2:$BO$2, 0)),-1)</f>
        <v>58</v>
      </c>
      <c r="K729" s="5">
        <f>IFERROR(INDEX(BuffData!$AT$3:$BO$119, MATCH(K$16, BuffData!$A$3:$A$119, 0), MATCH($E729, BuffData!$AT$2:$BO$2, 0)),-1)</f>
        <v>40</v>
      </c>
      <c r="L729" s="5">
        <f>IFERROR(INDEX(SeasonData!$A$3:$W$27, MATCH(L$16, SeasonData!$A$3:$A$116, 0), MATCH(E729, SeasonData!$A$2:$W$2, 0)),-1)</f>
        <v>0</v>
      </c>
      <c r="M729" s="5">
        <f>SUM(G729:L729)</f>
        <v>97</v>
      </c>
      <c r="N729" s="21" t="s">
        <v>161</v>
      </c>
      <c r="O729" s="5">
        <f>$M729</f>
        <v>97</v>
      </c>
      <c r="P729" s="5">
        <v>0</v>
      </c>
      <c r="Q729" s="5">
        <f t="shared" ref="Q729:Q735" si="386">O729+P729</f>
        <v>97</v>
      </c>
      <c r="S729" s="21" t="s">
        <v>161</v>
      </c>
      <c r="T729" s="5">
        <f>$M729</f>
        <v>97</v>
      </c>
      <c r="U729" s="5">
        <v>0</v>
      </c>
      <c r="V729" s="5">
        <f t="shared" ref="V729:V735" si="387">T729+U729</f>
        <v>97</v>
      </c>
      <c r="X729" s="21" t="s">
        <v>161</v>
      </c>
      <c r="Y729" s="5">
        <f>$M729</f>
        <v>97</v>
      </c>
      <c r="Z729" s="5">
        <v>0</v>
      </c>
      <c r="AA729" s="5">
        <f t="shared" ref="AA729:AA735" si="388">Y729+Z729</f>
        <v>97</v>
      </c>
      <c r="AC729" s="21" t="s">
        <v>161</v>
      </c>
      <c r="AD729" s="5">
        <f>$M729</f>
        <v>97</v>
      </c>
      <c r="AE729" s="5">
        <v>0</v>
      </c>
      <c r="AF729" s="5">
        <f t="shared" ref="AF729:AF735" si="389">AD729+AE729</f>
        <v>97</v>
      </c>
    </row>
    <row r="730" spans="1:32" x14ac:dyDescent="0.3">
      <c r="E730" s="21" t="s">
        <v>141</v>
      </c>
      <c r="F730" s="5">
        <f>INDEX(CharacterData!$A$3:$AV$36, MATCH(E719, CharacterData!$A$3:$A$36, 0), MATCH($E730, CharacterData!$A$2:$AV$2, 0))</f>
        <v>0</v>
      </c>
      <c r="G730" s="5">
        <f>IFERROR(INDEX(BuffData!$B$3:$W$119, MATCH($E719, BuffData!$A$3:$A$119, 0), MATCH($E730, BuffData!$B$2:$W$2, 0)),-1)</f>
        <v>0</v>
      </c>
      <c r="H730" s="5">
        <f>IFERROR(
  IF(
    TRIM(INDEX(CharacterData!$G$3:$G$36, MATCH($E719, CharacterData!$A$3:$A$36, 0))) =
    TRIM(INDEX(CharacterData!$G$3:$G$36, MATCH(H718, CharacterData!$A$3:$A$36, 0))),
    INDEX(BuffData!$X$3:$AS$119,
          MATCH(H718, BuffData!$A$3:$A$119, 0),
          MATCH($E730, BuffData!$X$2:$AS$2, 0)
    ),
    0
  ),
-1
)</f>
        <v>-1</v>
      </c>
      <c r="I730" s="5">
        <f>IFERROR(
  IF(
    TRIM(INDEX(CharacterData!$G$3:$G$36, MATCH($E719, CharacterData!$A$3:$A$36, 0))) =
    TRIM(INDEX(CharacterData!$G$3:$G$36, MATCH(I718, CharacterData!$A$3:$A$36, 0))),
    INDEX(BuffData!$AT$3:$BO$119,
          MATCH(I718, BuffData!$A$3:$A$119, 0),
          MATCH($E730, BuffData!$AT$2:$BO$2, 0)
    ),
    0
  ),
-1
)</f>
        <v>0</v>
      </c>
      <c r="J730" s="5">
        <f>IFERROR(
  IF(
    TRIM(INDEX(CharacterData!$G$3:$G$36, MATCH($E719, CharacterData!$A$3:$A$36, 0))) =
    TRIM(INDEX(CharacterData!$G$3:$G$36, MATCH(J718, CharacterData!$A$3:$A$36, 0))),
    INDEX(BuffData!$AT$3:$BO$119,
          MATCH(J718, BuffData!$A$3:$A$119, 0),
          MATCH($E730, BuffData!$AT$2:$BO$2, 0)
    ),
    0
  ),
-1
)</f>
        <v>0</v>
      </c>
      <c r="K730" s="5">
        <f>IFERROR(
  IF(
    TRIM(INDEX(CharacterData!$G$3:$G$36, MATCH($E719, CharacterData!$A$3:$A$36, 0))) =
    TRIM(INDEX(CharacterData!$G$3:$G$36, MATCH(K718, CharacterData!$A$3:$A$36, 0))),
    INDEX(BuffData!$AT$3:$BO$119,
          MATCH(K718, BuffData!$A$3:$A$119, 0),
          MATCH($E730, BuffData!$AT$2:$BO$2, 0)
    ),
    0
  ),
-1
)</f>
        <v>0</v>
      </c>
      <c r="L730" s="5">
        <f>IFERROR(
  IF(
    TRIM(INDEX(CharacterData!$G$3:$G$36, MATCH($E719, CharacterData!$A$3:$A$36, 0))) =
    TRIM(INDEX(CharacterData!$G$3:$G$36, MATCH(L718, CharacterData!$A$3:$A$36, 0))),
    INDEX(SeasonData!$A$3:$W$27,
          MATCH(L718, SeasonData!$A$3:$A$27, 0),
          MATCH($E730, SeasonData!$A$2:$W$2, 0)
    ),
    0
  ),
-1
)</f>
        <v>0</v>
      </c>
      <c r="M730" s="5">
        <f t="shared" ref="M730" si="390">SUM(F730:L730)</f>
        <v>-1</v>
      </c>
      <c r="N730" s="22" t="s">
        <v>166</v>
      </c>
      <c r="O730" s="5" cm="1">
        <f t="array" ref="O730">IFERROR(
  INDEX($M720:$M741,
    MATCH(
      _xlfn.SWITCH(O720,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$E720:$E741, 0
    )
  ),
0
)</f>
        <v>0</v>
      </c>
      <c r="P730" s="5">
        <v>0</v>
      </c>
      <c r="Q730" s="5">
        <f t="shared" si="386"/>
        <v>0</v>
      </c>
      <c r="S730" s="22" t="s">
        <v>166</v>
      </c>
      <c r="T730" s="5" cm="1">
        <f t="array" ref="T730">IFERROR(
  INDEX($M720:$M741,
    MATCH(
      _xlfn.SWITCH(T720,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$E720:$E741, 0
    )
  ),
0
)</f>
        <v>-1</v>
      </c>
      <c r="U730" s="5">
        <v>0</v>
      </c>
      <c r="V730" s="5">
        <f t="shared" si="387"/>
        <v>-1</v>
      </c>
      <c r="X730" s="22" t="s">
        <v>166</v>
      </c>
      <c r="Y730" s="5" cm="1">
        <f t="array" ref="Y730">IFERROR(
  INDEX($M720:$M741,
    MATCH(
      _xlfn.SWITCH(Y720,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$E720:$E741, 0
    )
  ),
0
)</f>
        <v>-1</v>
      </c>
      <c r="Z730" s="5">
        <v>0</v>
      </c>
      <c r="AA730" s="5">
        <f t="shared" si="388"/>
        <v>-1</v>
      </c>
      <c r="AC730" s="22" t="s">
        <v>166</v>
      </c>
      <c r="AD730" s="5" cm="1">
        <f t="array" ref="AD730">IFERROR(
  INDEX($M720:$M741,
    MATCH(
      _xlfn.SWITCH(AD720,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$E720:$E741, 0
    )
  ),
0
)</f>
        <v>-1</v>
      </c>
      <c r="AE730" s="5">
        <v>0</v>
      </c>
      <c r="AF730" s="5">
        <f t="shared" si="389"/>
        <v>-1</v>
      </c>
    </row>
    <row r="731" spans="1:32" x14ac:dyDescent="0.3">
      <c r="E731" s="22" t="s">
        <v>135</v>
      </c>
      <c r="F731" s="6"/>
      <c r="G731" s="5">
        <f>IFERROR(INDEX(BuffData!$B$3:$W$119, MATCH($E719, BuffData!$A$3:$A$119, 0), MATCH($E731, BuffData!$B$2:$W$2, 0)),-1)</f>
        <v>0</v>
      </c>
      <c r="H731" s="5">
        <f>IFERROR(INDEX(BuffData!$X$3:$AS$119, MATCH(H718, BuffData!$A$3:$A$119, 0), MATCH($E731, BuffData!$X$2:$AS$2, 0)),-1)</f>
        <v>-1</v>
      </c>
      <c r="I731" s="5">
        <f>IFERROR(INDEX(BuffData!$AT$3:$BO$119, MATCH(I$16, BuffData!$A$3:$A$119, 0), MATCH($E731, BuffData!$AT$2:$BO$2, 0)),-1)</f>
        <v>0</v>
      </c>
      <c r="J731" s="5">
        <f>IFERROR(INDEX(BuffData!$AT$3:$BO$119, MATCH(J$16, BuffData!$A$3:$A$119, 0), MATCH($E731, BuffData!$AT$2:$BO$2, 0)),-1)</f>
        <v>0</v>
      </c>
      <c r="K731" s="5">
        <f>IFERROR(INDEX(BuffData!$AT$3:$BO$119, MATCH(K$16, BuffData!$A$3:$A$119, 0), MATCH($E731, BuffData!$AT$2:$BO$2, 0)),-1)</f>
        <v>0</v>
      </c>
      <c r="L731" s="5">
        <f>IFERROR(INDEX(SeasonData!$A$3:$W$27, MATCH(L$16, SeasonData!$A$3:$A$116, 0), MATCH(E731, SeasonData!$A$2:$W$2, 0)),-1)</f>
        <v>0</v>
      </c>
      <c r="M731" s="5">
        <f>SUM(G731:L731)</f>
        <v>-1</v>
      </c>
      <c r="N731" s="22" t="s">
        <v>123</v>
      </c>
      <c r="O731" s="5">
        <f>$M736</f>
        <v>-1</v>
      </c>
      <c r="P731" s="5">
        <v>0</v>
      </c>
      <c r="Q731" s="5">
        <f t="shared" si="386"/>
        <v>-1</v>
      </c>
      <c r="S731" s="22" t="s">
        <v>123</v>
      </c>
      <c r="T731" s="5">
        <f>$M736</f>
        <v>-1</v>
      </c>
      <c r="U731" s="5">
        <v>0</v>
      </c>
      <c r="V731" s="5">
        <f t="shared" si="387"/>
        <v>-1</v>
      </c>
      <c r="X731" s="22" t="s">
        <v>123</v>
      </c>
      <c r="Y731" s="5">
        <f>$M736</f>
        <v>-1</v>
      </c>
      <c r="Z731" s="5">
        <v>0</v>
      </c>
      <c r="AA731" s="5">
        <f t="shared" si="388"/>
        <v>-1</v>
      </c>
      <c r="AC731" s="22" t="s">
        <v>123</v>
      </c>
      <c r="AD731" s="5">
        <f>$M736</f>
        <v>-1</v>
      </c>
      <c r="AE731" s="5">
        <v>0</v>
      </c>
      <c r="AF731" s="5">
        <f t="shared" si="389"/>
        <v>-1</v>
      </c>
    </row>
    <row r="732" spans="1:32" x14ac:dyDescent="0.3">
      <c r="E732" s="22" t="s">
        <v>136</v>
      </c>
      <c r="F732" s="6"/>
      <c r="G732" s="5">
        <f>IFERROR(INDEX(BuffData!$B$3:$W$119, MATCH($E719, BuffData!$A$3:$A$119, 0), MATCH($E732, BuffData!$B$2:$W$2, 0)),-1)</f>
        <v>0</v>
      </c>
      <c r="H732" s="5">
        <f>IFERROR(INDEX(BuffData!$X$3:$AS$119, MATCH(H718, BuffData!$A$3:$A$119, 0), MATCH($E732, BuffData!$X$2:$AS$2, 0)),-1)</f>
        <v>-1</v>
      </c>
      <c r="I732" s="5">
        <f>IFERROR(INDEX(BuffData!$AT$3:$BO$119, MATCH(I$16, BuffData!$A$3:$A$119, 0), MATCH($E732, BuffData!$AT$2:$BO$2, 0)),-1)</f>
        <v>0</v>
      </c>
      <c r="J732" s="5">
        <f>IFERROR(INDEX(BuffData!$AT$3:$BO$119, MATCH(J$16, BuffData!$A$3:$A$119, 0), MATCH($E732, BuffData!$AT$2:$BO$2, 0)),-1)</f>
        <v>0</v>
      </c>
      <c r="K732" s="5">
        <f>IFERROR(INDEX(BuffData!$AT$3:$BO$119, MATCH(K$16, BuffData!$A$3:$A$119, 0), MATCH($E732, BuffData!$AT$2:$BO$2, 0)),-1)</f>
        <v>0</v>
      </c>
      <c r="L732" s="5">
        <f>IFERROR(INDEX(SeasonData!$A$3:$W$27, MATCH(L$16, SeasonData!$A$3:$A$116, 0), MATCH(E732, SeasonData!$A$2:$W$2, 0)),-1)</f>
        <v>0</v>
      </c>
      <c r="M732" s="5">
        <f t="shared" ref="M732:M736" si="391">SUM(G732:L732)</f>
        <v>-1</v>
      </c>
      <c r="N732" s="22" t="s">
        <v>162</v>
      </c>
      <c r="O732" s="5">
        <f>$M737</f>
        <v>24</v>
      </c>
      <c r="P732" s="5">
        <v>0</v>
      </c>
      <c r="Q732" s="5">
        <f t="shared" si="386"/>
        <v>24</v>
      </c>
      <c r="S732" s="22" t="s">
        <v>162</v>
      </c>
      <c r="T732" s="5">
        <f>$M737</f>
        <v>24</v>
      </c>
      <c r="U732" s="5">
        <v>0</v>
      </c>
      <c r="V732" s="5">
        <f t="shared" si="387"/>
        <v>24</v>
      </c>
      <c r="X732" s="22" t="s">
        <v>162</v>
      </c>
      <c r="Y732" s="5">
        <f>$M737</f>
        <v>24</v>
      </c>
      <c r="Z732" s="5">
        <v>0</v>
      </c>
      <c r="AA732" s="5">
        <f t="shared" si="388"/>
        <v>24</v>
      </c>
      <c r="AC732" s="22" t="s">
        <v>162</v>
      </c>
      <c r="AD732" s="5">
        <f>$M737</f>
        <v>24</v>
      </c>
      <c r="AE732" s="5">
        <v>0</v>
      </c>
      <c r="AF732" s="5">
        <f t="shared" si="389"/>
        <v>24</v>
      </c>
    </row>
    <row r="733" spans="1:32" x14ac:dyDescent="0.3">
      <c r="E733" s="22" t="s">
        <v>139</v>
      </c>
      <c r="F733" s="6"/>
      <c r="G733" s="5">
        <f>IFERROR(INDEX(BuffData!$B$3:$W$119, MATCH($E719, BuffData!$A$3:$A$119, 0), MATCH($E733, BuffData!$B$2:$W$2, 0)),-1)</f>
        <v>0</v>
      </c>
      <c r="H733" s="5">
        <f>IFERROR(INDEX(BuffData!$X$3:$AS$119, MATCH(H718, BuffData!$A$3:$A$119, 0), MATCH($E733, BuffData!$X$2:$AS$2, 0)),-1)</f>
        <v>-1</v>
      </c>
      <c r="I733" s="5">
        <f>IFERROR(INDEX(BuffData!$AT$3:$BO$119, MATCH(I$16, BuffData!$A$3:$A$119, 0), MATCH($E733, BuffData!$AT$2:$BO$2, 0)),-1)</f>
        <v>0</v>
      </c>
      <c r="J733" s="5">
        <f>IFERROR(INDEX(BuffData!$AT$3:$BO$119, MATCH(J$16, BuffData!$A$3:$A$119, 0), MATCH($E733, BuffData!$AT$2:$BO$2, 0)),-1)</f>
        <v>0</v>
      </c>
      <c r="K733" s="5">
        <f>IFERROR(INDEX(BuffData!$AT$3:$BO$119, MATCH(K$16, BuffData!$A$3:$A$119, 0), MATCH($E733, BuffData!$AT$2:$BO$2, 0)),-1)</f>
        <v>0</v>
      </c>
      <c r="L733" s="5">
        <f>IFERROR(INDEX(SeasonData!$A$3:$W$27, MATCH(L$16, SeasonData!$A$3:$A$116, 0), MATCH(E733, SeasonData!$A$2:$W$2, 0)),-1)</f>
        <v>0</v>
      </c>
      <c r="M733" s="5">
        <f t="shared" si="391"/>
        <v>-1</v>
      </c>
      <c r="N733" s="5" t="s">
        <v>104</v>
      </c>
      <c r="O733" s="5">
        <f>$M738</f>
        <v>-1</v>
      </c>
      <c r="P733" s="5">
        <v>0</v>
      </c>
      <c r="Q733" s="5">
        <f t="shared" si="386"/>
        <v>-1</v>
      </c>
      <c r="S733" s="5" t="s">
        <v>104</v>
      </c>
      <c r="T733" s="5">
        <f>$M738</f>
        <v>-1</v>
      </c>
      <c r="U733" s="5">
        <v>0</v>
      </c>
      <c r="V733" s="5">
        <f t="shared" si="387"/>
        <v>-1</v>
      </c>
      <c r="X733" s="5" t="s">
        <v>104</v>
      </c>
      <c r="Y733" s="5">
        <f>$M738</f>
        <v>-1</v>
      </c>
      <c r="Z733" s="5">
        <v>0</v>
      </c>
      <c r="AA733" s="5">
        <f t="shared" si="388"/>
        <v>-1</v>
      </c>
      <c r="AC733" s="5" t="s">
        <v>104</v>
      </c>
      <c r="AD733" s="5">
        <f>$M738</f>
        <v>-1</v>
      </c>
      <c r="AE733" s="5">
        <v>0</v>
      </c>
      <c r="AF733" s="5">
        <f t="shared" si="389"/>
        <v>-1</v>
      </c>
    </row>
    <row r="734" spans="1:32" x14ac:dyDescent="0.3">
      <c r="E734" s="22" t="s">
        <v>137</v>
      </c>
      <c r="F734" s="6"/>
      <c r="G734" s="5">
        <f>IFERROR(INDEX(BuffData!$B$3:$W$119, MATCH($E719, BuffData!$A$3:$A$119, 0), MATCH($E734, BuffData!$B$2:$W$2, 0)),-1)</f>
        <v>0</v>
      </c>
      <c r="H734" s="5">
        <f>IFERROR(INDEX(BuffData!$X$3:$AS$119, MATCH(H718, BuffData!$A$3:$A$119, 0), MATCH($E734, BuffData!$X$2:$AS$2, 0)),-1)</f>
        <v>-1</v>
      </c>
      <c r="I734" s="5">
        <f>IFERROR(INDEX(BuffData!$AT$3:$BO$119, MATCH(I$16, BuffData!$A$3:$A$119, 0), MATCH($E734, BuffData!$AT$2:$BO$2, 0)),-1)</f>
        <v>0</v>
      </c>
      <c r="J734" s="5">
        <f>IFERROR(INDEX(BuffData!$AT$3:$BO$119, MATCH(J$16, BuffData!$A$3:$A$119, 0), MATCH($E734, BuffData!$AT$2:$BO$2, 0)),-1)</f>
        <v>0</v>
      </c>
      <c r="K734" s="5">
        <f>IFERROR(INDEX(BuffData!$AT$3:$BO$119, MATCH(K$16, BuffData!$A$3:$A$119, 0), MATCH($E734, BuffData!$AT$2:$BO$2, 0)),-1)</f>
        <v>0</v>
      </c>
      <c r="L734" s="5">
        <f>IFERROR(INDEX(SeasonData!$A$3:$W$27, MATCH(L$16, SeasonData!$A$3:$A$116, 0), MATCH(E734, SeasonData!$A$2:$W$2, 0)),-1)</f>
        <v>0</v>
      </c>
      <c r="M734" s="5">
        <f t="shared" si="391"/>
        <v>-1</v>
      </c>
      <c r="N734" s="5" t="s">
        <v>110</v>
      </c>
      <c r="O734" s="5">
        <f>$M739</f>
        <v>-1</v>
      </c>
      <c r="P734" s="5">
        <v>0</v>
      </c>
      <c r="Q734" s="5">
        <f t="shared" si="386"/>
        <v>-1</v>
      </c>
      <c r="S734" s="5" t="s">
        <v>110</v>
      </c>
      <c r="T734" s="5">
        <f>$M739</f>
        <v>-1</v>
      </c>
      <c r="U734" s="5">
        <v>0</v>
      </c>
      <c r="V734" s="5">
        <f t="shared" si="387"/>
        <v>-1</v>
      </c>
      <c r="X734" s="5" t="s">
        <v>110</v>
      </c>
      <c r="Y734" s="5">
        <f>$M739</f>
        <v>-1</v>
      </c>
      <c r="Z734" s="5">
        <v>0</v>
      </c>
      <c r="AA734" s="5">
        <f t="shared" si="388"/>
        <v>-1</v>
      </c>
      <c r="AC734" s="5" t="s">
        <v>110</v>
      </c>
      <c r="AD734" s="5">
        <f>$M739</f>
        <v>-1</v>
      </c>
      <c r="AE734" s="5">
        <v>0</v>
      </c>
      <c r="AF734" s="5">
        <f t="shared" si="389"/>
        <v>-1</v>
      </c>
    </row>
    <row r="735" spans="1:32" x14ac:dyDescent="0.3">
      <c r="E735" s="22" t="s">
        <v>138</v>
      </c>
      <c r="F735" s="6"/>
      <c r="G735" s="5">
        <f>IFERROR(INDEX(BuffData!$B$3:$W$119, MATCH($E719, BuffData!$A$3:$A$119, 0), MATCH($E735, BuffData!$B$2:$W$2, 0)),-1)</f>
        <v>0</v>
      </c>
      <c r="H735" s="5">
        <f>IFERROR(INDEX(BuffData!$X$3:$AS$119, MATCH(H718, BuffData!$A$3:$A$119, 0), MATCH($E735, BuffData!$X$2:$AS$2, 0)),-1)</f>
        <v>-1</v>
      </c>
      <c r="I735" s="5">
        <f>IFERROR(INDEX(BuffData!$AT$3:$BO$119, MATCH(I$16, BuffData!$A$3:$A$119, 0), MATCH($E735, BuffData!$AT$2:$BO$2, 0)),-1)</f>
        <v>0</v>
      </c>
      <c r="J735" s="5">
        <f>IFERROR(INDEX(BuffData!$AT$3:$BO$119, MATCH(J$16, BuffData!$A$3:$A$119, 0), MATCH($E735, BuffData!$AT$2:$BO$2, 0)),-1)</f>
        <v>0</v>
      </c>
      <c r="K735" s="5">
        <f>IFERROR(INDEX(BuffData!$AT$3:$BO$119, MATCH(K$16, BuffData!$A$3:$A$119, 0), MATCH($E735, BuffData!$AT$2:$BO$2, 0)),-1)</f>
        <v>0</v>
      </c>
      <c r="L735" s="5">
        <f>IFERROR(INDEX(SeasonData!$A$3:$W$27, MATCH(L$16, SeasonData!$A$3:$A$116, 0), MATCH(E735, SeasonData!$A$2:$W$2, 0)),-1)</f>
        <v>0</v>
      </c>
      <c r="M735" s="5">
        <f t="shared" si="391"/>
        <v>-1</v>
      </c>
      <c r="N735" s="5" t="s">
        <v>133</v>
      </c>
      <c r="O735" s="5">
        <f>$M740</f>
        <v>-1</v>
      </c>
      <c r="P735" s="5">
        <v>0</v>
      </c>
      <c r="Q735" s="5">
        <f t="shared" si="386"/>
        <v>-1</v>
      </c>
      <c r="S735" s="5" t="s">
        <v>133</v>
      </c>
      <c r="T735" s="5">
        <f>$M740</f>
        <v>-1</v>
      </c>
      <c r="U735" s="5">
        <v>0</v>
      </c>
      <c r="V735" s="5">
        <f t="shared" si="387"/>
        <v>-1</v>
      </c>
      <c r="X735" s="5" t="s">
        <v>133</v>
      </c>
      <c r="Y735" s="5">
        <f>$M740</f>
        <v>-1</v>
      </c>
      <c r="Z735" s="5">
        <v>0</v>
      </c>
      <c r="AA735" s="5">
        <f t="shared" si="388"/>
        <v>-1</v>
      </c>
      <c r="AC735" s="5" t="s">
        <v>133</v>
      </c>
      <c r="AD735" s="5">
        <f>$M740</f>
        <v>-1</v>
      </c>
      <c r="AE735" s="5">
        <v>0</v>
      </c>
      <c r="AF735" s="5">
        <f t="shared" si="389"/>
        <v>-1</v>
      </c>
    </row>
    <row r="736" spans="1:32" x14ac:dyDescent="0.3">
      <c r="E736" s="22" t="s">
        <v>123</v>
      </c>
      <c r="F736" s="6"/>
      <c r="G736" s="5">
        <f>IFERROR(INDEX(BuffData!$B$3:$W$119, MATCH($E719, BuffData!$A$3:$A$119, 0), MATCH($E736, BuffData!$B$2:$W$2, 0)),-1)</f>
        <v>0</v>
      </c>
      <c r="H736" s="5">
        <f>IFERROR(
  IF(
    TRIM(INDEX(CharacterData!$G$3:$G$36, MATCH($E719, CharacterData!$A$3:$A$36, 0))) =
    TRIM(INDEX(CharacterData!$G$3:$G$36, MATCH(H718, CharacterData!$A$3:$A$36, 0))),
    INDEX(BuffData!$X$3:$AS$119,
          MATCH(H718, BuffData!$A$3:$A$119, 0),
          MATCH($E736, BuffData!$X$2:$AS$2, 0)
    ),
    0
  ),
-1
)</f>
        <v>-1</v>
      </c>
      <c r="I736" s="5">
        <f>IFERROR(
  IF(
    TRIM(INDEX(CharacterData!$G$3:$G$36, MATCH($E719, CharacterData!$A$3:$A$36, 0))) =
    TRIM(INDEX(CharacterData!$G$3:$G$36, MATCH(I718, CharacterData!$A$3:$A$36, 0))),
    INDEX(BuffData!$AT$3:$BO$119,
          MATCH(I718, BuffData!$A$3:$A$119, 0),
          MATCH($E736, BuffData!$AT$2:$BO$2, 0)
    ),
    0
  ),
-1
)</f>
        <v>0</v>
      </c>
      <c r="J736" s="5">
        <f>IFERROR(
  IF(
    TRIM(INDEX(CharacterData!$G$3:$G$36, MATCH($E719, CharacterData!$A$3:$A$36, 0))) =
    TRIM(INDEX(CharacterData!$G$3:$G$36, MATCH(J718, CharacterData!$A$3:$A$36, 0))),
    INDEX(BuffData!$AT$3:$BO$119,
          MATCH(J718, BuffData!$A$3:$A$119, 0),
          MATCH($E736, BuffData!$AT$2:$BO$2, 0)
    ),
    0
  ),
-1
)</f>
        <v>0</v>
      </c>
      <c r="K736" s="5">
        <f>IFERROR(
  IF(
    TRIM(INDEX(CharacterData!$G$3:$G$36, MATCH($E719, CharacterData!$A$3:$A$36, 0))) =
    TRIM(INDEX(CharacterData!$G$3:$G$36, MATCH(K718, CharacterData!$A$3:$A$36, 0))),
    INDEX(BuffData!$AT$3:$BO$119,
          MATCH(K718, BuffData!$A$3:$A$119, 0),
          MATCH($E736, BuffData!$AT$2:$BO$2, 0)
    ),
    0
  ),
-1
)</f>
        <v>0</v>
      </c>
      <c r="L736" s="5">
        <f>IFERROR(
  IF(
    TRIM(INDEX(CharacterData!$G$3:$G$36, MATCH($E719, CharacterData!$A$3:$A$36, 0))) =
    TRIM(INDEX(CharacterData!$G$3:$G$36, MATCH(L718, CharacterData!$A$3:$A$36, 0))),
    INDEX(SeasonData!$A$3:$W$27,
          MATCH(L718, SeasonData!$A$3:$A$27, 0),
          MATCH($E736, SeasonData!$A$2:$W$2, 0)
    ),
    0
  ),
-1
)</f>
        <v>0</v>
      </c>
      <c r="M736" s="5">
        <f t="shared" si="391"/>
        <v>-1</v>
      </c>
    </row>
    <row r="737" spans="1:52" x14ac:dyDescent="0.3">
      <c r="E737" s="22" t="s">
        <v>162</v>
      </c>
      <c r="F737" s="6"/>
      <c r="G737" s="5">
        <f>IFERROR(INDEX(BuffData!$B$3:$W$119, MATCH($E719, BuffData!$A$3:$A$119, 0), MATCH($E737, BuffData!$B$2:$W$2, 0)),-1)</f>
        <v>0</v>
      </c>
      <c r="H737" s="5">
        <f>IFERROR(INDEX(BuffData!$X$3:$AS$119, MATCH(H718, BuffData!$A$3:$A$119, 0), MATCH($E737, BuffData!$X$2:$AS$2, 0)),-1)</f>
        <v>-1</v>
      </c>
      <c r="I737" s="5">
        <f>IFERROR(INDEX(BuffData!$AT$3:$BO$119, MATCH(I$16, BuffData!$A$3:$A$119, 0), MATCH($E737, BuffData!$AT$2:$BO$2, 0)),-1)</f>
        <v>0</v>
      </c>
      <c r="J737" s="5">
        <f>IFERROR(INDEX(BuffData!$AT$3:$BO$119, MATCH(J$16, BuffData!$A$3:$A$119, 0), MATCH($E737, BuffData!$AT$2:$BO$2, 0)),-1)</f>
        <v>0</v>
      </c>
      <c r="K737" s="5">
        <f>IFERROR(INDEX(BuffData!$AT$3:$BO$119, MATCH(K$16, BuffData!$A$3:$A$119, 0), MATCH($E737, BuffData!$AT$2:$BO$2, 0)),-1)</f>
        <v>25</v>
      </c>
      <c r="L737" s="5">
        <f>IFERROR(INDEX(SeasonData!$A$3:$W$27, MATCH(L$16, SeasonData!$A$3:$A$116, 0), MATCH(E737, SeasonData!$A$2:$W$2, 0)),-1)</f>
        <v>0</v>
      </c>
      <c r="M737" s="5">
        <f>SUM(G737:L737)</f>
        <v>24</v>
      </c>
      <c r="O737" s="5" t="s">
        <v>167</v>
      </c>
      <c r="P737" s="5">
        <f>Q722 * (Q723+100)/100 * Q724/100 * ((1-Q725/100) + Q725/100*Q726/100) * (Q727+Q728+Q729+100)/100 * (Q730+Q731+Q732+100)/100 * (800 + 8*$N$3 ) / (800 + 8*$N$3 + (792 + 8*$N$4)*(1-Q733/100)) * (1+Q734/100) * (1 - $Q$3/100 + Q735/100)</f>
        <v>2262.898899907349</v>
      </c>
      <c r="T737" s="5" t="s">
        <v>167</v>
      </c>
      <c r="U737" s="5">
        <f>V722 * (V723+100)/100 * V724/100 * ((1-V725/100) + V725/100*V726/100) * (V727+V728+V729+100)/100 * (V730+V731+V732+100)/100 * (800 + 8*$N$3 ) / (800 + 8*$N$3 + (792 + 8*$N$4)*(1-V733/100)) * (1+V734/100) * (1 - $Q$3/100 + V735/100)</f>
        <v>6409.3471921855707</v>
      </c>
      <c r="Y737" s="5" t="s">
        <v>167</v>
      </c>
      <c r="Z737" s="5">
        <f>AA722 * (AA723+100)/100 * AA724/100 * ((1-AA725/100) + AA725/100*AA726/100) * (AA727+AA728+AA729+100)/100 * (AA730+AA731+AA732+100)/100 * (800 + 8*$N$3 ) / (800 + 8*$N$3 + (792 + 8*$N$4)*(1-AA733/100)) * (1+AA734/100) * (1 - $Q$3/100 + AA735/100)</f>
        <v>4021.2868818829902</v>
      </c>
      <c r="AD737" s="5" t="s">
        <v>167</v>
      </c>
      <c r="AE737" s="5">
        <f>AF722 * (AF723+100)/100 * AF724/100 * ((1-AF725/100) + AF725/100*AF726/100) * (AF727+AF728+AF729+100)/100 * (AF730+AF731+AF732+100)/100 * (800 + 8*$N$3 ) / (800 + 8*$N$3 + (792 + 8*$N$4)*(1-AF733/100)) * (1+AF734/100) * (1 - $Q$3/100 + AF735/100)</f>
        <v>4466.0996207728404</v>
      </c>
    </row>
    <row r="738" spans="1:52" x14ac:dyDescent="0.3">
      <c r="E738" s="5" t="s">
        <v>104</v>
      </c>
      <c r="F738" s="6"/>
      <c r="G738" s="5">
        <f>IFERROR(INDEX(BuffData!$B$3:$W$119, MATCH($E719, BuffData!$A$3:$A$119, 0), MATCH($E738, BuffData!$B$2:$W$2, 0)),-1)</f>
        <v>0</v>
      </c>
      <c r="H738" s="5">
        <f>IFERROR(INDEX(BuffData!$X$3:$AS$119, MATCH(H718, BuffData!$A$3:$A$119, 0), MATCH($E738, BuffData!$X$2:$AS$2, 0)),-1)</f>
        <v>-1</v>
      </c>
      <c r="I738" s="5">
        <f>IFERROR(INDEX(BuffData!$AT$3:$BO$119, MATCH(I$16, BuffData!$A$3:$A$119, 0), MATCH($E738, BuffData!$AT$2:$BO$2, 0)),-1)</f>
        <v>0</v>
      </c>
      <c r="J738" s="5">
        <f>IFERROR(INDEX(BuffData!$AT$3:$BO$119, MATCH(J$16, BuffData!$A$3:$A$119, 0), MATCH($E738, BuffData!$AT$2:$BO$2, 0)),-1)</f>
        <v>0</v>
      </c>
      <c r="K738" s="5">
        <f>IFERROR(INDEX(BuffData!$AT$3:$BO$119, MATCH(K$16, BuffData!$A$3:$A$119, 0), MATCH($E738, BuffData!$AT$2:$BO$2, 0)),-1)</f>
        <v>0</v>
      </c>
      <c r="L738" s="5">
        <f>IFERROR(INDEX(SeasonData!$A$3:$W$27, MATCH(L$16, SeasonData!$A$3:$A$116, 0), MATCH(E738, SeasonData!$A$2:$W$2, 0)),-1)</f>
        <v>0</v>
      </c>
      <c r="M738" s="5">
        <f t="shared" ref="M738:M740" si="392">SUM(G738:L738)</f>
        <v>-1</v>
      </c>
    </row>
    <row r="739" spans="1:52" x14ac:dyDescent="0.3">
      <c r="E739" s="5" t="s">
        <v>110</v>
      </c>
      <c r="F739" s="6"/>
      <c r="G739" s="5">
        <f>IFERROR(INDEX(BuffData!$B$3:$W$119, MATCH($E719, BuffData!$A$3:$A$119, 0), MATCH($E739, BuffData!$B$2:$W$2, 0)),-1)</f>
        <v>0</v>
      </c>
      <c r="H739" s="5">
        <f>IFERROR(INDEX(BuffData!$X$3:$AS$119, MATCH(H718, BuffData!$A$3:$A$119, 0), MATCH($E739, BuffData!$X$2:$AS$2, 0)),-1)</f>
        <v>-1</v>
      </c>
      <c r="I739" s="5">
        <f>IFERROR(INDEX(BuffData!$AT$3:$BO$119, MATCH(I$16, BuffData!$A$3:$A$119, 0), MATCH($E739, BuffData!$AT$2:$BO$2, 0)),-1)</f>
        <v>0</v>
      </c>
      <c r="J739" s="5">
        <f>IFERROR(INDEX(BuffData!$AT$3:$BO$119, MATCH(J$16, BuffData!$A$3:$A$119, 0), MATCH($E739, BuffData!$AT$2:$BO$2, 0)),-1)</f>
        <v>0</v>
      </c>
      <c r="K739" s="5">
        <f>IFERROR(INDEX(BuffData!$AT$3:$BO$119, MATCH(K$16, BuffData!$A$3:$A$119, 0), MATCH($E739, BuffData!$AT$2:$BO$2, 0)),-1)</f>
        <v>0</v>
      </c>
      <c r="L739" s="5">
        <f>IFERROR(INDEX(SeasonData!$A$3:$W$27, MATCH(L$16, SeasonData!$A$3:$A$116, 0), MATCH(E739, SeasonData!$A$2:$W$2, 0)),-1)</f>
        <v>0</v>
      </c>
      <c r="M739" s="5">
        <f t="shared" si="392"/>
        <v>-1</v>
      </c>
    </row>
    <row r="740" spans="1:52" x14ac:dyDescent="0.3">
      <c r="E740" s="5" t="s">
        <v>133</v>
      </c>
      <c r="F740" s="6"/>
      <c r="G740" s="5">
        <f>IFERROR(INDEX(BuffData!$B$3:$W$119, MATCH($E719, BuffData!$A$3:$A$119, 0), MATCH($E740, BuffData!$B$2:$W$2, 0)),-1)</f>
        <v>0</v>
      </c>
      <c r="H740" s="5">
        <f>IFERROR(INDEX(BuffData!$X$3:$AS$119, MATCH(H718, BuffData!$A$3:$A$119, 0), MATCH($E740, BuffData!$X$2:$AS$2, 0)),-1)</f>
        <v>-1</v>
      </c>
      <c r="I740" s="5">
        <f>IFERROR(INDEX(BuffData!$AT$3:$BO$119, MATCH(I$16, BuffData!$A$3:$A$119, 0), MATCH($E740, BuffData!$AT$2:$BO$2, 0)),-1)</f>
        <v>0</v>
      </c>
      <c r="J740" s="5">
        <f>IFERROR(INDEX(BuffData!$AT$3:$BO$119, MATCH(J$16, BuffData!$A$3:$A$119, 0), MATCH($E740, BuffData!$AT$2:$BO$2, 0)),-1)</f>
        <v>0</v>
      </c>
      <c r="K740" s="5">
        <f>IFERROR(INDEX(BuffData!$AT$3:$BO$119, MATCH(K$16, BuffData!$A$3:$A$119, 0), MATCH($E740, BuffData!$AT$2:$BO$2, 0)),-1)</f>
        <v>0</v>
      </c>
      <c r="L740" s="5">
        <f>IFERROR(INDEX(SeasonData!$A$3:$W$27, MATCH(L$16, SeasonData!$A$3:$A$116, 0), MATCH(E740, SeasonData!$A$2:$W$2, 0)),-1)</f>
        <v>0</v>
      </c>
      <c r="M740" s="5">
        <f t="shared" si="392"/>
        <v>-1</v>
      </c>
    </row>
    <row r="744" spans="1:52" x14ac:dyDescent="0.3">
      <c r="H744" s="5" t="str">
        <f>IFERROR(
  CHOOSE(
    MATCH(E745, $E$2:$E$4, 0),
    $E$3, $E$4, $E$2
  ),
  "선택 필요"
)</f>
        <v>선택 필요</v>
      </c>
      <c r="I744" s="5" t="str">
        <f>$E$2</f>
        <v>유노</v>
      </c>
      <c r="J744" s="5" t="str">
        <f>$E$3</f>
        <v>린네</v>
      </c>
      <c r="K744" s="5" t="str">
        <f>$E$4</f>
        <v>모니에</v>
      </c>
      <c r="L744" s="5" t="str">
        <f>$K$3</f>
        <v>능양</v>
      </c>
      <c r="N744" s="23" t="s">
        <v>152</v>
      </c>
    </row>
    <row r="745" spans="1:52" x14ac:dyDescent="0.3">
      <c r="E745" s="23" t="s">
        <v>42</v>
      </c>
      <c r="F745" s="5" t="s">
        <v>143</v>
      </c>
      <c r="G745" s="5" t="s">
        <v>105</v>
      </c>
      <c r="H745" s="5" t="s">
        <v>142</v>
      </c>
      <c r="I745" s="5" t="s">
        <v>124</v>
      </c>
      <c r="J745" s="5" t="s">
        <v>125</v>
      </c>
      <c r="K745" s="5" t="s">
        <v>151</v>
      </c>
      <c r="L745" s="5" t="s">
        <v>149</v>
      </c>
      <c r="M745" s="5" t="s">
        <v>109</v>
      </c>
      <c r="N745" s="5" t="s">
        <v>150</v>
      </c>
      <c r="O745" s="153" t="s">
        <v>114</v>
      </c>
      <c r="P745" s="154"/>
      <c r="Q745" s="155"/>
      <c r="S745" s="5" t="s">
        <v>150</v>
      </c>
      <c r="T745" s="153" t="s">
        <v>263</v>
      </c>
      <c r="U745" s="154"/>
      <c r="V745" s="155"/>
      <c r="X745" s="5" t="s">
        <v>150</v>
      </c>
      <c r="Y745" s="153" t="s">
        <v>264</v>
      </c>
      <c r="Z745" s="154"/>
      <c r="AA745" s="155"/>
      <c r="AC745" s="5" t="s">
        <v>150</v>
      </c>
      <c r="AD745" s="153" t="s">
        <v>265</v>
      </c>
      <c r="AE745" s="154"/>
      <c r="AF745" s="155"/>
      <c r="AH745" s="5" t="s">
        <v>150</v>
      </c>
      <c r="AI745" s="153" t="s">
        <v>266</v>
      </c>
      <c r="AJ745" s="154"/>
      <c r="AK745" s="155"/>
      <c r="AM745" s="5" t="s">
        <v>150</v>
      </c>
      <c r="AN745" s="153" t="s">
        <v>156</v>
      </c>
      <c r="AO745" s="154"/>
      <c r="AP745" s="155"/>
      <c r="AR745" s="5" t="s">
        <v>150</v>
      </c>
      <c r="AS745" s="153" t="s">
        <v>155</v>
      </c>
      <c r="AT745" s="154"/>
      <c r="AU745" s="155"/>
      <c r="AW745" s="5" t="s">
        <v>150</v>
      </c>
      <c r="AX745" s="153" t="s">
        <v>177</v>
      </c>
      <c r="AY745" s="154"/>
      <c r="AZ745" s="155"/>
    </row>
    <row r="746" spans="1:52" x14ac:dyDescent="0.3">
      <c r="E746" s="5" t="s">
        <v>115</v>
      </c>
      <c r="F746" s="5">
        <f>INDEX(CharacterData!$A$3:$AV$36, MATCH(E745, CharacterData!$A$3:$A$36, 0), MATCH($E746, CharacterData!$A$2:$AV$2, 0))</f>
        <v>925</v>
      </c>
      <c r="G746" s="6"/>
      <c r="H746" s="6"/>
      <c r="I746" s="6"/>
      <c r="J746" s="6"/>
      <c r="K746" s="6"/>
      <c r="L746" s="6"/>
      <c r="M746" s="5">
        <f>F746</f>
        <v>925</v>
      </c>
      <c r="N746" s="5" t="s">
        <v>118</v>
      </c>
      <c r="O746" s="153" t="s">
        <v>159</v>
      </c>
      <c r="P746" s="154"/>
      <c r="Q746" s="155"/>
      <c r="S746" s="5" t="s">
        <v>118</v>
      </c>
      <c r="T746" s="153" t="s">
        <v>171</v>
      </c>
      <c r="U746" s="154"/>
      <c r="V746" s="155"/>
      <c r="X746" s="5" t="s">
        <v>118</v>
      </c>
      <c r="Y746" s="153" t="s">
        <v>171</v>
      </c>
      <c r="Z746" s="154"/>
      <c r="AA746" s="155"/>
      <c r="AC746" s="5" t="s">
        <v>118</v>
      </c>
      <c r="AD746" s="153" t="s">
        <v>171</v>
      </c>
      <c r="AE746" s="154"/>
      <c r="AF746" s="155"/>
      <c r="AH746" s="5" t="s">
        <v>118</v>
      </c>
      <c r="AI746" s="153" t="s">
        <v>164</v>
      </c>
      <c r="AJ746" s="154"/>
      <c r="AK746" s="155"/>
      <c r="AM746" s="5" t="s">
        <v>118</v>
      </c>
      <c r="AN746" s="153" t="s">
        <v>171</v>
      </c>
      <c r="AO746" s="154"/>
      <c r="AP746" s="155"/>
      <c r="AR746" s="5" t="s">
        <v>118</v>
      </c>
      <c r="AS746" s="153" t="s">
        <v>172</v>
      </c>
      <c r="AT746" s="154"/>
      <c r="AU746" s="155"/>
      <c r="AW746" s="5" t="s">
        <v>118</v>
      </c>
      <c r="AX746" s="153" t="s">
        <v>159</v>
      </c>
      <c r="AY746" s="154"/>
      <c r="AZ746" s="155"/>
    </row>
    <row r="747" spans="1:52" x14ac:dyDescent="0.3">
      <c r="A747" s="1" t="s">
        <v>42</v>
      </c>
      <c r="B747" s="1" t="s">
        <v>178</v>
      </c>
      <c r="C747" s="1">
        <f>P763+U763+Z763+AE763+AJ763+AO763+AT763+AY763+BD763+BI763+BN763+BS763+BX763+CC763+CH763+CM763</f>
        <v>469532.46083048999</v>
      </c>
      <c r="E747" s="5" t="s">
        <v>116</v>
      </c>
      <c r="F747" s="5">
        <f>INDEX(CharacterData!$A$3:$AV$36, MATCH(E745, CharacterData!$A$3:$A$36, 0), MATCH($E747, CharacterData!$A$2:$AV$2, 0))</f>
        <v>112.83783783783784</v>
      </c>
      <c r="G747" s="5">
        <f>IFERROR(INDEX(BuffData!$B$3:$W$119, MATCH($E745, BuffData!$A$3:$A$119, 0), MATCH("공격력 버프", BuffData!$B$2:$W$2, 0)),-1)</f>
        <v>24</v>
      </c>
      <c r="H747" s="5">
        <f>IFERROR(INDEX(BuffData!$X$3:$AS$119, MATCH(H744, BuffData!$A$3:$A$119, 0), MATCH("공격력 버프", BuffData!$X$2:$AS$2, 0)),-1)</f>
        <v>-1</v>
      </c>
      <c r="I747" s="5">
        <f>IFERROR(INDEX(BuffData!$AT$3:$BO$119, MATCH(I$16, BuffData!$A$3:$A$119, 0), MATCH("공격력 버프", BuffData!$AT$2:$BO$2, 0)),-1)</f>
        <v>0</v>
      </c>
      <c r="J747" s="5">
        <f>IFERROR(INDEX(BuffData!$AT$3:$BO$119, MATCH(J$16, BuffData!$A$3:$A$119, 0), MATCH("공격력 버프", BuffData!$AT$2:$BO$2, 0)),-1)</f>
        <v>0</v>
      </c>
      <c r="K747" s="5">
        <f>IFERROR(INDEX(BuffData!$AT$3:$BO$119, MATCH(K$16, BuffData!$A$3:$A$119, 0), MATCH("공격력 버프", BuffData!$AT$2:$BO$2, 0)),-1)</f>
        <v>25</v>
      </c>
      <c r="L747" s="5">
        <f>IFERROR(INDEX(SeasonData!$A$3:$W$27, MATCH(L$16, SeasonData!$A$3:$A$116, 0), MATCH("공격력 버프", SeasonData!$A$2:$W$2, 0)),-1)</f>
        <v>0</v>
      </c>
      <c r="M747" s="5">
        <f>SUM(F747:L747)</f>
        <v>160.83783783783784</v>
      </c>
      <c r="N747" s="5"/>
      <c r="O747" s="5" t="s">
        <v>112</v>
      </c>
      <c r="P747" s="5" t="s">
        <v>113</v>
      </c>
      <c r="Q747" s="5" t="s">
        <v>111</v>
      </c>
      <c r="S747" s="5"/>
      <c r="T747" s="5" t="s">
        <v>112</v>
      </c>
      <c r="U747" s="5" t="s">
        <v>113</v>
      </c>
      <c r="V747" s="5" t="s">
        <v>111</v>
      </c>
      <c r="X747" s="5"/>
      <c r="Y747" s="5" t="s">
        <v>112</v>
      </c>
      <c r="Z747" s="5" t="s">
        <v>113</v>
      </c>
      <c r="AA747" s="5" t="s">
        <v>111</v>
      </c>
      <c r="AC747" s="5"/>
      <c r="AD747" s="5" t="s">
        <v>112</v>
      </c>
      <c r="AE747" s="5" t="s">
        <v>113</v>
      </c>
      <c r="AF747" s="5" t="s">
        <v>111</v>
      </c>
      <c r="AH747" s="5"/>
      <c r="AI747" s="5" t="s">
        <v>112</v>
      </c>
      <c r="AJ747" s="5" t="s">
        <v>113</v>
      </c>
      <c r="AK747" s="5" t="s">
        <v>111</v>
      </c>
      <c r="AM747" s="5"/>
      <c r="AN747" s="5" t="s">
        <v>112</v>
      </c>
      <c r="AO747" s="5" t="s">
        <v>113</v>
      </c>
      <c r="AP747" s="5" t="s">
        <v>111</v>
      </c>
      <c r="AR747" s="5"/>
      <c r="AS747" s="5" t="s">
        <v>112</v>
      </c>
      <c r="AT747" s="5" t="s">
        <v>113</v>
      </c>
      <c r="AU747" s="5" t="s">
        <v>111</v>
      </c>
      <c r="AW747" s="5"/>
      <c r="AX747" s="5" t="s">
        <v>112</v>
      </c>
      <c r="AY747" s="5" t="s">
        <v>113</v>
      </c>
      <c r="AZ747" s="5" t="s">
        <v>111</v>
      </c>
    </row>
    <row r="748" spans="1:52" x14ac:dyDescent="0.3">
      <c r="B748" s="1" t="s">
        <v>179</v>
      </c>
      <c r="C748" s="1">
        <v>13.1</v>
      </c>
      <c r="E748" s="5" t="s">
        <v>1</v>
      </c>
      <c r="F748" s="5">
        <f>INDEX(CharacterData!$A$3:$AV$36, MATCH(E745, CharacterData!$A$3:$A$36, 0), MATCH($E748, CharacterData!$A$2:$AV$2, 0))</f>
        <v>88.2</v>
      </c>
      <c r="G748" s="5">
        <f>IFERROR(INDEX(BuffData!$B$3:$W$119, MATCH($E745, BuffData!$A$3:$A$119, 0), MATCH($E748, BuffData!$B$2:$W$2, 0)),-1)</f>
        <v>0</v>
      </c>
      <c r="H748" s="5">
        <f>IFERROR(INDEX(BuffData!$X$3:$AS$119, MATCH(H744, BuffData!$A$3:$A$119, 0), MATCH($E748, BuffData!$X$2:$AS$2, 0)),-1)</f>
        <v>-1</v>
      </c>
      <c r="I748" s="5">
        <f>IFERROR(INDEX(BuffData!$AT$3:$BO$119, MATCH(I$16, BuffData!$A$3:$A$119, 0), MATCH($E748, BuffData!$AT$2:$BO$2, 0)),-1)</f>
        <v>0</v>
      </c>
      <c r="J748" s="5">
        <f>IFERROR(INDEX(BuffData!$AT$3:$BO$119, MATCH(J$16, BuffData!$A$3:$A$119, 0), MATCH($E748, BuffData!$AT$2:$BO$2, 0)),-1)</f>
        <v>0</v>
      </c>
      <c r="K748" s="5">
        <f>IFERROR(INDEX(BuffData!$AT$3:$BO$119, MATCH(K$16, BuffData!$A$3:$A$119, 0), MATCH($E748, BuffData!$AT$2:$BO$2, 0)),-1)</f>
        <v>0</v>
      </c>
      <c r="L748" s="5">
        <f>IFERROR(INDEX(SeasonData!$A$3:$W$27, MATCH(L$16, SeasonData!$A$3:$A$116, 0), MATCH(E748, SeasonData!$A$2:$W$2, 0)),-1)</f>
        <v>0</v>
      </c>
      <c r="M748" s="5">
        <f t="shared" ref="M748:M754" si="393">SUM(F748:L748)</f>
        <v>87.2</v>
      </c>
      <c r="N748" s="5" t="s">
        <v>115</v>
      </c>
      <c r="O748" s="6"/>
      <c r="P748" s="6"/>
      <c r="Q748" s="5">
        <f>$M746</f>
        <v>925</v>
      </c>
      <c r="S748" s="5" t="s">
        <v>115</v>
      </c>
      <c r="T748" s="6"/>
      <c r="U748" s="6"/>
      <c r="V748" s="5">
        <f>$M746</f>
        <v>925</v>
      </c>
      <c r="X748" s="5" t="s">
        <v>115</v>
      </c>
      <c r="Y748" s="6"/>
      <c r="Z748" s="6"/>
      <c r="AA748" s="5">
        <f>$M746</f>
        <v>925</v>
      </c>
      <c r="AC748" s="5" t="s">
        <v>115</v>
      </c>
      <c r="AD748" s="6"/>
      <c r="AE748" s="6"/>
      <c r="AF748" s="5">
        <f>$M746</f>
        <v>925</v>
      </c>
      <c r="AH748" s="5" t="s">
        <v>115</v>
      </c>
      <c r="AI748" s="6"/>
      <c r="AJ748" s="6"/>
      <c r="AK748" s="5">
        <f>$M746</f>
        <v>925</v>
      </c>
      <c r="AM748" s="5" t="s">
        <v>115</v>
      </c>
      <c r="AN748" s="6"/>
      <c r="AO748" s="6"/>
      <c r="AP748" s="5">
        <f>$M746</f>
        <v>925</v>
      </c>
      <c r="AR748" s="5" t="s">
        <v>115</v>
      </c>
      <c r="AS748" s="6"/>
      <c r="AT748" s="6"/>
      <c r="AU748" s="5">
        <f>$M746</f>
        <v>925</v>
      </c>
      <c r="AW748" s="5" t="s">
        <v>115</v>
      </c>
      <c r="AX748" s="6"/>
      <c r="AY748" s="6"/>
      <c r="AZ748" s="5">
        <f>$M746</f>
        <v>925</v>
      </c>
    </row>
    <row r="749" spans="1:52" x14ac:dyDescent="0.3">
      <c r="E749" s="5" t="s">
        <v>87</v>
      </c>
      <c r="F749" s="5">
        <f>INDEX(CharacterData!$A$3:$AV$36, MATCH(E745, CharacterData!$A$3:$A$36, 0), MATCH($E749, CharacterData!$A$2:$AV$2, 0))</f>
        <v>200.4</v>
      </c>
      <c r="G749" s="5">
        <f>IFERROR(INDEX(BuffData!$B$3:$W$119, MATCH($E745, BuffData!$A$3:$A$119, 0), MATCH($E749, BuffData!$B$2:$W$2, 0)),-1)</f>
        <v>0</v>
      </c>
      <c r="H749" s="5">
        <f>IFERROR(INDEX(BuffData!$X$3:$AS$119, MATCH(H744, BuffData!$A$3:$A$119, 0), MATCH($E749, BuffData!$X$2:$AS$2, 0)),-1)</f>
        <v>-1</v>
      </c>
      <c r="I749" s="5">
        <f>IFERROR(INDEX(BuffData!$AT$3:$BO$119, MATCH(I$16, BuffData!$A$3:$A$119, 0), MATCH($E749, BuffData!$AT$2:$BO$2, 0)),-1)</f>
        <v>0</v>
      </c>
      <c r="J749" s="5">
        <f>IFERROR(INDEX(BuffData!$AT$3:$BO$119, MATCH(J$16, BuffData!$A$3:$A$119, 0), MATCH($E749, BuffData!$AT$2:$BO$2, 0)),-1)</f>
        <v>0</v>
      </c>
      <c r="K749" s="5">
        <f>IFERROR(INDEX(BuffData!$AT$3:$BO$119, MATCH(K$16, BuffData!$A$3:$A$119, 0), MATCH($E749, BuffData!$AT$2:$BO$2, 0)),-1)</f>
        <v>20</v>
      </c>
      <c r="L749" s="5">
        <f>IFERROR(INDEX(SeasonData!$A$3:$W$27, MATCH(L$16, SeasonData!$A$3:$A$116, 0), MATCH(E749, SeasonData!$A$2:$W$2, 0)),-1)</f>
        <v>0</v>
      </c>
      <c r="M749" s="5">
        <f t="shared" si="393"/>
        <v>219.4</v>
      </c>
      <c r="N749" s="5" t="s">
        <v>116</v>
      </c>
      <c r="O749" s="5">
        <f>ROUND($M747,2)</f>
        <v>160.84</v>
      </c>
      <c r="P749" s="5">
        <v>0</v>
      </c>
      <c r="Q749" s="5">
        <f>P749+O749</f>
        <v>160.84</v>
      </c>
      <c r="S749" s="5" t="s">
        <v>116</v>
      </c>
      <c r="T749" s="5">
        <f>ROUND($M747,2)</f>
        <v>160.84</v>
      </c>
      <c r="U749" s="5">
        <v>0</v>
      </c>
      <c r="V749" s="5">
        <f>U749+T749</f>
        <v>160.84</v>
      </c>
      <c r="X749" s="5" t="s">
        <v>116</v>
      </c>
      <c r="Y749" s="5">
        <f>ROUND($M747,2)</f>
        <v>160.84</v>
      </c>
      <c r="Z749" s="5">
        <v>0</v>
      </c>
      <c r="AA749" s="5">
        <f>Z749+Y749</f>
        <v>160.84</v>
      </c>
      <c r="AC749" s="5" t="s">
        <v>116</v>
      </c>
      <c r="AD749" s="5">
        <f>ROUND($M747,2)</f>
        <v>160.84</v>
      </c>
      <c r="AE749" s="5">
        <v>0</v>
      </c>
      <c r="AF749" s="5">
        <f>AE749+AD749</f>
        <v>160.84</v>
      </c>
      <c r="AH749" s="5" t="s">
        <v>116</v>
      </c>
      <c r="AI749" s="5">
        <f>ROUND($M747,2)</f>
        <v>160.84</v>
      </c>
      <c r="AJ749" s="5">
        <v>0</v>
      </c>
      <c r="AK749" s="5">
        <f>AJ749+AI749</f>
        <v>160.84</v>
      </c>
      <c r="AM749" s="5" t="s">
        <v>116</v>
      </c>
      <c r="AN749" s="5">
        <f>ROUND($M747,2)</f>
        <v>160.84</v>
      </c>
      <c r="AO749" s="5">
        <v>0</v>
      </c>
      <c r="AP749" s="5">
        <f>AO749+AN749</f>
        <v>160.84</v>
      </c>
      <c r="AR749" s="5" t="s">
        <v>116</v>
      </c>
      <c r="AS749" s="5">
        <f>ROUND($M747,2)</f>
        <v>160.84</v>
      </c>
      <c r="AT749" s="5">
        <v>0</v>
      </c>
      <c r="AU749" s="5">
        <f>AT749+AS749</f>
        <v>160.84</v>
      </c>
      <c r="AW749" s="5" t="s">
        <v>116</v>
      </c>
      <c r="AX749" s="5">
        <f>ROUND($M747,2)</f>
        <v>160.84</v>
      </c>
      <c r="AY749" s="5">
        <v>0</v>
      </c>
      <c r="AZ749" s="5">
        <f>AY749+AX749</f>
        <v>160.84</v>
      </c>
    </row>
    <row r="750" spans="1:52" x14ac:dyDescent="0.3">
      <c r="E750" s="21" t="s">
        <v>99</v>
      </c>
      <c r="F750" s="5">
        <f>INDEX(CharacterData!$A$3:$AV$36, MATCH(E745, CharacterData!$A$3:$A$36, 0), MATCH($E750, CharacterData!$A$2:$AV$2, 0))</f>
        <v>27</v>
      </c>
      <c r="G750" s="5">
        <f>IFERROR(INDEX(BuffData!$B$3:$W$119, MATCH($E745, BuffData!$A$3:$A$119, 0), MATCH($E750, BuffData!$B$2:$W$2, 0)),-1)</f>
        <v>0</v>
      </c>
      <c r="H750" s="5">
        <f>IFERROR(INDEX(BuffData!$X$3:$AS$119, MATCH(H744, BuffData!$A$3:$A$119, 0), MATCH($E750, BuffData!$X$2:$AS$2, 0)),-1)</f>
        <v>-1</v>
      </c>
      <c r="I750" s="5">
        <f>IFERROR(INDEX(BuffData!$AT$3:$BO$119, MATCH(I$16, BuffData!$A$3:$A$119, 0), MATCH($E750, BuffData!$AT$2:$BO$2, 0)),-1)</f>
        <v>0</v>
      </c>
      <c r="J750" s="5">
        <f>IFERROR(INDEX(BuffData!$AT$3:$BO$119, MATCH(J$16, BuffData!$A$3:$A$119, 0), MATCH($E750, BuffData!$AT$2:$BO$2, 0)),-1)</f>
        <v>0</v>
      </c>
      <c r="K750" s="5">
        <f>IFERROR(INDEX(BuffData!$AT$3:$BO$119, MATCH(K$16, BuffData!$A$3:$A$119, 0), MATCH($E750, BuffData!$AT$2:$BO$2, 0)),-1)</f>
        <v>0</v>
      </c>
      <c r="L750" s="5">
        <f>IFERROR(INDEX(SeasonData!$A$3:$W$27, MATCH(L$16, SeasonData!$A$3:$A$116, 0), MATCH(E750, SeasonData!$A$2:$W$2, 0)),-1)</f>
        <v>0</v>
      </c>
      <c r="M750" s="5">
        <f t="shared" si="393"/>
        <v>26</v>
      </c>
      <c r="N750" s="5" t="s">
        <v>117</v>
      </c>
      <c r="O750" s="6"/>
      <c r="P750" s="5">
        <v>0</v>
      </c>
      <c r="Q750" s="24">
        <v>198.8</v>
      </c>
      <c r="S750" s="5" t="s">
        <v>117</v>
      </c>
      <c r="T750" s="6"/>
      <c r="U750" s="5">
        <v>0</v>
      </c>
      <c r="V750" s="24">
        <v>612.9</v>
      </c>
      <c r="X750" s="5" t="s">
        <v>117</v>
      </c>
      <c r="Y750" s="6"/>
      <c r="Z750" s="5">
        <v>0</v>
      </c>
      <c r="AA750" s="24">
        <v>339.2</v>
      </c>
      <c r="AC750" s="5" t="s">
        <v>117</v>
      </c>
      <c r="AD750" s="6"/>
      <c r="AE750" s="5">
        <v>0</v>
      </c>
      <c r="AF750" s="24">
        <v>253.3</v>
      </c>
      <c r="AH750" s="5" t="s">
        <v>117</v>
      </c>
      <c r="AI750" s="6"/>
      <c r="AJ750" s="5">
        <v>0</v>
      </c>
      <c r="AK750" s="24">
        <v>2391.1999999999998</v>
      </c>
      <c r="AM750" s="5" t="s">
        <v>117</v>
      </c>
      <c r="AN750" s="6"/>
      <c r="AO750" s="5">
        <v>0</v>
      </c>
      <c r="AP750" s="24">
        <v>253.3</v>
      </c>
      <c r="AR750" s="5" t="s">
        <v>117</v>
      </c>
      <c r="AS750" s="6"/>
      <c r="AT750" s="5">
        <v>0</v>
      </c>
      <c r="AU750" s="24">
        <v>773.7</v>
      </c>
      <c r="AW750" s="5" t="s">
        <v>117</v>
      </c>
      <c r="AX750" s="6"/>
      <c r="AY750" s="5">
        <v>0</v>
      </c>
      <c r="AZ750" s="24">
        <v>883.8</v>
      </c>
    </row>
    <row r="751" spans="1:52" x14ac:dyDescent="0.3">
      <c r="E751" s="21" t="s">
        <v>100</v>
      </c>
      <c r="F751" s="5">
        <f>INDEX(CharacterData!$A$3:$AV$36, MATCH(E745, CharacterData!$A$3:$A$36, 0), MATCH($E751, CharacterData!$A$2:$AV$2, 0))</f>
        <v>0</v>
      </c>
      <c r="G751" s="5">
        <f>IFERROR(INDEX(BuffData!$B$3:$W$119, MATCH($E745, BuffData!$A$3:$A$119, 0), MATCH($E751, BuffData!$B$2:$W$2, 0)),-1)</f>
        <v>0</v>
      </c>
      <c r="H751" s="5">
        <f>IFERROR(INDEX(BuffData!$X$3:$AS$119, MATCH(H744, BuffData!$A$3:$A$119, 0), MATCH($E751, BuffData!$X$2:$AS$2, 0)),-1)</f>
        <v>-1</v>
      </c>
      <c r="I751" s="5">
        <f>IFERROR(INDEX(BuffData!$AT$3:$BO$119, MATCH(I$16, BuffData!$A$3:$A$119, 0), MATCH($E751, BuffData!$AT$2:$BO$2, 0)),-1)</f>
        <v>0</v>
      </c>
      <c r="J751" s="5">
        <f>IFERROR(INDEX(BuffData!$AT$3:$BO$119, MATCH(J$16, BuffData!$A$3:$A$119, 0), MATCH($E751, BuffData!$AT$2:$BO$2, 0)),-1)</f>
        <v>0</v>
      </c>
      <c r="K751" s="5">
        <f>IFERROR(INDEX(BuffData!$AT$3:$BO$119, MATCH(K$16, BuffData!$A$3:$A$119, 0), MATCH($E751, BuffData!$AT$2:$BO$2, 0)),-1)</f>
        <v>0</v>
      </c>
      <c r="L751" s="5">
        <f>IFERROR(INDEX(SeasonData!$A$3:$W$27, MATCH(L$16, SeasonData!$A$3:$A$116, 0), MATCH(E751, SeasonData!$A$2:$W$2, 0)),-1)</f>
        <v>0</v>
      </c>
      <c r="M751" s="5">
        <f t="shared" si="393"/>
        <v>-1</v>
      </c>
      <c r="N751" s="5" t="s">
        <v>1</v>
      </c>
      <c r="O751" s="5">
        <f>$M748</f>
        <v>87.2</v>
      </c>
      <c r="P751" s="5">
        <v>0</v>
      </c>
      <c r="Q751" s="5">
        <f>O751+P751</f>
        <v>87.2</v>
      </c>
      <c r="S751" s="5" t="s">
        <v>1</v>
      </c>
      <c r="T751" s="5">
        <f>$M748</f>
        <v>87.2</v>
      </c>
      <c r="U751" s="5">
        <v>0</v>
      </c>
      <c r="V751" s="5">
        <f>T751+U751</f>
        <v>87.2</v>
      </c>
      <c r="X751" s="5" t="s">
        <v>1</v>
      </c>
      <c r="Y751" s="5">
        <f>$M748</f>
        <v>87.2</v>
      </c>
      <c r="Z751" s="5">
        <v>0</v>
      </c>
      <c r="AA751" s="5">
        <f>Y751+Z751</f>
        <v>87.2</v>
      </c>
      <c r="AC751" s="5" t="s">
        <v>1</v>
      </c>
      <c r="AD751" s="5">
        <f>$M748</f>
        <v>87.2</v>
      </c>
      <c r="AE751" s="5">
        <v>0</v>
      </c>
      <c r="AF751" s="5">
        <f>AD751+AE751</f>
        <v>87.2</v>
      </c>
      <c r="AH751" s="5" t="s">
        <v>1</v>
      </c>
      <c r="AI751" s="5">
        <f>$M748</f>
        <v>87.2</v>
      </c>
      <c r="AJ751" s="5">
        <v>0</v>
      </c>
      <c r="AK751" s="5">
        <f>AI751+AJ751</f>
        <v>87.2</v>
      </c>
      <c r="AM751" s="5" t="s">
        <v>1</v>
      </c>
      <c r="AN751" s="5">
        <f>$M748</f>
        <v>87.2</v>
      </c>
      <c r="AO751" s="5">
        <v>0</v>
      </c>
      <c r="AP751" s="5">
        <f>AN751+AO751</f>
        <v>87.2</v>
      </c>
      <c r="AR751" s="5" t="s">
        <v>1</v>
      </c>
      <c r="AS751" s="5">
        <f>$M748</f>
        <v>87.2</v>
      </c>
      <c r="AT751" s="5">
        <v>0</v>
      </c>
      <c r="AU751" s="5">
        <f>AS751+AT751</f>
        <v>87.2</v>
      </c>
      <c r="AW751" s="5" t="s">
        <v>1</v>
      </c>
      <c r="AX751" s="5">
        <f>$M748</f>
        <v>87.2</v>
      </c>
      <c r="AY751" s="5">
        <v>0</v>
      </c>
      <c r="AZ751" s="5">
        <f>AX751+AY751</f>
        <v>87.2</v>
      </c>
    </row>
    <row r="752" spans="1:52" x14ac:dyDescent="0.3">
      <c r="E752" s="21" t="s">
        <v>101</v>
      </c>
      <c r="F752" s="5">
        <f>INDEX(CharacterData!$A$3:$AV$36, MATCH(E745, CharacterData!$A$3:$A$36, 0), MATCH($E752, CharacterData!$A$2:$AV$2, 0))</f>
        <v>0</v>
      </c>
      <c r="G752" s="5">
        <f>IFERROR(INDEX(BuffData!$B$3:$W$119, MATCH($E745, BuffData!$A$3:$A$119, 0), MATCH($E752, BuffData!$B$2:$W$2, 0)),-1)</f>
        <v>0</v>
      </c>
      <c r="H752" s="5">
        <f>IFERROR(INDEX(BuffData!$X$3:$AS$119, MATCH(H744, BuffData!$A$3:$A$119, 0), MATCH($E752, BuffData!$X$2:$AS$2, 0)),-1)</f>
        <v>-1</v>
      </c>
      <c r="I752" s="5">
        <f>IFERROR(INDEX(BuffData!$AT$3:$BO$119, MATCH(I$16, BuffData!$A$3:$A$119, 0), MATCH($E752, BuffData!$AT$2:$BO$2, 0)),-1)</f>
        <v>0</v>
      </c>
      <c r="J752" s="5">
        <f>IFERROR(INDEX(BuffData!$AT$3:$BO$119, MATCH(J$16, BuffData!$A$3:$A$119, 0), MATCH($E752, BuffData!$AT$2:$BO$2, 0)),-1)</f>
        <v>0</v>
      </c>
      <c r="K752" s="5">
        <f>IFERROR(INDEX(BuffData!$AT$3:$BO$119, MATCH(K$16, BuffData!$A$3:$A$119, 0), MATCH($E752, BuffData!$AT$2:$BO$2, 0)),-1)</f>
        <v>0</v>
      </c>
      <c r="L752" s="5">
        <f>IFERROR(INDEX(SeasonData!$A$3:$W$27, MATCH(L$16, SeasonData!$A$3:$A$116, 0), MATCH(E752, SeasonData!$A$2:$W$2, 0)),-1)</f>
        <v>0</v>
      </c>
      <c r="M752" s="5">
        <f t="shared" si="393"/>
        <v>-1</v>
      </c>
      <c r="N752" s="5" t="s">
        <v>87</v>
      </c>
      <c r="O752" s="5">
        <f>$M749</f>
        <v>219.4</v>
      </c>
      <c r="P752" s="5">
        <v>0</v>
      </c>
      <c r="Q752" s="5">
        <f t="shared" ref="Q752:Q753" si="394">O752+P752</f>
        <v>219.4</v>
      </c>
      <c r="S752" s="5" t="s">
        <v>87</v>
      </c>
      <c r="T752" s="5">
        <f>$M749</f>
        <v>219.4</v>
      </c>
      <c r="U752" s="5">
        <v>0</v>
      </c>
      <c r="V752" s="5">
        <f t="shared" ref="V752:V753" si="395">T752+U752</f>
        <v>219.4</v>
      </c>
      <c r="X752" s="5" t="s">
        <v>87</v>
      </c>
      <c r="Y752" s="5">
        <f>$M749</f>
        <v>219.4</v>
      </c>
      <c r="Z752" s="5">
        <v>0</v>
      </c>
      <c r="AA752" s="5">
        <f t="shared" ref="AA752:AA753" si="396">Y752+Z752</f>
        <v>219.4</v>
      </c>
      <c r="AC752" s="5" t="s">
        <v>87</v>
      </c>
      <c r="AD752" s="5">
        <f>$M749</f>
        <v>219.4</v>
      </c>
      <c r="AE752" s="5">
        <v>0</v>
      </c>
      <c r="AF752" s="5">
        <f t="shared" ref="AF752:AF753" si="397">AD752+AE752</f>
        <v>219.4</v>
      </c>
      <c r="AH752" s="5" t="s">
        <v>87</v>
      </c>
      <c r="AI752" s="5">
        <f>$M749</f>
        <v>219.4</v>
      </c>
      <c r="AJ752" s="5">
        <v>0</v>
      </c>
      <c r="AK752" s="5">
        <f t="shared" ref="AK752:AK753" si="398">AI752+AJ752</f>
        <v>219.4</v>
      </c>
      <c r="AM752" s="5" t="s">
        <v>87</v>
      </c>
      <c r="AN752" s="5">
        <f>$M749</f>
        <v>219.4</v>
      </c>
      <c r="AO752" s="5">
        <v>0</v>
      </c>
      <c r="AP752" s="5">
        <f t="shared" ref="AP752:AP753" si="399">AN752+AO752</f>
        <v>219.4</v>
      </c>
      <c r="AR752" s="5" t="s">
        <v>87</v>
      </c>
      <c r="AS752" s="5">
        <f>$M749</f>
        <v>219.4</v>
      </c>
      <c r="AT752" s="5">
        <v>0</v>
      </c>
      <c r="AU752" s="5">
        <f t="shared" ref="AU752:AU753" si="400">AS752+AT752</f>
        <v>219.4</v>
      </c>
      <c r="AW752" s="5" t="s">
        <v>87</v>
      </c>
      <c r="AX752" s="5">
        <f>$M749</f>
        <v>219.4</v>
      </c>
      <c r="AY752" s="5">
        <v>0</v>
      </c>
      <c r="AZ752" s="5">
        <f t="shared" ref="AZ752:AZ753" si="401">AX752+AY752</f>
        <v>219.4</v>
      </c>
    </row>
    <row r="753" spans="5:52" x14ac:dyDescent="0.3">
      <c r="E753" s="21" t="s">
        <v>102</v>
      </c>
      <c r="F753" s="5">
        <f>INDEX(CharacterData!$A$3:$AV$36, MATCH(E745, CharacterData!$A$3:$A$36, 0), MATCH($E753, CharacterData!$A$2:$AV$2, 0))</f>
        <v>0</v>
      </c>
      <c r="G753" s="5">
        <f>IFERROR(INDEX(BuffData!$B$3:$W$119, MATCH($E745, BuffData!$A$3:$A$119, 0), MATCH($E753, BuffData!$B$2:$W$2, 0)),-1)</f>
        <v>0</v>
      </c>
      <c r="H753" s="5">
        <f>IFERROR(INDEX(BuffData!$X$3:$AS$119, MATCH(H744, BuffData!$A$3:$A$119, 0), MATCH($E753, BuffData!$X$2:$AS$2, 0)),-1)</f>
        <v>-1</v>
      </c>
      <c r="I753" s="5">
        <f>IFERROR(INDEX(BuffData!$AT$3:$BO$119, MATCH(I$16, BuffData!$A$3:$A$119, 0), MATCH($E753, BuffData!$AT$2:$BO$2, 0)),-1)</f>
        <v>0</v>
      </c>
      <c r="J753" s="5">
        <f>IFERROR(INDEX(BuffData!$AT$3:$BO$119, MATCH(J$16, BuffData!$A$3:$A$119, 0), MATCH($E753, BuffData!$AT$2:$BO$2, 0)),-1)</f>
        <v>0</v>
      </c>
      <c r="K753" s="5">
        <f>IFERROR(INDEX(BuffData!$AT$3:$BO$119, MATCH(K$16, BuffData!$A$3:$A$119, 0), MATCH($E753, BuffData!$AT$2:$BO$2, 0)),-1)</f>
        <v>0</v>
      </c>
      <c r="L753" s="5">
        <f>IFERROR(INDEX(SeasonData!$A$3:$W$27, MATCH(L$16, SeasonData!$A$3:$A$116, 0), MATCH(E753, SeasonData!$A$2:$W$2, 0)),-1)</f>
        <v>0</v>
      </c>
      <c r="M753" s="5">
        <f t="shared" si="393"/>
        <v>-1</v>
      </c>
      <c r="N753" s="21" t="s">
        <v>165</v>
      </c>
      <c r="O753" s="5" cm="1">
        <f t="array" ref="O753">IFERROR(
  INDEX($M746:$M767,
    MATCH(
      _xlfn.SWITCH(O746,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0</v>
      </c>
      <c r="P753" s="5">
        <v>0</v>
      </c>
      <c r="Q753" s="5">
        <f t="shared" si="394"/>
        <v>0</v>
      </c>
      <c r="S753" s="21" t="s">
        <v>165</v>
      </c>
      <c r="T753" s="5" cm="1">
        <f t="array" ref="T753">IFERROR(
  INDEX($M746:$M767,
    MATCH(
      _xlfn.SWITCH(T746,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-1</v>
      </c>
      <c r="U753" s="5">
        <v>0</v>
      </c>
      <c r="V753" s="5">
        <f t="shared" si="395"/>
        <v>-1</v>
      </c>
      <c r="X753" s="21" t="s">
        <v>165</v>
      </c>
      <c r="Y753" s="5" cm="1">
        <f t="array" ref="Y753">IFERROR(
  INDEX($M746:$M767,
    MATCH(
      _xlfn.SWITCH(Y746,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-1</v>
      </c>
      <c r="Z753" s="5">
        <v>0</v>
      </c>
      <c r="AA753" s="5">
        <f t="shared" si="396"/>
        <v>-1</v>
      </c>
      <c r="AC753" s="21" t="s">
        <v>165</v>
      </c>
      <c r="AD753" s="5" cm="1">
        <f t="array" ref="AD753">IFERROR(
  INDEX($M746:$M767,
    MATCH(
      _xlfn.SWITCH(AD746,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-1</v>
      </c>
      <c r="AE753" s="5">
        <v>0</v>
      </c>
      <c r="AF753" s="5">
        <f t="shared" si="397"/>
        <v>-1</v>
      </c>
      <c r="AH753" s="21" t="s">
        <v>165</v>
      </c>
      <c r="AI753" s="5" cm="1">
        <f t="array" ref="AI753">IFERROR(
  INDEX($M746:$M767,
    MATCH(
      _xlfn.SWITCH(AI746,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26</v>
      </c>
      <c r="AJ753" s="5">
        <v>0</v>
      </c>
      <c r="AK753" s="5">
        <f t="shared" si="398"/>
        <v>26</v>
      </c>
      <c r="AM753" s="21" t="s">
        <v>165</v>
      </c>
      <c r="AN753" s="5" cm="1">
        <f t="array" ref="AN753">IFERROR(
  INDEX($M746:$M767,
    MATCH(
      _xlfn.SWITCH(AN746,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-1</v>
      </c>
      <c r="AO753" s="5">
        <v>0</v>
      </c>
      <c r="AP753" s="5">
        <f t="shared" si="399"/>
        <v>-1</v>
      </c>
      <c r="AR753" s="21" t="s">
        <v>165</v>
      </c>
      <c r="AS753" s="5" cm="1">
        <f t="array" ref="AS753">IFERROR(
  INDEX($M746:$M767,
    MATCH(
      _xlfn.SWITCH(AS746,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-1</v>
      </c>
      <c r="AT753" s="5">
        <v>0</v>
      </c>
      <c r="AU753" s="5">
        <f t="shared" si="400"/>
        <v>-1</v>
      </c>
      <c r="AW753" s="21" t="s">
        <v>165</v>
      </c>
      <c r="AX753" s="5" cm="1">
        <f t="array" ref="AX753">IFERROR(
  INDEX($M746:$M767,
    MATCH(
      _xlfn.SWITCH(AX746,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$E746:$E767, 0
    )
  ),
0
)</f>
        <v>0</v>
      </c>
      <c r="AY753" s="5">
        <v>0</v>
      </c>
      <c r="AZ753" s="5">
        <f t="shared" si="401"/>
        <v>0</v>
      </c>
    </row>
    <row r="754" spans="5:52" x14ac:dyDescent="0.3">
      <c r="E754" s="21" t="s">
        <v>103</v>
      </c>
      <c r="F754" s="5">
        <f>INDEX(CharacterData!$A$3:$AV$36, MATCH(E745, CharacterData!$A$3:$A$36, 0), MATCH($E754, CharacterData!$A$2:$AV$2, 0))</f>
        <v>0</v>
      </c>
      <c r="G754" s="5">
        <f>IFERROR(INDEX(BuffData!$B$3:$W$119, MATCH($E745, BuffData!$A$3:$A$119, 0), MATCH($E754, BuffData!$B$2:$W$2, 0)),-1)</f>
        <v>0</v>
      </c>
      <c r="H754" s="5">
        <f>IFERROR(INDEX(BuffData!$X$3:$AS$119, MATCH(H744, BuffData!$A$3:$A$119, 0), MATCH($E754, BuffData!$X$2:$AS$2, 0)),-1)</f>
        <v>-1</v>
      </c>
      <c r="I754" s="5">
        <f>IFERROR(INDEX(BuffData!$AT$3:$BO$119, MATCH(I$16, BuffData!$A$3:$A$119, 0), MATCH($E754, BuffData!$AT$2:$BO$2, 0)),-1)</f>
        <v>0</v>
      </c>
      <c r="J754" s="5">
        <f>IFERROR(INDEX(BuffData!$AT$3:$BO$119, MATCH(J$16, BuffData!$A$3:$A$119, 0), MATCH($E754, BuffData!$AT$2:$BO$2, 0)),-1)</f>
        <v>0</v>
      </c>
      <c r="K754" s="5">
        <f>IFERROR(INDEX(BuffData!$AT$3:$BO$119, MATCH(K$16, BuffData!$A$3:$A$119, 0), MATCH($E754, BuffData!$AT$2:$BO$2, 0)),-1)</f>
        <v>0</v>
      </c>
      <c r="L754" s="5">
        <f>IFERROR(INDEX(SeasonData!$A$3:$W$27, MATCH(L$16, SeasonData!$A$3:$A$116, 0), MATCH(E754, SeasonData!$A$2:$W$2, 0)),-1)</f>
        <v>0</v>
      </c>
      <c r="M754" s="5">
        <f t="shared" si="393"/>
        <v>-1</v>
      </c>
      <c r="N754" s="21" t="s">
        <v>141</v>
      </c>
      <c r="O754" s="5">
        <f>$M756</f>
        <v>133</v>
      </c>
      <c r="P754" s="5">
        <v>0</v>
      </c>
      <c r="Q754" s="5">
        <f>O754+P754</f>
        <v>133</v>
      </c>
      <c r="S754" s="21" t="s">
        <v>141</v>
      </c>
      <c r="T754" s="5">
        <f>$M756</f>
        <v>133</v>
      </c>
      <c r="U754" s="5">
        <v>0</v>
      </c>
      <c r="V754" s="5">
        <f>T754+U754</f>
        <v>133</v>
      </c>
      <c r="X754" s="21" t="s">
        <v>141</v>
      </c>
      <c r="Y754" s="5">
        <f>$M756</f>
        <v>133</v>
      </c>
      <c r="Z754" s="5">
        <v>0</v>
      </c>
      <c r="AA754" s="5">
        <f>Y754+Z754</f>
        <v>133</v>
      </c>
      <c r="AC754" s="21" t="s">
        <v>141</v>
      </c>
      <c r="AD754" s="5">
        <f>$M756</f>
        <v>133</v>
      </c>
      <c r="AE754" s="5">
        <v>0</v>
      </c>
      <c r="AF754" s="5">
        <f>AD754+AE754</f>
        <v>133</v>
      </c>
      <c r="AH754" s="21" t="s">
        <v>141</v>
      </c>
      <c r="AI754" s="5">
        <f>$M756</f>
        <v>133</v>
      </c>
      <c r="AJ754" s="5">
        <v>0</v>
      </c>
      <c r="AK754" s="5">
        <f>AI754+AJ754</f>
        <v>133</v>
      </c>
      <c r="AM754" s="21" t="s">
        <v>141</v>
      </c>
      <c r="AN754" s="5">
        <f>$M756</f>
        <v>133</v>
      </c>
      <c r="AO754" s="5">
        <v>0</v>
      </c>
      <c r="AP754" s="5">
        <f>AN754+AO754</f>
        <v>133</v>
      </c>
      <c r="AR754" s="21" t="s">
        <v>141</v>
      </c>
      <c r="AS754" s="5">
        <f>$M756</f>
        <v>133</v>
      </c>
      <c r="AT754" s="5">
        <v>0</v>
      </c>
      <c r="AU754" s="5">
        <f>AS754+AT754</f>
        <v>133</v>
      </c>
      <c r="AW754" s="21" t="s">
        <v>141</v>
      </c>
      <c r="AX754" s="5">
        <f>$M756</f>
        <v>133</v>
      </c>
      <c r="AY754" s="5">
        <v>0</v>
      </c>
      <c r="AZ754" s="5">
        <f>AX754+AY754</f>
        <v>133</v>
      </c>
    </row>
    <row r="755" spans="5:52" x14ac:dyDescent="0.3">
      <c r="E755" s="21" t="s">
        <v>161</v>
      </c>
      <c r="F755" s="6"/>
      <c r="G755" s="5">
        <f>IFERROR(INDEX(BuffData!$B$3:$W$119, MATCH($E745, BuffData!$A$3:$A$119, 0), MATCH($E755, BuffData!$B$2:$W$2, 0)),-1)</f>
        <v>10</v>
      </c>
      <c r="H755" s="5">
        <f>IFERROR(INDEX(BuffData!$X$3:$AS$119, MATCH(H744, BuffData!$A$3:$A$119, 0), MATCH($E755, BuffData!$X$2:$AS$2, 0)),-1)</f>
        <v>-1</v>
      </c>
      <c r="I755" s="5">
        <f>IFERROR(INDEX(BuffData!$AT$3:$BO$119, MATCH(I$16, BuffData!$A$3:$A$119, 0), MATCH($E755, BuffData!$AT$2:$BO$2, 0)),-1)</f>
        <v>0</v>
      </c>
      <c r="J755" s="5">
        <f>IFERROR(INDEX(BuffData!$AT$3:$BO$119, MATCH(J$16, BuffData!$A$3:$A$119, 0), MATCH($E755, BuffData!$AT$2:$BO$2, 0)),-1)</f>
        <v>58</v>
      </c>
      <c r="K755" s="5">
        <f>IFERROR(INDEX(BuffData!$AT$3:$BO$119, MATCH(K$16, BuffData!$A$3:$A$119, 0), MATCH($E755, BuffData!$AT$2:$BO$2, 0)),-1)</f>
        <v>40</v>
      </c>
      <c r="L755" s="5">
        <f>IFERROR(INDEX(SeasonData!$A$3:$W$27, MATCH(L$16, SeasonData!$A$3:$A$116, 0), MATCH(E755, SeasonData!$A$2:$W$2, 0)),-1)</f>
        <v>0</v>
      </c>
      <c r="M755" s="5">
        <f>SUM(G755:L755)</f>
        <v>107</v>
      </c>
      <c r="N755" s="21" t="s">
        <v>161</v>
      </c>
      <c r="O755" s="5">
        <f>$M755</f>
        <v>107</v>
      </c>
      <c r="P755" s="5">
        <v>0</v>
      </c>
      <c r="Q755" s="5">
        <f t="shared" ref="Q755:Q761" si="402">O755+P755</f>
        <v>107</v>
      </c>
      <c r="S755" s="21" t="s">
        <v>161</v>
      </c>
      <c r="T755" s="5">
        <f>$M755</f>
        <v>107</v>
      </c>
      <c r="U755" s="5">
        <v>0</v>
      </c>
      <c r="V755" s="5">
        <f t="shared" ref="V755:V761" si="403">T755+U755</f>
        <v>107</v>
      </c>
      <c r="X755" s="21" t="s">
        <v>161</v>
      </c>
      <c r="Y755" s="5">
        <f>$M755</f>
        <v>107</v>
      </c>
      <c r="Z755" s="5">
        <v>0</v>
      </c>
      <c r="AA755" s="5">
        <f t="shared" ref="AA755:AA761" si="404">Y755+Z755</f>
        <v>107</v>
      </c>
      <c r="AC755" s="21" t="s">
        <v>161</v>
      </c>
      <c r="AD755" s="5">
        <f>$M755</f>
        <v>107</v>
      </c>
      <c r="AE755" s="5">
        <v>0</v>
      </c>
      <c r="AF755" s="5">
        <f t="shared" ref="AF755:AF761" si="405">AD755+AE755</f>
        <v>107</v>
      </c>
      <c r="AH755" s="21" t="s">
        <v>161</v>
      </c>
      <c r="AI755" s="5">
        <f>$M755</f>
        <v>107</v>
      </c>
      <c r="AJ755" s="5">
        <v>0</v>
      </c>
      <c r="AK755" s="5">
        <f t="shared" ref="AK755:AK761" si="406">AI755+AJ755</f>
        <v>107</v>
      </c>
      <c r="AM755" s="21" t="s">
        <v>161</v>
      </c>
      <c r="AN755" s="5">
        <f>$M755</f>
        <v>107</v>
      </c>
      <c r="AO755" s="5">
        <v>0</v>
      </c>
      <c r="AP755" s="5">
        <f t="shared" ref="AP755:AP761" si="407">AN755+AO755</f>
        <v>107</v>
      </c>
      <c r="AR755" s="21" t="s">
        <v>161</v>
      </c>
      <c r="AS755" s="5">
        <f>$M755</f>
        <v>107</v>
      </c>
      <c r="AT755" s="5">
        <v>0</v>
      </c>
      <c r="AU755" s="5">
        <f t="shared" ref="AU755:AU761" si="408">AS755+AT755</f>
        <v>107</v>
      </c>
      <c r="AW755" s="21" t="s">
        <v>161</v>
      </c>
      <c r="AX755" s="5">
        <f>$M755</f>
        <v>107</v>
      </c>
      <c r="AY755" s="5">
        <v>0</v>
      </c>
      <c r="AZ755" s="5">
        <f t="shared" ref="AZ755:AZ761" si="409">AX755+AY755</f>
        <v>107</v>
      </c>
    </row>
    <row r="756" spans="5:52" x14ac:dyDescent="0.3">
      <c r="E756" s="21" t="s">
        <v>141</v>
      </c>
      <c r="F756" s="5">
        <f>INDEX(CharacterData!$A$3:$AV$36, MATCH(E745, CharacterData!$A$3:$A$36, 0), MATCH($E756, CharacterData!$A$2:$AV$2, 0))</f>
        <v>72</v>
      </c>
      <c r="G756" s="5">
        <f>IFERROR(INDEX(BuffData!$B$3:$W$119, MATCH($E745, BuffData!$A$3:$A$119, 0), MATCH($E756, BuffData!$B$2:$W$2, 0)),-1)</f>
        <v>62</v>
      </c>
      <c r="H756" s="5">
        <f>IFERROR(
  IF(
    TRIM(INDEX(CharacterData!$G$3:$G$36, MATCH($E745, CharacterData!$A$3:$A$36, 0))) =
    TRIM(INDEX(CharacterData!$G$3:$G$36, MATCH(H744, CharacterData!$A$3:$A$36, 0))),
    INDEX(BuffData!$X$3:$AS$119,
          MATCH(H744, BuffData!$A$3:$A$119, 0),
          MATCH($E756, BuffData!$X$2:$AS$2, 0)
    ),
    0
  ),
-1
)</f>
        <v>-1</v>
      </c>
      <c r="I756" s="5">
        <f>IFERROR(
  IF(
    TRIM(INDEX(CharacterData!$G$3:$G$36, MATCH($E745, CharacterData!$A$3:$A$36, 0))) =
    TRIM(INDEX(CharacterData!$G$3:$G$36, MATCH(I744, CharacterData!$A$3:$A$36, 0))),
    INDEX(BuffData!$AT$3:$BO$119,
          MATCH(I744, BuffData!$A$3:$A$119, 0),
          MATCH($E756, BuffData!$AT$2:$BO$2, 0)
    ),
    0
  ),
-1
)</f>
        <v>0</v>
      </c>
      <c r="J756" s="5">
        <f>IFERROR(
  IF(
    TRIM(INDEX(CharacterData!$G$3:$G$36, MATCH($E745, CharacterData!$A$3:$A$36, 0))) =
    TRIM(INDEX(CharacterData!$G$3:$G$36, MATCH(J744, CharacterData!$A$3:$A$36, 0))),
    INDEX(BuffData!$AT$3:$BO$119,
          MATCH(J744, BuffData!$A$3:$A$119, 0),
          MATCH($E756, BuffData!$AT$2:$BO$2, 0)
    ),
    0
  ),
-1
)</f>
        <v>0</v>
      </c>
      <c r="K756" s="5">
        <f>IFERROR(
  IF(
    TRIM(INDEX(CharacterData!$G$3:$G$36, MATCH($E745, CharacterData!$A$3:$A$36, 0))) =
    TRIM(INDEX(CharacterData!$G$3:$G$36, MATCH(K744, CharacterData!$A$3:$A$36, 0))),
    INDEX(BuffData!$AT$3:$BO$119,
          MATCH(K744, BuffData!$A$3:$A$119, 0),
          MATCH($E756, BuffData!$AT$2:$BO$2, 0)
    ),
    0
  ),
-1
)</f>
        <v>0</v>
      </c>
      <c r="L756" s="5">
        <f>IFERROR(
  IF(
    TRIM(INDEX(CharacterData!$G$3:$G$36, MATCH($E745, CharacterData!$A$3:$A$36, 0))) =
    TRIM(INDEX(CharacterData!$G$3:$G$36, MATCH(L744, CharacterData!$A$3:$A$36, 0))),
    INDEX(SeasonData!$A$3:$W$27,
          MATCH(L744, SeasonData!$A$3:$A$27, 0),
          MATCH($E756, SeasonData!$A$2:$W$2, 0)
    ),
    0
  ),
-1
)</f>
        <v>0</v>
      </c>
      <c r="M756" s="5">
        <f t="shared" ref="M756" si="410">SUM(F756:L756)</f>
        <v>133</v>
      </c>
      <c r="N756" s="22" t="s">
        <v>166</v>
      </c>
      <c r="O756" s="5" cm="1">
        <f t="array" ref="O756">IFERROR(
  INDEX($M746:$M767,
    MATCH(
      _xlfn.SWITCH(O746,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0</v>
      </c>
      <c r="P756" s="5">
        <v>0</v>
      </c>
      <c r="Q756" s="5">
        <f t="shared" si="402"/>
        <v>0</v>
      </c>
      <c r="S756" s="22" t="s">
        <v>166</v>
      </c>
      <c r="T756" s="5" cm="1">
        <f t="array" ref="T756">IFERROR(
  INDEX($M746:$M767,
    MATCH(
      _xlfn.SWITCH(T746,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-1</v>
      </c>
      <c r="U756" s="5">
        <v>0</v>
      </c>
      <c r="V756" s="5">
        <f t="shared" si="403"/>
        <v>-1</v>
      </c>
      <c r="X756" s="22" t="s">
        <v>166</v>
      </c>
      <c r="Y756" s="5" cm="1">
        <f t="array" ref="Y756">IFERROR(
  INDEX($M746:$M767,
    MATCH(
      _xlfn.SWITCH(Y746,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-1</v>
      </c>
      <c r="Z756" s="5">
        <v>0</v>
      </c>
      <c r="AA756" s="5">
        <f t="shared" si="404"/>
        <v>-1</v>
      </c>
      <c r="AC756" s="22" t="s">
        <v>166</v>
      </c>
      <c r="AD756" s="5" cm="1">
        <f t="array" ref="AD756">IFERROR(
  INDEX($M746:$M767,
    MATCH(
      _xlfn.SWITCH(AD746,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-1</v>
      </c>
      <c r="AE756" s="5">
        <v>0</v>
      </c>
      <c r="AF756" s="5">
        <f t="shared" si="405"/>
        <v>-1</v>
      </c>
      <c r="AH756" s="22" t="s">
        <v>166</v>
      </c>
      <c r="AI756" s="5" cm="1">
        <f t="array" ref="AI756">IFERROR(
  INDEX($M746:$M767,
    MATCH(
      _xlfn.SWITCH(AI746,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-1</v>
      </c>
      <c r="AJ756" s="5">
        <v>0</v>
      </c>
      <c r="AK756" s="5">
        <f t="shared" si="406"/>
        <v>-1</v>
      </c>
      <c r="AM756" s="22" t="s">
        <v>166</v>
      </c>
      <c r="AN756" s="5" cm="1">
        <f t="array" ref="AN756">IFERROR(
  INDEX($M746:$M767,
    MATCH(
      _xlfn.SWITCH(AN746,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-1</v>
      </c>
      <c r="AO756" s="5">
        <v>0</v>
      </c>
      <c r="AP756" s="5">
        <f t="shared" si="407"/>
        <v>-1</v>
      </c>
      <c r="AR756" s="22" t="s">
        <v>166</v>
      </c>
      <c r="AS756" s="5" cm="1">
        <f t="array" ref="AS756">IFERROR(
  INDEX($M746:$M767,
    MATCH(
      _xlfn.SWITCH(AS746,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-1</v>
      </c>
      <c r="AT756" s="5">
        <v>0</v>
      </c>
      <c r="AU756" s="5">
        <f t="shared" si="408"/>
        <v>-1</v>
      </c>
      <c r="AW756" s="22" t="s">
        <v>166</v>
      </c>
      <c r="AX756" s="5" cm="1">
        <f t="array" ref="AX756">IFERROR(
  INDEX($M746:$M767,
    MATCH(
      _xlfn.SWITCH(AX746,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$E746:$E767, 0
    )
  ),
0
)</f>
        <v>0</v>
      </c>
      <c r="AY756" s="5">
        <v>0</v>
      </c>
      <c r="AZ756" s="5">
        <f t="shared" si="409"/>
        <v>0</v>
      </c>
    </row>
    <row r="757" spans="5:52" x14ac:dyDescent="0.3">
      <c r="E757" s="22" t="s">
        <v>135</v>
      </c>
      <c r="F757" s="6"/>
      <c r="G757" s="5">
        <f>IFERROR(INDEX(BuffData!$B$3:$W$119, MATCH($E745, BuffData!$A$3:$A$119, 0), MATCH($E757, BuffData!$B$2:$W$2, 0)),-1)</f>
        <v>0</v>
      </c>
      <c r="H757" s="5">
        <f>IFERROR(INDEX(BuffData!$X$3:$AS$119, MATCH(H744, BuffData!$A$3:$A$119, 0), MATCH($E757, BuffData!$X$2:$AS$2, 0)),-1)</f>
        <v>-1</v>
      </c>
      <c r="I757" s="5">
        <f>IFERROR(INDEX(BuffData!$AT$3:$BO$119, MATCH(I$16, BuffData!$A$3:$A$119, 0), MATCH($E757, BuffData!$AT$2:$BO$2, 0)),-1)</f>
        <v>0</v>
      </c>
      <c r="J757" s="5">
        <f>IFERROR(INDEX(BuffData!$AT$3:$BO$119, MATCH(J$16, BuffData!$A$3:$A$119, 0), MATCH($E757, BuffData!$AT$2:$BO$2, 0)),-1)</f>
        <v>0</v>
      </c>
      <c r="K757" s="5">
        <f>IFERROR(INDEX(BuffData!$AT$3:$BO$119, MATCH(K$16, BuffData!$A$3:$A$119, 0), MATCH($E757, BuffData!$AT$2:$BO$2, 0)),-1)</f>
        <v>0</v>
      </c>
      <c r="L757" s="5">
        <f>IFERROR(INDEX(SeasonData!$A$3:$W$27, MATCH(L$16, SeasonData!$A$3:$A$116, 0), MATCH(E757, SeasonData!$A$2:$W$2, 0)),-1)</f>
        <v>0</v>
      </c>
      <c r="M757" s="5">
        <f>SUM(G757:L757)</f>
        <v>-1</v>
      </c>
      <c r="N757" s="22" t="s">
        <v>123</v>
      </c>
      <c r="O757" s="5">
        <f>$M762</f>
        <v>-1</v>
      </c>
      <c r="P757" s="5">
        <v>0</v>
      </c>
      <c r="Q757" s="5">
        <f t="shared" si="402"/>
        <v>-1</v>
      </c>
      <c r="S757" s="22" t="s">
        <v>123</v>
      </c>
      <c r="T757" s="5">
        <f>$M762</f>
        <v>-1</v>
      </c>
      <c r="U757" s="5">
        <v>0</v>
      </c>
      <c r="V757" s="5">
        <f t="shared" si="403"/>
        <v>-1</v>
      </c>
      <c r="X757" s="22" t="s">
        <v>123</v>
      </c>
      <c r="Y757" s="5">
        <f>$M762</f>
        <v>-1</v>
      </c>
      <c r="Z757" s="5">
        <v>0</v>
      </c>
      <c r="AA757" s="5">
        <f t="shared" si="404"/>
        <v>-1</v>
      </c>
      <c r="AC757" s="22" t="s">
        <v>123</v>
      </c>
      <c r="AD757" s="5">
        <f>$M762</f>
        <v>-1</v>
      </c>
      <c r="AE757" s="5">
        <v>0</v>
      </c>
      <c r="AF757" s="5">
        <f t="shared" si="405"/>
        <v>-1</v>
      </c>
      <c r="AH757" s="22" t="s">
        <v>123</v>
      </c>
      <c r="AI757" s="5">
        <f>$M762</f>
        <v>-1</v>
      </c>
      <c r="AJ757" s="5">
        <v>0</v>
      </c>
      <c r="AK757" s="5">
        <f t="shared" si="406"/>
        <v>-1</v>
      </c>
      <c r="AM757" s="22" t="s">
        <v>123</v>
      </c>
      <c r="AN757" s="5">
        <f>$M762</f>
        <v>-1</v>
      </c>
      <c r="AO757" s="5">
        <v>0</v>
      </c>
      <c r="AP757" s="5">
        <f t="shared" si="407"/>
        <v>-1</v>
      </c>
      <c r="AR757" s="22" t="s">
        <v>123</v>
      </c>
      <c r="AS757" s="5">
        <f>$M762</f>
        <v>-1</v>
      </c>
      <c r="AT757" s="5">
        <v>0</v>
      </c>
      <c r="AU757" s="5">
        <f t="shared" si="408"/>
        <v>-1</v>
      </c>
      <c r="AW757" s="22" t="s">
        <v>123</v>
      </c>
      <c r="AX757" s="5">
        <f>$M762</f>
        <v>-1</v>
      </c>
      <c r="AY757" s="5">
        <v>0</v>
      </c>
      <c r="AZ757" s="5">
        <f t="shared" si="409"/>
        <v>-1</v>
      </c>
    </row>
    <row r="758" spans="5:52" x14ac:dyDescent="0.3">
      <c r="E758" s="22" t="s">
        <v>136</v>
      </c>
      <c r="F758" s="6"/>
      <c r="G758" s="5">
        <f>IFERROR(INDEX(BuffData!$B$3:$W$119, MATCH($E745, BuffData!$A$3:$A$119, 0), MATCH($E758, BuffData!$B$2:$W$2, 0)),-1)</f>
        <v>0</v>
      </c>
      <c r="H758" s="5">
        <f>IFERROR(INDEX(BuffData!$X$3:$AS$119, MATCH(H744, BuffData!$A$3:$A$119, 0), MATCH($E758, BuffData!$X$2:$AS$2, 0)),-1)</f>
        <v>-1</v>
      </c>
      <c r="I758" s="5">
        <f>IFERROR(INDEX(BuffData!$AT$3:$BO$119, MATCH(I$16, BuffData!$A$3:$A$119, 0), MATCH($E758, BuffData!$AT$2:$BO$2, 0)),-1)</f>
        <v>0</v>
      </c>
      <c r="J758" s="5">
        <f>IFERROR(INDEX(BuffData!$AT$3:$BO$119, MATCH(J$16, BuffData!$A$3:$A$119, 0), MATCH($E758, BuffData!$AT$2:$BO$2, 0)),-1)</f>
        <v>0</v>
      </c>
      <c r="K758" s="5">
        <f>IFERROR(INDEX(BuffData!$AT$3:$BO$119, MATCH(K$16, BuffData!$A$3:$A$119, 0), MATCH($E758, BuffData!$AT$2:$BO$2, 0)),-1)</f>
        <v>0</v>
      </c>
      <c r="L758" s="5">
        <f>IFERROR(INDEX(SeasonData!$A$3:$W$27, MATCH(L$16, SeasonData!$A$3:$A$116, 0), MATCH(E758, SeasonData!$A$2:$W$2, 0)),-1)</f>
        <v>0</v>
      </c>
      <c r="M758" s="5">
        <f t="shared" ref="M758:M762" si="411">SUM(G758:L758)</f>
        <v>-1</v>
      </c>
      <c r="N758" s="22" t="s">
        <v>162</v>
      </c>
      <c r="O758" s="5">
        <f>$M763</f>
        <v>24</v>
      </c>
      <c r="P758" s="5">
        <v>0</v>
      </c>
      <c r="Q758" s="5">
        <f t="shared" si="402"/>
        <v>24</v>
      </c>
      <c r="S758" s="22" t="s">
        <v>162</v>
      </c>
      <c r="T758" s="5">
        <f>$M763</f>
        <v>24</v>
      </c>
      <c r="U758" s="5">
        <v>0</v>
      </c>
      <c r="V758" s="5">
        <f t="shared" si="403"/>
        <v>24</v>
      </c>
      <c r="X758" s="22" t="s">
        <v>162</v>
      </c>
      <c r="Y758" s="5">
        <f>$M763</f>
        <v>24</v>
      </c>
      <c r="Z758" s="5">
        <v>0</v>
      </c>
      <c r="AA758" s="5">
        <f t="shared" si="404"/>
        <v>24</v>
      </c>
      <c r="AC758" s="22" t="s">
        <v>162</v>
      </c>
      <c r="AD758" s="5">
        <f>$M763</f>
        <v>24</v>
      </c>
      <c r="AE758" s="5">
        <v>0</v>
      </c>
      <c r="AF758" s="5">
        <f t="shared" si="405"/>
        <v>24</v>
      </c>
      <c r="AH758" s="22" t="s">
        <v>162</v>
      </c>
      <c r="AI758" s="5">
        <f>$M763</f>
        <v>24</v>
      </c>
      <c r="AJ758" s="5">
        <v>0</v>
      </c>
      <c r="AK758" s="5">
        <f t="shared" si="406"/>
        <v>24</v>
      </c>
      <c r="AM758" s="22" t="s">
        <v>162</v>
      </c>
      <c r="AN758" s="5">
        <f>$M763</f>
        <v>24</v>
      </c>
      <c r="AO758" s="5">
        <v>0</v>
      </c>
      <c r="AP758" s="5">
        <f t="shared" si="407"/>
        <v>24</v>
      </c>
      <c r="AR758" s="22" t="s">
        <v>162</v>
      </c>
      <c r="AS758" s="5">
        <f>$M763</f>
        <v>24</v>
      </c>
      <c r="AT758" s="5">
        <v>0</v>
      </c>
      <c r="AU758" s="5">
        <f t="shared" si="408"/>
        <v>24</v>
      </c>
      <c r="AW758" s="22" t="s">
        <v>162</v>
      </c>
      <c r="AX758" s="5">
        <f>$M763</f>
        <v>24</v>
      </c>
      <c r="AY758" s="5">
        <v>0</v>
      </c>
      <c r="AZ758" s="5">
        <f t="shared" si="409"/>
        <v>24</v>
      </c>
    </row>
    <row r="759" spans="5:52" x14ac:dyDescent="0.3">
      <c r="E759" s="22" t="s">
        <v>139</v>
      </c>
      <c r="F759" s="6"/>
      <c r="G759" s="5">
        <f>IFERROR(INDEX(BuffData!$B$3:$W$119, MATCH($E745, BuffData!$A$3:$A$119, 0), MATCH($E759, BuffData!$B$2:$W$2, 0)),-1)</f>
        <v>0</v>
      </c>
      <c r="H759" s="5">
        <f>IFERROR(INDEX(BuffData!$X$3:$AS$119, MATCH(H744, BuffData!$A$3:$A$119, 0), MATCH($E759, BuffData!$X$2:$AS$2, 0)),-1)</f>
        <v>-1</v>
      </c>
      <c r="I759" s="5">
        <f>IFERROR(INDEX(BuffData!$AT$3:$BO$119, MATCH(I$16, BuffData!$A$3:$A$119, 0), MATCH($E759, BuffData!$AT$2:$BO$2, 0)),-1)</f>
        <v>0</v>
      </c>
      <c r="J759" s="5">
        <f>IFERROR(INDEX(BuffData!$AT$3:$BO$119, MATCH(J$16, BuffData!$A$3:$A$119, 0), MATCH($E759, BuffData!$AT$2:$BO$2, 0)),-1)</f>
        <v>0</v>
      </c>
      <c r="K759" s="5">
        <f>IFERROR(INDEX(BuffData!$AT$3:$BO$119, MATCH(K$16, BuffData!$A$3:$A$119, 0), MATCH($E759, BuffData!$AT$2:$BO$2, 0)),-1)</f>
        <v>0</v>
      </c>
      <c r="L759" s="5">
        <f>IFERROR(INDEX(SeasonData!$A$3:$W$27, MATCH(L$16, SeasonData!$A$3:$A$116, 0), MATCH(E759, SeasonData!$A$2:$W$2, 0)),-1)</f>
        <v>0</v>
      </c>
      <c r="M759" s="5">
        <f t="shared" si="411"/>
        <v>-1</v>
      </c>
      <c r="N759" s="5" t="s">
        <v>104</v>
      </c>
      <c r="O759" s="5">
        <f>$M764</f>
        <v>-1</v>
      </c>
      <c r="P759" s="5">
        <v>0</v>
      </c>
      <c r="Q759" s="5">
        <f t="shared" si="402"/>
        <v>-1</v>
      </c>
      <c r="S759" s="5" t="s">
        <v>104</v>
      </c>
      <c r="T759" s="5">
        <f>$M764</f>
        <v>-1</v>
      </c>
      <c r="U759" s="5">
        <v>0</v>
      </c>
      <c r="V759" s="5">
        <f t="shared" si="403"/>
        <v>-1</v>
      </c>
      <c r="X759" s="5" t="s">
        <v>104</v>
      </c>
      <c r="Y759" s="5">
        <f>$M764</f>
        <v>-1</v>
      </c>
      <c r="Z759" s="5">
        <v>0</v>
      </c>
      <c r="AA759" s="5">
        <f t="shared" si="404"/>
        <v>-1</v>
      </c>
      <c r="AC759" s="5" t="s">
        <v>104</v>
      </c>
      <c r="AD759" s="5">
        <f>$M764</f>
        <v>-1</v>
      </c>
      <c r="AE759" s="5">
        <v>0</v>
      </c>
      <c r="AF759" s="5">
        <f t="shared" si="405"/>
        <v>-1</v>
      </c>
      <c r="AH759" s="5" t="s">
        <v>104</v>
      </c>
      <c r="AI759" s="5">
        <f>$M764</f>
        <v>-1</v>
      </c>
      <c r="AJ759" s="5">
        <v>0</v>
      </c>
      <c r="AK759" s="5">
        <f t="shared" si="406"/>
        <v>-1</v>
      </c>
      <c r="AM759" s="5" t="s">
        <v>104</v>
      </c>
      <c r="AN759" s="5">
        <f>$M764</f>
        <v>-1</v>
      </c>
      <c r="AO759" s="5">
        <v>0</v>
      </c>
      <c r="AP759" s="5">
        <f t="shared" si="407"/>
        <v>-1</v>
      </c>
      <c r="AR759" s="5" t="s">
        <v>104</v>
      </c>
      <c r="AS759" s="5">
        <f>$M764</f>
        <v>-1</v>
      </c>
      <c r="AT759" s="5">
        <v>0</v>
      </c>
      <c r="AU759" s="5">
        <f t="shared" si="408"/>
        <v>-1</v>
      </c>
      <c r="AW759" s="5" t="s">
        <v>104</v>
      </c>
      <c r="AX759" s="5">
        <f>$M764</f>
        <v>-1</v>
      </c>
      <c r="AY759" s="5">
        <v>0</v>
      </c>
      <c r="AZ759" s="5">
        <f t="shared" si="409"/>
        <v>-1</v>
      </c>
    </row>
    <row r="760" spans="5:52" x14ac:dyDescent="0.3">
      <c r="E760" s="22" t="s">
        <v>137</v>
      </c>
      <c r="F760" s="6"/>
      <c r="G760" s="5">
        <f>IFERROR(INDEX(BuffData!$B$3:$W$119, MATCH($E745, BuffData!$A$3:$A$119, 0), MATCH($E760, BuffData!$B$2:$W$2, 0)),-1)</f>
        <v>0</v>
      </c>
      <c r="H760" s="5">
        <f>IFERROR(INDEX(BuffData!$X$3:$AS$119, MATCH(H744, BuffData!$A$3:$A$119, 0), MATCH($E760, BuffData!$X$2:$AS$2, 0)),-1)</f>
        <v>-1</v>
      </c>
      <c r="I760" s="5">
        <f>IFERROR(INDEX(BuffData!$AT$3:$BO$119, MATCH(I$16, BuffData!$A$3:$A$119, 0), MATCH($E760, BuffData!$AT$2:$BO$2, 0)),-1)</f>
        <v>0</v>
      </c>
      <c r="J760" s="5">
        <f>IFERROR(INDEX(BuffData!$AT$3:$BO$119, MATCH(J$16, BuffData!$A$3:$A$119, 0), MATCH($E760, BuffData!$AT$2:$BO$2, 0)),-1)</f>
        <v>0</v>
      </c>
      <c r="K760" s="5">
        <f>IFERROR(INDEX(BuffData!$AT$3:$BO$119, MATCH(K$16, BuffData!$A$3:$A$119, 0), MATCH($E760, BuffData!$AT$2:$BO$2, 0)),-1)</f>
        <v>0</v>
      </c>
      <c r="L760" s="5">
        <f>IFERROR(INDEX(SeasonData!$A$3:$W$27, MATCH(L$16, SeasonData!$A$3:$A$116, 0), MATCH(E760, SeasonData!$A$2:$W$2, 0)),-1)</f>
        <v>0</v>
      </c>
      <c r="M760" s="5">
        <f t="shared" si="411"/>
        <v>-1</v>
      </c>
      <c r="N760" s="5" t="s">
        <v>110</v>
      </c>
      <c r="O760" s="5">
        <f>$M765</f>
        <v>-1</v>
      </c>
      <c r="P760" s="5">
        <v>0</v>
      </c>
      <c r="Q760" s="5">
        <f t="shared" si="402"/>
        <v>-1</v>
      </c>
      <c r="S760" s="5" t="s">
        <v>110</v>
      </c>
      <c r="T760" s="5">
        <f>$M765</f>
        <v>-1</v>
      </c>
      <c r="U760" s="5">
        <v>0</v>
      </c>
      <c r="V760" s="5">
        <f t="shared" si="403"/>
        <v>-1</v>
      </c>
      <c r="X760" s="5" t="s">
        <v>110</v>
      </c>
      <c r="Y760" s="5">
        <f>$M765</f>
        <v>-1</v>
      </c>
      <c r="Z760" s="5">
        <v>0</v>
      </c>
      <c r="AA760" s="5">
        <f t="shared" si="404"/>
        <v>-1</v>
      </c>
      <c r="AC760" s="5" t="s">
        <v>110</v>
      </c>
      <c r="AD760" s="5">
        <f>$M765</f>
        <v>-1</v>
      </c>
      <c r="AE760" s="5">
        <v>0</v>
      </c>
      <c r="AF760" s="5">
        <f t="shared" si="405"/>
        <v>-1</v>
      </c>
      <c r="AH760" s="5" t="s">
        <v>110</v>
      </c>
      <c r="AI760" s="5">
        <f>$M765</f>
        <v>-1</v>
      </c>
      <c r="AJ760" s="5">
        <v>0</v>
      </c>
      <c r="AK760" s="5">
        <f t="shared" si="406"/>
        <v>-1</v>
      </c>
      <c r="AM760" s="5" t="s">
        <v>110</v>
      </c>
      <c r="AN760" s="5">
        <f>$M765</f>
        <v>-1</v>
      </c>
      <c r="AO760" s="5">
        <v>0</v>
      </c>
      <c r="AP760" s="5">
        <f t="shared" si="407"/>
        <v>-1</v>
      </c>
      <c r="AR760" s="5" t="s">
        <v>110</v>
      </c>
      <c r="AS760" s="5">
        <f>$M765</f>
        <v>-1</v>
      </c>
      <c r="AT760" s="5">
        <v>0</v>
      </c>
      <c r="AU760" s="5">
        <f t="shared" si="408"/>
        <v>-1</v>
      </c>
      <c r="AW760" s="5" t="s">
        <v>110</v>
      </c>
      <c r="AX760" s="5">
        <f>$M765</f>
        <v>-1</v>
      </c>
      <c r="AY760" s="5">
        <v>0</v>
      </c>
      <c r="AZ760" s="5">
        <f t="shared" si="409"/>
        <v>-1</v>
      </c>
    </row>
    <row r="761" spans="5:52" x14ac:dyDescent="0.3">
      <c r="E761" s="22" t="s">
        <v>138</v>
      </c>
      <c r="F761" s="6"/>
      <c r="G761" s="5">
        <f>IFERROR(INDEX(BuffData!$B$3:$W$119, MATCH($E745, BuffData!$A$3:$A$119, 0), MATCH($E761, BuffData!$B$2:$W$2, 0)),-1)</f>
        <v>0</v>
      </c>
      <c r="H761" s="5">
        <f>IFERROR(INDEX(BuffData!$X$3:$AS$119, MATCH(H744, BuffData!$A$3:$A$119, 0), MATCH($E761, BuffData!$X$2:$AS$2, 0)),-1)</f>
        <v>-1</v>
      </c>
      <c r="I761" s="5">
        <f>IFERROR(INDEX(BuffData!$AT$3:$BO$119, MATCH(I$16, BuffData!$A$3:$A$119, 0), MATCH($E761, BuffData!$AT$2:$BO$2, 0)),-1)</f>
        <v>0</v>
      </c>
      <c r="J761" s="5">
        <f>IFERROR(INDEX(BuffData!$AT$3:$BO$119, MATCH(J$16, BuffData!$A$3:$A$119, 0), MATCH($E761, BuffData!$AT$2:$BO$2, 0)),-1)</f>
        <v>0</v>
      </c>
      <c r="K761" s="5">
        <f>IFERROR(INDEX(BuffData!$AT$3:$BO$119, MATCH(K$16, BuffData!$A$3:$A$119, 0), MATCH($E761, BuffData!$AT$2:$BO$2, 0)),-1)</f>
        <v>0</v>
      </c>
      <c r="L761" s="5">
        <f>IFERROR(INDEX(SeasonData!$A$3:$W$27, MATCH(L$16, SeasonData!$A$3:$A$116, 0), MATCH(E761, SeasonData!$A$2:$W$2, 0)),-1)</f>
        <v>0</v>
      </c>
      <c r="M761" s="5">
        <f t="shared" si="411"/>
        <v>-1</v>
      </c>
      <c r="N761" s="5" t="s">
        <v>133</v>
      </c>
      <c r="O761" s="5">
        <f>$M766</f>
        <v>-1</v>
      </c>
      <c r="P761" s="5">
        <v>0</v>
      </c>
      <c r="Q761" s="5">
        <f t="shared" si="402"/>
        <v>-1</v>
      </c>
      <c r="S761" s="5" t="s">
        <v>133</v>
      </c>
      <c r="T761" s="5">
        <f>$M766</f>
        <v>-1</v>
      </c>
      <c r="U761" s="5">
        <v>0</v>
      </c>
      <c r="V761" s="5">
        <f t="shared" si="403"/>
        <v>-1</v>
      </c>
      <c r="X761" s="5" t="s">
        <v>133</v>
      </c>
      <c r="Y761" s="5">
        <f>$M766</f>
        <v>-1</v>
      </c>
      <c r="Z761" s="5">
        <v>0</v>
      </c>
      <c r="AA761" s="5">
        <f t="shared" si="404"/>
        <v>-1</v>
      </c>
      <c r="AC761" s="5" t="s">
        <v>133</v>
      </c>
      <c r="AD761" s="5">
        <f>$M766</f>
        <v>-1</v>
      </c>
      <c r="AE761" s="5">
        <v>0</v>
      </c>
      <c r="AF761" s="5">
        <f t="shared" si="405"/>
        <v>-1</v>
      </c>
      <c r="AH761" s="5" t="s">
        <v>133</v>
      </c>
      <c r="AI761" s="5">
        <f>$M766</f>
        <v>-1</v>
      </c>
      <c r="AJ761" s="5">
        <v>0</v>
      </c>
      <c r="AK761" s="5">
        <f t="shared" si="406"/>
        <v>-1</v>
      </c>
      <c r="AM761" s="5" t="s">
        <v>133</v>
      </c>
      <c r="AN761" s="5">
        <f>$M766</f>
        <v>-1</v>
      </c>
      <c r="AO761" s="5">
        <v>0</v>
      </c>
      <c r="AP761" s="5">
        <f t="shared" si="407"/>
        <v>-1</v>
      </c>
      <c r="AR761" s="5" t="s">
        <v>133</v>
      </c>
      <c r="AS761" s="5">
        <f>$M766</f>
        <v>-1</v>
      </c>
      <c r="AT761" s="5">
        <v>0</v>
      </c>
      <c r="AU761" s="5">
        <f t="shared" si="408"/>
        <v>-1</v>
      </c>
      <c r="AW761" s="5" t="s">
        <v>133</v>
      </c>
      <c r="AX761" s="5">
        <f>$M766</f>
        <v>-1</v>
      </c>
      <c r="AY761" s="5">
        <v>0</v>
      </c>
      <c r="AZ761" s="5">
        <f t="shared" si="409"/>
        <v>-1</v>
      </c>
    </row>
    <row r="762" spans="5:52" x14ac:dyDescent="0.3">
      <c r="E762" s="22" t="s">
        <v>123</v>
      </c>
      <c r="F762" s="6"/>
      <c r="G762" s="5">
        <f>IFERROR(INDEX(BuffData!$B$3:$W$119, MATCH($E745, BuffData!$A$3:$A$119, 0), MATCH($E762, BuffData!$B$2:$W$2, 0)),-1)</f>
        <v>0</v>
      </c>
      <c r="H762" s="5">
        <f>IFERROR(
  IF(
    TRIM(INDEX(CharacterData!$G$3:$G$36, MATCH($E745, CharacterData!$A$3:$A$36, 0))) =
    TRIM(INDEX(CharacterData!$G$3:$G$36, MATCH(H744, CharacterData!$A$3:$A$36, 0))),
    INDEX(BuffData!$X$3:$AS$119,
          MATCH(H744, BuffData!$A$3:$A$119, 0),
          MATCH($E762, BuffData!$X$2:$AS$2, 0)
    ),
    0
  ),
-1
)</f>
        <v>-1</v>
      </c>
      <c r="I762" s="5">
        <f>IFERROR(
  IF(
    TRIM(INDEX(CharacterData!$G$3:$G$36, MATCH($E745, CharacterData!$A$3:$A$36, 0))) =
    TRIM(INDEX(CharacterData!$G$3:$G$36, MATCH(I744, CharacterData!$A$3:$A$36, 0))),
    INDEX(BuffData!$AT$3:$BO$119,
          MATCH(I744, BuffData!$A$3:$A$119, 0),
          MATCH($E762, BuffData!$AT$2:$BO$2, 0)
    ),
    0
  ),
-1
)</f>
        <v>0</v>
      </c>
      <c r="J762" s="5">
        <f>IFERROR(
  IF(
    TRIM(INDEX(CharacterData!$G$3:$G$36, MATCH($E745, CharacterData!$A$3:$A$36, 0))) =
    TRIM(INDEX(CharacterData!$G$3:$G$36, MATCH(J744, CharacterData!$A$3:$A$36, 0))),
    INDEX(BuffData!$AT$3:$BO$119,
          MATCH(J744, BuffData!$A$3:$A$119, 0),
          MATCH($E762, BuffData!$AT$2:$BO$2, 0)
    ),
    0
  ),
-1
)</f>
        <v>0</v>
      </c>
      <c r="K762" s="5">
        <f>IFERROR(
  IF(
    TRIM(INDEX(CharacterData!$G$3:$G$36, MATCH($E745, CharacterData!$A$3:$A$36, 0))) =
    TRIM(INDEX(CharacterData!$G$3:$G$36, MATCH(K744, CharacterData!$A$3:$A$36, 0))),
    INDEX(BuffData!$AT$3:$BO$119,
          MATCH(K744, BuffData!$A$3:$A$119, 0),
          MATCH($E762, BuffData!$AT$2:$BO$2, 0)
    ),
    0
  ),
-1
)</f>
        <v>0</v>
      </c>
      <c r="L762" s="5">
        <f>IFERROR(
  IF(
    TRIM(INDEX(CharacterData!$G$3:$G$36, MATCH($E745, CharacterData!$A$3:$A$36, 0))) =
    TRIM(INDEX(CharacterData!$G$3:$G$36, MATCH(L744, CharacterData!$A$3:$A$36, 0))),
    INDEX(SeasonData!$A$3:$W$27,
          MATCH(L744, SeasonData!$A$3:$A$27, 0),
          MATCH($E762, SeasonData!$A$2:$W$2, 0)
    ),
    0
  ),
-1
)</f>
        <v>0</v>
      </c>
      <c r="M762" s="5">
        <f t="shared" si="411"/>
        <v>-1</v>
      </c>
    </row>
    <row r="763" spans="5:52" x14ac:dyDescent="0.3">
      <c r="E763" s="22" t="s">
        <v>162</v>
      </c>
      <c r="F763" s="6"/>
      <c r="G763" s="5">
        <f>IFERROR(INDEX(BuffData!$B$3:$W$119, MATCH($E745, BuffData!$A$3:$A$119, 0), MATCH($E763, BuffData!$B$2:$W$2, 0)),-1)</f>
        <v>0</v>
      </c>
      <c r="H763" s="5">
        <f>IFERROR(INDEX(BuffData!$X$3:$AS$119, MATCH(H744, BuffData!$A$3:$A$119, 0), MATCH($E763, BuffData!$X$2:$AS$2, 0)),-1)</f>
        <v>-1</v>
      </c>
      <c r="I763" s="5">
        <f>IFERROR(INDEX(BuffData!$AT$3:$BO$119, MATCH(I$16, BuffData!$A$3:$A$119, 0), MATCH($E763, BuffData!$AT$2:$BO$2, 0)),-1)</f>
        <v>0</v>
      </c>
      <c r="J763" s="5">
        <f>IFERROR(INDEX(BuffData!$AT$3:$BO$119, MATCH(J$16, BuffData!$A$3:$A$119, 0), MATCH($E763, BuffData!$AT$2:$BO$2, 0)),-1)</f>
        <v>0</v>
      </c>
      <c r="K763" s="5">
        <f>IFERROR(INDEX(BuffData!$AT$3:$BO$119, MATCH(K$16, BuffData!$A$3:$A$119, 0), MATCH($E763, BuffData!$AT$2:$BO$2, 0)),-1)</f>
        <v>25</v>
      </c>
      <c r="L763" s="5">
        <f>IFERROR(INDEX(SeasonData!$A$3:$W$27, MATCH(L$16, SeasonData!$A$3:$A$116, 0), MATCH(E763, SeasonData!$A$2:$W$2, 0)),-1)</f>
        <v>0</v>
      </c>
      <c r="M763" s="5">
        <f>SUM(G763:L763)</f>
        <v>24</v>
      </c>
      <c r="O763" s="5" t="s">
        <v>167</v>
      </c>
      <c r="P763" s="5">
        <f>Q748 * (Q749+100)/100 * Q750/100 * ((1-Q751/100) + Q751/100*Q752/100) * (Q753+Q754+Q755+100)/100 * (Q756+Q757+Q758+100)/100 * (800 + 8*$N$3 ) / (800 + 8*$N$3 + (792 + 8*$N$4)*(1-Q759/100)) * (1+Q760/100) * (1 - $Q$3/100 + Q761/100)</f>
        <v>15973.916138329741</v>
      </c>
      <c r="T763" s="5" t="s">
        <v>167</v>
      </c>
      <c r="U763" s="5">
        <f>V748 * (V749+100)/100 * V750/100 * ((1-V751/100) + V751/100*V752/100) * (V753+V754+V755+100)/100 * (V756+V757+V758+100)/100 * (800 + 8*$N$3 ) / (800 + 8*$N$3 + (792 + 8*$N$4)*(1-V759/100)) * (1+V760/100) * (1 - $Q$3/100 + V761/100)</f>
        <v>48703.496586224355</v>
      </c>
      <c r="Y763" s="5" t="s">
        <v>167</v>
      </c>
      <c r="Z763" s="5">
        <f>AA748 * (AA749+100)/100 * AA750/100 * ((1-AA751/100) + AA751/100*AA752/100) * (AA753+AA754+AA755+100)/100 * (AA756+AA757+AA758+100)/100 * (800 + 8*$N$3 ) / (800 + 8*$N$3 + (792 + 8*$N$4)*(1-AA759/100)) * (1+AA760/100) * (1 - $Q$3/100 + AA761/100)</f>
        <v>26954.194880155497</v>
      </c>
      <c r="AD763" s="5" t="s">
        <v>167</v>
      </c>
      <c r="AE763" s="5">
        <f>AF748 * (AF749+100)/100 * AF750/100 * ((1-AF751/100) + AF751/100*AF752/100) * (AF753+AF754+AF755+100)/100 * (AF756+AF757+AF758+100)/100 * (800 + 8*$N$3 ) / (800 + 8*$N$3 + (792 + 8*$N$4)*(1-AF759/100)) * (1+AF760/100) * (1 - $Q$3/100 + AF761/100)</f>
        <v>20128.235740399141</v>
      </c>
      <c r="AI763" s="5" t="s">
        <v>167</v>
      </c>
      <c r="AJ763" s="5">
        <f>AK748 * (AK749+100)/100 * AK750/100 * ((1-AK751/100) + AK751/100*AK752/100) * (AK753+AK754+AK755+100)/100 * (AK756+AK757+AK758+100)/100 * (800 + 8*$N$3 ) / (800 + 8*$N$3 + (792 + 8*$N$4)*(1-AK759/100)) * (1+AK760/100) * (1 - $Q$3/100 + AK761/100)</f>
        <v>205148.24671497208</v>
      </c>
      <c r="AN763" s="5" t="s">
        <v>167</v>
      </c>
      <c r="AO763" s="5">
        <f>AP748 * (AP749+100)/100 * AP750/100 * ((1-AP751/100) + AP751/100*AP752/100) * (AP753+AP754+AP755+100)/100 * (AP756+AP757+AP758+100)/100 * (800 + 8*$N$3 ) / (800 + 8*$N$3 + (792 + 8*$N$4)*(1-AP759/100)) * (1+AP760/100) * (1 - $Q$3/100 + AP761/100)</f>
        <v>20128.235740399141</v>
      </c>
      <c r="AS763" s="5" t="s">
        <v>167</v>
      </c>
      <c r="AT763" s="5">
        <f>AU748 * (AU749+100)/100 * AU750/100 * ((1-AU751/100) + AU751/100*AU752/100) * (AU753+AU754+AU755+100)/100 * (AU756+AU757+AU758+100)/100 * (800 + 8*$N$3 ) / (800 + 8*$N$3 + (792 + 8*$N$4)*(1-AU759/100)) * (1+AU760/100) * (1 - $Q$3/100 + AU761/100)</f>
        <v>61481.310668562226</v>
      </c>
      <c r="AX763" s="5" t="s">
        <v>167</v>
      </c>
      <c r="AY763" s="5">
        <f>AZ748 * (AZ749+100)/100 * AZ750/100 * ((1-AZ751/100) + AZ751/100*AZ752/100) * (AZ753+AZ754+AZ755+100)/100 * (AZ756+AZ757+AZ758+100)/100 * (800 + 8*$N$3 ) / (800 + 8*$N$3 + (792 + 8*$N$4)*(1-AZ759/100)) * (1+AZ760/100) * (1 - $Q$3/100 + AZ761/100)</f>
        <v>71014.824361447783</v>
      </c>
    </row>
    <row r="764" spans="5:52" x14ac:dyDescent="0.3">
      <c r="E764" s="5" t="s">
        <v>104</v>
      </c>
      <c r="F764" s="6"/>
      <c r="G764" s="5">
        <f>IFERROR(INDEX(BuffData!$B$3:$W$119, MATCH($E745, BuffData!$A$3:$A$119, 0), MATCH($E764, BuffData!$B$2:$W$2, 0)),-1)</f>
        <v>0</v>
      </c>
      <c r="H764" s="5">
        <f>IFERROR(INDEX(BuffData!$X$3:$AS$119, MATCH(H744, BuffData!$A$3:$A$119, 0), MATCH($E764, BuffData!$X$2:$AS$2, 0)),-1)</f>
        <v>-1</v>
      </c>
      <c r="I764" s="5">
        <f>IFERROR(INDEX(BuffData!$AT$3:$BO$119, MATCH(I$16, BuffData!$A$3:$A$119, 0), MATCH($E764, BuffData!$AT$2:$BO$2, 0)),-1)</f>
        <v>0</v>
      </c>
      <c r="J764" s="5">
        <f>IFERROR(INDEX(BuffData!$AT$3:$BO$119, MATCH(J$16, BuffData!$A$3:$A$119, 0), MATCH($E764, BuffData!$AT$2:$BO$2, 0)),-1)</f>
        <v>0</v>
      </c>
      <c r="K764" s="5">
        <f>IFERROR(INDEX(BuffData!$AT$3:$BO$119, MATCH(K$16, BuffData!$A$3:$A$119, 0), MATCH($E764, BuffData!$AT$2:$BO$2, 0)),-1)</f>
        <v>0</v>
      </c>
      <c r="L764" s="5">
        <f>IFERROR(INDEX(SeasonData!$A$3:$W$27, MATCH(L$16, SeasonData!$A$3:$A$116, 0), MATCH(E764, SeasonData!$A$2:$W$2, 0)),-1)</f>
        <v>0</v>
      </c>
      <c r="M764" s="5">
        <f t="shared" ref="M764:M766" si="412">SUM(G764:L764)</f>
        <v>-1</v>
      </c>
    </row>
    <row r="765" spans="5:52" x14ac:dyDescent="0.3">
      <c r="E765" s="5" t="s">
        <v>110</v>
      </c>
      <c r="F765" s="6"/>
      <c r="G765" s="5">
        <f>IFERROR(INDEX(BuffData!$B$3:$W$119, MATCH($E745, BuffData!$A$3:$A$119, 0), MATCH($E765, BuffData!$B$2:$W$2, 0)),-1)</f>
        <v>0</v>
      </c>
      <c r="H765" s="5">
        <f>IFERROR(INDEX(BuffData!$X$3:$AS$119, MATCH(H744, BuffData!$A$3:$A$119, 0), MATCH($E765, BuffData!$X$2:$AS$2, 0)),-1)</f>
        <v>-1</v>
      </c>
      <c r="I765" s="5">
        <f>IFERROR(INDEX(BuffData!$AT$3:$BO$119, MATCH(I$16, BuffData!$A$3:$A$119, 0), MATCH($E765, BuffData!$AT$2:$BO$2, 0)),-1)</f>
        <v>0</v>
      </c>
      <c r="J765" s="5">
        <f>IFERROR(INDEX(BuffData!$AT$3:$BO$119, MATCH(J$16, BuffData!$A$3:$A$119, 0), MATCH($E765, BuffData!$AT$2:$BO$2, 0)),-1)</f>
        <v>0</v>
      </c>
      <c r="K765" s="5">
        <f>IFERROR(INDEX(BuffData!$AT$3:$BO$119, MATCH(K$16, BuffData!$A$3:$A$119, 0), MATCH($E765, BuffData!$AT$2:$BO$2, 0)),-1)</f>
        <v>0</v>
      </c>
      <c r="L765" s="5">
        <f>IFERROR(INDEX(SeasonData!$A$3:$W$27, MATCH(L$16, SeasonData!$A$3:$A$116, 0), MATCH(E765, SeasonData!$A$2:$W$2, 0)),-1)</f>
        <v>0</v>
      </c>
      <c r="M765" s="5">
        <f t="shared" si="412"/>
        <v>-1</v>
      </c>
    </row>
    <row r="766" spans="5:52" x14ac:dyDescent="0.3">
      <c r="E766" s="5" t="s">
        <v>133</v>
      </c>
      <c r="F766" s="6"/>
      <c r="G766" s="5">
        <f>IFERROR(INDEX(BuffData!$B$3:$W$119, MATCH($E745, BuffData!$A$3:$A$119, 0), MATCH($E766, BuffData!$B$2:$W$2, 0)),-1)</f>
        <v>0</v>
      </c>
      <c r="H766" s="5">
        <f>IFERROR(INDEX(BuffData!$X$3:$AS$119, MATCH(H744, BuffData!$A$3:$A$119, 0), MATCH($E766, BuffData!$X$2:$AS$2, 0)),-1)</f>
        <v>-1</v>
      </c>
      <c r="I766" s="5">
        <f>IFERROR(INDEX(BuffData!$AT$3:$BO$119, MATCH(I$16, BuffData!$A$3:$A$119, 0), MATCH($E766, BuffData!$AT$2:$BO$2, 0)),-1)</f>
        <v>0</v>
      </c>
      <c r="J766" s="5">
        <f>IFERROR(INDEX(BuffData!$AT$3:$BO$119, MATCH(J$16, BuffData!$A$3:$A$119, 0), MATCH($E766, BuffData!$AT$2:$BO$2, 0)),-1)</f>
        <v>0</v>
      </c>
      <c r="K766" s="5">
        <f>IFERROR(INDEX(BuffData!$AT$3:$BO$119, MATCH(K$16, BuffData!$A$3:$A$119, 0), MATCH($E766, BuffData!$AT$2:$BO$2, 0)),-1)</f>
        <v>0</v>
      </c>
      <c r="L766" s="5">
        <f>IFERROR(INDEX(SeasonData!$A$3:$W$27, MATCH(L$16, SeasonData!$A$3:$A$116, 0), MATCH(E766, SeasonData!$A$2:$W$2, 0)),-1)</f>
        <v>0</v>
      </c>
      <c r="M766" s="5">
        <f t="shared" si="412"/>
        <v>-1</v>
      </c>
    </row>
    <row r="770" spans="1:57" x14ac:dyDescent="0.3">
      <c r="H770" s="5" t="str">
        <f>IFERROR(
  CHOOSE(
    MATCH(E771, $E$2:$E$4, 0),
    $E$3, $E$4, $E$2
  ),
  "선택 필요"
)</f>
        <v>선택 필요</v>
      </c>
      <c r="I770" s="5" t="str">
        <f>$E$2</f>
        <v>유노</v>
      </c>
      <c r="J770" s="5" t="str">
        <f>$E$3</f>
        <v>린네</v>
      </c>
      <c r="K770" s="5" t="str">
        <f>$E$4</f>
        <v>모니에</v>
      </c>
      <c r="L770" s="5" t="str">
        <f>$K$3</f>
        <v>능양</v>
      </c>
      <c r="N770" s="23" t="s">
        <v>152</v>
      </c>
    </row>
    <row r="771" spans="1:57" x14ac:dyDescent="0.3">
      <c r="E771" s="23" t="s">
        <v>43</v>
      </c>
      <c r="F771" s="5" t="s">
        <v>143</v>
      </c>
      <c r="G771" s="5" t="s">
        <v>105</v>
      </c>
      <c r="H771" s="5" t="s">
        <v>142</v>
      </c>
      <c r="I771" s="5" t="s">
        <v>124</v>
      </c>
      <c r="J771" s="5" t="s">
        <v>125</v>
      </c>
      <c r="K771" s="5" t="s">
        <v>151</v>
      </c>
      <c r="L771" s="5" t="s">
        <v>149</v>
      </c>
      <c r="M771" s="5" t="s">
        <v>109</v>
      </c>
      <c r="N771" s="5" t="s">
        <v>150</v>
      </c>
      <c r="O771" s="153" t="s">
        <v>114</v>
      </c>
      <c r="P771" s="154"/>
      <c r="Q771" s="155"/>
      <c r="S771" s="5" t="s">
        <v>150</v>
      </c>
      <c r="T771" s="153" t="s">
        <v>157</v>
      </c>
      <c r="U771" s="154"/>
      <c r="V771" s="155"/>
      <c r="X771" s="5" t="s">
        <v>150</v>
      </c>
      <c r="Y771" s="153" t="s">
        <v>156</v>
      </c>
      <c r="Z771" s="154"/>
      <c r="AA771" s="155"/>
      <c r="AC771" s="5" t="s">
        <v>150</v>
      </c>
      <c r="AD771" s="153" t="s">
        <v>249</v>
      </c>
      <c r="AE771" s="154"/>
      <c r="AF771" s="155"/>
      <c r="AH771" s="5" t="s">
        <v>150</v>
      </c>
      <c r="AI771" s="153" t="s">
        <v>267</v>
      </c>
      <c r="AJ771" s="154"/>
      <c r="AK771" s="155"/>
      <c r="AM771" s="5" t="s">
        <v>150</v>
      </c>
      <c r="AN771" s="153" t="s">
        <v>155</v>
      </c>
      <c r="AO771" s="154"/>
      <c r="AP771" s="155"/>
      <c r="AR771" s="5" t="s">
        <v>150</v>
      </c>
      <c r="AS771" s="153" t="s">
        <v>156</v>
      </c>
      <c r="AT771" s="154"/>
      <c r="AU771" s="155"/>
      <c r="AW771" s="5" t="s">
        <v>150</v>
      </c>
      <c r="AX771" s="153" t="s">
        <v>155</v>
      </c>
      <c r="AY771" s="154"/>
      <c r="AZ771" s="155"/>
      <c r="BB771" s="5" t="s">
        <v>150</v>
      </c>
      <c r="BC771" s="153" t="s">
        <v>268</v>
      </c>
      <c r="BD771" s="154"/>
      <c r="BE771" s="155"/>
    </row>
    <row r="772" spans="1:57" x14ac:dyDescent="0.3">
      <c r="E772" s="5" t="s">
        <v>115</v>
      </c>
      <c r="F772" s="5">
        <f>INDEX(CharacterData!$A$3:$AV$36, MATCH(E771, CharacterData!$A$3:$A$36, 0), MATCH($E772, CharacterData!$A$2:$AV$2, 0))</f>
        <v>900</v>
      </c>
      <c r="G772" s="6"/>
      <c r="H772" s="6"/>
      <c r="I772" s="6"/>
      <c r="J772" s="6"/>
      <c r="K772" s="6"/>
      <c r="L772" s="6"/>
      <c r="M772" s="5">
        <f>F772</f>
        <v>900</v>
      </c>
      <c r="N772" s="5" t="s">
        <v>118</v>
      </c>
      <c r="O772" s="153" t="s">
        <v>159</v>
      </c>
      <c r="P772" s="154"/>
      <c r="Q772" s="155"/>
      <c r="S772" s="5" t="s">
        <v>118</v>
      </c>
      <c r="T772" s="153" t="s">
        <v>172</v>
      </c>
      <c r="U772" s="154"/>
      <c r="V772" s="155"/>
      <c r="X772" s="5" t="s">
        <v>118</v>
      </c>
      <c r="Y772" s="153" t="s">
        <v>171</v>
      </c>
      <c r="Z772" s="154"/>
      <c r="AA772" s="155"/>
      <c r="AC772" s="5" t="s">
        <v>118</v>
      </c>
      <c r="AD772" s="153" t="s">
        <v>164</v>
      </c>
      <c r="AE772" s="154"/>
      <c r="AF772" s="155"/>
      <c r="AH772" s="5" t="s">
        <v>118</v>
      </c>
      <c r="AI772" s="153" t="s">
        <v>171</v>
      </c>
      <c r="AJ772" s="154"/>
      <c r="AK772" s="155"/>
      <c r="AM772" s="5" t="s">
        <v>118</v>
      </c>
      <c r="AN772" s="153" t="s">
        <v>163</v>
      </c>
      <c r="AO772" s="154"/>
      <c r="AP772" s="155"/>
      <c r="AR772" s="5" t="s">
        <v>118</v>
      </c>
      <c r="AS772" s="153" t="s">
        <v>171</v>
      </c>
      <c r="AT772" s="154"/>
      <c r="AU772" s="155"/>
      <c r="AW772" s="5" t="s">
        <v>118</v>
      </c>
      <c r="AX772" s="153" t="s">
        <v>163</v>
      </c>
      <c r="AY772" s="154"/>
      <c r="AZ772" s="155"/>
      <c r="BB772" s="5" t="s">
        <v>118</v>
      </c>
      <c r="BC772" s="153" t="s">
        <v>171</v>
      </c>
      <c r="BD772" s="154"/>
      <c r="BE772" s="155"/>
    </row>
    <row r="773" spans="1:57" x14ac:dyDescent="0.3">
      <c r="A773" s="1" t="s">
        <v>43</v>
      </c>
      <c r="B773" s="1" t="s">
        <v>178</v>
      </c>
      <c r="C773" s="1">
        <f>P789+U789+Z789+AE789+AJ789+AO789+AT789+AY789+BD789+BI789+BN789+BS789+BX789+CC789+CH789+CM789</f>
        <v>269759.89872031286</v>
      </c>
      <c r="E773" s="5" t="s">
        <v>116</v>
      </c>
      <c r="F773" s="5">
        <f>INDEX(CharacterData!$A$3:$AV$36, MATCH(E771, CharacterData!$A$3:$A$36, 0), MATCH($E773, CharacterData!$A$2:$AV$2, 0))</f>
        <v>113.88888888888889</v>
      </c>
      <c r="G773" s="5">
        <f>IFERROR(INDEX(BuffData!$B$3:$W$119, MATCH($E771, BuffData!$A$3:$A$119, 0), MATCH("공격력 버프", BuffData!$B$2:$W$2, 0)),-1)</f>
        <v>10</v>
      </c>
      <c r="H773" s="5">
        <f>IFERROR(INDEX(BuffData!$X$3:$AS$119, MATCH(H770, BuffData!$A$3:$A$119, 0), MATCH("공격력 버프", BuffData!$X$2:$AS$2, 0)),-1)</f>
        <v>-1</v>
      </c>
      <c r="I773" s="5">
        <f>IFERROR(INDEX(BuffData!$AT$3:$BO$119, MATCH(I$16, BuffData!$A$3:$A$119, 0), MATCH("공격력 버프", BuffData!$AT$2:$BO$2, 0)),-1)</f>
        <v>0</v>
      </c>
      <c r="J773" s="5">
        <f>IFERROR(INDEX(BuffData!$AT$3:$BO$119, MATCH(J$16, BuffData!$A$3:$A$119, 0), MATCH("공격력 버프", BuffData!$AT$2:$BO$2, 0)),-1)</f>
        <v>0</v>
      </c>
      <c r="K773" s="5">
        <f>IFERROR(INDEX(BuffData!$AT$3:$BO$119, MATCH(K$16, BuffData!$A$3:$A$119, 0), MATCH("공격력 버프", BuffData!$AT$2:$BO$2, 0)),-1)</f>
        <v>25</v>
      </c>
      <c r="L773" s="5">
        <f>IFERROR(INDEX(SeasonData!$A$3:$W$27, MATCH(L$16, SeasonData!$A$3:$A$116, 0), MATCH("공격력 버프", SeasonData!$A$2:$W$2, 0)),-1)</f>
        <v>0</v>
      </c>
      <c r="M773" s="5">
        <f>SUM(F773:L773)</f>
        <v>147.88888888888889</v>
      </c>
      <c r="N773" s="5"/>
      <c r="O773" s="5" t="s">
        <v>112</v>
      </c>
      <c r="P773" s="5" t="s">
        <v>113</v>
      </c>
      <c r="Q773" s="5" t="s">
        <v>111</v>
      </c>
      <c r="S773" s="5"/>
      <c r="T773" s="5" t="s">
        <v>112</v>
      </c>
      <c r="U773" s="5" t="s">
        <v>113</v>
      </c>
      <c r="V773" s="5" t="s">
        <v>111</v>
      </c>
      <c r="X773" s="5"/>
      <c r="Y773" s="5" t="s">
        <v>112</v>
      </c>
      <c r="Z773" s="5" t="s">
        <v>113</v>
      </c>
      <c r="AA773" s="5" t="s">
        <v>111</v>
      </c>
      <c r="AC773" s="5"/>
      <c r="AD773" s="5" t="s">
        <v>112</v>
      </c>
      <c r="AE773" s="5" t="s">
        <v>113</v>
      </c>
      <c r="AF773" s="5" t="s">
        <v>111</v>
      </c>
      <c r="AH773" s="5"/>
      <c r="AI773" s="5" t="s">
        <v>112</v>
      </c>
      <c r="AJ773" s="5" t="s">
        <v>113</v>
      </c>
      <c r="AK773" s="5" t="s">
        <v>111</v>
      </c>
      <c r="AM773" s="5"/>
      <c r="AN773" s="5" t="s">
        <v>112</v>
      </c>
      <c r="AO773" s="5" t="s">
        <v>113</v>
      </c>
      <c r="AP773" s="5" t="s">
        <v>111</v>
      </c>
      <c r="AR773" s="5"/>
      <c r="AS773" s="5" t="s">
        <v>112</v>
      </c>
      <c r="AT773" s="5" t="s">
        <v>113</v>
      </c>
      <c r="AU773" s="5" t="s">
        <v>111</v>
      </c>
      <c r="AW773" s="5"/>
      <c r="AX773" s="5" t="s">
        <v>112</v>
      </c>
      <c r="AY773" s="5" t="s">
        <v>113</v>
      </c>
      <c r="AZ773" s="5" t="s">
        <v>111</v>
      </c>
      <c r="BB773" s="5"/>
      <c r="BC773" s="5" t="s">
        <v>112</v>
      </c>
      <c r="BD773" s="5" t="s">
        <v>113</v>
      </c>
      <c r="BE773" s="5" t="s">
        <v>111</v>
      </c>
    </row>
    <row r="774" spans="1:57" x14ac:dyDescent="0.3">
      <c r="B774" s="1" t="s">
        <v>179</v>
      </c>
      <c r="C774" s="1">
        <v>8</v>
      </c>
      <c r="E774" s="5" t="s">
        <v>1</v>
      </c>
      <c r="F774" s="5">
        <f>INDEX(CharacterData!$A$3:$AV$36, MATCH(E771, CharacterData!$A$3:$A$36, 0), MATCH($E774, CharacterData!$A$2:$AV$2, 0))</f>
        <v>74.2</v>
      </c>
      <c r="G774" s="5">
        <f>IFERROR(INDEX(BuffData!$B$3:$W$119, MATCH($E771, BuffData!$A$3:$A$119, 0), MATCH($E774, BuffData!$B$2:$W$2, 0)),-1)</f>
        <v>15</v>
      </c>
      <c r="H774" s="5">
        <f>IFERROR(INDEX(BuffData!$X$3:$AS$119, MATCH(H770, BuffData!$A$3:$A$119, 0), MATCH($E774, BuffData!$X$2:$AS$2, 0)),-1)</f>
        <v>-1</v>
      </c>
      <c r="I774" s="5">
        <f>IFERROR(INDEX(BuffData!$AT$3:$BO$119, MATCH(I$16, BuffData!$A$3:$A$119, 0), MATCH($E774, BuffData!$AT$2:$BO$2, 0)),-1)</f>
        <v>0</v>
      </c>
      <c r="J774" s="5">
        <f>IFERROR(INDEX(BuffData!$AT$3:$BO$119, MATCH(J$16, BuffData!$A$3:$A$119, 0), MATCH($E774, BuffData!$AT$2:$BO$2, 0)),-1)</f>
        <v>0</v>
      </c>
      <c r="K774" s="5">
        <f>IFERROR(INDEX(BuffData!$AT$3:$BO$119, MATCH(K$16, BuffData!$A$3:$A$119, 0), MATCH($E774, BuffData!$AT$2:$BO$2, 0)),-1)</f>
        <v>0</v>
      </c>
      <c r="L774" s="5">
        <f>IFERROR(INDEX(SeasonData!$A$3:$W$27, MATCH(L$16, SeasonData!$A$3:$A$116, 0), MATCH(E774, SeasonData!$A$2:$W$2, 0)),-1)</f>
        <v>0</v>
      </c>
      <c r="M774" s="5">
        <f t="shared" ref="M774:M780" si="413">SUM(F774:L774)</f>
        <v>88.2</v>
      </c>
      <c r="N774" s="5" t="s">
        <v>115</v>
      </c>
      <c r="O774" s="6"/>
      <c r="P774" s="6"/>
      <c r="Q774" s="5">
        <f>$M772</f>
        <v>900</v>
      </c>
      <c r="S774" s="5" t="s">
        <v>115</v>
      </c>
      <c r="T774" s="6"/>
      <c r="U774" s="6"/>
      <c r="V774" s="5">
        <f>$M772</f>
        <v>900</v>
      </c>
      <c r="X774" s="5" t="s">
        <v>115</v>
      </c>
      <c r="Y774" s="6"/>
      <c r="Z774" s="6"/>
      <c r="AA774" s="5">
        <f>$M772</f>
        <v>900</v>
      </c>
      <c r="AC774" s="5" t="s">
        <v>115</v>
      </c>
      <c r="AD774" s="6"/>
      <c r="AE774" s="6"/>
      <c r="AF774" s="5">
        <f>$M772</f>
        <v>900</v>
      </c>
      <c r="AH774" s="5" t="s">
        <v>115</v>
      </c>
      <c r="AI774" s="6"/>
      <c r="AJ774" s="6"/>
      <c r="AK774" s="5">
        <f>$M772</f>
        <v>900</v>
      </c>
      <c r="AM774" s="5" t="s">
        <v>115</v>
      </c>
      <c r="AN774" s="6"/>
      <c r="AO774" s="6"/>
      <c r="AP774" s="5">
        <f>$M772</f>
        <v>900</v>
      </c>
      <c r="AR774" s="5" t="s">
        <v>115</v>
      </c>
      <c r="AS774" s="6"/>
      <c r="AT774" s="6"/>
      <c r="AU774" s="5">
        <f>$M772</f>
        <v>900</v>
      </c>
      <c r="AW774" s="5" t="s">
        <v>115</v>
      </c>
      <c r="AX774" s="6"/>
      <c r="AY774" s="6"/>
      <c r="AZ774" s="5">
        <f>$M772</f>
        <v>900</v>
      </c>
      <c r="BB774" s="5" t="s">
        <v>115</v>
      </c>
      <c r="BC774" s="6"/>
      <c r="BD774" s="6"/>
      <c r="BE774" s="5">
        <f>$M772</f>
        <v>900</v>
      </c>
    </row>
    <row r="775" spans="1:57" x14ac:dyDescent="0.3">
      <c r="E775" s="5" t="s">
        <v>87</v>
      </c>
      <c r="F775" s="5">
        <f>INDEX(CharacterData!$A$3:$AV$36, MATCH(E771, CharacterData!$A$3:$A$36, 0), MATCH($E775, CharacterData!$A$2:$AV$2, 0))</f>
        <v>244.4</v>
      </c>
      <c r="G775" s="5">
        <f>IFERROR(INDEX(BuffData!$B$3:$W$119, MATCH($E771, BuffData!$A$3:$A$119, 0), MATCH($E775, BuffData!$B$2:$W$2, 0)),-1)</f>
        <v>0</v>
      </c>
      <c r="H775" s="5">
        <f>IFERROR(INDEX(BuffData!$X$3:$AS$119, MATCH(H770, BuffData!$A$3:$A$119, 0), MATCH($E775, BuffData!$X$2:$AS$2, 0)),-1)</f>
        <v>-1</v>
      </c>
      <c r="I775" s="5">
        <f>IFERROR(INDEX(BuffData!$AT$3:$BO$119, MATCH(I$16, BuffData!$A$3:$A$119, 0), MATCH($E775, BuffData!$AT$2:$BO$2, 0)),-1)</f>
        <v>0</v>
      </c>
      <c r="J775" s="5">
        <f>IFERROR(INDEX(BuffData!$AT$3:$BO$119, MATCH(J$16, BuffData!$A$3:$A$119, 0), MATCH($E775, BuffData!$AT$2:$BO$2, 0)),-1)</f>
        <v>0</v>
      </c>
      <c r="K775" s="5">
        <f>IFERROR(INDEX(BuffData!$AT$3:$BO$119, MATCH(K$16, BuffData!$A$3:$A$119, 0), MATCH($E775, BuffData!$AT$2:$BO$2, 0)),-1)</f>
        <v>20</v>
      </c>
      <c r="L775" s="5">
        <f>IFERROR(INDEX(SeasonData!$A$3:$W$27, MATCH(L$16, SeasonData!$A$3:$A$116, 0), MATCH(E775, SeasonData!$A$2:$W$2, 0)),-1)</f>
        <v>0</v>
      </c>
      <c r="M775" s="5">
        <f t="shared" si="413"/>
        <v>263.39999999999998</v>
      </c>
      <c r="N775" s="5" t="s">
        <v>116</v>
      </c>
      <c r="O775" s="5">
        <f>ROUND($M773,2)</f>
        <v>147.88999999999999</v>
      </c>
      <c r="P775" s="5">
        <v>0</v>
      </c>
      <c r="Q775" s="5">
        <f>P775+O775</f>
        <v>147.88999999999999</v>
      </c>
      <c r="S775" s="5" t="s">
        <v>116</v>
      </c>
      <c r="T775" s="5">
        <f>ROUND($M773,2)</f>
        <v>147.88999999999999</v>
      </c>
      <c r="U775" s="5">
        <v>0</v>
      </c>
      <c r="V775" s="5">
        <f>U775+T775</f>
        <v>147.88999999999999</v>
      </c>
      <c r="X775" s="5" t="s">
        <v>116</v>
      </c>
      <c r="Y775" s="5">
        <f>ROUND($M773,2)</f>
        <v>147.88999999999999</v>
      </c>
      <c r="Z775" s="5">
        <v>0</v>
      </c>
      <c r="AA775" s="5">
        <f>Z775+Y775</f>
        <v>147.88999999999999</v>
      </c>
      <c r="AC775" s="5" t="s">
        <v>116</v>
      </c>
      <c r="AD775" s="5">
        <f>ROUND($M773,2)</f>
        <v>147.88999999999999</v>
      </c>
      <c r="AE775" s="5">
        <v>0</v>
      </c>
      <c r="AF775" s="5">
        <f>AE775+AD775</f>
        <v>147.88999999999999</v>
      </c>
      <c r="AH775" s="5" t="s">
        <v>116</v>
      </c>
      <c r="AI775" s="5">
        <f>ROUND($M773,2)</f>
        <v>147.88999999999999</v>
      </c>
      <c r="AJ775" s="5">
        <v>0</v>
      </c>
      <c r="AK775" s="5">
        <f>AJ775+AI775</f>
        <v>147.88999999999999</v>
      </c>
      <c r="AM775" s="5" t="s">
        <v>116</v>
      </c>
      <c r="AN775" s="5">
        <f>ROUND($M773,2)</f>
        <v>147.88999999999999</v>
      </c>
      <c r="AO775" s="5">
        <v>0</v>
      </c>
      <c r="AP775" s="5">
        <f>AO775+AN775</f>
        <v>147.88999999999999</v>
      </c>
      <c r="AR775" s="5" t="s">
        <v>116</v>
      </c>
      <c r="AS775" s="5">
        <f>ROUND($M773,2)</f>
        <v>147.88999999999999</v>
      </c>
      <c r="AT775" s="5">
        <v>0</v>
      </c>
      <c r="AU775" s="5">
        <f>AT775+AS775</f>
        <v>147.88999999999999</v>
      </c>
      <c r="AW775" s="5" t="s">
        <v>116</v>
      </c>
      <c r="AX775" s="5">
        <f>ROUND($M773,2)</f>
        <v>147.88999999999999</v>
      </c>
      <c r="AY775" s="5">
        <v>0</v>
      </c>
      <c r="AZ775" s="5">
        <f>AY775+AX775</f>
        <v>147.88999999999999</v>
      </c>
      <c r="BB775" s="5" t="s">
        <v>116</v>
      </c>
      <c r="BC775" s="5">
        <f>ROUND($M773,2)</f>
        <v>147.88999999999999</v>
      </c>
      <c r="BD775" s="5">
        <v>0</v>
      </c>
      <c r="BE775" s="5">
        <f>BD775+BC775</f>
        <v>147.88999999999999</v>
      </c>
    </row>
    <row r="776" spans="1:57" x14ac:dyDescent="0.3">
      <c r="E776" s="21" t="s">
        <v>99</v>
      </c>
      <c r="F776" s="5">
        <f>INDEX(CharacterData!$A$3:$AV$36, MATCH(E771, CharacterData!$A$3:$A$36, 0), MATCH($E776, CharacterData!$A$2:$AV$2, 0))</f>
        <v>0</v>
      </c>
      <c r="G776" s="5">
        <f>IFERROR(INDEX(BuffData!$B$3:$W$119, MATCH($E771, BuffData!$A$3:$A$119, 0), MATCH($E776, BuffData!$B$2:$W$2, 0)),-1)</f>
        <v>12</v>
      </c>
      <c r="H776" s="5">
        <f>IFERROR(INDEX(BuffData!$X$3:$AS$119, MATCH(H770, BuffData!$A$3:$A$119, 0), MATCH($E776, BuffData!$X$2:$AS$2, 0)),-1)</f>
        <v>-1</v>
      </c>
      <c r="I776" s="5">
        <f>IFERROR(INDEX(BuffData!$AT$3:$BO$119, MATCH(I$16, BuffData!$A$3:$A$119, 0), MATCH($E776, BuffData!$AT$2:$BO$2, 0)),-1)</f>
        <v>0</v>
      </c>
      <c r="J776" s="5">
        <f>IFERROR(INDEX(BuffData!$AT$3:$BO$119, MATCH(J$16, BuffData!$A$3:$A$119, 0), MATCH($E776, BuffData!$AT$2:$BO$2, 0)),-1)</f>
        <v>0</v>
      </c>
      <c r="K776" s="5">
        <f>IFERROR(INDEX(BuffData!$AT$3:$BO$119, MATCH(K$16, BuffData!$A$3:$A$119, 0), MATCH($E776, BuffData!$AT$2:$BO$2, 0)),-1)</f>
        <v>0</v>
      </c>
      <c r="L776" s="5">
        <f>IFERROR(INDEX(SeasonData!$A$3:$W$27, MATCH(L$16, SeasonData!$A$3:$A$116, 0), MATCH(E776, SeasonData!$A$2:$W$2, 0)),-1)</f>
        <v>0</v>
      </c>
      <c r="M776" s="5">
        <f t="shared" si="413"/>
        <v>11</v>
      </c>
      <c r="N776" s="5" t="s">
        <v>117</v>
      </c>
      <c r="O776" s="6"/>
      <c r="P776" s="5">
        <v>0</v>
      </c>
      <c r="Q776" s="24">
        <v>143.19999999999999</v>
      </c>
      <c r="S776" s="5" t="s">
        <v>117</v>
      </c>
      <c r="T776" s="6"/>
      <c r="U776" s="5">
        <v>0</v>
      </c>
      <c r="V776" s="24">
        <v>815.9</v>
      </c>
      <c r="X776" s="5" t="s">
        <v>117</v>
      </c>
      <c r="Y776" s="6"/>
      <c r="Z776" s="5">
        <v>0</v>
      </c>
      <c r="AA776" s="24">
        <v>179</v>
      </c>
      <c r="AC776" s="5" t="s">
        <v>117</v>
      </c>
      <c r="AD776" s="6"/>
      <c r="AE776" s="5">
        <v>0</v>
      </c>
      <c r="AF776" s="24">
        <v>269.5</v>
      </c>
      <c r="AH776" s="5" t="s">
        <v>117</v>
      </c>
      <c r="AI776" s="6"/>
      <c r="AJ776" s="5">
        <v>0</v>
      </c>
      <c r="AK776" s="24">
        <v>79.599999999999994</v>
      </c>
      <c r="AM776" s="5" t="s">
        <v>117</v>
      </c>
      <c r="AN776" s="6"/>
      <c r="AO776" s="5">
        <v>0</v>
      </c>
      <c r="AP776" s="24">
        <v>59.7</v>
      </c>
      <c r="AR776" s="5" t="s">
        <v>117</v>
      </c>
      <c r="AS776" s="6"/>
      <c r="AT776" s="5">
        <v>0</v>
      </c>
      <c r="AU776" s="24">
        <v>357.9</v>
      </c>
      <c r="AW776" s="5" t="s">
        <v>117</v>
      </c>
      <c r="AX776" s="6"/>
      <c r="AY776" s="5">
        <v>0</v>
      </c>
      <c r="AZ776" s="24">
        <v>357.9</v>
      </c>
      <c r="BB776" s="5" t="s">
        <v>117</v>
      </c>
      <c r="BC776" s="6"/>
      <c r="BD776" s="5">
        <v>0</v>
      </c>
      <c r="BE776" s="24">
        <v>1415.5</v>
      </c>
    </row>
    <row r="777" spans="1:57" x14ac:dyDescent="0.3">
      <c r="E777" s="21" t="s">
        <v>100</v>
      </c>
      <c r="F777" s="5">
        <f>INDEX(CharacterData!$A$3:$AV$36, MATCH(E771, CharacterData!$A$3:$A$36, 0), MATCH($E777, CharacterData!$A$2:$AV$2, 0))</f>
        <v>0</v>
      </c>
      <c r="G777" s="5">
        <f>IFERROR(INDEX(BuffData!$B$3:$W$119, MATCH($E771, BuffData!$A$3:$A$119, 0), MATCH($E777, BuffData!$B$2:$W$2, 0)),-1)</f>
        <v>0</v>
      </c>
      <c r="H777" s="5">
        <f>IFERROR(INDEX(BuffData!$X$3:$AS$119, MATCH(H770, BuffData!$A$3:$A$119, 0), MATCH($E777, BuffData!$X$2:$AS$2, 0)),-1)</f>
        <v>-1</v>
      </c>
      <c r="I777" s="5">
        <f>IFERROR(INDEX(BuffData!$AT$3:$BO$119, MATCH(I$16, BuffData!$A$3:$A$119, 0), MATCH($E777, BuffData!$AT$2:$BO$2, 0)),-1)</f>
        <v>0</v>
      </c>
      <c r="J777" s="5">
        <f>IFERROR(INDEX(BuffData!$AT$3:$BO$119, MATCH(J$16, BuffData!$A$3:$A$119, 0), MATCH($E777, BuffData!$AT$2:$BO$2, 0)),-1)</f>
        <v>0</v>
      </c>
      <c r="K777" s="5">
        <f>IFERROR(INDEX(BuffData!$AT$3:$BO$119, MATCH(K$16, BuffData!$A$3:$A$119, 0), MATCH($E777, BuffData!$AT$2:$BO$2, 0)),-1)</f>
        <v>0</v>
      </c>
      <c r="L777" s="5">
        <f>IFERROR(INDEX(SeasonData!$A$3:$W$27, MATCH(L$16, SeasonData!$A$3:$A$116, 0), MATCH(E777, SeasonData!$A$2:$W$2, 0)),-1)</f>
        <v>0</v>
      </c>
      <c r="M777" s="5">
        <f t="shared" si="413"/>
        <v>-1</v>
      </c>
      <c r="N777" s="5" t="s">
        <v>1</v>
      </c>
      <c r="O777" s="5">
        <f>$M774</f>
        <v>88.2</v>
      </c>
      <c r="P777" s="5">
        <v>0</v>
      </c>
      <c r="Q777" s="5">
        <f>O777+P777</f>
        <v>88.2</v>
      </c>
      <c r="S777" s="5" t="s">
        <v>1</v>
      </c>
      <c r="T777" s="5">
        <f>$M774</f>
        <v>88.2</v>
      </c>
      <c r="U777" s="5">
        <v>0</v>
      </c>
      <c r="V777" s="5">
        <f>T777+U777</f>
        <v>88.2</v>
      </c>
      <c r="X777" s="5" t="s">
        <v>1</v>
      </c>
      <c r="Y777" s="5">
        <f>$M774</f>
        <v>88.2</v>
      </c>
      <c r="Z777" s="5">
        <v>0</v>
      </c>
      <c r="AA777" s="5">
        <f>Y777+Z777</f>
        <v>88.2</v>
      </c>
      <c r="AC777" s="5" t="s">
        <v>1</v>
      </c>
      <c r="AD777" s="5">
        <f>$M774</f>
        <v>88.2</v>
      </c>
      <c r="AE777" s="5">
        <v>0</v>
      </c>
      <c r="AF777" s="5">
        <f>AD777+AE777</f>
        <v>88.2</v>
      </c>
      <c r="AH777" s="5" t="s">
        <v>1</v>
      </c>
      <c r="AI777" s="5">
        <f>$M774</f>
        <v>88.2</v>
      </c>
      <c r="AJ777" s="5">
        <v>0</v>
      </c>
      <c r="AK777" s="5">
        <f>AI777+AJ777</f>
        <v>88.2</v>
      </c>
      <c r="AM777" s="5" t="s">
        <v>1</v>
      </c>
      <c r="AN777" s="5">
        <f>$M774</f>
        <v>88.2</v>
      </c>
      <c r="AO777" s="5">
        <v>0</v>
      </c>
      <c r="AP777" s="5">
        <f>AN777+AO777</f>
        <v>88.2</v>
      </c>
      <c r="AR777" s="5" t="s">
        <v>1</v>
      </c>
      <c r="AS777" s="5">
        <f>$M774</f>
        <v>88.2</v>
      </c>
      <c r="AT777" s="5">
        <v>0</v>
      </c>
      <c r="AU777" s="5">
        <f>AS777+AT777</f>
        <v>88.2</v>
      </c>
      <c r="AW777" s="5" t="s">
        <v>1</v>
      </c>
      <c r="AX777" s="5">
        <f>$M774</f>
        <v>88.2</v>
      </c>
      <c r="AY777" s="5">
        <v>0</v>
      </c>
      <c r="AZ777" s="5">
        <f>AX777+AY777</f>
        <v>88.2</v>
      </c>
      <c r="BB777" s="5" t="s">
        <v>1</v>
      </c>
      <c r="BC777" s="5">
        <f>$M774</f>
        <v>88.2</v>
      </c>
      <c r="BD777" s="5">
        <v>0</v>
      </c>
      <c r="BE777" s="5">
        <f>BC777+BD777</f>
        <v>88.2</v>
      </c>
    </row>
    <row r="778" spans="1:57" x14ac:dyDescent="0.3">
      <c r="E778" s="21" t="s">
        <v>101</v>
      </c>
      <c r="F778" s="5">
        <f>INDEX(CharacterData!$A$3:$AV$36, MATCH(E771, CharacterData!$A$3:$A$36, 0), MATCH($E778, CharacterData!$A$2:$AV$2, 0))</f>
        <v>27</v>
      </c>
      <c r="G778" s="5">
        <f>IFERROR(INDEX(BuffData!$B$3:$W$119, MATCH($E771, BuffData!$A$3:$A$119, 0), MATCH($E778, BuffData!$B$2:$W$2, 0)),-1)</f>
        <v>0</v>
      </c>
      <c r="H778" s="5">
        <f>IFERROR(INDEX(BuffData!$X$3:$AS$119, MATCH(H770, BuffData!$A$3:$A$119, 0), MATCH($E778, BuffData!$X$2:$AS$2, 0)),-1)</f>
        <v>-1</v>
      </c>
      <c r="I778" s="5">
        <f>IFERROR(INDEX(BuffData!$AT$3:$BO$119, MATCH(I$16, BuffData!$A$3:$A$119, 0), MATCH($E778, BuffData!$AT$2:$BO$2, 0)),-1)</f>
        <v>0</v>
      </c>
      <c r="J778" s="5">
        <f>IFERROR(INDEX(BuffData!$AT$3:$BO$119, MATCH(J$16, BuffData!$A$3:$A$119, 0), MATCH($E778, BuffData!$AT$2:$BO$2, 0)),-1)</f>
        <v>0</v>
      </c>
      <c r="K778" s="5">
        <f>IFERROR(INDEX(BuffData!$AT$3:$BO$119, MATCH(K$16, BuffData!$A$3:$A$119, 0), MATCH($E778, BuffData!$AT$2:$BO$2, 0)),-1)</f>
        <v>0</v>
      </c>
      <c r="L778" s="5">
        <f>IFERROR(INDEX(SeasonData!$A$3:$W$27, MATCH(L$16, SeasonData!$A$3:$A$116, 0), MATCH(E778, SeasonData!$A$2:$W$2, 0)),-1)</f>
        <v>0</v>
      </c>
      <c r="M778" s="5">
        <f t="shared" si="413"/>
        <v>26</v>
      </c>
      <c r="N778" s="5" t="s">
        <v>87</v>
      </c>
      <c r="O778" s="5">
        <f>$M775</f>
        <v>263.39999999999998</v>
      </c>
      <c r="P778" s="5">
        <v>0</v>
      </c>
      <c r="Q778" s="5">
        <f t="shared" ref="Q778:Q779" si="414">O778+P778</f>
        <v>263.39999999999998</v>
      </c>
      <c r="S778" s="5" t="s">
        <v>87</v>
      </c>
      <c r="T778" s="5">
        <f>$M775</f>
        <v>263.39999999999998</v>
      </c>
      <c r="U778" s="5">
        <v>0</v>
      </c>
      <c r="V778" s="5">
        <f t="shared" ref="V778:V779" si="415">T778+U778</f>
        <v>263.39999999999998</v>
      </c>
      <c r="X778" s="5" t="s">
        <v>87</v>
      </c>
      <c r="Y778" s="5">
        <f>$M775</f>
        <v>263.39999999999998</v>
      </c>
      <c r="Z778" s="5">
        <v>0</v>
      </c>
      <c r="AA778" s="5">
        <f t="shared" ref="AA778:AA779" si="416">Y778+Z778</f>
        <v>263.39999999999998</v>
      </c>
      <c r="AC778" s="5" t="s">
        <v>87</v>
      </c>
      <c r="AD778" s="5">
        <f>$M775</f>
        <v>263.39999999999998</v>
      </c>
      <c r="AE778" s="5">
        <v>0</v>
      </c>
      <c r="AF778" s="5">
        <f t="shared" ref="AF778:AF779" si="417">AD778+AE778</f>
        <v>263.39999999999998</v>
      </c>
      <c r="AH778" s="5" t="s">
        <v>87</v>
      </c>
      <c r="AI778" s="5">
        <f>$M775</f>
        <v>263.39999999999998</v>
      </c>
      <c r="AJ778" s="5">
        <v>0</v>
      </c>
      <c r="AK778" s="5">
        <f t="shared" ref="AK778:AK779" si="418">AI778+AJ778</f>
        <v>263.39999999999998</v>
      </c>
      <c r="AM778" s="5" t="s">
        <v>87</v>
      </c>
      <c r="AN778" s="5">
        <f>$M775</f>
        <v>263.39999999999998</v>
      </c>
      <c r="AO778" s="5">
        <v>0</v>
      </c>
      <c r="AP778" s="5">
        <f t="shared" ref="AP778:AP779" si="419">AN778+AO778</f>
        <v>263.39999999999998</v>
      </c>
      <c r="AR778" s="5" t="s">
        <v>87</v>
      </c>
      <c r="AS778" s="5">
        <f>$M775</f>
        <v>263.39999999999998</v>
      </c>
      <c r="AT778" s="5">
        <v>0</v>
      </c>
      <c r="AU778" s="5">
        <f t="shared" ref="AU778:AU779" si="420">AS778+AT778</f>
        <v>263.39999999999998</v>
      </c>
      <c r="AW778" s="5" t="s">
        <v>87</v>
      </c>
      <c r="AX778" s="5">
        <f>$M775</f>
        <v>263.39999999999998</v>
      </c>
      <c r="AY778" s="5">
        <v>0</v>
      </c>
      <c r="AZ778" s="5">
        <f t="shared" ref="AZ778:AZ779" si="421">AX778+AY778</f>
        <v>263.39999999999998</v>
      </c>
      <c r="BB778" s="5" t="s">
        <v>87</v>
      </c>
      <c r="BC778" s="5">
        <f>$M775</f>
        <v>263.39999999999998</v>
      </c>
      <c r="BD778" s="5">
        <v>0</v>
      </c>
      <c r="BE778" s="5">
        <f t="shared" ref="BE778:BE779" si="422">BC778+BD778</f>
        <v>263.39999999999998</v>
      </c>
    </row>
    <row r="779" spans="1:57" x14ac:dyDescent="0.3">
      <c r="E779" s="21" t="s">
        <v>102</v>
      </c>
      <c r="F779" s="5">
        <f>INDEX(CharacterData!$A$3:$AV$36, MATCH(E771, CharacterData!$A$3:$A$36, 0), MATCH($E779, CharacterData!$A$2:$AV$2, 0))</f>
        <v>0</v>
      </c>
      <c r="G779" s="5">
        <f>IFERROR(INDEX(BuffData!$B$3:$W$119, MATCH($E771, BuffData!$A$3:$A$119, 0), MATCH($E779, BuffData!$B$2:$W$2, 0)),-1)</f>
        <v>0</v>
      </c>
      <c r="H779" s="5">
        <f>IFERROR(INDEX(BuffData!$X$3:$AS$119, MATCH(H770, BuffData!$A$3:$A$119, 0), MATCH($E779, BuffData!$X$2:$AS$2, 0)),-1)</f>
        <v>-1</v>
      </c>
      <c r="I779" s="5">
        <f>IFERROR(INDEX(BuffData!$AT$3:$BO$119, MATCH(I$16, BuffData!$A$3:$A$119, 0), MATCH($E779, BuffData!$AT$2:$BO$2, 0)),-1)</f>
        <v>0</v>
      </c>
      <c r="J779" s="5">
        <f>IFERROR(INDEX(BuffData!$AT$3:$BO$119, MATCH(J$16, BuffData!$A$3:$A$119, 0), MATCH($E779, BuffData!$AT$2:$BO$2, 0)),-1)</f>
        <v>0</v>
      </c>
      <c r="K779" s="5">
        <f>IFERROR(INDEX(BuffData!$AT$3:$BO$119, MATCH(K$16, BuffData!$A$3:$A$119, 0), MATCH($E779, BuffData!$AT$2:$BO$2, 0)),-1)</f>
        <v>0</v>
      </c>
      <c r="L779" s="5">
        <f>IFERROR(INDEX(SeasonData!$A$3:$W$27, MATCH(L$16, SeasonData!$A$3:$A$116, 0), MATCH(E779, SeasonData!$A$2:$W$2, 0)),-1)</f>
        <v>0</v>
      </c>
      <c r="M779" s="5">
        <f t="shared" si="413"/>
        <v>-1</v>
      </c>
      <c r="N779" s="21" t="s">
        <v>165</v>
      </c>
      <c r="O779" s="5" cm="1">
        <f t="array" ref="O779">IFERROR(
  INDEX($M772:$M793,
    MATCH(
      _xlfn.SWITCH(O772,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0</v>
      </c>
      <c r="P779" s="5">
        <v>0</v>
      </c>
      <c r="Q779" s="5">
        <f t="shared" si="414"/>
        <v>0</v>
      </c>
      <c r="S779" s="21" t="s">
        <v>165</v>
      </c>
      <c r="T779" s="5" cm="1">
        <f t="array" ref="T779">IFERROR(
  INDEX($M772:$M793,
    MATCH(
      _xlfn.SWITCH(T772,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-1</v>
      </c>
      <c r="U779" s="5">
        <v>0</v>
      </c>
      <c r="V779" s="5">
        <f t="shared" si="415"/>
        <v>-1</v>
      </c>
      <c r="X779" s="21" t="s">
        <v>165</v>
      </c>
      <c r="Y779" s="5" cm="1">
        <f t="array" ref="Y779">IFERROR(
  INDEX($M772:$M793,
    MATCH(
      _xlfn.SWITCH(Y772,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26</v>
      </c>
      <c r="Z779" s="5">
        <v>0</v>
      </c>
      <c r="AA779" s="5">
        <f t="shared" si="416"/>
        <v>26</v>
      </c>
      <c r="AC779" s="21" t="s">
        <v>165</v>
      </c>
      <c r="AD779" s="5" cm="1">
        <f t="array" ref="AD779">IFERROR(
  INDEX($M772:$M793,
    MATCH(
      _xlfn.SWITCH(AD772,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11</v>
      </c>
      <c r="AE779" s="5">
        <v>0</v>
      </c>
      <c r="AF779" s="5">
        <f t="shared" si="417"/>
        <v>11</v>
      </c>
      <c r="AH779" s="21" t="s">
        <v>165</v>
      </c>
      <c r="AI779" s="5" cm="1">
        <f t="array" ref="AI779">IFERROR(
  INDEX($M772:$M793,
    MATCH(
      _xlfn.SWITCH(AI772,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26</v>
      </c>
      <c r="AJ779" s="5">
        <v>0</v>
      </c>
      <c r="AK779" s="5">
        <f t="shared" si="418"/>
        <v>26</v>
      </c>
      <c r="AM779" s="21" t="s">
        <v>165</v>
      </c>
      <c r="AN779" s="5" cm="1">
        <f t="array" ref="AN779">IFERROR(
  INDEX($M772:$M793,
    MATCH(
      _xlfn.SWITCH(AN772,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-1</v>
      </c>
      <c r="AO779" s="5">
        <v>0</v>
      </c>
      <c r="AP779" s="5">
        <f t="shared" si="419"/>
        <v>-1</v>
      </c>
      <c r="AR779" s="21" t="s">
        <v>165</v>
      </c>
      <c r="AS779" s="5" cm="1">
        <f t="array" ref="AS779">IFERROR(
  INDEX($M772:$M793,
    MATCH(
      _xlfn.SWITCH(AS772,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26</v>
      </c>
      <c r="AT779" s="5">
        <v>0</v>
      </c>
      <c r="AU779" s="5">
        <f t="shared" si="420"/>
        <v>26</v>
      </c>
      <c r="AW779" s="21" t="s">
        <v>165</v>
      </c>
      <c r="AX779" s="5" cm="1">
        <f t="array" ref="AX779">IFERROR(
  INDEX($M772:$M793,
    MATCH(
      _xlfn.SWITCH(AX772,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-1</v>
      </c>
      <c r="AY779" s="5">
        <v>0</v>
      </c>
      <c r="AZ779" s="5">
        <f t="shared" si="421"/>
        <v>-1</v>
      </c>
      <c r="BB779" s="21" t="s">
        <v>165</v>
      </c>
      <c r="BC779" s="5" cm="1">
        <f t="array" ref="BC779">IFERROR(
  INDEX($M772:$M793,
    MATCH(
      _xlfn.SWITCH(BC772,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$E772:$E793, 0
    )
  ),
0
)</f>
        <v>26</v>
      </c>
      <c r="BD779" s="5">
        <v>0</v>
      </c>
      <c r="BE779" s="5">
        <f t="shared" si="422"/>
        <v>26</v>
      </c>
    </row>
    <row r="780" spans="1:57" x14ac:dyDescent="0.3">
      <c r="E780" s="21" t="s">
        <v>103</v>
      </c>
      <c r="F780" s="5">
        <f>INDEX(CharacterData!$A$3:$AV$36, MATCH(E771, CharacterData!$A$3:$A$36, 0), MATCH($E780, CharacterData!$A$2:$AV$2, 0))</f>
        <v>0</v>
      </c>
      <c r="G780" s="5">
        <f>IFERROR(INDEX(BuffData!$B$3:$W$119, MATCH($E771, BuffData!$A$3:$A$119, 0), MATCH($E780, BuffData!$B$2:$W$2, 0)),-1)</f>
        <v>0</v>
      </c>
      <c r="H780" s="5">
        <f>IFERROR(INDEX(BuffData!$X$3:$AS$119, MATCH(H770, BuffData!$A$3:$A$119, 0), MATCH($E780, BuffData!$X$2:$AS$2, 0)),-1)</f>
        <v>-1</v>
      </c>
      <c r="I780" s="5">
        <f>IFERROR(INDEX(BuffData!$AT$3:$BO$119, MATCH(I$16, BuffData!$A$3:$A$119, 0), MATCH($E780, BuffData!$AT$2:$BO$2, 0)),-1)</f>
        <v>0</v>
      </c>
      <c r="J780" s="5">
        <f>IFERROR(INDEX(BuffData!$AT$3:$BO$119, MATCH(J$16, BuffData!$A$3:$A$119, 0), MATCH($E780, BuffData!$AT$2:$BO$2, 0)),-1)</f>
        <v>0</v>
      </c>
      <c r="K780" s="5">
        <f>IFERROR(INDEX(BuffData!$AT$3:$BO$119, MATCH(K$16, BuffData!$A$3:$A$119, 0), MATCH($E780, BuffData!$AT$2:$BO$2, 0)),-1)</f>
        <v>0</v>
      </c>
      <c r="L780" s="5">
        <f>IFERROR(INDEX(SeasonData!$A$3:$W$27, MATCH(L$16, SeasonData!$A$3:$A$116, 0), MATCH(E780, SeasonData!$A$2:$W$2, 0)),-1)</f>
        <v>0</v>
      </c>
      <c r="M780" s="5">
        <f t="shared" si="413"/>
        <v>-1</v>
      </c>
      <c r="N780" s="21" t="s">
        <v>141</v>
      </c>
      <c r="O780" s="5">
        <f>$M782</f>
        <v>71</v>
      </c>
      <c r="P780" s="5">
        <v>0</v>
      </c>
      <c r="Q780" s="5">
        <f>O780+P780</f>
        <v>71</v>
      </c>
      <c r="S780" s="21" t="s">
        <v>141</v>
      </c>
      <c r="T780" s="5">
        <f>$M782</f>
        <v>71</v>
      </c>
      <c r="U780" s="5">
        <v>0</v>
      </c>
      <c r="V780" s="5">
        <f>T780+U780</f>
        <v>71</v>
      </c>
      <c r="X780" s="21" t="s">
        <v>141</v>
      </c>
      <c r="Y780" s="5">
        <f>$M782</f>
        <v>71</v>
      </c>
      <c r="Z780" s="5">
        <v>0</v>
      </c>
      <c r="AA780" s="5">
        <f>Y780+Z780</f>
        <v>71</v>
      </c>
      <c r="AC780" s="21" t="s">
        <v>141</v>
      </c>
      <c r="AD780" s="5">
        <f>$M782</f>
        <v>71</v>
      </c>
      <c r="AE780" s="5">
        <v>0</v>
      </c>
      <c r="AF780" s="5">
        <f>AD780+AE780</f>
        <v>71</v>
      </c>
      <c r="AH780" s="21" t="s">
        <v>141</v>
      </c>
      <c r="AI780" s="5">
        <f>$M782</f>
        <v>71</v>
      </c>
      <c r="AJ780" s="5">
        <v>0</v>
      </c>
      <c r="AK780" s="5">
        <f>AI780+AJ780</f>
        <v>71</v>
      </c>
      <c r="AM780" s="21" t="s">
        <v>141</v>
      </c>
      <c r="AN780" s="5">
        <f>$M782</f>
        <v>71</v>
      </c>
      <c r="AO780" s="5">
        <v>0</v>
      </c>
      <c r="AP780" s="5">
        <f>AN780+AO780</f>
        <v>71</v>
      </c>
      <c r="AR780" s="21" t="s">
        <v>141</v>
      </c>
      <c r="AS780" s="5">
        <f>$M782</f>
        <v>71</v>
      </c>
      <c r="AT780" s="5">
        <v>0</v>
      </c>
      <c r="AU780" s="5">
        <f>AS780+AT780</f>
        <v>71</v>
      </c>
      <c r="AW780" s="21" t="s">
        <v>141</v>
      </c>
      <c r="AX780" s="5">
        <f>$M782</f>
        <v>71</v>
      </c>
      <c r="AY780" s="5">
        <v>0</v>
      </c>
      <c r="AZ780" s="5">
        <f>AX780+AY780</f>
        <v>71</v>
      </c>
      <c r="BB780" s="21" t="s">
        <v>141</v>
      </c>
      <c r="BC780" s="5">
        <f>$M782</f>
        <v>71</v>
      </c>
      <c r="BD780" s="5">
        <v>0</v>
      </c>
      <c r="BE780" s="5">
        <f>BC780+BD780</f>
        <v>71</v>
      </c>
    </row>
    <row r="781" spans="1:57" x14ac:dyDescent="0.3">
      <c r="E781" s="21" t="s">
        <v>161</v>
      </c>
      <c r="F781" s="6"/>
      <c r="G781" s="5">
        <f>IFERROR(INDEX(BuffData!$B$3:$W$119, MATCH($E771, BuffData!$A$3:$A$119, 0), MATCH($E781, BuffData!$B$2:$W$2, 0)),-1)</f>
        <v>0</v>
      </c>
      <c r="H781" s="5">
        <f>IFERROR(INDEX(BuffData!$X$3:$AS$119, MATCH(H770, BuffData!$A$3:$A$119, 0), MATCH($E781, BuffData!$X$2:$AS$2, 0)),-1)</f>
        <v>-1</v>
      </c>
      <c r="I781" s="5">
        <f>IFERROR(INDEX(BuffData!$AT$3:$BO$119, MATCH(I$16, BuffData!$A$3:$A$119, 0), MATCH($E781, BuffData!$AT$2:$BO$2, 0)),-1)</f>
        <v>0</v>
      </c>
      <c r="J781" s="5">
        <f>IFERROR(INDEX(BuffData!$AT$3:$BO$119, MATCH(J$16, BuffData!$A$3:$A$119, 0), MATCH($E781, BuffData!$AT$2:$BO$2, 0)),-1)</f>
        <v>58</v>
      </c>
      <c r="K781" s="5">
        <f>IFERROR(INDEX(BuffData!$AT$3:$BO$119, MATCH(K$16, BuffData!$A$3:$A$119, 0), MATCH($E781, BuffData!$AT$2:$BO$2, 0)),-1)</f>
        <v>40</v>
      </c>
      <c r="L781" s="5">
        <f>IFERROR(INDEX(SeasonData!$A$3:$W$27, MATCH(L$16, SeasonData!$A$3:$A$116, 0), MATCH(E781, SeasonData!$A$2:$W$2, 0)),-1)</f>
        <v>0</v>
      </c>
      <c r="M781" s="5">
        <f>SUM(G781:L781)</f>
        <v>97</v>
      </c>
      <c r="N781" s="21" t="s">
        <v>161</v>
      </c>
      <c r="O781" s="5">
        <f>$M781</f>
        <v>97</v>
      </c>
      <c r="P781" s="5">
        <v>0</v>
      </c>
      <c r="Q781" s="5">
        <f t="shared" ref="Q781:Q787" si="423">O781+P781</f>
        <v>97</v>
      </c>
      <c r="S781" s="21" t="s">
        <v>161</v>
      </c>
      <c r="T781" s="5">
        <f>$M781</f>
        <v>97</v>
      </c>
      <c r="U781" s="5">
        <v>0</v>
      </c>
      <c r="V781" s="5">
        <f t="shared" ref="V781:V787" si="424">T781+U781</f>
        <v>97</v>
      </c>
      <c r="X781" s="21" t="s">
        <v>161</v>
      </c>
      <c r="Y781" s="5">
        <f>$M781</f>
        <v>97</v>
      </c>
      <c r="Z781" s="5">
        <v>0</v>
      </c>
      <c r="AA781" s="5">
        <f t="shared" ref="AA781:AA787" si="425">Y781+Z781</f>
        <v>97</v>
      </c>
      <c r="AC781" s="21" t="s">
        <v>161</v>
      </c>
      <c r="AD781" s="5">
        <f>$M781</f>
        <v>97</v>
      </c>
      <c r="AE781" s="5">
        <v>0</v>
      </c>
      <c r="AF781" s="5">
        <f t="shared" ref="AF781:AF787" si="426">AD781+AE781</f>
        <v>97</v>
      </c>
      <c r="AH781" s="21" t="s">
        <v>161</v>
      </c>
      <c r="AI781" s="5">
        <f>$M781</f>
        <v>97</v>
      </c>
      <c r="AJ781" s="5">
        <v>0</v>
      </c>
      <c r="AK781" s="5">
        <f t="shared" ref="AK781:AK787" si="427">AI781+AJ781</f>
        <v>97</v>
      </c>
      <c r="AM781" s="21" t="s">
        <v>161</v>
      </c>
      <c r="AN781" s="5">
        <f>$M781</f>
        <v>97</v>
      </c>
      <c r="AO781" s="5">
        <v>0</v>
      </c>
      <c r="AP781" s="5">
        <f t="shared" ref="AP781:AP787" si="428">AN781+AO781</f>
        <v>97</v>
      </c>
      <c r="AR781" s="21" t="s">
        <v>161</v>
      </c>
      <c r="AS781" s="5">
        <f>$M781</f>
        <v>97</v>
      </c>
      <c r="AT781" s="5">
        <v>0</v>
      </c>
      <c r="AU781" s="5">
        <f t="shared" ref="AU781:AU787" si="429">AS781+AT781</f>
        <v>97</v>
      </c>
      <c r="AW781" s="21" t="s">
        <v>161</v>
      </c>
      <c r="AX781" s="5">
        <f>$M781</f>
        <v>97</v>
      </c>
      <c r="AY781" s="5">
        <v>0</v>
      </c>
      <c r="AZ781" s="5">
        <f t="shared" ref="AZ781:AZ787" si="430">AX781+AY781</f>
        <v>97</v>
      </c>
      <c r="BB781" s="21" t="s">
        <v>161</v>
      </c>
      <c r="BC781" s="5">
        <f>$M781</f>
        <v>97</v>
      </c>
      <c r="BD781" s="5">
        <v>0</v>
      </c>
      <c r="BE781" s="5">
        <f t="shared" ref="BE781:BE787" si="431">BC781+BD781</f>
        <v>97</v>
      </c>
    </row>
    <row r="782" spans="1:57" x14ac:dyDescent="0.3">
      <c r="E782" s="21" t="s">
        <v>141</v>
      </c>
      <c r="F782" s="5">
        <f>INDEX(CharacterData!$A$3:$AV$36, MATCH(E771, CharacterData!$A$3:$A$36, 0), MATCH($E782, CharacterData!$A$2:$AV$2, 0))</f>
        <v>60</v>
      </c>
      <c r="G782" s="5">
        <f>IFERROR(INDEX(BuffData!$B$3:$W$119, MATCH($E771, BuffData!$A$3:$A$119, 0), MATCH($E782, BuffData!$B$2:$W$2, 0)),-1)</f>
        <v>12</v>
      </c>
      <c r="H782" s="5">
        <f>IFERROR(
  IF(
    TRIM(INDEX(CharacterData!$G$3:$G$36, MATCH($E771, CharacterData!$A$3:$A$36, 0))) =
    TRIM(INDEX(CharacterData!$G$3:$G$36, MATCH(H770, CharacterData!$A$3:$A$36, 0))),
    INDEX(BuffData!$X$3:$AS$119,
          MATCH(H770, BuffData!$A$3:$A$119, 0),
          MATCH($E782, BuffData!$X$2:$AS$2, 0)
    ),
    0
  ),
-1
)</f>
        <v>-1</v>
      </c>
      <c r="I782" s="5">
        <f>IFERROR(
  IF(
    TRIM(INDEX(CharacterData!$G$3:$G$36, MATCH($E771, CharacterData!$A$3:$A$36, 0))) =
    TRIM(INDEX(CharacterData!$G$3:$G$36, MATCH(I770, CharacterData!$A$3:$A$36, 0))),
    INDEX(BuffData!$AT$3:$BO$119,
          MATCH(I770, BuffData!$A$3:$A$119, 0),
          MATCH($E782, BuffData!$AT$2:$BO$2, 0)
    ),
    0
  ),
-1
)</f>
        <v>0</v>
      </c>
      <c r="J782" s="5">
        <f>IFERROR(
  IF(
    TRIM(INDEX(CharacterData!$G$3:$G$36, MATCH($E771, CharacterData!$A$3:$A$36, 0))) =
    TRIM(INDEX(CharacterData!$G$3:$G$36, MATCH(J770, CharacterData!$A$3:$A$36, 0))),
    INDEX(BuffData!$AT$3:$BO$119,
          MATCH(J770, BuffData!$A$3:$A$119, 0),
          MATCH($E782, BuffData!$AT$2:$BO$2, 0)
    ),
    0
  ),
-1
)</f>
        <v>0</v>
      </c>
      <c r="K782" s="5">
        <f>IFERROR(
  IF(
    TRIM(INDEX(CharacterData!$G$3:$G$36, MATCH($E771, CharacterData!$A$3:$A$36, 0))) =
    TRIM(INDEX(CharacterData!$G$3:$G$36, MATCH(K770, CharacterData!$A$3:$A$36, 0))),
    INDEX(BuffData!$AT$3:$BO$119,
          MATCH(K770, BuffData!$A$3:$A$119, 0),
          MATCH($E782, BuffData!$AT$2:$BO$2, 0)
    ),
    0
  ),
-1
)</f>
        <v>0</v>
      </c>
      <c r="L782" s="5">
        <f>IFERROR(
  IF(
    TRIM(INDEX(CharacterData!$G$3:$G$36, MATCH($E771, CharacterData!$A$3:$A$36, 0))) =
    TRIM(INDEX(CharacterData!$G$3:$G$36, MATCH(L770, CharacterData!$A$3:$A$36, 0))),
    INDEX(SeasonData!$A$3:$W$27,
          MATCH(L770, SeasonData!$A$3:$A$27, 0),
          MATCH($E782, SeasonData!$A$2:$W$2, 0)
    ),
    0
  ),
-1
)</f>
        <v>0</v>
      </c>
      <c r="M782" s="5">
        <f t="shared" ref="M782" si="432">SUM(F782:L782)</f>
        <v>71</v>
      </c>
      <c r="N782" s="22" t="s">
        <v>166</v>
      </c>
      <c r="O782" s="5" cm="1">
        <f t="array" ref="O782">IFERROR(
  INDEX($M772:$M793,
    MATCH(
      _xlfn.SWITCH(O772,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0</v>
      </c>
      <c r="P782" s="5">
        <v>0</v>
      </c>
      <c r="Q782" s="5">
        <f t="shared" si="423"/>
        <v>0</v>
      </c>
      <c r="S782" s="22" t="s">
        <v>166</v>
      </c>
      <c r="T782" s="5" cm="1">
        <f t="array" ref="T782">IFERROR(
  INDEX($M772:$M793,
    MATCH(
      _xlfn.SWITCH(T772,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U782" s="5">
        <v>0</v>
      </c>
      <c r="V782" s="5">
        <f t="shared" si="424"/>
        <v>-1</v>
      </c>
      <c r="X782" s="22" t="s">
        <v>166</v>
      </c>
      <c r="Y782" s="5" cm="1">
        <f t="array" ref="Y782">IFERROR(
  INDEX($M772:$M793,
    MATCH(
      _xlfn.SWITCH(Y772,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Z782" s="5">
        <v>0</v>
      </c>
      <c r="AA782" s="5">
        <f t="shared" si="425"/>
        <v>-1</v>
      </c>
      <c r="AC782" s="22" t="s">
        <v>166</v>
      </c>
      <c r="AD782" s="5" cm="1">
        <f t="array" ref="AD782">IFERROR(
  INDEX($M772:$M793,
    MATCH(
      _xlfn.SWITCH(AD772,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AE782" s="5">
        <v>0</v>
      </c>
      <c r="AF782" s="5">
        <f t="shared" si="426"/>
        <v>-1</v>
      </c>
      <c r="AH782" s="22" t="s">
        <v>166</v>
      </c>
      <c r="AI782" s="5" cm="1">
        <f t="array" ref="AI782">IFERROR(
  INDEX($M772:$M793,
    MATCH(
      _xlfn.SWITCH(AI772,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AJ782" s="5">
        <v>0</v>
      </c>
      <c r="AK782" s="5">
        <f t="shared" si="427"/>
        <v>-1</v>
      </c>
      <c r="AM782" s="22" t="s">
        <v>166</v>
      </c>
      <c r="AN782" s="5" cm="1">
        <f t="array" ref="AN782">IFERROR(
  INDEX($M772:$M793,
    MATCH(
      _xlfn.SWITCH(AN772,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AO782" s="5">
        <v>0</v>
      </c>
      <c r="AP782" s="5">
        <f t="shared" si="428"/>
        <v>-1</v>
      </c>
      <c r="AR782" s="22" t="s">
        <v>166</v>
      </c>
      <c r="AS782" s="5" cm="1">
        <f t="array" ref="AS782">IFERROR(
  INDEX($M772:$M793,
    MATCH(
      _xlfn.SWITCH(AS772,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AT782" s="5">
        <v>0</v>
      </c>
      <c r="AU782" s="5">
        <f t="shared" si="429"/>
        <v>-1</v>
      </c>
      <c r="AW782" s="22" t="s">
        <v>166</v>
      </c>
      <c r="AX782" s="5" cm="1">
        <f t="array" ref="AX782">IFERROR(
  INDEX($M772:$M793,
    MATCH(
      _xlfn.SWITCH(AX772,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AY782" s="5">
        <v>0</v>
      </c>
      <c r="AZ782" s="5">
        <f t="shared" si="430"/>
        <v>-1</v>
      </c>
      <c r="BB782" s="22" t="s">
        <v>166</v>
      </c>
      <c r="BC782" s="5" cm="1">
        <f t="array" ref="BC782">IFERROR(
  INDEX($M772:$M793,
    MATCH(
      _xlfn.SWITCH(BC772,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$E772:$E793, 0
    )
  ),
0
)</f>
        <v>-1</v>
      </c>
      <c r="BD782" s="5">
        <v>0</v>
      </c>
      <c r="BE782" s="5">
        <f t="shared" si="431"/>
        <v>-1</v>
      </c>
    </row>
    <row r="783" spans="1:57" x14ac:dyDescent="0.3">
      <c r="E783" s="22" t="s">
        <v>135</v>
      </c>
      <c r="F783" s="6"/>
      <c r="G783" s="5">
        <f>IFERROR(INDEX(BuffData!$B$3:$W$119, MATCH($E771, BuffData!$A$3:$A$119, 0), MATCH($E783, BuffData!$B$2:$W$2, 0)),-1)</f>
        <v>0</v>
      </c>
      <c r="H783" s="5">
        <f>IFERROR(INDEX(BuffData!$X$3:$AS$119, MATCH(H770, BuffData!$A$3:$A$119, 0), MATCH($E783, BuffData!$X$2:$AS$2, 0)),-1)</f>
        <v>-1</v>
      </c>
      <c r="I783" s="5">
        <f>IFERROR(INDEX(BuffData!$AT$3:$BO$119, MATCH(I$16, BuffData!$A$3:$A$119, 0), MATCH($E783, BuffData!$AT$2:$BO$2, 0)),-1)</f>
        <v>0</v>
      </c>
      <c r="J783" s="5">
        <f>IFERROR(INDEX(BuffData!$AT$3:$BO$119, MATCH(J$16, BuffData!$A$3:$A$119, 0), MATCH($E783, BuffData!$AT$2:$BO$2, 0)),-1)</f>
        <v>0</v>
      </c>
      <c r="K783" s="5">
        <f>IFERROR(INDEX(BuffData!$AT$3:$BO$119, MATCH(K$16, BuffData!$A$3:$A$119, 0), MATCH($E783, BuffData!$AT$2:$BO$2, 0)),-1)</f>
        <v>0</v>
      </c>
      <c r="L783" s="5">
        <f>IFERROR(INDEX(SeasonData!$A$3:$W$27, MATCH(L$16, SeasonData!$A$3:$A$116, 0), MATCH(E783, SeasonData!$A$2:$W$2, 0)),-1)</f>
        <v>0</v>
      </c>
      <c r="M783" s="5">
        <f>SUM(G783:L783)</f>
        <v>-1</v>
      </c>
      <c r="N783" s="22" t="s">
        <v>123</v>
      </c>
      <c r="O783" s="5">
        <f>$M788</f>
        <v>-1</v>
      </c>
      <c r="P783" s="5">
        <v>0</v>
      </c>
      <c r="Q783" s="5">
        <f t="shared" si="423"/>
        <v>-1</v>
      </c>
      <c r="S783" s="22" t="s">
        <v>123</v>
      </c>
      <c r="T783" s="5">
        <f>$M788</f>
        <v>-1</v>
      </c>
      <c r="U783" s="5">
        <v>0</v>
      </c>
      <c r="V783" s="5">
        <f t="shared" si="424"/>
        <v>-1</v>
      </c>
      <c r="X783" s="22" t="s">
        <v>123</v>
      </c>
      <c r="Y783" s="5">
        <f>$M788</f>
        <v>-1</v>
      </c>
      <c r="Z783" s="5">
        <v>0</v>
      </c>
      <c r="AA783" s="5">
        <f t="shared" si="425"/>
        <v>-1</v>
      </c>
      <c r="AC783" s="22" t="s">
        <v>123</v>
      </c>
      <c r="AD783" s="5">
        <f>$M788</f>
        <v>-1</v>
      </c>
      <c r="AE783" s="5">
        <v>0</v>
      </c>
      <c r="AF783" s="5">
        <f t="shared" si="426"/>
        <v>-1</v>
      </c>
      <c r="AH783" s="22" t="s">
        <v>123</v>
      </c>
      <c r="AI783" s="5">
        <f>$M788</f>
        <v>-1</v>
      </c>
      <c r="AJ783" s="5">
        <v>0</v>
      </c>
      <c r="AK783" s="5">
        <f t="shared" si="427"/>
        <v>-1</v>
      </c>
      <c r="AM783" s="22" t="s">
        <v>123</v>
      </c>
      <c r="AN783" s="5">
        <f>$M788</f>
        <v>-1</v>
      </c>
      <c r="AO783" s="5">
        <v>0</v>
      </c>
      <c r="AP783" s="5">
        <f t="shared" si="428"/>
        <v>-1</v>
      </c>
      <c r="AR783" s="22" t="s">
        <v>123</v>
      </c>
      <c r="AS783" s="5">
        <f>$M788</f>
        <v>-1</v>
      </c>
      <c r="AT783" s="5">
        <v>0</v>
      </c>
      <c r="AU783" s="5">
        <f t="shared" si="429"/>
        <v>-1</v>
      </c>
      <c r="AW783" s="22" t="s">
        <v>123</v>
      </c>
      <c r="AX783" s="5">
        <f>$M788</f>
        <v>-1</v>
      </c>
      <c r="AY783" s="5">
        <v>0</v>
      </c>
      <c r="AZ783" s="5">
        <f t="shared" si="430"/>
        <v>-1</v>
      </c>
      <c r="BB783" s="22" t="s">
        <v>123</v>
      </c>
      <c r="BC783" s="5">
        <f>$M788</f>
        <v>-1</v>
      </c>
      <c r="BD783" s="5">
        <v>0</v>
      </c>
      <c r="BE783" s="5">
        <f t="shared" si="431"/>
        <v>-1</v>
      </c>
    </row>
    <row r="784" spans="1:57" x14ac:dyDescent="0.3">
      <c r="E784" s="22" t="s">
        <v>136</v>
      </c>
      <c r="F784" s="6"/>
      <c r="G784" s="5">
        <f>IFERROR(INDEX(BuffData!$B$3:$W$119, MATCH($E771, BuffData!$A$3:$A$119, 0), MATCH($E784, BuffData!$B$2:$W$2, 0)),-1)</f>
        <v>0</v>
      </c>
      <c r="H784" s="5">
        <f>IFERROR(INDEX(BuffData!$X$3:$AS$119, MATCH(H770, BuffData!$A$3:$A$119, 0), MATCH($E784, BuffData!$X$2:$AS$2, 0)),-1)</f>
        <v>-1</v>
      </c>
      <c r="I784" s="5">
        <f>IFERROR(INDEX(BuffData!$AT$3:$BO$119, MATCH(I$16, BuffData!$A$3:$A$119, 0), MATCH($E784, BuffData!$AT$2:$BO$2, 0)),-1)</f>
        <v>0</v>
      </c>
      <c r="J784" s="5">
        <f>IFERROR(INDEX(BuffData!$AT$3:$BO$119, MATCH(J$16, BuffData!$A$3:$A$119, 0), MATCH($E784, BuffData!$AT$2:$BO$2, 0)),-1)</f>
        <v>0</v>
      </c>
      <c r="K784" s="5">
        <f>IFERROR(INDEX(BuffData!$AT$3:$BO$119, MATCH(K$16, BuffData!$A$3:$A$119, 0), MATCH($E784, BuffData!$AT$2:$BO$2, 0)),-1)</f>
        <v>0</v>
      </c>
      <c r="L784" s="5">
        <f>IFERROR(INDEX(SeasonData!$A$3:$W$27, MATCH(L$16, SeasonData!$A$3:$A$116, 0), MATCH(E784, SeasonData!$A$2:$W$2, 0)),-1)</f>
        <v>0</v>
      </c>
      <c r="M784" s="5">
        <f t="shared" ref="M784:M788" si="433">SUM(G784:L784)</f>
        <v>-1</v>
      </c>
      <c r="N784" s="22" t="s">
        <v>162</v>
      </c>
      <c r="O784" s="5">
        <f>$M789</f>
        <v>24</v>
      </c>
      <c r="P784" s="5">
        <v>0</v>
      </c>
      <c r="Q784" s="5">
        <f t="shared" si="423"/>
        <v>24</v>
      </c>
      <c r="S784" s="22" t="s">
        <v>162</v>
      </c>
      <c r="T784" s="5">
        <f>$M789</f>
        <v>24</v>
      </c>
      <c r="U784" s="5">
        <v>0</v>
      </c>
      <c r="V784" s="5">
        <f t="shared" si="424"/>
        <v>24</v>
      </c>
      <c r="X784" s="22" t="s">
        <v>162</v>
      </c>
      <c r="Y784" s="5">
        <f>$M789</f>
        <v>24</v>
      </c>
      <c r="Z784" s="5">
        <v>0</v>
      </c>
      <c r="AA784" s="5">
        <f t="shared" si="425"/>
        <v>24</v>
      </c>
      <c r="AC784" s="22" t="s">
        <v>162</v>
      </c>
      <c r="AD784" s="5">
        <f>$M789</f>
        <v>24</v>
      </c>
      <c r="AE784" s="5">
        <v>0</v>
      </c>
      <c r="AF784" s="5">
        <f t="shared" si="426"/>
        <v>24</v>
      </c>
      <c r="AH784" s="22" t="s">
        <v>162</v>
      </c>
      <c r="AI784" s="5">
        <f>$M789</f>
        <v>24</v>
      </c>
      <c r="AJ784" s="5">
        <v>0</v>
      </c>
      <c r="AK784" s="5">
        <f t="shared" si="427"/>
        <v>24</v>
      </c>
      <c r="AM784" s="22" t="s">
        <v>162</v>
      </c>
      <c r="AN784" s="5">
        <f>$M789</f>
        <v>24</v>
      </c>
      <c r="AO784" s="5">
        <v>0</v>
      </c>
      <c r="AP784" s="5">
        <f t="shared" si="428"/>
        <v>24</v>
      </c>
      <c r="AR784" s="22" t="s">
        <v>162</v>
      </c>
      <c r="AS784" s="5">
        <f>$M789</f>
        <v>24</v>
      </c>
      <c r="AT784" s="5">
        <v>0</v>
      </c>
      <c r="AU784" s="5">
        <f t="shared" si="429"/>
        <v>24</v>
      </c>
      <c r="AW784" s="22" t="s">
        <v>162</v>
      </c>
      <c r="AX784" s="5">
        <f>$M789</f>
        <v>24</v>
      </c>
      <c r="AY784" s="5">
        <v>0</v>
      </c>
      <c r="AZ784" s="5">
        <f t="shared" si="430"/>
        <v>24</v>
      </c>
      <c r="BB784" s="22" t="s">
        <v>162</v>
      </c>
      <c r="BC784" s="5">
        <f>$M789</f>
        <v>24</v>
      </c>
      <c r="BD784" s="5">
        <v>0</v>
      </c>
      <c r="BE784" s="5">
        <f t="shared" si="431"/>
        <v>24</v>
      </c>
    </row>
    <row r="785" spans="1:57" x14ac:dyDescent="0.3">
      <c r="E785" s="22" t="s">
        <v>139</v>
      </c>
      <c r="F785" s="6"/>
      <c r="G785" s="5">
        <f>IFERROR(INDEX(BuffData!$B$3:$W$119, MATCH($E771, BuffData!$A$3:$A$119, 0), MATCH($E785, BuffData!$B$2:$W$2, 0)),-1)</f>
        <v>0</v>
      </c>
      <c r="H785" s="5">
        <f>IFERROR(INDEX(BuffData!$X$3:$AS$119, MATCH(H770, BuffData!$A$3:$A$119, 0), MATCH($E785, BuffData!$X$2:$AS$2, 0)),-1)</f>
        <v>-1</v>
      </c>
      <c r="I785" s="5">
        <f>IFERROR(INDEX(BuffData!$AT$3:$BO$119, MATCH(I$16, BuffData!$A$3:$A$119, 0), MATCH($E785, BuffData!$AT$2:$BO$2, 0)),-1)</f>
        <v>0</v>
      </c>
      <c r="J785" s="5">
        <f>IFERROR(INDEX(BuffData!$AT$3:$BO$119, MATCH(J$16, BuffData!$A$3:$A$119, 0), MATCH($E785, BuffData!$AT$2:$BO$2, 0)),-1)</f>
        <v>0</v>
      </c>
      <c r="K785" s="5">
        <f>IFERROR(INDEX(BuffData!$AT$3:$BO$119, MATCH(K$16, BuffData!$A$3:$A$119, 0), MATCH($E785, BuffData!$AT$2:$BO$2, 0)),-1)</f>
        <v>0</v>
      </c>
      <c r="L785" s="5">
        <f>IFERROR(INDEX(SeasonData!$A$3:$W$27, MATCH(L$16, SeasonData!$A$3:$A$116, 0), MATCH(E785, SeasonData!$A$2:$W$2, 0)),-1)</f>
        <v>0</v>
      </c>
      <c r="M785" s="5">
        <f t="shared" si="433"/>
        <v>-1</v>
      </c>
      <c r="N785" s="5" t="s">
        <v>104</v>
      </c>
      <c r="O785" s="5">
        <f>$M790</f>
        <v>-1</v>
      </c>
      <c r="P785" s="5">
        <v>0</v>
      </c>
      <c r="Q785" s="5">
        <f t="shared" si="423"/>
        <v>-1</v>
      </c>
      <c r="S785" s="5" t="s">
        <v>104</v>
      </c>
      <c r="T785" s="5">
        <f>$M790</f>
        <v>-1</v>
      </c>
      <c r="U785" s="5">
        <v>0</v>
      </c>
      <c r="V785" s="5">
        <f t="shared" si="424"/>
        <v>-1</v>
      </c>
      <c r="X785" s="5" t="s">
        <v>104</v>
      </c>
      <c r="Y785" s="5">
        <f>$M790</f>
        <v>-1</v>
      </c>
      <c r="Z785" s="5">
        <v>0</v>
      </c>
      <c r="AA785" s="5">
        <f t="shared" si="425"/>
        <v>-1</v>
      </c>
      <c r="AC785" s="5" t="s">
        <v>104</v>
      </c>
      <c r="AD785" s="5">
        <f>$M790</f>
        <v>-1</v>
      </c>
      <c r="AE785" s="5">
        <v>0</v>
      </c>
      <c r="AF785" s="5">
        <f t="shared" si="426"/>
        <v>-1</v>
      </c>
      <c r="AH785" s="5" t="s">
        <v>104</v>
      </c>
      <c r="AI785" s="5">
        <f>$M790</f>
        <v>-1</v>
      </c>
      <c r="AJ785" s="5">
        <v>0</v>
      </c>
      <c r="AK785" s="5">
        <f t="shared" si="427"/>
        <v>-1</v>
      </c>
      <c r="AM785" s="5" t="s">
        <v>104</v>
      </c>
      <c r="AN785" s="5">
        <f>$M790</f>
        <v>-1</v>
      </c>
      <c r="AO785" s="5">
        <v>0</v>
      </c>
      <c r="AP785" s="5">
        <f t="shared" si="428"/>
        <v>-1</v>
      </c>
      <c r="AR785" s="5" t="s">
        <v>104</v>
      </c>
      <c r="AS785" s="5">
        <f>$M790</f>
        <v>-1</v>
      </c>
      <c r="AT785" s="5">
        <v>0</v>
      </c>
      <c r="AU785" s="5">
        <f t="shared" si="429"/>
        <v>-1</v>
      </c>
      <c r="AW785" s="5" t="s">
        <v>104</v>
      </c>
      <c r="AX785" s="5">
        <f>$M790</f>
        <v>-1</v>
      </c>
      <c r="AY785" s="5">
        <v>0</v>
      </c>
      <c r="AZ785" s="5">
        <f t="shared" si="430"/>
        <v>-1</v>
      </c>
      <c r="BB785" s="5" t="s">
        <v>104</v>
      </c>
      <c r="BC785" s="5">
        <f>$M790</f>
        <v>-1</v>
      </c>
      <c r="BD785" s="5">
        <v>0</v>
      </c>
      <c r="BE785" s="5">
        <f t="shared" si="431"/>
        <v>-1</v>
      </c>
    </row>
    <row r="786" spans="1:57" x14ac:dyDescent="0.3">
      <c r="E786" s="22" t="s">
        <v>137</v>
      </c>
      <c r="F786" s="6"/>
      <c r="G786" s="5">
        <f>IFERROR(INDEX(BuffData!$B$3:$W$119, MATCH($E771, BuffData!$A$3:$A$119, 0), MATCH($E786, BuffData!$B$2:$W$2, 0)),-1)</f>
        <v>0</v>
      </c>
      <c r="H786" s="5">
        <f>IFERROR(INDEX(BuffData!$X$3:$AS$119, MATCH(H770, BuffData!$A$3:$A$119, 0), MATCH($E786, BuffData!$X$2:$AS$2, 0)),-1)</f>
        <v>-1</v>
      </c>
      <c r="I786" s="5">
        <f>IFERROR(INDEX(BuffData!$AT$3:$BO$119, MATCH(I$16, BuffData!$A$3:$A$119, 0), MATCH($E786, BuffData!$AT$2:$BO$2, 0)),-1)</f>
        <v>0</v>
      </c>
      <c r="J786" s="5">
        <f>IFERROR(INDEX(BuffData!$AT$3:$BO$119, MATCH(J$16, BuffData!$A$3:$A$119, 0), MATCH($E786, BuffData!$AT$2:$BO$2, 0)),-1)</f>
        <v>0</v>
      </c>
      <c r="K786" s="5">
        <f>IFERROR(INDEX(BuffData!$AT$3:$BO$119, MATCH(K$16, BuffData!$A$3:$A$119, 0), MATCH($E786, BuffData!$AT$2:$BO$2, 0)),-1)</f>
        <v>0</v>
      </c>
      <c r="L786" s="5">
        <f>IFERROR(INDEX(SeasonData!$A$3:$W$27, MATCH(L$16, SeasonData!$A$3:$A$116, 0), MATCH(E786, SeasonData!$A$2:$W$2, 0)),-1)</f>
        <v>0</v>
      </c>
      <c r="M786" s="5">
        <f t="shared" si="433"/>
        <v>-1</v>
      </c>
      <c r="N786" s="5" t="s">
        <v>110</v>
      </c>
      <c r="O786" s="5">
        <f>$M791</f>
        <v>-1</v>
      </c>
      <c r="P786" s="5">
        <v>0</v>
      </c>
      <c r="Q786" s="5">
        <f t="shared" si="423"/>
        <v>-1</v>
      </c>
      <c r="S786" s="5" t="s">
        <v>110</v>
      </c>
      <c r="T786" s="5">
        <f>$M791</f>
        <v>-1</v>
      </c>
      <c r="U786" s="5">
        <v>0</v>
      </c>
      <c r="V786" s="5">
        <f t="shared" si="424"/>
        <v>-1</v>
      </c>
      <c r="X786" s="5" t="s">
        <v>110</v>
      </c>
      <c r="Y786" s="5">
        <f>$M791</f>
        <v>-1</v>
      </c>
      <c r="Z786" s="5">
        <v>0</v>
      </c>
      <c r="AA786" s="5">
        <f t="shared" si="425"/>
        <v>-1</v>
      </c>
      <c r="AC786" s="5" t="s">
        <v>110</v>
      </c>
      <c r="AD786" s="5">
        <f>$M791</f>
        <v>-1</v>
      </c>
      <c r="AE786" s="5">
        <v>0</v>
      </c>
      <c r="AF786" s="5">
        <f t="shared" si="426"/>
        <v>-1</v>
      </c>
      <c r="AH786" s="5" t="s">
        <v>110</v>
      </c>
      <c r="AI786" s="5">
        <f>$M791</f>
        <v>-1</v>
      </c>
      <c r="AJ786" s="5">
        <v>0</v>
      </c>
      <c r="AK786" s="5">
        <f t="shared" si="427"/>
        <v>-1</v>
      </c>
      <c r="AM786" s="5" t="s">
        <v>110</v>
      </c>
      <c r="AN786" s="5">
        <f>$M791</f>
        <v>-1</v>
      </c>
      <c r="AO786" s="5">
        <v>0</v>
      </c>
      <c r="AP786" s="5">
        <f t="shared" si="428"/>
        <v>-1</v>
      </c>
      <c r="AR786" s="5" t="s">
        <v>110</v>
      </c>
      <c r="AS786" s="5">
        <f>$M791</f>
        <v>-1</v>
      </c>
      <c r="AT786" s="5">
        <v>0</v>
      </c>
      <c r="AU786" s="5">
        <f t="shared" si="429"/>
        <v>-1</v>
      </c>
      <c r="AW786" s="5" t="s">
        <v>110</v>
      </c>
      <c r="AX786" s="5">
        <f>$M791</f>
        <v>-1</v>
      </c>
      <c r="AY786" s="5">
        <v>0</v>
      </c>
      <c r="AZ786" s="5">
        <f t="shared" si="430"/>
        <v>-1</v>
      </c>
      <c r="BB786" s="5" t="s">
        <v>110</v>
      </c>
      <c r="BC786" s="5">
        <f>$M791</f>
        <v>-1</v>
      </c>
      <c r="BD786" s="5">
        <v>0</v>
      </c>
      <c r="BE786" s="5">
        <f t="shared" si="431"/>
        <v>-1</v>
      </c>
    </row>
    <row r="787" spans="1:57" x14ac:dyDescent="0.3">
      <c r="E787" s="22" t="s">
        <v>138</v>
      </c>
      <c r="F787" s="6"/>
      <c r="G787" s="5">
        <f>IFERROR(INDEX(BuffData!$B$3:$W$119, MATCH($E771, BuffData!$A$3:$A$119, 0), MATCH($E787, BuffData!$B$2:$W$2, 0)),-1)</f>
        <v>0</v>
      </c>
      <c r="H787" s="5">
        <f>IFERROR(INDEX(BuffData!$X$3:$AS$119, MATCH(H770, BuffData!$A$3:$A$119, 0), MATCH($E787, BuffData!$X$2:$AS$2, 0)),-1)</f>
        <v>-1</v>
      </c>
      <c r="I787" s="5">
        <f>IFERROR(INDEX(BuffData!$AT$3:$BO$119, MATCH(I$16, BuffData!$A$3:$A$119, 0), MATCH($E787, BuffData!$AT$2:$BO$2, 0)),-1)</f>
        <v>0</v>
      </c>
      <c r="J787" s="5">
        <f>IFERROR(INDEX(BuffData!$AT$3:$BO$119, MATCH(J$16, BuffData!$A$3:$A$119, 0), MATCH($E787, BuffData!$AT$2:$BO$2, 0)),-1)</f>
        <v>0</v>
      </c>
      <c r="K787" s="5">
        <f>IFERROR(INDEX(BuffData!$AT$3:$BO$119, MATCH(K$16, BuffData!$A$3:$A$119, 0), MATCH($E787, BuffData!$AT$2:$BO$2, 0)),-1)</f>
        <v>0</v>
      </c>
      <c r="L787" s="5">
        <f>IFERROR(INDEX(SeasonData!$A$3:$W$27, MATCH(L$16, SeasonData!$A$3:$A$116, 0), MATCH(E787, SeasonData!$A$2:$W$2, 0)),-1)</f>
        <v>0</v>
      </c>
      <c r="M787" s="5">
        <f t="shared" si="433"/>
        <v>-1</v>
      </c>
      <c r="N787" s="5" t="s">
        <v>133</v>
      </c>
      <c r="O787" s="5">
        <f>$M792</f>
        <v>-1</v>
      </c>
      <c r="P787" s="5">
        <v>0</v>
      </c>
      <c r="Q787" s="5">
        <f t="shared" si="423"/>
        <v>-1</v>
      </c>
      <c r="S787" s="5" t="s">
        <v>133</v>
      </c>
      <c r="T787" s="5">
        <f>$M792</f>
        <v>-1</v>
      </c>
      <c r="U787" s="5">
        <v>0</v>
      </c>
      <c r="V787" s="5">
        <f t="shared" si="424"/>
        <v>-1</v>
      </c>
      <c r="X787" s="5" t="s">
        <v>133</v>
      </c>
      <c r="Y787" s="5">
        <f>$M792</f>
        <v>-1</v>
      </c>
      <c r="Z787" s="5">
        <v>0</v>
      </c>
      <c r="AA787" s="5">
        <f t="shared" si="425"/>
        <v>-1</v>
      </c>
      <c r="AC787" s="5" t="s">
        <v>133</v>
      </c>
      <c r="AD787" s="5">
        <f>$M792</f>
        <v>-1</v>
      </c>
      <c r="AE787" s="5">
        <v>0</v>
      </c>
      <c r="AF787" s="5">
        <f t="shared" si="426"/>
        <v>-1</v>
      </c>
      <c r="AH787" s="5" t="s">
        <v>133</v>
      </c>
      <c r="AI787" s="5">
        <f>$M792</f>
        <v>-1</v>
      </c>
      <c r="AJ787" s="5">
        <v>0</v>
      </c>
      <c r="AK787" s="5">
        <f t="shared" si="427"/>
        <v>-1</v>
      </c>
      <c r="AM787" s="5" t="s">
        <v>133</v>
      </c>
      <c r="AN787" s="5">
        <f>$M792</f>
        <v>-1</v>
      </c>
      <c r="AO787" s="5">
        <v>0</v>
      </c>
      <c r="AP787" s="5">
        <f t="shared" si="428"/>
        <v>-1</v>
      </c>
      <c r="AR787" s="5" t="s">
        <v>133</v>
      </c>
      <c r="AS787" s="5">
        <f>$M792</f>
        <v>-1</v>
      </c>
      <c r="AT787" s="5">
        <v>0</v>
      </c>
      <c r="AU787" s="5">
        <f t="shared" si="429"/>
        <v>-1</v>
      </c>
      <c r="AW787" s="5" t="s">
        <v>133</v>
      </c>
      <c r="AX787" s="5">
        <f>$M792</f>
        <v>-1</v>
      </c>
      <c r="AY787" s="5">
        <v>0</v>
      </c>
      <c r="AZ787" s="5">
        <f t="shared" si="430"/>
        <v>-1</v>
      </c>
      <c r="BB787" s="5" t="s">
        <v>133</v>
      </c>
      <c r="BC787" s="5">
        <f>$M792</f>
        <v>-1</v>
      </c>
      <c r="BD787" s="5">
        <v>0</v>
      </c>
      <c r="BE787" s="5">
        <f t="shared" si="431"/>
        <v>-1</v>
      </c>
    </row>
    <row r="788" spans="1:57" x14ac:dyDescent="0.3">
      <c r="E788" s="22" t="s">
        <v>123</v>
      </c>
      <c r="F788" s="6"/>
      <c r="G788" s="5">
        <f>IFERROR(INDEX(BuffData!$B$3:$W$119, MATCH($E771, BuffData!$A$3:$A$119, 0), MATCH($E788, BuffData!$B$2:$W$2, 0)),-1)</f>
        <v>0</v>
      </c>
      <c r="H788" s="5">
        <f>IFERROR(
  IF(
    TRIM(INDEX(CharacterData!$G$3:$G$36, MATCH($E771, CharacterData!$A$3:$A$36, 0))) =
    TRIM(INDEX(CharacterData!$G$3:$G$36, MATCH(H770, CharacterData!$A$3:$A$36, 0))),
    INDEX(BuffData!$X$3:$AS$119,
          MATCH(H770, BuffData!$A$3:$A$119, 0),
          MATCH($E788, BuffData!$X$2:$AS$2, 0)
    ),
    0
  ),
-1
)</f>
        <v>-1</v>
      </c>
      <c r="I788" s="5">
        <f>IFERROR(
  IF(
    TRIM(INDEX(CharacterData!$G$3:$G$36, MATCH($E771, CharacterData!$A$3:$A$36, 0))) =
    TRIM(INDEX(CharacterData!$G$3:$G$36, MATCH(I770, CharacterData!$A$3:$A$36, 0))),
    INDEX(BuffData!$AT$3:$BO$119,
          MATCH(I770, BuffData!$A$3:$A$119, 0),
          MATCH($E788, BuffData!$AT$2:$BO$2, 0)
    ),
    0
  ),
-1
)</f>
        <v>0</v>
      </c>
      <c r="J788" s="5">
        <f>IFERROR(
  IF(
    TRIM(INDEX(CharacterData!$G$3:$G$36, MATCH($E771, CharacterData!$A$3:$A$36, 0))) =
    TRIM(INDEX(CharacterData!$G$3:$G$36, MATCH(J770, CharacterData!$A$3:$A$36, 0))),
    INDEX(BuffData!$AT$3:$BO$119,
          MATCH(J770, BuffData!$A$3:$A$119, 0),
          MATCH($E788, BuffData!$AT$2:$BO$2, 0)
    ),
    0
  ),
-1
)</f>
        <v>0</v>
      </c>
      <c r="K788" s="5">
        <f>IFERROR(
  IF(
    TRIM(INDEX(CharacterData!$G$3:$G$36, MATCH($E771, CharacterData!$A$3:$A$36, 0))) =
    TRIM(INDEX(CharacterData!$G$3:$G$36, MATCH(K770, CharacterData!$A$3:$A$36, 0))),
    INDEX(BuffData!$AT$3:$BO$119,
          MATCH(K770, BuffData!$A$3:$A$119, 0),
          MATCH($E788, BuffData!$AT$2:$BO$2, 0)
    ),
    0
  ),
-1
)</f>
        <v>0</v>
      </c>
      <c r="L788" s="5">
        <f>IFERROR(
  IF(
    TRIM(INDEX(CharacterData!$G$3:$G$36, MATCH($E771, CharacterData!$A$3:$A$36, 0))) =
    TRIM(INDEX(CharacterData!$G$3:$G$36, MATCH(L770, CharacterData!$A$3:$A$36, 0))),
    INDEX(SeasonData!$A$3:$W$27,
          MATCH(L770, SeasonData!$A$3:$A$27, 0),
          MATCH($E788, SeasonData!$A$2:$W$2, 0)
    ),
    0
  ),
-1
)</f>
        <v>0</v>
      </c>
      <c r="M788" s="5">
        <f t="shared" si="433"/>
        <v>-1</v>
      </c>
    </row>
    <row r="789" spans="1:57" x14ac:dyDescent="0.3">
      <c r="E789" s="22" t="s">
        <v>162</v>
      </c>
      <c r="F789" s="6"/>
      <c r="G789" s="5">
        <f>IFERROR(INDEX(BuffData!$B$3:$W$119, MATCH($E771, BuffData!$A$3:$A$119, 0), MATCH($E789, BuffData!$B$2:$W$2, 0)),-1)</f>
        <v>0</v>
      </c>
      <c r="H789" s="5">
        <f>IFERROR(INDEX(BuffData!$X$3:$AS$119, MATCH(H770, BuffData!$A$3:$A$119, 0), MATCH($E789, BuffData!$X$2:$AS$2, 0)),-1)</f>
        <v>-1</v>
      </c>
      <c r="I789" s="5">
        <f>IFERROR(INDEX(BuffData!$AT$3:$BO$119, MATCH(I$16, BuffData!$A$3:$A$119, 0), MATCH($E789, BuffData!$AT$2:$BO$2, 0)),-1)</f>
        <v>0</v>
      </c>
      <c r="J789" s="5">
        <f>IFERROR(INDEX(BuffData!$AT$3:$BO$119, MATCH(J$16, BuffData!$A$3:$A$119, 0), MATCH($E789, BuffData!$AT$2:$BO$2, 0)),-1)</f>
        <v>0</v>
      </c>
      <c r="K789" s="5">
        <f>IFERROR(INDEX(BuffData!$AT$3:$BO$119, MATCH(K$16, BuffData!$A$3:$A$119, 0), MATCH($E789, BuffData!$AT$2:$BO$2, 0)),-1)</f>
        <v>25</v>
      </c>
      <c r="L789" s="5">
        <f>IFERROR(INDEX(SeasonData!$A$3:$W$27, MATCH(L$16, SeasonData!$A$3:$A$116, 0), MATCH(E789, SeasonData!$A$2:$W$2, 0)),-1)</f>
        <v>0</v>
      </c>
      <c r="M789" s="5">
        <f>SUM(G789:L789)</f>
        <v>24</v>
      </c>
      <c r="O789" s="5" t="s">
        <v>167</v>
      </c>
      <c r="P789" s="5">
        <f>Q774 * (Q775+100)/100 * Q776/100 * ((1-Q777/100) + Q777/100*Q778/100) * (Q779+Q780+Q781+100)/100 * (Q782+Q783+Q784+100)/100 * (800 + 8*$N$3 ) / (800 + 8*$N$3 + (792 + 8*$N$4)*(1-Q785/100)) * (1+Q786/100) * (1 - $Q$3/100 + Q787/100)</f>
        <v>10030.024247791982</v>
      </c>
      <c r="T789" s="5" t="s">
        <v>167</v>
      </c>
      <c r="U789" s="5">
        <f>V774 * (V775+100)/100 * V776/100 * ((1-V777/100) + V777/100*V778/100) * (V779+V780+V781+100)/100 * (V782+V783+V784+100)/100 * (800 + 8*$N$3 ) / (800 + 8*$N$3 + (792 + 8*$N$4)*(1-V785/100)) * (1+V786/100) * (1 - $Q$3/100 + V787/100)</f>
        <v>56471.20886460472</v>
      </c>
      <c r="Y789" s="5" t="s">
        <v>167</v>
      </c>
      <c r="Z789" s="5">
        <f>AA774 * (AA775+100)/100 * AA776/100 * ((1-AA777/100) + AA777/100*AA778/100) * (AA779+AA780+AA781+100)/100 * (AA782+AA783+AA784+100)/100 * (800 + 8*$N$3 ) / (800 + 8*$N$3 + (792 + 8*$N$4)*(1-AA785/100)) * (1+AA786/100) * (1 - $Q$3/100 + AA787/100)</f>
        <v>13642.03789436214</v>
      </c>
      <c r="AD789" s="5" t="s">
        <v>167</v>
      </c>
      <c r="AE789" s="5">
        <f>AF774 * (AF775+100)/100 * AF776/100 * ((1-AF777/100) + AF777/100*AF778/100) * (AF779+AF780+AF781+100)/100 * (AF782+AF783+AF784+100)/100 * (800 + 8*$N$3 ) / (800 + 8*$N$3 + (792 + 8*$N$4)*(1-AF785/100)) * (1+AF786/100) * (1 - $Q$3/100 + AF787/100)</f>
        <v>19491.347438453169</v>
      </c>
      <c r="AI789" s="5" t="s">
        <v>167</v>
      </c>
      <c r="AJ789" s="5">
        <f>AK774 * (AK775+100)/100 * AK776/100 * ((1-AK777/100) + AK777/100*AK778/100) * (AK779+AK780+AK781+100)/100 * (AK782+AK783+AK784+100)/100 * (800 + 8*$N$3 ) / (800 + 8*$N$3 + (792 + 8*$N$4)*(1-AK785/100)) * (1+AK786/100) * (1 - $Q$3/100 + AK787/100)</f>
        <v>6066.5151753699793</v>
      </c>
      <c r="AN789" s="5" t="s">
        <v>167</v>
      </c>
      <c r="AO789" s="5">
        <f>AP774 * (AP775+100)/100 * AP776/100 * ((1-AP777/100) + AP777/100*AP778/100) * (AP779+AP780+AP781+100)/100 * (AP782+AP783+AP784+100)/100 * (800 + 8*$N$3 ) / (800 + 8*$N$3 + (792 + 8*$N$4)*(1-AP785/100)) * (1+AP786/100) * (1 - $Q$3/100 + AP787/100)</f>
        <v>4132.039673019859</v>
      </c>
      <c r="AS789" s="5" t="s">
        <v>167</v>
      </c>
      <c r="AT789" s="5">
        <f>AU774 * (AU775+100)/100 * AU776/100 * ((1-AU777/100) + AU777/100*AU778/100) * (AU779+AU780+AU781+100)/100 * (AU782+AU783+AU784+100)/100 * (800 + 8*$N$3 ) / (800 + 8*$N$3 + (792 + 8*$N$4)*(1-AU785/100)) * (1+AU786/100) * (1 - $Q$3/100 + AU787/100)</f>
        <v>27276.45453850396</v>
      </c>
      <c r="AX789" s="5" t="s">
        <v>167</v>
      </c>
      <c r="AY789" s="5">
        <f>AZ774 * (AZ775+100)/100 * AZ776/100 * ((1-AZ777/100) + AZ777/100*AZ778/100) * (AZ779+AZ780+AZ781+100)/100 * (AZ782+AZ783+AZ784+100)/100 * (800 + 8*$N$3 ) / (800 + 8*$N$3 + (792 + 8*$N$4)*(1-AZ785/100)) * (1+AZ786/100) * (1 - $Q$3/100 + AZ787/100)</f>
        <v>24771.474019661757</v>
      </c>
      <c r="BC789" s="5" t="s">
        <v>167</v>
      </c>
      <c r="BD789" s="5">
        <f>BE774 * (BE775+100)/100 * BE776/100 * ((1-BE777/100) + BE777/100*BE778/100) * (BE779+BE780+BE781+100)/100 * (BE782+BE783+BE784+100)/100 * (800 + 8*$N$3 ) / (800 + 8*$N$3 + (792 + 8*$N$4)*(1-BE785/100)) * (1+BE786/100) * (1 - $Q$3/100 + BE787/100)</f>
        <v>107878.79686854529</v>
      </c>
    </row>
    <row r="790" spans="1:57" x14ac:dyDescent="0.3">
      <c r="E790" s="5" t="s">
        <v>104</v>
      </c>
      <c r="F790" s="6"/>
      <c r="G790" s="5">
        <f>IFERROR(INDEX(BuffData!$B$3:$W$119, MATCH($E771, BuffData!$A$3:$A$119, 0), MATCH($E790, BuffData!$B$2:$W$2, 0)),-1)</f>
        <v>0</v>
      </c>
      <c r="H790" s="5">
        <f>IFERROR(INDEX(BuffData!$X$3:$AS$119, MATCH(H770, BuffData!$A$3:$A$119, 0), MATCH($E790, BuffData!$X$2:$AS$2, 0)),-1)</f>
        <v>-1</v>
      </c>
      <c r="I790" s="5">
        <f>IFERROR(INDEX(BuffData!$AT$3:$BO$119, MATCH(I$16, BuffData!$A$3:$A$119, 0), MATCH($E790, BuffData!$AT$2:$BO$2, 0)),-1)</f>
        <v>0</v>
      </c>
      <c r="J790" s="5">
        <f>IFERROR(INDEX(BuffData!$AT$3:$BO$119, MATCH(J$16, BuffData!$A$3:$A$119, 0), MATCH($E790, BuffData!$AT$2:$BO$2, 0)),-1)</f>
        <v>0</v>
      </c>
      <c r="K790" s="5">
        <f>IFERROR(INDEX(BuffData!$AT$3:$BO$119, MATCH(K$16, BuffData!$A$3:$A$119, 0), MATCH($E790, BuffData!$AT$2:$BO$2, 0)),-1)</f>
        <v>0</v>
      </c>
      <c r="L790" s="5">
        <f>IFERROR(INDEX(SeasonData!$A$3:$W$27, MATCH(L$16, SeasonData!$A$3:$A$116, 0), MATCH(E790, SeasonData!$A$2:$W$2, 0)),-1)</f>
        <v>0</v>
      </c>
      <c r="M790" s="5">
        <f t="shared" ref="M790:M792" si="434">SUM(G790:L790)</f>
        <v>-1</v>
      </c>
    </row>
    <row r="791" spans="1:57" x14ac:dyDescent="0.3">
      <c r="E791" s="5" t="s">
        <v>110</v>
      </c>
      <c r="F791" s="6"/>
      <c r="G791" s="5">
        <f>IFERROR(INDEX(BuffData!$B$3:$W$119, MATCH($E771, BuffData!$A$3:$A$119, 0), MATCH($E791, BuffData!$B$2:$W$2, 0)),-1)</f>
        <v>0</v>
      </c>
      <c r="H791" s="5">
        <f>IFERROR(INDEX(BuffData!$X$3:$AS$119, MATCH(H770, BuffData!$A$3:$A$119, 0), MATCH($E791, BuffData!$X$2:$AS$2, 0)),-1)</f>
        <v>-1</v>
      </c>
      <c r="I791" s="5">
        <f>IFERROR(INDEX(BuffData!$AT$3:$BO$119, MATCH(I$16, BuffData!$A$3:$A$119, 0), MATCH($E791, BuffData!$AT$2:$BO$2, 0)),-1)</f>
        <v>0</v>
      </c>
      <c r="J791" s="5">
        <f>IFERROR(INDEX(BuffData!$AT$3:$BO$119, MATCH(J$16, BuffData!$A$3:$A$119, 0), MATCH($E791, BuffData!$AT$2:$BO$2, 0)),-1)</f>
        <v>0</v>
      </c>
      <c r="K791" s="5">
        <f>IFERROR(INDEX(BuffData!$AT$3:$BO$119, MATCH(K$16, BuffData!$A$3:$A$119, 0), MATCH($E791, BuffData!$AT$2:$BO$2, 0)),-1)</f>
        <v>0</v>
      </c>
      <c r="L791" s="5">
        <f>IFERROR(INDEX(SeasonData!$A$3:$W$27, MATCH(L$16, SeasonData!$A$3:$A$116, 0), MATCH(E791, SeasonData!$A$2:$W$2, 0)),-1)</f>
        <v>0</v>
      </c>
      <c r="M791" s="5">
        <f t="shared" si="434"/>
        <v>-1</v>
      </c>
    </row>
    <row r="792" spans="1:57" x14ac:dyDescent="0.3">
      <c r="E792" s="5" t="s">
        <v>133</v>
      </c>
      <c r="F792" s="6"/>
      <c r="G792" s="5">
        <f>IFERROR(INDEX(BuffData!$B$3:$W$119, MATCH($E771, BuffData!$A$3:$A$119, 0), MATCH($E792, BuffData!$B$2:$W$2, 0)),-1)</f>
        <v>0</v>
      </c>
      <c r="H792" s="5">
        <f>IFERROR(INDEX(BuffData!$X$3:$AS$119, MATCH(H770, BuffData!$A$3:$A$119, 0), MATCH($E792, BuffData!$X$2:$AS$2, 0)),-1)</f>
        <v>-1</v>
      </c>
      <c r="I792" s="5">
        <f>IFERROR(INDEX(BuffData!$AT$3:$BO$119, MATCH(I$16, BuffData!$A$3:$A$119, 0), MATCH($E792, BuffData!$AT$2:$BO$2, 0)),-1)</f>
        <v>0</v>
      </c>
      <c r="J792" s="5">
        <f>IFERROR(INDEX(BuffData!$AT$3:$BO$119, MATCH(J$16, BuffData!$A$3:$A$119, 0), MATCH($E792, BuffData!$AT$2:$BO$2, 0)),-1)</f>
        <v>0</v>
      </c>
      <c r="K792" s="5">
        <f>IFERROR(INDEX(BuffData!$AT$3:$BO$119, MATCH(K$16, BuffData!$A$3:$A$119, 0), MATCH($E792, BuffData!$AT$2:$BO$2, 0)),-1)</f>
        <v>0</v>
      </c>
      <c r="L792" s="5">
        <f>IFERROR(INDEX(SeasonData!$A$3:$W$27, MATCH(L$16, SeasonData!$A$3:$A$116, 0), MATCH(E792, SeasonData!$A$2:$W$2, 0)),-1)</f>
        <v>0</v>
      </c>
      <c r="M792" s="5">
        <f t="shared" si="434"/>
        <v>-1</v>
      </c>
    </row>
    <row r="796" spans="1:57" x14ac:dyDescent="0.3">
      <c r="H796" s="5" t="str">
        <f>IFERROR(
  CHOOSE(
    MATCH(E797, $E$2:$E$4, 0),
    $E$3, $E$4, $E$2
  ),
  "선택 필요"
)</f>
        <v>선택 필요</v>
      </c>
      <c r="I796" s="5" t="str">
        <f>$E$2</f>
        <v>유노</v>
      </c>
      <c r="J796" s="5" t="str">
        <f>$E$3</f>
        <v>린네</v>
      </c>
      <c r="K796" s="5" t="str">
        <f>$E$4</f>
        <v>모니에</v>
      </c>
      <c r="L796" s="5" t="str">
        <f>$K$3</f>
        <v>능양</v>
      </c>
      <c r="N796" s="23" t="s">
        <v>152</v>
      </c>
    </row>
    <row r="797" spans="1:57" x14ac:dyDescent="0.3">
      <c r="E797" s="23" t="s">
        <v>76</v>
      </c>
      <c r="F797" s="5" t="s">
        <v>143</v>
      </c>
      <c r="G797" s="5" t="s">
        <v>105</v>
      </c>
      <c r="H797" s="5" t="s">
        <v>142</v>
      </c>
      <c r="I797" s="5" t="s">
        <v>124</v>
      </c>
      <c r="J797" s="5" t="s">
        <v>125</v>
      </c>
      <c r="K797" s="5" t="s">
        <v>151</v>
      </c>
      <c r="L797" s="5" t="s">
        <v>149</v>
      </c>
      <c r="M797" s="5" t="s">
        <v>109</v>
      </c>
      <c r="N797" s="5" t="s">
        <v>150</v>
      </c>
      <c r="O797" s="153" t="s">
        <v>114</v>
      </c>
      <c r="P797" s="154"/>
      <c r="Q797" s="155"/>
      <c r="S797" s="5" t="s">
        <v>150</v>
      </c>
      <c r="T797" s="153" t="s">
        <v>222</v>
      </c>
      <c r="U797" s="154"/>
      <c r="V797" s="155"/>
      <c r="X797" s="5" t="s">
        <v>150</v>
      </c>
      <c r="Y797" s="153" t="s">
        <v>269</v>
      </c>
      <c r="Z797" s="154"/>
      <c r="AA797" s="155"/>
      <c r="AC797" s="5" t="s">
        <v>150</v>
      </c>
      <c r="AD797" s="153" t="s">
        <v>156</v>
      </c>
      <c r="AE797" s="154"/>
      <c r="AF797" s="155"/>
      <c r="AH797" s="5" t="s">
        <v>150</v>
      </c>
      <c r="AI797" s="153" t="s">
        <v>155</v>
      </c>
      <c r="AJ797" s="154"/>
      <c r="AK797" s="155"/>
      <c r="AM797" s="5" t="s">
        <v>150</v>
      </c>
      <c r="AN797" s="153" t="s">
        <v>156</v>
      </c>
      <c r="AO797" s="154"/>
      <c r="AP797" s="155"/>
      <c r="AR797" s="5" t="s">
        <v>150</v>
      </c>
      <c r="AS797" s="153" t="s">
        <v>270</v>
      </c>
      <c r="AT797" s="154"/>
      <c r="AU797" s="155"/>
      <c r="AW797" s="5" t="s">
        <v>150</v>
      </c>
      <c r="AX797" s="153" t="s">
        <v>157</v>
      </c>
      <c r="AY797" s="154"/>
      <c r="AZ797" s="155"/>
      <c r="BB797" s="5" t="s">
        <v>150</v>
      </c>
      <c r="BC797" s="153" t="s">
        <v>177</v>
      </c>
      <c r="BD797" s="154"/>
      <c r="BE797" s="155"/>
    </row>
    <row r="798" spans="1:57" x14ac:dyDescent="0.3">
      <c r="E798" s="5" t="s">
        <v>115</v>
      </c>
      <c r="F798" s="5">
        <f>INDEX(CharacterData!$A$3:$AV$36, MATCH(E797, CharacterData!$A$3:$A$36, 0), MATCH($E798, CharacterData!$A$2:$AV$2, 0))</f>
        <v>1001</v>
      </c>
      <c r="G798" s="6"/>
      <c r="H798" s="6"/>
      <c r="I798" s="6"/>
      <c r="J798" s="6"/>
      <c r="K798" s="6"/>
      <c r="L798" s="6"/>
      <c r="M798" s="5">
        <f>F798</f>
        <v>1001</v>
      </c>
      <c r="N798" s="5" t="s">
        <v>118</v>
      </c>
      <c r="O798" s="153" t="s">
        <v>159</v>
      </c>
      <c r="P798" s="154"/>
      <c r="Q798" s="155"/>
      <c r="S798" s="5" t="s">
        <v>118</v>
      </c>
      <c r="T798" s="153" t="s">
        <v>164</v>
      </c>
      <c r="U798" s="154"/>
      <c r="V798" s="155"/>
      <c r="X798" s="5" t="s">
        <v>118</v>
      </c>
      <c r="Y798" s="153" t="s">
        <v>164</v>
      </c>
      <c r="Z798" s="154"/>
      <c r="AA798" s="155"/>
      <c r="AC798" s="5" t="s">
        <v>118</v>
      </c>
      <c r="AD798" s="153" t="s">
        <v>171</v>
      </c>
      <c r="AE798" s="154"/>
      <c r="AF798" s="155"/>
      <c r="AH798" s="5" t="s">
        <v>118</v>
      </c>
      <c r="AI798" s="153" t="s">
        <v>163</v>
      </c>
      <c r="AJ798" s="154"/>
      <c r="AK798" s="155"/>
      <c r="AM798" s="5" t="s">
        <v>118</v>
      </c>
      <c r="AN798" s="153" t="s">
        <v>171</v>
      </c>
      <c r="AO798" s="154"/>
      <c r="AP798" s="155"/>
      <c r="AR798" s="5" t="s">
        <v>118</v>
      </c>
      <c r="AS798" s="153" t="s">
        <v>171</v>
      </c>
      <c r="AT798" s="154"/>
      <c r="AU798" s="155"/>
      <c r="AW798" s="5" t="s">
        <v>118</v>
      </c>
      <c r="AX798" s="153" t="s">
        <v>172</v>
      </c>
      <c r="AY798" s="154"/>
      <c r="AZ798" s="155"/>
      <c r="BB798" s="5" t="s">
        <v>118</v>
      </c>
      <c r="BC798" s="153" t="s">
        <v>159</v>
      </c>
      <c r="BD798" s="154"/>
      <c r="BE798" s="155"/>
    </row>
    <row r="799" spans="1:57" x14ac:dyDescent="0.3">
      <c r="A799" s="1" t="s">
        <v>76</v>
      </c>
      <c r="B799" s="1" t="s">
        <v>178</v>
      </c>
      <c r="C799" s="1">
        <f>P815+U815+Z815+AE815+AJ815+AO815+AT815+AY815+BD815+BI815+BN815+BS815+BX815+CC815+CH815+CM815</f>
        <v>388439.67740475072</v>
      </c>
      <c r="E799" s="5" t="s">
        <v>116</v>
      </c>
      <c r="F799" s="5">
        <f>INDEX(CharacterData!$A$3:$AV$36, MATCH(E797, CharacterData!$A$3:$A$36, 0), MATCH($E799, CharacterData!$A$2:$AV$2, 0))</f>
        <v>109.96503496503496</v>
      </c>
      <c r="G799" s="5">
        <f>IFERROR(INDEX(BuffData!$B$3:$W$119, MATCH($E797, BuffData!$A$3:$A$119, 0), MATCH("공격력 버프", BuffData!$B$2:$W$2, 0)),-1)</f>
        <v>12</v>
      </c>
      <c r="H799" s="5">
        <f>IFERROR(INDEX(BuffData!$X$3:$AS$119, MATCH(H796, BuffData!$A$3:$A$119, 0), MATCH("공격력 버프", BuffData!$X$2:$AS$2, 0)),-1)</f>
        <v>-1</v>
      </c>
      <c r="I799" s="5">
        <f>IFERROR(INDEX(BuffData!$AT$3:$BO$119, MATCH(I$16, BuffData!$A$3:$A$119, 0), MATCH("공격력 버프", BuffData!$AT$2:$BO$2, 0)),-1)</f>
        <v>0</v>
      </c>
      <c r="J799" s="5">
        <f>IFERROR(INDEX(BuffData!$AT$3:$BO$119, MATCH(J$16, BuffData!$A$3:$A$119, 0), MATCH("공격력 버프", BuffData!$AT$2:$BO$2, 0)),-1)</f>
        <v>0</v>
      </c>
      <c r="K799" s="5">
        <f>IFERROR(INDEX(BuffData!$AT$3:$BO$119, MATCH(K$16, BuffData!$A$3:$A$119, 0), MATCH("공격력 버프", BuffData!$AT$2:$BO$2, 0)),-1)</f>
        <v>25</v>
      </c>
      <c r="L799" s="5">
        <f>IFERROR(INDEX(SeasonData!$A$3:$W$27, MATCH(L$16, SeasonData!$A$3:$A$116, 0), MATCH("공격력 버프", SeasonData!$A$2:$W$2, 0)),-1)</f>
        <v>0</v>
      </c>
      <c r="M799" s="5">
        <f>SUM(F799:L799)</f>
        <v>145.96503496503496</v>
      </c>
      <c r="N799" s="5"/>
      <c r="O799" s="5" t="s">
        <v>112</v>
      </c>
      <c r="P799" s="5" t="s">
        <v>113</v>
      </c>
      <c r="Q799" s="5" t="s">
        <v>111</v>
      </c>
      <c r="S799" s="5"/>
      <c r="T799" s="5" t="s">
        <v>112</v>
      </c>
      <c r="U799" s="5" t="s">
        <v>113</v>
      </c>
      <c r="V799" s="5" t="s">
        <v>111</v>
      </c>
      <c r="X799" s="5"/>
      <c r="Y799" s="5" t="s">
        <v>112</v>
      </c>
      <c r="Z799" s="5" t="s">
        <v>113</v>
      </c>
      <c r="AA799" s="5" t="s">
        <v>111</v>
      </c>
      <c r="AC799" s="5"/>
      <c r="AD799" s="5" t="s">
        <v>112</v>
      </c>
      <c r="AE799" s="5" t="s">
        <v>113</v>
      </c>
      <c r="AF799" s="5" t="s">
        <v>111</v>
      </c>
      <c r="AH799" s="5"/>
      <c r="AI799" s="5" t="s">
        <v>112</v>
      </c>
      <c r="AJ799" s="5" t="s">
        <v>113</v>
      </c>
      <c r="AK799" s="5" t="s">
        <v>111</v>
      </c>
      <c r="AM799" s="5"/>
      <c r="AN799" s="5" t="s">
        <v>112</v>
      </c>
      <c r="AO799" s="5" t="s">
        <v>113</v>
      </c>
      <c r="AP799" s="5" t="s">
        <v>111</v>
      </c>
      <c r="AR799" s="5"/>
      <c r="AS799" s="5" t="s">
        <v>112</v>
      </c>
      <c r="AT799" s="5" t="s">
        <v>113</v>
      </c>
      <c r="AU799" s="5" t="s">
        <v>111</v>
      </c>
      <c r="AW799" s="5"/>
      <c r="AX799" s="5" t="s">
        <v>112</v>
      </c>
      <c r="AY799" s="5" t="s">
        <v>113</v>
      </c>
      <c r="AZ799" s="5" t="s">
        <v>111</v>
      </c>
      <c r="BB799" s="5"/>
      <c r="BC799" s="5" t="s">
        <v>112</v>
      </c>
      <c r="BD799" s="5" t="s">
        <v>113</v>
      </c>
      <c r="BE799" s="5" t="s">
        <v>111</v>
      </c>
    </row>
    <row r="800" spans="1:57" x14ac:dyDescent="0.3">
      <c r="B800" s="1" t="s">
        <v>179</v>
      </c>
      <c r="C800" s="1">
        <v>13.5</v>
      </c>
      <c r="E800" s="5" t="s">
        <v>1</v>
      </c>
      <c r="F800" s="5">
        <f>INDEX(CharacterData!$A$3:$AV$36, MATCH(E797, CharacterData!$A$3:$A$36, 0), MATCH($E800, CharacterData!$A$2:$AV$2, 0))</f>
        <v>54.5</v>
      </c>
      <c r="G800" s="5">
        <f>IFERROR(INDEX(BuffData!$B$3:$W$119, MATCH($E797, BuffData!$A$3:$A$119, 0), MATCH($E800, BuffData!$B$2:$W$2, 0)),-1)</f>
        <v>0</v>
      </c>
      <c r="H800" s="5">
        <f>IFERROR(INDEX(BuffData!$X$3:$AS$119, MATCH(H796, BuffData!$A$3:$A$119, 0), MATCH($E800, BuffData!$X$2:$AS$2, 0)),-1)</f>
        <v>-1</v>
      </c>
      <c r="I800" s="5">
        <f>IFERROR(INDEX(BuffData!$AT$3:$BO$119, MATCH(I$16, BuffData!$A$3:$A$119, 0), MATCH($E800, BuffData!$AT$2:$BO$2, 0)),-1)</f>
        <v>0</v>
      </c>
      <c r="J800" s="5">
        <f>IFERROR(INDEX(BuffData!$AT$3:$BO$119, MATCH(J$16, BuffData!$A$3:$A$119, 0), MATCH($E800, BuffData!$AT$2:$BO$2, 0)),-1)</f>
        <v>0</v>
      </c>
      <c r="K800" s="5">
        <f>IFERROR(INDEX(BuffData!$AT$3:$BO$119, MATCH(K$16, BuffData!$A$3:$A$119, 0), MATCH($E800, BuffData!$AT$2:$BO$2, 0)),-1)</f>
        <v>0</v>
      </c>
      <c r="L800" s="5">
        <f>IFERROR(INDEX(SeasonData!$A$3:$W$27, MATCH(L$16, SeasonData!$A$3:$A$116, 0), MATCH(E800, SeasonData!$A$2:$W$2, 0)),-1)</f>
        <v>0</v>
      </c>
      <c r="M800" s="5">
        <f t="shared" ref="M800:M806" si="435">SUM(F800:L800)</f>
        <v>53.5</v>
      </c>
      <c r="N800" s="5" t="s">
        <v>115</v>
      </c>
      <c r="O800" s="6"/>
      <c r="P800" s="6"/>
      <c r="Q800" s="5">
        <f>$M798</f>
        <v>1001</v>
      </c>
      <c r="S800" s="5" t="s">
        <v>115</v>
      </c>
      <c r="T800" s="6"/>
      <c r="U800" s="6"/>
      <c r="V800" s="5">
        <f>$M798</f>
        <v>1001</v>
      </c>
      <c r="X800" s="5" t="s">
        <v>115</v>
      </c>
      <c r="Y800" s="6"/>
      <c r="Z800" s="6"/>
      <c r="AA800" s="5">
        <f>$M798</f>
        <v>1001</v>
      </c>
      <c r="AC800" s="5" t="s">
        <v>115</v>
      </c>
      <c r="AD800" s="6"/>
      <c r="AE800" s="6"/>
      <c r="AF800" s="5">
        <f>$M798</f>
        <v>1001</v>
      </c>
      <c r="AH800" s="5" t="s">
        <v>115</v>
      </c>
      <c r="AI800" s="6"/>
      <c r="AJ800" s="6"/>
      <c r="AK800" s="5">
        <f>$M798</f>
        <v>1001</v>
      </c>
      <c r="AM800" s="5" t="s">
        <v>115</v>
      </c>
      <c r="AN800" s="6"/>
      <c r="AO800" s="6"/>
      <c r="AP800" s="5">
        <f>$M798</f>
        <v>1001</v>
      </c>
      <c r="AR800" s="5" t="s">
        <v>115</v>
      </c>
      <c r="AS800" s="6"/>
      <c r="AT800" s="6"/>
      <c r="AU800" s="5">
        <f>$M798</f>
        <v>1001</v>
      </c>
      <c r="AW800" s="5" t="s">
        <v>115</v>
      </c>
      <c r="AX800" s="6"/>
      <c r="AY800" s="6"/>
      <c r="AZ800" s="5">
        <f>$M798</f>
        <v>1001</v>
      </c>
      <c r="BB800" s="5" t="s">
        <v>115</v>
      </c>
      <c r="BC800" s="6"/>
      <c r="BD800" s="6"/>
      <c r="BE800" s="5">
        <f>$M798</f>
        <v>1001</v>
      </c>
    </row>
    <row r="801" spans="5:57" x14ac:dyDescent="0.3">
      <c r="E801" s="5" t="s">
        <v>87</v>
      </c>
      <c r="F801" s="5">
        <f>INDEX(CharacterData!$A$3:$AV$36, MATCH(E797, CharacterData!$A$3:$A$36, 0), MATCH($E801, CharacterData!$A$2:$AV$2, 0))</f>
        <v>244.4</v>
      </c>
      <c r="G801" s="5">
        <f>IFERROR(INDEX(BuffData!$B$3:$W$119, MATCH($E797, BuffData!$A$3:$A$119, 0), MATCH($E801, BuffData!$B$2:$W$2, 0)),-1)</f>
        <v>0</v>
      </c>
      <c r="H801" s="5">
        <f>IFERROR(INDEX(BuffData!$X$3:$AS$119, MATCH(H796, BuffData!$A$3:$A$119, 0), MATCH($E801, BuffData!$X$2:$AS$2, 0)),-1)</f>
        <v>-1</v>
      </c>
      <c r="I801" s="5">
        <f>IFERROR(INDEX(BuffData!$AT$3:$BO$119, MATCH(I$16, BuffData!$A$3:$A$119, 0), MATCH($E801, BuffData!$AT$2:$BO$2, 0)),-1)</f>
        <v>0</v>
      </c>
      <c r="J801" s="5">
        <f>IFERROR(INDEX(BuffData!$AT$3:$BO$119, MATCH(J$16, BuffData!$A$3:$A$119, 0), MATCH($E801, BuffData!$AT$2:$BO$2, 0)),-1)</f>
        <v>0</v>
      </c>
      <c r="K801" s="5">
        <f>IFERROR(INDEX(BuffData!$AT$3:$BO$119, MATCH(K$16, BuffData!$A$3:$A$119, 0), MATCH($E801, BuffData!$AT$2:$BO$2, 0)),-1)</f>
        <v>20</v>
      </c>
      <c r="L801" s="5">
        <f>IFERROR(INDEX(SeasonData!$A$3:$W$27, MATCH(L$16, SeasonData!$A$3:$A$116, 0), MATCH(E801, SeasonData!$A$2:$W$2, 0)),-1)</f>
        <v>0</v>
      </c>
      <c r="M801" s="5">
        <f t="shared" si="435"/>
        <v>263.39999999999998</v>
      </c>
      <c r="N801" s="5" t="s">
        <v>116</v>
      </c>
      <c r="O801" s="5">
        <f>ROUND($M799,2)</f>
        <v>145.97</v>
      </c>
      <c r="P801" s="5">
        <v>0</v>
      </c>
      <c r="Q801" s="5">
        <f>P801+O801</f>
        <v>145.97</v>
      </c>
      <c r="S801" s="5" t="s">
        <v>116</v>
      </c>
      <c r="T801" s="5">
        <f>ROUND($M799,2)</f>
        <v>145.97</v>
      </c>
      <c r="U801" s="5">
        <v>0</v>
      </c>
      <c r="V801" s="5">
        <f>U801+T801</f>
        <v>145.97</v>
      </c>
      <c r="X801" s="5" t="s">
        <v>116</v>
      </c>
      <c r="Y801" s="5">
        <f>ROUND($M799,2)</f>
        <v>145.97</v>
      </c>
      <c r="Z801" s="5">
        <v>0</v>
      </c>
      <c r="AA801" s="5">
        <f>Z801+Y801</f>
        <v>145.97</v>
      </c>
      <c r="AC801" s="5" t="s">
        <v>116</v>
      </c>
      <c r="AD801" s="5">
        <f>ROUND($M799,2)</f>
        <v>145.97</v>
      </c>
      <c r="AE801" s="5">
        <v>0</v>
      </c>
      <c r="AF801" s="5">
        <f>AE801+AD801</f>
        <v>145.97</v>
      </c>
      <c r="AH801" s="5" t="s">
        <v>116</v>
      </c>
      <c r="AI801" s="5">
        <f>ROUND($M799,2)</f>
        <v>145.97</v>
      </c>
      <c r="AJ801" s="5">
        <v>0</v>
      </c>
      <c r="AK801" s="5">
        <f>AJ801+AI801</f>
        <v>145.97</v>
      </c>
      <c r="AM801" s="5" t="s">
        <v>116</v>
      </c>
      <c r="AN801" s="5">
        <f>ROUND($M799,2)</f>
        <v>145.97</v>
      </c>
      <c r="AO801" s="5">
        <v>0</v>
      </c>
      <c r="AP801" s="5">
        <f>AO801+AN801</f>
        <v>145.97</v>
      </c>
      <c r="AR801" s="5" t="s">
        <v>116</v>
      </c>
      <c r="AS801" s="5">
        <f>ROUND($M799,2)</f>
        <v>145.97</v>
      </c>
      <c r="AT801" s="5">
        <v>0</v>
      </c>
      <c r="AU801" s="5">
        <f>AT801+AS801</f>
        <v>145.97</v>
      </c>
      <c r="AW801" s="5" t="s">
        <v>116</v>
      </c>
      <c r="AX801" s="5">
        <f>ROUND($M799,2)</f>
        <v>145.97</v>
      </c>
      <c r="AY801" s="5">
        <v>0</v>
      </c>
      <c r="AZ801" s="5">
        <f>AY801+AX801</f>
        <v>145.97</v>
      </c>
      <c r="BB801" s="5" t="s">
        <v>116</v>
      </c>
      <c r="BC801" s="5">
        <f>ROUND($M799,2)</f>
        <v>145.97</v>
      </c>
      <c r="BD801" s="5">
        <v>0</v>
      </c>
      <c r="BE801" s="5">
        <f>BD801+BC801</f>
        <v>145.97</v>
      </c>
    </row>
    <row r="802" spans="5:57" x14ac:dyDescent="0.3">
      <c r="E802" s="21" t="s">
        <v>99</v>
      </c>
      <c r="F802" s="5">
        <f>INDEX(CharacterData!$A$3:$AV$36, MATCH(E797, CharacterData!$A$3:$A$36, 0), MATCH($E802, CharacterData!$A$2:$AV$2, 0))</f>
        <v>0</v>
      </c>
      <c r="G802" s="5">
        <f>IFERROR(INDEX(BuffData!$B$3:$W$119, MATCH($E797, BuffData!$A$3:$A$119, 0), MATCH($E802, BuffData!$B$2:$W$2, 0)),-1)</f>
        <v>12</v>
      </c>
      <c r="H802" s="5">
        <f>IFERROR(INDEX(BuffData!$X$3:$AS$119, MATCH(H796, BuffData!$A$3:$A$119, 0), MATCH($E802, BuffData!$X$2:$AS$2, 0)),-1)</f>
        <v>-1</v>
      </c>
      <c r="I802" s="5">
        <f>IFERROR(INDEX(BuffData!$AT$3:$BO$119, MATCH(I$16, BuffData!$A$3:$A$119, 0), MATCH($E802, BuffData!$AT$2:$BO$2, 0)),-1)</f>
        <v>0</v>
      </c>
      <c r="J802" s="5">
        <f>IFERROR(INDEX(BuffData!$AT$3:$BO$119, MATCH(J$16, BuffData!$A$3:$A$119, 0), MATCH($E802, BuffData!$AT$2:$BO$2, 0)),-1)</f>
        <v>0</v>
      </c>
      <c r="K802" s="5">
        <f>IFERROR(INDEX(BuffData!$AT$3:$BO$119, MATCH(K$16, BuffData!$A$3:$A$119, 0), MATCH($E802, BuffData!$AT$2:$BO$2, 0)),-1)</f>
        <v>0</v>
      </c>
      <c r="L802" s="5">
        <f>IFERROR(INDEX(SeasonData!$A$3:$W$27, MATCH(L$16, SeasonData!$A$3:$A$116, 0), MATCH(E802, SeasonData!$A$2:$W$2, 0)),-1)</f>
        <v>0</v>
      </c>
      <c r="M802" s="5">
        <f t="shared" si="435"/>
        <v>11</v>
      </c>
      <c r="N802" s="5" t="s">
        <v>117</v>
      </c>
      <c r="O802" s="6"/>
      <c r="P802" s="5">
        <v>0</v>
      </c>
      <c r="Q802" s="24">
        <v>198.8</v>
      </c>
      <c r="S802" s="5" t="s">
        <v>117</v>
      </c>
      <c r="T802" s="6"/>
      <c r="U802" s="5">
        <v>0</v>
      </c>
      <c r="V802" s="24">
        <v>111.7</v>
      </c>
      <c r="X802" s="5" t="s">
        <v>117</v>
      </c>
      <c r="Y802" s="6"/>
      <c r="Z802" s="5">
        <v>0</v>
      </c>
      <c r="AA802" s="24">
        <v>564.79999999999995</v>
      </c>
      <c r="AC802" s="5" t="s">
        <v>117</v>
      </c>
      <c r="AD802" s="6"/>
      <c r="AE802" s="5">
        <v>0</v>
      </c>
      <c r="AF802" s="24">
        <v>572.6</v>
      </c>
      <c r="AH802" s="5" t="s">
        <v>117</v>
      </c>
      <c r="AI802" s="6"/>
      <c r="AJ802" s="5">
        <v>0</v>
      </c>
      <c r="AK802" s="24">
        <v>228.1</v>
      </c>
      <c r="AM802" s="5" t="s">
        <v>117</v>
      </c>
      <c r="AN802" s="6"/>
      <c r="AO802" s="5">
        <v>0</v>
      </c>
      <c r="AP802" s="24">
        <v>592.5</v>
      </c>
      <c r="AR802" s="5" t="s">
        <v>117</v>
      </c>
      <c r="AS802" s="6"/>
      <c r="AT802" s="5">
        <v>0</v>
      </c>
      <c r="AU802" s="24">
        <v>871</v>
      </c>
      <c r="AW802" s="5" t="s">
        <v>117</v>
      </c>
      <c r="AX802" s="6"/>
      <c r="AY802" s="5">
        <v>0</v>
      </c>
      <c r="AZ802" s="24">
        <v>1520.9</v>
      </c>
      <c r="BB802" s="5" t="s">
        <v>117</v>
      </c>
      <c r="BC802" s="6"/>
      <c r="BD802" s="5">
        <v>0</v>
      </c>
      <c r="BE802" s="24">
        <v>572</v>
      </c>
    </row>
    <row r="803" spans="5:57" x14ac:dyDescent="0.3">
      <c r="E803" s="21" t="s">
        <v>100</v>
      </c>
      <c r="F803" s="5">
        <f>INDEX(CharacterData!$A$3:$AV$36, MATCH(E797, CharacterData!$A$3:$A$36, 0), MATCH($E803, CharacterData!$A$2:$AV$2, 0))</f>
        <v>0</v>
      </c>
      <c r="G803" s="5">
        <f>IFERROR(INDEX(BuffData!$B$3:$W$119, MATCH($E797, BuffData!$A$3:$A$119, 0), MATCH($E803, BuffData!$B$2:$W$2, 0)),-1)</f>
        <v>0</v>
      </c>
      <c r="H803" s="5">
        <f>IFERROR(INDEX(BuffData!$X$3:$AS$119, MATCH(H796, BuffData!$A$3:$A$119, 0), MATCH($E803, BuffData!$X$2:$AS$2, 0)),-1)</f>
        <v>-1</v>
      </c>
      <c r="I803" s="5">
        <f>IFERROR(INDEX(BuffData!$AT$3:$BO$119, MATCH(I$16, BuffData!$A$3:$A$119, 0), MATCH($E803, BuffData!$AT$2:$BO$2, 0)),-1)</f>
        <v>0</v>
      </c>
      <c r="J803" s="5">
        <f>IFERROR(INDEX(BuffData!$AT$3:$BO$119, MATCH(J$16, BuffData!$A$3:$A$119, 0), MATCH($E803, BuffData!$AT$2:$BO$2, 0)),-1)</f>
        <v>0</v>
      </c>
      <c r="K803" s="5">
        <f>IFERROR(INDEX(BuffData!$AT$3:$BO$119, MATCH(K$16, BuffData!$A$3:$A$119, 0), MATCH($E803, BuffData!$AT$2:$BO$2, 0)),-1)</f>
        <v>0</v>
      </c>
      <c r="L803" s="5">
        <f>IFERROR(INDEX(SeasonData!$A$3:$W$27, MATCH(L$16, SeasonData!$A$3:$A$116, 0), MATCH(E803, SeasonData!$A$2:$W$2, 0)),-1)</f>
        <v>0</v>
      </c>
      <c r="M803" s="5">
        <f t="shared" si="435"/>
        <v>-1</v>
      </c>
      <c r="N803" s="5" t="s">
        <v>1</v>
      </c>
      <c r="O803" s="5">
        <f>$M800</f>
        <v>53.5</v>
      </c>
      <c r="P803" s="5">
        <v>0</v>
      </c>
      <c r="Q803" s="5">
        <f>O803+P803</f>
        <v>53.5</v>
      </c>
      <c r="S803" s="5" t="s">
        <v>1</v>
      </c>
      <c r="T803" s="5">
        <f>$M800</f>
        <v>53.5</v>
      </c>
      <c r="U803" s="5">
        <v>0</v>
      </c>
      <c r="V803" s="5">
        <f>T803+U803</f>
        <v>53.5</v>
      </c>
      <c r="X803" s="5" t="s">
        <v>1</v>
      </c>
      <c r="Y803" s="5">
        <f>$M800</f>
        <v>53.5</v>
      </c>
      <c r="Z803" s="5">
        <v>0</v>
      </c>
      <c r="AA803" s="5">
        <f>Y803+Z803</f>
        <v>53.5</v>
      </c>
      <c r="AC803" s="5" t="s">
        <v>1</v>
      </c>
      <c r="AD803" s="5">
        <f>$M800</f>
        <v>53.5</v>
      </c>
      <c r="AE803" s="5">
        <v>0</v>
      </c>
      <c r="AF803" s="5">
        <f>AD803+AE803</f>
        <v>53.5</v>
      </c>
      <c r="AH803" s="5" t="s">
        <v>1</v>
      </c>
      <c r="AI803" s="5">
        <f>$M800</f>
        <v>53.5</v>
      </c>
      <c r="AJ803" s="5">
        <v>0</v>
      </c>
      <c r="AK803" s="5">
        <f>AI803+AJ803</f>
        <v>53.5</v>
      </c>
      <c r="AM803" s="5" t="s">
        <v>1</v>
      </c>
      <c r="AN803" s="5">
        <f>$M800</f>
        <v>53.5</v>
      </c>
      <c r="AO803" s="5">
        <v>0</v>
      </c>
      <c r="AP803" s="5">
        <f>AN803+AO803</f>
        <v>53.5</v>
      </c>
      <c r="AR803" s="5" t="s">
        <v>1</v>
      </c>
      <c r="AS803" s="5">
        <f>$M800</f>
        <v>53.5</v>
      </c>
      <c r="AT803" s="5">
        <v>0</v>
      </c>
      <c r="AU803" s="5">
        <f>AS803+AT803</f>
        <v>53.5</v>
      </c>
      <c r="AW803" s="5" t="s">
        <v>1</v>
      </c>
      <c r="AX803" s="5">
        <f>$M800</f>
        <v>53.5</v>
      </c>
      <c r="AY803" s="5">
        <v>0</v>
      </c>
      <c r="AZ803" s="5">
        <f>AX803+AY803</f>
        <v>53.5</v>
      </c>
      <c r="BB803" s="5" t="s">
        <v>1</v>
      </c>
      <c r="BC803" s="5">
        <f>$M800</f>
        <v>53.5</v>
      </c>
      <c r="BD803" s="5">
        <v>0</v>
      </c>
      <c r="BE803" s="5">
        <f>BC803+BD803</f>
        <v>53.5</v>
      </c>
    </row>
    <row r="804" spans="5:57" x14ac:dyDescent="0.3">
      <c r="E804" s="21" t="s">
        <v>101</v>
      </c>
      <c r="F804" s="5">
        <f>INDEX(CharacterData!$A$3:$AV$36, MATCH(E797, CharacterData!$A$3:$A$36, 0), MATCH($E804, CharacterData!$A$2:$AV$2, 0))</f>
        <v>0</v>
      </c>
      <c r="G804" s="5">
        <f>IFERROR(INDEX(BuffData!$B$3:$W$119, MATCH($E797, BuffData!$A$3:$A$119, 0), MATCH($E804, BuffData!$B$2:$W$2, 0)),-1)</f>
        <v>0</v>
      </c>
      <c r="H804" s="5">
        <f>IFERROR(INDEX(BuffData!$X$3:$AS$119, MATCH(H796, BuffData!$A$3:$A$119, 0), MATCH($E804, BuffData!$X$2:$AS$2, 0)),-1)</f>
        <v>-1</v>
      </c>
      <c r="I804" s="5">
        <f>IFERROR(INDEX(BuffData!$AT$3:$BO$119, MATCH(I$16, BuffData!$A$3:$A$119, 0), MATCH($E804, BuffData!$AT$2:$BO$2, 0)),-1)</f>
        <v>0</v>
      </c>
      <c r="J804" s="5">
        <f>IFERROR(INDEX(BuffData!$AT$3:$BO$119, MATCH(J$16, BuffData!$A$3:$A$119, 0), MATCH($E804, BuffData!$AT$2:$BO$2, 0)),-1)</f>
        <v>0</v>
      </c>
      <c r="K804" s="5">
        <f>IFERROR(INDEX(BuffData!$AT$3:$BO$119, MATCH(K$16, BuffData!$A$3:$A$119, 0), MATCH($E804, BuffData!$AT$2:$BO$2, 0)),-1)</f>
        <v>0</v>
      </c>
      <c r="L804" s="5">
        <f>IFERROR(INDEX(SeasonData!$A$3:$W$27, MATCH(L$16, SeasonData!$A$3:$A$116, 0), MATCH(E804, SeasonData!$A$2:$W$2, 0)),-1)</f>
        <v>0</v>
      </c>
      <c r="M804" s="5">
        <f t="shared" si="435"/>
        <v>-1</v>
      </c>
      <c r="N804" s="5" t="s">
        <v>87</v>
      </c>
      <c r="O804" s="5">
        <f>$M801</f>
        <v>263.39999999999998</v>
      </c>
      <c r="P804" s="5">
        <v>0</v>
      </c>
      <c r="Q804" s="5">
        <f t="shared" ref="Q804:Q805" si="436">O804+P804</f>
        <v>263.39999999999998</v>
      </c>
      <c r="S804" s="5" t="s">
        <v>87</v>
      </c>
      <c r="T804" s="5">
        <f>$M801</f>
        <v>263.39999999999998</v>
      </c>
      <c r="U804" s="5">
        <v>0</v>
      </c>
      <c r="V804" s="5">
        <f t="shared" ref="V804:V805" si="437">T804+U804</f>
        <v>263.39999999999998</v>
      </c>
      <c r="X804" s="5" t="s">
        <v>87</v>
      </c>
      <c r="Y804" s="5">
        <f>$M801</f>
        <v>263.39999999999998</v>
      </c>
      <c r="Z804" s="5">
        <v>0</v>
      </c>
      <c r="AA804" s="5">
        <f t="shared" ref="AA804:AA805" si="438">Y804+Z804</f>
        <v>263.39999999999998</v>
      </c>
      <c r="AC804" s="5" t="s">
        <v>87</v>
      </c>
      <c r="AD804" s="5">
        <f>$M801</f>
        <v>263.39999999999998</v>
      </c>
      <c r="AE804" s="5">
        <v>0</v>
      </c>
      <c r="AF804" s="5">
        <f t="shared" ref="AF804:AF805" si="439">AD804+AE804</f>
        <v>263.39999999999998</v>
      </c>
      <c r="AH804" s="5" t="s">
        <v>87</v>
      </c>
      <c r="AI804" s="5">
        <f>$M801</f>
        <v>263.39999999999998</v>
      </c>
      <c r="AJ804" s="5">
        <v>0</v>
      </c>
      <c r="AK804" s="5">
        <f t="shared" ref="AK804:AK805" si="440">AI804+AJ804</f>
        <v>263.39999999999998</v>
      </c>
      <c r="AM804" s="5" t="s">
        <v>87</v>
      </c>
      <c r="AN804" s="5">
        <f>$M801</f>
        <v>263.39999999999998</v>
      </c>
      <c r="AO804" s="5">
        <v>0</v>
      </c>
      <c r="AP804" s="5">
        <f t="shared" ref="AP804:AP805" si="441">AN804+AO804</f>
        <v>263.39999999999998</v>
      </c>
      <c r="AR804" s="5" t="s">
        <v>87</v>
      </c>
      <c r="AS804" s="5">
        <f>$M801</f>
        <v>263.39999999999998</v>
      </c>
      <c r="AT804" s="5">
        <v>0</v>
      </c>
      <c r="AU804" s="5">
        <f t="shared" ref="AU804:AU805" si="442">AS804+AT804</f>
        <v>263.39999999999998</v>
      </c>
      <c r="AW804" s="5" t="s">
        <v>87</v>
      </c>
      <c r="AX804" s="5">
        <f>$M801</f>
        <v>263.39999999999998</v>
      </c>
      <c r="AY804" s="5">
        <v>0</v>
      </c>
      <c r="AZ804" s="5">
        <f t="shared" ref="AZ804:AZ805" si="443">AX804+AY804</f>
        <v>263.39999999999998</v>
      </c>
      <c r="BB804" s="5" t="s">
        <v>87</v>
      </c>
      <c r="BC804" s="5">
        <f>$M801</f>
        <v>263.39999999999998</v>
      </c>
      <c r="BD804" s="5">
        <v>0</v>
      </c>
      <c r="BE804" s="5">
        <f t="shared" ref="BE804:BE805" si="444">BC804+BD804</f>
        <v>263.39999999999998</v>
      </c>
    </row>
    <row r="805" spans="5:57" x14ac:dyDescent="0.3">
      <c r="E805" s="21" t="s">
        <v>102</v>
      </c>
      <c r="F805" s="5">
        <f>INDEX(CharacterData!$A$3:$AV$36, MATCH(E797, CharacterData!$A$3:$A$36, 0), MATCH($E805, CharacterData!$A$2:$AV$2, 0))</f>
        <v>27</v>
      </c>
      <c r="G805" s="5">
        <f>IFERROR(INDEX(BuffData!$B$3:$W$119, MATCH($E797, BuffData!$A$3:$A$119, 0), MATCH($E805, BuffData!$B$2:$W$2, 0)),-1)</f>
        <v>0</v>
      </c>
      <c r="H805" s="5">
        <f>IFERROR(INDEX(BuffData!$X$3:$AS$119, MATCH(H796, BuffData!$A$3:$A$119, 0), MATCH($E805, BuffData!$X$2:$AS$2, 0)),-1)</f>
        <v>-1</v>
      </c>
      <c r="I805" s="5">
        <f>IFERROR(INDEX(BuffData!$AT$3:$BO$119, MATCH(I$16, BuffData!$A$3:$A$119, 0), MATCH($E805, BuffData!$AT$2:$BO$2, 0)),-1)</f>
        <v>0</v>
      </c>
      <c r="J805" s="5">
        <f>IFERROR(INDEX(BuffData!$AT$3:$BO$119, MATCH(J$16, BuffData!$A$3:$A$119, 0), MATCH($E805, BuffData!$AT$2:$BO$2, 0)),-1)</f>
        <v>0</v>
      </c>
      <c r="K805" s="5">
        <f>IFERROR(INDEX(BuffData!$AT$3:$BO$119, MATCH(K$16, BuffData!$A$3:$A$119, 0), MATCH($E805, BuffData!$AT$2:$BO$2, 0)),-1)</f>
        <v>0</v>
      </c>
      <c r="L805" s="5">
        <f>IFERROR(INDEX(SeasonData!$A$3:$W$27, MATCH(L$16, SeasonData!$A$3:$A$116, 0), MATCH(E805, SeasonData!$A$2:$W$2, 0)),-1)</f>
        <v>0</v>
      </c>
      <c r="M805" s="5">
        <f t="shared" si="435"/>
        <v>26</v>
      </c>
      <c r="N805" s="21" t="s">
        <v>165</v>
      </c>
      <c r="O805" s="5" cm="1">
        <f t="array" ref="O805">IFERROR(
  INDEX($M798:$M819,
    MATCH(
      _xlfn.SWITCH(O798,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0</v>
      </c>
      <c r="P805" s="5">
        <v>0</v>
      </c>
      <c r="Q805" s="5">
        <f t="shared" si="436"/>
        <v>0</v>
      </c>
      <c r="S805" s="21" t="s">
        <v>165</v>
      </c>
      <c r="T805" s="5" cm="1">
        <f t="array" ref="T805">IFERROR(
  INDEX($M798:$M819,
    MATCH(
      _xlfn.SWITCH(T798,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11</v>
      </c>
      <c r="U805" s="5">
        <v>0</v>
      </c>
      <c r="V805" s="5">
        <f t="shared" si="437"/>
        <v>11</v>
      </c>
      <c r="X805" s="21" t="s">
        <v>165</v>
      </c>
      <c r="Y805" s="5" cm="1">
        <f t="array" ref="Y805">IFERROR(
  INDEX($M798:$M819,
    MATCH(
      _xlfn.SWITCH(Y798,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11</v>
      </c>
      <c r="Z805" s="5">
        <v>0</v>
      </c>
      <c r="AA805" s="5">
        <f t="shared" si="438"/>
        <v>11</v>
      </c>
      <c r="AC805" s="21" t="s">
        <v>165</v>
      </c>
      <c r="AD805" s="5" cm="1">
        <f t="array" ref="AD805">IFERROR(
  INDEX($M798:$M819,
    MATCH(
      _xlfn.SWITCH(AD798,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-1</v>
      </c>
      <c r="AE805" s="5">
        <v>0</v>
      </c>
      <c r="AF805" s="5">
        <f t="shared" si="439"/>
        <v>-1</v>
      </c>
      <c r="AH805" s="21" t="s">
        <v>165</v>
      </c>
      <c r="AI805" s="5" cm="1">
        <f t="array" ref="AI805">IFERROR(
  INDEX($M798:$M819,
    MATCH(
      _xlfn.SWITCH(AI798,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-1</v>
      </c>
      <c r="AJ805" s="5">
        <v>0</v>
      </c>
      <c r="AK805" s="5">
        <f t="shared" si="440"/>
        <v>-1</v>
      </c>
      <c r="AM805" s="21" t="s">
        <v>165</v>
      </c>
      <c r="AN805" s="5" cm="1">
        <f t="array" ref="AN805">IFERROR(
  INDEX($M798:$M819,
    MATCH(
      _xlfn.SWITCH(AN798,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-1</v>
      </c>
      <c r="AO805" s="5">
        <v>0</v>
      </c>
      <c r="AP805" s="5">
        <f t="shared" si="441"/>
        <v>-1</v>
      </c>
      <c r="AR805" s="21" t="s">
        <v>165</v>
      </c>
      <c r="AS805" s="5" cm="1">
        <f t="array" ref="AS805">IFERROR(
  INDEX($M798:$M819,
    MATCH(
      _xlfn.SWITCH(AS798,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-1</v>
      </c>
      <c r="AT805" s="5">
        <v>0</v>
      </c>
      <c r="AU805" s="5">
        <f t="shared" si="442"/>
        <v>-1</v>
      </c>
      <c r="AW805" s="21" t="s">
        <v>165</v>
      </c>
      <c r="AX805" s="5" cm="1">
        <f t="array" ref="AX805">IFERROR(
  INDEX($M798:$M819,
    MATCH(
      _xlfn.SWITCH(AX798,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26</v>
      </c>
      <c r="AY805" s="5">
        <v>0</v>
      </c>
      <c r="AZ805" s="5">
        <f t="shared" si="443"/>
        <v>26</v>
      </c>
      <c r="BB805" s="21" t="s">
        <v>165</v>
      </c>
      <c r="BC805" s="5" cm="1">
        <f t="array" ref="BC805">IFERROR(
  INDEX($M798:$M819,
    MATCH(
      _xlfn.SWITCH(BC798,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$E798:$E819, 0
    )
  ),
0
)</f>
        <v>0</v>
      </c>
      <c r="BD805" s="5">
        <v>0</v>
      </c>
      <c r="BE805" s="5">
        <f t="shared" si="444"/>
        <v>0</v>
      </c>
    </row>
    <row r="806" spans="5:57" x14ac:dyDescent="0.3">
      <c r="E806" s="21" t="s">
        <v>103</v>
      </c>
      <c r="F806" s="5">
        <f>INDEX(CharacterData!$A$3:$AV$36, MATCH(E797, CharacterData!$A$3:$A$36, 0), MATCH($E806, CharacterData!$A$2:$AV$2, 0))</f>
        <v>0</v>
      </c>
      <c r="G806" s="5">
        <f>IFERROR(INDEX(BuffData!$B$3:$W$119, MATCH($E797, BuffData!$A$3:$A$119, 0), MATCH($E806, BuffData!$B$2:$W$2, 0)),-1)</f>
        <v>0</v>
      </c>
      <c r="H806" s="5">
        <f>IFERROR(INDEX(BuffData!$X$3:$AS$119, MATCH(H796, BuffData!$A$3:$A$119, 0), MATCH($E806, BuffData!$X$2:$AS$2, 0)),-1)</f>
        <v>-1</v>
      </c>
      <c r="I806" s="5">
        <f>IFERROR(INDEX(BuffData!$AT$3:$BO$119, MATCH(I$16, BuffData!$A$3:$A$119, 0), MATCH($E806, BuffData!$AT$2:$BO$2, 0)),-1)</f>
        <v>0</v>
      </c>
      <c r="J806" s="5">
        <f>IFERROR(INDEX(BuffData!$AT$3:$BO$119, MATCH(J$16, BuffData!$A$3:$A$119, 0), MATCH($E806, BuffData!$AT$2:$BO$2, 0)),-1)</f>
        <v>0</v>
      </c>
      <c r="K806" s="5">
        <f>IFERROR(INDEX(BuffData!$AT$3:$BO$119, MATCH(K$16, BuffData!$A$3:$A$119, 0), MATCH($E806, BuffData!$AT$2:$BO$2, 0)),-1)</f>
        <v>0</v>
      </c>
      <c r="L806" s="5">
        <f>IFERROR(INDEX(SeasonData!$A$3:$W$27, MATCH(L$16, SeasonData!$A$3:$A$116, 0), MATCH(E806, SeasonData!$A$2:$W$2, 0)),-1)</f>
        <v>0</v>
      </c>
      <c r="M806" s="5">
        <f t="shared" si="435"/>
        <v>-1</v>
      </c>
      <c r="N806" s="21" t="s">
        <v>141</v>
      </c>
      <c r="O806" s="5">
        <f>$M808</f>
        <v>143</v>
      </c>
      <c r="P806" s="5">
        <v>-60</v>
      </c>
      <c r="Q806" s="5">
        <f>O806+P806</f>
        <v>83</v>
      </c>
      <c r="S806" s="21" t="s">
        <v>141</v>
      </c>
      <c r="T806" s="5">
        <f>$M808</f>
        <v>143</v>
      </c>
      <c r="U806" s="5">
        <v>-60</v>
      </c>
      <c r="V806" s="5">
        <f>T806+U806</f>
        <v>83</v>
      </c>
      <c r="X806" s="21" t="s">
        <v>141</v>
      </c>
      <c r="Y806" s="5">
        <f>$M808</f>
        <v>143</v>
      </c>
      <c r="Z806" s="5">
        <v>-40</v>
      </c>
      <c r="AA806" s="5">
        <f>Y806+Z806</f>
        <v>103</v>
      </c>
      <c r="AC806" s="21" t="s">
        <v>141</v>
      </c>
      <c r="AD806" s="5">
        <f>$M808</f>
        <v>143</v>
      </c>
      <c r="AE806" s="5">
        <v>-20</v>
      </c>
      <c r="AF806" s="5">
        <f>AD806+AE806</f>
        <v>123</v>
      </c>
      <c r="AH806" s="21" t="s">
        <v>141</v>
      </c>
      <c r="AI806" s="5">
        <f>$M808</f>
        <v>143</v>
      </c>
      <c r="AJ806" s="5">
        <v>-20</v>
      </c>
      <c r="AK806" s="5">
        <f>AI806+AJ806</f>
        <v>123</v>
      </c>
      <c r="AM806" s="21" t="s">
        <v>141</v>
      </c>
      <c r="AN806" s="5">
        <f>$M808</f>
        <v>143</v>
      </c>
      <c r="AO806" s="5">
        <v>0</v>
      </c>
      <c r="AP806" s="5">
        <f>AN806+AO806</f>
        <v>143</v>
      </c>
      <c r="AR806" s="21" t="s">
        <v>141</v>
      </c>
      <c r="AS806" s="5">
        <f>$M808</f>
        <v>143</v>
      </c>
      <c r="AT806" s="5">
        <v>0</v>
      </c>
      <c r="AU806" s="5">
        <f>AS806+AT806</f>
        <v>143</v>
      </c>
      <c r="AW806" s="21" t="s">
        <v>141</v>
      </c>
      <c r="AX806" s="5">
        <f>$M808</f>
        <v>143</v>
      </c>
      <c r="AY806" s="5">
        <v>0</v>
      </c>
      <c r="AZ806" s="5">
        <f>AX806+AY806</f>
        <v>143</v>
      </c>
      <c r="BB806" s="21" t="s">
        <v>141</v>
      </c>
      <c r="BC806" s="5">
        <f>$M808</f>
        <v>143</v>
      </c>
      <c r="BD806" s="5">
        <v>0</v>
      </c>
      <c r="BE806" s="5">
        <f>BC806+BD806</f>
        <v>143</v>
      </c>
    </row>
    <row r="807" spans="5:57" x14ac:dyDescent="0.3">
      <c r="E807" s="21" t="s">
        <v>161</v>
      </c>
      <c r="F807" s="6"/>
      <c r="G807" s="5">
        <f>IFERROR(INDEX(BuffData!$B$3:$W$119, MATCH($E797, BuffData!$A$3:$A$119, 0), MATCH($E807, BuffData!$B$2:$W$2, 0)),-1)</f>
        <v>0</v>
      </c>
      <c r="H807" s="5">
        <f>IFERROR(INDEX(BuffData!$X$3:$AS$119, MATCH(H796, BuffData!$A$3:$A$119, 0), MATCH($E807, BuffData!$X$2:$AS$2, 0)),-1)</f>
        <v>-1</v>
      </c>
      <c r="I807" s="5">
        <f>IFERROR(INDEX(BuffData!$AT$3:$BO$119, MATCH(I$16, BuffData!$A$3:$A$119, 0), MATCH($E807, BuffData!$AT$2:$BO$2, 0)),-1)</f>
        <v>0</v>
      </c>
      <c r="J807" s="5">
        <f>IFERROR(INDEX(BuffData!$AT$3:$BO$119, MATCH(J$16, BuffData!$A$3:$A$119, 0), MATCH($E807, BuffData!$AT$2:$BO$2, 0)),-1)</f>
        <v>58</v>
      </c>
      <c r="K807" s="5">
        <f>IFERROR(INDEX(BuffData!$AT$3:$BO$119, MATCH(K$16, BuffData!$A$3:$A$119, 0), MATCH($E807, BuffData!$AT$2:$BO$2, 0)),-1)</f>
        <v>40</v>
      </c>
      <c r="L807" s="5">
        <f>IFERROR(INDEX(SeasonData!$A$3:$W$27, MATCH(L$16, SeasonData!$A$3:$A$116, 0), MATCH(E807, SeasonData!$A$2:$W$2, 0)),-1)</f>
        <v>0</v>
      </c>
      <c r="M807" s="5">
        <f>SUM(G807:L807)</f>
        <v>97</v>
      </c>
      <c r="N807" s="21" t="s">
        <v>161</v>
      </c>
      <c r="O807" s="5">
        <f>$M807</f>
        <v>97</v>
      </c>
      <c r="P807" s="5">
        <v>0</v>
      </c>
      <c r="Q807" s="5">
        <f t="shared" ref="Q807:Q813" si="445">O807+P807</f>
        <v>97</v>
      </c>
      <c r="S807" s="21" t="s">
        <v>161</v>
      </c>
      <c r="T807" s="5">
        <f>$M807</f>
        <v>97</v>
      </c>
      <c r="U807" s="5">
        <v>0</v>
      </c>
      <c r="V807" s="5">
        <f t="shared" ref="V807:V813" si="446">T807+U807</f>
        <v>97</v>
      </c>
      <c r="X807" s="21" t="s">
        <v>161</v>
      </c>
      <c r="Y807" s="5">
        <f>$M807</f>
        <v>97</v>
      </c>
      <c r="Z807" s="5">
        <v>0</v>
      </c>
      <c r="AA807" s="5">
        <f t="shared" ref="AA807:AA813" si="447">Y807+Z807</f>
        <v>97</v>
      </c>
      <c r="AC807" s="21" t="s">
        <v>161</v>
      </c>
      <c r="AD807" s="5">
        <f>$M807</f>
        <v>97</v>
      </c>
      <c r="AE807" s="5">
        <v>0</v>
      </c>
      <c r="AF807" s="5">
        <f t="shared" ref="AF807:AF813" si="448">AD807+AE807</f>
        <v>97</v>
      </c>
      <c r="AH807" s="21" t="s">
        <v>161</v>
      </c>
      <c r="AI807" s="5">
        <f>$M807</f>
        <v>97</v>
      </c>
      <c r="AJ807" s="5">
        <v>0</v>
      </c>
      <c r="AK807" s="5">
        <f t="shared" ref="AK807:AK813" si="449">AI807+AJ807</f>
        <v>97</v>
      </c>
      <c r="AM807" s="21" t="s">
        <v>161</v>
      </c>
      <c r="AN807" s="5">
        <f>$M807</f>
        <v>97</v>
      </c>
      <c r="AO807" s="5">
        <v>0</v>
      </c>
      <c r="AP807" s="5">
        <f t="shared" ref="AP807:AP813" si="450">AN807+AO807</f>
        <v>97</v>
      </c>
      <c r="AR807" s="21" t="s">
        <v>161</v>
      </c>
      <c r="AS807" s="5">
        <f>$M807</f>
        <v>97</v>
      </c>
      <c r="AT807" s="5">
        <v>0</v>
      </c>
      <c r="AU807" s="5">
        <f t="shared" ref="AU807:AU813" si="451">AS807+AT807</f>
        <v>97</v>
      </c>
      <c r="AW807" s="21" t="s">
        <v>161</v>
      </c>
      <c r="AX807" s="5">
        <f>$M807</f>
        <v>97</v>
      </c>
      <c r="AY807" s="5">
        <v>0</v>
      </c>
      <c r="AZ807" s="5">
        <f t="shared" ref="AZ807:AZ813" si="452">AX807+AY807</f>
        <v>97</v>
      </c>
      <c r="BB807" s="21" t="s">
        <v>161</v>
      </c>
      <c r="BC807" s="5">
        <f>$M807</f>
        <v>97</v>
      </c>
      <c r="BD807" s="5">
        <v>0</v>
      </c>
      <c r="BE807" s="5">
        <f t="shared" ref="BE807:BE813" si="453">BC807+BD807</f>
        <v>97</v>
      </c>
    </row>
    <row r="808" spans="5:57" x14ac:dyDescent="0.3">
      <c r="E808" s="21" t="s">
        <v>141</v>
      </c>
      <c r="F808" s="5">
        <f>INDEX(CharacterData!$A$3:$AV$36, MATCH(E797, CharacterData!$A$3:$A$36, 0), MATCH($E808, CharacterData!$A$2:$AV$2, 0))</f>
        <v>72</v>
      </c>
      <c r="G808" s="5">
        <f>IFERROR(INDEX(BuffData!$B$3:$W$119, MATCH($E797, BuffData!$A$3:$A$119, 0), MATCH($E808, BuffData!$B$2:$W$2, 0)),-1)</f>
        <v>72</v>
      </c>
      <c r="H808" s="5">
        <f>IFERROR(
  IF(
    TRIM(INDEX(CharacterData!$G$3:$G$36, MATCH($E797, CharacterData!$A$3:$A$36, 0))) =
    TRIM(INDEX(CharacterData!$G$3:$G$36, MATCH(H796, CharacterData!$A$3:$A$36, 0))),
    INDEX(BuffData!$X$3:$AS$119,
          MATCH(H796, BuffData!$A$3:$A$119, 0),
          MATCH($E808, BuffData!$X$2:$AS$2, 0)
    ),
    0
  ),
-1
)</f>
        <v>-1</v>
      </c>
      <c r="I808" s="5">
        <f>IFERROR(
  IF(
    TRIM(INDEX(CharacterData!$G$3:$G$36, MATCH($E797, CharacterData!$A$3:$A$36, 0))) =
    TRIM(INDEX(CharacterData!$G$3:$G$36, MATCH(I796, CharacterData!$A$3:$A$36, 0))),
    INDEX(BuffData!$AT$3:$BO$119,
          MATCH(I796, BuffData!$A$3:$A$119, 0),
          MATCH($E808, BuffData!$AT$2:$BO$2, 0)
    ),
    0
  ),
-1
)</f>
        <v>0</v>
      </c>
      <c r="J808" s="5">
        <f>IFERROR(
  IF(
    TRIM(INDEX(CharacterData!$G$3:$G$36, MATCH($E797, CharacterData!$A$3:$A$36, 0))) =
    TRIM(INDEX(CharacterData!$G$3:$G$36, MATCH(J796, CharacterData!$A$3:$A$36, 0))),
    INDEX(BuffData!$AT$3:$BO$119,
          MATCH(J796, BuffData!$A$3:$A$119, 0),
          MATCH($E808, BuffData!$AT$2:$BO$2, 0)
    ),
    0
  ),
-1
)</f>
        <v>0</v>
      </c>
      <c r="K808" s="5">
        <f>IFERROR(
  IF(
    TRIM(INDEX(CharacterData!$G$3:$G$36, MATCH($E797, CharacterData!$A$3:$A$36, 0))) =
    TRIM(INDEX(CharacterData!$G$3:$G$36, MATCH(K796, CharacterData!$A$3:$A$36, 0))),
    INDEX(BuffData!$AT$3:$BO$119,
          MATCH(K796, BuffData!$A$3:$A$119, 0),
          MATCH($E808, BuffData!$AT$2:$BO$2, 0)
    ),
    0
  ),
-1
)</f>
        <v>0</v>
      </c>
      <c r="L808" s="5">
        <f>IFERROR(
  IF(
    TRIM(INDEX(CharacterData!$G$3:$G$36, MATCH($E797, CharacterData!$A$3:$A$36, 0))) =
    TRIM(INDEX(CharacterData!$G$3:$G$36, MATCH(L796, CharacterData!$A$3:$A$36, 0))),
    INDEX(SeasonData!$A$3:$W$27,
          MATCH(L796, SeasonData!$A$3:$A$27, 0),
          MATCH($E808, SeasonData!$A$2:$W$2, 0)
    ),
    0
  ),
-1
)</f>
        <v>0</v>
      </c>
      <c r="M808" s="5">
        <f t="shared" ref="M808" si="454">SUM(F808:L808)</f>
        <v>143</v>
      </c>
      <c r="N808" s="22" t="s">
        <v>166</v>
      </c>
      <c r="O808" s="5" cm="1">
        <f t="array" ref="O808">IFERROR(
  INDEX($M798:$M819,
    MATCH(
      _xlfn.SWITCH(O798,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0</v>
      </c>
      <c r="P808" s="5">
        <v>0</v>
      </c>
      <c r="Q808" s="5">
        <f t="shared" si="445"/>
        <v>0</v>
      </c>
      <c r="S808" s="22" t="s">
        <v>166</v>
      </c>
      <c r="T808" s="5" cm="1">
        <f t="array" ref="T808">IFERROR(
  INDEX($M798:$M819,
    MATCH(
      _xlfn.SWITCH(T798,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-1</v>
      </c>
      <c r="U808" s="5">
        <v>0</v>
      </c>
      <c r="V808" s="5">
        <f t="shared" si="446"/>
        <v>-1</v>
      </c>
      <c r="X808" s="22" t="s">
        <v>166</v>
      </c>
      <c r="Y808" s="5" cm="1">
        <f t="array" ref="Y808">IFERROR(
  INDEX($M798:$M819,
    MATCH(
      _xlfn.SWITCH(Y798,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-1</v>
      </c>
      <c r="Z808" s="5">
        <v>0</v>
      </c>
      <c r="AA808" s="5">
        <f t="shared" si="447"/>
        <v>-1</v>
      </c>
      <c r="AC808" s="22" t="s">
        <v>166</v>
      </c>
      <c r="AD808" s="5" cm="1">
        <f t="array" ref="AD808">IFERROR(
  INDEX($M798:$M819,
    MATCH(
      _xlfn.SWITCH(AD798,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-1</v>
      </c>
      <c r="AE808" s="5">
        <v>0</v>
      </c>
      <c r="AF808" s="5">
        <f t="shared" si="448"/>
        <v>-1</v>
      </c>
      <c r="AH808" s="22" t="s">
        <v>166</v>
      </c>
      <c r="AI808" s="5" cm="1">
        <f t="array" ref="AI808">IFERROR(
  INDEX($M798:$M819,
    MATCH(
      _xlfn.SWITCH(AI798,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-1</v>
      </c>
      <c r="AJ808" s="5">
        <v>0</v>
      </c>
      <c r="AK808" s="5">
        <f t="shared" si="449"/>
        <v>-1</v>
      </c>
      <c r="AM808" s="22" t="s">
        <v>166</v>
      </c>
      <c r="AN808" s="5" cm="1">
        <f t="array" ref="AN808">IFERROR(
  INDEX($M798:$M819,
    MATCH(
      _xlfn.SWITCH(AN798,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-1</v>
      </c>
      <c r="AO808" s="5">
        <v>0</v>
      </c>
      <c r="AP808" s="5">
        <f t="shared" si="450"/>
        <v>-1</v>
      </c>
      <c r="AR808" s="22" t="s">
        <v>166</v>
      </c>
      <c r="AS808" s="5" cm="1">
        <f t="array" ref="AS808">IFERROR(
  INDEX($M798:$M819,
    MATCH(
      _xlfn.SWITCH(AS798,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-1</v>
      </c>
      <c r="AT808" s="5">
        <v>0</v>
      </c>
      <c r="AU808" s="5">
        <f t="shared" si="451"/>
        <v>-1</v>
      </c>
      <c r="AW808" s="22" t="s">
        <v>166</v>
      </c>
      <c r="AX808" s="5" cm="1">
        <f t="array" ref="AX808">IFERROR(
  INDEX($M798:$M819,
    MATCH(
      _xlfn.SWITCH(AX798,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-1</v>
      </c>
      <c r="AY808" s="5">
        <v>0</v>
      </c>
      <c r="AZ808" s="5">
        <f t="shared" si="452"/>
        <v>-1</v>
      </c>
      <c r="BB808" s="22" t="s">
        <v>166</v>
      </c>
      <c r="BC808" s="5" cm="1">
        <f t="array" ref="BC808">IFERROR(
  INDEX($M798:$M819,
    MATCH(
      _xlfn.SWITCH(BC798,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$E798:$E819, 0
    )
  ),
0
)</f>
        <v>0</v>
      </c>
      <c r="BD808" s="5">
        <v>0</v>
      </c>
      <c r="BE808" s="5">
        <f t="shared" si="453"/>
        <v>0</v>
      </c>
    </row>
    <row r="809" spans="5:57" x14ac:dyDescent="0.3">
      <c r="E809" s="22" t="s">
        <v>135</v>
      </c>
      <c r="F809" s="6"/>
      <c r="G809" s="5">
        <f>IFERROR(INDEX(BuffData!$B$3:$W$119, MATCH($E797, BuffData!$A$3:$A$119, 0), MATCH($E809, BuffData!$B$2:$W$2, 0)),-1)</f>
        <v>0</v>
      </c>
      <c r="H809" s="5">
        <f>IFERROR(INDEX(BuffData!$X$3:$AS$119, MATCH(H796, BuffData!$A$3:$A$119, 0), MATCH($E809, BuffData!$X$2:$AS$2, 0)),-1)</f>
        <v>-1</v>
      </c>
      <c r="I809" s="5">
        <f>IFERROR(INDEX(BuffData!$AT$3:$BO$119, MATCH(I$16, BuffData!$A$3:$A$119, 0), MATCH($E809, BuffData!$AT$2:$BO$2, 0)),-1)</f>
        <v>0</v>
      </c>
      <c r="J809" s="5">
        <f>IFERROR(INDEX(BuffData!$AT$3:$BO$119, MATCH(J$16, BuffData!$A$3:$A$119, 0), MATCH($E809, BuffData!$AT$2:$BO$2, 0)),-1)</f>
        <v>0</v>
      </c>
      <c r="K809" s="5">
        <f>IFERROR(INDEX(BuffData!$AT$3:$BO$119, MATCH(K$16, BuffData!$A$3:$A$119, 0), MATCH($E809, BuffData!$AT$2:$BO$2, 0)),-1)</f>
        <v>0</v>
      </c>
      <c r="L809" s="5">
        <f>IFERROR(INDEX(SeasonData!$A$3:$W$27, MATCH(L$16, SeasonData!$A$3:$A$116, 0), MATCH(E809, SeasonData!$A$2:$W$2, 0)),-1)</f>
        <v>0</v>
      </c>
      <c r="M809" s="5">
        <f>SUM(G809:L809)</f>
        <v>-1</v>
      </c>
      <c r="N809" s="22" t="s">
        <v>123</v>
      </c>
      <c r="O809" s="5">
        <f>$M814</f>
        <v>-1</v>
      </c>
      <c r="P809" s="5">
        <v>0</v>
      </c>
      <c r="Q809" s="5">
        <f t="shared" si="445"/>
        <v>-1</v>
      </c>
      <c r="S809" s="22" t="s">
        <v>123</v>
      </c>
      <c r="T809" s="5">
        <f>$M814</f>
        <v>-1</v>
      </c>
      <c r="U809" s="5">
        <v>0</v>
      </c>
      <c r="V809" s="5">
        <f t="shared" si="446"/>
        <v>-1</v>
      </c>
      <c r="X809" s="22" t="s">
        <v>123</v>
      </c>
      <c r="Y809" s="5">
        <f>$M814</f>
        <v>-1</v>
      </c>
      <c r="Z809" s="5">
        <v>0</v>
      </c>
      <c r="AA809" s="5">
        <f t="shared" si="447"/>
        <v>-1</v>
      </c>
      <c r="AC809" s="22" t="s">
        <v>123</v>
      </c>
      <c r="AD809" s="5">
        <f>$M814</f>
        <v>-1</v>
      </c>
      <c r="AE809" s="5">
        <v>0</v>
      </c>
      <c r="AF809" s="5">
        <f t="shared" si="448"/>
        <v>-1</v>
      </c>
      <c r="AH809" s="22" t="s">
        <v>123</v>
      </c>
      <c r="AI809" s="5">
        <f>$M814</f>
        <v>-1</v>
      </c>
      <c r="AJ809" s="5">
        <v>0</v>
      </c>
      <c r="AK809" s="5">
        <f t="shared" si="449"/>
        <v>-1</v>
      </c>
      <c r="AM809" s="22" t="s">
        <v>123</v>
      </c>
      <c r="AN809" s="5">
        <f>$M814</f>
        <v>-1</v>
      </c>
      <c r="AO809" s="5">
        <v>0</v>
      </c>
      <c r="AP809" s="5">
        <f t="shared" si="450"/>
        <v>-1</v>
      </c>
      <c r="AR809" s="22" t="s">
        <v>123</v>
      </c>
      <c r="AS809" s="5">
        <f>$M814</f>
        <v>-1</v>
      </c>
      <c r="AT809" s="5">
        <v>0</v>
      </c>
      <c r="AU809" s="5">
        <f t="shared" si="451"/>
        <v>-1</v>
      </c>
      <c r="AW809" s="22" t="s">
        <v>123</v>
      </c>
      <c r="AX809" s="5">
        <f>$M814</f>
        <v>-1</v>
      </c>
      <c r="AY809" s="5">
        <v>0</v>
      </c>
      <c r="AZ809" s="5">
        <f t="shared" si="452"/>
        <v>-1</v>
      </c>
      <c r="BB809" s="22" t="s">
        <v>123</v>
      </c>
      <c r="BC809" s="5">
        <f>$M814</f>
        <v>-1</v>
      </c>
      <c r="BD809" s="5">
        <v>0</v>
      </c>
      <c r="BE809" s="5">
        <f t="shared" si="453"/>
        <v>-1</v>
      </c>
    </row>
    <row r="810" spans="5:57" x14ac:dyDescent="0.3">
      <c r="E810" s="22" t="s">
        <v>136</v>
      </c>
      <c r="F810" s="6"/>
      <c r="G810" s="5">
        <f>IFERROR(INDEX(BuffData!$B$3:$W$119, MATCH($E797, BuffData!$A$3:$A$119, 0), MATCH($E810, BuffData!$B$2:$W$2, 0)),-1)</f>
        <v>0</v>
      </c>
      <c r="H810" s="5">
        <f>IFERROR(INDEX(BuffData!$X$3:$AS$119, MATCH(H796, BuffData!$A$3:$A$119, 0), MATCH($E810, BuffData!$X$2:$AS$2, 0)),-1)</f>
        <v>-1</v>
      </c>
      <c r="I810" s="5">
        <f>IFERROR(INDEX(BuffData!$AT$3:$BO$119, MATCH(I$16, BuffData!$A$3:$A$119, 0), MATCH($E810, BuffData!$AT$2:$BO$2, 0)),-1)</f>
        <v>0</v>
      </c>
      <c r="J810" s="5">
        <f>IFERROR(INDEX(BuffData!$AT$3:$BO$119, MATCH(J$16, BuffData!$A$3:$A$119, 0), MATCH($E810, BuffData!$AT$2:$BO$2, 0)),-1)</f>
        <v>0</v>
      </c>
      <c r="K810" s="5">
        <f>IFERROR(INDEX(BuffData!$AT$3:$BO$119, MATCH(K$16, BuffData!$A$3:$A$119, 0), MATCH($E810, BuffData!$AT$2:$BO$2, 0)),-1)</f>
        <v>0</v>
      </c>
      <c r="L810" s="5">
        <f>IFERROR(INDEX(SeasonData!$A$3:$W$27, MATCH(L$16, SeasonData!$A$3:$A$116, 0), MATCH(E810, SeasonData!$A$2:$W$2, 0)),-1)</f>
        <v>0</v>
      </c>
      <c r="M810" s="5">
        <f t="shared" ref="M810:M814" si="455">SUM(G810:L810)</f>
        <v>-1</v>
      </c>
      <c r="N810" s="22" t="s">
        <v>162</v>
      </c>
      <c r="O810" s="5">
        <f>$M815</f>
        <v>24</v>
      </c>
      <c r="P810" s="5">
        <v>0</v>
      </c>
      <c r="Q810" s="5">
        <f t="shared" si="445"/>
        <v>24</v>
      </c>
      <c r="S810" s="22" t="s">
        <v>162</v>
      </c>
      <c r="T810" s="5">
        <f>$M815</f>
        <v>24</v>
      </c>
      <c r="U810" s="5">
        <v>0</v>
      </c>
      <c r="V810" s="5">
        <f t="shared" si="446"/>
        <v>24</v>
      </c>
      <c r="X810" s="22" t="s">
        <v>162</v>
      </c>
      <c r="Y810" s="5">
        <f>$M815</f>
        <v>24</v>
      </c>
      <c r="Z810" s="5">
        <v>0</v>
      </c>
      <c r="AA810" s="5">
        <f t="shared" si="447"/>
        <v>24</v>
      </c>
      <c r="AC810" s="22" t="s">
        <v>162</v>
      </c>
      <c r="AD810" s="5">
        <f>$M815</f>
        <v>24</v>
      </c>
      <c r="AE810" s="5">
        <v>0</v>
      </c>
      <c r="AF810" s="5">
        <f t="shared" si="448"/>
        <v>24</v>
      </c>
      <c r="AH810" s="22" t="s">
        <v>162</v>
      </c>
      <c r="AI810" s="5">
        <f>$M815</f>
        <v>24</v>
      </c>
      <c r="AJ810" s="5">
        <v>0</v>
      </c>
      <c r="AK810" s="5">
        <f t="shared" si="449"/>
        <v>24</v>
      </c>
      <c r="AM810" s="22" t="s">
        <v>162</v>
      </c>
      <c r="AN810" s="5">
        <f>$M815</f>
        <v>24</v>
      </c>
      <c r="AO810" s="5">
        <v>0</v>
      </c>
      <c r="AP810" s="5">
        <f t="shared" si="450"/>
        <v>24</v>
      </c>
      <c r="AR810" s="22" t="s">
        <v>162</v>
      </c>
      <c r="AS810" s="5">
        <f>$M815</f>
        <v>24</v>
      </c>
      <c r="AT810" s="5">
        <v>0</v>
      </c>
      <c r="AU810" s="5">
        <f t="shared" si="451"/>
        <v>24</v>
      </c>
      <c r="AW810" s="22" t="s">
        <v>162</v>
      </c>
      <c r="AX810" s="5">
        <f>$M815</f>
        <v>24</v>
      </c>
      <c r="AY810" s="5">
        <v>0</v>
      </c>
      <c r="AZ810" s="5">
        <f t="shared" si="452"/>
        <v>24</v>
      </c>
      <c r="BB810" s="22" t="s">
        <v>162</v>
      </c>
      <c r="BC810" s="5">
        <f>$M815</f>
        <v>24</v>
      </c>
      <c r="BD810" s="5">
        <v>0</v>
      </c>
      <c r="BE810" s="5">
        <f t="shared" si="453"/>
        <v>24</v>
      </c>
    </row>
    <row r="811" spans="5:57" x14ac:dyDescent="0.3">
      <c r="E811" s="22" t="s">
        <v>139</v>
      </c>
      <c r="F811" s="6"/>
      <c r="G811" s="5">
        <f>IFERROR(INDEX(BuffData!$B$3:$W$119, MATCH($E797, BuffData!$A$3:$A$119, 0), MATCH($E811, BuffData!$B$2:$W$2, 0)),-1)</f>
        <v>0</v>
      </c>
      <c r="H811" s="5">
        <f>IFERROR(INDEX(BuffData!$X$3:$AS$119, MATCH(H796, BuffData!$A$3:$A$119, 0), MATCH($E811, BuffData!$X$2:$AS$2, 0)),-1)</f>
        <v>-1</v>
      </c>
      <c r="I811" s="5">
        <f>IFERROR(INDEX(BuffData!$AT$3:$BO$119, MATCH(I$16, BuffData!$A$3:$A$119, 0), MATCH($E811, BuffData!$AT$2:$BO$2, 0)),-1)</f>
        <v>0</v>
      </c>
      <c r="J811" s="5">
        <f>IFERROR(INDEX(BuffData!$AT$3:$BO$119, MATCH(J$16, BuffData!$A$3:$A$119, 0), MATCH($E811, BuffData!$AT$2:$BO$2, 0)),-1)</f>
        <v>0</v>
      </c>
      <c r="K811" s="5">
        <f>IFERROR(INDEX(BuffData!$AT$3:$BO$119, MATCH(K$16, BuffData!$A$3:$A$119, 0), MATCH($E811, BuffData!$AT$2:$BO$2, 0)),-1)</f>
        <v>0</v>
      </c>
      <c r="L811" s="5">
        <f>IFERROR(INDEX(SeasonData!$A$3:$W$27, MATCH(L$16, SeasonData!$A$3:$A$116, 0), MATCH(E811, SeasonData!$A$2:$W$2, 0)),-1)</f>
        <v>0</v>
      </c>
      <c r="M811" s="5">
        <f t="shared" si="455"/>
        <v>-1</v>
      </c>
      <c r="N811" s="5" t="s">
        <v>104</v>
      </c>
      <c r="O811" s="5">
        <f>$M816</f>
        <v>-1</v>
      </c>
      <c r="P811" s="5">
        <v>0</v>
      </c>
      <c r="Q811" s="5">
        <f t="shared" si="445"/>
        <v>-1</v>
      </c>
      <c r="S811" s="5" t="s">
        <v>104</v>
      </c>
      <c r="T811" s="5">
        <f>$M816</f>
        <v>-1</v>
      </c>
      <c r="U811" s="5">
        <v>0</v>
      </c>
      <c r="V811" s="5">
        <f t="shared" si="446"/>
        <v>-1</v>
      </c>
      <c r="X811" s="5" t="s">
        <v>104</v>
      </c>
      <c r="Y811" s="5">
        <f>$M816</f>
        <v>-1</v>
      </c>
      <c r="Z811" s="5">
        <v>0</v>
      </c>
      <c r="AA811" s="5">
        <f t="shared" si="447"/>
        <v>-1</v>
      </c>
      <c r="AC811" s="5" t="s">
        <v>104</v>
      </c>
      <c r="AD811" s="5">
        <f>$M816</f>
        <v>-1</v>
      </c>
      <c r="AE811" s="5">
        <v>0</v>
      </c>
      <c r="AF811" s="5">
        <f t="shared" si="448"/>
        <v>-1</v>
      </c>
      <c r="AH811" s="5" t="s">
        <v>104</v>
      </c>
      <c r="AI811" s="5">
        <f>$M816</f>
        <v>-1</v>
      </c>
      <c r="AJ811" s="5">
        <v>0</v>
      </c>
      <c r="AK811" s="5">
        <f t="shared" si="449"/>
        <v>-1</v>
      </c>
      <c r="AM811" s="5" t="s">
        <v>104</v>
      </c>
      <c r="AN811" s="5">
        <f>$M816</f>
        <v>-1</v>
      </c>
      <c r="AO811" s="5">
        <v>0</v>
      </c>
      <c r="AP811" s="5">
        <f t="shared" si="450"/>
        <v>-1</v>
      </c>
      <c r="AR811" s="5" t="s">
        <v>104</v>
      </c>
      <c r="AS811" s="5">
        <f>$M816</f>
        <v>-1</v>
      </c>
      <c r="AT811" s="5">
        <v>0</v>
      </c>
      <c r="AU811" s="5">
        <f t="shared" si="451"/>
        <v>-1</v>
      </c>
      <c r="AW811" s="5" t="s">
        <v>104</v>
      </c>
      <c r="AX811" s="5">
        <f>$M816</f>
        <v>-1</v>
      </c>
      <c r="AY811" s="5">
        <v>0</v>
      </c>
      <c r="AZ811" s="5">
        <f t="shared" si="452"/>
        <v>-1</v>
      </c>
      <c r="BB811" s="5" t="s">
        <v>104</v>
      </c>
      <c r="BC811" s="5">
        <f>$M816</f>
        <v>-1</v>
      </c>
      <c r="BD811" s="5">
        <v>0</v>
      </c>
      <c r="BE811" s="5">
        <f t="shared" si="453"/>
        <v>-1</v>
      </c>
    </row>
    <row r="812" spans="5:57" x14ac:dyDescent="0.3">
      <c r="E812" s="22" t="s">
        <v>137</v>
      </c>
      <c r="F812" s="6"/>
      <c r="G812" s="5">
        <f>IFERROR(INDEX(BuffData!$B$3:$W$119, MATCH($E797, BuffData!$A$3:$A$119, 0), MATCH($E812, BuffData!$B$2:$W$2, 0)),-1)</f>
        <v>0</v>
      </c>
      <c r="H812" s="5">
        <f>IFERROR(INDEX(BuffData!$X$3:$AS$119, MATCH(H796, BuffData!$A$3:$A$119, 0), MATCH($E812, BuffData!$X$2:$AS$2, 0)),-1)</f>
        <v>-1</v>
      </c>
      <c r="I812" s="5">
        <f>IFERROR(INDEX(BuffData!$AT$3:$BO$119, MATCH(I$16, BuffData!$A$3:$A$119, 0), MATCH($E812, BuffData!$AT$2:$BO$2, 0)),-1)</f>
        <v>0</v>
      </c>
      <c r="J812" s="5">
        <f>IFERROR(INDEX(BuffData!$AT$3:$BO$119, MATCH(J$16, BuffData!$A$3:$A$119, 0), MATCH($E812, BuffData!$AT$2:$BO$2, 0)),-1)</f>
        <v>0</v>
      </c>
      <c r="K812" s="5">
        <f>IFERROR(INDEX(BuffData!$AT$3:$BO$119, MATCH(K$16, BuffData!$A$3:$A$119, 0), MATCH($E812, BuffData!$AT$2:$BO$2, 0)),-1)</f>
        <v>0</v>
      </c>
      <c r="L812" s="5">
        <f>IFERROR(INDEX(SeasonData!$A$3:$W$27, MATCH(L$16, SeasonData!$A$3:$A$116, 0), MATCH(E812, SeasonData!$A$2:$W$2, 0)),-1)</f>
        <v>0</v>
      </c>
      <c r="M812" s="5">
        <f t="shared" si="455"/>
        <v>-1</v>
      </c>
      <c r="N812" s="5" t="s">
        <v>110</v>
      </c>
      <c r="O812" s="5">
        <f>$M817</f>
        <v>-1</v>
      </c>
      <c r="P812" s="5">
        <v>0</v>
      </c>
      <c r="Q812" s="5">
        <f t="shared" si="445"/>
        <v>-1</v>
      </c>
      <c r="S812" s="5" t="s">
        <v>110</v>
      </c>
      <c r="T812" s="5">
        <f>$M817</f>
        <v>-1</v>
      </c>
      <c r="U812" s="5">
        <v>0</v>
      </c>
      <c r="V812" s="5">
        <f t="shared" si="446"/>
        <v>-1</v>
      </c>
      <c r="X812" s="5" t="s">
        <v>110</v>
      </c>
      <c r="Y812" s="5">
        <f>$M817</f>
        <v>-1</v>
      </c>
      <c r="Z812" s="5">
        <v>0</v>
      </c>
      <c r="AA812" s="5">
        <f t="shared" si="447"/>
        <v>-1</v>
      </c>
      <c r="AC812" s="5" t="s">
        <v>110</v>
      </c>
      <c r="AD812" s="5">
        <f>$M817</f>
        <v>-1</v>
      </c>
      <c r="AE812" s="5">
        <v>0</v>
      </c>
      <c r="AF812" s="5">
        <f t="shared" si="448"/>
        <v>-1</v>
      </c>
      <c r="AH812" s="5" t="s">
        <v>110</v>
      </c>
      <c r="AI812" s="5">
        <f>$M817</f>
        <v>-1</v>
      </c>
      <c r="AJ812" s="5">
        <v>0</v>
      </c>
      <c r="AK812" s="5">
        <f t="shared" si="449"/>
        <v>-1</v>
      </c>
      <c r="AM812" s="5" t="s">
        <v>110</v>
      </c>
      <c r="AN812" s="5">
        <f>$M817</f>
        <v>-1</v>
      </c>
      <c r="AO812" s="5">
        <v>0</v>
      </c>
      <c r="AP812" s="5">
        <f t="shared" si="450"/>
        <v>-1</v>
      </c>
      <c r="AR812" s="5" t="s">
        <v>110</v>
      </c>
      <c r="AS812" s="5">
        <f>$M817</f>
        <v>-1</v>
      </c>
      <c r="AT812" s="5">
        <v>0</v>
      </c>
      <c r="AU812" s="5">
        <f t="shared" si="451"/>
        <v>-1</v>
      </c>
      <c r="AW812" s="5" t="s">
        <v>110</v>
      </c>
      <c r="AX812" s="5">
        <f>$M817</f>
        <v>-1</v>
      </c>
      <c r="AY812" s="5">
        <v>0</v>
      </c>
      <c r="AZ812" s="5">
        <f t="shared" si="452"/>
        <v>-1</v>
      </c>
      <c r="BB812" s="5" t="s">
        <v>110</v>
      </c>
      <c r="BC812" s="5">
        <f>$M817</f>
        <v>-1</v>
      </c>
      <c r="BD812" s="5">
        <v>0</v>
      </c>
      <c r="BE812" s="5">
        <f t="shared" si="453"/>
        <v>-1</v>
      </c>
    </row>
    <row r="813" spans="5:57" x14ac:dyDescent="0.3">
      <c r="E813" s="22" t="s">
        <v>138</v>
      </c>
      <c r="F813" s="6"/>
      <c r="G813" s="5">
        <f>IFERROR(INDEX(BuffData!$B$3:$W$119, MATCH($E797, BuffData!$A$3:$A$119, 0), MATCH($E813, BuffData!$B$2:$W$2, 0)),-1)</f>
        <v>0</v>
      </c>
      <c r="H813" s="5">
        <f>IFERROR(INDEX(BuffData!$X$3:$AS$119, MATCH(H796, BuffData!$A$3:$A$119, 0), MATCH($E813, BuffData!$X$2:$AS$2, 0)),-1)</f>
        <v>-1</v>
      </c>
      <c r="I813" s="5">
        <f>IFERROR(INDEX(BuffData!$AT$3:$BO$119, MATCH(I$16, BuffData!$A$3:$A$119, 0), MATCH($E813, BuffData!$AT$2:$BO$2, 0)),-1)</f>
        <v>0</v>
      </c>
      <c r="J813" s="5">
        <f>IFERROR(INDEX(BuffData!$AT$3:$BO$119, MATCH(J$16, BuffData!$A$3:$A$119, 0), MATCH($E813, BuffData!$AT$2:$BO$2, 0)),-1)</f>
        <v>0</v>
      </c>
      <c r="K813" s="5">
        <f>IFERROR(INDEX(BuffData!$AT$3:$BO$119, MATCH(K$16, BuffData!$A$3:$A$119, 0), MATCH($E813, BuffData!$AT$2:$BO$2, 0)),-1)</f>
        <v>0</v>
      </c>
      <c r="L813" s="5">
        <f>IFERROR(INDEX(SeasonData!$A$3:$W$27, MATCH(L$16, SeasonData!$A$3:$A$116, 0), MATCH(E813, SeasonData!$A$2:$W$2, 0)),-1)</f>
        <v>0</v>
      </c>
      <c r="M813" s="5">
        <f t="shared" si="455"/>
        <v>-1</v>
      </c>
      <c r="N813" s="5" t="s">
        <v>133</v>
      </c>
      <c r="O813" s="5">
        <f>$M818</f>
        <v>-1</v>
      </c>
      <c r="P813" s="5">
        <v>0</v>
      </c>
      <c r="Q813" s="5">
        <f t="shared" si="445"/>
        <v>-1</v>
      </c>
      <c r="S813" s="5" t="s">
        <v>133</v>
      </c>
      <c r="T813" s="5">
        <f>$M818</f>
        <v>-1</v>
      </c>
      <c r="U813" s="5">
        <v>0</v>
      </c>
      <c r="V813" s="5">
        <f t="shared" si="446"/>
        <v>-1</v>
      </c>
      <c r="X813" s="5" t="s">
        <v>133</v>
      </c>
      <c r="Y813" s="5">
        <f>$M818</f>
        <v>-1</v>
      </c>
      <c r="Z813" s="5">
        <v>0</v>
      </c>
      <c r="AA813" s="5">
        <f t="shared" si="447"/>
        <v>-1</v>
      </c>
      <c r="AC813" s="5" t="s">
        <v>133</v>
      </c>
      <c r="AD813" s="5">
        <f>$M818</f>
        <v>-1</v>
      </c>
      <c r="AE813" s="5">
        <v>0</v>
      </c>
      <c r="AF813" s="5">
        <f t="shared" si="448"/>
        <v>-1</v>
      </c>
      <c r="AH813" s="5" t="s">
        <v>133</v>
      </c>
      <c r="AI813" s="5">
        <f>$M818</f>
        <v>-1</v>
      </c>
      <c r="AJ813" s="5">
        <v>0</v>
      </c>
      <c r="AK813" s="5">
        <f t="shared" si="449"/>
        <v>-1</v>
      </c>
      <c r="AM813" s="5" t="s">
        <v>133</v>
      </c>
      <c r="AN813" s="5">
        <f>$M818</f>
        <v>-1</v>
      </c>
      <c r="AO813" s="5">
        <v>0</v>
      </c>
      <c r="AP813" s="5">
        <f t="shared" si="450"/>
        <v>-1</v>
      </c>
      <c r="AR813" s="5" t="s">
        <v>133</v>
      </c>
      <c r="AS813" s="5">
        <f>$M818</f>
        <v>-1</v>
      </c>
      <c r="AT813" s="5">
        <v>0</v>
      </c>
      <c r="AU813" s="5">
        <f t="shared" si="451"/>
        <v>-1</v>
      </c>
      <c r="AW813" s="5" t="s">
        <v>133</v>
      </c>
      <c r="AX813" s="5">
        <f>$M818</f>
        <v>-1</v>
      </c>
      <c r="AY813" s="5">
        <v>0</v>
      </c>
      <c r="AZ813" s="5">
        <f t="shared" si="452"/>
        <v>-1</v>
      </c>
      <c r="BB813" s="5" t="s">
        <v>133</v>
      </c>
      <c r="BC813" s="5">
        <f>$M818</f>
        <v>-1</v>
      </c>
      <c r="BD813" s="5">
        <v>0</v>
      </c>
      <c r="BE813" s="5">
        <f t="shared" si="453"/>
        <v>-1</v>
      </c>
    </row>
    <row r="814" spans="5:57" x14ac:dyDescent="0.3">
      <c r="E814" s="22" t="s">
        <v>123</v>
      </c>
      <c r="F814" s="6"/>
      <c r="G814" s="5">
        <f>IFERROR(INDEX(BuffData!$B$3:$W$119, MATCH($E797, BuffData!$A$3:$A$119, 0), MATCH($E814, BuffData!$B$2:$W$2, 0)),-1)</f>
        <v>0</v>
      </c>
      <c r="H814" s="5">
        <f>IFERROR(
  IF(
    TRIM(INDEX(CharacterData!$G$3:$G$36, MATCH($E797, CharacterData!$A$3:$A$36, 0))) =
    TRIM(INDEX(CharacterData!$G$3:$G$36, MATCH(H796, CharacterData!$A$3:$A$36, 0))),
    INDEX(BuffData!$X$3:$AS$119,
          MATCH(H796, BuffData!$A$3:$A$119, 0),
          MATCH($E814, BuffData!$X$2:$AS$2, 0)
    ),
    0
  ),
-1
)</f>
        <v>-1</v>
      </c>
      <c r="I814" s="5">
        <f>IFERROR(
  IF(
    TRIM(INDEX(CharacterData!$G$3:$G$36, MATCH($E797, CharacterData!$A$3:$A$36, 0))) =
    TRIM(INDEX(CharacterData!$G$3:$G$36, MATCH(I796, CharacterData!$A$3:$A$36, 0))),
    INDEX(BuffData!$AT$3:$BO$119,
          MATCH(I796, BuffData!$A$3:$A$119, 0),
          MATCH($E814, BuffData!$AT$2:$BO$2, 0)
    ),
    0
  ),
-1
)</f>
        <v>0</v>
      </c>
      <c r="J814" s="5">
        <f>IFERROR(
  IF(
    TRIM(INDEX(CharacterData!$G$3:$G$36, MATCH($E797, CharacterData!$A$3:$A$36, 0))) =
    TRIM(INDEX(CharacterData!$G$3:$G$36, MATCH(J796, CharacterData!$A$3:$A$36, 0))),
    INDEX(BuffData!$AT$3:$BO$119,
          MATCH(J796, BuffData!$A$3:$A$119, 0),
          MATCH($E814, BuffData!$AT$2:$BO$2, 0)
    ),
    0
  ),
-1
)</f>
        <v>0</v>
      </c>
      <c r="K814" s="5">
        <f>IFERROR(
  IF(
    TRIM(INDEX(CharacterData!$G$3:$G$36, MATCH($E797, CharacterData!$A$3:$A$36, 0))) =
    TRIM(INDEX(CharacterData!$G$3:$G$36, MATCH(K796, CharacterData!$A$3:$A$36, 0))),
    INDEX(BuffData!$AT$3:$BO$119,
          MATCH(K796, BuffData!$A$3:$A$119, 0),
          MATCH($E814, BuffData!$AT$2:$BO$2, 0)
    ),
    0
  ),
-1
)</f>
        <v>0</v>
      </c>
      <c r="L814" s="5">
        <f>IFERROR(
  IF(
    TRIM(INDEX(CharacterData!$G$3:$G$36, MATCH($E797, CharacterData!$A$3:$A$36, 0))) =
    TRIM(INDEX(CharacterData!$G$3:$G$36, MATCH(L796, CharacterData!$A$3:$A$36, 0))),
    INDEX(SeasonData!$A$3:$W$27,
          MATCH(L796, SeasonData!$A$3:$A$27, 0),
          MATCH($E814, SeasonData!$A$2:$W$2, 0)
    ),
    0
  ),
-1
)</f>
        <v>0</v>
      </c>
      <c r="M814" s="5">
        <f t="shared" si="455"/>
        <v>-1</v>
      </c>
    </row>
    <row r="815" spans="5:57" x14ac:dyDescent="0.3">
      <c r="E815" s="22" t="s">
        <v>162</v>
      </c>
      <c r="F815" s="6"/>
      <c r="G815" s="5">
        <f>IFERROR(INDEX(BuffData!$B$3:$W$119, MATCH($E797, BuffData!$A$3:$A$119, 0), MATCH($E815, BuffData!$B$2:$W$2, 0)),-1)</f>
        <v>0</v>
      </c>
      <c r="H815" s="5">
        <f>IFERROR(INDEX(BuffData!$X$3:$AS$119, MATCH(H796, BuffData!$A$3:$A$119, 0), MATCH($E815, BuffData!$X$2:$AS$2, 0)),-1)</f>
        <v>-1</v>
      </c>
      <c r="I815" s="5">
        <f>IFERROR(INDEX(BuffData!$AT$3:$BO$119, MATCH(I$16, BuffData!$A$3:$A$119, 0), MATCH($E815, BuffData!$AT$2:$BO$2, 0)),-1)</f>
        <v>0</v>
      </c>
      <c r="J815" s="5">
        <f>IFERROR(INDEX(BuffData!$AT$3:$BO$119, MATCH(J$16, BuffData!$A$3:$A$119, 0), MATCH($E815, BuffData!$AT$2:$BO$2, 0)),-1)</f>
        <v>0</v>
      </c>
      <c r="K815" s="5">
        <f>IFERROR(INDEX(BuffData!$AT$3:$BO$119, MATCH(K$16, BuffData!$A$3:$A$119, 0), MATCH($E815, BuffData!$AT$2:$BO$2, 0)),-1)</f>
        <v>25</v>
      </c>
      <c r="L815" s="5">
        <f>IFERROR(INDEX(SeasonData!$A$3:$W$27, MATCH(L$16, SeasonData!$A$3:$A$116, 0), MATCH(E815, SeasonData!$A$2:$W$2, 0)),-1)</f>
        <v>0</v>
      </c>
      <c r="M815" s="5">
        <f>SUM(G815:L815)</f>
        <v>24</v>
      </c>
      <c r="O815" s="5" t="s">
        <v>167</v>
      </c>
      <c r="P815" s="5">
        <f>Q800 * (Q801+100)/100 * Q802/100 * ((1-Q803/100) + Q803/100*Q804/100) * (Q805+Q806+Q807+100)/100 * (Q808+Q809+Q810+100)/100 * (800 + 8*$N$3 ) / (800 + 8*$N$3 + (792 + 8*$N$4)*(1-Q811/100)) * (1+Q812/100) * (1 - $Q$3/100 + Q813/100)</f>
        <v>12326.099634176777</v>
      </c>
      <c r="T815" s="5" t="s">
        <v>167</v>
      </c>
      <c r="U815" s="5">
        <f>V800 * (V801+100)/100 * V802/100 * ((1-V803/100) + V803/100*V804/100) * (V805+V806+V807+100)/100 * (V808+V809+V810+100)/100 * (800 + 8*$N$3 ) / (800 + 8*$N$3 + (792 + 8*$N$4)*(1-V811/100)) * (1+V812/100) * (1 - $Q$3/100 + V813/100)</f>
        <v>7139.2426619883581</v>
      </c>
      <c r="Y815" s="5" t="s">
        <v>167</v>
      </c>
      <c r="Z815" s="5">
        <f>AA800 * (AA801+100)/100 * AA802/100 * ((1-AA803/100) + AA803/100*AA804/100) * (AA805+AA806+AA807+100)/100 * (AA808+AA809+AA810+100)/100 * (800 + 8*$N$3 ) / (800 + 8*$N$3 + (792 + 8*$N$4)*(1-AA811/100)) * (1+AA812/100) * (1 - $Q$3/100 + AA813/100)</f>
        <v>38579.896552120408</v>
      </c>
      <c r="AD815" s="5" t="s">
        <v>167</v>
      </c>
      <c r="AE815" s="5">
        <f>AF800 * (AF801+100)/100 * AF802/100 * ((1-AF803/100) + AF803/100*AF804/100) * (AF805+AF806+AF807+100)/100 * (AF808+AF809+AF810+100)/100 * (800 + 8*$N$3 ) / (800 + 8*$N$3 + (792 + 8*$N$4)*(1-AF811/100)) * (1+AF812/100) * (1 - $Q$3/100 + AF813/100)</f>
        <v>40118.806852338152</v>
      </c>
      <c r="AI815" s="5" t="s">
        <v>167</v>
      </c>
      <c r="AJ815" s="5">
        <f>AK800 * (AK801+100)/100 * AK802/100 * ((1-AK803/100) + AK803/100*AK804/100) * (AK805+AK806+AK807+100)/100 * (AK808+AK809+AK810+100)/100 * (800 + 8*$N$3 ) / (800 + 8*$N$3 + (792 + 8*$N$4)*(1-AK811/100)) * (1+AK812/100) * (1 - $Q$3/100 + AK813/100)</f>
        <v>15981.662317531145</v>
      </c>
      <c r="AN815" s="5" t="s">
        <v>167</v>
      </c>
      <c r="AO815" s="5">
        <f>AP800 * (AP801+100)/100 * AP802/100 * ((1-AP803/100) + AP803/100*AP804/100) * (AP805+AP806+AP807+100)/100 * (AP808+AP809+AP810+100)/100 * (800 + 8*$N$3 ) / (800 + 8*$N$3 + (792 + 8*$N$4)*(1-AP811/100)) * (1+AP812/100) * (1 - $Q$3/100 + AP813/100)</f>
        <v>44115.787347070611</v>
      </c>
      <c r="AS815" s="5" t="s">
        <v>167</v>
      </c>
      <c r="AT815" s="5">
        <f>AU800 * (AU801+100)/100 * AU802/100 * ((1-AU803/100) + AU803/100*AU804/100) * (AU805+AU806+AU807+100)/100 * (AU808+AU809+AU810+100)/100 * (800 + 8*$N$3 ) / (800 + 8*$N$3 + (792 + 8*$N$4)*(1-AU811/100)) * (1+AU812/100) * (1 - $Q$3/100 + AU813/100)</f>
        <v>64852.068825820257</v>
      </c>
      <c r="AX815" s="5" t="s">
        <v>167</v>
      </c>
      <c r="AY815" s="5">
        <f>AZ800 * (AZ801+100)/100 * AZ802/100 * ((1-AZ803/100) + AZ803/100*AZ804/100) * (AZ805+AZ806+AZ807+100)/100 * (AZ808+AZ809+AZ810+100)/100 * (800 + 8*$N$3 ) / (800 + 8*$N$3 + (792 + 8*$N$4)*(1-AZ811/100)) * (1+AZ812/100) * (1 - $Q$3/100 + AZ813/100)</f>
        <v>122260.93901036533</v>
      </c>
      <c r="BC815" s="5" t="s">
        <v>167</v>
      </c>
      <c r="BD815" s="5">
        <f>BE800 * (BE801+100)/100 * BE802/100 * ((1-BE803/100) + BE803/100*BE804/100) * (BE805+BE806+BE807+100)/100 * (BE808+BE809+BE810+100)/100 * (800 + 8*$N$3 ) / (800 + 8*$N$3 + (792 + 8*$N$4)*(1-BE811/100)) * (1+BE812/100) * (1 - $Q$3/100 + BE813/100)</f>
        <v>43065.174203339666</v>
      </c>
    </row>
    <row r="816" spans="5:57" x14ac:dyDescent="0.3">
      <c r="E816" s="5" t="s">
        <v>104</v>
      </c>
      <c r="F816" s="6"/>
      <c r="G816" s="5">
        <f>IFERROR(INDEX(BuffData!$B$3:$W$119, MATCH($E797, BuffData!$A$3:$A$119, 0), MATCH($E816, BuffData!$B$2:$W$2, 0)),-1)</f>
        <v>0</v>
      </c>
      <c r="H816" s="5">
        <f>IFERROR(INDEX(BuffData!$X$3:$AS$119, MATCH(H796, BuffData!$A$3:$A$119, 0), MATCH($E816, BuffData!$X$2:$AS$2, 0)),-1)</f>
        <v>-1</v>
      </c>
      <c r="I816" s="5">
        <f>IFERROR(INDEX(BuffData!$AT$3:$BO$119, MATCH(I$16, BuffData!$A$3:$A$119, 0), MATCH($E816, BuffData!$AT$2:$BO$2, 0)),-1)</f>
        <v>0</v>
      </c>
      <c r="J816" s="5">
        <f>IFERROR(INDEX(BuffData!$AT$3:$BO$119, MATCH(J$16, BuffData!$A$3:$A$119, 0), MATCH($E816, BuffData!$AT$2:$BO$2, 0)),-1)</f>
        <v>0</v>
      </c>
      <c r="K816" s="5">
        <f>IFERROR(INDEX(BuffData!$AT$3:$BO$119, MATCH(K$16, BuffData!$A$3:$A$119, 0), MATCH($E816, BuffData!$AT$2:$BO$2, 0)),-1)</f>
        <v>0</v>
      </c>
      <c r="L816" s="5">
        <f>IFERROR(INDEX(SeasonData!$A$3:$W$27, MATCH(L$16, SeasonData!$A$3:$A$116, 0), MATCH(E816, SeasonData!$A$2:$W$2, 0)),-1)</f>
        <v>0</v>
      </c>
      <c r="M816" s="5">
        <f t="shared" ref="M816:M818" si="456">SUM(G816:L816)</f>
        <v>-1</v>
      </c>
    </row>
    <row r="817" spans="1:72" x14ac:dyDescent="0.3">
      <c r="E817" s="5" t="s">
        <v>110</v>
      </c>
      <c r="F817" s="6"/>
      <c r="G817" s="5">
        <f>IFERROR(INDEX(BuffData!$B$3:$W$119, MATCH($E797, BuffData!$A$3:$A$119, 0), MATCH($E817, BuffData!$B$2:$W$2, 0)),-1)</f>
        <v>0</v>
      </c>
      <c r="H817" s="5">
        <f>IFERROR(INDEX(BuffData!$X$3:$AS$119, MATCH(H796, BuffData!$A$3:$A$119, 0), MATCH($E817, BuffData!$X$2:$AS$2, 0)),-1)</f>
        <v>-1</v>
      </c>
      <c r="I817" s="5">
        <f>IFERROR(INDEX(BuffData!$AT$3:$BO$119, MATCH(I$16, BuffData!$A$3:$A$119, 0), MATCH($E817, BuffData!$AT$2:$BO$2, 0)),-1)</f>
        <v>0</v>
      </c>
      <c r="J817" s="5">
        <f>IFERROR(INDEX(BuffData!$AT$3:$BO$119, MATCH(J$16, BuffData!$A$3:$A$119, 0), MATCH($E817, BuffData!$AT$2:$BO$2, 0)),-1)</f>
        <v>0</v>
      </c>
      <c r="K817" s="5">
        <f>IFERROR(INDEX(BuffData!$AT$3:$BO$119, MATCH(K$16, BuffData!$A$3:$A$119, 0), MATCH($E817, BuffData!$AT$2:$BO$2, 0)),-1)</f>
        <v>0</v>
      </c>
      <c r="L817" s="5">
        <f>IFERROR(INDEX(SeasonData!$A$3:$W$27, MATCH(L$16, SeasonData!$A$3:$A$116, 0), MATCH(E817, SeasonData!$A$2:$W$2, 0)),-1)</f>
        <v>0</v>
      </c>
      <c r="M817" s="5">
        <f t="shared" si="456"/>
        <v>-1</v>
      </c>
    </row>
    <row r="818" spans="1:72" x14ac:dyDescent="0.3">
      <c r="E818" s="5" t="s">
        <v>133</v>
      </c>
      <c r="F818" s="6"/>
      <c r="G818" s="5">
        <f>IFERROR(INDEX(BuffData!$B$3:$W$119, MATCH($E797, BuffData!$A$3:$A$119, 0), MATCH($E818, BuffData!$B$2:$W$2, 0)),-1)</f>
        <v>0</v>
      </c>
      <c r="H818" s="5">
        <f>IFERROR(INDEX(BuffData!$X$3:$AS$119, MATCH(H796, BuffData!$A$3:$A$119, 0), MATCH($E818, BuffData!$X$2:$AS$2, 0)),-1)</f>
        <v>-1</v>
      </c>
      <c r="I818" s="5">
        <f>IFERROR(INDEX(BuffData!$AT$3:$BO$119, MATCH(I$16, BuffData!$A$3:$A$119, 0), MATCH($E818, BuffData!$AT$2:$BO$2, 0)),-1)</f>
        <v>0</v>
      </c>
      <c r="J818" s="5">
        <f>IFERROR(INDEX(BuffData!$AT$3:$BO$119, MATCH(J$16, BuffData!$A$3:$A$119, 0), MATCH($E818, BuffData!$AT$2:$BO$2, 0)),-1)</f>
        <v>0</v>
      </c>
      <c r="K818" s="5">
        <f>IFERROR(INDEX(BuffData!$AT$3:$BO$119, MATCH(K$16, BuffData!$A$3:$A$119, 0), MATCH($E818, BuffData!$AT$2:$BO$2, 0)),-1)</f>
        <v>0</v>
      </c>
      <c r="L818" s="5">
        <f>IFERROR(INDEX(SeasonData!$A$3:$W$27, MATCH(L$16, SeasonData!$A$3:$A$116, 0), MATCH(E818, SeasonData!$A$2:$W$2, 0)),-1)</f>
        <v>0</v>
      </c>
      <c r="M818" s="5">
        <f t="shared" si="456"/>
        <v>-1</v>
      </c>
    </row>
    <row r="822" spans="1:72" x14ac:dyDescent="0.3">
      <c r="H822" s="5" t="str">
        <f>IFERROR(
  CHOOSE(
    MATCH(E823, $E$2:$E$4, 0),
    $E$3, $E$4, $E$2
  ),
  "선택 필요"
)</f>
        <v>선택 필요</v>
      </c>
      <c r="I822" s="5" t="str">
        <f>$E$2</f>
        <v>유노</v>
      </c>
      <c r="J822" s="5" t="str">
        <f>$E$3</f>
        <v>린네</v>
      </c>
      <c r="K822" s="5" t="str">
        <f>$E$4</f>
        <v>모니에</v>
      </c>
      <c r="L822" s="5" t="str">
        <f>$K$3</f>
        <v>능양</v>
      </c>
      <c r="N822" s="23" t="s">
        <v>152</v>
      </c>
    </row>
    <row r="823" spans="1:72" x14ac:dyDescent="0.3">
      <c r="E823" s="23" t="s">
        <v>44</v>
      </c>
      <c r="F823" s="5" t="s">
        <v>143</v>
      </c>
      <c r="G823" s="5" t="s">
        <v>105</v>
      </c>
      <c r="H823" s="5" t="s">
        <v>142</v>
      </c>
      <c r="I823" s="5" t="s">
        <v>124</v>
      </c>
      <c r="J823" s="5" t="s">
        <v>125</v>
      </c>
      <c r="K823" s="5" t="s">
        <v>151</v>
      </c>
      <c r="L823" s="5" t="s">
        <v>149</v>
      </c>
      <c r="M823" s="5" t="s">
        <v>109</v>
      </c>
      <c r="N823" s="5" t="s">
        <v>150</v>
      </c>
      <c r="O823" s="153" t="s">
        <v>114</v>
      </c>
      <c r="P823" s="154"/>
      <c r="Q823" s="155"/>
      <c r="S823" s="5" t="s">
        <v>150</v>
      </c>
      <c r="T823" s="153" t="s">
        <v>157</v>
      </c>
      <c r="U823" s="154"/>
      <c r="V823" s="155"/>
      <c r="X823" s="5" t="s">
        <v>150</v>
      </c>
      <c r="Y823" s="153" t="s">
        <v>271</v>
      </c>
      <c r="Z823" s="154"/>
      <c r="AA823" s="155"/>
      <c r="AC823" s="5" t="s">
        <v>150</v>
      </c>
      <c r="AD823" s="153" t="s">
        <v>249</v>
      </c>
      <c r="AE823" s="154"/>
      <c r="AF823" s="155"/>
      <c r="AH823" s="5" t="s">
        <v>150</v>
      </c>
      <c r="AI823" s="153" t="s">
        <v>156</v>
      </c>
      <c r="AJ823" s="154"/>
      <c r="AK823" s="155"/>
      <c r="AM823" s="5" t="s">
        <v>150</v>
      </c>
      <c r="AN823" s="153" t="s">
        <v>272</v>
      </c>
      <c r="AO823" s="154"/>
      <c r="AP823" s="155"/>
      <c r="AR823" s="5" t="s">
        <v>150</v>
      </c>
      <c r="AS823" s="153" t="s">
        <v>271</v>
      </c>
      <c r="AT823" s="154"/>
      <c r="AU823" s="155"/>
      <c r="AW823" s="5" t="s">
        <v>150</v>
      </c>
      <c r="AX823" s="153" t="s">
        <v>249</v>
      </c>
      <c r="AY823" s="154"/>
      <c r="AZ823" s="155"/>
      <c r="BB823" s="5" t="s">
        <v>150</v>
      </c>
      <c r="BC823" s="153" t="s">
        <v>156</v>
      </c>
      <c r="BD823" s="154"/>
      <c r="BE823" s="155"/>
      <c r="BG823" s="5" t="s">
        <v>150</v>
      </c>
      <c r="BH823" s="153" t="s">
        <v>272</v>
      </c>
      <c r="BI823" s="154"/>
      <c r="BJ823" s="155"/>
      <c r="BL823" s="5" t="s">
        <v>150</v>
      </c>
      <c r="BM823" s="153" t="s">
        <v>271</v>
      </c>
      <c r="BN823" s="154"/>
      <c r="BO823" s="155"/>
      <c r="BQ823" s="5" t="s">
        <v>150</v>
      </c>
      <c r="BR823" s="153" t="s">
        <v>177</v>
      </c>
      <c r="BS823" s="154"/>
      <c r="BT823" s="155"/>
    </row>
    <row r="824" spans="1:72" x14ac:dyDescent="0.3">
      <c r="E824" s="5" t="s">
        <v>115</v>
      </c>
      <c r="F824" s="5">
        <f>INDEX(CharacterData!$A$3:$AV$36, MATCH(E823, CharacterData!$A$3:$A$36, 0), MATCH($E824, CharacterData!$A$2:$AV$2, 0))</f>
        <v>1026</v>
      </c>
      <c r="G824" s="6"/>
      <c r="H824" s="6"/>
      <c r="I824" s="6"/>
      <c r="J824" s="6"/>
      <c r="K824" s="6"/>
      <c r="L824" s="6"/>
      <c r="M824" s="5">
        <f>F824</f>
        <v>1026</v>
      </c>
      <c r="N824" s="5" t="s">
        <v>118</v>
      </c>
      <c r="O824" s="153" t="s">
        <v>159</v>
      </c>
      <c r="P824" s="154"/>
      <c r="Q824" s="155"/>
      <c r="S824" s="5" t="s">
        <v>118</v>
      </c>
      <c r="T824" s="153" t="s">
        <v>172</v>
      </c>
      <c r="U824" s="154"/>
      <c r="V824" s="155"/>
      <c r="X824" s="5" t="s">
        <v>118</v>
      </c>
      <c r="Y824" s="153" t="s">
        <v>172</v>
      </c>
      <c r="Z824" s="154"/>
      <c r="AA824" s="155"/>
      <c r="AC824" s="5" t="s">
        <v>118</v>
      </c>
      <c r="AD824" s="153" t="s">
        <v>164</v>
      </c>
      <c r="AE824" s="154"/>
      <c r="AF824" s="155"/>
      <c r="AH824" s="5" t="s">
        <v>118</v>
      </c>
      <c r="AI824" s="153" t="s">
        <v>171</v>
      </c>
      <c r="AJ824" s="154"/>
      <c r="AK824" s="155"/>
      <c r="AM824" s="5" t="s">
        <v>118</v>
      </c>
      <c r="AN824" s="153" t="s">
        <v>164</v>
      </c>
      <c r="AO824" s="154"/>
      <c r="AP824" s="155"/>
      <c r="AR824" s="5" t="s">
        <v>118</v>
      </c>
      <c r="AS824" s="153" t="s">
        <v>172</v>
      </c>
      <c r="AT824" s="154"/>
      <c r="AU824" s="155"/>
      <c r="AW824" s="5" t="s">
        <v>118</v>
      </c>
      <c r="AX824" s="153" t="s">
        <v>164</v>
      </c>
      <c r="AY824" s="154"/>
      <c r="AZ824" s="155"/>
      <c r="BB824" s="5" t="s">
        <v>118</v>
      </c>
      <c r="BC824" s="153" t="s">
        <v>171</v>
      </c>
      <c r="BD824" s="154"/>
      <c r="BE824" s="155"/>
      <c r="BG824" s="5" t="s">
        <v>118</v>
      </c>
      <c r="BH824" s="153" t="s">
        <v>164</v>
      </c>
      <c r="BI824" s="154"/>
      <c r="BJ824" s="155"/>
      <c r="BL824" s="5" t="s">
        <v>118</v>
      </c>
      <c r="BM824" s="153" t="s">
        <v>172</v>
      </c>
      <c r="BN824" s="154"/>
      <c r="BO824" s="155"/>
      <c r="BQ824" s="5" t="s">
        <v>118</v>
      </c>
      <c r="BR824" s="153" t="s">
        <v>159</v>
      </c>
      <c r="BS824" s="154"/>
      <c r="BT824" s="155"/>
    </row>
    <row r="825" spans="1:72" x14ac:dyDescent="0.3">
      <c r="A825" s="1" t="s">
        <v>44</v>
      </c>
      <c r="B825" s="1" t="s">
        <v>178</v>
      </c>
      <c r="C825" s="1">
        <f>P841+U841+Z841+AE841+AJ841+AO841+AT841+AY841+BD841+BI841+BN841+BS841+BX841+CC841+CH841+CM841</f>
        <v>502934.54773309297</v>
      </c>
      <c r="E825" s="5" t="s">
        <v>116</v>
      </c>
      <c r="F825" s="5">
        <f>INDEX(CharacterData!$A$3:$AV$36, MATCH(E823, CharacterData!$A$3:$A$36, 0), MATCH($E825, CharacterData!$A$2:$AV$2, 0))</f>
        <v>145.61306042884991</v>
      </c>
      <c r="G825" s="5">
        <f>IFERROR(INDEX(BuffData!$B$3:$W$119, MATCH($E823, BuffData!$A$3:$A$119, 0), MATCH("공격력 버프", BuffData!$B$2:$W$2, 0)),-1)</f>
        <v>0</v>
      </c>
      <c r="H825" s="5">
        <f>IFERROR(INDEX(BuffData!$X$3:$AS$119, MATCH(H822, BuffData!$A$3:$A$119, 0), MATCH("공격력 버프", BuffData!$X$2:$AS$2, 0)),-1)</f>
        <v>-1</v>
      </c>
      <c r="I825" s="5">
        <f>IFERROR(INDEX(BuffData!$AT$3:$BO$119, MATCH(I$16, BuffData!$A$3:$A$119, 0), MATCH("공격력 버프", BuffData!$AT$2:$BO$2, 0)),-1)</f>
        <v>0</v>
      </c>
      <c r="J825" s="5">
        <f>IFERROR(INDEX(BuffData!$AT$3:$BO$119, MATCH(J$16, BuffData!$A$3:$A$119, 0), MATCH("공격력 버프", BuffData!$AT$2:$BO$2, 0)),-1)</f>
        <v>0</v>
      </c>
      <c r="K825" s="5">
        <f>IFERROR(INDEX(BuffData!$AT$3:$BO$119, MATCH(K$16, BuffData!$A$3:$A$119, 0), MATCH("공격력 버프", BuffData!$AT$2:$BO$2, 0)),-1)</f>
        <v>25</v>
      </c>
      <c r="L825" s="5">
        <f>IFERROR(INDEX(SeasonData!$A$3:$W$27, MATCH(L$16, SeasonData!$A$3:$A$116, 0), MATCH("공격력 버프", SeasonData!$A$2:$W$2, 0)),-1)</f>
        <v>0</v>
      </c>
      <c r="M825" s="5">
        <f>SUM(F825:L825)</f>
        <v>169.61306042884991</v>
      </c>
      <c r="N825" s="5"/>
      <c r="O825" s="5" t="s">
        <v>112</v>
      </c>
      <c r="P825" s="5" t="s">
        <v>113</v>
      </c>
      <c r="Q825" s="5" t="s">
        <v>111</v>
      </c>
      <c r="S825" s="5"/>
      <c r="T825" s="5" t="s">
        <v>112</v>
      </c>
      <c r="U825" s="5" t="s">
        <v>113</v>
      </c>
      <c r="V825" s="5" t="s">
        <v>111</v>
      </c>
      <c r="X825" s="5"/>
      <c r="Y825" s="5" t="s">
        <v>112</v>
      </c>
      <c r="Z825" s="5" t="s">
        <v>113</v>
      </c>
      <c r="AA825" s="5" t="s">
        <v>111</v>
      </c>
      <c r="AC825" s="5"/>
      <c r="AD825" s="5" t="s">
        <v>112</v>
      </c>
      <c r="AE825" s="5" t="s">
        <v>113</v>
      </c>
      <c r="AF825" s="5" t="s">
        <v>111</v>
      </c>
      <c r="AH825" s="5"/>
      <c r="AI825" s="5" t="s">
        <v>112</v>
      </c>
      <c r="AJ825" s="5" t="s">
        <v>113</v>
      </c>
      <c r="AK825" s="5" t="s">
        <v>111</v>
      </c>
      <c r="AM825" s="5"/>
      <c r="AN825" s="5" t="s">
        <v>112</v>
      </c>
      <c r="AO825" s="5" t="s">
        <v>113</v>
      </c>
      <c r="AP825" s="5" t="s">
        <v>111</v>
      </c>
      <c r="AR825" s="5"/>
      <c r="AS825" s="5" t="s">
        <v>112</v>
      </c>
      <c r="AT825" s="5" t="s">
        <v>113</v>
      </c>
      <c r="AU825" s="5" t="s">
        <v>111</v>
      </c>
      <c r="AW825" s="5"/>
      <c r="AX825" s="5" t="s">
        <v>112</v>
      </c>
      <c r="AY825" s="5" t="s">
        <v>113</v>
      </c>
      <c r="AZ825" s="5" t="s">
        <v>111</v>
      </c>
      <c r="BB825" s="5"/>
      <c r="BC825" s="5" t="s">
        <v>112</v>
      </c>
      <c r="BD825" s="5" t="s">
        <v>113</v>
      </c>
      <c r="BE825" s="5" t="s">
        <v>111</v>
      </c>
      <c r="BG825" s="5"/>
      <c r="BH825" s="5" t="s">
        <v>112</v>
      </c>
      <c r="BI825" s="5" t="s">
        <v>113</v>
      </c>
      <c r="BJ825" s="5" t="s">
        <v>111</v>
      </c>
      <c r="BL825" s="5"/>
      <c r="BM825" s="5" t="s">
        <v>112</v>
      </c>
      <c r="BN825" s="5" t="s">
        <v>113</v>
      </c>
      <c r="BO825" s="5" t="s">
        <v>111</v>
      </c>
      <c r="BQ825" s="5"/>
      <c r="BR825" s="5" t="s">
        <v>112</v>
      </c>
      <c r="BS825" s="5" t="s">
        <v>113</v>
      </c>
      <c r="BT825" s="5" t="s">
        <v>111</v>
      </c>
    </row>
    <row r="826" spans="1:72" x14ac:dyDescent="0.3">
      <c r="B826" s="1" t="s">
        <v>179</v>
      </c>
      <c r="C826" s="1">
        <v>13.7</v>
      </c>
      <c r="E826" s="5" t="s">
        <v>1</v>
      </c>
      <c r="F826" s="5">
        <f>INDEX(CharacterData!$A$3:$AV$36, MATCH(E823, CharacterData!$A$3:$A$36, 0), MATCH($E826, CharacterData!$A$2:$AV$2, 0))</f>
        <v>52.2</v>
      </c>
      <c r="G826" s="5">
        <f>IFERROR(INDEX(BuffData!$B$3:$W$119, MATCH($E823, BuffData!$A$3:$A$119, 0), MATCH($E826, BuffData!$B$2:$W$2, 0)),-1)</f>
        <v>0</v>
      </c>
      <c r="H826" s="5">
        <f>IFERROR(INDEX(BuffData!$X$3:$AS$119, MATCH(H822, BuffData!$A$3:$A$119, 0), MATCH($E826, BuffData!$X$2:$AS$2, 0)),-1)</f>
        <v>-1</v>
      </c>
      <c r="I826" s="5">
        <f>IFERROR(INDEX(BuffData!$AT$3:$BO$119, MATCH(I$16, BuffData!$A$3:$A$119, 0), MATCH($E826, BuffData!$AT$2:$BO$2, 0)),-1)</f>
        <v>0</v>
      </c>
      <c r="J826" s="5">
        <f>IFERROR(INDEX(BuffData!$AT$3:$BO$119, MATCH(J$16, BuffData!$A$3:$A$119, 0), MATCH($E826, BuffData!$AT$2:$BO$2, 0)),-1)</f>
        <v>0</v>
      </c>
      <c r="K826" s="5">
        <f>IFERROR(INDEX(BuffData!$AT$3:$BO$119, MATCH(K$16, BuffData!$A$3:$A$119, 0), MATCH($E826, BuffData!$AT$2:$BO$2, 0)),-1)</f>
        <v>0</v>
      </c>
      <c r="L826" s="5">
        <f>IFERROR(INDEX(SeasonData!$A$3:$W$27, MATCH(L$16, SeasonData!$A$3:$A$116, 0), MATCH(E826, SeasonData!$A$2:$W$2, 0)),-1)</f>
        <v>0</v>
      </c>
      <c r="M826" s="5">
        <f t="shared" ref="M826:M832" si="457">SUM(F826:L826)</f>
        <v>51.2</v>
      </c>
      <c r="N826" s="5" t="s">
        <v>115</v>
      </c>
      <c r="O826" s="6"/>
      <c r="P826" s="6"/>
      <c r="Q826" s="5">
        <f>$M824</f>
        <v>1026</v>
      </c>
      <c r="S826" s="5" t="s">
        <v>115</v>
      </c>
      <c r="T826" s="6"/>
      <c r="U826" s="6"/>
      <c r="V826" s="5">
        <f>$M824</f>
        <v>1026</v>
      </c>
      <c r="X826" s="5" t="s">
        <v>115</v>
      </c>
      <c r="Y826" s="6"/>
      <c r="Z826" s="6"/>
      <c r="AA826" s="5">
        <f>$M824</f>
        <v>1026</v>
      </c>
      <c r="AC826" s="5" t="s">
        <v>115</v>
      </c>
      <c r="AD826" s="6"/>
      <c r="AE826" s="6"/>
      <c r="AF826" s="5">
        <f>$M824</f>
        <v>1026</v>
      </c>
      <c r="AH826" s="5" t="s">
        <v>115</v>
      </c>
      <c r="AI826" s="6"/>
      <c r="AJ826" s="6"/>
      <c r="AK826" s="5">
        <f>$M824</f>
        <v>1026</v>
      </c>
      <c r="AM826" s="5" t="s">
        <v>115</v>
      </c>
      <c r="AN826" s="6"/>
      <c r="AO826" s="6"/>
      <c r="AP826" s="5">
        <f>$M824</f>
        <v>1026</v>
      </c>
      <c r="AR826" s="5" t="s">
        <v>115</v>
      </c>
      <c r="AS826" s="6"/>
      <c r="AT826" s="6"/>
      <c r="AU826" s="5">
        <f>$M824</f>
        <v>1026</v>
      </c>
      <c r="AW826" s="5" t="s">
        <v>115</v>
      </c>
      <c r="AX826" s="6"/>
      <c r="AY826" s="6"/>
      <c r="AZ826" s="5">
        <f>$M824</f>
        <v>1026</v>
      </c>
      <c r="BB826" s="5" t="s">
        <v>115</v>
      </c>
      <c r="BC826" s="6"/>
      <c r="BD826" s="6"/>
      <c r="BE826" s="5">
        <f>$M824</f>
        <v>1026</v>
      </c>
      <c r="BG826" s="5" t="s">
        <v>115</v>
      </c>
      <c r="BH826" s="6"/>
      <c r="BI826" s="6"/>
      <c r="BJ826" s="5">
        <f>$M824</f>
        <v>1026</v>
      </c>
      <c r="BL826" s="5" t="s">
        <v>115</v>
      </c>
      <c r="BM826" s="6"/>
      <c r="BN826" s="6"/>
      <c r="BO826" s="5">
        <f>$M824</f>
        <v>1026</v>
      </c>
      <c r="BQ826" s="5" t="s">
        <v>115</v>
      </c>
      <c r="BR826" s="6"/>
      <c r="BS826" s="6"/>
      <c r="BT826" s="5">
        <f>$M824</f>
        <v>1026</v>
      </c>
    </row>
    <row r="827" spans="1:72" x14ac:dyDescent="0.3">
      <c r="E827" s="5" t="s">
        <v>87</v>
      </c>
      <c r="F827" s="5">
        <f>INDEX(CharacterData!$A$3:$AV$36, MATCH(E823, CharacterData!$A$3:$A$36, 0), MATCH($E827, CharacterData!$A$2:$AV$2, 0))</f>
        <v>216.4</v>
      </c>
      <c r="G827" s="5">
        <f>IFERROR(INDEX(BuffData!$B$3:$W$119, MATCH($E823, BuffData!$A$3:$A$119, 0), MATCH($E827, BuffData!$B$2:$W$2, 0)),-1)</f>
        <v>0</v>
      </c>
      <c r="H827" s="5">
        <f>IFERROR(INDEX(BuffData!$X$3:$AS$119, MATCH(H822, BuffData!$A$3:$A$119, 0), MATCH($E827, BuffData!$X$2:$AS$2, 0)),-1)</f>
        <v>-1</v>
      </c>
      <c r="I827" s="5">
        <f>IFERROR(INDEX(BuffData!$AT$3:$BO$119, MATCH(I$16, BuffData!$A$3:$A$119, 0), MATCH($E827, BuffData!$AT$2:$BO$2, 0)),-1)</f>
        <v>0</v>
      </c>
      <c r="J827" s="5">
        <f>IFERROR(INDEX(BuffData!$AT$3:$BO$119, MATCH(J$16, BuffData!$A$3:$A$119, 0), MATCH($E827, BuffData!$AT$2:$BO$2, 0)),-1)</f>
        <v>0</v>
      </c>
      <c r="K827" s="5">
        <f>IFERROR(INDEX(BuffData!$AT$3:$BO$119, MATCH(K$16, BuffData!$A$3:$A$119, 0), MATCH($E827, BuffData!$AT$2:$BO$2, 0)),-1)</f>
        <v>20</v>
      </c>
      <c r="L827" s="5">
        <f>IFERROR(INDEX(SeasonData!$A$3:$W$27, MATCH(L$16, SeasonData!$A$3:$A$116, 0), MATCH(E827, SeasonData!$A$2:$W$2, 0)),-1)</f>
        <v>0</v>
      </c>
      <c r="M827" s="5">
        <f t="shared" si="457"/>
        <v>235.4</v>
      </c>
      <c r="N827" s="5" t="s">
        <v>116</v>
      </c>
      <c r="O827" s="5">
        <f>ROUND($M825,2)</f>
        <v>169.61</v>
      </c>
      <c r="P827" s="5">
        <v>0</v>
      </c>
      <c r="Q827" s="5">
        <f>P827+O827</f>
        <v>169.61</v>
      </c>
      <c r="S827" s="5" t="s">
        <v>116</v>
      </c>
      <c r="T827" s="5">
        <f>ROUND($M825,2)</f>
        <v>169.61</v>
      </c>
      <c r="U827" s="5">
        <v>0</v>
      </c>
      <c r="V827" s="5">
        <f>U827+T827</f>
        <v>169.61</v>
      </c>
      <c r="X827" s="5" t="s">
        <v>116</v>
      </c>
      <c r="Y827" s="5">
        <f>ROUND($M825,2)</f>
        <v>169.61</v>
      </c>
      <c r="Z827" s="5">
        <v>0</v>
      </c>
      <c r="AA827" s="5">
        <f>Z827+Y827</f>
        <v>169.61</v>
      </c>
      <c r="AC827" s="5" t="s">
        <v>116</v>
      </c>
      <c r="AD827" s="5">
        <f>ROUND($M825,2)</f>
        <v>169.61</v>
      </c>
      <c r="AE827" s="5">
        <v>0</v>
      </c>
      <c r="AF827" s="5">
        <f>AE827+AD827</f>
        <v>169.61</v>
      </c>
      <c r="AH827" s="5" t="s">
        <v>116</v>
      </c>
      <c r="AI827" s="5">
        <f>ROUND($M825,2)</f>
        <v>169.61</v>
      </c>
      <c r="AJ827" s="5">
        <v>0</v>
      </c>
      <c r="AK827" s="5">
        <f>AJ827+AI827</f>
        <v>169.61</v>
      </c>
      <c r="AM827" s="5" t="s">
        <v>116</v>
      </c>
      <c r="AN827" s="5">
        <f>ROUND($M825,2)</f>
        <v>169.61</v>
      </c>
      <c r="AO827" s="5">
        <v>0</v>
      </c>
      <c r="AP827" s="5">
        <f>AO827+AN827</f>
        <v>169.61</v>
      </c>
      <c r="AR827" s="5" t="s">
        <v>116</v>
      </c>
      <c r="AS827" s="5">
        <f>ROUND($M825,2)</f>
        <v>169.61</v>
      </c>
      <c r="AT827" s="5">
        <v>0</v>
      </c>
      <c r="AU827" s="5">
        <f>AT827+AS827</f>
        <v>169.61</v>
      </c>
      <c r="AW827" s="5" t="s">
        <v>116</v>
      </c>
      <c r="AX827" s="5">
        <f>ROUND($M825,2)</f>
        <v>169.61</v>
      </c>
      <c r="AY827" s="5">
        <v>0</v>
      </c>
      <c r="AZ827" s="5">
        <f>AY827+AX827</f>
        <v>169.61</v>
      </c>
      <c r="BB827" s="5" t="s">
        <v>116</v>
      </c>
      <c r="BC827" s="5">
        <f>ROUND($M825,2)</f>
        <v>169.61</v>
      </c>
      <c r="BD827" s="5">
        <v>0</v>
      </c>
      <c r="BE827" s="5">
        <f>BD827+BC827</f>
        <v>169.61</v>
      </c>
      <c r="BG827" s="5" t="s">
        <v>116</v>
      </c>
      <c r="BH827" s="5">
        <f>ROUND($M825,2)</f>
        <v>169.61</v>
      </c>
      <c r="BI827" s="5">
        <v>0</v>
      </c>
      <c r="BJ827" s="5">
        <f>BI827+BH827</f>
        <v>169.61</v>
      </c>
      <c r="BL827" s="5" t="s">
        <v>116</v>
      </c>
      <c r="BM827" s="5">
        <f>ROUND($M825,2)</f>
        <v>169.61</v>
      </c>
      <c r="BN827" s="5">
        <v>0</v>
      </c>
      <c r="BO827" s="5">
        <f>BN827+BM827</f>
        <v>169.61</v>
      </c>
      <c r="BQ827" s="5" t="s">
        <v>116</v>
      </c>
      <c r="BR827" s="5">
        <f>ROUND($M825,2)</f>
        <v>169.61</v>
      </c>
      <c r="BS827" s="5">
        <v>0</v>
      </c>
      <c r="BT827" s="5">
        <f>BS827+BR827</f>
        <v>169.61</v>
      </c>
    </row>
    <row r="828" spans="1:72" x14ac:dyDescent="0.3">
      <c r="E828" s="21" t="s">
        <v>99</v>
      </c>
      <c r="F828" s="5">
        <f>INDEX(CharacterData!$A$3:$AV$36, MATCH(E823, CharacterData!$A$3:$A$36, 0), MATCH($E828, CharacterData!$A$2:$AV$2, 0))</f>
        <v>0</v>
      </c>
      <c r="G828" s="5">
        <f>IFERROR(INDEX(BuffData!$B$3:$W$119, MATCH($E823, BuffData!$A$3:$A$119, 0), MATCH($E828, BuffData!$B$2:$W$2, 0)),-1)</f>
        <v>0</v>
      </c>
      <c r="H828" s="5">
        <f>IFERROR(INDEX(BuffData!$X$3:$AS$119, MATCH(H822, BuffData!$A$3:$A$119, 0), MATCH($E828, BuffData!$X$2:$AS$2, 0)),-1)</f>
        <v>-1</v>
      </c>
      <c r="I828" s="5">
        <f>IFERROR(INDEX(BuffData!$AT$3:$BO$119, MATCH(I$16, BuffData!$A$3:$A$119, 0), MATCH($E828, BuffData!$AT$2:$BO$2, 0)),-1)</f>
        <v>0</v>
      </c>
      <c r="J828" s="5">
        <f>IFERROR(INDEX(BuffData!$AT$3:$BO$119, MATCH(J$16, BuffData!$A$3:$A$119, 0), MATCH($E828, BuffData!$AT$2:$BO$2, 0)),-1)</f>
        <v>0</v>
      </c>
      <c r="K828" s="5">
        <f>IFERROR(INDEX(BuffData!$AT$3:$BO$119, MATCH(K$16, BuffData!$A$3:$A$119, 0), MATCH($E828, BuffData!$AT$2:$BO$2, 0)),-1)</f>
        <v>0</v>
      </c>
      <c r="L828" s="5">
        <f>IFERROR(INDEX(SeasonData!$A$3:$W$27, MATCH(L$16, SeasonData!$A$3:$A$116, 0), MATCH(E828, SeasonData!$A$2:$W$2, 0)),-1)</f>
        <v>0</v>
      </c>
      <c r="M828" s="5">
        <f t="shared" si="457"/>
        <v>-1</v>
      </c>
      <c r="N828" s="5" t="s">
        <v>117</v>
      </c>
      <c r="O828" s="6"/>
      <c r="P828" s="5">
        <v>0</v>
      </c>
      <c r="Q828" s="24">
        <v>198.8</v>
      </c>
      <c r="S828" s="5" t="s">
        <v>117</v>
      </c>
      <c r="T828" s="6"/>
      <c r="U828" s="5">
        <v>0</v>
      </c>
      <c r="V828" s="24">
        <v>596.4</v>
      </c>
      <c r="X828" s="5" t="s">
        <v>117</v>
      </c>
      <c r="Y828" s="6"/>
      <c r="Z828" s="5">
        <v>0</v>
      </c>
      <c r="AA828" s="24">
        <v>977.7</v>
      </c>
      <c r="AC828" s="5" t="s">
        <v>117</v>
      </c>
      <c r="AD828" s="6"/>
      <c r="AE828" s="5">
        <v>0</v>
      </c>
      <c r="AF828" s="24">
        <v>636.9</v>
      </c>
      <c r="AH828" s="5" t="s">
        <v>117</v>
      </c>
      <c r="AI828" s="6"/>
      <c r="AJ828" s="5">
        <v>0</v>
      </c>
      <c r="AK828" s="24">
        <v>171.9</v>
      </c>
      <c r="AM828" s="5" t="s">
        <v>117</v>
      </c>
      <c r="AN828" s="6"/>
      <c r="AO828" s="5">
        <v>0</v>
      </c>
      <c r="AP828" s="24">
        <v>300.39999999999998</v>
      </c>
      <c r="AR828" s="5" t="s">
        <v>117</v>
      </c>
      <c r="AS828" s="6"/>
      <c r="AT828" s="5">
        <v>0</v>
      </c>
      <c r="AU828" s="24">
        <v>977.7</v>
      </c>
      <c r="AW828" s="5" t="s">
        <v>117</v>
      </c>
      <c r="AX828" s="6"/>
      <c r="AY828" s="5">
        <v>0</v>
      </c>
      <c r="AZ828" s="24">
        <v>636.9</v>
      </c>
      <c r="BB828" s="5" t="s">
        <v>117</v>
      </c>
      <c r="BC828" s="6"/>
      <c r="BD828" s="5">
        <v>0</v>
      </c>
      <c r="BE828" s="24">
        <v>171.9</v>
      </c>
      <c r="BG828" s="5" t="s">
        <v>117</v>
      </c>
      <c r="BH828" s="6"/>
      <c r="BI828" s="5">
        <v>0</v>
      </c>
      <c r="BJ828" s="24">
        <v>300.39999999999998</v>
      </c>
      <c r="BL828" s="5" t="s">
        <v>117</v>
      </c>
      <c r="BM828" s="6"/>
      <c r="BN828" s="5">
        <v>0</v>
      </c>
      <c r="BO828" s="24">
        <v>977.7</v>
      </c>
      <c r="BQ828" s="5" t="s">
        <v>117</v>
      </c>
      <c r="BR828" s="6"/>
      <c r="BS828" s="5">
        <v>0</v>
      </c>
      <c r="BT828" s="24">
        <v>587.9</v>
      </c>
    </row>
    <row r="829" spans="1:72" x14ac:dyDescent="0.3">
      <c r="E829" s="21" t="s">
        <v>100</v>
      </c>
      <c r="F829" s="5">
        <f>INDEX(CharacterData!$A$3:$AV$36, MATCH(E823, CharacterData!$A$3:$A$36, 0), MATCH($E829, CharacterData!$A$2:$AV$2, 0))</f>
        <v>0</v>
      </c>
      <c r="G829" s="5">
        <f>IFERROR(INDEX(BuffData!$B$3:$W$119, MATCH($E823, BuffData!$A$3:$A$119, 0), MATCH($E829, BuffData!$B$2:$W$2, 0)),-1)</f>
        <v>0</v>
      </c>
      <c r="H829" s="5">
        <f>IFERROR(INDEX(BuffData!$X$3:$AS$119, MATCH(H822, BuffData!$A$3:$A$119, 0), MATCH($E829, BuffData!$X$2:$AS$2, 0)),-1)</f>
        <v>-1</v>
      </c>
      <c r="I829" s="5">
        <f>IFERROR(INDEX(BuffData!$AT$3:$BO$119, MATCH(I$16, BuffData!$A$3:$A$119, 0), MATCH($E829, BuffData!$AT$2:$BO$2, 0)),-1)</f>
        <v>0</v>
      </c>
      <c r="J829" s="5">
        <f>IFERROR(INDEX(BuffData!$AT$3:$BO$119, MATCH(J$16, BuffData!$A$3:$A$119, 0), MATCH($E829, BuffData!$AT$2:$BO$2, 0)),-1)</f>
        <v>0</v>
      </c>
      <c r="K829" s="5">
        <f>IFERROR(INDEX(BuffData!$AT$3:$BO$119, MATCH(K$16, BuffData!$A$3:$A$119, 0), MATCH($E829, BuffData!$AT$2:$BO$2, 0)),-1)</f>
        <v>0</v>
      </c>
      <c r="L829" s="5">
        <f>IFERROR(INDEX(SeasonData!$A$3:$W$27, MATCH(L$16, SeasonData!$A$3:$A$116, 0), MATCH(E829, SeasonData!$A$2:$W$2, 0)),-1)</f>
        <v>0</v>
      </c>
      <c r="M829" s="5">
        <f t="shared" si="457"/>
        <v>-1</v>
      </c>
      <c r="N829" s="5" t="s">
        <v>1</v>
      </c>
      <c r="O829" s="5">
        <f>$M826</f>
        <v>51.2</v>
      </c>
      <c r="P829" s="5">
        <v>0</v>
      </c>
      <c r="Q829" s="5">
        <f>O829+P829</f>
        <v>51.2</v>
      </c>
      <c r="S829" s="5" t="s">
        <v>1</v>
      </c>
      <c r="T829" s="5">
        <f>$M826</f>
        <v>51.2</v>
      </c>
      <c r="U829" s="5">
        <v>0</v>
      </c>
      <c r="V829" s="5">
        <f>T829+U829</f>
        <v>51.2</v>
      </c>
      <c r="X829" s="5" t="s">
        <v>1</v>
      </c>
      <c r="Y829" s="5">
        <f>$M826</f>
        <v>51.2</v>
      </c>
      <c r="Z829" s="5">
        <v>0</v>
      </c>
      <c r="AA829" s="5">
        <f>Y829+Z829</f>
        <v>51.2</v>
      </c>
      <c r="AC829" s="5" t="s">
        <v>1</v>
      </c>
      <c r="AD829" s="5">
        <f>$M826</f>
        <v>51.2</v>
      </c>
      <c r="AE829" s="5">
        <v>0</v>
      </c>
      <c r="AF829" s="5">
        <f>AD829+AE829</f>
        <v>51.2</v>
      </c>
      <c r="AH829" s="5" t="s">
        <v>1</v>
      </c>
      <c r="AI829" s="5">
        <f>$M826</f>
        <v>51.2</v>
      </c>
      <c r="AJ829" s="5">
        <v>0</v>
      </c>
      <c r="AK829" s="5">
        <f>AI829+AJ829</f>
        <v>51.2</v>
      </c>
      <c r="AM829" s="5" t="s">
        <v>1</v>
      </c>
      <c r="AN829" s="5">
        <f>$M826</f>
        <v>51.2</v>
      </c>
      <c r="AO829" s="5">
        <v>0</v>
      </c>
      <c r="AP829" s="5">
        <f>AN829+AO829</f>
        <v>51.2</v>
      </c>
      <c r="AR829" s="5" t="s">
        <v>1</v>
      </c>
      <c r="AS829" s="5">
        <f>$M826</f>
        <v>51.2</v>
      </c>
      <c r="AT829" s="5">
        <v>0</v>
      </c>
      <c r="AU829" s="5">
        <f>AS829+AT829</f>
        <v>51.2</v>
      </c>
      <c r="AW829" s="5" t="s">
        <v>1</v>
      </c>
      <c r="AX829" s="5">
        <f>$M826</f>
        <v>51.2</v>
      </c>
      <c r="AY829" s="5">
        <v>0</v>
      </c>
      <c r="AZ829" s="5">
        <f>AX829+AY829</f>
        <v>51.2</v>
      </c>
      <c r="BB829" s="5" t="s">
        <v>1</v>
      </c>
      <c r="BC829" s="5">
        <f>$M826</f>
        <v>51.2</v>
      </c>
      <c r="BD829" s="5">
        <v>0</v>
      </c>
      <c r="BE829" s="5">
        <f>BC829+BD829</f>
        <v>51.2</v>
      </c>
      <c r="BG829" s="5" t="s">
        <v>1</v>
      </c>
      <c r="BH829" s="5">
        <f>$M826</f>
        <v>51.2</v>
      </c>
      <c r="BI829" s="5">
        <v>0</v>
      </c>
      <c r="BJ829" s="5">
        <f>BH829+BI829</f>
        <v>51.2</v>
      </c>
      <c r="BL829" s="5" t="s">
        <v>1</v>
      </c>
      <c r="BM829" s="5">
        <f>$M826</f>
        <v>51.2</v>
      </c>
      <c r="BN829" s="5">
        <v>0</v>
      </c>
      <c r="BO829" s="5">
        <f>BM829+BN829</f>
        <v>51.2</v>
      </c>
      <c r="BQ829" s="5" t="s">
        <v>1</v>
      </c>
      <c r="BR829" s="5">
        <f>$M826</f>
        <v>51.2</v>
      </c>
      <c r="BS829" s="5">
        <v>0</v>
      </c>
      <c r="BT829" s="5">
        <f>BR829+BS829</f>
        <v>51.2</v>
      </c>
    </row>
    <row r="830" spans="1:72" x14ac:dyDescent="0.3">
      <c r="E830" s="21" t="s">
        <v>101</v>
      </c>
      <c r="F830" s="5">
        <f>INDEX(CharacterData!$A$3:$AV$36, MATCH(E823, CharacterData!$A$3:$A$36, 0), MATCH($E830, CharacterData!$A$2:$AV$2, 0))</f>
        <v>0</v>
      </c>
      <c r="G830" s="5">
        <f>IFERROR(INDEX(BuffData!$B$3:$W$119, MATCH($E823, BuffData!$A$3:$A$119, 0), MATCH($E830, BuffData!$B$2:$W$2, 0)),-1)</f>
        <v>0</v>
      </c>
      <c r="H830" s="5">
        <f>IFERROR(INDEX(BuffData!$X$3:$AS$119, MATCH(H822, BuffData!$A$3:$A$119, 0), MATCH($E830, BuffData!$X$2:$AS$2, 0)),-1)</f>
        <v>-1</v>
      </c>
      <c r="I830" s="5">
        <f>IFERROR(INDEX(BuffData!$AT$3:$BO$119, MATCH(I$16, BuffData!$A$3:$A$119, 0), MATCH($E830, BuffData!$AT$2:$BO$2, 0)),-1)</f>
        <v>0</v>
      </c>
      <c r="J830" s="5">
        <f>IFERROR(INDEX(BuffData!$AT$3:$BO$119, MATCH(J$16, BuffData!$A$3:$A$119, 0), MATCH($E830, BuffData!$AT$2:$BO$2, 0)),-1)</f>
        <v>0</v>
      </c>
      <c r="K830" s="5">
        <f>IFERROR(INDEX(BuffData!$AT$3:$BO$119, MATCH(K$16, BuffData!$A$3:$A$119, 0), MATCH($E830, BuffData!$AT$2:$BO$2, 0)),-1)</f>
        <v>0</v>
      </c>
      <c r="L830" s="5">
        <f>IFERROR(INDEX(SeasonData!$A$3:$W$27, MATCH(L$16, SeasonData!$A$3:$A$116, 0), MATCH(E830, SeasonData!$A$2:$W$2, 0)),-1)</f>
        <v>0</v>
      </c>
      <c r="M830" s="5">
        <f t="shared" si="457"/>
        <v>-1</v>
      </c>
      <c r="N830" s="5" t="s">
        <v>87</v>
      </c>
      <c r="O830" s="5">
        <f>$M827</f>
        <v>235.4</v>
      </c>
      <c r="P830" s="5">
        <v>0</v>
      </c>
      <c r="Q830" s="5">
        <f t="shared" ref="Q830:Q831" si="458">O830+P830</f>
        <v>235.4</v>
      </c>
      <c r="S830" s="5" t="s">
        <v>87</v>
      </c>
      <c r="T830" s="5">
        <f>$M827</f>
        <v>235.4</v>
      </c>
      <c r="U830" s="5">
        <v>0</v>
      </c>
      <c r="V830" s="5">
        <f t="shared" ref="V830:V831" si="459">T830+U830</f>
        <v>235.4</v>
      </c>
      <c r="X830" s="5" t="s">
        <v>87</v>
      </c>
      <c r="Y830" s="5">
        <f>$M827</f>
        <v>235.4</v>
      </c>
      <c r="Z830" s="5">
        <v>0</v>
      </c>
      <c r="AA830" s="5">
        <f t="shared" ref="AA830:AA831" si="460">Y830+Z830</f>
        <v>235.4</v>
      </c>
      <c r="AC830" s="5" t="s">
        <v>87</v>
      </c>
      <c r="AD830" s="5">
        <f>$M827</f>
        <v>235.4</v>
      </c>
      <c r="AE830" s="5">
        <v>0</v>
      </c>
      <c r="AF830" s="5">
        <f t="shared" ref="AF830:AF831" si="461">AD830+AE830</f>
        <v>235.4</v>
      </c>
      <c r="AH830" s="5" t="s">
        <v>87</v>
      </c>
      <c r="AI830" s="5">
        <f>$M827</f>
        <v>235.4</v>
      </c>
      <c r="AJ830" s="5">
        <v>0</v>
      </c>
      <c r="AK830" s="5">
        <f t="shared" ref="AK830:AK831" si="462">AI830+AJ830</f>
        <v>235.4</v>
      </c>
      <c r="AM830" s="5" t="s">
        <v>87</v>
      </c>
      <c r="AN830" s="5">
        <f>$M827</f>
        <v>235.4</v>
      </c>
      <c r="AO830" s="5">
        <v>0</v>
      </c>
      <c r="AP830" s="5">
        <f t="shared" ref="AP830:AP831" si="463">AN830+AO830</f>
        <v>235.4</v>
      </c>
      <c r="AR830" s="5" t="s">
        <v>87</v>
      </c>
      <c r="AS830" s="5">
        <f>$M827</f>
        <v>235.4</v>
      </c>
      <c r="AT830" s="5">
        <v>0</v>
      </c>
      <c r="AU830" s="5">
        <f t="shared" ref="AU830:AU831" si="464">AS830+AT830</f>
        <v>235.4</v>
      </c>
      <c r="AW830" s="5" t="s">
        <v>87</v>
      </c>
      <c r="AX830" s="5">
        <f>$M827</f>
        <v>235.4</v>
      </c>
      <c r="AY830" s="5">
        <v>0</v>
      </c>
      <c r="AZ830" s="5">
        <f t="shared" ref="AZ830:AZ831" si="465">AX830+AY830</f>
        <v>235.4</v>
      </c>
      <c r="BB830" s="5" t="s">
        <v>87</v>
      </c>
      <c r="BC830" s="5">
        <f>$M827</f>
        <v>235.4</v>
      </c>
      <c r="BD830" s="5">
        <v>0</v>
      </c>
      <c r="BE830" s="5">
        <f t="shared" ref="BE830:BE831" si="466">BC830+BD830</f>
        <v>235.4</v>
      </c>
      <c r="BG830" s="5" t="s">
        <v>87</v>
      </c>
      <c r="BH830" s="5">
        <f>$M827</f>
        <v>235.4</v>
      </c>
      <c r="BI830" s="5">
        <v>0</v>
      </c>
      <c r="BJ830" s="5">
        <f t="shared" ref="BJ830:BJ831" si="467">BH830+BI830</f>
        <v>235.4</v>
      </c>
      <c r="BL830" s="5" t="s">
        <v>87</v>
      </c>
      <c r="BM830" s="5">
        <f>$M827</f>
        <v>235.4</v>
      </c>
      <c r="BN830" s="5">
        <v>0</v>
      </c>
      <c r="BO830" s="5">
        <f t="shared" ref="BO830:BO831" si="468">BM830+BN830</f>
        <v>235.4</v>
      </c>
      <c r="BQ830" s="5" t="s">
        <v>87</v>
      </c>
      <c r="BR830" s="5">
        <f>$M827</f>
        <v>235.4</v>
      </c>
      <c r="BS830" s="5">
        <v>0</v>
      </c>
      <c r="BT830" s="5">
        <f t="shared" ref="BT830:BT831" si="469">BR830+BS830</f>
        <v>235.4</v>
      </c>
    </row>
    <row r="831" spans="1:72" x14ac:dyDescent="0.3">
      <c r="E831" s="21" t="s">
        <v>102</v>
      </c>
      <c r="F831" s="5">
        <f>INDEX(CharacterData!$A$3:$AV$36, MATCH(E823, CharacterData!$A$3:$A$36, 0), MATCH($E831, CharacterData!$A$2:$AV$2, 0))</f>
        <v>27</v>
      </c>
      <c r="G831" s="5">
        <f>IFERROR(INDEX(BuffData!$B$3:$W$119, MATCH($E823, BuffData!$A$3:$A$119, 0), MATCH($E831, BuffData!$B$2:$W$2, 0)),-1)</f>
        <v>43</v>
      </c>
      <c r="H831" s="5">
        <f>IFERROR(INDEX(BuffData!$X$3:$AS$119, MATCH(H822, BuffData!$A$3:$A$119, 0), MATCH($E831, BuffData!$X$2:$AS$2, 0)),-1)</f>
        <v>-1</v>
      </c>
      <c r="I831" s="5">
        <f>IFERROR(INDEX(BuffData!$AT$3:$BO$119, MATCH(I$16, BuffData!$A$3:$A$119, 0), MATCH($E831, BuffData!$AT$2:$BO$2, 0)),-1)</f>
        <v>0</v>
      </c>
      <c r="J831" s="5">
        <f>IFERROR(INDEX(BuffData!$AT$3:$BO$119, MATCH(J$16, BuffData!$A$3:$A$119, 0), MATCH($E831, BuffData!$AT$2:$BO$2, 0)),-1)</f>
        <v>0</v>
      </c>
      <c r="K831" s="5">
        <f>IFERROR(INDEX(BuffData!$AT$3:$BO$119, MATCH(K$16, BuffData!$A$3:$A$119, 0), MATCH($E831, BuffData!$AT$2:$BO$2, 0)),-1)</f>
        <v>0</v>
      </c>
      <c r="L831" s="5">
        <f>IFERROR(INDEX(SeasonData!$A$3:$W$27, MATCH(L$16, SeasonData!$A$3:$A$116, 0), MATCH(E831, SeasonData!$A$2:$W$2, 0)),-1)</f>
        <v>0</v>
      </c>
      <c r="M831" s="5">
        <f t="shared" si="457"/>
        <v>69</v>
      </c>
      <c r="N831" s="21" t="s">
        <v>165</v>
      </c>
      <c r="O831" s="5" cm="1">
        <f t="array" ref="O831">IFERROR(
  INDEX($M824:$M845,
    MATCH(
      _xlfn.SWITCH(O824,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0</v>
      </c>
      <c r="P831" s="5">
        <v>0</v>
      </c>
      <c r="Q831" s="5">
        <f t="shared" si="458"/>
        <v>0</v>
      </c>
      <c r="S831" s="21" t="s">
        <v>165</v>
      </c>
      <c r="T831" s="5" cm="1">
        <f t="array" ref="T831">IFERROR(
  INDEX($M824:$M845,
    MATCH(
      _xlfn.SWITCH(T824,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69</v>
      </c>
      <c r="U831" s="5">
        <v>0</v>
      </c>
      <c r="V831" s="5">
        <f t="shared" si="459"/>
        <v>69</v>
      </c>
      <c r="X831" s="21" t="s">
        <v>165</v>
      </c>
      <c r="Y831" s="5" cm="1">
        <f t="array" ref="Y831">IFERROR(
  INDEX($M824:$M845,
    MATCH(
      _xlfn.SWITCH(Y824,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69</v>
      </c>
      <c r="Z831" s="5">
        <v>0</v>
      </c>
      <c r="AA831" s="5">
        <f t="shared" si="460"/>
        <v>69</v>
      </c>
      <c r="AC831" s="21" t="s">
        <v>165</v>
      </c>
      <c r="AD831" s="5" cm="1">
        <f t="array" ref="AD831">IFERROR(
  INDEX($M824:$M845,
    MATCH(
      _xlfn.SWITCH(AD824,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-1</v>
      </c>
      <c r="AE831" s="5">
        <v>0</v>
      </c>
      <c r="AF831" s="5">
        <f t="shared" si="461"/>
        <v>-1</v>
      </c>
      <c r="AH831" s="21" t="s">
        <v>165</v>
      </c>
      <c r="AI831" s="5" cm="1">
        <f t="array" ref="AI831">IFERROR(
  INDEX($M824:$M845,
    MATCH(
      _xlfn.SWITCH(AI824,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-1</v>
      </c>
      <c r="AJ831" s="5">
        <v>0</v>
      </c>
      <c r="AK831" s="5">
        <f t="shared" si="462"/>
        <v>-1</v>
      </c>
      <c r="AM831" s="21" t="s">
        <v>165</v>
      </c>
      <c r="AN831" s="5" cm="1">
        <f t="array" ref="AN831">IFERROR(
  INDEX($M824:$M845,
    MATCH(
      _xlfn.SWITCH(AN824,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-1</v>
      </c>
      <c r="AO831" s="5">
        <v>0</v>
      </c>
      <c r="AP831" s="5">
        <f t="shared" si="463"/>
        <v>-1</v>
      </c>
      <c r="AR831" s="21" t="s">
        <v>165</v>
      </c>
      <c r="AS831" s="5" cm="1">
        <f t="array" ref="AS831">IFERROR(
  INDEX($M824:$M845,
    MATCH(
      _xlfn.SWITCH(AS824,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69</v>
      </c>
      <c r="AT831" s="5">
        <v>0</v>
      </c>
      <c r="AU831" s="5">
        <f t="shared" si="464"/>
        <v>69</v>
      </c>
      <c r="AW831" s="21" t="s">
        <v>165</v>
      </c>
      <c r="AX831" s="5" cm="1">
        <f t="array" ref="AX831">IFERROR(
  INDEX($M824:$M845,
    MATCH(
      _xlfn.SWITCH(AX824,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-1</v>
      </c>
      <c r="AY831" s="5">
        <v>0</v>
      </c>
      <c r="AZ831" s="5">
        <f t="shared" si="465"/>
        <v>-1</v>
      </c>
      <c r="BB831" s="21" t="s">
        <v>165</v>
      </c>
      <c r="BC831" s="5" cm="1">
        <f t="array" ref="BC831">IFERROR(
  INDEX($M824:$M845,
    MATCH(
      _xlfn.SWITCH(BC824,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-1</v>
      </c>
      <c r="BD831" s="5">
        <v>0</v>
      </c>
      <c r="BE831" s="5">
        <f t="shared" si="466"/>
        <v>-1</v>
      </c>
      <c r="BG831" s="21" t="s">
        <v>165</v>
      </c>
      <c r="BH831" s="5" cm="1">
        <f t="array" ref="BH831">IFERROR(
  INDEX($M824:$M845,
    MATCH(
      _xlfn.SWITCH(BH824,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-1</v>
      </c>
      <c r="BI831" s="5">
        <v>0</v>
      </c>
      <c r="BJ831" s="5">
        <f t="shared" si="467"/>
        <v>-1</v>
      </c>
      <c r="BL831" s="21" t="s">
        <v>165</v>
      </c>
      <c r="BM831" s="5" cm="1">
        <f t="array" ref="BM831">IFERROR(
  INDEX($M824:$M845,
    MATCH(
      _xlfn.SWITCH(BM824,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69</v>
      </c>
      <c r="BN831" s="5">
        <v>0</v>
      </c>
      <c r="BO831" s="5">
        <f t="shared" si="468"/>
        <v>69</v>
      </c>
      <c r="BQ831" s="21" t="s">
        <v>165</v>
      </c>
      <c r="BR831" s="5" cm="1">
        <f t="array" ref="BR831">IFERROR(
  INDEX($M824:$M845,
    MATCH(
      _xlfn.SWITCH(BR824,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$E824:$E845, 0
    )
  ),
0
)</f>
        <v>0</v>
      </c>
      <c r="BS831" s="5">
        <v>0</v>
      </c>
      <c r="BT831" s="5">
        <f t="shared" si="469"/>
        <v>0</v>
      </c>
    </row>
    <row r="832" spans="1:72" x14ac:dyDescent="0.3">
      <c r="E832" s="21" t="s">
        <v>103</v>
      </c>
      <c r="F832" s="5">
        <f>INDEX(CharacterData!$A$3:$AV$36, MATCH(E823, CharacterData!$A$3:$A$36, 0), MATCH($E832, CharacterData!$A$2:$AV$2, 0))</f>
        <v>0</v>
      </c>
      <c r="G832" s="5">
        <f>IFERROR(INDEX(BuffData!$B$3:$W$119, MATCH($E823, BuffData!$A$3:$A$119, 0), MATCH($E832, BuffData!$B$2:$W$2, 0)),-1)</f>
        <v>0</v>
      </c>
      <c r="H832" s="5">
        <f>IFERROR(INDEX(BuffData!$X$3:$AS$119, MATCH(H822, BuffData!$A$3:$A$119, 0), MATCH($E832, BuffData!$X$2:$AS$2, 0)),-1)</f>
        <v>-1</v>
      </c>
      <c r="I832" s="5">
        <f>IFERROR(INDEX(BuffData!$AT$3:$BO$119, MATCH(I$16, BuffData!$A$3:$A$119, 0), MATCH($E832, BuffData!$AT$2:$BO$2, 0)),-1)</f>
        <v>0</v>
      </c>
      <c r="J832" s="5">
        <f>IFERROR(INDEX(BuffData!$AT$3:$BO$119, MATCH(J$16, BuffData!$A$3:$A$119, 0), MATCH($E832, BuffData!$AT$2:$BO$2, 0)),-1)</f>
        <v>0</v>
      </c>
      <c r="K832" s="5">
        <f>IFERROR(INDEX(BuffData!$AT$3:$BO$119, MATCH(K$16, BuffData!$A$3:$A$119, 0), MATCH($E832, BuffData!$AT$2:$BO$2, 0)),-1)</f>
        <v>0</v>
      </c>
      <c r="L832" s="5">
        <f>IFERROR(INDEX(SeasonData!$A$3:$W$27, MATCH(L$16, SeasonData!$A$3:$A$116, 0), MATCH(E832, SeasonData!$A$2:$W$2, 0)),-1)</f>
        <v>0</v>
      </c>
      <c r="M832" s="5">
        <f t="shared" si="457"/>
        <v>-1</v>
      </c>
      <c r="N832" s="21" t="s">
        <v>141</v>
      </c>
      <c r="O832" s="5">
        <f>$M834</f>
        <v>111</v>
      </c>
      <c r="P832" s="5">
        <v>0</v>
      </c>
      <c r="Q832" s="5">
        <f>O832+P832</f>
        <v>111</v>
      </c>
      <c r="S832" s="21" t="s">
        <v>141</v>
      </c>
      <c r="T832" s="5">
        <f>$M834</f>
        <v>111</v>
      </c>
      <c r="U832" s="5">
        <v>0</v>
      </c>
      <c r="V832" s="5">
        <f>T832+U832</f>
        <v>111</v>
      </c>
      <c r="X832" s="21" t="s">
        <v>141</v>
      </c>
      <c r="Y832" s="5">
        <f>$M834</f>
        <v>111</v>
      </c>
      <c r="Z832" s="5">
        <v>0</v>
      </c>
      <c r="AA832" s="5">
        <f>Y832+Z832</f>
        <v>111</v>
      </c>
      <c r="AC832" s="21" t="s">
        <v>141</v>
      </c>
      <c r="AD832" s="5">
        <f>$M834</f>
        <v>111</v>
      </c>
      <c r="AE832" s="5">
        <v>0</v>
      </c>
      <c r="AF832" s="5">
        <f>AD832+AE832</f>
        <v>111</v>
      </c>
      <c r="AH832" s="21" t="s">
        <v>141</v>
      </c>
      <c r="AI832" s="5">
        <f>$M834</f>
        <v>111</v>
      </c>
      <c r="AJ832" s="5">
        <v>0</v>
      </c>
      <c r="AK832" s="5">
        <f>AI832+AJ832</f>
        <v>111</v>
      </c>
      <c r="AM832" s="21" t="s">
        <v>141</v>
      </c>
      <c r="AN832" s="5">
        <f>$M834</f>
        <v>111</v>
      </c>
      <c r="AO832" s="5">
        <v>0</v>
      </c>
      <c r="AP832" s="5">
        <f>AN832+AO832</f>
        <v>111</v>
      </c>
      <c r="AR832" s="21" t="s">
        <v>141</v>
      </c>
      <c r="AS832" s="5">
        <f>$M834</f>
        <v>111</v>
      </c>
      <c r="AT832" s="5">
        <v>0</v>
      </c>
      <c r="AU832" s="5">
        <f>AS832+AT832</f>
        <v>111</v>
      </c>
      <c r="AW832" s="21" t="s">
        <v>141</v>
      </c>
      <c r="AX832" s="5">
        <f>$M834</f>
        <v>111</v>
      </c>
      <c r="AY832" s="5">
        <v>0</v>
      </c>
      <c r="AZ832" s="5">
        <f>AX832+AY832</f>
        <v>111</v>
      </c>
      <c r="BB832" s="21" t="s">
        <v>141</v>
      </c>
      <c r="BC832" s="5">
        <f>$M834</f>
        <v>111</v>
      </c>
      <c r="BD832" s="5">
        <v>0</v>
      </c>
      <c r="BE832" s="5">
        <f>BC832+BD832</f>
        <v>111</v>
      </c>
      <c r="BG832" s="21" t="s">
        <v>141</v>
      </c>
      <c r="BH832" s="5">
        <f>$M834</f>
        <v>111</v>
      </c>
      <c r="BI832" s="5">
        <v>0</v>
      </c>
      <c r="BJ832" s="5">
        <f>BH832+BI832</f>
        <v>111</v>
      </c>
      <c r="BL832" s="21" t="s">
        <v>141</v>
      </c>
      <c r="BM832" s="5">
        <f>$M834</f>
        <v>111</v>
      </c>
      <c r="BN832" s="5">
        <v>0</v>
      </c>
      <c r="BO832" s="5">
        <f>BM832+BN832</f>
        <v>111</v>
      </c>
      <c r="BQ832" s="21" t="s">
        <v>141</v>
      </c>
      <c r="BR832" s="5">
        <f>$M834</f>
        <v>111</v>
      </c>
      <c r="BS832" s="5">
        <v>0</v>
      </c>
      <c r="BT832" s="5">
        <f>BR832+BS832</f>
        <v>111</v>
      </c>
    </row>
    <row r="833" spans="5:72" x14ac:dyDescent="0.3">
      <c r="E833" s="21" t="s">
        <v>161</v>
      </c>
      <c r="F833" s="6"/>
      <c r="G833" s="5">
        <f>IFERROR(INDEX(BuffData!$B$3:$W$119, MATCH($E823, BuffData!$A$3:$A$119, 0), MATCH($E833, BuffData!$B$2:$W$2, 0)),-1)</f>
        <v>0</v>
      </c>
      <c r="H833" s="5">
        <f>IFERROR(INDEX(BuffData!$X$3:$AS$119, MATCH(H822, BuffData!$A$3:$A$119, 0), MATCH($E833, BuffData!$X$2:$AS$2, 0)),-1)</f>
        <v>-1</v>
      </c>
      <c r="I833" s="5">
        <f>IFERROR(INDEX(BuffData!$AT$3:$BO$119, MATCH(I$16, BuffData!$A$3:$A$119, 0), MATCH($E833, BuffData!$AT$2:$BO$2, 0)),-1)</f>
        <v>0</v>
      </c>
      <c r="J833" s="5">
        <f>IFERROR(INDEX(BuffData!$AT$3:$BO$119, MATCH(J$16, BuffData!$A$3:$A$119, 0), MATCH($E833, BuffData!$AT$2:$BO$2, 0)),-1)</f>
        <v>58</v>
      </c>
      <c r="K833" s="5">
        <f>IFERROR(INDEX(BuffData!$AT$3:$BO$119, MATCH(K$16, BuffData!$A$3:$A$119, 0), MATCH($E833, BuffData!$AT$2:$BO$2, 0)),-1)</f>
        <v>40</v>
      </c>
      <c r="L833" s="5">
        <f>IFERROR(INDEX(SeasonData!$A$3:$W$27, MATCH(L$16, SeasonData!$A$3:$A$116, 0), MATCH(E833, SeasonData!$A$2:$W$2, 0)),-1)</f>
        <v>0</v>
      </c>
      <c r="M833" s="5">
        <f>SUM(G833:L833)</f>
        <v>97</v>
      </c>
      <c r="N833" s="21" t="s">
        <v>161</v>
      </c>
      <c r="O833" s="5">
        <f>$M833</f>
        <v>97</v>
      </c>
      <c r="P833" s="5">
        <v>0</v>
      </c>
      <c r="Q833" s="5">
        <f t="shared" ref="Q833:Q839" si="470">O833+P833</f>
        <v>97</v>
      </c>
      <c r="S833" s="21" t="s">
        <v>161</v>
      </c>
      <c r="T833" s="5">
        <f>$M833</f>
        <v>97</v>
      </c>
      <c r="U833" s="5">
        <v>0</v>
      </c>
      <c r="V833" s="5">
        <f t="shared" ref="V833:V839" si="471">T833+U833</f>
        <v>97</v>
      </c>
      <c r="X833" s="21" t="s">
        <v>161</v>
      </c>
      <c r="Y833" s="5">
        <f>$M833</f>
        <v>97</v>
      </c>
      <c r="Z833" s="5">
        <v>0</v>
      </c>
      <c r="AA833" s="5">
        <f t="shared" ref="AA833:AA839" si="472">Y833+Z833</f>
        <v>97</v>
      </c>
      <c r="AC833" s="21" t="s">
        <v>161</v>
      </c>
      <c r="AD833" s="5">
        <f>$M833</f>
        <v>97</v>
      </c>
      <c r="AE833" s="5">
        <v>0</v>
      </c>
      <c r="AF833" s="5">
        <f t="shared" ref="AF833:AF839" si="473">AD833+AE833</f>
        <v>97</v>
      </c>
      <c r="AH833" s="21" t="s">
        <v>161</v>
      </c>
      <c r="AI833" s="5">
        <f>$M833</f>
        <v>97</v>
      </c>
      <c r="AJ833" s="5">
        <v>0</v>
      </c>
      <c r="AK833" s="5">
        <f t="shared" ref="AK833:AK839" si="474">AI833+AJ833</f>
        <v>97</v>
      </c>
      <c r="AM833" s="21" t="s">
        <v>161</v>
      </c>
      <c r="AN833" s="5">
        <f>$M833</f>
        <v>97</v>
      </c>
      <c r="AO833" s="5">
        <v>0</v>
      </c>
      <c r="AP833" s="5">
        <f t="shared" ref="AP833:AP839" si="475">AN833+AO833</f>
        <v>97</v>
      </c>
      <c r="AR833" s="21" t="s">
        <v>161</v>
      </c>
      <c r="AS833" s="5">
        <f>$M833</f>
        <v>97</v>
      </c>
      <c r="AT833" s="5">
        <v>0</v>
      </c>
      <c r="AU833" s="5">
        <f t="shared" ref="AU833:AU839" si="476">AS833+AT833</f>
        <v>97</v>
      </c>
      <c r="AW833" s="21" t="s">
        <v>161</v>
      </c>
      <c r="AX833" s="5">
        <f>$M833</f>
        <v>97</v>
      </c>
      <c r="AY833" s="5">
        <v>0</v>
      </c>
      <c r="AZ833" s="5">
        <f t="shared" ref="AZ833:AZ839" si="477">AX833+AY833</f>
        <v>97</v>
      </c>
      <c r="BB833" s="21" t="s">
        <v>161</v>
      </c>
      <c r="BC833" s="5">
        <f>$M833</f>
        <v>97</v>
      </c>
      <c r="BD833" s="5">
        <v>0</v>
      </c>
      <c r="BE833" s="5">
        <f t="shared" ref="BE833:BE839" si="478">BC833+BD833</f>
        <v>97</v>
      </c>
      <c r="BG833" s="21" t="s">
        <v>161</v>
      </c>
      <c r="BH833" s="5">
        <f>$M833</f>
        <v>97</v>
      </c>
      <c r="BI833" s="5">
        <v>0</v>
      </c>
      <c r="BJ833" s="5">
        <f t="shared" ref="BJ833:BJ839" si="479">BH833+BI833</f>
        <v>97</v>
      </c>
      <c r="BL833" s="21" t="s">
        <v>161</v>
      </c>
      <c r="BM833" s="5">
        <f>$M833</f>
        <v>97</v>
      </c>
      <c r="BN833" s="5">
        <v>0</v>
      </c>
      <c r="BO833" s="5">
        <f t="shared" ref="BO833:BO839" si="480">BM833+BN833</f>
        <v>97</v>
      </c>
      <c r="BQ833" s="21" t="s">
        <v>161</v>
      </c>
      <c r="BR833" s="5">
        <f>$M833</f>
        <v>97</v>
      </c>
      <c r="BS833" s="5">
        <v>0</v>
      </c>
      <c r="BT833" s="5">
        <f t="shared" ref="BT833:BT839" si="481">BR833+BS833</f>
        <v>97</v>
      </c>
    </row>
    <row r="834" spans="5:72" x14ac:dyDescent="0.3">
      <c r="E834" s="21" t="s">
        <v>141</v>
      </c>
      <c r="F834" s="5">
        <f>INDEX(CharacterData!$A$3:$AV$36, MATCH(E823, CharacterData!$A$3:$A$36, 0), MATCH($E834, CharacterData!$A$2:$AV$2, 0))</f>
        <v>60</v>
      </c>
      <c r="G834" s="5">
        <f>IFERROR(INDEX(BuffData!$B$3:$W$119, MATCH($E823, BuffData!$A$3:$A$119, 0), MATCH($E834, BuffData!$B$2:$W$2, 0)),-1)</f>
        <v>52</v>
      </c>
      <c r="H834" s="5">
        <f>IFERROR(
  IF(
    TRIM(INDEX(CharacterData!$G$3:$G$36, MATCH($E823, CharacterData!$A$3:$A$36, 0))) =
    TRIM(INDEX(CharacterData!$G$3:$G$36, MATCH(H822, CharacterData!$A$3:$A$36, 0))),
    INDEX(BuffData!$X$3:$AS$119,
          MATCH(H822, BuffData!$A$3:$A$119, 0),
          MATCH($E834, BuffData!$X$2:$AS$2, 0)
    ),
    0
  ),
-1
)</f>
        <v>-1</v>
      </c>
      <c r="I834" s="5">
        <f>IFERROR(
  IF(
    TRIM(INDEX(CharacterData!$G$3:$G$36, MATCH($E823, CharacterData!$A$3:$A$36, 0))) =
    TRIM(INDEX(CharacterData!$G$3:$G$36, MATCH(I822, CharacterData!$A$3:$A$36, 0))),
    INDEX(BuffData!$AT$3:$BO$119,
          MATCH(I822, BuffData!$A$3:$A$119, 0),
          MATCH($E834, BuffData!$AT$2:$BO$2, 0)
    ),
    0
  ),
-1
)</f>
        <v>0</v>
      </c>
      <c r="J834" s="5">
        <f>IFERROR(
  IF(
    TRIM(INDEX(CharacterData!$G$3:$G$36, MATCH($E823, CharacterData!$A$3:$A$36, 0))) =
    TRIM(INDEX(CharacterData!$G$3:$G$36, MATCH(J822, CharacterData!$A$3:$A$36, 0))),
    INDEX(BuffData!$AT$3:$BO$119,
          MATCH(J822, BuffData!$A$3:$A$119, 0),
          MATCH($E834, BuffData!$AT$2:$BO$2, 0)
    ),
    0
  ),
-1
)</f>
        <v>0</v>
      </c>
      <c r="K834" s="5">
        <f>IFERROR(
  IF(
    TRIM(INDEX(CharacterData!$G$3:$G$36, MATCH($E823, CharacterData!$A$3:$A$36, 0))) =
    TRIM(INDEX(CharacterData!$G$3:$G$36, MATCH(K822, CharacterData!$A$3:$A$36, 0))),
    INDEX(BuffData!$AT$3:$BO$119,
          MATCH(K822, BuffData!$A$3:$A$119, 0),
          MATCH($E834, BuffData!$AT$2:$BO$2, 0)
    ),
    0
  ),
-1
)</f>
        <v>0</v>
      </c>
      <c r="L834" s="5">
        <f>IFERROR(
  IF(
    TRIM(INDEX(CharacterData!$G$3:$G$36, MATCH($E823, CharacterData!$A$3:$A$36, 0))) =
    TRIM(INDEX(CharacterData!$G$3:$G$36, MATCH(L822, CharacterData!$A$3:$A$36, 0))),
    INDEX(SeasonData!$A$3:$W$27,
          MATCH(L822, SeasonData!$A$3:$A$27, 0),
          MATCH($E834, SeasonData!$A$2:$W$2, 0)
    ),
    0
  ),
-1
)</f>
        <v>0</v>
      </c>
      <c r="M834" s="5">
        <f t="shared" ref="M834" si="482">SUM(F834:L834)</f>
        <v>111</v>
      </c>
      <c r="N834" s="22" t="s">
        <v>166</v>
      </c>
      <c r="O834" s="5" cm="1">
        <f t="array" ref="O834">IFERROR(
  INDEX($M824:$M845,
    MATCH(
      _xlfn.SWITCH(O824,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0</v>
      </c>
      <c r="P834" s="5">
        <v>0</v>
      </c>
      <c r="Q834" s="5">
        <f t="shared" si="470"/>
        <v>0</v>
      </c>
      <c r="S834" s="22" t="s">
        <v>166</v>
      </c>
      <c r="T834" s="5" cm="1">
        <f t="array" ref="T834">IFERROR(
  INDEX($M824:$M845,
    MATCH(
      _xlfn.SWITCH(T824,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U834" s="5">
        <v>0</v>
      </c>
      <c r="V834" s="5">
        <f t="shared" si="471"/>
        <v>-1</v>
      </c>
      <c r="X834" s="22" t="s">
        <v>166</v>
      </c>
      <c r="Y834" s="5" cm="1">
        <f t="array" ref="Y834">IFERROR(
  INDEX($M824:$M845,
    MATCH(
      _xlfn.SWITCH(Y824,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Z834" s="5">
        <v>0</v>
      </c>
      <c r="AA834" s="5">
        <f t="shared" si="472"/>
        <v>-1</v>
      </c>
      <c r="AC834" s="22" t="s">
        <v>166</v>
      </c>
      <c r="AD834" s="5" cm="1">
        <f t="array" ref="AD834">IFERROR(
  INDEX($M824:$M845,
    MATCH(
      _xlfn.SWITCH(AD824,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AE834" s="5">
        <v>0</v>
      </c>
      <c r="AF834" s="5">
        <f t="shared" si="473"/>
        <v>-1</v>
      </c>
      <c r="AH834" s="22" t="s">
        <v>166</v>
      </c>
      <c r="AI834" s="5" cm="1">
        <f t="array" ref="AI834">IFERROR(
  INDEX($M824:$M845,
    MATCH(
      _xlfn.SWITCH(AI824,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AJ834" s="5">
        <v>0</v>
      </c>
      <c r="AK834" s="5">
        <f t="shared" si="474"/>
        <v>-1</v>
      </c>
      <c r="AM834" s="22" t="s">
        <v>166</v>
      </c>
      <c r="AN834" s="5" cm="1">
        <f t="array" ref="AN834">IFERROR(
  INDEX($M824:$M845,
    MATCH(
      _xlfn.SWITCH(AN824,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AO834" s="5">
        <v>0</v>
      </c>
      <c r="AP834" s="5">
        <f t="shared" si="475"/>
        <v>-1</v>
      </c>
      <c r="AR834" s="22" t="s">
        <v>166</v>
      </c>
      <c r="AS834" s="5" cm="1">
        <f t="array" ref="AS834">IFERROR(
  INDEX($M824:$M845,
    MATCH(
      _xlfn.SWITCH(AS824,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AT834" s="5">
        <v>0</v>
      </c>
      <c r="AU834" s="5">
        <f t="shared" si="476"/>
        <v>-1</v>
      </c>
      <c r="AW834" s="22" t="s">
        <v>166</v>
      </c>
      <c r="AX834" s="5" cm="1">
        <f t="array" ref="AX834">IFERROR(
  INDEX($M824:$M845,
    MATCH(
      _xlfn.SWITCH(AX824,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AY834" s="5">
        <v>0</v>
      </c>
      <c r="AZ834" s="5">
        <f t="shared" si="477"/>
        <v>-1</v>
      </c>
      <c r="BB834" s="22" t="s">
        <v>166</v>
      </c>
      <c r="BC834" s="5" cm="1">
        <f t="array" ref="BC834">IFERROR(
  INDEX($M824:$M845,
    MATCH(
      _xlfn.SWITCH(BC824,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BD834" s="5">
        <v>0</v>
      </c>
      <c r="BE834" s="5">
        <f t="shared" si="478"/>
        <v>-1</v>
      </c>
      <c r="BG834" s="22" t="s">
        <v>166</v>
      </c>
      <c r="BH834" s="5" cm="1">
        <f t="array" ref="BH834">IFERROR(
  INDEX($M824:$M845,
    MATCH(
      _xlfn.SWITCH(BH824,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BI834" s="5">
        <v>0</v>
      </c>
      <c r="BJ834" s="5">
        <f t="shared" si="479"/>
        <v>-1</v>
      </c>
      <c r="BL834" s="22" t="s">
        <v>166</v>
      </c>
      <c r="BM834" s="5" cm="1">
        <f t="array" ref="BM834">IFERROR(
  INDEX($M824:$M845,
    MATCH(
      _xlfn.SWITCH(BM824,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-1</v>
      </c>
      <c r="BN834" s="5">
        <v>0</v>
      </c>
      <c r="BO834" s="5">
        <f t="shared" si="480"/>
        <v>-1</v>
      </c>
      <c r="BQ834" s="22" t="s">
        <v>166</v>
      </c>
      <c r="BR834" s="5" cm="1">
        <f t="array" ref="BR834">IFERROR(
  INDEX($M824:$M845,
    MATCH(
      _xlfn.SWITCH(BR824,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$E824:$E845, 0
    )
  ),
0
)</f>
        <v>0</v>
      </c>
      <c r="BS834" s="5">
        <v>0</v>
      </c>
      <c r="BT834" s="5">
        <f t="shared" si="481"/>
        <v>0</v>
      </c>
    </row>
    <row r="835" spans="5:72" x14ac:dyDescent="0.3">
      <c r="E835" s="22" t="s">
        <v>135</v>
      </c>
      <c r="F835" s="6"/>
      <c r="G835" s="5">
        <f>IFERROR(INDEX(BuffData!$B$3:$W$119, MATCH($E823, BuffData!$A$3:$A$119, 0), MATCH($E835, BuffData!$B$2:$W$2, 0)),-1)</f>
        <v>0</v>
      </c>
      <c r="H835" s="5">
        <f>IFERROR(INDEX(BuffData!$X$3:$AS$119, MATCH(H822, BuffData!$A$3:$A$119, 0), MATCH($E835, BuffData!$X$2:$AS$2, 0)),-1)</f>
        <v>-1</v>
      </c>
      <c r="I835" s="5">
        <f>IFERROR(INDEX(BuffData!$AT$3:$BO$119, MATCH(I$16, BuffData!$A$3:$A$119, 0), MATCH($E835, BuffData!$AT$2:$BO$2, 0)),-1)</f>
        <v>0</v>
      </c>
      <c r="J835" s="5">
        <f>IFERROR(INDEX(BuffData!$AT$3:$BO$119, MATCH(J$16, BuffData!$A$3:$A$119, 0), MATCH($E835, BuffData!$AT$2:$BO$2, 0)),-1)</f>
        <v>0</v>
      </c>
      <c r="K835" s="5">
        <f>IFERROR(INDEX(BuffData!$AT$3:$BO$119, MATCH(K$16, BuffData!$A$3:$A$119, 0), MATCH($E835, BuffData!$AT$2:$BO$2, 0)),-1)</f>
        <v>0</v>
      </c>
      <c r="L835" s="5">
        <f>IFERROR(INDEX(SeasonData!$A$3:$W$27, MATCH(L$16, SeasonData!$A$3:$A$116, 0), MATCH(E835, SeasonData!$A$2:$W$2, 0)),-1)</f>
        <v>0</v>
      </c>
      <c r="M835" s="5">
        <f>SUM(G835:L835)</f>
        <v>-1</v>
      </c>
      <c r="N835" s="22" t="s">
        <v>123</v>
      </c>
      <c r="O835" s="5">
        <f>$M840</f>
        <v>-1</v>
      </c>
      <c r="P835" s="5">
        <v>0</v>
      </c>
      <c r="Q835" s="5">
        <f t="shared" si="470"/>
        <v>-1</v>
      </c>
      <c r="S835" s="22" t="s">
        <v>123</v>
      </c>
      <c r="T835" s="5">
        <f>$M840</f>
        <v>-1</v>
      </c>
      <c r="U835" s="5">
        <v>0</v>
      </c>
      <c r="V835" s="5">
        <f t="shared" si="471"/>
        <v>-1</v>
      </c>
      <c r="X835" s="22" t="s">
        <v>123</v>
      </c>
      <c r="Y835" s="5">
        <f>$M840</f>
        <v>-1</v>
      </c>
      <c r="Z835" s="5">
        <v>0</v>
      </c>
      <c r="AA835" s="5">
        <f t="shared" si="472"/>
        <v>-1</v>
      </c>
      <c r="AC835" s="22" t="s">
        <v>123</v>
      </c>
      <c r="AD835" s="5">
        <f>$M840</f>
        <v>-1</v>
      </c>
      <c r="AE835" s="5">
        <v>0</v>
      </c>
      <c r="AF835" s="5">
        <f t="shared" si="473"/>
        <v>-1</v>
      </c>
      <c r="AH835" s="22" t="s">
        <v>123</v>
      </c>
      <c r="AI835" s="5">
        <f>$M840</f>
        <v>-1</v>
      </c>
      <c r="AJ835" s="5">
        <v>0</v>
      </c>
      <c r="AK835" s="5">
        <f t="shared" si="474"/>
        <v>-1</v>
      </c>
      <c r="AM835" s="22" t="s">
        <v>123</v>
      </c>
      <c r="AN835" s="5">
        <f>$M840</f>
        <v>-1</v>
      </c>
      <c r="AO835" s="5">
        <v>0</v>
      </c>
      <c r="AP835" s="5">
        <f t="shared" si="475"/>
        <v>-1</v>
      </c>
      <c r="AR835" s="22" t="s">
        <v>123</v>
      </c>
      <c r="AS835" s="5">
        <f>$M840</f>
        <v>-1</v>
      </c>
      <c r="AT835" s="5">
        <v>0</v>
      </c>
      <c r="AU835" s="5">
        <f t="shared" si="476"/>
        <v>-1</v>
      </c>
      <c r="AW835" s="22" t="s">
        <v>123</v>
      </c>
      <c r="AX835" s="5">
        <f>$M840</f>
        <v>-1</v>
      </c>
      <c r="AY835" s="5">
        <v>0</v>
      </c>
      <c r="AZ835" s="5">
        <f t="shared" si="477"/>
        <v>-1</v>
      </c>
      <c r="BB835" s="22" t="s">
        <v>123</v>
      </c>
      <c r="BC835" s="5">
        <f>$M840</f>
        <v>-1</v>
      </c>
      <c r="BD835" s="5">
        <v>0</v>
      </c>
      <c r="BE835" s="5">
        <f t="shared" si="478"/>
        <v>-1</v>
      </c>
      <c r="BG835" s="22" t="s">
        <v>123</v>
      </c>
      <c r="BH835" s="5">
        <f>$M840</f>
        <v>-1</v>
      </c>
      <c r="BI835" s="5">
        <v>0</v>
      </c>
      <c r="BJ835" s="5">
        <f t="shared" si="479"/>
        <v>-1</v>
      </c>
      <c r="BL835" s="22" t="s">
        <v>123</v>
      </c>
      <c r="BM835" s="5">
        <f>$M840</f>
        <v>-1</v>
      </c>
      <c r="BN835" s="5">
        <v>0</v>
      </c>
      <c r="BO835" s="5">
        <f t="shared" si="480"/>
        <v>-1</v>
      </c>
      <c r="BQ835" s="22" t="s">
        <v>123</v>
      </c>
      <c r="BR835" s="5">
        <f>$M840</f>
        <v>-1</v>
      </c>
      <c r="BS835" s="5">
        <v>0</v>
      </c>
      <c r="BT835" s="5">
        <f t="shared" si="481"/>
        <v>-1</v>
      </c>
    </row>
    <row r="836" spans="5:72" x14ac:dyDescent="0.3">
      <c r="E836" s="22" t="s">
        <v>136</v>
      </c>
      <c r="F836" s="6"/>
      <c r="G836" s="5">
        <f>IFERROR(INDEX(BuffData!$B$3:$W$119, MATCH($E823, BuffData!$A$3:$A$119, 0), MATCH($E836, BuffData!$B$2:$W$2, 0)),-1)</f>
        <v>0</v>
      </c>
      <c r="H836" s="5">
        <f>IFERROR(INDEX(BuffData!$X$3:$AS$119, MATCH(H822, BuffData!$A$3:$A$119, 0), MATCH($E836, BuffData!$X$2:$AS$2, 0)),-1)</f>
        <v>-1</v>
      </c>
      <c r="I836" s="5">
        <f>IFERROR(INDEX(BuffData!$AT$3:$BO$119, MATCH(I$16, BuffData!$A$3:$A$119, 0), MATCH($E836, BuffData!$AT$2:$BO$2, 0)),-1)</f>
        <v>0</v>
      </c>
      <c r="J836" s="5">
        <f>IFERROR(INDEX(BuffData!$AT$3:$BO$119, MATCH(J$16, BuffData!$A$3:$A$119, 0), MATCH($E836, BuffData!$AT$2:$BO$2, 0)),-1)</f>
        <v>0</v>
      </c>
      <c r="K836" s="5">
        <f>IFERROR(INDEX(BuffData!$AT$3:$BO$119, MATCH(K$16, BuffData!$A$3:$A$119, 0), MATCH($E836, BuffData!$AT$2:$BO$2, 0)),-1)</f>
        <v>0</v>
      </c>
      <c r="L836" s="5">
        <f>IFERROR(INDEX(SeasonData!$A$3:$W$27, MATCH(L$16, SeasonData!$A$3:$A$116, 0), MATCH(E836, SeasonData!$A$2:$W$2, 0)),-1)</f>
        <v>0</v>
      </c>
      <c r="M836" s="5">
        <f t="shared" ref="M836:M840" si="483">SUM(G836:L836)</f>
        <v>-1</v>
      </c>
      <c r="N836" s="22" t="s">
        <v>162</v>
      </c>
      <c r="O836" s="5">
        <f>$M841</f>
        <v>24</v>
      </c>
      <c r="P836" s="5">
        <v>0</v>
      </c>
      <c r="Q836" s="5">
        <f t="shared" si="470"/>
        <v>24</v>
      </c>
      <c r="S836" s="22" t="s">
        <v>162</v>
      </c>
      <c r="T836" s="5">
        <f>$M841</f>
        <v>24</v>
      </c>
      <c r="U836" s="5">
        <v>0</v>
      </c>
      <c r="V836" s="5">
        <f t="shared" si="471"/>
        <v>24</v>
      </c>
      <c r="X836" s="22" t="s">
        <v>162</v>
      </c>
      <c r="Y836" s="5">
        <f>$M841</f>
        <v>24</v>
      </c>
      <c r="Z836" s="5">
        <v>0</v>
      </c>
      <c r="AA836" s="5">
        <f t="shared" si="472"/>
        <v>24</v>
      </c>
      <c r="AC836" s="22" t="s">
        <v>162</v>
      </c>
      <c r="AD836" s="5">
        <f>$M841</f>
        <v>24</v>
      </c>
      <c r="AE836" s="5">
        <v>0</v>
      </c>
      <c r="AF836" s="5">
        <f t="shared" si="473"/>
        <v>24</v>
      </c>
      <c r="AH836" s="22" t="s">
        <v>162</v>
      </c>
      <c r="AI836" s="5">
        <f>$M841</f>
        <v>24</v>
      </c>
      <c r="AJ836" s="5">
        <v>0</v>
      </c>
      <c r="AK836" s="5">
        <f t="shared" si="474"/>
        <v>24</v>
      </c>
      <c r="AM836" s="22" t="s">
        <v>162</v>
      </c>
      <c r="AN836" s="5">
        <f>$M841</f>
        <v>24</v>
      </c>
      <c r="AO836" s="5">
        <v>0</v>
      </c>
      <c r="AP836" s="5">
        <f t="shared" si="475"/>
        <v>24</v>
      </c>
      <c r="AR836" s="22" t="s">
        <v>162</v>
      </c>
      <c r="AS836" s="5">
        <f>$M841</f>
        <v>24</v>
      </c>
      <c r="AT836" s="5">
        <v>0</v>
      </c>
      <c r="AU836" s="5">
        <f t="shared" si="476"/>
        <v>24</v>
      </c>
      <c r="AW836" s="22" t="s">
        <v>162</v>
      </c>
      <c r="AX836" s="5">
        <f>$M841</f>
        <v>24</v>
      </c>
      <c r="AY836" s="5">
        <v>0</v>
      </c>
      <c r="AZ836" s="5">
        <f t="shared" si="477"/>
        <v>24</v>
      </c>
      <c r="BB836" s="22" t="s">
        <v>162</v>
      </c>
      <c r="BC836" s="5">
        <f>$M841</f>
        <v>24</v>
      </c>
      <c r="BD836" s="5">
        <v>0</v>
      </c>
      <c r="BE836" s="5">
        <f t="shared" si="478"/>
        <v>24</v>
      </c>
      <c r="BG836" s="22" t="s">
        <v>162</v>
      </c>
      <c r="BH836" s="5">
        <f>$M841</f>
        <v>24</v>
      </c>
      <c r="BI836" s="5">
        <v>0</v>
      </c>
      <c r="BJ836" s="5">
        <f t="shared" si="479"/>
        <v>24</v>
      </c>
      <c r="BL836" s="22" t="s">
        <v>162</v>
      </c>
      <c r="BM836" s="5">
        <f>$M841</f>
        <v>24</v>
      </c>
      <c r="BN836" s="5">
        <v>0</v>
      </c>
      <c r="BO836" s="5">
        <f t="shared" si="480"/>
        <v>24</v>
      </c>
      <c r="BQ836" s="22" t="s">
        <v>162</v>
      </c>
      <c r="BR836" s="5">
        <f>$M841</f>
        <v>24</v>
      </c>
      <c r="BS836" s="5">
        <v>0</v>
      </c>
      <c r="BT836" s="5">
        <f t="shared" si="481"/>
        <v>24</v>
      </c>
    </row>
    <row r="837" spans="5:72" x14ac:dyDescent="0.3">
      <c r="E837" s="22" t="s">
        <v>139</v>
      </c>
      <c r="F837" s="6"/>
      <c r="G837" s="5">
        <f>IFERROR(INDEX(BuffData!$B$3:$W$119, MATCH($E823, BuffData!$A$3:$A$119, 0), MATCH($E837, BuffData!$B$2:$W$2, 0)),-1)</f>
        <v>0</v>
      </c>
      <c r="H837" s="5">
        <f>IFERROR(INDEX(BuffData!$X$3:$AS$119, MATCH(H822, BuffData!$A$3:$A$119, 0), MATCH($E837, BuffData!$X$2:$AS$2, 0)),-1)</f>
        <v>-1</v>
      </c>
      <c r="I837" s="5">
        <f>IFERROR(INDEX(BuffData!$AT$3:$BO$119, MATCH(I$16, BuffData!$A$3:$A$119, 0), MATCH($E837, BuffData!$AT$2:$BO$2, 0)),-1)</f>
        <v>0</v>
      </c>
      <c r="J837" s="5">
        <f>IFERROR(INDEX(BuffData!$AT$3:$BO$119, MATCH(J$16, BuffData!$A$3:$A$119, 0), MATCH($E837, BuffData!$AT$2:$BO$2, 0)),-1)</f>
        <v>0</v>
      </c>
      <c r="K837" s="5">
        <f>IFERROR(INDEX(BuffData!$AT$3:$BO$119, MATCH(K$16, BuffData!$A$3:$A$119, 0), MATCH($E837, BuffData!$AT$2:$BO$2, 0)),-1)</f>
        <v>0</v>
      </c>
      <c r="L837" s="5">
        <f>IFERROR(INDEX(SeasonData!$A$3:$W$27, MATCH(L$16, SeasonData!$A$3:$A$116, 0), MATCH(E837, SeasonData!$A$2:$W$2, 0)),-1)</f>
        <v>0</v>
      </c>
      <c r="M837" s="5">
        <f t="shared" si="483"/>
        <v>-1</v>
      </c>
      <c r="N837" s="5" t="s">
        <v>104</v>
      </c>
      <c r="O837" s="5">
        <f>$M842</f>
        <v>-1</v>
      </c>
      <c r="P837" s="5">
        <v>0</v>
      </c>
      <c r="Q837" s="5">
        <f t="shared" si="470"/>
        <v>-1</v>
      </c>
      <c r="S837" s="5" t="s">
        <v>104</v>
      </c>
      <c r="T837" s="5">
        <f>$M842</f>
        <v>-1</v>
      </c>
      <c r="U837" s="5">
        <v>0</v>
      </c>
      <c r="V837" s="5">
        <f t="shared" si="471"/>
        <v>-1</v>
      </c>
      <c r="X837" s="5" t="s">
        <v>104</v>
      </c>
      <c r="Y837" s="5">
        <f>$M842</f>
        <v>-1</v>
      </c>
      <c r="Z837" s="5">
        <v>0</v>
      </c>
      <c r="AA837" s="5">
        <f t="shared" si="472"/>
        <v>-1</v>
      </c>
      <c r="AC837" s="5" t="s">
        <v>104</v>
      </c>
      <c r="AD837" s="5">
        <f>$M842</f>
        <v>-1</v>
      </c>
      <c r="AE837" s="5">
        <v>0</v>
      </c>
      <c r="AF837" s="5">
        <f t="shared" si="473"/>
        <v>-1</v>
      </c>
      <c r="AH837" s="5" t="s">
        <v>104</v>
      </c>
      <c r="AI837" s="5">
        <f>$M842</f>
        <v>-1</v>
      </c>
      <c r="AJ837" s="5">
        <v>0</v>
      </c>
      <c r="AK837" s="5">
        <f t="shared" si="474"/>
        <v>-1</v>
      </c>
      <c r="AM837" s="5" t="s">
        <v>104</v>
      </c>
      <c r="AN837" s="5">
        <f>$M842</f>
        <v>-1</v>
      </c>
      <c r="AO837" s="5">
        <v>0</v>
      </c>
      <c r="AP837" s="5">
        <f t="shared" si="475"/>
        <v>-1</v>
      </c>
      <c r="AR837" s="5" t="s">
        <v>104</v>
      </c>
      <c r="AS837" s="5">
        <f>$M842</f>
        <v>-1</v>
      </c>
      <c r="AT837" s="5">
        <v>0</v>
      </c>
      <c r="AU837" s="5">
        <f t="shared" si="476"/>
        <v>-1</v>
      </c>
      <c r="AW837" s="5" t="s">
        <v>104</v>
      </c>
      <c r="AX837" s="5">
        <f>$M842</f>
        <v>-1</v>
      </c>
      <c r="AY837" s="5">
        <v>0</v>
      </c>
      <c r="AZ837" s="5">
        <f t="shared" si="477"/>
        <v>-1</v>
      </c>
      <c r="BB837" s="5" t="s">
        <v>104</v>
      </c>
      <c r="BC837" s="5">
        <f>$M842</f>
        <v>-1</v>
      </c>
      <c r="BD837" s="5">
        <v>0</v>
      </c>
      <c r="BE837" s="5">
        <f t="shared" si="478"/>
        <v>-1</v>
      </c>
      <c r="BG837" s="5" t="s">
        <v>104</v>
      </c>
      <c r="BH837" s="5">
        <f>$M842</f>
        <v>-1</v>
      </c>
      <c r="BI837" s="5">
        <v>0</v>
      </c>
      <c r="BJ837" s="5">
        <f t="shared" si="479"/>
        <v>-1</v>
      </c>
      <c r="BL837" s="5" t="s">
        <v>104</v>
      </c>
      <c r="BM837" s="5">
        <f>$M842</f>
        <v>-1</v>
      </c>
      <c r="BN837" s="5">
        <v>0</v>
      </c>
      <c r="BO837" s="5">
        <f t="shared" si="480"/>
        <v>-1</v>
      </c>
      <c r="BQ837" s="5" t="s">
        <v>104</v>
      </c>
      <c r="BR837" s="5">
        <f>$M842</f>
        <v>-1</v>
      </c>
      <c r="BS837" s="5">
        <v>0</v>
      </c>
      <c r="BT837" s="5">
        <f t="shared" si="481"/>
        <v>-1</v>
      </c>
    </row>
    <row r="838" spans="5:72" x14ac:dyDescent="0.3">
      <c r="E838" s="22" t="s">
        <v>137</v>
      </c>
      <c r="F838" s="6"/>
      <c r="G838" s="5">
        <f>IFERROR(INDEX(BuffData!$B$3:$W$119, MATCH($E823, BuffData!$A$3:$A$119, 0), MATCH($E838, BuffData!$B$2:$W$2, 0)),-1)</f>
        <v>0</v>
      </c>
      <c r="H838" s="5">
        <f>IFERROR(INDEX(BuffData!$X$3:$AS$119, MATCH(H822, BuffData!$A$3:$A$119, 0), MATCH($E838, BuffData!$X$2:$AS$2, 0)),-1)</f>
        <v>-1</v>
      </c>
      <c r="I838" s="5">
        <f>IFERROR(INDEX(BuffData!$AT$3:$BO$119, MATCH(I$16, BuffData!$A$3:$A$119, 0), MATCH($E838, BuffData!$AT$2:$BO$2, 0)),-1)</f>
        <v>0</v>
      </c>
      <c r="J838" s="5">
        <f>IFERROR(INDEX(BuffData!$AT$3:$BO$119, MATCH(J$16, BuffData!$A$3:$A$119, 0), MATCH($E838, BuffData!$AT$2:$BO$2, 0)),-1)</f>
        <v>0</v>
      </c>
      <c r="K838" s="5">
        <f>IFERROR(INDEX(BuffData!$AT$3:$BO$119, MATCH(K$16, BuffData!$A$3:$A$119, 0), MATCH($E838, BuffData!$AT$2:$BO$2, 0)),-1)</f>
        <v>0</v>
      </c>
      <c r="L838" s="5">
        <f>IFERROR(INDEX(SeasonData!$A$3:$W$27, MATCH(L$16, SeasonData!$A$3:$A$116, 0), MATCH(E838, SeasonData!$A$2:$W$2, 0)),-1)</f>
        <v>0</v>
      </c>
      <c r="M838" s="5">
        <f t="shared" si="483"/>
        <v>-1</v>
      </c>
      <c r="N838" s="5" t="s">
        <v>110</v>
      </c>
      <c r="O838" s="5">
        <f>$M843</f>
        <v>-1</v>
      </c>
      <c r="P838" s="5">
        <v>0</v>
      </c>
      <c r="Q838" s="5">
        <f t="shared" si="470"/>
        <v>-1</v>
      </c>
      <c r="S838" s="5" t="s">
        <v>110</v>
      </c>
      <c r="T838" s="5">
        <f>$M843</f>
        <v>-1</v>
      </c>
      <c r="U838" s="5">
        <v>0</v>
      </c>
      <c r="V838" s="5">
        <f t="shared" si="471"/>
        <v>-1</v>
      </c>
      <c r="X838" s="5" t="s">
        <v>110</v>
      </c>
      <c r="Y838" s="5">
        <f>$M843</f>
        <v>-1</v>
      </c>
      <c r="Z838" s="5">
        <v>0</v>
      </c>
      <c r="AA838" s="5">
        <f t="shared" si="472"/>
        <v>-1</v>
      </c>
      <c r="AC838" s="5" t="s">
        <v>110</v>
      </c>
      <c r="AD838" s="5">
        <f>$M843</f>
        <v>-1</v>
      </c>
      <c r="AE838" s="5">
        <v>0</v>
      </c>
      <c r="AF838" s="5">
        <f t="shared" si="473"/>
        <v>-1</v>
      </c>
      <c r="AH838" s="5" t="s">
        <v>110</v>
      </c>
      <c r="AI838" s="5">
        <f>$M843</f>
        <v>-1</v>
      </c>
      <c r="AJ838" s="5">
        <v>0</v>
      </c>
      <c r="AK838" s="5">
        <f t="shared" si="474"/>
        <v>-1</v>
      </c>
      <c r="AM838" s="5" t="s">
        <v>110</v>
      </c>
      <c r="AN838" s="5">
        <f>$M843</f>
        <v>-1</v>
      </c>
      <c r="AO838" s="5">
        <v>0</v>
      </c>
      <c r="AP838" s="5">
        <f t="shared" si="475"/>
        <v>-1</v>
      </c>
      <c r="AR838" s="5" t="s">
        <v>110</v>
      </c>
      <c r="AS838" s="5">
        <f>$M843</f>
        <v>-1</v>
      </c>
      <c r="AT838" s="5">
        <v>0</v>
      </c>
      <c r="AU838" s="5">
        <f t="shared" si="476"/>
        <v>-1</v>
      </c>
      <c r="AW838" s="5" t="s">
        <v>110</v>
      </c>
      <c r="AX838" s="5">
        <f>$M843</f>
        <v>-1</v>
      </c>
      <c r="AY838" s="5">
        <v>0</v>
      </c>
      <c r="AZ838" s="5">
        <f t="shared" si="477"/>
        <v>-1</v>
      </c>
      <c r="BB838" s="5" t="s">
        <v>110</v>
      </c>
      <c r="BC838" s="5">
        <f>$M843</f>
        <v>-1</v>
      </c>
      <c r="BD838" s="5">
        <v>0</v>
      </c>
      <c r="BE838" s="5">
        <f t="shared" si="478"/>
        <v>-1</v>
      </c>
      <c r="BG838" s="5" t="s">
        <v>110</v>
      </c>
      <c r="BH838" s="5">
        <f>$M843</f>
        <v>-1</v>
      </c>
      <c r="BI838" s="5">
        <v>0</v>
      </c>
      <c r="BJ838" s="5">
        <f t="shared" si="479"/>
        <v>-1</v>
      </c>
      <c r="BL838" s="5" t="s">
        <v>110</v>
      </c>
      <c r="BM838" s="5">
        <f>$M843</f>
        <v>-1</v>
      </c>
      <c r="BN838" s="5">
        <v>0</v>
      </c>
      <c r="BO838" s="5">
        <f t="shared" si="480"/>
        <v>-1</v>
      </c>
      <c r="BQ838" s="5" t="s">
        <v>110</v>
      </c>
      <c r="BR838" s="5">
        <f>$M843</f>
        <v>-1</v>
      </c>
      <c r="BS838" s="5">
        <v>0</v>
      </c>
      <c r="BT838" s="5">
        <f t="shared" si="481"/>
        <v>-1</v>
      </c>
    </row>
    <row r="839" spans="5:72" x14ac:dyDescent="0.3">
      <c r="E839" s="22" t="s">
        <v>138</v>
      </c>
      <c r="F839" s="6"/>
      <c r="G839" s="5">
        <f>IFERROR(INDEX(BuffData!$B$3:$W$119, MATCH($E823, BuffData!$A$3:$A$119, 0), MATCH($E839, BuffData!$B$2:$W$2, 0)),-1)</f>
        <v>0</v>
      </c>
      <c r="H839" s="5">
        <f>IFERROR(INDEX(BuffData!$X$3:$AS$119, MATCH(H822, BuffData!$A$3:$A$119, 0), MATCH($E839, BuffData!$X$2:$AS$2, 0)),-1)</f>
        <v>-1</v>
      </c>
      <c r="I839" s="5">
        <f>IFERROR(INDEX(BuffData!$AT$3:$BO$119, MATCH(I$16, BuffData!$A$3:$A$119, 0), MATCH($E839, BuffData!$AT$2:$BO$2, 0)),-1)</f>
        <v>0</v>
      </c>
      <c r="J839" s="5">
        <f>IFERROR(INDEX(BuffData!$AT$3:$BO$119, MATCH(J$16, BuffData!$A$3:$A$119, 0), MATCH($E839, BuffData!$AT$2:$BO$2, 0)),-1)</f>
        <v>0</v>
      </c>
      <c r="K839" s="5">
        <f>IFERROR(INDEX(BuffData!$AT$3:$BO$119, MATCH(K$16, BuffData!$A$3:$A$119, 0), MATCH($E839, BuffData!$AT$2:$BO$2, 0)),-1)</f>
        <v>0</v>
      </c>
      <c r="L839" s="5">
        <f>IFERROR(INDEX(SeasonData!$A$3:$W$27, MATCH(L$16, SeasonData!$A$3:$A$116, 0), MATCH(E839, SeasonData!$A$2:$W$2, 0)),-1)</f>
        <v>0</v>
      </c>
      <c r="M839" s="5">
        <f t="shared" si="483"/>
        <v>-1</v>
      </c>
      <c r="N839" s="5" t="s">
        <v>133</v>
      </c>
      <c r="O839" s="5">
        <f>$M844</f>
        <v>-1</v>
      </c>
      <c r="P839" s="5">
        <v>0</v>
      </c>
      <c r="Q839" s="5">
        <f t="shared" si="470"/>
        <v>-1</v>
      </c>
      <c r="S839" s="5" t="s">
        <v>133</v>
      </c>
      <c r="T839" s="5">
        <f>$M844</f>
        <v>-1</v>
      </c>
      <c r="U839" s="5">
        <v>0</v>
      </c>
      <c r="V839" s="5">
        <f t="shared" si="471"/>
        <v>-1</v>
      </c>
      <c r="X839" s="5" t="s">
        <v>133</v>
      </c>
      <c r="Y839" s="5">
        <f>$M844</f>
        <v>-1</v>
      </c>
      <c r="Z839" s="5">
        <v>0</v>
      </c>
      <c r="AA839" s="5">
        <f t="shared" si="472"/>
        <v>-1</v>
      </c>
      <c r="AC839" s="5" t="s">
        <v>133</v>
      </c>
      <c r="AD839" s="5">
        <f>$M844</f>
        <v>-1</v>
      </c>
      <c r="AE839" s="5">
        <v>0</v>
      </c>
      <c r="AF839" s="5">
        <f t="shared" si="473"/>
        <v>-1</v>
      </c>
      <c r="AH839" s="5" t="s">
        <v>133</v>
      </c>
      <c r="AI839" s="5">
        <f>$M844</f>
        <v>-1</v>
      </c>
      <c r="AJ839" s="5">
        <v>0</v>
      </c>
      <c r="AK839" s="5">
        <f t="shared" si="474"/>
        <v>-1</v>
      </c>
      <c r="AM839" s="5" t="s">
        <v>133</v>
      </c>
      <c r="AN839" s="5">
        <f>$M844</f>
        <v>-1</v>
      </c>
      <c r="AO839" s="5">
        <v>0</v>
      </c>
      <c r="AP839" s="5">
        <f t="shared" si="475"/>
        <v>-1</v>
      </c>
      <c r="AR839" s="5" t="s">
        <v>133</v>
      </c>
      <c r="AS839" s="5">
        <f>$M844</f>
        <v>-1</v>
      </c>
      <c r="AT839" s="5">
        <v>0</v>
      </c>
      <c r="AU839" s="5">
        <f t="shared" si="476"/>
        <v>-1</v>
      </c>
      <c r="AW839" s="5" t="s">
        <v>133</v>
      </c>
      <c r="AX839" s="5">
        <f>$M844</f>
        <v>-1</v>
      </c>
      <c r="AY839" s="5">
        <v>0</v>
      </c>
      <c r="AZ839" s="5">
        <f t="shared" si="477"/>
        <v>-1</v>
      </c>
      <c r="BB839" s="5" t="s">
        <v>133</v>
      </c>
      <c r="BC839" s="5">
        <f>$M844</f>
        <v>-1</v>
      </c>
      <c r="BD839" s="5">
        <v>0</v>
      </c>
      <c r="BE839" s="5">
        <f t="shared" si="478"/>
        <v>-1</v>
      </c>
      <c r="BG839" s="5" t="s">
        <v>133</v>
      </c>
      <c r="BH839" s="5">
        <f>$M844</f>
        <v>-1</v>
      </c>
      <c r="BI839" s="5">
        <v>0</v>
      </c>
      <c r="BJ839" s="5">
        <f t="shared" si="479"/>
        <v>-1</v>
      </c>
      <c r="BL839" s="5" t="s">
        <v>133</v>
      </c>
      <c r="BM839" s="5">
        <f>$M844</f>
        <v>-1</v>
      </c>
      <c r="BN839" s="5">
        <v>0</v>
      </c>
      <c r="BO839" s="5">
        <f t="shared" si="480"/>
        <v>-1</v>
      </c>
      <c r="BQ839" s="5" t="s">
        <v>133</v>
      </c>
      <c r="BR839" s="5">
        <f>$M844</f>
        <v>-1</v>
      </c>
      <c r="BS839" s="5">
        <v>0</v>
      </c>
      <c r="BT839" s="5">
        <f t="shared" si="481"/>
        <v>-1</v>
      </c>
    </row>
    <row r="840" spans="5:72" x14ac:dyDescent="0.3">
      <c r="E840" s="22" t="s">
        <v>123</v>
      </c>
      <c r="F840" s="6"/>
      <c r="G840" s="5">
        <f>IFERROR(INDEX(BuffData!$B$3:$W$119, MATCH($E823, BuffData!$A$3:$A$119, 0), MATCH($E840, BuffData!$B$2:$W$2, 0)),-1)</f>
        <v>0</v>
      </c>
      <c r="H840" s="5">
        <f>IFERROR(
  IF(
    TRIM(INDEX(CharacterData!$G$3:$G$36, MATCH($E823, CharacterData!$A$3:$A$36, 0))) =
    TRIM(INDEX(CharacterData!$G$3:$G$36, MATCH(H822, CharacterData!$A$3:$A$36, 0))),
    INDEX(BuffData!$X$3:$AS$119,
          MATCH(H822, BuffData!$A$3:$A$119, 0),
          MATCH($E840, BuffData!$X$2:$AS$2, 0)
    ),
    0
  ),
-1
)</f>
        <v>-1</v>
      </c>
      <c r="I840" s="5">
        <f>IFERROR(
  IF(
    TRIM(INDEX(CharacterData!$G$3:$G$36, MATCH($E823, CharacterData!$A$3:$A$36, 0))) =
    TRIM(INDEX(CharacterData!$G$3:$G$36, MATCH(I822, CharacterData!$A$3:$A$36, 0))),
    INDEX(BuffData!$AT$3:$BO$119,
          MATCH(I822, BuffData!$A$3:$A$119, 0),
          MATCH($E840, BuffData!$AT$2:$BO$2, 0)
    ),
    0
  ),
-1
)</f>
        <v>0</v>
      </c>
      <c r="J840" s="5">
        <f>IFERROR(
  IF(
    TRIM(INDEX(CharacterData!$G$3:$G$36, MATCH($E823, CharacterData!$A$3:$A$36, 0))) =
    TRIM(INDEX(CharacterData!$G$3:$G$36, MATCH(J822, CharacterData!$A$3:$A$36, 0))),
    INDEX(BuffData!$AT$3:$BO$119,
          MATCH(J822, BuffData!$A$3:$A$119, 0),
          MATCH($E840, BuffData!$AT$2:$BO$2, 0)
    ),
    0
  ),
-1
)</f>
        <v>0</v>
      </c>
      <c r="K840" s="5">
        <f>IFERROR(
  IF(
    TRIM(INDEX(CharacterData!$G$3:$G$36, MATCH($E823, CharacterData!$A$3:$A$36, 0))) =
    TRIM(INDEX(CharacterData!$G$3:$G$36, MATCH(K822, CharacterData!$A$3:$A$36, 0))),
    INDEX(BuffData!$AT$3:$BO$119,
          MATCH(K822, BuffData!$A$3:$A$119, 0),
          MATCH($E840, BuffData!$AT$2:$BO$2, 0)
    ),
    0
  ),
-1
)</f>
        <v>0</v>
      </c>
      <c r="L840" s="5">
        <f>IFERROR(
  IF(
    TRIM(INDEX(CharacterData!$G$3:$G$36, MATCH($E823, CharacterData!$A$3:$A$36, 0))) =
    TRIM(INDEX(CharacterData!$G$3:$G$36, MATCH(L822, CharacterData!$A$3:$A$36, 0))),
    INDEX(SeasonData!$A$3:$W$27,
          MATCH(L822, SeasonData!$A$3:$A$27, 0),
          MATCH($E840, SeasonData!$A$2:$W$2, 0)
    ),
    0
  ),
-1
)</f>
        <v>0</v>
      </c>
      <c r="M840" s="5">
        <f t="shared" si="483"/>
        <v>-1</v>
      </c>
    </row>
    <row r="841" spans="5:72" x14ac:dyDescent="0.3">
      <c r="E841" s="22" t="s">
        <v>162</v>
      </c>
      <c r="F841" s="6"/>
      <c r="G841" s="5">
        <f>IFERROR(INDEX(BuffData!$B$3:$W$119, MATCH($E823, BuffData!$A$3:$A$119, 0), MATCH($E841, BuffData!$B$2:$W$2, 0)),-1)</f>
        <v>0</v>
      </c>
      <c r="H841" s="5">
        <f>IFERROR(INDEX(BuffData!$X$3:$AS$119, MATCH(H822, BuffData!$A$3:$A$119, 0), MATCH($E841, BuffData!$X$2:$AS$2, 0)),-1)</f>
        <v>-1</v>
      </c>
      <c r="I841" s="5">
        <f>IFERROR(INDEX(BuffData!$AT$3:$BO$119, MATCH(I$16, BuffData!$A$3:$A$119, 0), MATCH($E841, BuffData!$AT$2:$BO$2, 0)),-1)</f>
        <v>0</v>
      </c>
      <c r="J841" s="5">
        <f>IFERROR(INDEX(BuffData!$AT$3:$BO$119, MATCH(J$16, BuffData!$A$3:$A$119, 0), MATCH($E841, BuffData!$AT$2:$BO$2, 0)),-1)</f>
        <v>0</v>
      </c>
      <c r="K841" s="5">
        <f>IFERROR(INDEX(BuffData!$AT$3:$BO$119, MATCH(K$16, BuffData!$A$3:$A$119, 0), MATCH($E841, BuffData!$AT$2:$BO$2, 0)),-1)</f>
        <v>25</v>
      </c>
      <c r="L841" s="5">
        <f>IFERROR(INDEX(SeasonData!$A$3:$W$27, MATCH(L$16, SeasonData!$A$3:$A$116, 0), MATCH(E841, SeasonData!$A$2:$W$2, 0)),-1)</f>
        <v>0</v>
      </c>
      <c r="M841" s="5">
        <f>SUM(G841:L841)</f>
        <v>24</v>
      </c>
      <c r="O841" s="5" t="s">
        <v>167</v>
      </c>
      <c r="P841" s="5">
        <f>Q826 * (Q827+100)/100 * Q828/100 * ((1-Q829/100) + Q829/100*Q830/100) * (Q831+Q832+Q833+100)/100 * (Q834+Q835+Q836+100)/100 * (800 + 8*$N$3 ) / (800 + 8*$N$3 + (792 + 8*$N$4)*(1-Q837/100)) * (1+Q838/100) * (1 - $Q$3/100 + Q839/100)</f>
        <v>13762.345377279396</v>
      </c>
      <c r="T841" s="5" t="s">
        <v>167</v>
      </c>
      <c r="U841" s="5">
        <f>V826 * (V827+100)/100 * V828/100 * ((1-V829/100) + V829/100*V830/100) * (V831+V832+V833+100)/100 * (V834+V835+V836+100)/100 * (800 + 8*$N$3 ) / (800 + 8*$N$3 + (792 + 8*$N$4)*(1-V837/100)) * (1+V838/100) * (1 - $Q$3/100 + V839/100)</f>
        <v>50125.539537740631</v>
      </c>
      <c r="Y841" s="5" t="s">
        <v>167</v>
      </c>
      <c r="Z841" s="5">
        <f>AA826 * (AA827+100)/100 * AA828/100 * ((1-AA829/100) + AA829/100*AA830/100) * (AA831+AA832+AA833+100)/100 * (AA834+AA835+AA836+100)/100 * (800 + 8*$N$3 ) / (800 + 8*$N$3 + (792 + 8*$N$4)*(1-AA837/100)) * (1+AA838/100) * (1 - $Q$3/100 + AA839/100)</f>
        <v>82172.602290491282</v>
      </c>
      <c r="AD841" s="5" t="s">
        <v>167</v>
      </c>
      <c r="AE841" s="5">
        <f>AF826 * (AF827+100)/100 * AF828/100 * ((1-AF829/100) + AF829/100*AF830/100) * (AF831+AF832+AF833+100)/100 * (AF834+AF835+AF836+100)/100 * (800 + 8*$N$3 ) / (800 + 8*$N$3 + (792 + 8*$N$4)*(1-AF837/100)) * (1+AF838/100) * (1 - $Q$3/100 + AF839/100)</f>
        <v>43590.284111375637</v>
      </c>
      <c r="AI841" s="5" t="s">
        <v>167</v>
      </c>
      <c r="AJ841" s="5">
        <f>AK826 * (AK827+100)/100 * AK828/100 * ((1-AK829/100) + AK829/100*AK830/100) * (AK831+AK832+AK833+100)/100 * (AK834+AK835+AK836+100)/100 * (800 + 8*$N$3 ) / (800 + 8*$N$3 + (792 + 8*$N$4)*(1-AK837/100)) * (1+AK838/100) * (1 - $Q$3/100 + AK839/100)</f>
        <v>11765.064906179105</v>
      </c>
      <c r="AN841" s="5" t="s">
        <v>167</v>
      </c>
      <c r="AO841" s="5">
        <f>AP826 * (AP827+100)/100 * AP828/100 * ((1-AP829/100) + AP829/100*AP830/100) * (AP831+AP832+AP833+100)/100 * (AP834+AP835+AP836+100)/100 * (800 + 8*$N$3 ) / (800 + 8*$N$3 + (792 + 8*$N$4)*(1-AP837/100)) * (1+AP838/100) * (1 - $Q$3/100 + AP839/100)</f>
        <v>20559.776019873196</v>
      </c>
      <c r="AS841" s="5" t="s">
        <v>167</v>
      </c>
      <c r="AT841" s="5">
        <f>AU826 * (AU827+100)/100 * AU828/100 * ((1-AU829/100) + AU829/100*AU830/100) * (AU831+AU832+AU833+100)/100 * (AU834+AU835+AU836+100)/100 * (800 + 8*$N$3 ) / (800 + 8*$N$3 + (792 + 8*$N$4)*(1-AU837/100)) * (1+AU838/100) * (1 - $Q$3/100 + AU839/100)</f>
        <v>82172.602290491282</v>
      </c>
      <c r="AX841" s="5" t="s">
        <v>167</v>
      </c>
      <c r="AY841" s="5">
        <f>AZ826 * (AZ827+100)/100 * AZ828/100 * ((1-AZ829/100) + AZ829/100*AZ830/100) * (AZ831+AZ832+AZ833+100)/100 * (AZ834+AZ835+AZ836+100)/100 * (800 + 8*$N$3 ) / (800 + 8*$N$3 + (792 + 8*$N$4)*(1-AZ837/100)) * (1+AZ838/100) * (1 - $Q$3/100 + AZ839/100)</f>
        <v>43590.284111375637</v>
      </c>
      <c r="BC841" s="5" t="s">
        <v>167</v>
      </c>
      <c r="BD841" s="5">
        <f>BE826 * (BE827+100)/100 * BE828/100 * ((1-BE829/100) + BE829/100*BE830/100) * (BE831+BE832+BE833+100)/100 * (BE834+BE835+BE836+100)/100 * (800 + 8*$N$3 ) / (800 + 8*$N$3 + (792 + 8*$N$4)*(1-BE837/100)) * (1+BE838/100) * (1 - $Q$3/100 + BE839/100)</f>
        <v>11765.064906179105</v>
      </c>
      <c r="BH841" s="5" t="s">
        <v>167</v>
      </c>
      <c r="BI841" s="5">
        <f>BJ826 * (BJ827+100)/100 * BJ828/100 * ((1-BJ829/100) + BJ829/100*BJ830/100) * (BJ831+BJ832+BJ833+100)/100 * (BJ834+BJ835+BJ836+100)/100 * (800 + 8*$N$3 ) / (800 + 8*$N$3 + (792 + 8*$N$4)*(1-BJ837/100)) * (1+BJ838/100) * (1 - $Q$3/100 + BJ839/100)</f>
        <v>20559.776019873196</v>
      </c>
      <c r="BM841" s="5" t="s">
        <v>167</v>
      </c>
      <c r="BN841" s="5">
        <f>BO826 * (BO827+100)/100 * BO828/100 * ((1-BO829/100) + BO829/100*BO830/100) * (BO831+BO832+BO833+100)/100 * (BO834+BO835+BO836+100)/100 * (800 + 8*$N$3 ) / (800 + 8*$N$3 + (792 + 8*$N$4)*(1-BO837/100)) * (1+BO838/100) * (1 - $Q$3/100 + BO839/100)</f>
        <v>82172.602290491282</v>
      </c>
      <c r="BR841" s="5" t="s">
        <v>167</v>
      </c>
      <c r="BS841" s="5">
        <f>BT826 * (BT827+100)/100 * BT828/100 * ((1-BT829/100) + BT829/100*BT830/100) * (BT831+BT832+BT833+100)/100 * (BT834+BT835+BT836+100)/100 * (800 + 8*$N$3 ) / (800 + 8*$N$3 + (792 + 8*$N$4)*(1-BT837/100)) * (1+BT838/100) * (1 - $Q$3/100 + BT839/100)</f>
        <v>40698.605871743246</v>
      </c>
    </row>
    <row r="842" spans="5:72" x14ac:dyDescent="0.3">
      <c r="E842" s="5" t="s">
        <v>104</v>
      </c>
      <c r="F842" s="6"/>
      <c r="G842" s="5">
        <f>IFERROR(INDEX(BuffData!$B$3:$W$119, MATCH($E823, BuffData!$A$3:$A$119, 0), MATCH($E842, BuffData!$B$2:$W$2, 0)),-1)</f>
        <v>0</v>
      </c>
      <c r="H842" s="5">
        <f>IFERROR(INDEX(BuffData!$X$3:$AS$119, MATCH(H822, BuffData!$A$3:$A$119, 0), MATCH($E842, BuffData!$X$2:$AS$2, 0)),-1)</f>
        <v>-1</v>
      </c>
      <c r="I842" s="5">
        <f>IFERROR(INDEX(BuffData!$AT$3:$BO$119, MATCH(I$16, BuffData!$A$3:$A$119, 0), MATCH($E842, BuffData!$AT$2:$BO$2, 0)),-1)</f>
        <v>0</v>
      </c>
      <c r="J842" s="5">
        <f>IFERROR(INDEX(BuffData!$AT$3:$BO$119, MATCH(J$16, BuffData!$A$3:$A$119, 0), MATCH($E842, BuffData!$AT$2:$BO$2, 0)),-1)</f>
        <v>0</v>
      </c>
      <c r="K842" s="5">
        <f>IFERROR(INDEX(BuffData!$AT$3:$BO$119, MATCH(K$16, BuffData!$A$3:$A$119, 0), MATCH($E842, BuffData!$AT$2:$BO$2, 0)),-1)</f>
        <v>0</v>
      </c>
      <c r="L842" s="5">
        <f>IFERROR(INDEX(SeasonData!$A$3:$W$27, MATCH(L$16, SeasonData!$A$3:$A$116, 0), MATCH(E842, SeasonData!$A$2:$W$2, 0)),-1)</f>
        <v>0</v>
      </c>
      <c r="M842" s="5">
        <f t="shared" ref="M842:M844" si="484">SUM(G842:L842)</f>
        <v>-1</v>
      </c>
    </row>
    <row r="843" spans="5:72" x14ac:dyDescent="0.3">
      <c r="E843" s="5" t="s">
        <v>110</v>
      </c>
      <c r="F843" s="6"/>
      <c r="G843" s="5">
        <f>IFERROR(INDEX(BuffData!$B$3:$W$119, MATCH($E823, BuffData!$A$3:$A$119, 0), MATCH($E843, BuffData!$B$2:$W$2, 0)),-1)</f>
        <v>0</v>
      </c>
      <c r="H843" s="5">
        <f>IFERROR(INDEX(BuffData!$X$3:$AS$119, MATCH(H822, BuffData!$A$3:$A$119, 0), MATCH($E843, BuffData!$X$2:$AS$2, 0)),-1)</f>
        <v>-1</v>
      </c>
      <c r="I843" s="5">
        <f>IFERROR(INDEX(BuffData!$AT$3:$BO$119, MATCH(I$16, BuffData!$A$3:$A$119, 0), MATCH($E843, BuffData!$AT$2:$BO$2, 0)),-1)</f>
        <v>0</v>
      </c>
      <c r="J843" s="5">
        <f>IFERROR(INDEX(BuffData!$AT$3:$BO$119, MATCH(J$16, BuffData!$A$3:$A$119, 0), MATCH($E843, BuffData!$AT$2:$BO$2, 0)),-1)</f>
        <v>0</v>
      </c>
      <c r="K843" s="5">
        <f>IFERROR(INDEX(BuffData!$AT$3:$BO$119, MATCH(K$16, BuffData!$A$3:$A$119, 0), MATCH($E843, BuffData!$AT$2:$BO$2, 0)),-1)</f>
        <v>0</v>
      </c>
      <c r="L843" s="5">
        <f>IFERROR(INDEX(SeasonData!$A$3:$W$27, MATCH(L$16, SeasonData!$A$3:$A$116, 0), MATCH(E843, SeasonData!$A$2:$W$2, 0)),-1)</f>
        <v>0</v>
      </c>
      <c r="M843" s="5">
        <f t="shared" si="484"/>
        <v>-1</v>
      </c>
    </row>
    <row r="844" spans="5:72" x14ac:dyDescent="0.3">
      <c r="E844" s="5" t="s">
        <v>133</v>
      </c>
      <c r="F844" s="6"/>
      <c r="G844" s="5">
        <f>IFERROR(INDEX(BuffData!$B$3:$W$119, MATCH($E823, BuffData!$A$3:$A$119, 0), MATCH($E844, BuffData!$B$2:$W$2, 0)),-1)</f>
        <v>0</v>
      </c>
      <c r="H844" s="5">
        <f>IFERROR(INDEX(BuffData!$X$3:$AS$119, MATCH(H822, BuffData!$A$3:$A$119, 0), MATCH($E844, BuffData!$X$2:$AS$2, 0)),-1)</f>
        <v>-1</v>
      </c>
      <c r="I844" s="5">
        <f>IFERROR(INDEX(BuffData!$AT$3:$BO$119, MATCH(I$16, BuffData!$A$3:$A$119, 0), MATCH($E844, BuffData!$AT$2:$BO$2, 0)),-1)</f>
        <v>0</v>
      </c>
      <c r="J844" s="5">
        <f>IFERROR(INDEX(BuffData!$AT$3:$BO$119, MATCH(J$16, BuffData!$A$3:$A$119, 0), MATCH($E844, BuffData!$AT$2:$BO$2, 0)),-1)</f>
        <v>0</v>
      </c>
      <c r="K844" s="5">
        <f>IFERROR(INDEX(BuffData!$AT$3:$BO$119, MATCH(K$16, BuffData!$A$3:$A$119, 0), MATCH($E844, BuffData!$AT$2:$BO$2, 0)),-1)</f>
        <v>0</v>
      </c>
      <c r="L844" s="5">
        <f>IFERROR(INDEX(SeasonData!$A$3:$W$27, MATCH(L$16, SeasonData!$A$3:$A$116, 0), MATCH(E844, SeasonData!$A$2:$W$2, 0)),-1)</f>
        <v>0</v>
      </c>
      <c r="M844" s="5">
        <f t="shared" si="484"/>
        <v>-1</v>
      </c>
    </row>
    <row r="848" spans="5:72" x14ac:dyDescent="0.3">
      <c r="H848" s="5" t="str">
        <f>IFERROR(
  CHOOSE(
    MATCH(E849, $E$2:$E$4, 0),
    $E$3, $E$4, $E$2
  ),
  "선택 필요"
)</f>
        <v>선택 필요</v>
      </c>
      <c r="I848" s="5" t="str">
        <f>$E$2</f>
        <v>유노</v>
      </c>
      <c r="J848" s="5" t="str">
        <f>$E$3</f>
        <v>린네</v>
      </c>
      <c r="K848" s="5" t="str">
        <f>$E$4</f>
        <v>모니에</v>
      </c>
      <c r="L848" s="5" t="str">
        <f>$K$3</f>
        <v>능양</v>
      </c>
      <c r="N848" s="23" t="s">
        <v>152</v>
      </c>
    </row>
    <row r="849" spans="1:62" x14ac:dyDescent="0.3">
      <c r="E849" s="23" t="s">
        <v>75</v>
      </c>
      <c r="F849" s="5" t="s">
        <v>143</v>
      </c>
      <c r="G849" s="5" t="s">
        <v>105</v>
      </c>
      <c r="H849" s="5" t="s">
        <v>142</v>
      </c>
      <c r="I849" s="5" t="s">
        <v>124</v>
      </c>
      <c r="J849" s="5" t="s">
        <v>125</v>
      </c>
      <c r="K849" s="5" t="s">
        <v>151</v>
      </c>
      <c r="L849" s="5" t="s">
        <v>149</v>
      </c>
      <c r="M849" s="5" t="s">
        <v>109</v>
      </c>
      <c r="N849" s="5" t="s">
        <v>150</v>
      </c>
      <c r="O849" s="153" t="s">
        <v>114</v>
      </c>
      <c r="P849" s="154"/>
      <c r="Q849" s="155"/>
      <c r="S849" s="5" t="s">
        <v>150</v>
      </c>
      <c r="T849" s="153" t="s">
        <v>156</v>
      </c>
      <c r="U849" s="154"/>
      <c r="V849" s="155"/>
      <c r="X849" s="5" t="s">
        <v>150</v>
      </c>
      <c r="Y849" s="153" t="s">
        <v>154</v>
      </c>
      <c r="Z849" s="154"/>
      <c r="AA849" s="155"/>
      <c r="AC849" s="5" t="s">
        <v>150</v>
      </c>
      <c r="AD849" s="153" t="s">
        <v>155</v>
      </c>
      <c r="AE849" s="154"/>
      <c r="AF849" s="155"/>
      <c r="AH849" s="5" t="s">
        <v>150</v>
      </c>
      <c r="AI849" s="153" t="s">
        <v>154</v>
      </c>
      <c r="AJ849" s="154"/>
      <c r="AK849" s="155"/>
      <c r="AM849" s="5" t="s">
        <v>150</v>
      </c>
      <c r="AN849" s="153" t="s">
        <v>155</v>
      </c>
      <c r="AO849" s="154"/>
      <c r="AP849" s="155"/>
      <c r="AR849" s="5" t="s">
        <v>150</v>
      </c>
      <c r="AS849" s="153" t="s">
        <v>154</v>
      </c>
      <c r="AT849" s="154"/>
      <c r="AU849" s="155"/>
      <c r="AW849" s="5" t="s">
        <v>150</v>
      </c>
      <c r="AX849" s="153" t="s">
        <v>156</v>
      </c>
      <c r="AY849" s="154"/>
      <c r="AZ849" s="155"/>
      <c r="BB849" s="5" t="s">
        <v>150</v>
      </c>
      <c r="BC849" s="153" t="s">
        <v>154</v>
      </c>
      <c r="BD849" s="154"/>
      <c r="BE849" s="155"/>
      <c r="BG849" s="5" t="s">
        <v>150</v>
      </c>
      <c r="BH849" s="153" t="s">
        <v>157</v>
      </c>
      <c r="BI849" s="154"/>
      <c r="BJ849" s="155"/>
    </row>
    <row r="850" spans="1:62" x14ac:dyDescent="0.3">
      <c r="E850" s="5" t="s">
        <v>115</v>
      </c>
      <c r="F850" s="5">
        <f>INDEX(CharacterData!$A$3:$AV$36, MATCH(E849, CharacterData!$A$3:$A$36, 0), MATCH($E850, CharacterData!$A$2:$AV$2, 0))</f>
        <v>963</v>
      </c>
      <c r="G850" s="6"/>
      <c r="H850" s="6"/>
      <c r="I850" s="6"/>
      <c r="J850" s="6"/>
      <c r="K850" s="6"/>
      <c r="L850" s="6"/>
      <c r="M850" s="5">
        <f>F850</f>
        <v>963</v>
      </c>
      <c r="N850" s="5" t="s">
        <v>118</v>
      </c>
      <c r="O850" s="153" t="s">
        <v>159</v>
      </c>
      <c r="P850" s="154"/>
      <c r="Q850" s="155"/>
      <c r="S850" s="5" t="s">
        <v>118</v>
      </c>
      <c r="T850" s="153" t="s">
        <v>171</v>
      </c>
      <c r="U850" s="154"/>
      <c r="V850" s="155"/>
      <c r="X850" s="5" t="s">
        <v>118</v>
      </c>
      <c r="Y850" s="153" t="s">
        <v>171</v>
      </c>
      <c r="Z850" s="154"/>
      <c r="AA850" s="155"/>
      <c r="AC850" s="5" t="s">
        <v>118</v>
      </c>
      <c r="AD850" s="153" t="s">
        <v>163</v>
      </c>
      <c r="AE850" s="154"/>
      <c r="AF850" s="155"/>
      <c r="AH850" s="5" t="s">
        <v>118</v>
      </c>
      <c r="AI850" s="153" t="s">
        <v>163</v>
      </c>
      <c r="AJ850" s="154"/>
      <c r="AK850" s="155"/>
      <c r="AM850" s="5" t="s">
        <v>118</v>
      </c>
      <c r="AN850" s="153" t="s">
        <v>163</v>
      </c>
      <c r="AO850" s="154"/>
      <c r="AP850" s="155"/>
      <c r="AR850" s="5" t="s">
        <v>118</v>
      </c>
      <c r="AS850" s="153" t="s">
        <v>163</v>
      </c>
      <c r="AT850" s="154"/>
      <c r="AU850" s="155"/>
      <c r="AW850" s="5" t="s">
        <v>118</v>
      </c>
      <c r="AX850" s="153" t="s">
        <v>171</v>
      </c>
      <c r="AY850" s="154"/>
      <c r="AZ850" s="155"/>
      <c r="BB850" s="5" t="s">
        <v>118</v>
      </c>
      <c r="BC850" s="153" t="s">
        <v>171</v>
      </c>
      <c r="BD850" s="154"/>
      <c r="BE850" s="155"/>
      <c r="BG850" s="5" t="s">
        <v>118</v>
      </c>
      <c r="BH850" s="153" t="s">
        <v>172</v>
      </c>
      <c r="BI850" s="154"/>
      <c r="BJ850" s="155"/>
    </row>
    <row r="851" spans="1:62" x14ac:dyDescent="0.3">
      <c r="A851" s="1" t="s">
        <v>75</v>
      </c>
      <c r="B851" s="1" t="s">
        <v>178</v>
      </c>
      <c r="C851" s="1">
        <f>P867+U867+Z867+AE867+AJ867+AO867+AT867+AY867+BD867+BI867+BN867+BS867+BX867+CC867+CH867+CM867</f>
        <v>206156.08793835563</v>
      </c>
      <c r="E851" s="5" t="s">
        <v>116</v>
      </c>
      <c r="F851" s="5">
        <f>INDEX(CharacterData!$A$3:$AV$36, MATCH(E849, CharacterData!$A$3:$A$36, 0), MATCH($E851, CharacterData!$A$2:$AV$2, 0))</f>
        <v>111.3447559709242</v>
      </c>
      <c r="G851" s="5">
        <f>IFERROR(INDEX(BuffData!$B$3:$W$119, MATCH($E849, BuffData!$A$3:$A$119, 0), MATCH("공격력 버프", BuffData!$B$2:$W$2, 0)),-1)</f>
        <v>12</v>
      </c>
      <c r="H851" s="5">
        <f>IFERROR(INDEX(BuffData!$X$3:$AS$119, MATCH(H848, BuffData!$A$3:$A$119, 0), MATCH("공격력 버프", BuffData!$X$2:$AS$2, 0)),-1)</f>
        <v>-1</v>
      </c>
      <c r="I851" s="5">
        <f>IFERROR(INDEX(BuffData!$AT$3:$BO$119, MATCH(I$16, BuffData!$A$3:$A$119, 0), MATCH("공격력 버프", BuffData!$AT$2:$BO$2, 0)),-1)</f>
        <v>0</v>
      </c>
      <c r="J851" s="5">
        <f>IFERROR(INDEX(BuffData!$AT$3:$BO$119, MATCH(J$16, BuffData!$A$3:$A$119, 0), MATCH("공격력 버프", BuffData!$AT$2:$BO$2, 0)),-1)</f>
        <v>0</v>
      </c>
      <c r="K851" s="5">
        <f>IFERROR(INDEX(BuffData!$AT$3:$BO$119, MATCH(K$16, BuffData!$A$3:$A$119, 0), MATCH("공격력 버프", BuffData!$AT$2:$BO$2, 0)),-1)</f>
        <v>25</v>
      </c>
      <c r="L851" s="5">
        <f>IFERROR(INDEX(SeasonData!$A$3:$W$27, MATCH(L$16, SeasonData!$A$3:$A$116, 0), MATCH("공격력 버프", SeasonData!$A$2:$W$2, 0)),-1)</f>
        <v>0</v>
      </c>
      <c r="M851" s="5">
        <f>SUM(F851:L851)</f>
        <v>147.34475597092421</v>
      </c>
      <c r="N851" s="5"/>
      <c r="O851" s="5" t="s">
        <v>112</v>
      </c>
      <c r="P851" s="5" t="s">
        <v>113</v>
      </c>
      <c r="Q851" s="5" t="s">
        <v>111</v>
      </c>
      <c r="S851" s="5"/>
      <c r="T851" s="5" t="s">
        <v>112</v>
      </c>
      <c r="U851" s="5" t="s">
        <v>113</v>
      </c>
      <c r="V851" s="5" t="s">
        <v>111</v>
      </c>
      <c r="X851" s="5"/>
      <c r="Y851" s="5" t="s">
        <v>112</v>
      </c>
      <c r="Z851" s="5" t="s">
        <v>113</v>
      </c>
      <c r="AA851" s="5" t="s">
        <v>111</v>
      </c>
      <c r="AC851" s="5"/>
      <c r="AD851" s="5" t="s">
        <v>112</v>
      </c>
      <c r="AE851" s="5" t="s">
        <v>113</v>
      </c>
      <c r="AF851" s="5" t="s">
        <v>111</v>
      </c>
      <c r="AH851" s="5"/>
      <c r="AI851" s="5" t="s">
        <v>112</v>
      </c>
      <c r="AJ851" s="5" t="s">
        <v>113</v>
      </c>
      <c r="AK851" s="5" t="s">
        <v>111</v>
      </c>
      <c r="AM851" s="5"/>
      <c r="AN851" s="5" t="s">
        <v>112</v>
      </c>
      <c r="AO851" s="5" t="s">
        <v>113</v>
      </c>
      <c r="AP851" s="5" t="s">
        <v>111</v>
      </c>
      <c r="AR851" s="5"/>
      <c r="AS851" s="5" t="s">
        <v>112</v>
      </c>
      <c r="AT851" s="5" t="s">
        <v>113</v>
      </c>
      <c r="AU851" s="5" t="s">
        <v>111</v>
      </c>
      <c r="AW851" s="5"/>
      <c r="AX851" s="5" t="s">
        <v>112</v>
      </c>
      <c r="AY851" s="5" t="s">
        <v>113</v>
      </c>
      <c r="AZ851" s="5" t="s">
        <v>111</v>
      </c>
      <c r="BB851" s="5"/>
      <c r="BC851" s="5" t="s">
        <v>112</v>
      </c>
      <c r="BD851" s="5" t="s">
        <v>113</v>
      </c>
      <c r="BE851" s="5" t="s">
        <v>111</v>
      </c>
      <c r="BG851" s="5"/>
      <c r="BH851" s="5" t="s">
        <v>112</v>
      </c>
      <c r="BI851" s="5" t="s">
        <v>113</v>
      </c>
      <c r="BJ851" s="5" t="s">
        <v>111</v>
      </c>
    </row>
    <row r="852" spans="1:62" x14ac:dyDescent="0.3">
      <c r="B852" s="1" t="s">
        <v>179</v>
      </c>
      <c r="C852" s="1">
        <v>9.5</v>
      </c>
      <c r="E852" s="5" t="s">
        <v>1</v>
      </c>
      <c r="F852" s="5">
        <f>INDEX(CharacterData!$A$3:$AV$36, MATCH(E849, CharacterData!$A$3:$A$36, 0), MATCH($E852, CharacterData!$A$2:$AV$2, 0))</f>
        <v>76.5</v>
      </c>
      <c r="G852" s="5">
        <f>IFERROR(INDEX(BuffData!$B$3:$W$119, MATCH($E849, BuffData!$A$3:$A$119, 0), MATCH($E852, BuffData!$B$2:$W$2, 0)),-1)</f>
        <v>20</v>
      </c>
      <c r="H852" s="5">
        <f>IFERROR(INDEX(BuffData!$X$3:$AS$119, MATCH(H848, BuffData!$A$3:$A$119, 0), MATCH($E852, BuffData!$X$2:$AS$2, 0)),-1)</f>
        <v>-1</v>
      </c>
      <c r="I852" s="5">
        <f>IFERROR(INDEX(BuffData!$AT$3:$BO$119, MATCH(I$16, BuffData!$A$3:$A$119, 0), MATCH($E852, BuffData!$AT$2:$BO$2, 0)),-1)</f>
        <v>0</v>
      </c>
      <c r="J852" s="5">
        <f>IFERROR(INDEX(BuffData!$AT$3:$BO$119, MATCH(J$16, BuffData!$A$3:$A$119, 0), MATCH($E852, BuffData!$AT$2:$BO$2, 0)),-1)</f>
        <v>0</v>
      </c>
      <c r="K852" s="5">
        <f>IFERROR(INDEX(BuffData!$AT$3:$BO$119, MATCH(K$16, BuffData!$A$3:$A$119, 0), MATCH($E852, BuffData!$AT$2:$BO$2, 0)),-1)</f>
        <v>0</v>
      </c>
      <c r="L852" s="5">
        <f>IFERROR(INDEX(SeasonData!$A$3:$W$27, MATCH(L$16, SeasonData!$A$3:$A$116, 0), MATCH(E852, SeasonData!$A$2:$W$2, 0)),-1)</f>
        <v>0</v>
      </c>
      <c r="M852" s="5">
        <f t="shared" ref="M852:M858" si="485">SUM(F852:L852)</f>
        <v>95.5</v>
      </c>
      <c r="N852" s="5" t="s">
        <v>115</v>
      </c>
      <c r="O852" s="6"/>
      <c r="P852" s="6"/>
      <c r="Q852" s="5">
        <f>$M850</f>
        <v>963</v>
      </c>
      <c r="S852" s="5" t="s">
        <v>115</v>
      </c>
      <c r="T852" s="6"/>
      <c r="U852" s="6"/>
      <c r="V852" s="5">
        <f>$M850</f>
        <v>963</v>
      </c>
      <c r="X852" s="5" t="s">
        <v>115</v>
      </c>
      <c r="Y852" s="6"/>
      <c r="Z852" s="6"/>
      <c r="AA852" s="5">
        <f>$M850</f>
        <v>963</v>
      </c>
      <c r="AC852" s="5" t="s">
        <v>115</v>
      </c>
      <c r="AD852" s="6"/>
      <c r="AE852" s="6"/>
      <c r="AF852" s="5">
        <f>$M850</f>
        <v>963</v>
      </c>
      <c r="AH852" s="5" t="s">
        <v>115</v>
      </c>
      <c r="AI852" s="6"/>
      <c r="AJ852" s="6"/>
      <c r="AK852" s="5">
        <f>$M850</f>
        <v>963</v>
      </c>
      <c r="AM852" s="5" t="s">
        <v>115</v>
      </c>
      <c r="AN852" s="6"/>
      <c r="AO852" s="6"/>
      <c r="AP852" s="5">
        <f>$M850</f>
        <v>963</v>
      </c>
      <c r="AR852" s="5" t="s">
        <v>115</v>
      </c>
      <c r="AS852" s="6"/>
      <c r="AT852" s="6"/>
      <c r="AU852" s="5">
        <f>$M850</f>
        <v>963</v>
      </c>
      <c r="AW852" s="5" t="s">
        <v>115</v>
      </c>
      <c r="AX852" s="6"/>
      <c r="AY852" s="6"/>
      <c r="AZ852" s="5">
        <f>$M850</f>
        <v>963</v>
      </c>
      <c r="BB852" s="5" t="s">
        <v>115</v>
      </c>
      <c r="BC852" s="6"/>
      <c r="BD852" s="6"/>
      <c r="BE852" s="5">
        <f>$M850</f>
        <v>963</v>
      </c>
      <c r="BG852" s="5" t="s">
        <v>115</v>
      </c>
      <c r="BH852" s="6"/>
      <c r="BI852" s="6"/>
      <c r="BJ852" s="5">
        <f>$M850</f>
        <v>963</v>
      </c>
    </row>
    <row r="853" spans="1:62" x14ac:dyDescent="0.3">
      <c r="E853" s="5" t="s">
        <v>87</v>
      </c>
      <c r="F853" s="5">
        <f>INDEX(CharacterData!$A$3:$AV$36, MATCH(E849, CharacterData!$A$3:$A$36, 0), MATCH($E853, CharacterData!$A$2:$AV$2, 0))</f>
        <v>200.4</v>
      </c>
      <c r="G853" s="5">
        <f>IFERROR(INDEX(BuffData!$B$3:$W$119, MATCH($E849, BuffData!$A$3:$A$119, 0), MATCH($E853, BuffData!$B$2:$W$2, 0)),-1)</f>
        <v>0</v>
      </c>
      <c r="H853" s="5">
        <f>IFERROR(INDEX(BuffData!$X$3:$AS$119, MATCH(H848, BuffData!$A$3:$A$119, 0), MATCH($E853, BuffData!$X$2:$AS$2, 0)),-1)</f>
        <v>-1</v>
      </c>
      <c r="I853" s="5">
        <f>IFERROR(INDEX(BuffData!$AT$3:$BO$119, MATCH(I$16, BuffData!$A$3:$A$119, 0), MATCH($E853, BuffData!$AT$2:$BO$2, 0)),-1)</f>
        <v>0</v>
      </c>
      <c r="J853" s="5">
        <f>IFERROR(INDEX(BuffData!$AT$3:$BO$119, MATCH(J$16, BuffData!$A$3:$A$119, 0), MATCH($E853, BuffData!$AT$2:$BO$2, 0)),-1)</f>
        <v>0</v>
      </c>
      <c r="K853" s="5">
        <f>IFERROR(INDEX(BuffData!$AT$3:$BO$119, MATCH(K$16, BuffData!$A$3:$A$119, 0), MATCH($E853, BuffData!$AT$2:$BO$2, 0)),-1)</f>
        <v>20</v>
      </c>
      <c r="L853" s="5">
        <f>IFERROR(INDEX(SeasonData!$A$3:$W$27, MATCH(L$16, SeasonData!$A$3:$A$116, 0), MATCH(E853, SeasonData!$A$2:$W$2, 0)),-1)</f>
        <v>0</v>
      </c>
      <c r="M853" s="5">
        <f t="shared" si="485"/>
        <v>219.4</v>
      </c>
      <c r="N853" s="5" t="s">
        <v>116</v>
      </c>
      <c r="O853" s="5">
        <f>ROUND($M851,2)</f>
        <v>147.34</v>
      </c>
      <c r="P853" s="5">
        <v>0</v>
      </c>
      <c r="Q853" s="5">
        <f>P853+O853</f>
        <v>147.34</v>
      </c>
      <c r="S853" s="5" t="s">
        <v>116</v>
      </c>
      <c r="T853" s="5">
        <f>ROUND($M851,2)</f>
        <v>147.34</v>
      </c>
      <c r="U853" s="5">
        <v>0</v>
      </c>
      <c r="V853" s="5">
        <f>U853+T853</f>
        <v>147.34</v>
      </c>
      <c r="X853" s="5" t="s">
        <v>116</v>
      </c>
      <c r="Y853" s="5">
        <f>ROUND($M851,2)</f>
        <v>147.34</v>
      </c>
      <c r="Z853" s="5">
        <v>0</v>
      </c>
      <c r="AA853" s="5">
        <f>Z853+Y853</f>
        <v>147.34</v>
      </c>
      <c r="AC853" s="5" t="s">
        <v>116</v>
      </c>
      <c r="AD853" s="5">
        <f>ROUND($M851,2)</f>
        <v>147.34</v>
      </c>
      <c r="AE853" s="5">
        <v>0</v>
      </c>
      <c r="AF853" s="5">
        <f>AE853+AD853</f>
        <v>147.34</v>
      </c>
      <c r="AH853" s="5" t="s">
        <v>116</v>
      </c>
      <c r="AI853" s="5">
        <f>ROUND($M851,2)</f>
        <v>147.34</v>
      </c>
      <c r="AJ853" s="5">
        <v>0</v>
      </c>
      <c r="AK853" s="5">
        <f>AJ853+AI853</f>
        <v>147.34</v>
      </c>
      <c r="AM853" s="5" t="s">
        <v>116</v>
      </c>
      <c r="AN853" s="5">
        <f>ROUND($M851,2)</f>
        <v>147.34</v>
      </c>
      <c r="AO853" s="5">
        <v>0</v>
      </c>
      <c r="AP853" s="5">
        <f>AO853+AN853</f>
        <v>147.34</v>
      </c>
      <c r="AR853" s="5" t="s">
        <v>116</v>
      </c>
      <c r="AS853" s="5">
        <f>ROUND($M851,2)</f>
        <v>147.34</v>
      </c>
      <c r="AT853" s="5">
        <v>0</v>
      </c>
      <c r="AU853" s="5">
        <f>AT853+AS853</f>
        <v>147.34</v>
      </c>
      <c r="AW853" s="5" t="s">
        <v>116</v>
      </c>
      <c r="AX853" s="5">
        <f>ROUND($M851,2)</f>
        <v>147.34</v>
      </c>
      <c r="AY853" s="5">
        <v>0</v>
      </c>
      <c r="AZ853" s="5">
        <f>AY853+AX853</f>
        <v>147.34</v>
      </c>
      <c r="BB853" s="5" t="s">
        <v>116</v>
      </c>
      <c r="BC853" s="5">
        <f>ROUND($M851,2)</f>
        <v>147.34</v>
      </c>
      <c r="BD853" s="5">
        <v>0</v>
      </c>
      <c r="BE853" s="5">
        <f>BD853+BC853</f>
        <v>147.34</v>
      </c>
      <c r="BG853" s="5" t="s">
        <v>116</v>
      </c>
      <c r="BH853" s="5">
        <f>ROUND($M851,2)</f>
        <v>147.34</v>
      </c>
      <c r="BI853" s="5">
        <v>0</v>
      </c>
      <c r="BJ853" s="5">
        <f>BI853+BH853</f>
        <v>147.34</v>
      </c>
    </row>
    <row r="854" spans="1:62" x14ac:dyDescent="0.3">
      <c r="E854" s="21" t="s">
        <v>99</v>
      </c>
      <c r="F854" s="5">
        <f>INDEX(CharacterData!$A$3:$AV$36, MATCH(E849, CharacterData!$A$3:$A$36, 0), MATCH($E854, CharacterData!$A$2:$AV$2, 0))</f>
        <v>0</v>
      </c>
      <c r="G854" s="5">
        <f>IFERROR(INDEX(BuffData!$B$3:$W$119, MATCH($E849, BuffData!$A$3:$A$119, 0), MATCH($E854, BuffData!$B$2:$W$2, 0)),-1)</f>
        <v>0</v>
      </c>
      <c r="H854" s="5">
        <f>IFERROR(INDEX(BuffData!$X$3:$AS$119, MATCH(H848, BuffData!$A$3:$A$119, 0), MATCH($E854, BuffData!$X$2:$AS$2, 0)),-1)</f>
        <v>-1</v>
      </c>
      <c r="I854" s="5">
        <f>IFERROR(INDEX(BuffData!$AT$3:$BO$119, MATCH(I$16, BuffData!$A$3:$A$119, 0), MATCH($E854, BuffData!$AT$2:$BO$2, 0)),-1)</f>
        <v>0</v>
      </c>
      <c r="J854" s="5">
        <f>IFERROR(INDEX(BuffData!$AT$3:$BO$119, MATCH(J$16, BuffData!$A$3:$A$119, 0), MATCH($E854, BuffData!$AT$2:$BO$2, 0)),-1)</f>
        <v>0</v>
      </c>
      <c r="K854" s="5">
        <f>IFERROR(INDEX(BuffData!$AT$3:$BO$119, MATCH(K$16, BuffData!$A$3:$A$119, 0), MATCH($E854, BuffData!$AT$2:$BO$2, 0)),-1)</f>
        <v>0</v>
      </c>
      <c r="L854" s="5">
        <f>IFERROR(INDEX(SeasonData!$A$3:$W$27, MATCH(L$16, SeasonData!$A$3:$A$116, 0), MATCH(E854, SeasonData!$A$2:$W$2, 0)),-1)</f>
        <v>0</v>
      </c>
      <c r="M854" s="5">
        <f t="shared" si="485"/>
        <v>-1</v>
      </c>
      <c r="N854" s="5" t="s">
        <v>117</v>
      </c>
      <c r="O854" s="6"/>
      <c r="P854" s="5">
        <v>0</v>
      </c>
      <c r="Q854" s="24">
        <v>169</v>
      </c>
      <c r="S854" s="5" t="s">
        <v>117</v>
      </c>
      <c r="T854" s="6"/>
      <c r="U854" s="5">
        <v>0</v>
      </c>
      <c r="V854" s="24">
        <v>297.89999999999998</v>
      </c>
      <c r="X854" s="5" t="s">
        <v>117</v>
      </c>
      <c r="Y854" s="6"/>
      <c r="Z854" s="5">
        <v>0</v>
      </c>
      <c r="AA854" s="24">
        <v>238.6</v>
      </c>
      <c r="AC854" s="5" t="s">
        <v>117</v>
      </c>
      <c r="AD854" s="6"/>
      <c r="AE854" s="5">
        <v>0</v>
      </c>
      <c r="AF854" s="24">
        <v>96.4</v>
      </c>
      <c r="AH854" s="5" t="s">
        <v>117</v>
      </c>
      <c r="AI854" s="6"/>
      <c r="AJ854" s="5">
        <v>0</v>
      </c>
      <c r="AK854" s="24">
        <v>202.8</v>
      </c>
      <c r="AM854" s="5" t="s">
        <v>117</v>
      </c>
      <c r="AN854" s="6"/>
      <c r="AO854" s="5">
        <v>0</v>
      </c>
      <c r="AP854" s="24">
        <v>96.4</v>
      </c>
      <c r="AR854" s="5" t="s">
        <v>117</v>
      </c>
      <c r="AS854" s="6"/>
      <c r="AT854" s="5">
        <v>0</v>
      </c>
      <c r="AU854" s="24">
        <v>202.8</v>
      </c>
      <c r="AW854" s="5" t="s">
        <v>117</v>
      </c>
      <c r="AX854" s="6"/>
      <c r="AY854" s="5">
        <v>0</v>
      </c>
      <c r="AZ854" s="24">
        <v>297.89999999999998</v>
      </c>
      <c r="BB854" s="5" t="s">
        <v>117</v>
      </c>
      <c r="BC854" s="6"/>
      <c r="BD854" s="5">
        <v>0</v>
      </c>
      <c r="BE854" s="24">
        <v>238.6</v>
      </c>
      <c r="BG854" s="5" t="s">
        <v>117</v>
      </c>
      <c r="BH854" s="6"/>
      <c r="BI854" s="5">
        <v>0</v>
      </c>
      <c r="BJ854" s="24">
        <v>874.8</v>
      </c>
    </row>
    <row r="855" spans="1:62" x14ac:dyDescent="0.3">
      <c r="E855" s="21" t="s">
        <v>100</v>
      </c>
      <c r="F855" s="5">
        <f>INDEX(CharacterData!$A$3:$AV$36, MATCH(E849, CharacterData!$A$3:$A$36, 0), MATCH($E855, CharacterData!$A$2:$AV$2, 0))</f>
        <v>0</v>
      </c>
      <c r="G855" s="5">
        <f>IFERROR(INDEX(BuffData!$B$3:$W$119, MATCH($E849, BuffData!$A$3:$A$119, 0), MATCH($E855, BuffData!$B$2:$W$2, 0)),-1)</f>
        <v>0</v>
      </c>
      <c r="H855" s="5">
        <f>IFERROR(INDEX(BuffData!$X$3:$AS$119, MATCH(H848, BuffData!$A$3:$A$119, 0), MATCH($E855, BuffData!$X$2:$AS$2, 0)),-1)</f>
        <v>-1</v>
      </c>
      <c r="I855" s="5">
        <f>IFERROR(INDEX(BuffData!$AT$3:$BO$119, MATCH(I$16, BuffData!$A$3:$A$119, 0), MATCH($E855, BuffData!$AT$2:$BO$2, 0)),-1)</f>
        <v>0</v>
      </c>
      <c r="J855" s="5">
        <f>IFERROR(INDEX(BuffData!$AT$3:$BO$119, MATCH(J$16, BuffData!$A$3:$A$119, 0), MATCH($E855, BuffData!$AT$2:$BO$2, 0)),-1)</f>
        <v>0</v>
      </c>
      <c r="K855" s="5">
        <f>IFERROR(INDEX(BuffData!$AT$3:$BO$119, MATCH(K$16, BuffData!$A$3:$A$119, 0), MATCH($E855, BuffData!$AT$2:$BO$2, 0)),-1)</f>
        <v>0</v>
      </c>
      <c r="L855" s="5">
        <f>IFERROR(INDEX(SeasonData!$A$3:$W$27, MATCH(L$16, SeasonData!$A$3:$A$116, 0), MATCH(E855, SeasonData!$A$2:$W$2, 0)),-1)</f>
        <v>0</v>
      </c>
      <c r="M855" s="5">
        <f t="shared" si="485"/>
        <v>-1</v>
      </c>
      <c r="N855" s="5" t="s">
        <v>1</v>
      </c>
      <c r="O855" s="5">
        <f>$M852</f>
        <v>95.5</v>
      </c>
      <c r="P855" s="5">
        <v>0</v>
      </c>
      <c r="Q855" s="5">
        <f>O855+P855</f>
        <v>95.5</v>
      </c>
      <c r="S855" s="5" t="s">
        <v>1</v>
      </c>
      <c r="T855" s="5">
        <f>$M852</f>
        <v>95.5</v>
      </c>
      <c r="U855" s="5">
        <v>0</v>
      </c>
      <c r="V855" s="5">
        <f>T855+U855</f>
        <v>95.5</v>
      </c>
      <c r="X855" s="5" t="s">
        <v>1</v>
      </c>
      <c r="Y855" s="5">
        <f>$M852</f>
        <v>95.5</v>
      </c>
      <c r="Z855" s="5">
        <v>0</v>
      </c>
      <c r="AA855" s="5">
        <f>Y855+Z855</f>
        <v>95.5</v>
      </c>
      <c r="AC855" s="5" t="s">
        <v>1</v>
      </c>
      <c r="AD855" s="5">
        <f>$M852</f>
        <v>95.5</v>
      </c>
      <c r="AE855" s="5">
        <v>0</v>
      </c>
      <c r="AF855" s="5">
        <f>AD855+AE855</f>
        <v>95.5</v>
      </c>
      <c r="AH855" s="5" t="s">
        <v>1</v>
      </c>
      <c r="AI855" s="5">
        <f>$M852</f>
        <v>95.5</v>
      </c>
      <c r="AJ855" s="5">
        <v>0</v>
      </c>
      <c r="AK855" s="5">
        <f>AI855+AJ855</f>
        <v>95.5</v>
      </c>
      <c r="AM855" s="5" t="s">
        <v>1</v>
      </c>
      <c r="AN855" s="5">
        <f>$M852</f>
        <v>95.5</v>
      </c>
      <c r="AO855" s="5">
        <v>0</v>
      </c>
      <c r="AP855" s="5">
        <f>AN855+AO855</f>
        <v>95.5</v>
      </c>
      <c r="AR855" s="5" t="s">
        <v>1</v>
      </c>
      <c r="AS855" s="5">
        <f>$M852</f>
        <v>95.5</v>
      </c>
      <c r="AT855" s="5">
        <v>0</v>
      </c>
      <c r="AU855" s="5">
        <f>AS855+AT855</f>
        <v>95.5</v>
      </c>
      <c r="AW855" s="5" t="s">
        <v>1</v>
      </c>
      <c r="AX855" s="5">
        <f>$M852</f>
        <v>95.5</v>
      </c>
      <c r="AY855" s="5">
        <v>0</v>
      </c>
      <c r="AZ855" s="5">
        <f>AX855+AY855</f>
        <v>95.5</v>
      </c>
      <c r="BB855" s="5" t="s">
        <v>1</v>
      </c>
      <c r="BC855" s="5">
        <f>$M852</f>
        <v>95.5</v>
      </c>
      <c r="BD855" s="5">
        <v>0</v>
      </c>
      <c r="BE855" s="5">
        <f>BC855+BD855</f>
        <v>95.5</v>
      </c>
      <c r="BG855" s="5" t="s">
        <v>1</v>
      </c>
      <c r="BH855" s="5">
        <f>$M852</f>
        <v>95.5</v>
      </c>
      <c r="BI855" s="5">
        <v>0</v>
      </c>
      <c r="BJ855" s="5">
        <f>BH855+BI855</f>
        <v>95.5</v>
      </c>
    </row>
    <row r="856" spans="1:62" x14ac:dyDescent="0.3">
      <c r="E856" s="21" t="s">
        <v>101</v>
      </c>
      <c r="F856" s="5">
        <f>INDEX(CharacterData!$A$3:$AV$36, MATCH(E849, CharacterData!$A$3:$A$36, 0), MATCH($E856, CharacterData!$A$2:$AV$2, 0))</f>
        <v>0</v>
      </c>
      <c r="G856" s="5">
        <f>IFERROR(INDEX(BuffData!$B$3:$W$119, MATCH($E849, BuffData!$A$3:$A$119, 0), MATCH($E856, BuffData!$B$2:$W$2, 0)),-1)</f>
        <v>0</v>
      </c>
      <c r="H856" s="5">
        <f>IFERROR(INDEX(BuffData!$X$3:$AS$119, MATCH(H848, BuffData!$A$3:$A$119, 0), MATCH($E856, BuffData!$X$2:$AS$2, 0)),-1)</f>
        <v>-1</v>
      </c>
      <c r="I856" s="5">
        <f>IFERROR(INDEX(BuffData!$AT$3:$BO$119, MATCH(I$16, BuffData!$A$3:$A$119, 0), MATCH($E856, BuffData!$AT$2:$BO$2, 0)),-1)</f>
        <v>0</v>
      </c>
      <c r="J856" s="5">
        <f>IFERROR(INDEX(BuffData!$AT$3:$BO$119, MATCH(J$16, BuffData!$A$3:$A$119, 0), MATCH($E856, BuffData!$AT$2:$BO$2, 0)),-1)</f>
        <v>0</v>
      </c>
      <c r="K856" s="5">
        <f>IFERROR(INDEX(BuffData!$AT$3:$BO$119, MATCH(K$16, BuffData!$A$3:$A$119, 0), MATCH($E856, BuffData!$AT$2:$BO$2, 0)),-1)</f>
        <v>0</v>
      </c>
      <c r="L856" s="5">
        <f>IFERROR(INDEX(SeasonData!$A$3:$W$27, MATCH(L$16, SeasonData!$A$3:$A$116, 0), MATCH(E856, SeasonData!$A$2:$W$2, 0)),-1)</f>
        <v>0</v>
      </c>
      <c r="M856" s="5">
        <f t="shared" si="485"/>
        <v>-1</v>
      </c>
      <c r="N856" s="5" t="s">
        <v>87</v>
      </c>
      <c r="O856" s="5">
        <f>$M853</f>
        <v>219.4</v>
      </c>
      <c r="P856" s="5">
        <v>0</v>
      </c>
      <c r="Q856" s="5">
        <f t="shared" ref="Q856:Q857" si="486">O856+P856</f>
        <v>219.4</v>
      </c>
      <c r="S856" s="5" t="s">
        <v>87</v>
      </c>
      <c r="T856" s="5">
        <f>$M853</f>
        <v>219.4</v>
      </c>
      <c r="U856" s="5">
        <v>0</v>
      </c>
      <c r="V856" s="5">
        <f t="shared" ref="V856:V857" si="487">T856+U856</f>
        <v>219.4</v>
      </c>
      <c r="X856" s="5" t="s">
        <v>87</v>
      </c>
      <c r="Y856" s="5">
        <f>$M853</f>
        <v>219.4</v>
      </c>
      <c r="Z856" s="5">
        <v>0</v>
      </c>
      <c r="AA856" s="5">
        <f t="shared" ref="AA856:AA857" si="488">Y856+Z856</f>
        <v>219.4</v>
      </c>
      <c r="AC856" s="5" t="s">
        <v>87</v>
      </c>
      <c r="AD856" s="5">
        <f>$M853</f>
        <v>219.4</v>
      </c>
      <c r="AE856" s="5">
        <v>0</v>
      </c>
      <c r="AF856" s="5">
        <f t="shared" ref="AF856:AF857" si="489">AD856+AE856</f>
        <v>219.4</v>
      </c>
      <c r="AH856" s="5" t="s">
        <v>87</v>
      </c>
      <c r="AI856" s="5">
        <f>$M853</f>
        <v>219.4</v>
      </c>
      <c r="AJ856" s="5">
        <v>0</v>
      </c>
      <c r="AK856" s="5">
        <f t="shared" ref="AK856:AK857" si="490">AI856+AJ856</f>
        <v>219.4</v>
      </c>
      <c r="AM856" s="5" t="s">
        <v>87</v>
      </c>
      <c r="AN856" s="5">
        <f>$M853</f>
        <v>219.4</v>
      </c>
      <c r="AO856" s="5">
        <v>0</v>
      </c>
      <c r="AP856" s="5">
        <f t="shared" ref="AP856:AP857" si="491">AN856+AO856</f>
        <v>219.4</v>
      </c>
      <c r="AR856" s="5" t="s">
        <v>87</v>
      </c>
      <c r="AS856" s="5">
        <f>$M853</f>
        <v>219.4</v>
      </c>
      <c r="AT856" s="5">
        <v>0</v>
      </c>
      <c r="AU856" s="5">
        <f t="shared" ref="AU856:AU857" si="492">AS856+AT856</f>
        <v>219.4</v>
      </c>
      <c r="AW856" s="5" t="s">
        <v>87</v>
      </c>
      <c r="AX856" s="5">
        <f>$M853</f>
        <v>219.4</v>
      </c>
      <c r="AY856" s="5">
        <v>0</v>
      </c>
      <c r="AZ856" s="5">
        <f t="shared" ref="AZ856:AZ857" si="493">AX856+AY856</f>
        <v>219.4</v>
      </c>
      <c r="BB856" s="5" t="s">
        <v>87</v>
      </c>
      <c r="BC856" s="5">
        <f>$M853</f>
        <v>219.4</v>
      </c>
      <c r="BD856" s="5">
        <v>0</v>
      </c>
      <c r="BE856" s="5">
        <f t="shared" ref="BE856:BE857" si="494">BC856+BD856</f>
        <v>219.4</v>
      </c>
      <c r="BG856" s="5" t="s">
        <v>87</v>
      </c>
      <c r="BH856" s="5">
        <f>$M853</f>
        <v>219.4</v>
      </c>
      <c r="BI856" s="5">
        <v>0</v>
      </c>
      <c r="BJ856" s="5">
        <f t="shared" ref="BJ856:BJ857" si="495">BH856+BI856</f>
        <v>219.4</v>
      </c>
    </row>
    <row r="857" spans="1:62" x14ac:dyDescent="0.3">
      <c r="E857" s="21" t="s">
        <v>102</v>
      </c>
      <c r="F857" s="5">
        <f>INDEX(CharacterData!$A$3:$AV$36, MATCH(E849, CharacterData!$A$3:$A$36, 0), MATCH($E857, CharacterData!$A$2:$AV$2, 0))</f>
        <v>27</v>
      </c>
      <c r="G857" s="5">
        <f>IFERROR(INDEX(BuffData!$B$3:$W$119, MATCH($E849, BuffData!$A$3:$A$119, 0), MATCH($E857, BuffData!$B$2:$W$2, 0)),-1)</f>
        <v>0</v>
      </c>
      <c r="H857" s="5">
        <f>IFERROR(INDEX(BuffData!$X$3:$AS$119, MATCH(H848, BuffData!$A$3:$A$119, 0), MATCH($E857, BuffData!$X$2:$AS$2, 0)),-1)</f>
        <v>-1</v>
      </c>
      <c r="I857" s="5">
        <f>IFERROR(INDEX(BuffData!$AT$3:$BO$119, MATCH(I$16, BuffData!$A$3:$A$119, 0), MATCH($E857, BuffData!$AT$2:$BO$2, 0)),-1)</f>
        <v>0</v>
      </c>
      <c r="J857" s="5">
        <f>IFERROR(INDEX(BuffData!$AT$3:$BO$119, MATCH(J$16, BuffData!$A$3:$A$119, 0), MATCH($E857, BuffData!$AT$2:$BO$2, 0)),-1)</f>
        <v>0</v>
      </c>
      <c r="K857" s="5">
        <f>IFERROR(INDEX(BuffData!$AT$3:$BO$119, MATCH(K$16, BuffData!$A$3:$A$119, 0), MATCH($E857, BuffData!$AT$2:$BO$2, 0)),-1)</f>
        <v>0</v>
      </c>
      <c r="L857" s="5">
        <f>IFERROR(INDEX(SeasonData!$A$3:$W$27, MATCH(L$16, SeasonData!$A$3:$A$116, 0), MATCH(E857, SeasonData!$A$2:$W$2, 0)),-1)</f>
        <v>0</v>
      </c>
      <c r="M857" s="5">
        <f t="shared" si="485"/>
        <v>26</v>
      </c>
      <c r="N857" s="21" t="s">
        <v>165</v>
      </c>
      <c r="O857" s="5" cm="1">
        <f t="array" ref="O857">IFERROR(
  INDEX($M850:$M871,
    MATCH(
      _xlfn.SWITCH(O850,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0</v>
      </c>
      <c r="P857" s="5">
        <v>0</v>
      </c>
      <c r="Q857" s="5">
        <f t="shared" si="486"/>
        <v>0</v>
      </c>
      <c r="S857" s="21" t="s">
        <v>165</v>
      </c>
      <c r="T857" s="5" cm="1">
        <f t="array" ref="T857">IFERROR(
  INDEX($M850:$M871,
    MATCH(
      _xlfn.SWITCH(T850,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U857" s="5">
        <v>0</v>
      </c>
      <c r="V857" s="5">
        <f t="shared" si="487"/>
        <v>-1</v>
      </c>
      <c r="X857" s="21" t="s">
        <v>165</v>
      </c>
      <c r="Y857" s="5" cm="1">
        <f t="array" ref="Y857">IFERROR(
  INDEX($M850:$M871,
    MATCH(
      _xlfn.SWITCH(Y850,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Z857" s="5">
        <v>0</v>
      </c>
      <c r="AA857" s="5">
        <f t="shared" si="488"/>
        <v>-1</v>
      </c>
      <c r="AC857" s="21" t="s">
        <v>165</v>
      </c>
      <c r="AD857" s="5" cm="1">
        <f t="array" ref="AD857">IFERROR(
  INDEX($M850:$M871,
    MATCH(
      _xlfn.SWITCH(AD850,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AE857" s="5">
        <v>0</v>
      </c>
      <c r="AF857" s="5">
        <f t="shared" si="489"/>
        <v>-1</v>
      </c>
      <c r="AH857" s="21" t="s">
        <v>165</v>
      </c>
      <c r="AI857" s="5" cm="1">
        <f t="array" ref="AI857">IFERROR(
  INDEX($M850:$M871,
    MATCH(
      _xlfn.SWITCH(AI850,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AJ857" s="5">
        <v>0</v>
      </c>
      <c r="AK857" s="5">
        <f t="shared" si="490"/>
        <v>-1</v>
      </c>
      <c r="AM857" s="21" t="s">
        <v>165</v>
      </c>
      <c r="AN857" s="5" cm="1">
        <f t="array" ref="AN857">IFERROR(
  INDEX($M850:$M871,
    MATCH(
      _xlfn.SWITCH(AN850,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AO857" s="5">
        <v>0</v>
      </c>
      <c r="AP857" s="5">
        <f t="shared" si="491"/>
        <v>-1</v>
      </c>
      <c r="AR857" s="21" t="s">
        <v>165</v>
      </c>
      <c r="AS857" s="5" cm="1">
        <f t="array" ref="AS857">IFERROR(
  INDEX($M850:$M871,
    MATCH(
      _xlfn.SWITCH(AS850,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AT857" s="5">
        <v>0</v>
      </c>
      <c r="AU857" s="5">
        <f t="shared" si="492"/>
        <v>-1</v>
      </c>
      <c r="AW857" s="21" t="s">
        <v>165</v>
      </c>
      <c r="AX857" s="5" cm="1">
        <f t="array" ref="AX857">IFERROR(
  INDEX($M850:$M871,
    MATCH(
      _xlfn.SWITCH(AX850,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AY857" s="5">
        <v>0</v>
      </c>
      <c r="AZ857" s="5">
        <f t="shared" si="493"/>
        <v>-1</v>
      </c>
      <c r="BB857" s="21" t="s">
        <v>165</v>
      </c>
      <c r="BC857" s="5" cm="1">
        <f t="array" ref="BC857">IFERROR(
  INDEX($M850:$M871,
    MATCH(
      _xlfn.SWITCH(BC850,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-1</v>
      </c>
      <c r="BD857" s="5">
        <v>0</v>
      </c>
      <c r="BE857" s="5">
        <f t="shared" si="494"/>
        <v>-1</v>
      </c>
      <c r="BG857" s="21" t="s">
        <v>165</v>
      </c>
      <c r="BH857" s="5" cm="1">
        <f t="array" ref="BH857">IFERROR(
  INDEX($M850:$M871,
    MATCH(
      _xlfn.SWITCH(BH850,
        "일반 공격","일반 공격 피해 버프",
        "일반 공격 피해","일반 공격 피해 버프",
        "강공격","강공격 피해 버프",
        "강공격 피해","강공격 피해 버프",
        "공명 스킬","공명 스킬 피해 버프",
        "공명 스킬 피해","공명 스킬 피해 버프",
        "공명 해방","공명 해방 피해 버프",
        "공명 해방 피해","공명 해방 피해 버프",
        "에코","에코 어빌리티 피해 버프",
        "에코 어빌리티","에코 어빌리티 피해 버프",
        "에코 어빌리티 피해","에코 어빌리티 피해 버프",
        ""
      ),
      $E850:$E871, 0
    )
  ),
0
)</f>
        <v>26</v>
      </c>
      <c r="BI857" s="5">
        <v>0</v>
      </c>
      <c r="BJ857" s="5">
        <f t="shared" si="495"/>
        <v>26</v>
      </c>
    </row>
    <row r="858" spans="1:62" x14ac:dyDescent="0.3">
      <c r="E858" s="21" t="s">
        <v>103</v>
      </c>
      <c r="F858" s="5">
        <f>INDEX(CharacterData!$A$3:$AV$36, MATCH(E849, CharacterData!$A$3:$A$36, 0), MATCH($E858, CharacterData!$A$2:$AV$2, 0))</f>
        <v>0</v>
      </c>
      <c r="G858" s="5">
        <f>IFERROR(INDEX(BuffData!$B$3:$W$119, MATCH($E849, BuffData!$A$3:$A$119, 0), MATCH($E858, BuffData!$B$2:$W$2, 0)),-1)</f>
        <v>0</v>
      </c>
      <c r="H858" s="5">
        <f>IFERROR(INDEX(BuffData!$X$3:$AS$119, MATCH(H848, BuffData!$A$3:$A$119, 0), MATCH($E858, BuffData!$X$2:$AS$2, 0)),-1)</f>
        <v>-1</v>
      </c>
      <c r="I858" s="5">
        <f>IFERROR(INDEX(BuffData!$AT$3:$BO$119, MATCH(I$16, BuffData!$A$3:$A$119, 0), MATCH($E858, BuffData!$AT$2:$BO$2, 0)),-1)</f>
        <v>0</v>
      </c>
      <c r="J858" s="5">
        <f>IFERROR(INDEX(BuffData!$AT$3:$BO$119, MATCH(J$16, BuffData!$A$3:$A$119, 0), MATCH($E858, BuffData!$AT$2:$BO$2, 0)),-1)</f>
        <v>0</v>
      </c>
      <c r="K858" s="5">
        <f>IFERROR(INDEX(BuffData!$AT$3:$BO$119, MATCH(K$16, BuffData!$A$3:$A$119, 0), MATCH($E858, BuffData!$AT$2:$BO$2, 0)),-1)</f>
        <v>0</v>
      </c>
      <c r="L858" s="5">
        <f>IFERROR(INDEX(SeasonData!$A$3:$W$27, MATCH(L$16, SeasonData!$A$3:$A$116, 0), MATCH(E858, SeasonData!$A$2:$W$2, 0)),-1)</f>
        <v>0</v>
      </c>
      <c r="M858" s="5">
        <f t="shared" si="485"/>
        <v>-1</v>
      </c>
      <c r="N858" s="21" t="s">
        <v>141</v>
      </c>
      <c r="O858" s="5">
        <f>$M860</f>
        <v>108</v>
      </c>
      <c r="P858" s="5">
        <v>0</v>
      </c>
      <c r="Q858" s="5">
        <f>O858+P858</f>
        <v>108</v>
      </c>
      <c r="S858" s="21" t="s">
        <v>141</v>
      </c>
      <c r="T858" s="5">
        <f>$M860</f>
        <v>108</v>
      </c>
      <c r="U858" s="5">
        <v>0</v>
      </c>
      <c r="V858" s="5">
        <f>T858+U858</f>
        <v>108</v>
      </c>
      <c r="X858" s="21" t="s">
        <v>141</v>
      </c>
      <c r="Y858" s="5">
        <f>$M860</f>
        <v>108</v>
      </c>
      <c r="Z858" s="5">
        <v>0</v>
      </c>
      <c r="AA858" s="5">
        <f>Y858+Z858</f>
        <v>108</v>
      </c>
      <c r="AC858" s="21" t="s">
        <v>141</v>
      </c>
      <c r="AD858" s="5">
        <f>$M860</f>
        <v>108</v>
      </c>
      <c r="AE858" s="5">
        <v>0</v>
      </c>
      <c r="AF858" s="5">
        <f>AD858+AE858</f>
        <v>108</v>
      </c>
      <c r="AH858" s="21" t="s">
        <v>141</v>
      </c>
      <c r="AI858" s="5">
        <f>$M860</f>
        <v>108</v>
      </c>
      <c r="AJ858" s="5">
        <v>0</v>
      </c>
      <c r="AK858" s="5">
        <f>AI858+AJ858</f>
        <v>108</v>
      </c>
      <c r="AM858" s="21" t="s">
        <v>141</v>
      </c>
      <c r="AN858" s="5">
        <f>$M860</f>
        <v>108</v>
      </c>
      <c r="AO858" s="5">
        <v>0</v>
      </c>
      <c r="AP858" s="5">
        <f>AN858+AO858</f>
        <v>108</v>
      </c>
      <c r="AR858" s="21" t="s">
        <v>141</v>
      </c>
      <c r="AS858" s="5">
        <f>$M860</f>
        <v>108</v>
      </c>
      <c r="AT858" s="5">
        <v>0</v>
      </c>
      <c r="AU858" s="5">
        <f>AS858+AT858</f>
        <v>108</v>
      </c>
      <c r="AW858" s="21" t="s">
        <v>141</v>
      </c>
      <c r="AX858" s="5">
        <f>$M860</f>
        <v>108</v>
      </c>
      <c r="AY858" s="5">
        <v>0</v>
      </c>
      <c r="AZ858" s="5">
        <f>AX858+AY858</f>
        <v>108</v>
      </c>
      <c r="BB858" s="21" t="s">
        <v>141</v>
      </c>
      <c r="BC858" s="5">
        <f>$M860</f>
        <v>108</v>
      </c>
      <c r="BD858" s="5">
        <v>0</v>
      </c>
      <c r="BE858" s="5">
        <f>BC858+BD858</f>
        <v>108</v>
      </c>
      <c r="BG858" s="21" t="s">
        <v>141</v>
      </c>
      <c r="BH858" s="5">
        <f>$M860</f>
        <v>108</v>
      </c>
      <c r="BI858" s="5">
        <v>0</v>
      </c>
      <c r="BJ858" s="5">
        <f>BH858+BI858</f>
        <v>108</v>
      </c>
    </row>
    <row r="859" spans="1:62" x14ac:dyDescent="0.3">
      <c r="E859" s="21" t="s">
        <v>161</v>
      </c>
      <c r="F859" s="6"/>
      <c r="G859" s="5">
        <f>IFERROR(INDEX(BuffData!$B$3:$W$119, MATCH($E849, BuffData!$A$3:$A$119, 0), MATCH($E859, BuffData!$B$2:$W$2, 0)),-1)</f>
        <v>0</v>
      </c>
      <c r="H859" s="5">
        <f>IFERROR(INDEX(BuffData!$X$3:$AS$119, MATCH(H848, BuffData!$A$3:$A$119, 0), MATCH($E859, BuffData!$X$2:$AS$2, 0)),-1)</f>
        <v>-1</v>
      </c>
      <c r="I859" s="5">
        <f>IFERROR(INDEX(BuffData!$AT$3:$BO$119, MATCH(I$16, BuffData!$A$3:$A$119, 0), MATCH($E859, BuffData!$AT$2:$BO$2, 0)),-1)</f>
        <v>0</v>
      </c>
      <c r="J859" s="5">
        <f>IFERROR(INDEX(BuffData!$AT$3:$BO$119, MATCH(J$16, BuffData!$A$3:$A$119, 0), MATCH($E859, BuffData!$AT$2:$BO$2, 0)),-1)</f>
        <v>58</v>
      </c>
      <c r="K859" s="5">
        <f>IFERROR(INDEX(BuffData!$AT$3:$BO$119, MATCH(K$16, BuffData!$A$3:$A$119, 0), MATCH($E859, BuffData!$AT$2:$BO$2, 0)),-1)</f>
        <v>40</v>
      </c>
      <c r="L859" s="5">
        <f>IFERROR(INDEX(SeasonData!$A$3:$W$27, MATCH(L$16, SeasonData!$A$3:$A$116, 0), MATCH(E859, SeasonData!$A$2:$W$2, 0)),-1)</f>
        <v>0</v>
      </c>
      <c r="M859" s="5">
        <f>SUM(G859:L859)</f>
        <v>97</v>
      </c>
      <c r="N859" s="21" t="s">
        <v>161</v>
      </c>
      <c r="O859" s="5">
        <f>$M859</f>
        <v>97</v>
      </c>
      <c r="P859" s="5">
        <v>0</v>
      </c>
      <c r="Q859" s="5">
        <f t="shared" ref="Q859:Q865" si="496">O859+P859</f>
        <v>97</v>
      </c>
      <c r="S859" s="21" t="s">
        <v>161</v>
      </c>
      <c r="T859" s="5">
        <f>$M859</f>
        <v>97</v>
      </c>
      <c r="U859" s="5">
        <v>0</v>
      </c>
      <c r="V859" s="5">
        <f t="shared" ref="V859:V865" si="497">T859+U859</f>
        <v>97</v>
      </c>
      <c r="X859" s="21" t="s">
        <v>161</v>
      </c>
      <c r="Y859" s="5">
        <f>$M859</f>
        <v>97</v>
      </c>
      <c r="Z859" s="5">
        <v>0</v>
      </c>
      <c r="AA859" s="5">
        <f t="shared" ref="AA859:AA865" si="498">Y859+Z859</f>
        <v>97</v>
      </c>
      <c r="AC859" s="21" t="s">
        <v>161</v>
      </c>
      <c r="AD859" s="5">
        <f>$M859</f>
        <v>97</v>
      </c>
      <c r="AE859" s="5">
        <v>0</v>
      </c>
      <c r="AF859" s="5">
        <f t="shared" ref="AF859:AF865" si="499">AD859+AE859</f>
        <v>97</v>
      </c>
      <c r="AH859" s="21" t="s">
        <v>161</v>
      </c>
      <c r="AI859" s="5">
        <f>$M859</f>
        <v>97</v>
      </c>
      <c r="AJ859" s="5">
        <v>0</v>
      </c>
      <c r="AK859" s="5">
        <f t="shared" ref="AK859:AK865" si="500">AI859+AJ859</f>
        <v>97</v>
      </c>
      <c r="AM859" s="21" t="s">
        <v>161</v>
      </c>
      <c r="AN859" s="5">
        <f>$M859</f>
        <v>97</v>
      </c>
      <c r="AO859" s="5">
        <v>0</v>
      </c>
      <c r="AP859" s="5">
        <f t="shared" ref="AP859:AP865" si="501">AN859+AO859</f>
        <v>97</v>
      </c>
      <c r="AR859" s="21" t="s">
        <v>161</v>
      </c>
      <c r="AS859" s="5">
        <f>$M859</f>
        <v>97</v>
      </c>
      <c r="AT859" s="5">
        <v>0</v>
      </c>
      <c r="AU859" s="5">
        <f t="shared" ref="AU859:AU865" si="502">AS859+AT859</f>
        <v>97</v>
      </c>
      <c r="AW859" s="21" t="s">
        <v>161</v>
      </c>
      <c r="AX859" s="5">
        <f>$M859</f>
        <v>97</v>
      </c>
      <c r="AY859" s="5">
        <v>0</v>
      </c>
      <c r="AZ859" s="5">
        <f t="shared" ref="AZ859:AZ865" si="503">AX859+AY859</f>
        <v>97</v>
      </c>
      <c r="BB859" s="21" t="s">
        <v>161</v>
      </c>
      <c r="BC859" s="5">
        <f>$M859</f>
        <v>97</v>
      </c>
      <c r="BD859" s="5">
        <v>0</v>
      </c>
      <c r="BE859" s="5">
        <f t="shared" ref="BE859:BE865" si="504">BC859+BD859</f>
        <v>97</v>
      </c>
      <c r="BG859" s="21" t="s">
        <v>161</v>
      </c>
      <c r="BH859" s="5">
        <f>$M859</f>
        <v>97</v>
      </c>
      <c r="BI859" s="5">
        <v>0</v>
      </c>
      <c r="BJ859" s="5">
        <f t="shared" ref="BJ859:BJ865" si="505">BH859+BI859</f>
        <v>97</v>
      </c>
    </row>
    <row r="860" spans="1:62" x14ac:dyDescent="0.3">
      <c r="E860" s="21" t="s">
        <v>141</v>
      </c>
      <c r="F860" s="5">
        <f>INDEX(CharacterData!$A$3:$AV$36, MATCH(E849, CharacterData!$A$3:$A$36, 0), MATCH($E860, CharacterData!$A$2:$AV$2, 0))</f>
        <v>72</v>
      </c>
      <c r="G860" s="5">
        <f>IFERROR(INDEX(BuffData!$B$3:$W$119, MATCH($E849, BuffData!$A$3:$A$119, 0), MATCH($E860, BuffData!$B$2:$W$2, 0)),-1)</f>
        <v>37</v>
      </c>
      <c r="H860" s="5">
        <f>IFERROR(
  IF(
    TRIM(INDEX(CharacterData!$G$3:$G$36, MATCH($E849, CharacterData!$A$3:$A$36, 0))) =
    TRIM(INDEX(CharacterData!$G$3:$G$36, MATCH(H848, CharacterData!$A$3:$A$36, 0))),
    INDEX(BuffData!$X$3:$AS$119,
          MATCH(H848, BuffData!$A$3:$A$119, 0),
          MATCH($E860, BuffData!$X$2:$AS$2, 0)
    ),
    0
  ),
-1
)</f>
        <v>-1</v>
      </c>
      <c r="I860" s="5">
        <f>IFERROR(
  IF(
    TRIM(INDEX(CharacterData!$G$3:$G$36, MATCH($E849, CharacterData!$A$3:$A$36, 0))) =
    TRIM(INDEX(CharacterData!$G$3:$G$36, MATCH(I848, CharacterData!$A$3:$A$36, 0))),
    INDEX(BuffData!$AT$3:$BO$119,
          MATCH(I848, BuffData!$A$3:$A$119, 0),
          MATCH($E860, BuffData!$AT$2:$BO$2, 0)
    ),
    0
  ),
-1
)</f>
        <v>0</v>
      </c>
      <c r="J860" s="5">
        <f>IFERROR(
  IF(
    TRIM(INDEX(CharacterData!$G$3:$G$36, MATCH($E849, CharacterData!$A$3:$A$36, 0))) =
    TRIM(INDEX(CharacterData!$G$3:$G$36, MATCH(J848, CharacterData!$A$3:$A$36, 0))),
    INDEX(BuffData!$AT$3:$BO$119,
          MATCH(J848, BuffData!$A$3:$A$119, 0),
          MATCH($E860, BuffData!$AT$2:$BO$2, 0)
    ),
    0
  ),
-1
)</f>
        <v>0</v>
      </c>
      <c r="K860" s="5">
        <f>IFERROR(
  IF(
    TRIM(INDEX(CharacterData!$G$3:$G$36, MATCH($E849, CharacterData!$A$3:$A$36, 0))) =
    TRIM(INDEX(CharacterData!$G$3:$G$36, MATCH(K848, CharacterData!$A$3:$A$36, 0))),
    INDEX(BuffData!$AT$3:$BO$119,
          MATCH(K848, BuffData!$A$3:$A$119, 0),
          MATCH($E860, BuffData!$AT$2:$BO$2, 0)
    ),
    0
  ),
-1
)</f>
        <v>0</v>
      </c>
      <c r="L860" s="5">
        <f>IFERROR(
  IF(
    TRIM(INDEX(CharacterData!$G$3:$G$36, MATCH($E849, CharacterData!$A$3:$A$36, 0))) =
    TRIM(INDEX(CharacterData!$G$3:$G$36, MATCH(L848, CharacterData!$A$3:$A$36, 0))),
    INDEX(SeasonData!$A$3:$W$27,
          MATCH(L848, SeasonData!$A$3:$A$27, 0),
          MATCH($E860, SeasonData!$A$2:$W$2, 0)
    ),
    0
  ),
-1
)</f>
        <v>0</v>
      </c>
      <c r="M860" s="5">
        <f t="shared" ref="M860" si="506">SUM(F860:L860)</f>
        <v>108</v>
      </c>
      <c r="N860" s="22" t="s">
        <v>166</v>
      </c>
      <c r="O860" s="5" cm="1">
        <f t="array" ref="O860">IFERROR(
  INDEX($M850:$M871,
    MATCH(
      _xlfn.SWITCH(O850,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0</v>
      </c>
      <c r="P860" s="5">
        <v>0</v>
      </c>
      <c r="Q860" s="5">
        <f t="shared" si="496"/>
        <v>0</v>
      </c>
      <c r="S860" s="22" t="s">
        <v>166</v>
      </c>
      <c r="T860" s="5" cm="1">
        <f t="array" ref="T860">IFERROR(
  INDEX($M850:$M871,
    MATCH(
      _xlfn.SWITCH(T850,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U860" s="5">
        <v>0</v>
      </c>
      <c r="V860" s="5">
        <f t="shared" si="497"/>
        <v>-1</v>
      </c>
      <c r="X860" s="22" t="s">
        <v>166</v>
      </c>
      <c r="Y860" s="5" cm="1">
        <f t="array" ref="Y860">IFERROR(
  INDEX($M850:$M871,
    MATCH(
      _xlfn.SWITCH(Y850,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Z860" s="5">
        <v>0</v>
      </c>
      <c r="AA860" s="5">
        <f t="shared" si="498"/>
        <v>-1</v>
      </c>
      <c r="AC860" s="22" t="s">
        <v>166</v>
      </c>
      <c r="AD860" s="5" cm="1">
        <f t="array" ref="AD860">IFERROR(
  INDEX($M850:$M871,
    MATCH(
      _xlfn.SWITCH(AD850,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AE860" s="5">
        <v>0</v>
      </c>
      <c r="AF860" s="5">
        <f t="shared" si="499"/>
        <v>-1</v>
      </c>
      <c r="AH860" s="22" t="s">
        <v>166</v>
      </c>
      <c r="AI860" s="5" cm="1">
        <f t="array" ref="AI860">IFERROR(
  INDEX($M850:$M871,
    MATCH(
      _xlfn.SWITCH(AI850,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AJ860" s="5">
        <v>0</v>
      </c>
      <c r="AK860" s="5">
        <f t="shared" si="500"/>
        <v>-1</v>
      </c>
      <c r="AM860" s="22" t="s">
        <v>166</v>
      </c>
      <c r="AN860" s="5" cm="1">
        <f t="array" ref="AN860">IFERROR(
  INDEX($M850:$M871,
    MATCH(
      _xlfn.SWITCH(AN850,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AO860" s="5">
        <v>0</v>
      </c>
      <c r="AP860" s="5">
        <f t="shared" si="501"/>
        <v>-1</v>
      </c>
      <c r="AR860" s="22" t="s">
        <v>166</v>
      </c>
      <c r="AS860" s="5" cm="1">
        <f t="array" ref="AS860">IFERROR(
  INDEX($M850:$M871,
    MATCH(
      _xlfn.SWITCH(AS850,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AT860" s="5">
        <v>0</v>
      </c>
      <c r="AU860" s="5">
        <f t="shared" si="502"/>
        <v>-1</v>
      </c>
      <c r="AW860" s="22" t="s">
        <v>166</v>
      </c>
      <c r="AX860" s="5" cm="1">
        <f t="array" ref="AX860">IFERROR(
  INDEX($M850:$M871,
    MATCH(
      _xlfn.SWITCH(AX850,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AY860" s="5">
        <v>0</v>
      </c>
      <c r="AZ860" s="5">
        <f t="shared" si="503"/>
        <v>-1</v>
      </c>
      <c r="BB860" s="22" t="s">
        <v>166</v>
      </c>
      <c r="BC860" s="5" cm="1">
        <f t="array" ref="BC860">IFERROR(
  INDEX($M850:$M871,
    MATCH(
      _xlfn.SWITCH(BC850,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BD860" s="5">
        <v>0</v>
      </c>
      <c r="BE860" s="5">
        <f t="shared" si="504"/>
        <v>-1</v>
      </c>
      <c r="BG860" s="22" t="s">
        <v>166</v>
      </c>
      <c r="BH860" s="5" cm="1">
        <f t="array" ref="BH860">IFERROR(
  INDEX($M850:$M871,
    MATCH(
      _xlfn.SWITCH(BH850,
        "일반 공격","일반 공격 피해 부스트",
        "일반 공격 피해","일반 공격 피해 부스트",
        "강공격","강공격 피해 부스트",
        "강공격 피해","강공격 피해 부스트",
        "공명 스킬","공명 스킬 피해 부스트",
        "공명 스킬 피해","공명 스킬 피해 부스트",
        "공명 해방","공명 해방 피해 부스트",
        "공명 해방 피해","공명 해방 피해 부스트",
        "에코","에코 어빌리티 피해 부스트",
        "에코 어빌리티","에코 어빌리티 피해 부스트",
        "에코 어빌리티 피해","에코 어빌리티 피해 부스트",
        ""
      ),
      $E850:$E871, 0
    )
  ),
0
)</f>
        <v>-1</v>
      </c>
      <c r="BI860" s="5">
        <v>0</v>
      </c>
      <c r="BJ860" s="5">
        <f t="shared" si="505"/>
        <v>-1</v>
      </c>
    </row>
    <row r="861" spans="1:62" x14ac:dyDescent="0.3">
      <c r="E861" s="22" t="s">
        <v>135</v>
      </c>
      <c r="F861" s="6"/>
      <c r="G861" s="5">
        <f>IFERROR(INDEX(BuffData!$B$3:$W$119, MATCH($E849, BuffData!$A$3:$A$119, 0), MATCH($E861, BuffData!$B$2:$W$2, 0)),-1)</f>
        <v>0</v>
      </c>
      <c r="H861" s="5">
        <f>IFERROR(INDEX(BuffData!$X$3:$AS$119, MATCH(H848, BuffData!$A$3:$A$119, 0), MATCH($E861, BuffData!$X$2:$AS$2, 0)),-1)</f>
        <v>-1</v>
      </c>
      <c r="I861" s="5">
        <f>IFERROR(INDEX(BuffData!$AT$3:$BO$119, MATCH(I$16, BuffData!$A$3:$A$119, 0), MATCH($E861, BuffData!$AT$2:$BO$2, 0)),-1)</f>
        <v>0</v>
      </c>
      <c r="J861" s="5">
        <f>IFERROR(INDEX(BuffData!$AT$3:$BO$119, MATCH(J$16, BuffData!$A$3:$A$119, 0), MATCH($E861, BuffData!$AT$2:$BO$2, 0)),-1)</f>
        <v>0</v>
      </c>
      <c r="K861" s="5">
        <f>IFERROR(INDEX(BuffData!$AT$3:$BO$119, MATCH(K$16, BuffData!$A$3:$A$119, 0), MATCH($E861, BuffData!$AT$2:$BO$2, 0)),-1)</f>
        <v>0</v>
      </c>
      <c r="L861" s="5">
        <f>IFERROR(INDEX(SeasonData!$A$3:$W$27, MATCH(L$16, SeasonData!$A$3:$A$116, 0), MATCH(E861, SeasonData!$A$2:$W$2, 0)),-1)</f>
        <v>0</v>
      </c>
      <c r="M861" s="5">
        <f>SUM(G861:L861)</f>
        <v>-1</v>
      </c>
      <c r="N861" s="22" t="s">
        <v>123</v>
      </c>
      <c r="O861" s="5">
        <f>$M866</f>
        <v>-1</v>
      </c>
      <c r="P861" s="5">
        <v>0</v>
      </c>
      <c r="Q861" s="5">
        <f t="shared" si="496"/>
        <v>-1</v>
      </c>
      <c r="S861" s="22" t="s">
        <v>123</v>
      </c>
      <c r="T861" s="5">
        <f>$M866</f>
        <v>-1</v>
      </c>
      <c r="U861" s="5">
        <v>0</v>
      </c>
      <c r="V861" s="5">
        <f t="shared" si="497"/>
        <v>-1</v>
      </c>
      <c r="X861" s="22" t="s">
        <v>123</v>
      </c>
      <c r="Y861" s="5">
        <f>$M866</f>
        <v>-1</v>
      </c>
      <c r="Z861" s="5">
        <v>0</v>
      </c>
      <c r="AA861" s="5">
        <f t="shared" si="498"/>
        <v>-1</v>
      </c>
      <c r="AC861" s="22" t="s">
        <v>123</v>
      </c>
      <c r="AD861" s="5">
        <f>$M866</f>
        <v>-1</v>
      </c>
      <c r="AE861" s="5">
        <v>0</v>
      </c>
      <c r="AF861" s="5">
        <f t="shared" si="499"/>
        <v>-1</v>
      </c>
      <c r="AH861" s="22" t="s">
        <v>123</v>
      </c>
      <c r="AI861" s="5">
        <f>$M866</f>
        <v>-1</v>
      </c>
      <c r="AJ861" s="5">
        <v>0</v>
      </c>
      <c r="AK861" s="5">
        <f t="shared" si="500"/>
        <v>-1</v>
      </c>
      <c r="AM861" s="22" t="s">
        <v>123</v>
      </c>
      <c r="AN861" s="5">
        <f>$M866</f>
        <v>-1</v>
      </c>
      <c r="AO861" s="5">
        <v>0</v>
      </c>
      <c r="AP861" s="5">
        <f t="shared" si="501"/>
        <v>-1</v>
      </c>
      <c r="AR861" s="22" t="s">
        <v>123</v>
      </c>
      <c r="AS861" s="5">
        <f>$M866</f>
        <v>-1</v>
      </c>
      <c r="AT861" s="5">
        <v>0</v>
      </c>
      <c r="AU861" s="5">
        <f t="shared" si="502"/>
        <v>-1</v>
      </c>
      <c r="AW861" s="22" t="s">
        <v>123</v>
      </c>
      <c r="AX861" s="5">
        <f>$M866</f>
        <v>-1</v>
      </c>
      <c r="AY861" s="5">
        <v>0</v>
      </c>
      <c r="AZ861" s="5">
        <f t="shared" si="503"/>
        <v>-1</v>
      </c>
      <c r="BB861" s="22" t="s">
        <v>123</v>
      </c>
      <c r="BC861" s="5">
        <f>$M866</f>
        <v>-1</v>
      </c>
      <c r="BD861" s="5">
        <v>0</v>
      </c>
      <c r="BE861" s="5">
        <f t="shared" si="504"/>
        <v>-1</v>
      </c>
      <c r="BG861" s="22" t="s">
        <v>123</v>
      </c>
      <c r="BH861" s="5">
        <f>$M866</f>
        <v>-1</v>
      </c>
      <c r="BI861" s="5">
        <v>0</v>
      </c>
      <c r="BJ861" s="5">
        <f t="shared" si="505"/>
        <v>-1</v>
      </c>
    </row>
    <row r="862" spans="1:62" x14ac:dyDescent="0.3">
      <c r="E862" s="22" t="s">
        <v>136</v>
      </c>
      <c r="F862" s="6"/>
      <c r="G862" s="5">
        <f>IFERROR(INDEX(BuffData!$B$3:$W$119, MATCH($E849, BuffData!$A$3:$A$119, 0), MATCH($E862, BuffData!$B$2:$W$2, 0)),-1)</f>
        <v>0</v>
      </c>
      <c r="H862" s="5">
        <f>IFERROR(INDEX(BuffData!$X$3:$AS$119, MATCH(H848, BuffData!$A$3:$A$119, 0), MATCH($E862, BuffData!$X$2:$AS$2, 0)),-1)</f>
        <v>-1</v>
      </c>
      <c r="I862" s="5">
        <f>IFERROR(INDEX(BuffData!$AT$3:$BO$119, MATCH(I$16, BuffData!$A$3:$A$119, 0), MATCH($E862, BuffData!$AT$2:$BO$2, 0)),-1)</f>
        <v>0</v>
      </c>
      <c r="J862" s="5">
        <f>IFERROR(INDEX(BuffData!$AT$3:$BO$119, MATCH(J$16, BuffData!$A$3:$A$119, 0), MATCH($E862, BuffData!$AT$2:$BO$2, 0)),-1)</f>
        <v>0</v>
      </c>
      <c r="K862" s="5">
        <f>IFERROR(INDEX(BuffData!$AT$3:$BO$119, MATCH(K$16, BuffData!$A$3:$A$119, 0), MATCH($E862, BuffData!$AT$2:$BO$2, 0)),-1)</f>
        <v>0</v>
      </c>
      <c r="L862" s="5">
        <f>IFERROR(INDEX(SeasonData!$A$3:$W$27, MATCH(L$16, SeasonData!$A$3:$A$116, 0), MATCH(E862, SeasonData!$A$2:$W$2, 0)),-1)</f>
        <v>0</v>
      </c>
      <c r="M862" s="5">
        <f t="shared" ref="M862:M866" si="507">SUM(G862:L862)</f>
        <v>-1</v>
      </c>
      <c r="N862" s="22" t="s">
        <v>162</v>
      </c>
      <c r="O862" s="5">
        <f>$M867</f>
        <v>24</v>
      </c>
      <c r="P862" s="5">
        <v>0</v>
      </c>
      <c r="Q862" s="5">
        <f t="shared" si="496"/>
        <v>24</v>
      </c>
      <c r="S862" s="22" t="s">
        <v>162</v>
      </c>
      <c r="T862" s="5">
        <f>$M867</f>
        <v>24</v>
      </c>
      <c r="U862" s="5">
        <v>0</v>
      </c>
      <c r="V862" s="5">
        <f t="shared" si="497"/>
        <v>24</v>
      </c>
      <c r="X862" s="22" t="s">
        <v>162</v>
      </c>
      <c r="Y862" s="5">
        <f>$M867</f>
        <v>24</v>
      </c>
      <c r="Z862" s="5">
        <v>0</v>
      </c>
      <c r="AA862" s="5">
        <f t="shared" si="498"/>
        <v>24</v>
      </c>
      <c r="AC862" s="22" t="s">
        <v>162</v>
      </c>
      <c r="AD862" s="5">
        <f>$M867</f>
        <v>24</v>
      </c>
      <c r="AE862" s="5">
        <v>0</v>
      </c>
      <c r="AF862" s="5">
        <f t="shared" si="499"/>
        <v>24</v>
      </c>
      <c r="AH862" s="22" t="s">
        <v>162</v>
      </c>
      <c r="AI862" s="5">
        <f>$M867</f>
        <v>24</v>
      </c>
      <c r="AJ862" s="5">
        <v>0</v>
      </c>
      <c r="AK862" s="5">
        <f t="shared" si="500"/>
        <v>24</v>
      </c>
      <c r="AM862" s="22" t="s">
        <v>162</v>
      </c>
      <c r="AN862" s="5">
        <f>$M867</f>
        <v>24</v>
      </c>
      <c r="AO862" s="5">
        <v>0</v>
      </c>
      <c r="AP862" s="5">
        <f t="shared" si="501"/>
        <v>24</v>
      </c>
      <c r="AR862" s="22" t="s">
        <v>162</v>
      </c>
      <c r="AS862" s="5">
        <f>$M867</f>
        <v>24</v>
      </c>
      <c r="AT862" s="5">
        <v>0</v>
      </c>
      <c r="AU862" s="5">
        <f t="shared" si="502"/>
        <v>24</v>
      </c>
      <c r="AW862" s="22" t="s">
        <v>162</v>
      </c>
      <c r="AX862" s="5">
        <f>$M867</f>
        <v>24</v>
      </c>
      <c r="AY862" s="5">
        <v>0</v>
      </c>
      <c r="AZ862" s="5">
        <f t="shared" si="503"/>
        <v>24</v>
      </c>
      <c r="BB862" s="22" t="s">
        <v>162</v>
      </c>
      <c r="BC862" s="5">
        <f>$M867</f>
        <v>24</v>
      </c>
      <c r="BD862" s="5">
        <v>0</v>
      </c>
      <c r="BE862" s="5">
        <f t="shared" si="504"/>
        <v>24</v>
      </c>
      <c r="BG862" s="22" t="s">
        <v>162</v>
      </c>
      <c r="BH862" s="5">
        <f>$M867</f>
        <v>24</v>
      </c>
      <c r="BI862" s="5">
        <v>0</v>
      </c>
      <c r="BJ862" s="5">
        <f t="shared" si="505"/>
        <v>24</v>
      </c>
    </row>
    <row r="863" spans="1:62" x14ac:dyDescent="0.3">
      <c r="E863" s="22" t="s">
        <v>139</v>
      </c>
      <c r="F863" s="6"/>
      <c r="G863" s="5">
        <f>IFERROR(INDEX(BuffData!$B$3:$W$119, MATCH($E849, BuffData!$A$3:$A$119, 0), MATCH($E863, BuffData!$B$2:$W$2, 0)),-1)</f>
        <v>0</v>
      </c>
      <c r="H863" s="5">
        <f>IFERROR(INDEX(BuffData!$X$3:$AS$119, MATCH(H848, BuffData!$A$3:$A$119, 0), MATCH($E863, BuffData!$X$2:$AS$2, 0)),-1)</f>
        <v>-1</v>
      </c>
      <c r="I863" s="5">
        <f>IFERROR(INDEX(BuffData!$AT$3:$BO$119, MATCH(I$16, BuffData!$A$3:$A$119, 0), MATCH($E863, BuffData!$AT$2:$BO$2, 0)),-1)</f>
        <v>0</v>
      </c>
      <c r="J863" s="5">
        <f>IFERROR(INDEX(BuffData!$AT$3:$BO$119, MATCH(J$16, BuffData!$A$3:$A$119, 0), MATCH($E863, BuffData!$AT$2:$BO$2, 0)),-1)</f>
        <v>0</v>
      </c>
      <c r="K863" s="5">
        <f>IFERROR(INDEX(BuffData!$AT$3:$BO$119, MATCH(K$16, BuffData!$A$3:$A$119, 0), MATCH($E863, BuffData!$AT$2:$BO$2, 0)),-1)</f>
        <v>0</v>
      </c>
      <c r="L863" s="5">
        <f>IFERROR(INDEX(SeasonData!$A$3:$W$27, MATCH(L$16, SeasonData!$A$3:$A$116, 0), MATCH(E863, SeasonData!$A$2:$W$2, 0)),-1)</f>
        <v>0</v>
      </c>
      <c r="M863" s="5">
        <f t="shared" si="507"/>
        <v>-1</v>
      </c>
      <c r="N863" s="5" t="s">
        <v>104</v>
      </c>
      <c r="O863" s="5">
        <f>$M868</f>
        <v>-1</v>
      </c>
      <c r="P863" s="5">
        <v>0</v>
      </c>
      <c r="Q863" s="5">
        <f t="shared" si="496"/>
        <v>-1</v>
      </c>
      <c r="S863" s="5" t="s">
        <v>104</v>
      </c>
      <c r="T863" s="5">
        <f>$M868</f>
        <v>-1</v>
      </c>
      <c r="U863" s="5">
        <v>0</v>
      </c>
      <c r="V863" s="5">
        <f t="shared" si="497"/>
        <v>-1</v>
      </c>
      <c r="X863" s="5" t="s">
        <v>104</v>
      </c>
      <c r="Y863" s="5">
        <f>$M868</f>
        <v>-1</v>
      </c>
      <c r="Z863" s="5">
        <v>0</v>
      </c>
      <c r="AA863" s="5">
        <f t="shared" si="498"/>
        <v>-1</v>
      </c>
      <c r="AC863" s="5" t="s">
        <v>104</v>
      </c>
      <c r="AD863" s="5">
        <f>$M868</f>
        <v>-1</v>
      </c>
      <c r="AE863" s="5">
        <v>0</v>
      </c>
      <c r="AF863" s="5">
        <f t="shared" si="499"/>
        <v>-1</v>
      </c>
      <c r="AH863" s="5" t="s">
        <v>104</v>
      </c>
      <c r="AI863" s="5">
        <f>$M868</f>
        <v>-1</v>
      </c>
      <c r="AJ863" s="5">
        <v>0</v>
      </c>
      <c r="AK863" s="5">
        <f t="shared" si="500"/>
        <v>-1</v>
      </c>
      <c r="AM863" s="5" t="s">
        <v>104</v>
      </c>
      <c r="AN863" s="5">
        <f>$M868</f>
        <v>-1</v>
      </c>
      <c r="AO863" s="5">
        <v>0</v>
      </c>
      <c r="AP863" s="5">
        <f t="shared" si="501"/>
        <v>-1</v>
      </c>
      <c r="AR863" s="5" t="s">
        <v>104</v>
      </c>
      <c r="AS863" s="5">
        <f>$M868</f>
        <v>-1</v>
      </c>
      <c r="AT863" s="5">
        <v>0</v>
      </c>
      <c r="AU863" s="5">
        <f t="shared" si="502"/>
        <v>-1</v>
      </c>
      <c r="AW863" s="5" t="s">
        <v>104</v>
      </c>
      <c r="AX863" s="5">
        <f>$M868</f>
        <v>-1</v>
      </c>
      <c r="AY863" s="5">
        <v>0</v>
      </c>
      <c r="AZ863" s="5">
        <f t="shared" si="503"/>
        <v>-1</v>
      </c>
      <c r="BB863" s="5" t="s">
        <v>104</v>
      </c>
      <c r="BC863" s="5">
        <f>$M868</f>
        <v>-1</v>
      </c>
      <c r="BD863" s="5">
        <v>0</v>
      </c>
      <c r="BE863" s="5">
        <f t="shared" si="504"/>
        <v>-1</v>
      </c>
      <c r="BG863" s="5" t="s">
        <v>104</v>
      </c>
      <c r="BH863" s="5">
        <f>$M868</f>
        <v>-1</v>
      </c>
      <c r="BI863" s="5">
        <v>0</v>
      </c>
      <c r="BJ863" s="5">
        <f t="shared" si="505"/>
        <v>-1</v>
      </c>
    </row>
    <row r="864" spans="1:62" x14ac:dyDescent="0.3">
      <c r="E864" s="22" t="s">
        <v>137</v>
      </c>
      <c r="F864" s="6"/>
      <c r="G864" s="5">
        <f>IFERROR(INDEX(BuffData!$B$3:$W$119, MATCH($E849, BuffData!$A$3:$A$119, 0), MATCH($E864, BuffData!$B$2:$W$2, 0)),-1)</f>
        <v>0</v>
      </c>
      <c r="H864" s="5">
        <f>IFERROR(INDEX(BuffData!$X$3:$AS$119, MATCH(H848, BuffData!$A$3:$A$119, 0), MATCH($E864, BuffData!$X$2:$AS$2, 0)),-1)</f>
        <v>-1</v>
      </c>
      <c r="I864" s="5">
        <f>IFERROR(INDEX(BuffData!$AT$3:$BO$119, MATCH(I$16, BuffData!$A$3:$A$119, 0), MATCH($E864, BuffData!$AT$2:$BO$2, 0)),-1)</f>
        <v>0</v>
      </c>
      <c r="J864" s="5">
        <f>IFERROR(INDEX(BuffData!$AT$3:$BO$119, MATCH(J$16, BuffData!$A$3:$A$119, 0), MATCH($E864, BuffData!$AT$2:$BO$2, 0)),-1)</f>
        <v>0</v>
      </c>
      <c r="K864" s="5">
        <f>IFERROR(INDEX(BuffData!$AT$3:$BO$119, MATCH(K$16, BuffData!$A$3:$A$119, 0), MATCH($E864, BuffData!$AT$2:$BO$2, 0)),-1)</f>
        <v>0</v>
      </c>
      <c r="L864" s="5">
        <f>IFERROR(INDEX(SeasonData!$A$3:$W$27, MATCH(L$16, SeasonData!$A$3:$A$116, 0), MATCH(E864, SeasonData!$A$2:$W$2, 0)),-1)</f>
        <v>0</v>
      </c>
      <c r="M864" s="5">
        <f t="shared" si="507"/>
        <v>-1</v>
      </c>
      <c r="N864" s="5" t="s">
        <v>110</v>
      </c>
      <c r="O864" s="5">
        <f>$M869</f>
        <v>-1</v>
      </c>
      <c r="P864" s="5">
        <v>0</v>
      </c>
      <c r="Q864" s="5">
        <f t="shared" si="496"/>
        <v>-1</v>
      </c>
      <c r="S864" s="5" t="s">
        <v>110</v>
      </c>
      <c r="T864" s="5">
        <f>$M869</f>
        <v>-1</v>
      </c>
      <c r="U864" s="5">
        <v>0</v>
      </c>
      <c r="V864" s="5">
        <f t="shared" si="497"/>
        <v>-1</v>
      </c>
      <c r="X864" s="5" t="s">
        <v>110</v>
      </c>
      <c r="Y864" s="5">
        <f>$M869</f>
        <v>-1</v>
      </c>
      <c r="Z864" s="5">
        <v>0</v>
      </c>
      <c r="AA864" s="5">
        <f t="shared" si="498"/>
        <v>-1</v>
      </c>
      <c r="AC864" s="5" t="s">
        <v>110</v>
      </c>
      <c r="AD864" s="5">
        <f>$M869</f>
        <v>-1</v>
      </c>
      <c r="AE864" s="5">
        <v>0</v>
      </c>
      <c r="AF864" s="5">
        <f t="shared" si="499"/>
        <v>-1</v>
      </c>
      <c r="AH864" s="5" t="s">
        <v>110</v>
      </c>
      <c r="AI864" s="5">
        <f>$M869</f>
        <v>-1</v>
      </c>
      <c r="AJ864" s="5">
        <v>0</v>
      </c>
      <c r="AK864" s="5">
        <f t="shared" si="500"/>
        <v>-1</v>
      </c>
      <c r="AM864" s="5" t="s">
        <v>110</v>
      </c>
      <c r="AN864" s="5">
        <f>$M869</f>
        <v>-1</v>
      </c>
      <c r="AO864" s="5">
        <v>0</v>
      </c>
      <c r="AP864" s="5">
        <f t="shared" si="501"/>
        <v>-1</v>
      </c>
      <c r="AR864" s="5" t="s">
        <v>110</v>
      </c>
      <c r="AS864" s="5">
        <f>$M869</f>
        <v>-1</v>
      </c>
      <c r="AT864" s="5">
        <v>0</v>
      </c>
      <c r="AU864" s="5">
        <f t="shared" si="502"/>
        <v>-1</v>
      </c>
      <c r="AW864" s="5" t="s">
        <v>110</v>
      </c>
      <c r="AX864" s="5">
        <f>$M869</f>
        <v>-1</v>
      </c>
      <c r="AY864" s="5">
        <v>0</v>
      </c>
      <c r="AZ864" s="5">
        <f t="shared" si="503"/>
        <v>-1</v>
      </c>
      <c r="BB864" s="5" t="s">
        <v>110</v>
      </c>
      <c r="BC864" s="5">
        <f>$M869</f>
        <v>-1</v>
      </c>
      <c r="BD864" s="5">
        <v>0</v>
      </c>
      <c r="BE864" s="5">
        <f t="shared" si="504"/>
        <v>-1</v>
      </c>
      <c r="BG864" s="5" t="s">
        <v>110</v>
      </c>
      <c r="BH864" s="5">
        <f>$M869</f>
        <v>-1</v>
      </c>
      <c r="BI864" s="5">
        <v>0</v>
      </c>
      <c r="BJ864" s="5">
        <f t="shared" si="505"/>
        <v>-1</v>
      </c>
    </row>
    <row r="865" spans="1:62" x14ac:dyDescent="0.3">
      <c r="E865" s="22" t="s">
        <v>138</v>
      </c>
      <c r="F865" s="6"/>
      <c r="G865" s="5">
        <f>IFERROR(INDEX(BuffData!$B$3:$W$119, MATCH($E849, BuffData!$A$3:$A$119, 0), MATCH($E865, BuffData!$B$2:$W$2, 0)),-1)</f>
        <v>0</v>
      </c>
      <c r="H865" s="5">
        <f>IFERROR(INDEX(BuffData!$X$3:$AS$119, MATCH(H848, BuffData!$A$3:$A$119, 0), MATCH($E865, BuffData!$X$2:$AS$2, 0)),-1)</f>
        <v>-1</v>
      </c>
      <c r="I865" s="5">
        <f>IFERROR(INDEX(BuffData!$AT$3:$BO$119, MATCH(I$16, BuffData!$A$3:$A$119, 0), MATCH($E865, BuffData!$AT$2:$BO$2, 0)),-1)</f>
        <v>0</v>
      </c>
      <c r="J865" s="5">
        <f>IFERROR(INDEX(BuffData!$AT$3:$BO$119, MATCH(J$16, BuffData!$A$3:$A$119, 0), MATCH($E865, BuffData!$AT$2:$BO$2, 0)),-1)</f>
        <v>0</v>
      </c>
      <c r="K865" s="5">
        <f>IFERROR(INDEX(BuffData!$AT$3:$BO$119, MATCH(K$16, BuffData!$A$3:$A$119, 0), MATCH($E865, BuffData!$AT$2:$BO$2, 0)),-1)</f>
        <v>0</v>
      </c>
      <c r="L865" s="5">
        <f>IFERROR(INDEX(SeasonData!$A$3:$W$27, MATCH(L$16, SeasonData!$A$3:$A$116, 0), MATCH(E865, SeasonData!$A$2:$W$2, 0)),-1)</f>
        <v>0</v>
      </c>
      <c r="M865" s="5">
        <f t="shared" si="507"/>
        <v>-1</v>
      </c>
      <c r="N865" s="5" t="s">
        <v>133</v>
      </c>
      <c r="O865" s="5">
        <f>$M870</f>
        <v>-1</v>
      </c>
      <c r="P865" s="5">
        <v>0</v>
      </c>
      <c r="Q865" s="5">
        <f t="shared" si="496"/>
        <v>-1</v>
      </c>
      <c r="S865" s="5" t="s">
        <v>133</v>
      </c>
      <c r="T865" s="5">
        <f>$M870</f>
        <v>-1</v>
      </c>
      <c r="U865" s="5">
        <v>0</v>
      </c>
      <c r="V865" s="5">
        <f t="shared" si="497"/>
        <v>-1</v>
      </c>
      <c r="X865" s="5" t="s">
        <v>133</v>
      </c>
      <c r="Y865" s="5">
        <f>$M870</f>
        <v>-1</v>
      </c>
      <c r="Z865" s="5">
        <v>0</v>
      </c>
      <c r="AA865" s="5">
        <f t="shared" si="498"/>
        <v>-1</v>
      </c>
      <c r="AC865" s="5" t="s">
        <v>133</v>
      </c>
      <c r="AD865" s="5">
        <f>$M870</f>
        <v>-1</v>
      </c>
      <c r="AE865" s="5">
        <v>0</v>
      </c>
      <c r="AF865" s="5">
        <f t="shared" si="499"/>
        <v>-1</v>
      </c>
      <c r="AH865" s="5" t="s">
        <v>133</v>
      </c>
      <c r="AI865" s="5">
        <f>$M870</f>
        <v>-1</v>
      </c>
      <c r="AJ865" s="5">
        <v>0</v>
      </c>
      <c r="AK865" s="5">
        <f t="shared" si="500"/>
        <v>-1</v>
      </c>
      <c r="AM865" s="5" t="s">
        <v>133</v>
      </c>
      <c r="AN865" s="5">
        <f>$M870</f>
        <v>-1</v>
      </c>
      <c r="AO865" s="5">
        <v>0</v>
      </c>
      <c r="AP865" s="5">
        <f t="shared" si="501"/>
        <v>-1</v>
      </c>
      <c r="AR865" s="5" t="s">
        <v>133</v>
      </c>
      <c r="AS865" s="5">
        <f>$M870</f>
        <v>-1</v>
      </c>
      <c r="AT865" s="5">
        <v>0</v>
      </c>
      <c r="AU865" s="5">
        <f t="shared" si="502"/>
        <v>-1</v>
      </c>
      <c r="AW865" s="5" t="s">
        <v>133</v>
      </c>
      <c r="AX865" s="5">
        <f>$M870</f>
        <v>-1</v>
      </c>
      <c r="AY865" s="5">
        <v>0</v>
      </c>
      <c r="AZ865" s="5">
        <f t="shared" si="503"/>
        <v>-1</v>
      </c>
      <c r="BB865" s="5" t="s">
        <v>133</v>
      </c>
      <c r="BC865" s="5">
        <f>$M870</f>
        <v>-1</v>
      </c>
      <c r="BD865" s="5">
        <v>0</v>
      </c>
      <c r="BE865" s="5">
        <f t="shared" si="504"/>
        <v>-1</v>
      </c>
      <c r="BG865" s="5" t="s">
        <v>133</v>
      </c>
      <c r="BH865" s="5">
        <f>$M870</f>
        <v>-1</v>
      </c>
      <c r="BI865" s="5">
        <v>0</v>
      </c>
      <c r="BJ865" s="5">
        <f t="shared" si="505"/>
        <v>-1</v>
      </c>
    </row>
    <row r="866" spans="1:62" x14ac:dyDescent="0.3">
      <c r="E866" s="22" t="s">
        <v>123</v>
      </c>
      <c r="F866" s="6"/>
      <c r="G866" s="5">
        <f>IFERROR(INDEX(BuffData!$B$3:$W$119, MATCH($E849, BuffData!$A$3:$A$119, 0), MATCH($E866, BuffData!$B$2:$W$2, 0)),-1)</f>
        <v>0</v>
      </c>
      <c r="H866" s="5">
        <f>IFERROR(
  IF(
    TRIM(INDEX(CharacterData!$G$3:$G$36, MATCH($E849, CharacterData!$A$3:$A$36, 0))) =
    TRIM(INDEX(CharacterData!$G$3:$G$36, MATCH(H848, CharacterData!$A$3:$A$36, 0))),
    INDEX(BuffData!$X$3:$AS$119,
          MATCH(H848, BuffData!$A$3:$A$119, 0),
          MATCH($E866, BuffData!$X$2:$AS$2, 0)
    ),
    0
  ),
-1
)</f>
        <v>-1</v>
      </c>
      <c r="I866" s="5">
        <f>IFERROR(
  IF(
    TRIM(INDEX(CharacterData!$G$3:$G$36, MATCH($E849, CharacterData!$A$3:$A$36, 0))) =
    TRIM(INDEX(CharacterData!$G$3:$G$36, MATCH(I848, CharacterData!$A$3:$A$36, 0))),
    INDEX(BuffData!$AT$3:$BO$119,
          MATCH(I848, BuffData!$A$3:$A$119, 0),
          MATCH($E866, BuffData!$AT$2:$BO$2, 0)
    ),
    0
  ),
-1
)</f>
        <v>0</v>
      </c>
      <c r="J866" s="5">
        <f>IFERROR(
  IF(
    TRIM(INDEX(CharacterData!$G$3:$G$36, MATCH($E849, CharacterData!$A$3:$A$36, 0))) =
    TRIM(INDEX(CharacterData!$G$3:$G$36, MATCH(J848, CharacterData!$A$3:$A$36, 0))),
    INDEX(BuffData!$AT$3:$BO$119,
          MATCH(J848, BuffData!$A$3:$A$119, 0),
          MATCH($E866, BuffData!$AT$2:$BO$2, 0)
    ),
    0
  ),
-1
)</f>
        <v>0</v>
      </c>
      <c r="K866" s="5">
        <f>IFERROR(
  IF(
    TRIM(INDEX(CharacterData!$G$3:$G$36, MATCH($E849, CharacterData!$A$3:$A$36, 0))) =
    TRIM(INDEX(CharacterData!$G$3:$G$36, MATCH(K848, CharacterData!$A$3:$A$36, 0))),
    INDEX(BuffData!$AT$3:$BO$119,
          MATCH(K848, BuffData!$A$3:$A$119, 0),
          MATCH($E866, BuffData!$AT$2:$BO$2, 0)
    ),
    0
  ),
-1
)</f>
        <v>0</v>
      </c>
      <c r="L866" s="5">
        <f>IFERROR(
  IF(
    TRIM(INDEX(CharacterData!$G$3:$G$36, MATCH($E849, CharacterData!$A$3:$A$36, 0))) =
    TRIM(INDEX(CharacterData!$G$3:$G$36, MATCH(L848, CharacterData!$A$3:$A$36, 0))),
    INDEX(SeasonData!$A$3:$W$27,
          MATCH(L848, SeasonData!$A$3:$A$27, 0),
          MATCH($E866, SeasonData!$A$2:$W$2, 0)
    ),
    0
  ),
-1
)</f>
        <v>0</v>
      </c>
      <c r="M866" s="5">
        <f t="shared" si="507"/>
        <v>-1</v>
      </c>
    </row>
    <row r="867" spans="1:62" x14ac:dyDescent="0.3">
      <c r="E867" s="22" t="s">
        <v>162</v>
      </c>
      <c r="F867" s="6"/>
      <c r="G867" s="5">
        <f>IFERROR(INDEX(BuffData!$B$3:$W$119, MATCH($E849, BuffData!$A$3:$A$119, 0), MATCH($E867, BuffData!$B$2:$W$2, 0)),-1)</f>
        <v>0</v>
      </c>
      <c r="H867" s="5">
        <f>IFERROR(INDEX(BuffData!$X$3:$AS$119, MATCH(H848, BuffData!$A$3:$A$119, 0), MATCH($E867, BuffData!$X$2:$AS$2, 0)),-1)</f>
        <v>-1</v>
      </c>
      <c r="I867" s="5">
        <f>IFERROR(INDEX(BuffData!$AT$3:$BO$119, MATCH(I$16, BuffData!$A$3:$A$119, 0), MATCH($E867, BuffData!$AT$2:$BO$2, 0)),-1)</f>
        <v>0</v>
      </c>
      <c r="J867" s="5">
        <f>IFERROR(INDEX(BuffData!$AT$3:$BO$119, MATCH(J$16, BuffData!$A$3:$A$119, 0), MATCH($E867, BuffData!$AT$2:$BO$2, 0)),-1)</f>
        <v>0</v>
      </c>
      <c r="K867" s="5">
        <f>IFERROR(INDEX(BuffData!$AT$3:$BO$119, MATCH(K$16, BuffData!$A$3:$A$119, 0), MATCH($E867, BuffData!$AT$2:$BO$2, 0)),-1)</f>
        <v>25</v>
      </c>
      <c r="L867" s="5">
        <f>IFERROR(INDEX(SeasonData!$A$3:$W$27, MATCH(L$16, SeasonData!$A$3:$A$116, 0), MATCH(E867, SeasonData!$A$2:$W$2, 0)),-1)</f>
        <v>0</v>
      </c>
      <c r="M867" s="5">
        <f>SUM(G867:L867)</f>
        <v>24</v>
      </c>
      <c r="O867" s="5" t="s">
        <v>167</v>
      </c>
      <c r="P867" s="5">
        <f>Q852 * (Q853+100)/100 * Q854/100 * ((1-Q855/100) + Q855/100*Q856/100) * (Q857+Q858+Q859+100)/100 * (Q860+Q861+Q862+100)/100 * (800 + 8*$N$3 ) / (800 + 8*$N$3 + (792 + 8*$N$4)*(1-Q863/100)) * (1+Q864/100) * (1 - $Q$3/100 + Q865/100)</f>
        <v>12609.480058289357</v>
      </c>
      <c r="T867" s="5" t="s">
        <v>167</v>
      </c>
      <c r="U867" s="5">
        <f>V852 * (V853+100)/100 * V854/100 * ((1-V855/100) + V855/100*V856/100) * (V857+V858+V859+100)/100 * (V860+V861+V862+100)/100 * (800 + 8*$N$3 ) / (800 + 8*$N$3 + (792 + 8*$N$4)*(1-V863/100)) * (1+V864/100) * (1 - $Q$3/100 + V865/100)</f>
        <v>21974.016245668496</v>
      </c>
      <c r="Y867" s="5" t="s">
        <v>167</v>
      </c>
      <c r="Z867" s="5">
        <f>AA852 * (AA853+100)/100 * AA854/100 * ((1-AA855/100) + AA855/100*AA856/100) * (AA857+AA858+AA859+100)/100 * (AA860+AA861+AA862+100)/100 * (800 + 8*$N$3 ) / (800 + 8*$N$3 + (792 + 8*$N$4)*(1-AA863/100)) * (1+AA864/100) * (1 - $Q$3/100 + AA865/100)</f>
        <v>17599.866653966103</v>
      </c>
      <c r="AD867" s="5" t="s">
        <v>167</v>
      </c>
      <c r="AE867" s="5">
        <f>AF852 * (AF853+100)/100 * AF854/100 * ((1-AF855/100) + AF855/100*AF856/100) * (AF857+AF858+AF859+100)/100 * (AF860+AF861+AF862+100)/100 * (800 + 8*$N$3 ) / (800 + 8*$N$3 + (792 + 8*$N$4)*(1-AF863/100)) * (1+AF864/100) * (1 - $Q$3/100 + AF865/100)</f>
        <v>7110.7592013509357</v>
      </c>
      <c r="AI867" s="5" t="s">
        <v>167</v>
      </c>
      <c r="AJ867" s="5">
        <f>AK852 * (AK853+100)/100 * AK854/100 * ((1-AK855/100) + AK855/100*AK856/100) * (AK857+AK858+AK859+100)/100 * (AK860+AK861+AK862+100)/100 * (800 + 8*$N$3 ) / (800 + 8*$N$3 + (792 + 8*$N$4)*(1-AK863/100)) * (1+AK864/100) * (1 - $Q$3/100 + AK865/100)</f>
        <v>14959.149025248644</v>
      </c>
      <c r="AN867" s="5" t="s">
        <v>167</v>
      </c>
      <c r="AO867" s="5">
        <f>AP852 * (AP853+100)/100 * AP854/100 * ((1-AP855/100) + AP855/100*AP856/100) * (AP857+AP858+AP859+100)/100 * (AP860+AP861+AP862+100)/100 * (800 + 8*$N$3 ) / (800 + 8*$N$3 + (792 + 8*$N$4)*(1-AP863/100)) * (1+AP864/100) * (1 - $Q$3/100 + AP865/100)</f>
        <v>7110.7592013509357</v>
      </c>
      <c r="AS867" s="5" t="s">
        <v>167</v>
      </c>
      <c r="AT867" s="5">
        <f>AU852 * (AU853+100)/100 * AU854/100 * ((1-AU855/100) + AU855/100*AU856/100) * (AU857+AU858+AU859+100)/100 * (AU860+AU861+AU862+100)/100 * (800 + 8*$N$3 ) / (800 + 8*$N$3 + (792 + 8*$N$4)*(1-AU863/100)) * (1+AU864/100) * (1 - $Q$3/100 + AU865/100)</f>
        <v>14959.149025248644</v>
      </c>
      <c r="AX867" s="5" t="s">
        <v>167</v>
      </c>
      <c r="AY867" s="5">
        <f>AZ852 * (AZ853+100)/100 * AZ854/100 * ((1-AZ855/100) + AZ855/100*AZ856/100) * (AZ857+AZ858+AZ859+100)/100 * (AZ860+AZ861+AZ862+100)/100 * (800 + 8*$N$3 ) / (800 + 8*$N$3 + (792 + 8*$N$4)*(1-AZ863/100)) * (1+AZ864/100) * (1 - $Q$3/100 + AZ865/100)</f>
        <v>21974.016245668496</v>
      </c>
      <c r="BC867" s="5" t="s">
        <v>167</v>
      </c>
      <c r="BD867" s="5">
        <f>BE852 * (BE853+100)/100 * BE854/100 * ((1-BE855/100) + BE855/100*BE856/100) * (BE857+BE858+BE859+100)/100 * (BE860+BE861+BE862+100)/100 * (800 + 8*$N$3 ) / (800 + 8*$N$3 + (792 + 8*$N$4)*(1-BE863/100)) * (1+BE864/100) * (1 - $Q$3/100 + BE865/100)</f>
        <v>17599.866653966103</v>
      </c>
      <c r="BH867" s="5" t="s">
        <v>167</v>
      </c>
      <c r="BI867" s="5">
        <f>BJ852 * (BJ853+100)/100 * BJ854/100 * ((1-BJ855/100) + BJ855/100*BJ856/100) * (BJ857+BJ858+BJ859+100)/100 * (BJ860+BJ861+BJ862+100)/100 * (800 + 8*$N$3 ) / (800 + 8*$N$3 + (792 + 8*$N$4)*(1-BJ863/100)) * (1+BJ864/100) * (1 - $Q$3/100 + BJ865/100)</f>
        <v>70259.025627597934</v>
      </c>
    </row>
    <row r="868" spans="1:62" x14ac:dyDescent="0.3">
      <c r="E868" s="5" t="s">
        <v>104</v>
      </c>
      <c r="F868" s="6"/>
      <c r="G868" s="5">
        <f>IFERROR(INDEX(BuffData!$B$3:$W$119, MATCH($E849, BuffData!$A$3:$A$119, 0), MATCH($E868, BuffData!$B$2:$W$2, 0)),-1)</f>
        <v>0</v>
      </c>
      <c r="H868" s="5">
        <f>IFERROR(INDEX(BuffData!$X$3:$AS$119, MATCH(H848, BuffData!$A$3:$A$119, 0), MATCH($E868, BuffData!$X$2:$AS$2, 0)),-1)</f>
        <v>-1</v>
      </c>
      <c r="I868" s="5">
        <f>IFERROR(INDEX(BuffData!$AT$3:$BO$119, MATCH(I$16, BuffData!$A$3:$A$119, 0), MATCH($E868, BuffData!$AT$2:$BO$2, 0)),-1)</f>
        <v>0</v>
      </c>
      <c r="J868" s="5">
        <f>IFERROR(INDEX(BuffData!$AT$3:$BO$119, MATCH(J$16, BuffData!$A$3:$A$119, 0), MATCH($E868, BuffData!$AT$2:$BO$2, 0)),-1)</f>
        <v>0</v>
      </c>
      <c r="K868" s="5">
        <f>IFERROR(INDEX(BuffData!$AT$3:$BO$119, MATCH(K$16, BuffData!$A$3:$A$119, 0), MATCH($E868, BuffData!$AT$2:$BO$2, 0)),-1)</f>
        <v>0</v>
      </c>
      <c r="L868" s="5">
        <f>IFERROR(INDEX(SeasonData!$A$3:$W$27, MATCH(L$16, SeasonData!$A$3:$A$116, 0), MATCH(E868, SeasonData!$A$2:$W$2, 0)),-1)</f>
        <v>0</v>
      </c>
      <c r="M868" s="5">
        <f t="shared" ref="M868:M870" si="508">SUM(G868:L868)</f>
        <v>-1</v>
      </c>
    </row>
    <row r="869" spans="1:62" x14ac:dyDescent="0.3">
      <c r="E869" s="5" t="s">
        <v>110</v>
      </c>
      <c r="F869" s="6"/>
      <c r="G869" s="5">
        <f>IFERROR(INDEX(BuffData!$B$3:$W$119, MATCH($E849, BuffData!$A$3:$A$119, 0), MATCH($E869, BuffData!$B$2:$W$2, 0)),-1)</f>
        <v>0</v>
      </c>
      <c r="H869" s="5">
        <f>IFERROR(INDEX(BuffData!$X$3:$AS$119, MATCH(H848, BuffData!$A$3:$A$119, 0), MATCH($E869, BuffData!$X$2:$AS$2, 0)),-1)</f>
        <v>-1</v>
      </c>
      <c r="I869" s="5">
        <f>IFERROR(INDEX(BuffData!$AT$3:$BO$119, MATCH(I$16, BuffData!$A$3:$A$119, 0), MATCH($E869, BuffData!$AT$2:$BO$2, 0)),-1)</f>
        <v>0</v>
      </c>
      <c r="J869" s="5">
        <f>IFERROR(INDEX(BuffData!$AT$3:$BO$119, MATCH(J$16, BuffData!$A$3:$A$119, 0), MATCH($E869, BuffData!$AT$2:$BO$2, 0)),-1)</f>
        <v>0</v>
      </c>
      <c r="K869" s="5">
        <f>IFERROR(INDEX(BuffData!$AT$3:$BO$119, MATCH(K$16, BuffData!$A$3:$A$119, 0), MATCH($E869, BuffData!$AT$2:$BO$2, 0)),-1)</f>
        <v>0</v>
      </c>
      <c r="L869" s="5">
        <f>IFERROR(INDEX(SeasonData!$A$3:$W$27, MATCH(L$16, SeasonData!$A$3:$A$116, 0), MATCH(E869, SeasonData!$A$2:$W$2, 0)),-1)</f>
        <v>0</v>
      </c>
      <c r="M869" s="5">
        <f t="shared" si="508"/>
        <v>-1</v>
      </c>
    </row>
    <row r="870" spans="1:62" x14ac:dyDescent="0.3">
      <c r="E870" s="5" t="s">
        <v>133</v>
      </c>
      <c r="F870" s="6"/>
      <c r="G870" s="5">
        <f>IFERROR(INDEX(BuffData!$B$3:$W$119, MATCH($E849, BuffData!$A$3:$A$119, 0), MATCH($E870, BuffData!$B$2:$W$2, 0)),-1)</f>
        <v>0</v>
      </c>
      <c r="H870" s="5">
        <f>IFERROR(INDEX(BuffData!$X$3:$AS$119, MATCH(H848, BuffData!$A$3:$A$119, 0), MATCH($E870, BuffData!$X$2:$AS$2, 0)),-1)</f>
        <v>-1</v>
      </c>
      <c r="I870" s="5">
        <f>IFERROR(INDEX(BuffData!$AT$3:$BO$119, MATCH(I$16, BuffData!$A$3:$A$119, 0), MATCH($E870, BuffData!$AT$2:$BO$2, 0)),-1)</f>
        <v>0</v>
      </c>
      <c r="J870" s="5">
        <f>IFERROR(INDEX(BuffData!$AT$3:$BO$119, MATCH(J$16, BuffData!$A$3:$A$119, 0), MATCH($E870, BuffData!$AT$2:$BO$2, 0)),-1)</f>
        <v>0</v>
      </c>
      <c r="K870" s="5">
        <f>IFERROR(INDEX(BuffData!$AT$3:$BO$119, MATCH(K$16, BuffData!$A$3:$A$119, 0), MATCH($E870, BuffData!$AT$2:$BO$2, 0)),-1)</f>
        <v>0</v>
      </c>
      <c r="L870" s="5">
        <f>IFERROR(INDEX(SeasonData!$A$3:$W$27, MATCH(L$16, SeasonData!$A$3:$A$116, 0), MATCH(E870, SeasonData!$A$2:$W$2, 0)),-1)</f>
        <v>0</v>
      </c>
      <c r="M870" s="5">
        <f t="shared" si="508"/>
        <v>-1</v>
      </c>
    </row>
    <row r="874" spans="1:62" x14ac:dyDescent="0.3">
      <c r="H874" s="5" t="str">
        <f>IFERROR(
  CHOOSE(
    MATCH(E875, $E$2:$E$4, 0),
    $E$3, $E$4, $E$2
  ),
  "선택 필요"
)</f>
        <v>선택 필요</v>
      </c>
      <c r="I874" s="5" t="str">
        <f>$E$2</f>
        <v>유노</v>
      </c>
      <c r="J874" s="5" t="str">
        <f>$E$3</f>
        <v>린네</v>
      </c>
      <c r="K874" s="5" t="str">
        <f>$E$4</f>
        <v>모니에</v>
      </c>
      <c r="L874" s="5" t="str">
        <f>$K$3</f>
        <v>능양</v>
      </c>
    </row>
    <row r="875" spans="1:62" x14ac:dyDescent="0.3">
      <c r="E875" s="23" t="s">
        <v>160</v>
      </c>
      <c r="F875" s="5" t="s">
        <v>143</v>
      </c>
      <c r="G875" s="5" t="s">
        <v>105</v>
      </c>
      <c r="H875" s="5" t="s">
        <v>142</v>
      </c>
      <c r="I875" s="5" t="s">
        <v>124</v>
      </c>
      <c r="J875" s="5" t="s">
        <v>125</v>
      </c>
      <c r="K875" s="5" t="s">
        <v>151</v>
      </c>
      <c r="L875" s="5" t="s">
        <v>149</v>
      </c>
      <c r="M875" s="5" t="s">
        <v>109</v>
      </c>
    </row>
    <row r="876" spans="1:62" x14ac:dyDescent="0.3">
      <c r="E876" s="5" t="s">
        <v>115</v>
      </c>
      <c r="F876" s="5">
        <f>INDEX(CharacterData!$A$3:$AV$36, MATCH(E875, CharacterData!$A$3:$A$36, 0), MATCH($E876, CharacterData!$A$2:$AV$2, 0))</f>
        <v>0</v>
      </c>
      <c r="G876" s="6"/>
      <c r="H876" s="6"/>
      <c r="I876" s="6"/>
      <c r="J876" s="6"/>
      <c r="K876" s="6"/>
      <c r="L876" s="6"/>
      <c r="M876" s="5">
        <f>F876</f>
        <v>0</v>
      </c>
    </row>
    <row r="877" spans="1:62" x14ac:dyDescent="0.3">
      <c r="A877" s="1" t="s">
        <v>160</v>
      </c>
      <c r="B877" s="1" t="s">
        <v>178</v>
      </c>
      <c r="C877" s="1">
        <f>P893+U893+Z893+AE893+AJ893+AO893+AT893+AY893+BD893+BI893+BN893+BS893+BX893+CC893+CH893+CM893</f>
        <v>0</v>
      </c>
      <c r="E877" s="5" t="s">
        <v>116</v>
      </c>
      <c r="F877" s="5">
        <f>INDEX(CharacterData!$A$3:$AV$36, MATCH(E875, CharacterData!$A$3:$A$36, 0), MATCH($E877, CharacterData!$A$2:$AV$2, 0))</f>
        <v>0</v>
      </c>
      <c r="G877" s="5">
        <f>IFERROR(INDEX(BuffData!$B$3:$W$119, MATCH($E875, BuffData!$A$3:$A$119, 0), MATCH("공격력 버프", BuffData!$B$2:$W$2, 0)),-1)</f>
        <v>0</v>
      </c>
      <c r="H877" s="5">
        <f>IFERROR(INDEX(BuffData!$X$3:$AS$119, MATCH(H874, BuffData!$A$3:$A$119, 0), MATCH("공격력 버프", BuffData!$X$2:$AS$2, 0)),-1)</f>
        <v>-1</v>
      </c>
      <c r="I877" s="5">
        <f>IFERROR(INDEX(BuffData!$AT$3:$BO$119, MATCH(I$16, BuffData!$A$3:$A$119, 0), MATCH("공격력 버프", BuffData!$AT$2:$BO$2, 0)),-1)</f>
        <v>0</v>
      </c>
      <c r="J877" s="5">
        <f>IFERROR(INDEX(BuffData!$AT$3:$BO$119, MATCH(J$16, BuffData!$A$3:$A$119, 0), MATCH("공격력 버프", BuffData!$AT$2:$BO$2, 0)),-1)</f>
        <v>0</v>
      </c>
      <c r="K877" s="5">
        <f>IFERROR(INDEX(BuffData!$AT$3:$BO$119, MATCH(K$16, BuffData!$A$3:$A$119, 0), MATCH("공격력 버프", BuffData!$AT$2:$BO$2, 0)),-1)</f>
        <v>25</v>
      </c>
      <c r="L877" s="5">
        <f>IFERROR(INDEX(SeasonData!$A$3:$W$27, MATCH(L$16, SeasonData!$A$3:$A$116, 0), MATCH("공격력 버프", SeasonData!$A$2:$W$2, 0)),-1)</f>
        <v>0</v>
      </c>
      <c r="M877" s="5">
        <f>SUM(F877:L877)</f>
        <v>24</v>
      </c>
    </row>
    <row r="878" spans="1:62" x14ac:dyDescent="0.3">
      <c r="B878" s="1" t="s">
        <v>179</v>
      </c>
      <c r="C878" s="1">
        <v>0.1</v>
      </c>
      <c r="E878" s="5" t="s">
        <v>1</v>
      </c>
      <c r="F878" s="5">
        <f>INDEX(CharacterData!$A$3:$AV$36, MATCH(E875, CharacterData!$A$3:$A$36, 0), MATCH($E878, CharacterData!$A$2:$AV$2, 0))</f>
        <v>0</v>
      </c>
      <c r="G878" s="5">
        <f>IFERROR(INDEX(BuffData!$B$3:$W$119, MATCH($E875, BuffData!$A$3:$A$119, 0), MATCH($E878, BuffData!$B$2:$W$2, 0)),-1)</f>
        <v>0</v>
      </c>
      <c r="H878" s="5">
        <f>IFERROR(INDEX(BuffData!$X$3:$AS$119, MATCH(H874, BuffData!$A$3:$A$119, 0), MATCH($E878, BuffData!$X$2:$AS$2, 0)),-1)</f>
        <v>-1</v>
      </c>
      <c r="I878" s="5">
        <f>IFERROR(INDEX(BuffData!$AT$3:$BO$119, MATCH(I$16, BuffData!$A$3:$A$119, 0), MATCH($E878, BuffData!$AT$2:$BO$2, 0)),-1)</f>
        <v>0</v>
      </c>
      <c r="J878" s="5">
        <f>IFERROR(INDEX(BuffData!$AT$3:$BO$119, MATCH(J$16, BuffData!$A$3:$A$119, 0), MATCH($E878, BuffData!$AT$2:$BO$2, 0)),-1)</f>
        <v>0</v>
      </c>
      <c r="K878" s="5">
        <f>IFERROR(INDEX(BuffData!$AT$3:$BO$119, MATCH(K$16, BuffData!$A$3:$A$119, 0), MATCH($E878, BuffData!$AT$2:$BO$2, 0)),-1)</f>
        <v>0</v>
      </c>
      <c r="L878" s="5">
        <f>IFERROR(INDEX(SeasonData!$A$3:$W$27, MATCH(L$16, SeasonData!$A$3:$A$116, 0), MATCH(E878, SeasonData!$A$2:$W$2, 0)),-1)</f>
        <v>0</v>
      </c>
      <c r="M878" s="5">
        <f t="shared" ref="M878:M884" si="509">SUM(F878:L878)</f>
        <v>-1</v>
      </c>
    </row>
    <row r="879" spans="1:62" x14ac:dyDescent="0.3">
      <c r="E879" s="5" t="s">
        <v>87</v>
      </c>
      <c r="F879" s="5">
        <f>INDEX(CharacterData!$A$3:$AV$36, MATCH(E875, CharacterData!$A$3:$A$36, 0), MATCH($E879, CharacterData!$A$2:$AV$2, 0))</f>
        <v>0</v>
      </c>
      <c r="G879" s="5">
        <f>IFERROR(INDEX(BuffData!$B$3:$W$119, MATCH($E875, BuffData!$A$3:$A$119, 0), MATCH($E879, BuffData!$B$2:$W$2, 0)),-1)</f>
        <v>0</v>
      </c>
      <c r="H879" s="5">
        <f>IFERROR(INDEX(BuffData!$X$3:$AS$119, MATCH(H874, BuffData!$A$3:$A$119, 0), MATCH($E879, BuffData!$X$2:$AS$2, 0)),-1)</f>
        <v>-1</v>
      </c>
      <c r="I879" s="5">
        <f>IFERROR(INDEX(BuffData!$AT$3:$BO$119, MATCH(I$16, BuffData!$A$3:$A$119, 0), MATCH($E879, BuffData!$AT$2:$BO$2, 0)),-1)</f>
        <v>0</v>
      </c>
      <c r="J879" s="5">
        <f>IFERROR(INDEX(BuffData!$AT$3:$BO$119, MATCH(J$16, BuffData!$A$3:$A$119, 0), MATCH($E879, BuffData!$AT$2:$BO$2, 0)),-1)</f>
        <v>0</v>
      </c>
      <c r="K879" s="5">
        <f>IFERROR(INDEX(BuffData!$AT$3:$BO$119, MATCH(K$16, BuffData!$A$3:$A$119, 0), MATCH($E879, BuffData!$AT$2:$BO$2, 0)),-1)</f>
        <v>20</v>
      </c>
      <c r="L879" s="5">
        <f>IFERROR(INDEX(SeasonData!$A$3:$W$27, MATCH(L$16, SeasonData!$A$3:$A$116, 0), MATCH(E879, SeasonData!$A$2:$W$2, 0)),-1)</f>
        <v>0</v>
      </c>
      <c r="M879" s="5">
        <f t="shared" si="509"/>
        <v>19</v>
      </c>
    </row>
    <row r="880" spans="1:62" x14ac:dyDescent="0.3">
      <c r="E880" s="21" t="s">
        <v>99</v>
      </c>
      <c r="F880" s="5">
        <f>INDEX(CharacterData!$A$3:$AV$36, MATCH(E875, CharacterData!$A$3:$A$36, 0), MATCH($E880, CharacterData!$A$2:$AV$2, 0))</f>
        <v>0</v>
      </c>
      <c r="G880" s="5">
        <f>IFERROR(INDEX(BuffData!$B$3:$W$119, MATCH($E875, BuffData!$A$3:$A$119, 0), MATCH($E880, BuffData!$B$2:$W$2, 0)),-1)</f>
        <v>0</v>
      </c>
      <c r="H880" s="5">
        <f>IFERROR(INDEX(BuffData!$X$3:$AS$119, MATCH(H874, BuffData!$A$3:$A$119, 0), MATCH($E880, BuffData!$X$2:$AS$2, 0)),-1)</f>
        <v>-1</v>
      </c>
      <c r="I880" s="5">
        <f>IFERROR(INDEX(BuffData!$AT$3:$BO$119, MATCH(I$16, BuffData!$A$3:$A$119, 0), MATCH($E880, BuffData!$AT$2:$BO$2, 0)),-1)</f>
        <v>0</v>
      </c>
      <c r="J880" s="5">
        <f>IFERROR(INDEX(BuffData!$AT$3:$BO$119, MATCH(J$16, BuffData!$A$3:$A$119, 0), MATCH($E880, BuffData!$AT$2:$BO$2, 0)),-1)</f>
        <v>0</v>
      </c>
      <c r="K880" s="5">
        <f>IFERROR(INDEX(BuffData!$AT$3:$BO$119, MATCH(K$16, BuffData!$A$3:$A$119, 0), MATCH($E880, BuffData!$AT$2:$BO$2, 0)),-1)</f>
        <v>0</v>
      </c>
      <c r="L880" s="5">
        <f>IFERROR(INDEX(SeasonData!$A$3:$W$27, MATCH(L$16, SeasonData!$A$3:$A$116, 0), MATCH(E880, SeasonData!$A$2:$W$2, 0)),-1)</f>
        <v>0</v>
      </c>
      <c r="M880" s="5">
        <f t="shared" si="509"/>
        <v>-1</v>
      </c>
    </row>
    <row r="881" spans="5:13" x14ac:dyDescent="0.3">
      <c r="E881" s="21" t="s">
        <v>100</v>
      </c>
      <c r="F881" s="5">
        <f>INDEX(CharacterData!$A$3:$AV$36, MATCH(E875, CharacterData!$A$3:$A$36, 0), MATCH($E881, CharacterData!$A$2:$AV$2, 0))</f>
        <v>0</v>
      </c>
      <c r="G881" s="5">
        <f>IFERROR(INDEX(BuffData!$B$3:$W$119, MATCH($E875, BuffData!$A$3:$A$119, 0), MATCH($E881, BuffData!$B$2:$W$2, 0)),-1)</f>
        <v>0</v>
      </c>
      <c r="H881" s="5">
        <f>IFERROR(INDEX(BuffData!$X$3:$AS$119, MATCH(H874, BuffData!$A$3:$A$119, 0), MATCH($E881, BuffData!$X$2:$AS$2, 0)),-1)</f>
        <v>-1</v>
      </c>
      <c r="I881" s="5">
        <f>IFERROR(INDEX(BuffData!$AT$3:$BO$119, MATCH(I$16, BuffData!$A$3:$A$119, 0), MATCH($E881, BuffData!$AT$2:$BO$2, 0)),-1)</f>
        <v>0</v>
      </c>
      <c r="J881" s="5">
        <f>IFERROR(INDEX(BuffData!$AT$3:$BO$119, MATCH(J$16, BuffData!$A$3:$A$119, 0), MATCH($E881, BuffData!$AT$2:$BO$2, 0)),-1)</f>
        <v>0</v>
      </c>
      <c r="K881" s="5">
        <f>IFERROR(INDEX(BuffData!$AT$3:$BO$119, MATCH(K$16, BuffData!$A$3:$A$119, 0), MATCH($E881, BuffData!$AT$2:$BO$2, 0)),-1)</f>
        <v>0</v>
      </c>
      <c r="L881" s="5">
        <f>IFERROR(INDEX(SeasonData!$A$3:$W$27, MATCH(L$16, SeasonData!$A$3:$A$116, 0), MATCH(E881, SeasonData!$A$2:$W$2, 0)),-1)</f>
        <v>0</v>
      </c>
      <c r="M881" s="5">
        <f t="shared" si="509"/>
        <v>-1</v>
      </c>
    </row>
    <row r="882" spans="5:13" x14ac:dyDescent="0.3">
      <c r="E882" s="21" t="s">
        <v>101</v>
      </c>
      <c r="F882" s="5">
        <f>INDEX(CharacterData!$A$3:$AV$36, MATCH(E875, CharacterData!$A$3:$A$36, 0), MATCH($E882, CharacterData!$A$2:$AV$2, 0))</f>
        <v>0</v>
      </c>
      <c r="G882" s="5">
        <f>IFERROR(INDEX(BuffData!$B$3:$W$119, MATCH($E875, BuffData!$A$3:$A$119, 0), MATCH($E882, BuffData!$B$2:$W$2, 0)),-1)</f>
        <v>0</v>
      </c>
      <c r="H882" s="5">
        <f>IFERROR(INDEX(BuffData!$X$3:$AS$119, MATCH(H874, BuffData!$A$3:$A$119, 0), MATCH($E882, BuffData!$X$2:$AS$2, 0)),-1)</f>
        <v>-1</v>
      </c>
      <c r="I882" s="5">
        <f>IFERROR(INDEX(BuffData!$AT$3:$BO$119, MATCH(I$16, BuffData!$A$3:$A$119, 0), MATCH($E882, BuffData!$AT$2:$BO$2, 0)),-1)</f>
        <v>0</v>
      </c>
      <c r="J882" s="5">
        <f>IFERROR(INDEX(BuffData!$AT$3:$BO$119, MATCH(J$16, BuffData!$A$3:$A$119, 0), MATCH($E882, BuffData!$AT$2:$BO$2, 0)),-1)</f>
        <v>0</v>
      </c>
      <c r="K882" s="5">
        <f>IFERROR(INDEX(BuffData!$AT$3:$BO$119, MATCH(K$16, BuffData!$A$3:$A$119, 0), MATCH($E882, BuffData!$AT$2:$BO$2, 0)),-1)</f>
        <v>0</v>
      </c>
      <c r="L882" s="5">
        <f>IFERROR(INDEX(SeasonData!$A$3:$W$27, MATCH(L$16, SeasonData!$A$3:$A$116, 0), MATCH(E882, SeasonData!$A$2:$W$2, 0)),-1)</f>
        <v>0</v>
      </c>
      <c r="M882" s="5">
        <f t="shared" si="509"/>
        <v>-1</v>
      </c>
    </row>
    <row r="883" spans="5:13" x14ac:dyDescent="0.3">
      <c r="E883" s="21" t="s">
        <v>102</v>
      </c>
      <c r="F883" s="5">
        <f>INDEX(CharacterData!$A$3:$AV$36, MATCH(E875, CharacterData!$A$3:$A$36, 0), MATCH($E883, CharacterData!$A$2:$AV$2, 0))</f>
        <v>0</v>
      </c>
      <c r="G883" s="5">
        <f>IFERROR(INDEX(BuffData!$B$3:$W$119, MATCH($E875, BuffData!$A$3:$A$119, 0), MATCH($E883, BuffData!$B$2:$W$2, 0)),-1)</f>
        <v>0</v>
      </c>
      <c r="H883" s="5">
        <f>IFERROR(INDEX(BuffData!$X$3:$AS$119, MATCH(H874, BuffData!$A$3:$A$119, 0), MATCH($E883, BuffData!$X$2:$AS$2, 0)),-1)</f>
        <v>-1</v>
      </c>
      <c r="I883" s="5">
        <f>IFERROR(INDEX(BuffData!$AT$3:$BO$119, MATCH(I$16, BuffData!$A$3:$A$119, 0), MATCH($E883, BuffData!$AT$2:$BO$2, 0)),-1)</f>
        <v>0</v>
      </c>
      <c r="J883" s="5">
        <f>IFERROR(INDEX(BuffData!$AT$3:$BO$119, MATCH(J$16, BuffData!$A$3:$A$119, 0), MATCH($E883, BuffData!$AT$2:$BO$2, 0)),-1)</f>
        <v>0</v>
      </c>
      <c r="K883" s="5">
        <f>IFERROR(INDEX(BuffData!$AT$3:$BO$119, MATCH(K$16, BuffData!$A$3:$A$119, 0), MATCH($E883, BuffData!$AT$2:$BO$2, 0)),-1)</f>
        <v>0</v>
      </c>
      <c r="L883" s="5">
        <f>IFERROR(INDEX(SeasonData!$A$3:$W$27, MATCH(L$16, SeasonData!$A$3:$A$116, 0), MATCH(E883, SeasonData!$A$2:$W$2, 0)),-1)</f>
        <v>0</v>
      </c>
      <c r="M883" s="5">
        <f t="shared" si="509"/>
        <v>-1</v>
      </c>
    </row>
    <row r="884" spans="5:13" x14ac:dyDescent="0.3">
      <c r="E884" s="21" t="s">
        <v>103</v>
      </c>
      <c r="F884" s="5">
        <f>INDEX(CharacterData!$A$3:$AV$36, MATCH(E875, CharacterData!$A$3:$A$36, 0), MATCH($E884, CharacterData!$A$2:$AV$2, 0))</f>
        <v>0</v>
      </c>
      <c r="G884" s="5">
        <f>IFERROR(INDEX(BuffData!$B$3:$W$119, MATCH($E875, BuffData!$A$3:$A$119, 0), MATCH($E884, BuffData!$B$2:$W$2, 0)),-1)</f>
        <v>0</v>
      </c>
      <c r="H884" s="5">
        <f>IFERROR(INDEX(BuffData!$X$3:$AS$119, MATCH(H874, BuffData!$A$3:$A$119, 0), MATCH($E884, BuffData!$X$2:$AS$2, 0)),-1)</f>
        <v>-1</v>
      </c>
      <c r="I884" s="5">
        <f>IFERROR(INDEX(BuffData!$AT$3:$BO$119, MATCH(I$16, BuffData!$A$3:$A$119, 0), MATCH($E884, BuffData!$AT$2:$BO$2, 0)),-1)</f>
        <v>0</v>
      </c>
      <c r="J884" s="5">
        <f>IFERROR(INDEX(BuffData!$AT$3:$BO$119, MATCH(J$16, BuffData!$A$3:$A$119, 0), MATCH($E884, BuffData!$AT$2:$BO$2, 0)),-1)</f>
        <v>0</v>
      </c>
      <c r="K884" s="5">
        <f>IFERROR(INDEX(BuffData!$AT$3:$BO$119, MATCH(K$16, BuffData!$A$3:$A$119, 0), MATCH($E884, BuffData!$AT$2:$BO$2, 0)),-1)</f>
        <v>0</v>
      </c>
      <c r="L884" s="5">
        <f>IFERROR(INDEX(SeasonData!$A$3:$W$27, MATCH(L$16, SeasonData!$A$3:$A$116, 0), MATCH(E884, SeasonData!$A$2:$W$2, 0)),-1)</f>
        <v>0</v>
      </c>
      <c r="M884" s="5">
        <f t="shared" si="509"/>
        <v>-1</v>
      </c>
    </row>
    <row r="885" spans="5:13" x14ac:dyDescent="0.3">
      <c r="E885" s="21" t="s">
        <v>161</v>
      </c>
      <c r="F885" s="6"/>
      <c r="G885" s="5">
        <f>IFERROR(INDEX(BuffData!$B$3:$W$119, MATCH($E875, BuffData!$A$3:$A$119, 0), MATCH($E885, BuffData!$B$2:$W$2, 0)),-1)</f>
        <v>0</v>
      </c>
      <c r="H885" s="5">
        <f>IFERROR(INDEX(BuffData!$X$3:$AS$119, MATCH(H874, BuffData!$A$3:$A$119, 0), MATCH($E885, BuffData!$X$2:$AS$2, 0)),-1)</f>
        <v>-1</v>
      </c>
      <c r="I885" s="5">
        <f>IFERROR(INDEX(BuffData!$AT$3:$BO$119, MATCH(I$16, BuffData!$A$3:$A$119, 0), MATCH($E885, BuffData!$AT$2:$BO$2, 0)),-1)</f>
        <v>0</v>
      </c>
      <c r="J885" s="5">
        <f>IFERROR(INDEX(BuffData!$AT$3:$BO$119, MATCH(J$16, BuffData!$A$3:$A$119, 0), MATCH($E885, BuffData!$AT$2:$BO$2, 0)),-1)</f>
        <v>58</v>
      </c>
      <c r="K885" s="5">
        <f>IFERROR(INDEX(BuffData!$AT$3:$BO$119, MATCH(K$16, BuffData!$A$3:$A$119, 0), MATCH($E885, BuffData!$AT$2:$BO$2, 0)),-1)</f>
        <v>40</v>
      </c>
      <c r="L885" s="5">
        <f>IFERROR(INDEX(SeasonData!$A$3:$W$27, MATCH(L$16, SeasonData!$A$3:$A$116, 0), MATCH(E885, SeasonData!$A$2:$W$2, 0)),-1)</f>
        <v>0</v>
      </c>
      <c r="M885" s="5">
        <f>SUM(G885:L885)</f>
        <v>97</v>
      </c>
    </row>
    <row r="886" spans="5:13" x14ac:dyDescent="0.3">
      <c r="E886" s="21" t="s">
        <v>141</v>
      </c>
      <c r="F886" s="5">
        <f>INDEX(CharacterData!$A$3:$AV$36, MATCH(E875, CharacterData!$A$3:$A$36, 0), MATCH($E886, CharacterData!$A$2:$AV$2, 0))</f>
        <v>0</v>
      </c>
      <c r="G886" s="5">
        <f>IFERROR(INDEX(BuffData!$B$3:$W$119, MATCH($E875, BuffData!$A$3:$A$119, 0), MATCH($E886, BuffData!$B$2:$W$2, 0)),-1)</f>
        <v>0</v>
      </c>
      <c r="H886" s="5">
        <f>IFERROR(
  IF(
    TRIM(INDEX(CharacterData!$G$3:$G$36, MATCH($E875, CharacterData!$A$3:$A$36, 0))) =
    TRIM(INDEX(CharacterData!$G$3:$G$36, MATCH(H874, CharacterData!$A$3:$A$36, 0))),
    INDEX(BuffData!$X$3:$AS$119,
          MATCH(H874, BuffData!$A$3:$A$119, 0),
          MATCH($E886, BuffData!$X$2:$AS$2, 0)
    ),
    0
  ),
-1
)</f>
        <v>-1</v>
      </c>
      <c r="I886" s="5">
        <f>IFERROR(
  IF(
    TRIM(INDEX(CharacterData!$G$3:$G$36, MATCH($E875, CharacterData!$A$3:$A$36, 0))) =
    TRIM(INDEX(CharacterData!$G$3:$G$36, MATCH(I874, CharacterData!$A$3:$A$36, 0))),
    INDEX(BuffData!$AT$3:$BO$119,
          MATCH(I874, BuffData!$A$3:$A$119, 0),
          MATCH($E886, BuffData!$AT$2:$BO$2, 0)
    ),
    0
  ),
-1
)</f>
        <v>0</v>
      </c>
      <c r="J886" s="5">
        <f>IFERROR(
  IF(
    TRIM(INDEX(CharacterData!$G$3:$G$36, MATCH($E875, CharacterData!$A$3:$A$36, 0))) =
    TRIM(INDEX(CharacterData!$G$3:$G$36, MATCH(J874, CharacterData!$A$3:$A$36, 0))),
    INDEX(BuffData!$AT$3:$BO$119,
          MATCH(J874, BuffData!$A$3:$A$119, 0),
          MATCH($E886, BuffData!$AT$2:$BO$2, 0)
    ),
    0
  ),
-1
)</f>
        <v>0</v>
      </c>
      <c r="K886" s="5">
        <f>IFERROR(
  IF(
    TRIM(INDEX(CharacterData!$G$3:$G$36, MATCH($E875, CharacterData!$A$3:$A$36, 0))) =
    TRIM(INDEX(CharacterData!$G$3:$G$36, MATCH(K874, CharacterData!$A$3:$A$36, 0))),
    INDEX(BuffData!$AT$3:$BO$119,
          MATCH(K874, BuffData!$A$3:$A$119, 0),
          MATCH($E886, BuffData!$AT$2:$BO$2, 0)
    ),
    0
  ),
-1
)</f>
        <v>0</v>
      </c>
      <c r="L886" s="5">
        <f>IFERROR(
  IF(
    TRIM(INDEX(CharacterData!$G$3:$G$36, MATCH($E875, CharacterData!$A$3:$A$36, 0))) =
    TRIM(INDEX(CharacterData!$G$3:$G$36, MATCH(L874, CharacterData!$A$3:$A$36, 0))),
    INDEX(SeasonData!$A$3:$W$27,
          MATCH(L874, SeasonData!$A$3:$A$27, 0),
          MATCH($E886, SeasonData!$A$2:$W$2, 0)
    ),
    0
  ),
-1
)</f>
        <v>0</v>
      </c>
      <c r="M886" s="5">
        <f t="shared" ref="M886" si="510">SUM(F886:L886)</f>
        <v>-1</v>
      </c>
    </row>
    <row r="887" spans="5:13" x14ac:dyDescent="0.3">
      <c r="E887" s="22" t="s">
        <v>135</v>
      </c>
      <c r="F887" s="6"/>
      <c r="G887" s="5">
        <f>IFERROR(INDEX(BuffData!$B$3:$W$119, MATCH($E875, BuffData!$A$3:$A$119, 0), MATCH($E887, BuffData!$B$2:$W$2, 0)),-1)</f>
        <v>0</v>
      </c>
      <c r="H887" s="5">
        <f>IFERROR(INDEX(BuffData!$X$3:$AS$119, MATCH(H874, BuffData!$A$3:$A$119, 0), MATCH($E887, BuffData!$X$2:$AS$2, 0)),-1)</f>
        <v>-1</v>
      </c>
      <c r="I887" s="5">
        <f>IFERROR(INDEX(BuffData!$AT$3:$BO$119, MATCH(I$16, BuffData!$A$3:$A$119, 0), MATCH($E887, BuffData!$AT$2:$BO$2, 0)),-1)</f>
        <v>0</v>
      </c>
      <c r="J887" s="5">
        <f>IFERROR(INDEX(BuffData!$AT$3:$BO$119, MATCH(J$16, BuffData!$A$3:$A$119, 0), MATCH($E887, BuffData!$AT$2:$BO$2, 0)),-1)</f>
        <v>0</v>
      </c>
      <c r="K887" s="5">
        <f>IFERROR(INDEX(BuffData!$AT$3:$BO$119, MATCH(K$16, BuffData!$A$3:$A$119, 0), MATCH($E887, BuffData!$AT$2:$BO$2, 0)),-1)</f>
        <v>0</v>
      </c>
      <c r="L887" s="5">
        <f>IFERROR(INDEX(SeasonData!$A$3:$W$27, MATCH(L$16, SeasonData!$A$3:$A$116, 0), MATCH(E887, SeasonData!$A$2:$W$2, 0)),-1)</f>
        <v>0</v>
      </c>
      <c r="M887" s="5">
        <f>SUM(G887:L887)</f>
        <v>-1</v>
      </c>
    </row>
    <row r="888" spans="5:13" x14ac:dyDescent="0.3">
      <c r="E888" s="22" t="s">
        <v>136</v>
      </c>
      <c r="F888" s="6"/>
      <c r="G888" s="5">
        <f>IFERROR(INDEX(BuffData!$B$3:$W$119, MATCH($E875, BuffData!$A$3:$A$119, 0), MATCH($E888, BuffData!$B$2:$W$2, 0)),-1)</f>
        <v>0</v>
      </c>
      <c r="H888" s="5">
        <f>IFERROR(INDEX(BuffData!$X$3:$AS$119, MATCH(H874, BuffData!$A$3:$A$119, 0), MATCH($E888, BuffData!$X$2:$AS$2, 0)),-1)</f>
        <v>-1</v>
      </c>
      <c r="I888" s="5">
        <f>IFERROR(INDEX(BuffData!$AT$3:$BO$119, MATCH(I$16, BuffData!$A$3:$A$119, 0), MATCH($E888, BuffData!$AT$2:$BO$2, 0)),-1)</f>
        <v>0</v>
      </c>
      <c r="J888" s="5">
        <f>IFERROR(INDEX(BuffData!$AT$3:$BO$119, MATCH(J$16, BuffData!$A$3:$A$119, 0), MATCH($E888, BuffData!$AT$2:$BO$2, 0)),-1)</f>
        <v>0</v>
      </c>
      <c r="K888" s="5">
        <f>IFERROR(INDEX(BuffData!$AT$3:$BO$119, MATCH(K$16, BuffData!$A$3:$A$119, 0), MATCH($E888, BuffData!$AT$2:$BO$2, 0)),-1)</f>
        <v>0</v>
      </c>
      <c r="L888" s="5">
        <f>IFERROR(INDEX(SeasonData!$A$3:$W$27, MATCH(L$16, SeasonData!$A$3:$A$116, 0), MATCH(E888, SeasonData!$A$2:$W$2, 0)),-1)</f>
        <v>0</v>
      </c>
      <c r="M888" s="5">
        <f t="shared" ref="M888:M892" si="511">SUM(G888:L888)</f>
        <v>-1</v>
      </c>
    </row>
    <row r="889" spans="5:13" x14ac:dyDescent="0.3">
      <c r="E889" s="22" t="s">
        <v>139</v>
      </c>
      <c r="F889" s="6"/>
      <c r="G889" s="5">
        <f>IFERROR(INDEX(BuffData!$B$3:$W$119, MATCH($E875, BuffData!$A$3:$A$119, 0), MATCH($E889, BuffData!$B$2:$W$2, 0)),-1)</f>
        <v>0</v>
      </c>
      <c r="H889" s="5">
        <f>IFERROR(INDEX(BuffData!$X$3:$AS$119, MATCH(H874, BuffData!$A$3:$A$119, 0), MATCH($E889, BuffData!$X$2:$AS$2, 0)),-1)</f>
        <v>-1</v>
      </c>
      <c r="I889" s="5">
        <f>IFERROR(INDEX(BuffData!$AT$3:$BO$119, MATCH(I$16, BuffData!$A$3:$A$119, 0), MATCH($E889, BuffData!$AT$2:$BO$2, 0)),-1)</f>
        <v>0</v>
      </c>
      <c r="J889" s="5">
        <f>IFERROR(INDEX(BuffData!$AT$3:$BO$119, MATCH(J$16, BuffData!$A$3:$A$119, 0), MATCH($E889, BuffData!$AT$2:$BO$2, 0)),-1)</f>
        <v>0</v>
      </c>
      <c r="K889" s="5">
        <f>IFERROR(INDEX(BuffData!$AT$3:$BO$119, MATCH(K$16, BuffData!$A$3:$A$119, 0), MATCH($E889, BuffData!$AT$2:$BO$2, 0)),-1)</f>
        <v>0</v>
      </c>
      <c r="L889" s="5">
        <f>IFERROR(INDEX(SeasonData!$A$3:$W$27, MATCH(L$16, SeasonData!$A$3:$A$116, 0), MATCH(E889, SeasonData!$A$2:$W$2, 0)),-1)</f>
        <v>0</v>
      </c>
      <c r="M889" s="5">
        <f t="shared" si="511"/>
        <v>-1</v>
      </c>
    </row>
    <row r="890" spans="5:13" x14ac:dyDescent="0.3">
      <c r="E890" s="22" t="s">
        <v>137</v>
      </c>
      <c r="F890" s="6"/>
      <c r="G890" s="5">
        <f>IFERROR(INDEX(BuffData!$B$3:$W$119, MATCH($E875, BuffData!$A$3:$A$119, 0), MATCH($E890, BuffData!$B$2:$W$2, 0)),-1)</f>
        <v>0</v>
      </c>
      <c r="H890" s="5">
        <f>IFERROR(INDEX(BuffData!$X$3:$AS$119, MATCH(H874, BuffData!$A$3:$A$119, 0), MATCH($E890, BuffData!$X$2:$AS$2, 0)),-1)</f>
        <v>-1</v>
      </c>
      <c r="I890" s="5">
        <f>IFERROR(INDEX(BuffData!$AT$3:$BO$119, MATCH(I$16, BuffData!$A$3:$A$119, 0), MATCH($E890, BuffData!$AT$2:$BO$2, 0)),-1)</f>
        <v>0</v>
      </c>
      <c r="J890" s="5">
        <f>IFERROR(INDEX(BuffData!$AT$3:$BO$119, MATCH(J$16, BuffData!$A$3:$A$119, 0), MATCH($E890, BuffData!$AT$2:$BO$2, 0)),-1)</f>
        <v>0</v>
      </c>
      <c r="K890" s="5">
        <f>IFERROR(INDEX(BuffData!$AT$3:$BO$119, MATCH(K$16, BuffData!$A$3:$A$119, 0), MATCH($E890, BuffData!$AT$2:$BO$2, 0)),-1)</f>
        <v>0</v>
      </c>
      <c r="L890" s="5">
        <f>IFERROR(INDEX(SeasonData!$A$3:$W$27, MATCH(L$16, SeasonData!$A$3:$A$116, 0), MATCH(E890, SeasonData!$A$2:$W$2, 0)),-1)</f>
        <v>0</v>
      </c>
      <c r="M890" s="5">
        <f t="shared" si="511"/>
        <v>-1</v>
      </c>
    </row>
    <row r="891" spans="5:13" x14ac:dyDescent="0.3">
      <c r="E891" s="22" t="s">
        <v>138</v>
      </c>
      <c r="F891" s="6"/>
      <c r="G891" s="5">
        <f>IFERROR(INDEX(BuffData!$B$3:$W$119, MATCH($E875, BuffData!$A$3:$A$119, 0), MATCH($E891, BuffData!$B$2:$W$2, 0)),-1)</f>
        <v>0</v>
      </c>
      <c r="H891" s="5">
        <f>IFERROR(INDEX(BuffData!$X$3:$AS$119, MATCH(H874, BuffData!$A$3:$A$119, 0), MATCH($E891, BuffData!$X$2:$AS$2, 0)),-1)</f>
        <v>-1</v>
      </c>
      <c r="I891" s="5">
        <f>IFERROR(INDEX(BuffData!$AT$3:$BO$119, MATCH(I$16, BuffData!$A$3:$A$119, 0), MATCH($E891, BuffData!$AT$2:$BO$2, 0)),-1)</f>
        <v>0</v>
      </c>
      <c r="J891" s="5">
        <f>IFERROR(INDEX(BuffData!$AT$3:$BO$119, MATCH(J$16, BuffData!$A$3:$A$119, 0), MATCH($E891, BuffData!$AT$2:$BO$2, 0)),-1)</f>
        <v>0</v>
      </c>
      <c r="K891" s="5">
        <f>IFERROR(INDEX(BuffData!$AT$3:$BO$119, MATCH(K$16, BuffData!$A$3:$A$119, 0), MATCH($E891, BuffData!$AT$2:$BO$2, 0)),-1)</f>
        <v>0</v>
      </c>
      <c r="L891" s="5">
        <f>IFERROR(INDEX(SeasonData!$A$3:$W$27, MATCH(L$16, SeasonData!$A$3:$A$116, 0), MATCH(E891, SeasonData!$A$2:$W$2, 0)),-1)</f>
        <v>0</v>
      </c>
      <c r="M891" s="5">
        <f t="shared" si="511"/>
        <v>-1</v>
      </c>
    </row>
    <row r="892" spans="5:13" x14ac:dyDescent="0.3">
      <c r="E892" s="22" t="s">
        <v>123</v>
      </c>
      <c r="F892" s="6"/>
      <c r="G892" s="5">
        <f>IFERROR(INDEX(BuffData!$B$3:$W$119, MATCH($E875, BuffData!$A$3:$A$119, 0), MATCH($E892, BuffData!$B$2:$W$2, 0)),-1)</f>
        <v>0</v>
      </c>
      <c r="H892" s="5">
        <f>IFERROR(
  IF(
    TRIM(INDEX(CharacterData!$G$3:$G$36, MATCH($E875, CharacterData!$A$3:$A$36, 0))) =
    TRIM(INDEX(CharacterData!$G$3:$G$36, MATCH(H874, CharacterData!$A$3:$A$36, 0))),
    INDEX(BuffData!$X$3:$AS$119,
          MATCH(H874, BuffData!$A$3:$A$119, 0),
          MATCH($E892, BuffData!$X$2:$AS$2, 0)
    ),
    0
  ),
-1
)</f>
        <v>-1</v>
      </c>
      <c r="I892" s="5">
        <f>IFERROR(
  IF(
    TRIM(INDEX(CharacterData!$G$3:$G$36, MATCH($E875, CharacterData!$A$3:$A$36, 0))) =
    TRIM(INDEX(CharacterData!$G$3:$G$36, MATCH(I874, CharacterData!$A$3:$A$36, 0))),
    INDEX(BuffData!$AT$3:$BO$119,
          MATCH(I874, BuffData!$A$3:$A$119, 0),
          MATCH($E892, BuffData!$AT$2:$BO$2, 0)
    ),
    0
  ),
-1
)</f>
        <v>0</v>
      </c>
      <c r="J892" s="5">
        <f>IFERROR(
  IF(
    TRIM(INDEX(CharacterData!$G$3:$G$36, MATCH($E875, CharacterData!$A$3:$A$36, 0))) =
    TRIM(INDEX(CharacterData!$G$3:$G$36, MATCH(J874, CharacterData!$A$3:$A$36, 0))),
    INDEX(BuffData!$AT$3:$BO$119,
          MATCH(J874, BuffData!$A$3:$A$119, 0),
          MATCH($E892, BuffData!$AT$2:$BO$2, 0)
    ),
    0
  ),
-1
)</f>
        <v>0</v>
      </c>
      <c r="K892" s="5">
        <f>IFERROR(
  IF(
    TRIM(INDEX(CharacterData!$G$3:$G$36, MATCH($E875, CharacterData!$A$3:$A$36, 0))) =
    TRIM(INDEX(CharacterData!$G$3:$G$36, MATCH(K874, CharacterData!$A$3:$A$36, 0))),
    INDEX(BuffData!$AT$3:$BO$119,
          MATCH(K874, BuffData!$A$3:$A$119, 0),
          MATCH($E892, BuffData!$AT$2:$BO$2, 0)
    ),
    0
  ),
-1
)</f>
        <v>0</v>
      </c>
      <c r="L892" s="5">
        <f>IFERROR(
  IF(
    TRIM(INDEX(CharacterData!$G$3:$G$36, MATCH($E875, CharacterData!$A$3:$A$36, 0))) =
    TRIM(INDEX(CharacterData!$G$3:$G$36, MATCH(L874, CharacterData!$A$3:$A$36, 0))),
    INDEX(SeasonData!$A$3:$W$27,
          MATCH(L874, SeasonData!$A$3:$A$27, 0),
          MATCH($E892, SeasonData!$A$2:$W$2, 0)
    ),
    0
  ),
-1
)</f>
        <v>0</v>
      </c>
      <c r="M892" s="5">
        <f t="shared" si="511"/>
        <v>-1</v>
      </c>
    </row>
    <row r="893" spans="5:13" x14ac:dyDescent="0.3">
      <c r="E893" s="22" t="s">
        <v>162</v>
      </c>
      <c r="F893" s="6"/>
      <c r="G893" s="5">
        <f>IFERROR(INDEX(BuffData!$B$3:$W$119, MATCH($E875, BuffData!$A$3:$A$119, 0), MATCH($E893, BuffData!$B$2:$W$2, 0)),-1)</f>
        <v>0</v>
      </c>
      <c r="H893" s="5">
        <f>IFERROR(INDEX(BuffData!$X$3:$AS$119, MATCH(H874, BuffData!$A$3:$A$119, 0), MATCH($E893, BuffData!$X$2:$AS$2, 0)),-1)</f>
        <v>-1</v>
      </c>
      <c r="I893" s="5">
        <f>IFERROR(INDEX(BuffData!$AT$3:$BO$119, MATCH(I$16, BuffData!$A$3:$A$119, 0), MATCH($E893, BuffData!$AT$2:$BO$2, 0)),-1)</f>
        <v>0</v>
      </c>
      <c r="J893" s="5">
        <f>IFERROR(INDEX(BuffData!$AT$3:$BO$119, MATCH(J$16, BuffData!$A$3:$A$119, 0), MATCH($E893, BuffData!$AT$2:$BO$2, 0)),-1)</f>
        <v>0</v>
      </c>
      <c r="K893" s="5">
        <f>IFERROR(INDEX(BuffData!$AT$3:$BO$119, MATCH(K$16, BuffData!$A$3:$A$119, 0), MATCH($E893, BuffData!$AT$2:$BO$2, 0)),-1)</f>
        <v>25</v>
      </c>
      <c r="L893" s="5">
        <f>IFERROR(INDEX(SeasonData!$A$3:$W$27, MATCH(L$16, SeasonData!$A$3:$A$116, 0), MATCH(E893, SeasonData!$A$2:$W$2, 0)),-1)</f>
        <v>0</v>
      </c>
      <c r="M893" s="5">
        <f>SUM(G893:L893)</f>
        <v>24</v>
      </c>
    </row>
    <row r="894" spans="5:13" x14ac:dyDescent="0.3">
      <c r="E894" s="5" t="s">
        <v>104</v>
      </c>
      <c r="F894" s="6"/>
      <c r="G894" s="5">
        <f>IFERROR(INDEX(BuffData!$B$3:$W$119, MATCH($E875, BuffData!$A$3:$A$119, 0), MATCH($E894, BuffData!$B$2:$W$2, 0)),-1)</f>
        <v>0</v>
      </c>
      <c r="H894" s="5">
        <f>IFERROR(INDEX(BuffData!$X$3:$AS$119, MATCH(H874, BuffData!$A$3:$A$119, 0), MATCH($E894, BuffData!$X$2:$AS$2, 0)),-1)</f>
        <v>-1</v>
      </c>
      <c r="I894" s="5">
        <f>IFERROR(INDEX(BuffData!$AT$3:$BO$119, MATCH(I$16, BuffData!$A$3:$A$119, 0), MATCH($E894, BuffData!$AT$2:$BO$2, 0)),-1)</f>
        <v>0</v>
      </c>
      <c r="J894" s="5">
        <f>IFERROR(INDEX(BuffData!$AT$3:$BO$119, MATCH(J$16, BuffData!$A$3:$A$119, 0), MATCH($E894, BuffData!$AT$2:$BO$2, 0)),-1)</f>
        <v>0</v>
      </c>
      <c r="K894" s="5">
        <f>IFERROR(INDEX(BuffData!$AT$3:$BO$119, MATCH(K$16, BuffData!$A$3:$A$119, 0), MATCH($E894, BuffData!$AT$2:$BO$2, 0)),-1)</f>
        <v>0</v>
      </c>
      <c r="L894" s="5">
        <f>IFERROR(INDEX(SeasonData!$A$3:$W$27, MATCH(L$16, SeasonData!$A$3:$A$116, 0), MATCH(E894, SeasonData!$A$2:$W$2, 0)),-1)</f>
        <v>0</v>
      </c>
      <c r="M894" s="5">
        <f t="shared" ref="M894:M896" si="512">SUM(G894:L894)</f>
        <v>-1</v>
      </c>
    </row>
    <row r="895" spans="5:13" x14ac:dyDescent="0.3">
      <c r="E895" s="5" t="s">
        <v>110</v>
      </c>
      <c r="F895" s="6"/>
      <c r="G895" s="5">
        <f>IFERROR(INDEX(BuffData!$B$3:$W$119, MATCH($E875, BuffData!$A$3:$A$119, 0), MATCH($E895, BuffData!$B$2:$W$2, 0)),-1)</f>
        <v>0</v>
      </c>
      <c r="H895" s="5">
        <f>IFERROR(INDEX(BuffData!$X$3:$AS$119, MATCH(H874, BuffData!$A$3:$A$119, 0), MATCH($E895, BuffData!$X$2:$AS$2, 0)),-1)</f>
        <v>-1</v>
      </c>
      <c r="I895" s="5">
        <f>IFERROR(INDEX(BuffData!$AT$3:$BO$119, MATCH(I$16, BuffData!$A$3:$A$119, 0), MATCH($E895, BuffData!$AT$2:$BO$2, 0)),-1)</f>
        <v>0</v>
      </c>
      <c r="J895" s="5">
        <f>IFERROR(INDEX(BuffData!$AT$3:$BO$119, MATCH(J$16, BuffData!$A$3:$A$119, 0), MATCH($E895, BuffData!$AT$2:$BO$2, 0)),-1)</f>
        <v>0</v>
      </c>
      <c r="K895" s="5">
        <f>IFERROR(INDEX(BuffData!$AT$3:$BO$119, MATCH(K$16, BuffData!$A$3:$A$119, 0), MATCH($E895, BuffData!$AT$2:$BO$2, 0)),-1)</f>
        <v>0</v>
      </c>
      <c r="L895" s="5">
        <f>IFERROR(INDEX(SeasonData!$A$3:$W$27, MATCH(L$16, SeasonData!$A$3:$A$116, 0), MATCH(E895, SeasonData!$A$2:$W$2, 0)),-1)</f>
        <v>0</v>
      </c>
      <c r="M895" s="5">
        <f t="shared" si="512"/>
        <v>-1</v>
      </c>
    </row>
    <row r="896" spans="5:13" x14ac:dyDescent="0.3">
      <c r="E896" s="5" t="s">
        <v>133</v>
      </c>
      <c r="F896" s="6"/>
      <c r="G896" s="5">
        <f>IFERROR(INDEX(BuffData!$B$3:$W$119, MATCH($E875, BuffData!$A$3:$A$119, 0), MATCH($E896, BuffData!$B$2:$W$2, 0)),-1)</f>
        <v>0</v>
      </c>
      <c r="H896" s="5">
        <f>IFERROR(INDEX(BuffData!$X$3:$AS$119, MATCH(H874, BuffData!$A$3:$A$119, 0), MATCH($E896, BuffData!$X$2:$AS$2, 0)),-1)</f>
        <v>-1</v>
      </c>
      <c r="I896" s="5">
        <f>IFERROR(INDEX(BuffData!$AT$3:$BO$119, MATCH(I$16, BuffData!$A$3:$A$119, 0), MATCH($E896, BuffData!$AT$2:$BO$2, 0)),-1)</f>
        <v>0</v>
      </c>
      <c r="J896" s="5">
        <f>IFERROR(INDEX(BuffData!$AT$3:$BO$119, MATCH(J$16, BuffData!$A$3:$A$119, 0), MATCH($E896, BuffData!$AT$2:$BO$2, 0)),-1)</f>
        <v>0</v>
      </c>
      <c r="K896" s="5">
        <f>IFERROR(INDEX(BuffData!$AT$3:$BO$119, MATCH(K$16, BuffData!$A$3:$A$119, 0), MATCH($E896, BuffData!$AT$2:$BO$2, 0)),-1)</f>
        <v>0</v>
      </c>
      <c r="L896" s="5">
        <f>IFERROR(INDEX(SeasonData!$A$3:$W$27, MATCH(L$16, SeasonData!$A$3:$A$116, 0), MATCH(E896, SeasonData!$A$2:$W$2, 0)),-1)</f>
        <v>0</v>
      </c>
      <c r="M896" s="5">
        <f t="shared" si="512"/>
        <v>-1</v>
      </c>
    </row>
  </sheetData>
  <mergeCells count="566">
    <mergeCell ref="BR823:BT823"/>
    <mergeCell ref="BR824:BT824"/>
    <mergeCell ref="O849:Q849"/>
    <mergeCell ref="O850:Q850"/>
    <mergeCell ref="T849:V849"/>
    <mergeCell ref="T850:V850"/>
    <mergeCell ref="Y849:AA849"/>
    <mergeCell ref="Y850:AA850"/>
    <mergeCell ref="AD849:AF849"/>
    <mergeCell ref="AD850:AF850"/>
    <mergeCell ref="AI849:AK849"/>
    <mergeCell ref="AI850:AK850"/>
    <mergeCell ref="AN849:AP849"/>
    <mergeCell ref="AN850:AP850"/>
    <mergeCell ref="AS849:AU849"/>
    <mergeCell ref="AS850:AU850"/>
    <mergeCell ref="AX849:AZ849"/>
    <mergeCell ref="AX850:AZ850"/>
    <mergeCell ref="BC849:BE849"/>
    <mergeCell ref="BC850:BE850"/>
    <mergeCell ref="BH849:BJ849"/>
    <mergeCell ref="BH850:BJ850"/>
    <mergeCell ref="AN823:AP823"/>
    <mergeCell ref="AN824:AP824"/>
    <mergeCell ref="AS824:AU824"/>
    <mergeCell ref="AX823:AZ823"/>
    <mergeCell ref="BC823:BE823"/>
    <mergeCell ref="BH823:BJ823"/>
    <mergeCell ref="BM823:BO823"/>
    <mergeCell ref="AX824:AZ824"/>
    <mergeCell ref="BC824:BE824"/>
    <mergeCell ref="BH824:BJ824"/>
    <mergeCell ref="BM824:BO824"/>
    <mergeCell ref="O824:Q824"/>
    <mergeCell ref="T823:V823"/>
    <mergeCell ref="T824:V824"/>
    <mergeCell ref="Y823:AA823"/>
    <mergeCell ref="Y824:AA824"/>
    <mergeCell ref="AD823:AF823"/>
    <mergeCell ref="AD824:AF824"/>
    <mergeCell ref="AI823:AK823"/>
    <mergeCell ref="AI824:AK824"/>
    <mergeCell ref="AN797:AP797"/>
    <mergeCell ref="AN798:AP798"/>
    <mergeCell ref="AS797:AU797"/>
    <mergeCell ref="AS798:AU798"/>
    <mergeCell ref="AX797:AZ797"/>
    <mergeCell ref="AX798:AZ798"/>
    <mergeCell ref="BC797:BE797"/>
    <mergeCell ref="BC798:BE798"/>
    <mergeCell ref="O823:Q823"/>
    <mergeCell ref="AS823:AU823"/>
    <mergeCell ref="O797:Q797"/>
    <mergeCell ref="O798:Q798"/>
    <mergeCell ref="T797:V797"/>
    <mergeCell ref="T798:V798"/>
    <mergeCell ref="Y797:AA797"/>
    <mergeCell ref="Y798:AA798"/>
    <mergeCell ref="AD797:AF797"/>
    <mergeCell ref="AD798:AF798"/>
    <mergeCell ref="AI797:AK797"/>
    <mergeCell ref="AI798:AK798"/>
    <mergeCell ref="AN771:AP771"/>
    <mergeCell ref="AN772:AP772"/>
    <mergeCell ref="AS771:AU771"/>
    <mergeCell ref="AS772:AU772"/>
    <mergeCell ref="AX771:AZ771"/>
    <mergeCell ref="AX772:AZ772"/>
    <mergeCell ref="O745:Q745"/>
    <mergeCell ref="O746:Q746"/>
    <mergeCell ref="BC771:BE771"/>
    <mergeCell ref="BC772:BE772"/>
    <mergeCell ref="O771:Q771"/>
    <mergeCell ref="O772:Q772"/>
    <mergeCell ref="T771:V771"/>
    <mergeCell ref="T772:V772"/>
    <mergeCell ref="Y771:AA771"/>
    <mergeCell ref="Y772:AA772"/>
    <mergeCell ref="AD771:AF771"/>
    <mergeCell ref="AD772:AF772"/>
    <mergeCell ref="AI771:AK771"/>
    <mergeCell ref="AI772:AK772"/>
    <mergeCell ref="T745:V745"/>
    <mergeCell ref="T746:V746"/>
    <mergeCell ref="Y745:AA745"/>
    <mergeCell ref="Y746:AA746"/>
    <mergeCell ref="AD745:AF745"/>
    <mergeCell ref="AD746:AF746"/>
    <mergeCell ref="AI745:AK745"/>
    <mergeCell ref="AI746:AK746"/>
    <mergeCell ref="BR693:BT693"/>
    <mergeCell ref="BR694:BT694"/>
    <mergeCell ref="AN746:AP746"/>
    <mergeCell ref="AN745:AP745"/>
    <mergeCell ref="AS745:AU745"/>
    <mergeCell ref="AS746:AU746"/>
    <mergeCell ref="AX745:AZ745"/>
    <mergeCell ref="AX746:AZ746"/>
    <mergeCell ref="BW693:BY693"/>
    <mergeCell ref="BW694:BY694"/>
    <mergeCell ref="O719:Q719"/>
    <mergeCell ref="O720:Q720"/>
    <mergeCell ref="T719:V719"/>
    <mergeCell ref="T720:V720"/>
    <mergeCell ref="Y719:AA719"/>
    <mergeCell ref="Y720:AA720"/>
    <mergeCell ref="AD719:AF719"/>
    <mergeCell ref="AD720:AF720"/>
    <mergeCell ref="AS693:AU693"/>
    <mergeCell ref="AS694:AU694"/>
    <mergeCell ref="AX693:AZ693"/>
    <mergeCell ref="AX694:AZ694"/>
    <mergeCell ref="BC693:BE693"/>
    <mergeCell ref="BC694:BE694"/>
    <mergeCell ref="BH693:BJ693"/>
    <mergeCell ref="BH694:BJ694"/>
    <mergeCell ref="BM693:BO693"/>
    <mergeCell ref="BM694:BO694"/>
    <mergeCell ref="AN667:AP667"/>
    <mergeCell ref="AN668:AP668"/>
    <mergeCell ref="O693:Q693"/>
    <mergeCell ref="O694:Q694"/>
    <mergeCell ref="T693:V693"/>
    <mergeCell ref="T694:V694"/>
    <mergeCell ref="Y693:AA693"/>
    <mergeCell ref="Y694:AA694"/>
    <mergeCell ref="AD693:AF693"/>
    <mergeCell ref="AD694:AF694"/>
    <mergeCell ref="AI693:AK693"/>
    <mergeCell ref="AI694:AK694"/>
    <mergeCell ref="AN693:AP693"/>
    <mergeCell ref="AN694:AP694"/>
    <mergeCell ref="O667:Q667"/>
    <mergeCell ref="O668:Q668"/>
    <mergeCell ref="T667:V667"/>
    <mergeCell ref="T668:V668"/>
    <mergeCell ref="Y667:AA667"/>
    <mergeCell ref="Y668:AA668"/>
    <mergeCell ref="AD667:AF667"/>
    <mergeCell ref="AD668:AF668"/>
    <mergeCell ref="AI667:AK667"/>
    <mergeCell ref="AI668:AK668"/>
    <mergeCell ref="BR615:BT615"/>
    <mergeCell ref="BR616:BT616"/>
    <mergeCell ref="O641:Q641"/>
    <mergeCell ref="O642:Q642"/>
    <mergeCell ref="T641:V641"/>
    <mergeCell ref="T642:V642"/>
    <mergeCell ref="Y641:AA641"/>
    <mergeCell ref="Y642:AA642"/>
    <mergeCell ref="AD641:AF641"/>
    <mergeCell ref="AD642:AF642"/>
    <mergeCell ref="AI641:AK641"/>
    <mergeCell ref="AI642:AK642"/>
    <mergeCell ref="AS615:AU615"/>
    <mergeCell ref="AS616:AU616"/>
    <mergeCell ref="AX615:AZ615"/>
    <mergeCell ref="AX616:AZ616"/>
    <mergeCell ref="BC615:BE615"/>
    <mergeCell ref="BC616:BE616"/>
    <mergeCell ref="BH615:BJ615"/>
    <mergeCell ref="BH616:BJ616"/>
    <mergeCell ref="BM615:BO615"/>
    <mergeCell ref="BM616:BO616"/>
    <mergeCell ref="AN589:AP589"/>
    <mergeCell ref="AN590:AP590"/>
    <mergeCell ref="O615:Q615"/>
    <mergeCell ref="O616:Q616"/>
    <mergeCell ref="T615:V615"/>
    <mergeCell ref="T616:V616"/>
    <mergeCell ref="Y615:AA615"/>
    <mergeCell ref="Y616:AA616"/>
    <mergeCell ref="AD615:AF615"/>
    <mergeCell ref="AD616:AF616"/>
    <mergeCell ref="AI615:AK615"/>
    <mergeCell ref="AI616:AK616"/>
    <mergeCell ref="AN615:AP615"/>
    <mergeCell ref="AN616:AP616"/>
    <mergeCell ref="O589:Q589"/>
    <mergeCell ref="O590:Q590"/>
    <mergeCell ref="T589:V589"/>
    <mergeCell ref="T590:V590"/>
    <mergeCell ref="Y589:AA589"/>
    <mergeCell ref="Y590:AA590"/>
    <mergeCell ref="AD589:AF589"/>
    <mergeCell ref="AD590:AF590"/>
    <mergeCell ref="AI589:AK589"/>
    <mergeCell ref="AI590:AK590"/>
    <mergeCell ref="AS408:AU408"/>
    <mergeCell ref="AX408:AZ408"/>
    <mergeCell ref="BC407:BE407"/>
    <mergeCell ref="BC408:BE408"/>
    <mergeCell ref="AS382:AU382"/>
    <mergeCell ref="AX381:AZ381"/>
    <mergeCell ref="AX382:AZ382"/>
    <mergeCell ref="O407:Q407"/>
    <mergeCell ref="O408:Q408"/>
    <mergeCell ref="T407:V407"/>
    <mergeCell ref="T408:V408"/>
    <mergeCell ref="Y407:AA407"/>
    <mergeCell ref="Y408:AA408"/>
    <mergeCell ref="AD407:AF407"/>
    <mergeCell ref="AD408:AF408"/>
    <mergeCell ref="AI407:AK407"/>
    <mergeCell ref="AI408:AK408"/>
    <mergeCell ref="AN407:AP407"/>
    <mergeCell ref="AN408:AP408"/>
    <mergeCell ref="AS407:AU407"/>
    <mergeCell ref="AD382:AF382"/>
    <mergeCell ref="AI381:AK381"/>
    <mergeCell ref="AI382:AK382"/>
    <mergeCell ref="AN382:AP382"/>
    <mergeCell ref="O382:Q382"/>
    <mergeCell ref="T381:V381"/>
    <mergeCell ref="T382:V382"/>
    <mergeCell ref="Y381:AA381"/>
    <mergeCell ref="Y382:AA382"/>
    <mergeCell ref="AS355:AU355"/>
    <mergeCell ref="AS356:AU356"/>
    <mergeCell ref="AX407:AZ407"/>
    <mergeCell ref="AN330:AP330"/>
    <mergeCell ref="O330:Q330"/>
    <mergeCell ref="T330:V330"/>
    <mergeCell ref="Y330:AA330"/>
    <mergeCell ref="AX355:AZ355"/>
    <mergeCell ref="AX356:AZ356"/>
    <mergeCell ref="O381:Q381"/>
    <mergeCell ref="AD381:AF381"/>
    <mergeCell ref="AS381:AU381"/>
    <mergeCell ref="AD355:AF355"/>
    <mergeCell ref="AD356:AF356"/>
    <mergeCell ref="AI355:AK355"/>
    <mergeCell ref="AI356:AK356"/>
    <mergeCell ref="AN355:AP355"/>
    <mergeCell ref="AN356:AP356"/>
    <mergeCell ref="O355:Q355"/>
    <mergeCell ref="O356:Q356"/>
    <mergeCell ref="T355:V355"/>
    <mergeCell ref="T356:V356"/>
    <mergeCell ref="Y355:AA355"/>
    <mergeCell ref="Y356:AA356"/>
    <mergeCell ref="AN381:AP381"/>
    <mergeCell ref="AS303:AU303"/>
    <mergeCell ref="AS304:AU304"/>
    <mergeCell ref="AX303:AZ303"/>
    <mergeCell ref="AX304:AZ304"/>
    <mergeCell ref="O329:Q329"/>
    <mergeCell ref="AD329:AF329"/>
    <mergeCell ref="AD303:AF303"/>
    <mergeCell ref="AD304:AF304"/>
    <mergeCell ref="AI303:AK303"/>
    <mergeCell ref="AI304:AK304"/>
    <mergeCell ref="AN303:AP303"/>
    <mergeCell ref="AN304:AP304"/>
    <mergeCell ref="O303:Q303"/>
    <mergeCell ref="O304:Q304"/>
    <mergeCell ref="T303:V303"/>
    <mergeCell ref="T304:V304"/>
    <mergeCell ref="Y303:AA303"/>
    <mergeCell ref="Y304:AA304"/>
    <mergeCell ref="AI329:AK329"/>
    <mergeCell ref="AN329:AP329"/>
    <mergeCell ref="T329:V329"/>
    <mergeCell ref="Y329:AA329"/>
    <mergeCell ref="BH251:BJ251"/>
    <mergeCell ref="BH252:BJ252"/>
    <mergeCell ref="O277:Q277"/>
    <mergeCell ref="O278:Q278"/>
    <mergeCell ref="T277:V277"/>
    <mergeCell ref="T278:V278"/>
    <mergeCell ref="Y277:AA277"/>
    <mergeCell ref="Y278:AA278"/>
    <mergeCell ref="AD277:AF277"/>
    <mergeCell ref="AD278:AF278"/>
    <mergeCell ref="AI277:AK277"/>
    <mergeCell ref="AI278:AK278"/>
    <mergeCell ref="AS251:AU251"/>
    <mergeCell ref="AS252:AU252"/>
    <mergeCell ref="AX251:AZ251"/>
    <mergeCell ref="AX252:AZ252"/>
    <mergeCell ref="BC251:BE251"/>
    <mergeCell ref="BC252:BE252"/>
    <mergeCell ref="AD251:AF251"/>
    <mergeCell ref="AD252:AF252"/>
    <mergeCell ref="AI251:AK251"/>
    <mergeCell ref="AI252:AK252"/>
    <mergeCell ref="AN251:AP251"/>
    <mergeCell ref="AN252:AP252"/>
    <mergeCell ref="AS199:AU199"/>
    <mergeCell ref="AS200:AU200"/>
    <mergeCell ref="O225:Q225"/>
    <mergeCell ref="O226:Q226"/>
    <mergeCell ref="T225:V225"/>
    <mergeCell ref="T226:V226"/>
    <mergeCell ref="Y225:AA225"/>
    <mergeCell ref="Y226:AA226"/>
    <mergeCell ref="AD225:AF225"/>
    <mergeCell ref="AD226:AF226"/>
    <mergeCell ref="AI225:AK225"/>
    <mergeCell ref="AI226:AK226"/>
    <mergeCell ref="AN225:AP225"/>
    <mergeCell ref="AN226:AP226"/>
    <mergeCell ref="AS225:AU225"/>
    <mergeCell ref="AS226:AU226"/>
    <mergeCell ref="AD199:AF199"/>
    <mergeCell ref="AD200:AF200"/>
    <mergeCell ref="AN199:AP199"/>
    <mergeCell ref="AN200:AP200"/>
    <mergeCell ref="O199:Q199"/>
    <mergeCell ref="O200:Q200"/>
    <mergeCell ref="T199:V199"/>
    <mergeCell ref="T200:V200"/>
    <mergeCell ref="Y199:AA199"/>
    <mergeCell ref="Y200:AA200"/>
    <mergeCell ref="O251:Q251"/>
    <mergeCell ref="T251:V251"/>
    <mergeCell ref="Y251:AA251"/>
    <mergeCell ref="BW147:BY147"/>
    <mergeCell ref="BW148:BY148"/>
    <mergeCell ref="O173:Q173"/>
    <mergeCell ref="O174:Q174"/>
    <mergeCell ref="T173:V173"/>
    <mergeCell ref="T174:V174"/>
    <mergeCell ref="Y173:AA173"/>
    <mergeCell ref="Y174:AA174"/>
    <mergeCell ref="AD173:AF173"/>
    <mergeCell ref="AD174:AF174"/>
    <mergeCell ref="AI173:AK173"/>
    <mergeCell ref="AI174:AK174"/>
    <mergeCell ref="AN173:AP173"/>
    <mergeCell ref="AN174:AP174"/>
    <mergeCell ref="AS173:AU173"/>
    <mergeCell ref="AS174:AU174"/>
    <mergeCell ref="BH147:BJ147"/>
    <mergeCell ref="BH148:BJ148"/>
    <mergeCell ref="BM147:BO147"/>
    <mergeCell ref="BM148:BO148"/>
    <mergeCell ref="BR147:BT147"/>
    <mergeCell ref="BR148:BT148"/>
    <mergeCell ref="AS147:AU147"/>
    <mergeCell ref="AS148:AU148"/>
    <mergeCell ref="AX147:AZ147"/>
    <mergeCell ref="AX148:AZ148"/>
    <mergeCell ref="BC147:BE147"/>
    <mergeCell ref="BC148:BE148"/>
    <mergeCell ref="AD148:AF148"/>
    <mergeCell ref="AI147:AK147"/>
    <mergeCell ref="AI148:AK148"/>
    <mergeCell ref="AN147:AP147"/>
    <mergeCell ref="AN148:AP148"/>
    <mergeCell ref="AS17:AU17"/>
    <mergeCell ref="AS18:AU18"/>
    <mergeCell ref="O69:Q69"/>
    <mergeCell ref="O70:Q70"/>
    <mergeCell ref="T69:V69"/>
    <mergeCell ref="T70:V70"/>
    <mergeCell ref="Y69:AA69"/>
    <mergeCell ref="Y70:AA70"/>
    <mergeCell ref="AD69:AF69"/>
    <mergeCell ref="AD70:AF70"/>
    <mergeCell ref="AI69:AK69"/>
    <mergeCell ref="AI70:AK70"/>
    <mergeCell ref="AN69:AP69"/>
    <mergeCell ref="AN70:AP70"/>
    <mergeCell ref="N63:Q63"/>
    <mergeCell ref="T43:V43"/>
    <mergeCell ref="AN43:AP43"/>
    <mergeCell ref="Y43:AA43"/>
    <mergeCell ref="Y44:AA44"/>
    <mergeCell ref="T122:V122"/>
    <mergeCell ref="AS122:AU122"/>
    <mergeCell ref="AX17:AZ17"/>
    <mergeCell ref="AX18:AZ18"/>
    <mergeCell ref="AD43:AF43"/>
    <mergeCell ref="AD44:AF44"/>
    <mergeCell ref="AI43:AK43"/>
    <mergeCell ref="AI44:AK44"/>
    <mergeCell ref="O43:Q43"/>
    <mergeCell ref="O44:Q44"/>
    <mergeCell ref="AN17:AP17"/>
    <mergeCell ref="AN18:AP18"/>
    <mergeCell ref="O17:Q17"/>
    <mergeCell ref="O18:Q18"/>
    <mergeCell ref="T17:V17"/>
    <mergeCell ref="T18:V18"/>
    <mergeCell ref="Y17:AA17"/>
    <mergeCell ref="Y18:AA18"/>
    <mergeCell ref="AD17:AF17"/>
    <mergeCell ref="AD18:AF18"/>
    <mergeCell ref="AI17:AK17"/>
    <mergeCell ref="AI18:AK18"/>
    <mergeCell ref="AN44:AP44"/>
    <mergeCell ref="T44:V44"/>
    <mergeCell ref="CB95:CD95"/>
    <mergeCell ref="CB96:CD96"/>
    <mergeCell ref="O121:Q121"/>
    <mergeCell ref="AD121:AF121"/>
    <mergeCell ref="AS121:AU121"/>
    <mergeCell ref="BH95:BJ95"/>
    <mergeCell ref="BH96:BJ96"/>
    <mergeCell ref="BM95:BO95"/>
    <mergeCell ref="BM96:BO96"/>
    <mergeCell ref="BR95:BT95"/>
    <mergeCell ref="BR96:BT96"/>
    <mergeCell ref="AS95:AU95"/>
    <mergeCell ref="AS96:AU96"/>
    <mergeCell ref="AX95:AZ95"/>
    <mergeCell ref="T95:V95"/>
    <mergeCell ref="T96:V96"/>
    <mergeCell ref="Y95:AA95"/>
    <mergeCell ref="Y96:AA96"/>
    <mergeCell ref="O95:Q95"/>
    <mergeCell ref="O96:Q96"/>
    <mergeCell ref="T121:V121"/>
    <mergeCell ref="Y121:AA121"/>
    <mergeCell ref="AX96:AZ96"/>
    <mergeCell ref="BC95:BE95"/>
    <mergeCell ref="AX121:AZ121"/>
    <mergeCell ref="AX122:AZ122"/>
    <mergeCell ref="AD122:AF122"/>
    <mergeCell ref="AI121:AK121"/>
    <mergeCell ref="AI122:AK122"/>
    <mergeCell ref="AN121:AP121"/>
    <mergeCell ref="AN122:AP122"/>
    <mergeCell ref="BW95:BY95"/>
    <mergeCell ref="BW96:BY96"/>
    <mergeCell ref="BC96:BE96"/>
    <mergeCell ref="AD95:AF95"/>
    <mergeCell ref="AD96:AF96"/>
    <mergeCell ref="AI95:AK95"/>
    <mergeCell ref="AI96:AK96"/>
    <mergeCell ref="AN95:AP95"/>
    <mergeCell ref="AN96:AP96"/>
    <mergeCell ref="T433:V433"/>
    <mergeCell ref="T434:V434"/>
    <mergeCell ref="Y433:AA433"/>
    <mergeCell ref="Y434:AA434"/>
    <mergeCell ref="AD433:AF433"/>
    <mergeCell ref="AD434:AF434"/>
    <mergeCell ref="AI433:AK433"/>
    <mergeCell ref="AI434:AK434"/>
    <mergeCell ref="O122:Q122"/>
    <mergeCell ref="O147:Q147"/>
    <mergeCell ref="O148:Q148"/>
    <mergeCell ref="T147:V147"/>
    <mergeCell ref="T148:V148"/>
    <mergeCell ref="Y147:AA147"/>
    <mergeCell ref="Y148:AA148"/>
    <mergeCell ref="AI199:AK199"/>
    <mergeCell ref="AI200:AK200"/>
    <mergeCell ref="O252:Q252"/>
    <mergeCell ref="T252:V252"/>
    <mergeCell ref="Y252:AA252"/>
    <mergeCell ref="AD330:AF330"/>
    <mergeCell ref="AI330:AK330"/>
    <mergeCell ref="Y122:AA122"/>
    <mergeCell ref="AD147:AF147"/>
    <mergeCell ref="AN433:AP433"/>
    <mergeCell ref="AN434:AP434"/>
    <mergeCell ref="AS433:AU433"/>
    <mergeCell ref="AS434:AU434"/>
    <mergeCell ref="AX433:AZ433"/>
    <mergeCell ref="AX434:AZ434"/>
    <mergeCell ref="O459:Q459"/>
    <mergeCell ref="O460:Q460"/>
    <mergeCell ref="T459:V459"/>
    <mergeCell ref="T460:V460"/>
    <mergeCell ref="Y459:AA459"/>
    <mergeCell ref="Y460:AA460"/>
    <mergeCell ref="AD459:AF459"/>
    <mergeCell ref="AD460:AF460"/>
    <mergeCell ref="AI459:AK459"/>
    <mergeCell ref="AI460:AK460"/>
    <mergeCell ref="AN459:AP459"/>
    <mergeCell ref="AN460:AP460"/>
    <mergeCell ref="AS459:AU459"/>
    <mergeCell ref="AS460:AU460"/>
    <mergeCell ref="AX459:AZ459"/>
    <mergeCell ref="AX460:AZ460"/>
    <mergeCell ref="O433:Q433"/>
    <mergeCell ref="O434:Q434"/>
    <mergeCell ref="BC459:BE459"/>
    <mergeCell ref="BC460:BE460"/>
    <mergeCell ref="BH459:BJ459"/>
    <mergeCell ref="BH460:BJ460"/>
    <mergeCell ref="BM459:BO459"/>
    <mergeCell ref="BM460:BO460"/>
    <mergeCell ref="O485:Q485"/>
    <mergeCell ref="O486:Q486"/>
    <mergeCell ref="T485:V485"/>
    <mergeCell ref="T486:V486"/>
    <mergeCell ref="Y485:AA485"/>
    <mergeCell ref="Y486:AA486"/>
    <mergeCell ref="AD485:AF485"/>
    <mergeCell ref="AD486:AF486"/>
    <mergeCell ref="AI485:AK485"/>
    <mergeCell ref="AI486:AK486"/>
    <mergeCell ref="AN485:AP485"/>
    <mergeCell ref="AN486:AP486"/>
    <mergeCell ref="AS485:AU485"/>
    <mergeCell ref="AS486:AU486"/>
    <mergeCell ref="AX485:AZ485"/>
    <mergeCell ref="AX486:AZ486"/>
    <mergeCell ref="BC485:BE485"/>
    <mergeCell ref="BC486:BE486"/>
    <mergeCell ref="CG485:CI485"/>
    <mergeCell ref="CG486:CI486"/>
    <mergeCell ref="CL485:CN485"/>
    <mergeCell ref="CL486:CN486"/>
    <mergeCell ref="O511:Q511"/>
    <mergeCell ref="O512:Q512"/>
    <mergeCell ref="T511:V511"/>
    <mergeCell ref="T512:V512"/>
    <mergeCell ref="Y511:AA511"/>
    <mergeCell ref="Y512:AA512"/>
    <mergeCell ref="BH485:BJ485"/>
    <mergeCell ref="BH486:BJ486"/>
    <mergeCell ref="BM485:BO485"/>
    <mergeCell ref="BM486:BO486"/>
    <mergeCell ref="BR485:BT485"/>
    <mergeCell ref="BR486:BT486"/>
    <mergeCell ref="BW485:BY485"/>
    <mergeCell ref="BW486:BY486"/>
    <mergeCell ref="CB485:CD485"/>
    <mergeCell ref="CB486:CD486"/>
    <mergeCell ref="AS538:AU538"/>
    <mergeCell ref="AX537:AZ537"/>
    <mergeCell ref="AX538:AZ538"/>
    <mergeCell ref="BC537:BE537"/>
    <mergeCell ref="BC538:BE538"/>
    <mergeCell ref="BH537:BJ537"/>
    <mergeCell ref="BH538:BJ538"/>
    <mergeCell ref="O537:Q537"/>
    <mergeCell ref="O538:Q538"/>
    <mergeCell ref="T537:V537"/>
    <mergeCell ref="T538:V538"/>
    <mergeCell ref="Y537:AA537"/>
    <mergeCell ref="Y538:AA538"/>
    <mergeCell ref="AD537:AF537"/>
    <mergeCell ref="AD538:AF538"/>
    <mergeCell ref="AI537:AK537"/>
    <mergeCell ref="AI538:AK538"/>
    <mergeCell ref="E8:K12"/>
    <mergeCell ref="AN277:AP277"/>
    <mergeCell ref="AN278:AP278"/>
    <mergeCell ref="BM537:BO537"/>
    <mergeCell ref="BM538:BO538"/>
    <mergeCell ref="O563:Q563"/>
    <mergeCell ref="O564:Q564"/>
    <mergeCell ref="T563:V563"/>
    <mergeCell ref="T564:V564"/>
    <mergeCell ref="Y563:AA563"/>
    <mergeCell ref="Y564:AA564"/>
    <mergeCell ref="AD563:AF563"/>
    <mergeCell ref="AD564:AF564"/>
    <mergeCell ref="AI563:AK563"/>
    <mergeCell ref="AI564:AK564"/>
    <mergeCell ref="AN563:AP563"/>
    <mergeCell ref="AN564:AP564"/>
    <mergeCell ref="AS563:AU563"/>
    <mergeCell ref="AS564:AU564"/>
    <mergeCell ref="AX563:AZ563"/>
    <mergeCell ref="AX564:AZ564"/>
    <mergeCell ref="AN537:AP537"/>
    <mergeCell ref="AN538:AP538"/>
    <mergeCell ref="AS537:AU537"/>
  </mergeCells>
  <phoneticPr fontId="1" type="noConversion"/>
  <pageMargins left="0.7" right="0.7" top="0.75" bottom="0.75" header="0.3" footer="0.3"/>
  <pageSetup paperSize="9" orientation="portrait" r:id="rId1"/>
  <ignoredErrors>
    <ignoredError sqref="AF27" 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r:uid="{ADA35040-5564-4A80-BBC1-406E07ED9106}">
          <x14:formula1>
            <xm:f>CharacterData!$A$3:$A$35</xm:f>
          </x14:formula1>
          <xm:sqref>E2:E4</xm:sqref>
        </x14:dataValidation>
        <x14:dataValidation type="list" allowBlank="1" showInputMessage="1" showErrorMessage="1" xr:uid="{4042B388-EDF5-49E2-885E-E29065CA13E1}">
          <x14:formula1>
            <xm:f>'데이터 유효성 검사'!$H$7:$H$12</xm:f>
          </x14:formula1>
          <xm:sqref>O18:Q18 T18:V18 Y18:AA18 AD18:AF18 AI18:AK18 AN18:AP18 AS18:AU18 AX18:AZ18 O44:Q44 T44:V44 Y44:AA44 AD44:AF44 AI44:AK44 AN44:AP44 O70:Q70 T70:V70 Y70:AA70 AD70:AF70 AI70:AK70 AN70:AP70 O96:Q96 T96:V96 Y96:AA96 AD96:AF96 AI96:AK96 AN96:AP96 AS96:AU96 AX96:AZ96 BC96:BE96 BH96:BJ96 BM96:BO96 BR96:BT96 BW96:BY96 CB96:CD96 O122:Q122 T122:V122 Y122:AA122 AD122:AF122 AI122:AK122 AN122:AP122 AS122:AU122 AX122:AZ122 O148:Q148 T148:V148 Y148:AA148 AD148:AF148 AI148:AK148 AN148:AP148 AS148:AU148 AX148:AZ148 BC148:BE148 BH148:BJ148 BM148:BO148 BR148:BT148 BW148:BY148 O174:Q174 T174:V174 Y174:AA174 AD174:AF174 AI174:AK174 AN174:AP174 AS174:AU174 O200:Q200 T200:V200 Y200:AA200 AD200:AF200 AI200:AK200 AN200:AP200 AS200:AU200 O226:Q226 T226:V226 Y226:AA226 AD226:AF226 AI226:AK226 AN226:AP226 AS226:AU226 O252:Q252 T252:V252 Y252:AA252 AD252:AF252 AI252:AK252 AN252:AP252 AS252:AU252 AX252:AZ252 BC252:BE252 BH252:BJ252 O278:Q278 T278:V278 Y278:AA278 AD278:AF278 AI278:AK278 O304:Q304 T304:V304 Y304:AA304 AD304:AF304 AI304:AK304 AN304:AP304 AS304:AU304 AX304:AZ304 O330:Q330 T330:V330 Y330:AA330 AD330:AF330 AI330:AK330 AN330:AP330 O356:Q356 T356:V356 Y356:AA356 AD356:AF356 AI356:AK356 AN356:AP356 AS356:AU356 AX356:AZ356 O382:Q382 T382:V382 Y382:AA382 AD382:AF382 AI382:AK382 AN382:AP382 AS382:AU382 AX382:AZ382 O408:Q408 T408:V408 Y408:AA408 AD408:AF408 AI408:AK408 AN408:AP408 AS408:AU408 AX408:AZ408 BC408:BE408 O434:Q434 T434:V434 Y434:AA434 AD434:AF434 AI434:AK434 AN434:AP434 AS434:AU434 AX434:AZ434 O460:Q460 T460:V460 Y460:AA460 AD460:AF460 AI460:AK460 AN460:AP460 AS460:AU460 AX460:AZ460 BC460:BE460 BH460:BJ460 BM460:BO460 O486:Q486 T486:V486 Y486:AA486 AD486:AF486 AI486:AK486 AN486:AP486 AS486:AU486 AX486:AZ486 BC486:BE486 BH486:BJ486 BM486:BO486 BR486:BT486 BW486:BY486 CB486:CD486 CG486:CI486 CL486:CN486 O512:Q512 T512:V512 Y512:AA512 O538:Q538 T538:V538 Y538:AA538 AD538:AF538 AI538:AK538 AN538:AP538 AS538:AU538 AX538:AZ538 BC538:BE538 BH538:BJ538 BM538:BO538 O564:Q564 T564:V564 Y564:AA564 AD564:AF564 AI564:AK564 AN564:AP564 AS564:AU564 AX564:AZ564 O590:Q590 T590:V590 Y590:AA590 AD590:AF590 AI590:AK590 AN590:AP590 O616:Q616 T616:V616 Y616:AA616 AD616:AF616 AI616:AK616 AN616:AP616 AS616:AU616 AX616:AZ616 BC616:BE616 BH616:BJ616 BM616:BO616 BR616:BT616 O642:Q642 T642:V642 Y642:AA642 AD642:AF642 AI642:AK642 O668:Q668 T668:V668 Y668:AA668 AD668:AF668 AI668:AK668 AN668:AP668 O694:Q694 T694:V694 Y694:AA694 AD694:AF694 AI694:AK694 AN694:AP694 AS694:AU694 AX694:AZ694 BC694:BE694 BH694:BJ694 BM694:BO694 BR694:BT694 BW694:BY694 O720:Q720 T720:V720 Y720:AA720 AD720:AF720 O746:Q746 T746:V746 Y746:AA746 AD746:AF746 AI746:AK746 AN746:AP746 AS746:AU746 AX746:AZ746 O772:Q772 T772:V772 Y772:AA772 AD772:AF772 AI772:AK772 AN772:AP772 AS772:AU772 AX772:AZ772 BC772:BE772 O798:Q798 T798:V798 Y798:AA798 AD798:AF798 AI798:AK798 AN798:AP798 AS798:AU798 AX798:AZ798 BC798:BE798 O824:Q824 T824:V824 Y824:AA824 AD824:AF824 AI824:AK824 AN824:AP824 AS824:AU824 AX824:AZ824 BC824:BE824 BH824:BJ824 BM824:BO824 BR824:BT824 O850:Q850 T850:V850 Y850:AA850 AD850:AF850 AI850:AK850 AN850:AP850 AS850:AU850 AX850:AZ850 BC850:BE850 BH850:BJ850 AN278:AP278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5773-6874-4F7D-B79F-444231E78310}">
  <sheetPr codeName="Sheet2">
    <tabColor theme="1" tint="0.499984740745262"/>
  </sheetPr>
  <dimension ref="C6:H12"/>
  <sheetViews>
    <sheetView zoomScale="90" zoomScaleNormal="90" workbookViewId="0">
      <selection activeCell="C13" sqref="C13"/>
    </sheetView>
  </sheetViews>
  <sheetFormatPr defaultRowHeight="16.5" x14ac:dyDescent="0.3"/>
  <cols>
    <col min="3" max="3" width="13.875" bestFit="1" customWidth="1"/>
    <col min="4" max="4" width="15.875" bestFit="1" customWidth="1"/>
    <col min="5" max="7" width="17" bestFit="1" customWidth="1"/>
    <col min="8" max="8" width="13.875" bestFit="1" customWidth="1"/>
  </cols>
  <sheetData>
    <row r="6" spans="3:8" x14ac:dyDescent="0.3">
      <c r="C6" s="1" t="s">
        <v>45</v>
      </c>
      <c r="D6" s="1" t="s">
        <v>67</v>
      </c>
      <c r="E6" s="1" t="s">
        <v>68</v>
      </c>
      <c r="F6" s="1" t="s">
        <v>69</v>
      </c>
      <c r="G6" s="1" t="s">
        <v>70</v>
      </c>
      <c r="H6" s="1" t="s">
        <v>153</v>
      </c>
    </row>
    <row r="7" spans="3:8" x14ac:dyDescent="0.3">
      <c r="C7" s="1" t="s">
        <v>12</v>
      </c>
      <c r="D7" s="1" t="s">
        <v>62</v>
      </c>
      <c r="E7" s="1" t="s">
        <v>6</v>
      </c>
      <c r="F7" s="1" t="s">
        <v>6</v>
      </c>
      <c r="G7" s="1" t="s">
        <v>6</v>
      </c>
      <c r="H7" s="1" t="s">
        <v>154</v>
      </c>
    </row>
    <row r="8" spans="3:8" x14ac:dyDescent="0.3">
      <c r="C8" s="1" t="s">
        <v>17</v>
      </c>
      <c r="D8" s="1" t="s">
        <v>64</v>
      </c>
      <c r="E8" s="1" t="s">
        <v>8</v>
      </c>
      <c r="F8" s="1" t="s">
        <v>8</v>
      </c>
      <c r="G8" s="1" t="s">
        <v>8</v>
      </c>
      <c r="H8" s="1" t="s">
        <v>155</v>
      </c>
    </row>
    <row r="9" spans="3:8" x14ac:dyDescent="0.3">
      <c r="C9" s="1" t="s">
        <v>5</v>
      </c>
      <c r="D9" s="1" t="s">
        <v>66</v>
      </c>
      <c r="E9" s="1" t="s">
        <v>7</v>
      </c>
      <c r="F9" s="1" t="s">
        <v>7</v>
      </c>
      <c r="G9" s="1" t="s">
        <v>7</v>
      </c>
      <c r="H9" s="1" t="s">
        <v>156</v>
      </c>
    </row>
    <row r="10" spans="3:8" x14ac:dyDescent="0.3">
      <c r="C10" s="1" t="s">
        <v>29</v>
      </c>
      <c r="D10" s="1"/>
      <c r="E10" s="1" t="s">
        <v>1</v>
      </c>
      <c r="F10" s="1" t="s">
        <v>40</v>
      </c>
      <c r="G10" s="1"/>
      <c r="H10" s="1" t="s">
        <v>157</v>
      </c>
    </row>
    <row r="11" spans="3:8" x14ac:dyDescent="0.3">
      <c r="C11" s="1" t="s">
        <v>15</v>
      </c>
      <c r="D11" s="1"/>
      <c r="E11" s="1" t="s">
        <v>2</v>
      </c>
      <c r="F11" s="1" t="s">
        <v>74</v>
      </c>
      <c r="G11" s="1"/>
      <c r="H11" s="1" t="s">
        <v>158</v>
      </c>
    </row>
    <row r="12" spans="3:8" x14ac:dyDescent="0.3">
      <c r="C12" s="1" t="s">
        <v>10</v>
      </c>
      <c r="D12" s="1"/>
      <c r="E12" s="1" t="s">
        <v>81</v>
      </c>
      <c r="F12" s="1"/>
      <c r="G12" s="1"/>
      <c r="H12" s="1" t="s">
        <v>160</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Info</vt:lpstr>
      <vt:lpstr>조합별 DPS</vt:lpstr>
      <vt:lpstr>퀵스왑 DPS</vt:lpstr>
      <vt:lpstr>접대별 DPS</vt:lpstr>
      <vt:lpstr>CharacterData</vt:lpstr>
      <vt:lpstr>BuffData</vt:lpstr>
      <vt:lpstr>SeasonData</vt:lpstr>
      <vt:lpstr>DPS Calculator</vt:lpstr>
      <vt:lpstr>데이터 유효성 검사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최연구</dc:creator>
  <cp:lastModifiedBy>최연구</cp:lastModifiedBy>
  <dcterms:created xsi:type="dcterms:W3CDTF">2025-12-30T13:08:33Z</dcterms:created>
  <dcterms:modified xsi:type="dcterms:W3CDTF">2026-03-22T13:22:19Z</dcterms:modified>
</cp:coreProperties>
</file>