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<sst xmlns="http://schemas.openxmlformats.org/spreadsheetml/2006/main" count="57" uniqueCount="34">
  <si>
    <t xml:space="preserve">пренос импульса</t>
  </si>
  <si>
    <t xml:space="preserve">формула ньютона</t>
  </si>
  <si>
    <t xml:space="preserve">ньютоновская жидкость — вязкость ~ v в первой</t>
  </si>
  <si>
    <t xml:space="preserve">v=l/t</t>
  </si>
  <si>
    <t xml:space="preserve">стекло rho = 2,5</t>
  </si>
  <si>
    <t xml:space="preserve">сталь rho = 7,8 г/см^3</t>
  </si>
  <si>
    <t xml:space="preserve">t ком = 24,2</t>
  </si>
  <si>
    <t xml:space="preserve">До 60 с шагом 5, по 2 стеклянных и 2 железных</t>
  </si>
  <si>
    <t xml:space="preserve">eta считаем по отдельности, графики тоже (для стекла и стали)</t>
  </si>
  <si>
    <t xml:space="preserve">крышку закрыть, т. к. пары воды з воздуха РЕЗКО портят вязкость</t>
  </si>
  <si>
    <t xml:space="preserve">2R=2,5 см</t>
  </si>
  <si>
    <t xml:space="preserve">Посмотреть 2 2 5, какие ещё 2 метода измерения вязкости</t>
  </si>
  <si>
    <t xml:space="preserve">l_up=100мм</t>
  </si>
  <si>
    <t xml:space="preserve">l_down=100 мм</t>
  </si>
  <si>
    <t xml:space="preserve">ожидаемая T</t>
  </si>
  <si>
    <t xml:space="preserve">диаметры шариков, мм</t>
  </si>
  <si>
    <t xml:space="preserve">первая цифра — номер захода, вторв</t>
  </si>
  <si>
    <t xml:space="preserve">стекло</t>
  </si>
  <si>
    <t xml:space="preserve">средний</t>
  </si>
  <si>
    <t xml:space="preserve">сталь</t>
  </si>
  <si>
    <t xml:space="preserve">0,65?</t>
  </si>
  <si>
    <t xml:space="preserve">cтекло</t>
  </si>
  <si>
    <t xml:space="preserve">cталь</t>
  </si>
  <si>
    <t xml:space="preserve">1000/T, 1/K</t>
  </si>
  <si>
    <t xml:space="preserve">rho_ж, г/см^3</t>
  </si>
  <si>
    <t xml:space="preserve">T, \deg C</t>
  </si>
  <si>
    <t xml:space="preserve">t1, c</t>
  </si>
  <si>
    <t xml:space="preserve">t2, c</t>
  </si>
  <si>
    <t xml:space="preserve">v1, мм/с</t>
  </si>
  <si>
    <t xml:space="preserve">v2, мм/с</t>
  </si>
  <si>
    <t xml:space="preserve">vср, мм.с</t>
  </si>
  <si>
    <t xml:space="preserve">eta1</t>
  </si>
  <si>
    <t xml:space="preserve">eta2</t>
  </si>
  <si>
    <t xml:space="preserve">ln(eta)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</si>
</sst>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b val="true"/>
      <sz val="18"/>
      <color rgb="FF000000"/>
      <name val="Arial"/>
      <family val="2"/>
    </font>
    <font>
      <b val="true"/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3" fillId="6" borderId="0" applyFont="true" applyBorder="false" applyAlignment="false" applyProtection="false"/>
    <xf numFmtId="164" fontId="13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5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18164758866579"/>
          <c:y val="0.0170094496942746"/>
          <c:w val="0.711703258897854"/>
          <c:h val="0.865925514174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стекло</c:f>
              <c:strCache>
                <c:ptCount val="1"/>
                <c:pt idx="0">
                  <c:v>стекло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Лист3!$A$3:$A$10</c:f>
              <c:numCache>
                <c:formatCode>General</c:formatCode>
                <c:ptCount val="8"/>
                <c:pt idx="0">
                  <c:v>3.35559209422503</c:v>
                </c:pt>
                <c:pt idx="1">
                  <c:v>3.2986970146792</c:v>
                </c:pt>
                <c:pt idx="2">
                  <c:v>3.24728040266277</c:v>
                </c:pt>
                <c:pt idx="3">
                  <c:v>3.19580710108338</c:v>
                </c:pt>
                <c:pt idx="4">
                  <c:v>3.14564328405159</c:v>
                </c:pt>
                <c:pt idx="5">
                  <c:v>3.09472967536286</c:v>
                </c:pt>
                <c:pt idx="6">
                  <c:v>3.04599451720987</c:v>
                </c:pt>
                <c:pt idx="7">
                  <c:v>2.99787151122703</c:v>
                </c:pt>
              </c:numCache>
            </c:numRef>
          </c:xVal>
          <c:yVal>
            <c:numRef>
              <c:f>Лист3!$Z$3:$Z$10</c:f>
              <c:numCache>
                <c:formatCode>General</c:formatCode>
                <c:ptCount val="8"/>
                <c:pt idx="0">
                  <c:v>3.20470048706667</c:v>
                </c:pt>
                <c:pt idx="1">
                  <c:v>2.89779934649653</c:v>
                </c:pt>
                <c:pt idx="2">
                  <c:v>2.51428417094002</c:v>
                </c:pt>
                <c:pt idx="3">
                  <c:v>2.22458476571737</c:v>
                </c:pt>
                <c:pt idx="4">
                  <c:v>1.81379161016946</c:v>
                </c:pt>
                <c:pt idx="5">
                  <c:v>1.6186715701458</c:v>
                </c:pt>
                <c:pt idx="6">
                  <c:v>1.31432005965357</c:v>
                </c:pt>
                <c:pt idx="7">
                  <c:v>1.06588743788039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сталь</c:f>
              <c:strCache>
                <c:ptCount val="1"/>
                <c:pt idx="0">
                  <c:v>сталь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Лист3!$A$3:$A$10</c:f>
              <c:numCache>
                <c:formatCode>General</c:formatCode>
                <c:ptCount val="8"/>
                <c:pt idx="0">
                  <c:v>3.35559209422503</c:v>
                </c:pt>
                <c:pt idx="1">
                  <c:v>3.2986970146792</c:v>
                </c:pt>
                <c:pt idx="2">
                  <c:v>3.24728040266277</c:v>
                </c:pt>
                <c:pt idx="3">
                  <c:v>3.19580710108338</c:v>
                </c:pt>
                <c:pt idx="4">
                  <c:v>3.14564328405159</c:v>
                </c:pt>
                <c:pt idx="5">
                  <c:v>3.09472967536286</c:v>
                </c:pt>
                <c:pt idx="6">
                  <c:v>3.04599451720987</c:v>
                </c:pt>
                <c:pt idx="7">
                  <c:v>2.99787151122703</c:v>
                </c:pt>
              </c:numCache>
            </c:numRef>
          </c:xVal>
          <c:yVal>
            <c:numRef>
              <c:f>Лист3!$AC$3:$AC$10</c:f>
              <c:numCache>
                <c:formatCode>General</c:formatCode>
                <c:ptCount val="8"/>
                <c:pt idx="0">
                  <c:v>3.27798913841192</c:v>
                </c:pt>
                <c:pt idx="1">
                  <c:v>2.95003158167771</c:v>
                </c:pt>
                <c:pt idx="2">
                  <c:v>2.41555346660145</c:v>
                </c:pt>
                <c:pt idx="3">
                  <c:v>1.9094210525563</c:v>
                </c:pt>
                <c:pt idx="4">
                  <c:v>1.87149589779421</c:v>
                </c:pt>
                <c:pt idx="5">
                  <c:v>1.53524374896137</c:v>
                </c:pt>
                <c:pt idx="6">
                  <c:v>1.24868744869049</c:v>
                </c:pt>
                <c:pt idx="7">
                  <c:v/>
                </c:pt>
              </c:numCache>
            </c:numRef>
          </c:yVal>
          <c:smooth val="0"/>
        </c:ser>
        <c:axId val="10585871"/>
        <c:axId val="35383136"/>
      </c:scatterChart>
      <c:valAx>
        <c:axId val="10585871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83136"/>
        <c:crosses val="autoZero"/>
        <c:crossBetween val="midCat"/>
      </c:valAx>
      <c:valAx>
        <c:axId val="35383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85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354240</xdr:colOff>
      <xdr:row>15</xdr:row>
      <xdr:rowOff>94680</xdr:rowOff>
    </xdr:from>
    <xdr:to>
      <xdr:col>30</xdr:col>
      <xdr:colOff>419400</xdr:colOff>
      <xdr:row>35</xdr:row>
      <xdr:rowOff>81360</xdr:rowOff>
    </xdr:to>
    <xdr:graphicFrame>
      <xdr:nvGraphicFramePr>
        <xdr:cNvPr id="0" name=""/>
        <xdr:cNvGraphicFramePr/>
      </xdr:nvGraphicFramePr>
      <xdr:xfrm>
        <a:off x="19048320" y="253296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3" customFormat="false" ht="12.8" hidden="false" customHeight="false" outlineLevel="0" collapsed="false">
      <c r="A13" s="0" t="s">
        <v>10</v>
      </c>
    </row>
    <row r="15" customFormat="false" ht="12.8" hidden="false" customHeight="false" outlineLevel="0" collapsed="false">
      <c r="A15" s="0" t="s">
        <v>11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3" customFormat="false" ht="12.8" hidden="false" customHeight="false" outlineLevel="0" collapsed="false">
      <c r="B3" s="0" t="s">
        <v>14</v>
      </c>
      <c r="C3" s="0" t="n">
        <v>25</v>
      </c>
      <c r="D3" s="0" t="n">
        <v>25</v>
      </c>
      <c r="E3" s="0" t="n">
        <v>30</v>
      </c>
      <c r="F3" s="0" t="n">
        <v>30</v>
      </c>
      <c r="G3" s="0" t="n">
        <v>35</v>
      </c>
      <c r="H3" s="0" t="n">
        <v>35</v>
      </c>
      <c r="I3" s="0" t="n">
        <v>40</v>
      </c>
      <c r="J3" s="0" t="n">
        <v>40</v>
      </c>
      <c r="K3" s="0" t="n">
        <v>45</v>
      </c>
      <c r="L3" s="0" t="n">
        <v>45</v>
      </c>
      <c r="M3" s="0" t="n">
        <v>50</v>
      </c>
      <c r="N3" s="0" t="n">
        <v>50</v>
      </c>
      <c r="O3" s="0" t="n">
        <v>55</v>
      </c>
      <c r="P3" s="0" t="n">
        <v>55</v>
      </c>
      <c r="Q3" s="0" t="n">
        <v>60</v>
      </c>
      <c r="R3" s="0" t="n">
        <v>60</v>
      </c>
    </row>
    <row r="4" customFormat="false" ht="12.8" hidden="false" customHeight="false" outlineLevel="0" collapsed="false">
      <c r="C4" s="0" t="s">
        <v>15</v>
      </c>
      <c r="E4" s="0" t="s">
        <v>16</v>
      </c>
    </row>
    <row r="5" customFormat="false" ht="12.8" hidden="false" customHeight="false" outlineLevel="0" collapsed="false">
      <c r="B5" s="0" t="s">
        <v>17</v>
      </c>
      <c r="C5" s="1" t="n">
        <v>11</v>
      </c>
      <c r="D5" s="1" t="n">
        <v>12</v>
      </c>
      <c r="E5" s="1" t="n">
        <v>13</v>
      </c>
      <c r="F5" s="1" t="n">
        <v>14</v>
      </c>
      <c r="G5" s="1" t="n">
        <v>21</v>
      </c>
      <c r="H5" s="1" t="n">
        <v>22</v>
      </c>
      <c r="I5" s="1" t="n">
        <v>23</v>
      </c>
      <c r="J5" s="1" t="n">
        <v>24</v>
      </c>
      <c r="K5" s="1" t="n">
        <v>31</v>
      </c>
      <c r="L5" s="1" t="n">
        <v>32</v>
      </c>
      <c r="M5" s="1" t="n">
        <v>33</v>
      </c>
      <c r="N5" s="1" t="n">
        <v>34</v>
      </c>
      <c r="O5" s="1" t="n">
        <v>41</v>
      </c>
      <c r="P5" s="1" t="n">
        <v>42</v>
      </c>
      <c r="Q5" s="1" t="n">
        <v>45</v>
      </c>
      <c r="R5" s="1" t="n">
        <v>410</v>
      </c>
    </row>
    <row r="6" customFormat="false" ht="12.8" hidden="false" customHeight="false" outlineLevel="0" collapsed="false">
      <c r="B6" s="0" t="n">
        <v>1</v>
      </c>
      <c r="C6" s="0" t="n">
        <f aca="false">1+0.75+0.3</f>
        <v>2.05</v>
      </c>
      <c r="D6" s="0" t="n">
        <v>2</v>
      </c>
      <c r="E6" s="0" t="n">
        <v>2.1</v>
      </c>
      <c r="F6" s="0" t="n">
        <v>2</v>
      </c>
      <c r="G6" s="0" t="n">
        <v>2.1</v>
      </c>
      <c r="H6" s="0" t="n">
        <v>2.15</v>
      </c>
      <c r="I6" s="0" t="n">
        <v>2.1</v>
      </c>
      <c r="J6" s="0" t="n">
        <v>2.1</v>
      </c>
      <c r="K6" s="0" t="n">
        <v>2</v>
      </c>
      <c r="L6" s="0" t="n">
        <v>2.1</v>
      </c>
      <c r="M6" s="0" t="n">
        <v>2.1</v>
      </c>
      <c r="N6" s="0" t="n">
        <v>2</v>
      </c>
      <c r="O6" s="0" t="n">
        <v>2.15</v>
      </c>
      <c r="P6" s="0" t="n">
        <v>2.1</v>
      </c>
      <c r="Q6" s="0" t="n">
        <v>2.1</v>
      </c>
      <c r="R6" s="0" t="n">
        <v>2.1</v>
      </c>
    </row>
    <row r="7" customFormat="false" ht="12.8" hidden="false" customHeight="false" outlineLevel="0" collapsed="false">
      <c r="B7" s="0" t="n">
        <v>2</v>
      </c>
      <c r="C7" s="0" t="n">
        <f aca="false">0.55+1+0.45</f>
        <v>2</v>
      </c>
      <c r="D7" s="0" t="n">
        <v>2.1</v>
      </c>
      <c r="E7" s="0" t="n">
        <v>2.15</v>
      </c>
      <c r="F7" s="0" t="n">
        <v>2.1</v>
      </c>
      <c r="G7" s="0" t="n">
        <v>2.1</v>
      </c>
      <c r="H7" s="0" t="n">
        <v>2.15</v>
      </c>
      <c r="I7" s="0" t="n">
        <v>2.1</v>
      </c>
      <c r="J7" s="0" t="n">
        <v>2.15</v>
      </c>
      <c r="K7" s="0" t="n">
        <v>2</v>
      </c>
      <c r="L7" s="0" t="n">
        <v>2.05</v>
      </c>
      <c r="M7" s="0" t="n">
        <v>2</v>
      </c>
      <c r="N7" s="0" t="n">
        <v>2.05</v>
      </c>
      <c r="O7" s="0" t="n">
        <v>2.15</v>
      </c>
      <c r="P7" s="0" t="n">
        <v>2.1</v>
      </c>
      <c r="Q7" s="0" t="n">
        <v>2.1</v>
      </c>
      <c r="R7" s="0" t="n">
        <v>2.15</v>
      </c>
    </row>
    <row r="8" customFormat="false" ht="12.8" hidden="false" customHeight="false" outlineLevel="0" collapsed="false">
      <c r="B8" s="0" t="s">
        <v>18</v>
      </c>
      <c r="C8" s="0" t="n">
        <f aca="false">AVERAGE(C6:C7)</f>
        <v>2.025</v>
      </c>
      <c r="D8" s="0" t="n">
        <f aca="false">AVERAGE(D6:D7)</f>
        <v>2.05</v>
      </c>
      <c r="E8" s="0" t="n">
        <f aca="false">AVERAGE(E6:E7)</f>
        <v>2.125</v>
      </c>
      <c r="F8" s="0" t="n">
        <f aca="false">AVERAGE(F6:F7)</f>
        <v>2.05</v>
      </c>
      <c r="G8" s="0" t="n">
        <f aca="false">AVERAGE(G6:G7)</f>
        <v>2.1</v>
      </c>
      <c r="H8" s="0" t="n">
        <f aca="false">AVERAGE(H6:H7)</f>
        <v>2.15</v>
      </c>
      <c r="I8" s="0" t="n">
        <f aca="false">AVERAGE(I6:I7)</f>
        <v>2.1</v>
      </c>
      <c r="J8" s="0" t="n">
        <f aca="false">AVERAGE(J6:J7)</f>
        <v>2.125</v>
      </c>
      <c r="K8" s="0" t="n">
        <f aca="false">AVERAGE(K6:K7)</f>
        <v>2</v>
      </c>
      <c r="L8" s="0" t="n">
        <f aca="false">AVERAGE(L6:L7)</f>
        <v>2.075</v>
      </c>
      <c r="M8" s="0" t="n">
        <f aca="false">AVERAGE(M6:M7)</f>
        <v>2.05</v>
      </c>
      <c r="N8" s="0" t="n">
        <f aca="false">AVERAGE(N6:N7)</f>
        <v>2.025</v>
      </c>
      <c r="O8" s="0" t="n">
        <f aca="false">AVERAGE(O6:O7)</f>
        <v>2.15</v>
      </c>
      <c r="P8" s="0" t="n">
        <f aca="false">AVERAGE(P6:P7)</f>
        <v>2.1</v>
      </c>
      <c r="Q8" s="0" t="n">
        <f aca="false">AVERAGE(Q6:Q7)</f>
        <v>2.1</v>
      </c>
      <c r="R8" s="0" t="n">
        <f aca="false">AVERAGE(R6:R7)</f>
        <v>2.125</v>
      </c>
    </row>
    <row r="9" customFormat="false" ht="12.8" hidden="false" customHeight="false" outlineLevel="0" collapsed="false">
      <c r="B9" s="2" t="s">
        <v>19</v>
      </c>
      <c r="C9" s="3" t="n">
        <v>16</v>
      </c>
      <c r="D9" s="3" t="n">
        <v>17</v>
      </c>
      <c r="E9" s="3" t="n">
        <v>18</v>
      </c>
      <c r="F9" s="3" t="n">
        <v>19</v>
      </c>
      <c r="G9" s="3" t="n">
        <v>26</v>
      </c>
      <c r="H9" s="3" t="n">
        <v>27</v>
      </c>
      <c r="I9" s="3" t="n">
        <v>28</v>
      </c>
      <c r="J9" s="3" t="n">
        <v>29</v>
      </c>
      <c r="K9" s="3" t="n">
        <f aca="false">K5+5</f>
        <v>36</v>
      </c>
      <c r="L9" s="3" t="n">
        <f aca="false">L5+5</f>
        <v>37</v>
      </c>
      <c r="M9" s="3" t="n">
        <f aca="false">M5+5</f>
        <v>38</v>
      </c>
      <c r="N9" s="3" t="n">
        <f aca="false">N5+5</f>
        <v>39</v>
      </c>
      <c r="O9" s="3" t="n">
        <f aca="false">O5+5</f>
        <v>46</v>
      </c>
      <c r="P9" s="3" t="n">
        <f aca="false">P5+5</f>
        <v>47</v>
      </c>
      <c r="Q9" s="3" t="n">
        <f aca="false">Q5+5</f>
        <v>50</v>
      </c>
      <c r="R9" s="3" t="n">
        <f aca="false">R5+5</f>
        <v>415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customFormat="false" ht="12.8" hidden="false" customHeight="false" outlineLevel="0" collapsed="false">
      <c r="B10" s="0" t="n">
        <v>1</v>
      </c>
      <c r="C10" s="0" t="n">
        <v>0.8</v>
      </c>
      <c r="D10" s="0" t="n">
        <v>0.75</v>
      </c>
      <c r="E10" s="0" t="n">
        <v>0.75</v>
      </c>
      <c r="F10" s="0" t="n">
        <v>0.75</v>
      </c>
      <c r="G10" s="0" t="n">
        <v>0.75</v>
      </c>
      <c r="H10" s="0" t="n">
        <v>0.65</v>
      </c>
      <c r="I10" s="0" t="n">
        <v>0.8</v>
      </c>
      <c r="J10" s="0" t="n">
        <v>0.65</v>
      </c>
      <c r="K10" s="0" t="n">
        <v>0.85</v>
      </c>
      <c r="L10" s="0" t="n">
        <v>0.75</v>
      </c>
      <c r="M10" s="0" t="n">
        <v>0.8</v>
      </c>
      <c r="N10" s="0" t="n">
        <v>0.7</v>
      </c>
      <c r="O10" s="0" t="n">
        <v>0.75</v>
      </c>
      <c r="P10" s="0" t="n">
        <v>0.8</v>
      </c>
      <c r="Q10" s="0" t="n">
        <v>0.8</v>
      </c>
      <c r="R10" s="0" t="n">
        <v>0.8</v>
      </c>
      <c r="S10" s="0" t="s">
        <v>20</v>
      </c>
    </row>
    <row r="11" customFormat="false" ht="12.8" hidden="false" customHeight="false" outlineLevel="0" collapsed="false">
      <c r="B11" s="0" t="n">
        <v>2</v>
      </c>
      <c r="C11" s="0" t="n">
        <v>0.8</v>
      </c>
      <c r="D11" s="0" t="n">
        <v>0.75</v>
      </c>
      <c r="E11" s="0" t="n">
        <v>0.7</v>
      </c>
      <c r="F11" s="0" t="n">
        <v>0.75</v>
      </c>
      <c r="G11" s="0" t="n">
        <v>0.75</v>
      </c>
      <c r="H11" s="0" t="n">
        <v>0.6</v>
      </c>
      <c r="I11" s="0" t="n">
        <v>0.75</v>
      </c>
      <c r="J11" s="0" t="n">
        <v>0.6</v>
      </c>
      <c r="K11" s="0" t="n">
        <v>0.8</v>
      </c>
      <c r="L11" s="0" t="n">
        <v>0.75</v>
      </c>
      <c r="M11" s="0" t="n">
        <v>0.75</v>
      </c>
      <c r="N11" s="0" t="n">
        <v>0.65</v>
      </c>
      <c r="O11" s="0" t="n">
        <v>0.8</v>
      </c>
      <c r="P11" s="0" t="n">
        <v>0.7</v>
      </c>
      <c r="Q11" s="0" t="n">
        <v>0.75</v>
      </c>
      <c r="R11" s="0" t="n">
        <v>0.8</v>
      </c>
    </row>
    <row r="12" customFormat="false" ht="12.8" hidden="false" customHeight="false" outlineLevel="0" collapsed="false">
      <c r="B12" s="0" t="n">
        <v>3</v>
      </c>
      <c r="C12" s="0" t="n">
        <v>0.75</v>
      </c>
      <c r="D12" s="0" t="n">
        <v>0.75</v>
      </c>
      <c r="E12" s="0" t="n">
        <v>0.75</v>
      </c>
      <c r="F12" s="0" t="n">
        <v>0.75</v>
      </c>
      <c r="G12" s="0" t="n">
        <v>0.8</v>
      </c>
      <c r="H12" s="0" t="n">
        <v>0.65</v>
      </c>
      <c r="I12" s="0" t="n">
        <v>0.75</v>
      </c>
      <c r="J12" s="0" t="n">
        <v>0.65</v>
      </c>
      <c r="K12" s="0" t="n">
        <v>0.9</v>
      </c>
      <c r="L12" s="0" t="n">
        <v>0.7</v>
      </c>
      <c r="M12" s="0" t="n">
        <v>0.75</v>
      </c>
      <c r="N12" s="0" t="n">
        <v>0.7</v>
      </c>
      <c r="O12" s="0" t="n">
        <v>0.75</v>
      </c>
      <c r="P12" s="0" t="n">
        <v>0.75</v>
      </c>
      <c r="Q12" s="0" t="n">
        <v>0.75</v>
      </c>
      <c r="R12" s="0" t="n">
        <v>0.75</v>
      </c>
    </row>
    <row r="13" customFormat="false" ht="12.8" hidden="false" customHeight="false" outlineLevel="0" collapsed="false">
      <c r="B13" s="0" t="s">
        <v>18</v>
      </c>
      <c r="C13" s="0" t="n">
        <f aca="false">AVERAGE(C10:C12)</f>
        <v>0.783333333333333</v>
      </c>
      <c r="D13" s="0" t="n">
        <f aca="false">AVERAGE(D10:D12)</f>
        <v>0.75</v>
      </c>
      <c r="E13" s="0" t="n">
        <f aca="false">AVERAGE(E10:E12)</f>
        <v>0.733333333333333</v>
      </c>
      <c r="F13" s="0" t="n">
        <f aca="false">AVERAGE(F10:F12)</f>
        <v>0.75</v>
      </c>
      <c r="G13" s="0" t="n">
        <f aca="false">AVERAGE(G10:G12)</f>
        <v>0.766666666666667</v>
      </c>
      <c r="H13" s="0" t="n">
        <f aca="false">AVERAGE(H10:H12)</f>
        <v>0.633333333333333</v>
      </c>
      <c r="I13" s="0" t="n">
        <f aca="false">AVERAGE(I10:I12)</f>
        <v>0.766666666666667</v>
      </c>
      <c r="J13" s="0" t="n">
        <f aca="false">AVERAGE(J10:J12)</f>
        <v>0.633333333333333</v>
      </c>
      <c r="K13" s="0" t="n">
        <f aca="false">AVERAGE(K10:K12)</f>
        <v>0.85</v>
      </c>
      <c r="L13" s="0" t="n">
        <f aca="false">AVERAGE(L10:L12)</f>
        <v>0.733333333333333</v>
      </c>
      <c r="M13" s="0" t="n">
        <f aca="false">AVERAGE(M10:M12)</f>
        <v>0.766666666666667</v>
      </c>
      <c r="N13" s="0" t="n">
        <f aca="false">AVERAGE(N10:N12)</f>
        <v>0.683333333333333</v>
      </c>
      <c r="O13" s="0" t="n">
        <f aca="false">AVERAGE(O10:O12)</f>
        <v>0.766666666666667</v>
      </c>
      <c r="P13" s="0" t="n">
        <f aca="false">AVERAGE(P10:P12)</f>
        <v>0.75</v>
      </c>
      <c r="Q13" s="0" t="n">
        <f aca="false">AVERAGE(Q10:Q12)</f>
        <v>0.766666666666667</v>
      </c>
      <c r="R13" s="0" t="n">
        <f aca="false">AVERAGE(R10:R12)</f>
        <v>0.783333333333333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4" width="11.52"/>
    <col collapsed="false" customWidth="false" hidden="false" outlineLevel="0" max="4" min="4" style="0" width="11.52"/>
    <col collapsed="false" customWidth="false" hidden="false" outlineLevel="0" max="5" min="5" style="4" width="11.52"/>
    <col collapsed="false" customWidth="false" hidden="false" outlineLevel="0" max="6" min="6" style="0" width="11.52"/>
    <col collapsed="false" customWidth="false" hidden="false" outlineLevel="0" max="7" min="7" style="5" width="11.52"/>
    <col collapsed="false" customWidth="false" hidden="false" outlineLevel="0" max="8" min="8" style="0" width="11.52"/>
    <col collapsed="false" customWidth="false" hidden="false" outlineLevel="0" max="9" min="9" style="4" width="11.52"/>
    <col collapsed="false" customWidth="false" hidden="false" outlineLevel="0" max="10" min="10" style="0" width="11.52"/>
    <col collapsed="false" customWidth="false" hidden="false" outlineLevel="0" max="11" min="11" style="5" width="11.52"/>
    <col collapsed="false" customWidth="false" hidden="false" outlineLevel="0" max="13" min="12" style="0" width="11.52"/>
    <col collapsed="false" customWidth="false" hidden="false" outlineLevel="0" max="14" min="14" style="4" width="11.52"/>
    <col collapsed="false" customWidth="false" hidden="false" outlineLevel="0" max="16" min="15" style="0" width="11.52"/>
    <col collapsed="false" customWidth="false" hidden="false" outlineLevel="0" max="17" min="17" style="5" width="11.52"/>
    <col collapsed="false" customWidth="false" hidden="false" outlineLevel="0" max="19" min="18" style="0" width="11.52"/>
    <col collapsed="false" customWidth="false" hidden="false" outlineLevel="0" max="20" min="20" style="4" width="11.52"/>
    <col collapsed="false" customWidth="false" hidden="false" outlineLevel="0" max="22" min="21" style="0" width="11.52"/>
    <col collapsed="false" customWidth="false" hidden="false" outlineLevel="0" max="23" min="23" style="5" width="11.52"/>
    <col collapsed="false" customWidth="false" hidden="false" outlineLevel="0" max="25" min="24" style="0" width="11.52"/>
    <col collapsed="false" customWidth="false" hidden="false" outlineLevel="0" max="26" min="26" style="4" width="11.52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D1" s="6" t="s">
        <v>21</v>
      </c>
      <c r="E1" s="6"/>
      <c r="F1" s="6"/>
      <c r="G1" s="6"/>
      <c r="H1" s="7" t="s">
        <v>22</v>
      </c>
      <c r="I1" s="7"/>
      <c r="J1" s="7"/>
      <c r="K1" s="7"/>
      <c r="L1" s="8" t="s">
        <v>17</v>
      </c>
      <c r="M1" s="8"/>
      <c r="N1" s="8"/>
      <c r="O1" s="8"/>
      <c r="P1" s="8"/>
      <c r="Q1" s="8"/>
      <c r="R1" s="8" t="s">
        <v>19</v>
      </c>
      <c r="S1" s="8"/>
      <c r="T1" s="8"/>
      <c r="U1" s="8"/>
      <c r="V1" s="8"/>
      <c r="W1" s="8"/>
      <c r="X1" s="8" t="s">
        <v>17</v>
      </c>
      <c r="Y1" s="8"/>
      <c r="Z1" s="8"/>
      <c r="AA1" s="8" t="s">
        <v>19</v>
      </c>
      <c r="AB1" s="8"/>
      <c r="AC1" s="8"/>
    </row>
    <row r="2" customFormat="false" ht="12.8" hidden="false" customHeight="false" outlineLevel="0" collapsed="false">
      <c r="A2" s="0" t="s">
        <v>23</v>
      </c>
      <c r="B2" s="0" t="s">
        <v>24</v>
      </c>
      <c r="C2" s="4" t="s">
        <v>25</v>
      </c>
      <c r="D2" s="0" t="s">
        <v>26</v>
      </c>
      <c r="E2" s="4" t="s">
        <v>27</v>
      </c>
      <c r="F2" s="0" t="s">
        <v>26</v>
      </c>
      <c r="G2" s="5" t="s">
        <v>27</v>
      </c>
      <c r="H2" s="0" t="s">
        <v>26</v>
      </c>
      <c r="I2" s="4" t="s">
        <v>27</v>
      </c>
      <c r="J2" s="0" t="s">
        <v>26</v>
      </c>
      <c r="K2" s="5" t="s">
        <v>27</v>
      </c>
      <c r="L2" s="0" t="s">
        <v>28</v>
      </c>
      <c r="M2" s="0" t="s">
        <v>29</v>
      </c>
      <c r="N2" s="4" t="s">
        <v>30</v>
      </c>
      <c r="O2" s="0" t="s">
        <v>28</v>
      </c>
      <c r="P2" s="0" t="s">
        <v>29</v>
      </c>
      <c r="Q2" s="5" t="s">
        <v>30</v>
      </c>
      <c r="R2" s="0" t="s">
        <v>28</v>
      </c>
      <c r="S2" s="0" t="s">
        <v>29</v>
      </c>
      <c r="T2" s="4" t="s">
        <v>30</v>
      </c>
      <c r="U2" s="0" t="s">
        <v>28</v>
      </c>
      <c r="V2" s="0" t="s">
        <v>29</v>
      </c>
      <c r="W2" s="5" t="s">
        <v>30</v>
      </c>
      <c r="X2" s="0" t="s">
        <v>31</v>
      </c>
      <c r="Y2" s="0" t="s">
        <v>32</v>
      </c>
      <c r="Z2" s="4" t="s">
        <v>33</v>
      </c>
      <c r="AA2" s="0" t="s">
        <v>31</v>
      </c>
      <c r="AB2" s="0" t="s">
        <v>32</v>
      </c>
      <c r="AC2" s="4" t="s">
        <v>33</v>
      </c>
    </row>
    <row r="3" customFormat="false" ht="12.8" hidden="false" customHeight="false" outlineLevel="0" collapsed="false">
      <c r="A3" s="9" t="n">
        <f aca="false">1000/(C3+273)</f>
        <v>3.35559209422503</v>
      </c>
      <c r="B3" s="9" t="n">
        <f aca="false">1.26+(C3-20)*(-0.01)/(44-20)</f>
        <v>1.2579125</v>
      </c>
      <c r="C3" s="0" t="n">
        <v>25.01</v>
      </c>
      <c r="D3" s="0" t="n">
        <v>21.78</v>
      </c>
      <c r="E3" s="4" t="n">
        <v>43.73</v>
      </c>
      <c r="F3" s="0" t="n">
        <v>22.05</v>
      </c>
      <c r="G3" s="5" t="n">
        <v>44.01</v>
      </c>
      <c r="H3" s="0" t="n">
        <v>30.4</v>
      </c>
      <c r="I3" s="4" t="n">
        <v>60.48</v>
      </c>
      <c r="J3" s="0" t="n">
        <v>33.1</v>
      </c>
      <c r="K3" s="5" t="n">
        <v>65.99</v>
      </c>
      <c r="L3" s="9" t="n">
        <f aca="false">10/D3</f>
        <v>0.459136822773186</v>
      </c>
      <c r="M3" s="9" t="n">
        <f aca="false">20/E3</f>
        <v>0.457351932311914</v>
      </c>
      <c r="N3" s="10" t="n">
        <f aca="false">AVERAGE(L3:M3)</f>
        <v>0.45824437754255</v>
      </c>
      <c r="O3" s="9" t="n">
        <f aca="false">10/F3</f>
        <v>0.453514739229025</v>
      </c>
      <c r="P3" s="9" t="n">
        <f aca="false">20/G3</f>
        <v>0.454442172233583</v>
      </c>
      <c r="Q3" s="11" t="n">
        <f aca="false">AVERAGE(O3:P3)</f>
        <v>0.453978455731304</v>
      </c>
      <c r="R3" s="9" t="n">
        <f aca="false">10/H3</f>
        <v>0.328947368421053</v>
      </c>
      <c r="S3" s="9" t="n">
        <f aca="false">20/I3</f>
        <v>0.330687830687831</v>
      </c>
      <c r="T3" s="10" t="n">
        <f aca="false">AVERAGE(R3:S3)</f>
        <v>0.329817599554442</v>
      </c>
      <c r="U3" s="9" t="n">
        <f aca="false">10/J3</f>
        <v>0.302114803625378</v>
      </c>
      <c r="V3" s="9" t="n">
        <f aca="false">20/K3</f>
        <v>0.303076223670253</v>
      </c>
      <c r="W3" s="11" t="n">
        <f aca="false">AVERAGE(U3:V3)</f>
        <v>0.302595513647815</v>
      </c>
      <c r="X3" s="0" t="n">
        <f aca="false">2/9*(2.5-B3)/N3*9.81*Лист2!C8^2</f>
        <v>24.2304564188302</v>
      </c>
      <c r="Y3" s="0" t="n">
        <f aca="false">2/9*(2.5-B3)/Q3*9.81*Лист2!D8^2</f>
        <v>25.0657765433919</v>
      </c>
      <c r="Z3" s="4" t="n">
        <f aca="false">LN((X3+Y3)/2)</f>
        <v>3.20470048706667</v>
      </c>
      <c r="AA3" s="0" t="n">
        <f aca="false">2/9*(7.8-B3)/T3*9.81*Лист2!C13^2</f>
        <v>26.5333588502232</v>
      </c>
      <c r="AB3" s="0" t="n">
        <f aca="false">2/9*(7.8-B3)/W3*9.81*Лист2!D13^2</f>
        <v>26.5114135373862</v>
      </c>
      <c r="AC3" s="4" t="n">
        <f aca="false">LN((AA3+AB3)/2)</f>
        <v>3.27798913841192</v>
      </c>
    </row>
    <row r="4" customFormat="false" ht="12.8" hidden="false" customHeight="false" outlineLevel="0" collapsed="false">
      <c r="A4" s="9" t="n">
        <f aca="false">1000/(C4+273)</f>
        <v>3.2986970146792</v>
      </c>
      <c r="B4" s="9" t="n">
        <f aca="false">1.26+(C4-20)*(-0.01)/(44-20)</f>
        <v>1.25577083333333</v>
      </c>
      <c r="C4" s="4" t="n">
        <v>30.15</v>
      </c>
      <c r="D4" s="0" t="n">
        <v>15.73</v>
      </c>
      <c r="E4" s="4" t="n">
        <v>30.4</v>
      </c>
      <c r="F4" s="0" t="n">
        <v>15.17</v>
      </c>
      <c r="G4" s="5" t="n">
        <v>30.48</v>
      </c>
      <c r="H4" s="0" t="n">
        <v>23.95</v>
      </c>
      <c r="I4" s="4" t="n">
        <v>47.55</v>
      </c>
      <c r="J4" s="0" t="n">
        <v>24.82</v>
      </c>
      <c r="K4" s="5" t="n">
        <v>49.58</v>
      </c>
      <c r="L4" s="9" t="n">
        <f aca="false">10/D4</f>
        <v>0.635727908455181</v>
      </c>
      <c r="M4" s="9" t="n">
        <f aca="false">20/E4</f>
        <v>0.657894736842105</v>
      </c>
      <c r="N4" s="10" t="n">
        <f aca="false">AVERAGE(L4:M4)</f>
        <v>0.646811322648643</v>
      </c>
      <c r="O4" s="9" t="n">
        <f aca="false">10/F4</f>
        <v>0.659195781147001</v>
      </c>
      <c r="P4" s="9" t="n">
        <f aca="false">20/G4</f>
        <v>0.656167979002625</v>
      </c>
      <c r="Q4" s="11" t="n">
        <f aca="false">AVERAGE(O4:P4)</f>
        <v>0.657681880074813</v>
      </c>
      <c r="R4" s="9" t="n">
        <f aca="false">10/H4</f>
        <v>0.417536534446764</v>
      </c>
      <c r="S4" s="9" t="n">
        <f aca="false">20/I4</f>
        <v>0.420609884332282</v>
      </c>
      <c r="T4" s="10" t="n">
        <f aca="false">AVERAGE(R4:S4)</f>
        <v>0.419073209389523</v>
      </c>
      <c r="U4" s="9" t="n">
        <f aca="false">10/J4</f>
        <v>0.40290088638195</v>
      </c>
      <c r="V4" s="9" t="n">
        <f aca="false">20/K4</f>
        <v>0.403388463089956</v>
      </c>
      <c r="W4" s="11" t="n">
        <f aca="false">AVERAGE(U4:V4)</f>
        <v>0.403144674735953</v>
      </c>
      <c r="X4" s="0" t="n">
        <f aca="false">2/9*(2.5-B4)/N4*9.81*Лист2!E8^2</f>
        <v>18.9363872463362</v>
      </c>
      <c r="Y4" s="0" t="n">
        <f aca="false">2/9*(2.5-B4)/Q4*9.81*Лист2!F8^2</f>
        <v>17.3320014497917</v>
      </c>
      <c r="Z4" s="4" t="n">
        <f aca="false">LN((X4+Y4)/2)</f>
        <v>2.89779934649653</v>
      </c>
      <c r="AA4" s="0" t="n">
        <f aca="false">2/9*(7.8-B4)/T4*9.81*Лист2!E13^2</f>
        <v>18.3074538015605</v>
      </c>
      <c r="AB4" s="0" t="n">
        <f aca="false">2/9*(7.8-B4)/W4*9.81*Лист2!F13^2</f>
        <v>19.9056604701055</v>
      </c>
      <c r="AC4" s="4" t="n">
        <f aca="false">LN((AA4+AB4)/2)</f>
        <v>2.95003158167771</v>
      </c>
    </row>
    <row r="5" customFormat="false" ht="12.8" hidden="false" customHeight="false" outlineLevel="0" collapsed="false">
      <c r="A5" s="9" t="n">
        <f aca="false">1000/(C5+273)</f>
        <v>3.24728040266277</v>
      </c>
      <c r="B5" s="9" t="n">
        <f aca="false">1.26+(C5-20)*(-0.01)/(44-20)</f>
        <v>1.25377083333333</v>
      </c>
      <c r="C5" s="4" t="n">
        <v>34.95</v>
      </c>
      <c r="D5" s="0" t="n">
        <v>9.82</v>
      </c>
      <c r="E5" s="4" t="n">
        <v>19.87</v>
      </c>
      <c r="F5" s="0" t="n">
        <v>10.26</v>
      </c>
      <c r="G5" s="5" t="n">
        <v>20.51</v>
      </c>
      <c r="H5" s="0" t="n">
        <v>12.38</v>
      </c>
      <c r="I5" s="4" t="n">
        <v>24.22</v>
      </c>
      <c r="J5" s="0" t="n">
        <v>21.29</v>
      </c>
      <c r="K5" s="5" t="n">
        <v>42.13</v>
      </c>
      <c r="L5" s="9" t="n">
        <f aca="false">10/D5</f>
        <v>1.0183299389002</v>
      </c>
      <c r="M5" s="9" t="n">
        <f aca="false">20/E5</f>
        <v>1.00654252642174</v>
      </c>
      <c r="N5" s="10" t="n">
        <f aca="false">AVERAGE(L5:M5)</f>
        <v>1.01243623266097</v>
      </c>
      <c r="O5" s="9" t="n">
        <f aca="false">10/F5</f>
        <v>0.974658869395712</v>
      </c>
      <c r="P5" s="9" t="n">
        <f aca="false">20/G5</f>
        <v>0.975134080936129</v>
      </c>
      <c r="Q5" s="11" t="n">
        <f aca="false">AVERAGE(O5:P5)</f>
        <v>0.97489647516592</v>
      </c>
      <c r="R5" s="9" t="n">
        <f aca="false">10/H5</f>
        <v>0.807754442649435</v>
      </c>
      <c r="S5" s="9" t="n">
        <f aca="false">20/I5</f>
        <v>0.825763831544178</v>
      </c>
      <c r="T5" s="10" t="n">
        <f aca="false">AVERAGE(R5:S5)</f>
        <v>0.816759137096807</v>
      </c>
      <c r="U5" s="9" t="n">
        <f aca="false">10/J5</f>
        <v>0.469704086425552</v>
      </c>
      <c r="V5" s="9" t="n">
        <f aca="false">20/K5</f>
        <v>0.474721101352955</v>
      </c>
      <c r="W5" s="11" t="n">
        <f aca="false">AVERAGE(U5:V5)</f>
        <v>0.472212593889253</v>
      </c>
      <c r="X5" s="0" t="n">
        <f aca="false">2/9*(2.5-B5)/N5*9.81*Лист2!G8^2</f>
        <v>11.8338297030427</v>
      </c>
      <c r="Y5" s="0" t="n">
        <f aca="false">2/9*(2.5-B5)/Q5*9.81*Лист2!H8^2</f>
        <v>12.8816894345844</v>
      </c>
      <c r="Z5" s="4" t="n">
        <f aca="false">LN((X5+Y5)/2)</f>
        <v>2.51428417094002</v>
      </c>
      <c r="AA5" s="0" t="n">
        <f aca="false">2/9*(7.8-B5)/T5*9.81*Лист2!G13^2</f>
        <v>10.2699152414305</v>
      </c>
      <c r="AB5" s="0" t="n">
        <f aca="false">2/9*(7.8-B5)/W5*9.81*Лист2!H13^2</f>
        <v>12.1220152303585</v>
      </c>
      <c r="AC5" s="4" t="n">
        <f aca="false">LN((AA5+AB5)/2)</f>
        <v>2.41555346660145</v>
      </c>
    </row>
    <row r="6" customFormat="false" ht="12.8" hidden="false" customHeight="false" outlineLevel="0" collapsed="false">
      <c r="A6" s="9" t="n">
        <f aca="false">1000/(C6+273)</f>
        <v>3.19580710108338</v>
      </c>
      <c r="B6" s="9" t="n">
        <f aca="false">1.26+(C6-20)*(-0.01)/(44-20)</f>
        <v>1.25170416666667</v>
      </c>
      <c r="C6" s="4" t="n">
        <v>39.91</v>
      </c>
      <c r="D6" s="0" t="n">
        <v>7.64</v>
      </c>
      <c r="E6" s="4" t="n">
        <v>15.12</v>
      </c>
      <c r="F6" s="0" t="n">
        <v>7.6</v>
      </c>
      <c r="G6" s="5" t="n">
        <v>15.33</v>
      </c>
      <c r="H6" s="0" t="n">
        <v>10.76</v>
      </c>
      <c r="I6" s="4" t="n">
        <v>21.49</v>
      </c>
      <c r="J6" s="0" t="n">
        <v>7.83</v>
      </c>
      <c r="K6" s="5" t="n">
        <v>15.61</v>
      </c>
      <c r="L6" s="9" t="n">
        <f aca="false">10/D6</f>
        <v>1.30890052356021</v>
      </c>
      <c r="M6" s="9" t="n">
        <f aca="false">20/E6</f>
        <v>1.32275132275132</v>
      </c>
      <c r="N6" s="10" t="n">
        <f aca="false">AVERAGE(L6:M6)</f>
        <v>1.31582592315577</v>
      </c>
      <c r="O6" s="9" t="n">
        <f aca="false">10/F6</f>
        <v>1.31578947368421</v>
      </c>
      <c r="P6" s="9" t="n">
        <f aca="false">20/G6</f>
        <v>1.30463144161774</v>
      </c>
      <c r="Q6" s="11" t="n">
        <f aca="false">AVERAGE(O6:P6)</f>
        <v>1.31021045765098</v>
      </c>
      <c r="R6" s="9" t="n">
        <f aca="false">10/H6</f>
        <v>0.929368029739777</v>
      </c>
      <c r="S6" s="9" t="n">
        <f aca="false">20/I6</f>
        <v>0.930665425779432</v>
      </c>
      <c r="T6" s="10" t="n">
        <f aca="false">AVERAGE(R6:S6)</f>
        <v>0.930016727759605</v>
      </c>
      <c r="U6" s="9" t="n">
        <f aca="false">10/J6</f>
        <v>1.27713920817369</v>
      </c>
      <c r="V6" s="9" t="n">
        <f aca="false">20/K6</f>
        <v>1.28122998078155</v>
      </c>
      <c r="W6" s="11" t="n">
        <f aca="false">AVERAGE(U6:V6)</f>
        <v>1.27918459447762</v>
      </c>
      <c r="X6" s="0" t="n">
        <f aca="false">2/9*(2.5-B6)/N6*9.81*Лист2!I8^2</f>
        <v>9.12040587687927</v>
      </c>
      <c r="Y6" s="0" t="n">
        <f aca="false">2/9*(2.5-B6)/Q6*9.81*Лист2!J8^2</f>
        <v>9.37887659960679</v>
      </c>
      <c r="Z6" s="4" t="n">
        <f aca="false">LN((X6+Y6)/2)</f>
        <v>2.22458476571737</v>
      </c>
      <c r="AA6" s="0" t="n">
        <f aca="false">2/9*(7.8-B6)/T6*9.81*Лист2!I13^2</f>
        <v>9.02209067322478</v>
      </c>
      <c r="AB6" s="0" t="n">
        <f aca="false">2/9*(7.8-B6)/W6*9.81*Лист2!J13^2</f>
        <v>4.47626981990833</v>
      </c>
      <c r="AC6" s="4" t="n">
        <f aca="false">LN((AA6+AB6)/2)</f>
        <v>1.9094210525563</v>
      </c>
    </row>
    <row r="7" customFormat="false" ht="12.8" hidden="false" customHeight="false" outlineLevel="0" collapsed="false">
      <c r="A7" s="9" t="n">
        <f aca="false">1000/(C7+273)</f>
        <v>3.14564328405159</v>
      </c>
      <c r="B7" s="9" t="n">
        <f aca="false">1.26+(C7-20)*(-0.01)/(44-20)</f>
        <v>1.249625</v>
      </c>
      <c r="C7" s="4" t="n">
        <v>44.9</v>
      </c>
      <c r="D7" s="0" t="n">
        <v>5.5</v>
      </c>
      <c r="E7" s="4" t="n">
        <v>10.98</v>
      </c>
      <c r="F7" s="0" t="n">
        <v>5.36</v>
      </c>
      <c r="G7" s="5" t="n">
        <v>10.67</v>
      </c>
      <c r="H7" s="0" t="n">
        <v>6.55</v>
      </c>
      <c r="I7" s="4" t="n">
        <v>12.47</v>
      </c>
      <c r="J7" s="0" t="n">
        <v>8.48</v>
      </c>
      <c r="K7" s="5" t="n">
        <v>16.41</v>
      </c>
      <c r="L7" s="9" t="n">
        <f aca="false">10/D7</f>
        <v>1.81818181818182</v>
      </c>
      <c r="M7" s="9" t="n">
        <f aca="false">20/E7</f>
        <v>1.82149362477231</v>
      </c>
      <c r="N7" s="10" t="n">
        <f aca="false">AVERAGE(L7:M7)</f>
        <v>1.81983772147707</v>
      </c>
      <c r="O7" s="9" t="n">
        <f aca="false">10/F7</f>
        <v>1.86567164179104</v>
      </c>
      <c r="P7" s="9" t="n">
        <f aca="false">20/G7</f>
        <v>1.87441424554827</v>
      </c>
      <c r="Q7" s="11" t="n">
        <f aca="false">AVERAGE(O7:P7)</f>
        <v>1.87004294366966</v>
      </c>
      <c r="R7" s="9" t="n">
        <f aca="false">10/H7</f>
        <v>1.52671755725191</v>
      </c>
      <c r="S7" s="9" t="n">
        <f aca="false">20/I7</f>
        <v>1.60384923817161</v>
      </c>
      <c r="T7" s="10" t="n">
        <f aca="false">AVERAGE(R7:S7)</f>
        <v>1.56528339771176</v>
      </c>
      <c r="U7" s="9" t="n">
        <f aca="false">10/J7</f>
        <v>1.17924528301887</v>
      </c>
      <c r="V7" s="9" t="n">
        <f aca="false">20/K7</f>
        <v>1.2187690432663</v>
      </c>
      <c r="W7" s="11" t="n">
        <f aca="false">AVERAGE(U7:V7)</f>
        <v>1.19900716314258</v>
      </c>
      <c r="X7" s="0" t="n">
        <f aca="false">2/9*(2.5-B7)/N7*9.81*Лист2!K8^2</f>
        <v>5.99134190445859</v>
      </c>
      <c r="Y7" s="0" t="n">
        <f aca="false">2/9*(2.5-B7)/Q7*9.81*Лист2!L8^2</f>
        <v>6.27597778605383</v>
      </c>
      <c r="Z7" s="4" t="n">
        <f aca="false">LN((X7+Y7)/2)</f>
        <v>1.81379161016946</v>
      </c>
      <c r="AA7" s="0" t="n">
        <f aca="false">2/9*(7.8-B7)/T7*9.81*Лист2!K13^2</f>
        <v>6.59124613397954</v>
      </c>
      <c r="AB7" s="0" t="n">
        <f aca="false">2/9*(7.8-B7)/W7*9.81*Лист2!L13^2</f>
        <v>6.40477284730703</v>
      </c>
      <c r="AC7" s="4" t="n">
        <f aca="false">LN((AA7+AB7)/2)</f>
        <v>1.87149589779421</v>
      </c>
    </row>
    <row r="8" customFormat="false" ht="12.8" hidden="false" customHeight="false" outlineLevel="0" collapsed="false">
      <c r="A8" s="9" t="n">
        <f aca="false">1000/(C8+273)</f>
        <v>3.09472967536286</v>
      </c>
      <c r="B8" s="9" t="n">
        <f aca="false">1.26+(C8-20)*(-0.01)/(44-20)</f>
        <v>1.24744583333333</v>
      </c>
      <c r="C8" s="4" t="n">
        <v>50.13</v>
      </c>
      <c r="D8" s="0" t="n">
        <v>4.5</v>
      </c>
      <c r="E8" s="4" t="n">
        <v>9.03</v>
      </c>
      <c r="F8" s="0" t="n">
        <v>4.34</v>
      </c>
      <c r="G8" s="5" t="n">
        <v>8.9</v>
      </c>
      <c r="H8" s="0" t="n">
        <v>5.24</v>
      </c>
      <c r="I8" s="4" t="n">
        <v>10.6</v>
      </c>
      <c r="J8" s="0" t="n">
        <v>7.21</v>
      </c>
      <c r="K8" s="5" t="n">
        <v>14.73</v>
      </c>
      <c r="L8" s="9" t="n">
        <f aca="false">10/D8</f>
        <v>2.22222222222222</v>
      </c>
      <c r="M8" s="9" t="n">
        <f aca="false">20/E8</f>
        <v>2.21483942414175</v>
      </c>
      <c r="N8" s="10" t="n">
        <f aca="false">AVERAGE(L8:M8)</f>
        <v>2.21853082318199</v>
      </c>
      <c r="O8" s="9" t="n">
        <f aca="false">10/F8</f>
        <v>2.30414746543779</v>
      </c>
      <c r="P8" s="9" t="n">
        <f aca="false">20/G8</f>
        <v>2.24719101123595</v>
      </c>
      <c r="Q8" s="11" t="n">
        <f aca="false">AVERAGE(O8:P8)</f>
        <v>2.27566923833687</v>
      </c>
      <c r="R8" s="9" t="n">
        <f aca="false">10/H8</f>
        <v>1.90839694656489</v>
      </c>
      <c r="S8" s="9" t="n">
        <f aca="false">20/I8</f>
        <v>1.88679245283019</v>
      </c>
      <c r="T8" s="10" t="n">
        <f aca="false">AVERAGE(R8:S8)</f>
        <v>1.89759469969754</v>
      </c>
      <c r="U8" s="9" t="n">
        <f aca="false">10/J8</f>
        <v>1.3869625520111</v>
      </c>
      <c r="V8" s="9" t="n">
        <f aca="false">20/K8</f>
        <v>1.35777325186694</v>
      </c>
      <c r="W8" s="11" t="n">
        <f aca="false">AVERAGE(U8:V8)</f>
        <v>1.37236790193902</v>
      </c>
      <c r="X8" s="0" t="n">
        <f aca="false">2/9*(2.5-B8)/N8*9.81*Лист2!M8^2</f>
        <v>5.17243765572286</v>
      </c>
      <c r="Y8" s="0" t="n">
        <f aca="false">2/9*(2.5-B8)/Q8*9.81*Лист2!N8^2</f>
        <v>4.92032653871172</v>
      </c>
      <c r="Z8" s="4" t="n">
        <f aca="false">LN((X8+Y8)/2)</f>
        <v>1.6186715701458</v>
      </c>
      <c r="AA8" s="0" t="n">
        <f aca="false">2/9*(7.8-B8)/T8*9.81*Лист2!M13^2</f>
        <v>4.42462854996133</v>
      </c>
      <c r="AB8" s="0" t="n">
        <f aca="false">2/9*(7.8-B8)/W8*9.81*Лист2!N13^2</f>
        <v>4.86028542228126</v>
      </c>
      <c r="AC8" s="4" t="n">
        <f aca="false">LN((AA8+AB8)/2)</f>
        <v>1.53524374896137</v>
      </c>
    </row>
    <row r="9" customFormat="false" ht="12.8" hidden="false" customHeight="false" outlineLevel="0" collapsed="false">
      <c r="A9" s="9" t="n">
        <f aca="false">1000/(C9+273)</f>
        <v>3.04599451720987</v>
      </c>
      <c r="B9" s="9" t="n">
        <f aca="false">1.26+(C9-20)*(-0.01)/(44-20)</f>
        <v>1.24529166666667</v>
      </c>
      <c r="C9" s="4" t="n">
        <v>55.3</v>
      </c>
      <c r="D9" s="0" t="n">
        <v>2.91</v>
      </c>
      <c r="E9" s="4" t="n">
        <v>5.98</v>
      </c>
      <c r="F9" s="0" t="n">
        <v>3.07</v>
      </c>
      <c r="G9" s="5" t="n">
        <v>6.18</v>
      </c>
      <c r="H9" s="0" t="n">
        <v>4.14</v>
      </c>
      <c r="I9" s="4" t="n">
        <v>8.34</v>
      </c>
      <c r="J9" s="0" t="n">
        <v>4.28</v>
      </c>
      <c r="K9" s="5" t="n">
        <v>8.77</v>
      </c>
      <c r="L9" s="9" t="n">
        <f aca="false">10/D9</f>
        <v>3.43642611683849</v>
      </c>
      <c r="M9" s="9" t="n">
        <f aca="false">20/E9</f>
        <v>3.34448160535117</v>
      </c>
      <c r="N9" s="10" t="n">
        <f aca="false">AVERAGE(L9:M9)</f>
        <v>3.39045386109483</v>
      </c>
      <c r="O9" s="9" t="n">
        <f aca="false">10/F9</f>
        <v>3.25732899022801</v>
      </c>
      <c r="P9" s="9" t="n">
        <f aca="false">20/G9</f>
        <v>3.23624595469256</v>
      </c>
      <c r="Q9" s="11" t="n">
        <f aca="false">AVERAGE(O9:P9)</f>
        <v>3.24678747246028</v>
      </c>
      <c r="R9" s="9" t="n">
        <f aca="false">10/H9</f>
        <v>2.41545893719807</v>
      </c>
      <c r="S9" s="9" t="n">
        <f aca="false">20/I9</f>
        <v>2.39808153477218</v>
      </c>
      <c r="T9" s="10" t="n">
        <f aca="false">AVERAGE(R9:S9)</f>
        <v>2.40677023598512</v>
      </c>
      <c r="U9" s="9" t="n">
        <f aca="false">10/J9</f>
        <v>2.33644859813084</v>
      </c>
      <c r="V9" s="9" t="n">
        <f aca="false">20/K9</f>
        <v>2.28050171037628</v>
      </c>
      <c r="W9" s="11" t="n">
        <f aca="false">AVERAGE(U9:V9)</f>
        <v>2.30847515425356</v>
      </c>
      <c r="X9" s="0" t="n">
        <f aca="false">2/9*(2.5-B9)/N9*9.81*Лист2!O8^2</f>
        <v>3.72922302689404</v>
      </c>
      <c r="Y9" s="0" t="n">
        <f aca="false">2/9*(2.5-B9)/Q9*9.81*Лист2!P8^2</f>
        <v>3.71521544829034</v>
      </c>
      <c r="Z9" s="4" t="n">
        <f aca="false">LN((X9+Y9)/2)</f>
        <v>1.31432005965357</v>
      </c>
      <c r="AA9" s="0" t="n">
        <f aca="false">2/9*(7.8-B9)/T9*9.81*Лист2!O13^2</f>
        <v>3.48970242875103</v>
      </c>
      <c r="AB9" s="0" t="n">
        <f aca="false">2/9*(7.8-B9)/W9*9.81*Лист2!P13^2</f>
        <v>3.481826988235</v>
      </c>
      <c r="AC9" s="4" t="n">
        <f aca="false">LN((AA9+AB9)/2)</f>
        <v>1.24868744869049</v>
      </c>
    </row>
    <row r="10" customFormat="false" ht="12.8" hidden="false" customHeight="false" outlineLevel="0" collapsed="false">
      <c r="A10" s="9" t="n">
        <f aca="false">1000/(C10+273)</f>
        <v>2.99787151122703</v>
      </c>
      <c r="B10" s="9" t="n">
        <f aca="false">1.26+(C10-20)*(-0.01)/(44-20)</f>
        <v>1.24309583333333</v>
      </c>
      <c r="C10" s="4" t="n">
        <v>60.57</v>
      </c>
      <c r="D10" s="0" t="n">
        <v>2.28</v>
      </c>
      <c r="E10" s="4" t="n">
        <v>4.83</v>
      </c>
      <c r="F10" s="0" t="n">
        <v>2.39</v>
      </c>
      <c r="G10" s="5" t="n">
        <v>4.83</v>
      </c>
      <c r="H10" s="0" t="n">
        <v>3.23</v>
      </c>
      <c r="J10" s="0" t="n">
        <v>3.22</v>
      </c>
      <c r="K10" s="5" t="n">
        <v>6.45</v>
      </c>
      <c r="L10" s="9" t="n">
        <f aca="false">10/D10</f>
        <v>4.3859649122807</v>
      </c>
      <c r="M10" s="9" t="n">
        <f aca="false">20/E10</f>
        <v>4.1407867494824</v>
      </c>
      <c r="N10" s="10" t="n">
        <f aca="false">AVERAGE(L10:M10)</f>
        <v>4.26337583088155</v>
      </c>
      <c r="O10" s="9" t="n">
        <f aca="false">10/F10</f>
        <v>4.18410041841004</v>
      </c>
      <c r="P10" s="9" t="n">
        <f aca="false">20/G10</f>
        <v>4.1407867494824</v>
      </c>
      <c r="Q10" s="11" t="n">
        <f aca="false">AVERAGE(O10:P10)</f>
        <v>4.16244358394622</v>
      </c>
      <c r="R10" s="9" t="n">
        <f aca="false">10/H10</f>
        <v>3.09597523219814</v>
      </c>
      <c r="S10" s="9" t="e">
        <f aca="false">20/I10</f>
        <v>#DIV/0!</v>
      </c>
      <c r="T10" s="10" t="e">
        <f aca="false">AVERAGE(R10:S10)</f>
        <v>#DIV/0!</v>
      </c>
      <c r="U10" s="9" t="n">
        <f aca="false">10/J10</f>
        <v>3.1055900621118</v>
      </c>
      <c r="V10" s="9" t="n">
        <f aca="false">20/K10</f>
        <v>3.10077519379845</v>
      </c>
      <c r="W10" s="11" t="n">
        <f aca="false">AVERAGE(U10:V10)</f>
        <v>3.10318262795513</v>
      </c>
      <c r="X10" s="0" t="n">
        <f aca="false">2/9*(2.5-B10)/N10*9.81*Лист2!Q8^2</f>
        <v>2.83428572962601</v>
      </c>
      <c r="Y10" s="0" t="n">
        <f aca="false">2/9*(2.5-B10)/Q10*9.81*Лист2!R8^2</f>
        <v>2.97254315251207</v>
      </c>
      <c r="Z10" s="4" t="n">
        <f aca="false">LN((X10+Y10)/2)</f>
        <v>1.06588743788039</v>
      </c>
      <c r="AA10" s="0" t="e">
        <f aca="false">2/9*(7.8-B10)/T10*9.81*Лист2!Q13^2</f>
        <v>#DIV/0!</v>
      </c>
      <c r="AB10" s="0" t="n">
        <f aca="false">2/9*(7.8-B10)/W10*9.81*Лист2!R13^2</f>
        <v>2.82644936476165</v>
      </c>
      <c r="AC10" s="4" t="e">
        <f aca="false">LN((AA10+AB10)/2)</f>
        <v>#DIV/0!</v>
      </c>
    </row>
    <row r="11" customFormat="false" ht="12.8" hidden="false" customHeight="false" outlineLevel="0" collapsed="false">
      <c r="L11" s="9" t="e">
        <f aca="false">10/D11</f>
        <v>#DIV/0!</v>
      </c>
      <c r="M11" s="9" t="e">
        <f aca="false">20/E11</f>
        <v>#DIV/0!</v>
      </c>
      <c r="N11" s="10" t="e">
        <f aca="false">AVERAGE(L11:M11)</f>
        <v>#DIV/0!</v>
      </c>
      <c r="O11" s="9" t="e">
        <f aca="false">10/F11</f>
        <v>#DIV/0!</v>
      </c>
      <c r="P11" s="9" t="e">
        <f aca="false">20/G11</f>
        <v>#DIV/0!</v>
      </c>
      <c r="Q11" s="11" t="e">
        <f aca="false">AVERAGE(O11:P11)</f>
        <v>#DIV/0!</v>
      </c>
      <c r="R11" s="9" t="e">
        <f aca="false">10/H11</f>
        <v>#DIV/0!</v>
      </c>
      <c r="S11" s="9" t="e">
        <f aca="false">20/I11</f>
        <v>#DIV/0!</v>
      </c>
      <c r="T11" s="10" t="e">
        <f aca="false">AVERAGE(R11:S11)</f>
        <v>#DIV/0!</v>
      </c>
      <c r="U11" s="9" t="e">
        <f aca="false">10/J11</f>
        <v>#DIV/0!</v>
      </c>
      <c r="V11" s="9" t="e">
        <f aca="false">20/K11</f>
        <v>#DIV/0!</v>
      </c>
      <c r="W11" s="11" t="e">
        <f aca="false">AVERAGE(U11:V11)</f>
        <v>#DIV/0!</v>
      </c>
      <c r="X11" s="0" t="e">
        <f aca="false">2/9*(2.5-B11)/N11*9.81*Лист2!C16^2</f>
        <v>#DIV/0!</v>
      </c>
      <c r="Y11" s="0" t="e">
        <f aca="false">2/9*(2.5-B11)/Q11*9.81*Лист2!D16^2</f>
        <v>#DIV/0!</v>
      </c>
      <c r="Z11" s="4" t="e">
        <f aca="false">LN((X11+Y11)/2)</f>
        <v>#DIV/0!</v>
      </c>
      <c r="AA11" s="0" t="e">
        <f aca="false">2/9*(7.8-B11)/T11*9.81*Лист2!C21^2</f>
        <v>#DIV/0!</v>
      </c>
      <c r="AB11" s="0" t="e">
        <f aca="false">2/9*(7.8-B11)/W11*9.81*Лист2!D21^2</f>
        <v>#DIV/0!</v>
      </c>
      <c r="AC11" s="4" t="e">
        <f aca="false">LN((AA11+AB11)/2)</f>
        <v>#DIV/0!</v>
      </c>
    </row>
    <row r="12" customFormat="false" ht="12.8" hidden="false" customHeight="false" outlineLevel="0" collapsed="false">
      <c r="L12" s="9" t="e">
        <f aca="false">10/D12</f>
        <v>#DIV/0!</v>
      </c>
      <c r="M12" s="9" t="e">
        <f aca="false">20/E12</f>
        <v>#DIV/0!</v>
      </c>
      <c r="N12" s="10" t="e">
        <f aca="false">AVERAGE(L12:M12)</f>
        <v>#DIV/0!</v>
      </c>
      <c r="O12" s="9" t="e">
        <f aca="false">10/F12</f>
        <v>#DIV/0!</v>
      </c>
      <c r="P12" s="9" t="e">
        <f aca="false">20/G12</f>
        <v>#DIV/0!</v>
      </c>
      <c r="Q12" s="11" t="e">
        <f aca="false">AVERAGE(O12:P12)</f>
        <v>#DIV/0!</v>
      </c>
      <c r="R12" s="9" t="e">
        <f aca="false">10/H12</f>
        <v>#DIV/0!</v>
      </c>
      <c r="S12" s="9" t="e">
        <f aca="false">20/I12</f>
        <v>#DIV/0!</v>
      </c>
      <c r="T12" s="10" t="e">
        <f aca="false">AVERAGE(R12:S12)</f>
        <v>#DIV/0!</v>
      </c>
      <c r="U12" s="9" t="e">
        <f aca="false">10/J12</f>
        <v>#DIV/0!</v>
      </c>
      <c r="V12" s="9" t="e">
        <f aca="false">20/K12</f>
        <v>#DIV/0!</v>
      </c>
      <c r="W12" s="11" t="e">
        <f aca="false">AVERAGE(U12:V12)</f>
        <v>#DIV/0!</v>
      </c>
      <c r="X12" s="0" t="e">
        <f aca="false">2/9*(2.5-B12)/N12*9.81*Лист2!C17^2</f>
        <v>#DIV/0!</v>
      </c>
      <c r="Y12" s="0" t="e">
        <f aca="false">2/9*(2.5-B12)/Q12*9.81*Лист2!D17^2</f>
        <v>#DIV/0!</v>
      </c>
      <c r="Z12" s="4" t="e">
        <f aca="false">LN((X12+Y12)/2)</f>
        <v>#DIV/0!</v>
      </c>
      <c r="AA12" s="0" t="e">
        <f aca="false">2/9*(7.8-B12)/T12*9.81*Лист2!C22^2</f>
        <v>#DIV/0!</v>
      </c>
      <c r="AB12" s="0" t="e">
        <f aca="false">2/9*(7.8-B12)/W12*9.81*Лист2!D22^2</f>
        <v>#DIV/0!</v>
      </c>
      <c r="AC12" s="4" t="e">
        <f aca="false">LN((AA12+AB12)/2)</f>
        <v>#DIV/0!</v>
      </c>
    </row>
    <row r="13" customFormat="false" ht="12.8" hidden="false" customHeight="false" outlineLevel="0" collapsed="false">
      <c r="L13" s="9" t="e">
        <f aca="false">10/D13</f>
        <v>#DIV/0!</v>
      </c>
      <c r="M13" s="9" t="e">
        <f aca="false">20/E13</f>
        <v>#DIV/0!</v>
      </c>
      <c r="N13" s="10" t="e">
        <f aca="false">AVERAGE(L13:M13)</f>
        <v>#DIV/0!</v>
      </c>
      <c r="O13" s="9" t="e">
        <f aca="false">10/F13</f>
        <v>#DIV/0!</v>
      </c>
      <c r="P13" s="9" t="e">
        <f aca="false">20/G13</f>
        <v>#DIV/0!</v>
      </c>
      <c r="Q13" s="11" t="e">
        <f aca="false">AVERAGE(O13:P13)</f>
        <v>#DIV/0!</v>
      </c>
      <c r="R13" s="9" t="e">
        <f aca="false">10/H13</f>
        <v>#DIV/0!</v>
      </c>
      <c r="S13" s="9" t="e">
        <f aca="false">20/I13</f>
        <v>#DIV/0!</v>
      </c>
      <c r="T13" s="10" t="e">
        <f aca="false">AVERAGE(R13:S13)</f>
        <v>#DIV/0!</v>
      </c>
      <c r="U13" s="9" t="e">
        <f aca="false">10/J13</f>
        <v>#DIV/0!</v>
      </c>
      <c r="V13" s="9" t="e">
        <f aca="false">20/K13</f>
        <v>#DIV/0!</v>
      </c>
      <c r="W13" s="11" t="e">
        <f aca="false">AVERAGE(U13:V13)</f>
        <v>#DIV/0!</v>
      </c>
      <c r="X13" s="0" t="e">
        <f aca="false">2/9*(2.5-B13)/N13*9.81*Лист2!C18^2</f>
        <v>#DIV/0!</v>
      </c>
      <c r="Y13" s="0" t="e">
        <f aca="false">2/9*(2.5-B13)/Q13*9.81*Лист2!D18^2</f>
        <v>#DIV/0!</v>
      </c>
      <c r="Z13" s="4" t="e">
        <f aca="false">LN((X13+Y13)/2)</f>
        <v>#DIV/0!</v>
      </c>
      <c r="AA13" s="0" t="e">
        <f aca="false">2/9*(7.8-B13)/T13*9.81*Лист2!C23^2</f>
        <v>#DIV/0!</v>
      </c>
      <c r="AB13" s="0" t="e">
        <f aca="false">2/9*(7.8-B13)/W13*9.81*Лист2!D23^2</f>
        <v>#DIV/0!</v>
      </c>
      <c r="AC13" s="4" t="e">
        <f aca="false">LN((AA13+AB13)/2)</f>
        <v>#DIV/0!</v>
      </c>
    </row>
    <row r="14" customFormat="false" ht="12.8" hidden="false" customHeight="false" outlineLevel="0" collapsed="false">
      <c r="L14" s="9" t="e">
        <f aca="false">10/D14</f>
        <v>#DIV/0!</v>
      </c>
      <c r="M14" s="9" t="e">
        <f aca="false">20/E14</f>
        <v>#DIV/0!</v>
      </c>
      <c r="N14" s="10" t="e">
        <f aca="false">AVERAGE(L14:M14)</f>
        <v>#DIV/0!</v>
      </c>
      <c r="O14" s="9" t="e">
        <f aca="false">10/F14</f>
        <v>#DIV/0!</v>
      </c>
      <c r="P14" s="9" t="e">
        <f aca="false">20/G14</f>
        <v>#DIV/0!</v>
      </c>
      <c r="Q14" s="11" t="e">
        <f aca="false">AVERAGE(O14:P14)</f>
        <v>#DIV/0!</v>
      </c>
      <c r="R14" s="9" t="e">
        <f aca="false">10/H14</f>
        <v>#DIV/0!</v>
      </c>
      <c r="S14" s="9" t="e">
        <f aca="false">20/I14</f>
        <v>#DIV/0!</v>
      </c>
      <c r="T14" s="10" t="e">
        <f aca="false">AVERAGE(R14:S14)</f>
        <v>#DIV/0!</v>
      </c>
      <c r="U14" s="9" t="e">
        <f aca="false">10/J14</f>
        <v>#DIV/0!</v>
      </c>
      <c r="V14" s="9" t="e">
        <f aca="false">20/K14</f>
        <v>#DIV/0!</v>
      </c>
      <c r="W14" s="11" t="e">
        <f aca="false">AVERAGE(U14:V14)</f>
        <v>#DIV/0!</v>
      </c>
      <c r="X14" s="0" t="e">
        <f aca="false">2/9*(2.5-B14)/N14*9.81*Лист2!C19^2</f>
        <v>#DIV/0!</v>
      </c>
      <c r="Y14" s="0" t="e">
        <f aca="false">2/9*(2.5-B14)/Q14*9.81*Лист2!D19^2</f>
        <v>#DIV/0!</v>
      </c>
      <c r="Z14" s="4" t="e">
        <f aca="false">LN((X14+Y14)/2)</f>
        <v>#DIV/0!</v>
      </c>
      <c r="AA14" s="0" t="e">
        <f aca="false">2/9*(7.8-B14)/T14*9.81*Лист2!C24^2</f>
        <v>#DIV/0!</v>
      </c>
      <c r="AB14" s="0" t="e">
        <f aca="false">2/9*(7.8-B14)/W14*9.81*Лист2!D24^2</f>
        <v>#DIV/0!</v>
      </c>
      <c r="AC14" s="4" t="e">
        <f aca="false">LN((AA14+AB14)/2)</f>
        <v>#DIV/0!</v>
      </c>
    </row>
  </sheetData>
  <mergeCells count="6">
    <mergeCell ref="D1:G1"/>
    <mergeCell ref="H1:K1"/>
    <mergeCell ref="L1:Q1"/>
    <mergeCell ref="R1:W1"/>
    <mergeCell ref="X1:Z1"/>
    <mergeCell ref="AA1:AC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2025-03-25T13:54:27Z</dcterms:created>
  <dc:description/>
  <dc:language>en-US</dc:language>
  <dcterms:modified xsi:type="dcterms:W3CDTF">2025-03-25T16:31:07Z</dcterms:modified>
  <cp:revision>81</cp:revision>
  <dc:subject/>
  <dc:title/>
</cp:coreProperties>
</file>