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D34BBF62-4D5E-4EF7-B527-7863FC36A1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E28" i="1"/>
  <c r="T12" i="1"/>
  <c r="T11" i="1"/>
  <c r="U3" i="1"/>
  <c r="U4" i="1"/>
  <c r="U5" i="1"/>
  <c r="U6" i="1"/>
  <c r="U7" i="1"/>
  <c r="U8" i="1"/>
  <c r="U9" i="1"/>
  <c r="U10" i="1"/>
  <c r="U11" i="1"/>
  <c r="U12" i="1"/>
  <c r="U2" i="1"/>
  <c r="L6" i="1"/>
  <c r="L5" i="1"/>
  <c r="L3" i="1"/>
  <c r="L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2" i="1"/>
  <c r="T10" i="1"/>
  <c r="T9" i="1"/>
  <c r="S6" i="1"/>
  <c r="S7" i="1"/>
  <c r="S8" i="1"/>
  <c r="S9" i="1"/>
  <c r="S10" i="1"/>
  <c r="S11" i="1"/>
  <c r="S12" i="1"/>
  <c r="S5" i="1"/>
  <c r="S4" i="1"/>
  <c r="S3" i="1"/>
  <c r="S2" i="1"/>
  <c r="I35" i="1"/>
  <c r="K35" i="1"/>
  <c r="I34" i="1"/>
  <c r="K34" i="1"/>
  <c r="I33" i="1"/>
  <c r="K33" i="1"/>
  <c r="I32" i="1"/>
  <c r="K32" i="1"/>
  <c r="I31" i="1"/>
  <c r="K31" i="1"/>
  <c r="I30" i="1"/>
  <c r="K30" i="1"/>
  <c r="I29" i="1"/>
  <c r="K29" i="1"/>
  <c r="K27" i="1"/>
  <c r="K28" i="1"/>
  <c r="I28" i="1"/>
  <c r="I27" i="1"/>
  <c r="I26" i="1"/>
  <c r="K26" i="1"/>
  <c r="I25" i="1"/>
  <c r="K25" i="1"/>
  <c r="I24" i="1"/>
  <c r="K24" i="1"/>
  <c r="K23" i="1"/>
  <c r="I23" i="1"/>
  <c r="K22" i="1"/>
  <c r="I22" i="1"/>
  <c r="I21" i="1"/>
  <c r="K21" i="1"/>
  <c r="I20" i="1"/>
  <c r="K20" i="1"/>
  <c r="K19" i="1"/>
  <c r="I19" i="1"/>
  <c r="I18" i="1"/>
  <c r="K18" i="1"/>
  <c r="I17" i="1"/>
  <c r="K17" i="1"/>
  <c r="I16" i="1"/>
  <c r="K16" i="1"/>
  <c r="I15" i="1"/>
  <c r="K15" i="1"/>
  <c r="I14" i="1"/>
  <c r="K14" i="1"/>
  <c r="I13" i="1"/>
  <c r="I12" i="1"/>
  <c r="K12" i="1"/>
  <c r="K11" i="1"/>
  <c r="I11" i="1"/>
  <c r="I10" i="1"/>
  <c r="K10" i="1"/>
  <c r="I9" i="1"/>
  <c r="K9" i="1"/>
  <c r="I7" i="1"/>
  <c r="I8" i="1"/>
  <c r="K8" i="1"/>
  <c r="K7" i="1"/>
  <c r="I6" i="1"/>
  <c r="I5" i="1"/>
  <c r="I4" i="1"/>
  <c r="I3" i="1"/>
  <c r="I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<sst xmlns="http://schemas.openxmlformats.org/spreadsheetml/2006/main" count="24" uniqueCount="24">
  <si>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U</t>
  </si>
  <si>
    <t>I</t>
  </si>
  <si>
    <t>P</t>
  </si>
  <si>
    <t>T</t>
  </si>
  <si>
    <t>Temp chłodnicy</t>
  </si>
  <si>
    <t>I w mA</t>
  </si>
  <si>
    <t>Uc</t>
  </si>
  <si>
    <t>Ic</t>
  </si>
  <si>
    <t>Pc</t>
  </si>
  <si>
    <t>Czas</t>
  </si>
  <si>
    <t>Tc</t>
  </si>
  <si>
    <t>Ic w A</t>
  </si>
  <si>
    <t>Czas w s</t>
  </si>
  <si>
    <t>Ug</t>
  </si>
  <si>
    <t>Ig</t>
  </si>
  <si>
    <t>Tg</t>
  </si>
  <si>
    <t>Pg</t>
  </si>
  <si>
    <t>Czasg</t>
  </si>
  <si>
    <t>V wody</t>
  </si>
  <si>
    <t>112ml</t>
  </si>
  <si>
    <t>u(p)</t>
  </si>
  <si>
    <t>u(Pc)</t>
  </si>
  <si>
    <t>U(Pg)</t>
  </si>
  <si>
    <t>ut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</si>
</sst>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R33" sqref="R3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21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22</v>
      </c>
      <c r="W1" t="s">
        <v>4</v>
      </c>
      <c r="Y1" t="s">
        <v>18</v>
      </c>
    </row>
    <row r="2" spans="1:25" x14ac:dyDescent="0.25">
      <c r="A2">
        <v>1</v>
      </c>
      <c r="B2">
        <f>125</f>
        <v>125</v>
      </c>
      <c r="C2">
        <f t="shared" ref="C2:C28" si="0">A2*B2*10^-3</f>
        <v>0.125</v>
      </c>
      <c r="D2">
        <v>82</v>
      </c>
      <c r="E2">
        <f>SQRT(((B2*10^-3)^2)*0.0001/3 +(A2^2 )*0.01/3)</f>
        <v>5.7739537291761067E-2</v>
      </c>
      <c r="F2">
        <v>20</v>
      </c>
      <c r="G2">
        <v>8.9</v>
      </c>
      <c r="H2">
        <v>5.5</v>
      </c>
      <c r="I2">
        <f>G2*H2</f>
        <v>48.95</v>
      </c>
      <c r="J2">
        <v>43.8</v>
      </c>
      <c r="K2">
        <v>20</v>
      </c>
      <c r="L2">
        <f>SQRT(((G2)^2)*0.0001/3 +(H2^2 )*0.01/3)</f>
        <v>0.32167322963943806</v>
      </c>
      <c r="P2">
        <v>12.5</v>
      </c>
      <c r="Q2">
        <v>6</v>
      </c>
      <c r="R2">
        <v>14</v>
      </c>
      <c r="S2">
        <f>P2*Q2</f>
        <v>75</v>
      </c>
      <c r="T2">
        <v>0</v>
      </c>
      <c r="U2">
        <f>SQRT(((P2)^2)*0.0001/3 +(Q2^2 )*0.01/3)</f>
        <v>0.35384789575936909</v>
      </c>
      <c r="W2">
        <v>23.6</v>
      </c>
      <c r="Y2" t="s">
        <v>19</v>
      </c>
    </row>
    <row r="3" spans="1:25" x14ac:dyDescent="0.25">
      <c r="A3">
        <v>0.88</v>
      </c>
      <c r="B3">
        <v>110</v>
      </c>
      <c r="C3">
        <f t="shared" si="0"/>
        <v>9.6799999999999997E-2</v>
      </c>
      <c r="D3">
        <v>75</v>
      </c>
      <c r="E3">
        <f t="shared" ref="E3:E28" si="1">SQRT(((B3*10^-3)^2)*0.0001/3 +(A3^2 )*0.01/3)</f>
        <v>5.0810792816749738E-2</v>
      </c>
      <c r="F3">
        <v>40</v>
      </c>
      <c r="G3">
        <v>8.9700000000000006</v>
      </c>
      <c r="H3">
        <v>5.5</v>
      </c>
      <c r="I3">
        <f>G3*H3</f>
        <v>49.335000000000001</v>
      </c>
      <c r="J3">
        <v>33</v>
      </c>
      <c r="K3">
        <v>40</v>
      </c>
      <c r="L3">
        <f t="shared" ref="L3:L35" si="2">SQRT(((G3)^2)*0.0001/3 +(H3^2 )*0.01/3)</f>
        <v>0.32173803526057243</v>
      </c>
      <c r="P3">
        <v>13.3</v>
      </c>
      <c r="Q3">
        <v>6</v>
      </c>
      <c r="R3">
        <v>18</v>
      </c>
      <c r="S3">
        <f>P3*Q3</f>
        <v>79.800000000000011</v>
      </c>
      <c r="T3">
        <v>30</v>
      </c>
      <c r="U3">
        <f t="shared" ref="U3:U12" si="3">SQRT(((P3)^2)*0.0001/3 +(Q3^2 )*0.01/3)</f>
        <v>0.35481873306426948</v>
      </c>
    </row>
    <row r="4" spans="1:25" x14ac:dyDescent="0.25">
      <c r="A4">
        <v>0.8</v>
      </c>
      <c r="B4">
        <v>100</v>
      </c>
      <c r="C4">
        <f t="shared" si="0"/>
        <v>0.08</v>
      </c>
      <c r="D4">
        <v>72</v>
      </c>
      <c r="E4">
        <f t="shared" si="1"/>
        <v>4.6191629833408861E-2</v>
      </c>
      <c r="F4">
        <v>80</v>
      </c>
      <c r="G4">
        <v>8.98</v>
      </c>
      <c r="H4">
        <v>5.5</v>
      </c>
      <c r="I4">
        <f>G4*$H$4</f>
        <v>49.39</v>
      </c>
      <c r="J4">
        <v>31.5</v>
      </c>
      <c r="K4">
        <v>80</v>
      </c>
      <c r="L4">
        <f t="shared" si="2"/>
        <v>0.32174733358128499</v>
      </c>
      <c r="P4">
        <v>13.6</v>
      </c>
      <c r="Q4">
        <v>6</v>
      </c>
      <c r="R4">
        <v>22</v>
      </c>
      <c r="S4">
        <f>P4*Q4</f>
        <v>81.599999999999994</v>
      </c>
      <c r="T4">
        <v>60</v>
      </c>
      <c r="U4">
        <f t="shared" si="3"/>
        <v>0.35519759758947317</v>
      </c>
      <c r="W4" t="s">
        <v>23</v>
      </c>
    </row>
    <row r="5" spans="1:25" x14ac:dyDescent="0.25">
      <c r="A5">
        <v>0.77</v>
      </c>
      <c r="B5">
        <v>98</v>
      </c>
      <c r="C5">
        <f t="shared" si="0"/>
        <v>7.5460000000000013E-2</v>
      </c>
      <c r="D5">
        <v>70</v>
      </c>
      <c r="E5">
        <f t="shared" si="1"/>
        <v>4.4459571148029162E-2</v>
      </c>
      <c r="F5">
        <v>120</v>
      </c>
      <c r="G5">
        <v>9</v>
      </c>
      <c r="H5">
        <v>5.5</v>
      </c>
      <c r="I5">
        <f>G5*$H$4</f>
        <v>49.5</v>
      </c>
      <c r="J5">
        <v>30</v>
      </c>
      <c r="K5">
        <v>120</v>
      </c>
      <c r="L5">
        <f>SQRT(((G5)^2)*0.0001/3 +(H5^2 )*0.01/3)</f>
        <v>0.32176596049509854</v>
      </c>
      <c r="P5">
        <v>13.7</v>
      </c>
      <c r="Q5">
        <v>6</v>
      </c>
      <c r="R5">
        <v>26.5</v>
      </c>
      <c r="S5">
        <f>P5*Q5</f>
        <v>82.199999999999989</v>
      </c>
      <c r="T5">
        <v>80</v>
      </c>
      <c r="U5">
        <f t="shared" si="3"/>
        <v>0.35532567221259614</v>
      </c>
    </row>
    <row r="6" spans="1:25" x14ac:dyDescent="0.25">
      <c r="A6">
        <v>0.7</v>
      </c>
      <c r="B6">
        <v>95</v>
      </c>
      <c r="C6">
        <f t="shared" si="0"/>
        <v>6.6500000000000004E-2</v>
      </c>
      <c r="D6">
        <v>66</v>
      </c>
      <c r="E6">
        <f t="shared" si="1"/>
        <v>4.0418240519184731E-2</v>
      </c>
      <c r="F6">
        <v>180</v>
      </c>
      <c r="G6">
        <v>9</v>
      </c>
      <c r="H6">
        <v>5.5</v>
      </c>
      <c r="I6">
        <f>G6*$H$4</f>
        <v>49.5</v>
      </c>
      <c r="J6">
        <v>28</v>
      </c>
      <c r="K6">
        <v>180</v>
      </c>
      <c r="L6">
        <f>SQRT(((G6)^2)*0.0001/3 +(H6^2 )*0.01/3)</f>
        <v>0.32176596049509854</v>
      </c>
      <c r="P6">
        <v>14</v>
      </c>
      <c r="Q6">
        <v>6</v>
      </c>
      <c r="R6">
        <v>32.299999999999997</v>
      </c>
      <c r="S6">
        <f>P6*Q6</f>
        <v>84</v>
      </c>
      <c r="T6">
        <v>120</v>
      </c>
      <c r="U6">
        <f t="shared" si="3"/>
        <v>0.35571524191877602</v>
      </c>
    </row>
    <row r="7" spans="1:25" x14ac:dyDescent="0.25">
      <c r="A7">
        <v>0.67</v>
      </c>
      <c r="B7">
        <v>92</v>
      </c>
      <c r="C7">
        <f t="shared" si="0"/>
        <v>6.164E-2</v>
      </c>
      <c r="D7">
        <v>65</v>
      </c>
      <c r="E7">
        <f t="shared" si="1"/>
        <v>3.8686114649401887E-2</v>
      </c>
      <c r="F7">
        <f>4*60</f>
        <v>240</v>
      </c>
      <c r="G7">
        <v>9</v>
      </c>
      <c r="H7">
        <v>5.5</v>
      </c>
      <c r="I7">
        <f t="shared" ref="I7:I32" si="4">G7*$H$4</f>
        <v>49.5</v>
      </c>
      <c r="J7">
        <v>26</v>
      </c>
      <c r="K7">
        <f>4*60</f>
        <v>240</v>
      </c>
      <c r="L7">
        <f t="shared" si="2"/>
        <v>0.32176596049509854</v>
      </c>
      <c r="P7">
        <v>14.2</v>
      </c>
      <c r="Q7">
        <v>6</v>
      </c>
      <c r="R7">
        <v>36.6</v>
      </c>
      <c r="S7">
        <f>P7*Q7</f>
        <v>85.199999999999989</v>
      </c>
      <c r="T7">
        <v>150</v>
      </c>
      <c r="U7">
        <f t="shared" si="3"/>
        <v>0.35597940015306129</v>
      </c>
    </row>
    <row r="8" spans="1:25" x14ac:dyDescent="0.25">
      <c r="A8">
        <v>0.65</v>
      </c>
      <c r="B8">
        <v>90</v>
      </c>
      <c r="C8">
        <f t="shared" si="0"/>
        <v>5.8500000000000003E-2</v>
      </c>
      <c r="D8">
        <v>64</v>
      </c>
      <c r="E8">
        <f t="shared" si="1"/>
        <v>3.7531364661218133E-2</v>
      </c>
      <c r="F8">
        <f>5*60</f>
        <v>300</v>
      </c>
      <c r="G8">
        <v>9</v>
      </c>
      <c r="H8">
        <v>5.5</v>
      </c>
      <c r="I8">
        <f t="shared" si="4"/>
        <v>49.5</v>
      </c>
      <c r="J8">
        <v>24.5</v>
      </c>
      <c r="K8">
        <f>5*60</f>
        <v>300</v>
      </c>
      <c r="L8">
        <f t="shared" si="2"/>
        <v>0.32176596049509854</v>
      </c>
      <c r="P8">
        <v>14.3</v>
      </c>
      <c r="Q8">
        <v>6</v>
      </c>
      <c r="R8">
        <v>44.5</v>
      </c>
      <c r="S8">
        <f>P8*Q8</f>
        <v>85.800000000000011</v>
      </c>
      <c r="T8">
        <v>180</v>
      </c>
      <c r="U8">
        <f t="shared" si="3"/>
        <v>0.35611280984167548</v>
      </c>
    </row>
    <row r="9" spans="1:25" x14ac:dyDescent="0.25">
      <c r="A9">
        <v>0.62</v>
      </c>
      <c r="B9">
        <v>90</v>
      </c>
      <c r="C9">
        <f t="shared" si="0"/>
        <v>5.5799999999999995E-2</v>
      </c>
      <c r="D9">
        <v>62</v>
      </c>
      <c r="E9">
        <f t="shared" si="1"/>
        <v>3.5799487892054171E-2</v>
      </c>
      <c r="F9">
        <f>6*60</f>
        <v>360</v>
      </c>
      <c r="G9">
        <v>9</v>
      </c>
      <c r="H9">
        <v>5.5</v>
      </c>
      <c r="I9">
        <f t="shared" si="4"/>
        <v>49.5</v>
      </c>
      <c r="J9">
        <v>23</v>
      </c>
      <c r="K9">
        <f>6*60</f>
        <v>360</v>
      </c>
      <c r="L9">
        <f t="shared" si="2"/>
        <v>0.32176596049509854</v>
      </c>
      <c r="P9">
        <v>14.6</v>
      </c>
      <c r="Q9">
        <v>6</v>
      </c>
      <c r="R9">
        <v>47.7</v>
      </c>
      <c r="S9">
        <f>P9*Q9</f>
        <v>87.6</v>
      </c>
      <c r="T9">
        <f>4*60</f>
        <v>240</v>
      </c>
      <c r="U9">
        <f t="shared" si="3"/>
        <v>0.35651834922389802</v>
      </c>
    </row>
    <row r="10" spans="1:25" x14ac:dyDescent="0.25">
      <c r="A10">
        <v>0.57999999999999996</v>
      </c>
      <c r="B10">
        <v>86</v>
      </c>
      <c r="C10">
        <f t="shared" si="0"/>
        <v>4.9879999999999994E-2</v>
      </c>
      <c r="D10">
        <v>60</v>
      </c>
      <c r="E10">
        <f t="shared" si="1"/>
        <v>3.3489996516372869E-2</v>
      </c>
      <c r="F10">
        <f>7*60</f>
        <v>420</v>
      </c>
      <c r="G10">
        <v>9.1999999999999993</v>
      </c>
      <c r="H10">
        <v>5.5</v>
      </c>
      <c r="I10">
        <f t="shared" si="4"/>
        <v>50.599999999999994</v>
      </c>
      <c r="J10">
        <v>21.5</v>
      </c>
      <c r="K10">
        <f>7*60</f>
        <v>420</v>
      </c>
      <c r="L10">
        <f t="shared" si="2"/>
        <v>0.32195444812374724</v>
      </c>
      <c r="P10">
        <v>14.9</v>
      </c>
      <c r="Q10">
        <v>6</v>
      </c>
      <c r="R10">
        <v>55</v>
      </c>
      <c r="S10">
        <f>P10*Q10</f>
        <v>89.4</v>
      </c>
      <c r="T10">
        <f>5*60</f>
        <v>300</v>
      </c>
      <c r="U10">
        <f t="shared" si="3"/>
        <v>0.35693183289436842</v>
      </c>
    </row>
    <row r="11" spans="1:25" x14ac:dyDescent="0.25">
      <c r="A11">
        <v>0.53</v>
      </c>
      <c r="B11">
        <v>83</v>
      </c>
      <c r="C11">
        <f t="shared" si="0"/>
        <v>4.3990000000000001E-2</v>
      </c>
      <c r="D11">
        <v>58</v>
      </c>
      <c r="E11">
        <f t="shared" si="1"/>
        <v>3.0603316269101732E-2</v>
      </c>
      <c r="F11">
        <f>8*60</f>
        <v>480</v>
      </c>
      <c r="G11">
        <v>9.1999999999999993</v>
      </c>
      <c r="H11">
        <v>5.5</v>
      </c>
      <c r="I11">
        <f t="shared" si="4"/>
        <v>50.599999999999994</v>
      </c>
      <c r="J11">
        <v>20</v>
      </c>
      <c r="K11">
        <f>8*60</f>
        <v>480</v>
      </c>
      <c r="L11">
        <f t="shared" si="2"/>
        <v>0.32195444812374724</v>
      </c>
      <c r="P11">
        <v>14.9</v>
      </c>
      <c r="Q11">
        <v>6</v>
      </c>
      <c r="R11">
        <v>58.5</v>
      </c>
      <c r="S11">
        <f>P11*Q11</f>
        <v>89.4</v>
      </c>
      <c r="T11">
        <f>6*60</f>
        <v>360</v>
      </c>
      <c r="U11">
        <f t="shared" si="3"/>
        <v>0.35693183289436842</v>
      </c>
    </row>
    <row r="12" spans="1:25" x14ac:dyDescent="0.25">
      <c r="A12">
        <v>0.5</v>
      </c>
      <c r="B12">
        <v>80</v>
      </c>
      <c r="C12">
        <f t="shared" si="0"/>
        <v>0.04</v>
      </c>
      <c r="D12">
        <v>56</v>
      </c>
      <c r="E12">
        <f t="shared" si="1"/>
        <v>2.8871208264751699E-2</v>
      </c>
      <c r="F12">
        <f>9*60</f>
        <v>540</v>
      </c>
      <c r="G12">
        <v>9.1999999999999993</v>
      </c>
      <c r="H12">
        <v>5.5</v>
      </c>
      <c r="I12">
        <f t="shared" si="4"/>
        <v>50.599999999999994</v>
      </c>
      <c r="J12">
        <v>18.5</v>
      </c>
      <c r="K12">
        <f>9*60</f>
        <v>540</v>
      </c>
      <c r="L12">
        <f t="shared" si="2"/>
        <v>0.32195444812374724</v>
      </c>
      <c r="P12">
        <v>14.9</v>
      </c>
      <c r="Q12">
        <v>6</v>
      </c>
      <c r="R12">
        <v>62.2</v>
      </c>
      <c r="S12">
        <f>P12*Q12</f>
        <v>89.4</v>
      </c>
      <c r="T12">
        <f>7*60</f>
        <v>420</v>
      </c>
      <c r="U12">
        <f t="shared" si="3"/>
        <v>0.35693183289436842</v>
      </c>
    </row>
    <row r="13" spans="1:25" x14ac:dyDescent="0.25">
      <c r="A13">
        <v>0.46</v>
      </c>
      <c r="B13">
        <v>79</v>
      </c>
      <c r="C13">
        <f t="shared" si="0"/>
        <v>3.6340000000000004E-2</v>
      </c>
      <c r="D13">
        <v>54</v>
      </c>
      <c r="E13">
        <f t="shared" si="1"/>
        <v>2.656202866248485E-2</v>
      </c>
      <c r="F13">
        <v>600</v>
      </c>
      <c r="G13">
        <v>9.1999999999999993</v>
      </c>
      <c r="H13">
        <v>5.5</v>
      </c>
      <c r="I13">
        <f t="shared" si="4"/>
        <v>50.599999999999994</v>
      </c>
      <c r="J13">
        <v>17</v>
      </c>
      <c r="K13">
        <v>600</v>
      </c>
      <c r="L13">
        <f t="shared" si="2"/>
        <v>0.32195444812374724</v>
      </c>
    </row>
    <row r="14" spans="1:25" x14ac:dyDescent="0.25">
      <c r="A14">
        <v>0.44</v>
      </c>
      <c r="B14">
        <v>77</v>
      </c>
      <c r="C14">
        <f t="shared" si="0"/>
        <v>3.388E-2</v>
      </c>
      <c r="D14">
        <v>53</v>
      </c>
      <c r="E14">
        <f t="shared" si="1"/>
        <v>2.5407301444007522E-2</v>
      </c>
      <c r="F14">
        <f>11*60</f>
        <v>660</v>
      </c>
      <c r="G14">
        <v>9.1999999999999993</v>
      </c>
      <c r="H14">
        <v>5.5</v>
      </c>
      <c r="I14">
        <f t="shared" si="4"/>
        <v>50.599999999999994</v>
      </c>
      <c r="J14">
        <v>16</v>
      </c>
      <c r="K14">
        <f>11*60</f>
        <v>660</v>
      </c>
      <c r="L14">
        <f t="shared" si="2"/>
        <v>0.32195444812374724</v>
      </c>
    </row>
    <row r="15" spans="1:25" x14ac:dyDescent="0.25">
      <c r="A15">
        <v>0.42</v>
      </c>
      <c r="B15">
        <v>75</v>
      </c>
      <c r="C15">
        <f t="shared" si="0"/>
        <v>3.15E-2</v>
      </c>
      <c r="D15">
        <v>52</v>
      </c>
      <c r="E15">
        <f t="shared" si="1"/>
        <v>2.4252577182641843E-2</v>
      </c>
      <c r="F15">
        <f>12*60</f>
        <v>720</v>
      </c>
      <c r="G15">
        <v>9.1999999999999993</v>
      </c>
      <c r="H15">
        <v>5.5</v>
      </c>
      <c r="I15">
        <f t="shared" si="4"/>
        <v>50.599999999999994</v>
      </c>
      <c r="J15">
        <v>15</v>
      </c>
      <c r="K15">
        <f>12*60</f>
        <v>720</v>
      </c>
      <c r="L15">
        <f t="shared" si="2"/>
        <v>0.32195444812374724</v>
      </c>
    </row>
    <row r="16" spans="1:25" x14ac:dyDescent="0.25">
      <c r="A16">
        <v>0.4</v>
      </c>
      <c r="B16">
        <v>75</v>
      </c>
      <c r="C16">
        <f t="shared" si="0"/>
        <v>0.03</v>
      </c>
      <c r="D16">
        <v>51</v>
      </c>
      <c r="E16">
        <f t="shared" si="1"/>
        <v>2.3098069904936503E-2</v>
      </c>
      <c r="F16">
        <f>13*60</f>
        <v>780</v>
      </c>
      <c r="G16">
        <v>9.18</v>
      </c>
      <c r="H16">
        <v>5.5</v>
      </c>
      <c r="I16">
        <f t="shared" si="4"/>
        <v>50.489999999999995</v>
      </c>
      <c r="J16">
        <v>14</v>
      </c>
      <c r="K16">
        <f>13*60</f>
        <v>780</v>
      </c>
      <c r="L16">
        <f t="shared" si="2"/>
        <v>0.32193541795418118</v>
      </c>
    </row>
    <row r="17" spans="1:12" x14ac:dyDescent="0.25">
      <c r="A17">
        <v>0.39</v>
      </c>
      <c r="B17">
        <v>73</v>
      </c>
      <c r="C17">
        <f t="shared" si="0"/>
        <v>2.8470000000000002E-2</v>
      </c>
      <c r="D17">
        <v>50</v>
      </c>
      <c r="E17">
        <f t="shared" si="1"/>
        <v>2.2520604639603561E-2</v>
      </c>
      <c r="F17">
        <f>14*60</f>
        <v>840</v>
      </c>
      <c r="G17">
        <v>9.1999999999999993</v>
      </c>
      <c r="H17">
        <v>5.5</v>
      </c>
      <c r="I17">
        <f t="shared" si="4"/>
        <v>50.599999999999994</v>
      </c>
      <c r="J17">
        <v>13.5</v>
      </c>
      <c r="K17">
        <f>14*60</f>
        <v>840</v>
      </c>
      <c r="L17">
        <f t="shared" si="2"/>
        <v>0.32195444812374724</v>
      </c>
    </row>
    <row r="18" spans="1:12" x14ac:dyDescent="0.25">
      <c r="A18">
        <v>0.37</v>
      </c>
      <c r="B18">
        <v>72</v>
      </c>
      <c r="C18">
        <f t="shared" si="0"/>
        <v>2.664E-2</v>
      </c>
      <c r="D18">
        <v>49</v>
      </c>
      <c r="E18">
        <f t="shared" si="1"/>
        <v>2.136600414989507E-2</v>
      </c>
      <c r="F18">
        <f>15*60</f>
        <v>900</v>
      </c>
      <c r="G18">
        <v>9.2100000000000009</v>
      </c>
      <c r="H18">
        <v>5.5</v>
      </c>
      <c r="I18">
        <f t="shared" si="4"/>
        <v>50.655000000000001</v>
      </c>
      <c r="J18">
        <v>12.9</v>
      </c>
      <c r="K18">
        <f>15*60</f>
        <v>900</v>
      </c>
      <c r="L18">
        <f t="shared" si="2"/>
        <v>0.3219639783164156</v>
      </c>
    </row>
    <row r="19" spans="1:12" x14ac:dyDescent="0.25">
      <c r="A19">
        <v>0.35</v>
      </c>
      <c r="B19">
        <v>70</v>
      </c>
      <c r="C19">
        <f t="shared" si="0"/>
        <v>2.4500000000000001E-2</v>
      </c>
      <c r="D19">
        <v>48</v>
      </c>
      <c r="E19">
        <f t="shared" si="1"/>
        <v>2.021130046945685E-2</v>
      </c>
      <c r="F19">
        <f>16*60</f>
        <v>960</v>
      </c>
      <c r="G19">
        <v>9.2200000000000006</v>
      </c>
      <c r="H19">
        <v>5.5</v>
      </c>
      <c r="I19">
        <f t="shared" si="4"/>
        <v>50.71</v>
      </c>
      <c r="J19">
        <v>12.3</v>
      </c>
      <c r="K19">
        <f>16*60</f>
        <v>960</v>
      </c>
      <c r="L19">
        <f t="shared" si="2"/>
        <v>0.32197351857981527</v>
      </c>
    </row>
    <row r="20" spans="1:12" x14ac:dyDescent="0.25">
      <c r="A20">
        <v>0.33</v>
      </c>
      <c r="B20">
        <v>70</v>
      </c>
      <c r="C20">
        <f t="shared" si="0"/>
        <v>2.3100000000000002E-2</v>
      </c>
      <c r="D20">
        <v>47</v>
      </c>
      <c r="E20">
        <f t="shared" si="1"/>
        <v>1.9056844789558772E-2</v>
      </c>
      <c r="F20">
        <f>17*60</f>
        <v>1020</v>
      </c>
      <c r="G20">
        <v>9.2200000000000006</v>
      </c>
      <c r="H20">
        <v>5.5</v>
      </c>
      <c r="I20">
        <f t="shared" si="4"/>
        <v>50.71</v>
      </c>
      <c r="J20">
        <v>11.6</v>
      </c>
      <c r="K20">
        <f>17*60</f>
        <v>1020</v>
      </c>
      <c r="L20">
        <f t="shared" si="2"/>
        <v>0.32197351857981527</v>
      </c>
    </row>
    <row r="21" spans="1:12" x14ac:dyDescent="0.25">
      <c r="A21">
        <v>0.32</v>
      </c>
      <c r="B21">
        <v>69</v>
      </c>
      <c r="C21">
        <f t="shared" si="0"/>
        <v>2.2080000000000002E-2</v>
      </c>
      <c r="D21">
        <v>46</v>
      </c>
      <c r="E21">
        <f t="shared" si="1"/>
        <v>1.847950305969653E-2</v>
      </c>
      <c r="F21">
        <f>18*60</f>
        <v>1080</v>
      </c>
      <c r="G21">
        <v>9.1999999999999993</v>
      </c>
      <c r="H21">
        <v>5.5</v>
      </c>
      <c r="I21">
        <f t="shared" si="4"/>
        <v>50.599999999999994</v>
      </c>
      <c r="J21">
        <v>11.2</v>
      </c>
      <c r="K21">
        <f>18*60</f>
        <v>1080</v>
      </c>
      <c r="L21">
        <f t="shared" si="2"/>
        <v>0.32195444812374724</v>
      </c>
    </row>
    <row r="22" spans="1:12" x14ac:dyDescent="0.25">
      <c r="A22">
        <v>0.3</v>
      </c>
      <c r="B22">
        <v>67.5</v>
      </c>
      <c r="C22">
        <f t="shared" si="0"/>
        <v>2.0250000000000001E-2</v>
      </c>
      <c r="D22">
        <v>45</v>
      </c>
      <c r="E22">
        <f t="shared" si="1"/>
        <v>1.7324891774553746E-2</v>
      </c>
      <c r="F22">
        <f>19*60</f>
        <v>1140</v>
      </c>
      <c r="G22">
        <v>9.23</v>
      </c>
      <c r="H22">
        <v>5.5</v>
      </c>
      <c r="I22">
        <f t="shared" si="4"/>
        <v>50.765000000000001</v>
      </c>
      <c r="J22">
        <v>10.8</v>
      </c>
      <c r="K22">
        <f>19*60</f>
        <v>1140</v>
      </c>
      <c r="L22">
        <f t="shared" si="2"/>
        <v>0.32198306891305117</v>
      </c>
    </row>
    <row r="23" spans="1:12" x14ac:dyDescent="0.25">
      <c r="A23">
        <v>0.28000000000000003</v>
      </c>
      <c r="B23">
        <v>65</v>
      </c>
      <c r="C23">
        <f t="shared" si="0"/>
        <v>1.8200000000000004E-2</v>
      </c>
      <c r="D23">
        <v>44</v>
      </c>
      <c r="E23">
        <f t="shared" si="1"/>
        <v>1.6170162852199934E-2</v>
      </c>
      <c r="F23">
        <f>20*60</f>
        <v>1200</v>
      </c>
      <c r="G23">
        <v>9.1999999999999993</v>
      </c>
      <c r="H23">
        <v>5.5</v>
      </c>
      <c r="I23">
        <f t="shared" si="4"/>
        <v>50.599999999999994</v>
      </c>
      <c r="J23">
        <v>10.4</v>
      </c>
      <c r="K23">
        <f>20*60</f>
        <v>1200</v>
      </c>
      <c r="L23">
        <f t="shared" si="2"/>
        <v>0.32195444812374724</v>
      </c>
    </row>
    <row r="24" spans="1:12" x14ac:dyDescent="0.25">
      <c r="A24">
        <v>0.26</v>
      </c>
      <c r="B24">
        <v>65</v>
      </c>
      <c r="C24">
        <f t="shared" si="0"/>
        <v>1.6900000000000002E-2</v>
      </c>
      <c r="D24">
        <v>43</v>
      </c>
      <c r="E24">
        <f t="shared" si="1"/>
        <v>1.501579723713219E-2</v>
      </c>
      <c r="F24">
        <f>21*60</f>
        <v>1260</v>
      </c>
      <c r="G24">
        <v>9.1999999999999993</v>
      </c>
      <c r="H24">
        <v>5.5</v>
      </c>
      <c r="I24">
        <f t="shared" si="4"/>
        <v>50.599999999999994</v>
      </c>
      <c r="J24">
        <v>10</v>
      </c>
      <c r="K24">
        <f>21*60</f>
        <v>1260</v>
      </c>
      <c r="L24">
        <f t="shared" si="2"/>
        <v>0.32195444812374724</v>
      </c>
    </row>
    <row r="25" spans="1:12" x14ac:dyDescent="0.25">
      <c r="A25">
        <v>0.24</v>
      </c>
      <c r="B25">
        <v>64</v>
      </c>
      <c r="C25">
        <f t="shared" si="0"/>
        <v>1.536E-2</v>
      </c>
      <c r="D25">
        <v>42</v>
      </c>
      <c r="E25">
        <f t="shared" si="1"/>
        <v>1.3861332307297641E-2</v>
      </c>
      <c r="F25">
        <f>22*60</f>
        <v>1320</v>
      </c>
      <c r="G25">
        <v>9.1999999999999993</v>
      </c>
      <c r="H25">
        <v>5.5</v>
      </c>
      <c r="I25">
        <f t="shared" si="4"/>
        <v>50.599999999999994</v>
      </c>
      <c r="J25">
        <v>9.6999999999999993</v>
      </c>
      <c r="K25">
        <f>22*60</f>
        <v>1320</v>
      </c>
      <c r="L25">
        <f t="shared" si="2"/>
        <v>0.32195444812374724</v>
      </c>
    </row>
    <row r="26" spans="1:12" x14ac:dyDescent="0.25">
      <c r="A26">
        <v>0.22</v>
      </c>
      <c r="B26">
        <v>60</v>
      </c>
      <c r="C26">
        <f t="shared" si="0"/>
        <v>1.32E-2</v>
      </c>
      <c r="D26">
        <v>41</v>
      </c>
      <c r="E26">
        <f t="shared" si="1"/>
        <v>1.2706428819040121E-2</v>
      </c>
      <c r="F26">
        <f>23*60</f>
        <v>1380</v>
      </c>
      <c r="G26">
        <v>9.1999999999999993</v>
      </c>
      <c r="H26">
        <v>5.5</v>
      </c>
      <c r="I26">
        <f t="shared" si="4"/>
        <v>50.599999999999994</v>
      </c>
      <c r="J26">
        <v>9.3000000000000007</v>
      </c>
      <c r="K26">
        <f>23*60</f>
        <v>1380</v>
      </c>
      <c r="L26">
        <f t="shared" si="2"/>
        <v>0.32195444812374724</v>
      </c>
    </row>
    <row r="27" spans="1:12" x14ac:dyDescent="0.25">
      <c r="A27">
        <v>0.2</v>
      </c>
      <c r="B27">
        <v>60</v>
      </c>
      <c r="C27">
        <f t="shared" si="0"/>
        <v>1.2E-2</v>
      </c>
      <c r="D27">
        <v>40</v>
      </c>
      <c r="E27">
        <f t="shared" si="1"/>
        <v>1.1552200367606742E-2</v>
      </c>
      <c r="F27">
        <f>24*60</f>
        <v>1440</v>
      </c>
      <c r="G27">
        <v>9.1999999999999993</v>
      </c>
      <c r="H27">
        <v>5.5</v>
      </c>
      <c r="I27">
        <f t="shared" si="4"/>
        <v>50.599999999999994</v>
      </c>
      <c r="J27">
        <v>9.1</v>
      </c>
      <c r="K27">
        <f>24*60</f>
        <v>1440</v>
      </c>
      <c r="L27">
        <f t="shared" si="2"/>
        <v>0.32195444812374724</v>
      </c>
    </row>
    <row r="28" spans="1:12" x14ac:dyDescent="0.25">
      <c r="A28">
        <v>0.19</v>
      </c>
      <c r="B28">
        <v>59</v>
      </c>
      <c r="C28">
        <f t="shared" si="0"/>
        <v>1.1210000000000001E-2</v>
      </c>
      <c r="D28">
        <v>39</v>
      </c>
      <c r="E28">
        <f t="shared" si="1"/>
        <v>1.0974942672591356E-2</v>
      </c>
      <c r="F28">
        <f>25*60</f>
        <v>1500</v>
      </c>
      <c r="G28">
        <v>9.1999999999999993</v>
      </c>
      <c r="H28">
        <v>5.5</v>
      </c>
      <c r="I28">
        <f t="shared" si="4"/>
        <v>50.599999999999994</v>
      </c>
      <c r="J28">
        <v>9</v>
      </c>
      <c r="K28">
        <f>25*60</f>
        <v>1500</v>
      </c>
      <c r="L28">
        <f t="shared" si="2"/>
        <v>0.32195444812374724</v>
      </c>
    </row>
    <row r="29" spans="1:12" x14ac:dyDescent="0.25">
      <c r="G29">
        <v>9.1999999999999993</v>
      </c>
      <c r="H29">
        <v>5.5</v>
      </c>
      <c r="I29">
        <f t="shared" si="4"/>
        <v>50.599999999999994</v>
      </c>
      <c r="J29">
        <v>8.6999999999999993</v>
      </c>
      <c r="K29">
        <f>26*60</f>
        <v>1560</v>
      </c>
      <c r="L29">
        <f t="shared" si="2"/>
        <v>0.32195444812374724</v>
      </c>
    </row>
    <row r="30" spans="1:12" x14ac:dyDescent="0.25">
      <c r="G30">
        <v>9.1999999999999993</v>
      </c>
      <c r="H30">
        <v>5.5</v>
      </c>
      <c r="I30">
        <f t="shared" si="4"/>
        <v>50.599999999999994</v>
      </c>
      <c r="J30">
        <v>8.5</v>
      </c>
      <c r="K30">
        <f>27*60</f>
        <v>1620</v>
      </c>
      <c r="L30">
        <f t="shared" si="2"/>
        <v>0.32195444812374724</v>
      </c>
    </row>
    <row r="31" spans="1:12" x14ac:dyDescent="0.25">
      <c r="G31">
        <v>9.1999999999999993</v>
      </c>
      <c r="H31">
        <v>5.5</v>
      </c>
      <c r="I31">
        <f t="shared" si="4"/>
        <v>50.599999999999994</v>
      </c>
      <c r="J31">
        <v>8.4</v>
      </c>
      <c r="K31">
        <f>28*60</f>
        <v>1680</v>
      </c>
      <c r="L31">
        <f t="shared" si="2"/>
        <v>0.32195444812374724</v>
      </c>
    </row>
    <row r="32" spans="1:12" x14ac:dyDescent="0.25">
      <c r="G32">
        <v>9.2100000000000009</v>
      </c>
      <c r="H32">
        <v>5.5</v>
      </c>
      <c r="I32">
        <f t="shared" si="4"/>
        <v>50.655000000000001</v>
      </c>
      <c r="J32">
        <v>8.5</v>
      </c>
      <c r="K32">
        <f>29*60</f>
        <v>1740</v>
      </c>
      <c r="L32">
        <f t="shared" si="2"/>
        <v>0.3219639783164156</v>
      </c>
    </row>
    <row r="33" spans="7:12" x14ac:dyDescent="0.25">
      <c r="G33">
        <v>10</v>
      </c>
      <c r="H33">
        <v>6</v>
      </c>
      <c r="I33">
        <f>G33*$H$33</f>
        <v>60</v>
      </c>
      <c r="J33">
        <v>8.1999999999999993</v>
      </c>
      <c r="K33">
        <f>31*60</f>
        <v>1860</v>
      </c>
      <c r="L33">
        <f t="shared" si="2"/>
        <v>0.35118845842842461</v>
      </c>
    </row>
    <row r="34" spans="7:12" x14ac:dyDescent="0.25">
      <c r="G34">
        <v>10</v>
      </c>
      <c r="H34">
        <v>6</v>
      </c>
      <c r="I34">
        <f>G34*$H$33</f>
        <v>60</v>
      </c>
      <c r="J34">
        <v>8.1</v>
      </c>
      <c r="K34">
        <f>32*60</f>
        <v>1920</v>
      </c>
      <c r="L34">
        <f t="shared" si="2"/>
        <v>0.35118845842842461</v>
      </c>
    </row>
    <row r="35" spans="7:12" x14ac:dyDescent="0.25">
      <c r="G35">
        <v>10</v>
      </c>
      <c r="H35">
        <v>6</v>
      </c>
      <c r="I35">
        <f>G35*$H$33</f>
        <v>60</v>
      </c>
      <c r="J35">
        <v>8</v>
      </c>
      <c r="K35">
        <f>33*60</f>
        <v>1980</v>
      </c>
      <c r="L35">
        <f t="shared" si="2"/>
        <v>0.35118845842842461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2024-06-01T19:21:56Z</dcterms:modified>
</cp:coreProperties>
</file>