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5"/>
  <workbookPr/>
  <mc:AlternateContent xmlns:mc="http://schemas.openxmlformats.org/markup-compatibility/2006">
    <mc:Choice Requires="x15">
      <x15ac:absPath xmlns:x15ac="http://schemas.microsoft.com/office/spreadsheetml/2010/11/ac" url="https://ismagulovttbigroup-my.sharepoint.com/personal/kasimov_ba_bi_group/Documents/BBS/DM/Внедрение_DM/"/>
    </mc:Choice>
  </mc:AlternateContent>
  <xr:revisionPtr revIDLastSave="0" documentId="8_{3D9CABC4-297C-4359-B663-CD3E639D0E02}" xr6:coauthVersionLast="47" xr6:coauthVersionMax="47" xr10:uidLastSave="{00000000-0000-0000-0000-000000000000}"/>
  <bookViews>
    <workbookView xWindow="-110" yWindow="-110" windowWidth="19420" windowHeight="11500" firstSheet="11" activeTab="11" xr2:uid="{00000000-000D-0000-FFFF-FFFF00000000}"/>
  </bookViews>
  <sheets>
    <sheet name="Data" sheetId="24" r:id="rId1"/>
    <sheet name="TelegramTable" sheetId="20" r:id="rId2"/>
    <sheet name="S1" sheetId="1" r:id="rId3"/>
    <sheet name="S2" sheetId="3" r:id="rId4"/>
    <sheet name="ИЧ_kabinet" sheetId="23" r:id="rId5"/>
    <sheet name="ИЧ_school" sheetId="21" r:id="rId6"/>
    <sheet name="S3" sheetId="4" r:id="rId7"/>
    <sheet name="S4" sheetId="2" r:id="rId8"/>
    <sheet name="Q1" sheetId="5" r:id="rId9"/>
    <sheet name="Q2" sheetId="6" r:id="rId10"/>
    <sheet name="Q3" sheetId="7" r:id="rId11"/>
    <sheet name="P1" sheetId="8" r:id="rId12"/>
    <sheet name="S5" sheetId="10" r:id="rId13"/>
    <sheet name="S6" sheetId="11" r:id="rId14"/>
    <sheet name="S7" sheetId="12" r:id="rId15"/>
    <sheet name="P2" sheetId="13" r:id="rId16"/>
    <sheet name="Q4" sheetId="14" r:id="rId17"/>
    <sheet name="P3" sheetId="17" r:id="rId18"/>
    <sheet name="S8" sheetId="18" r:id="rId19"/>
    <sheet name="Q5" sheetId="19" r:id="rId20"/>
    <sheet name="Школы" sheetId="15" r:id="rId21"/>
    <sheet name="Роли" sheetId="16" r:id="rId22"/>
  </sheets>
  <definedNames>
    <definedName name="ExternalData_1" localSheetId="1" hidden="1">TelegramTable!$A$1:$AM$17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8" l="1"/>
  <c r="L2" i="17"/>
  <c r="L3" i="17"/>
  <c r="L4" i="17"/>
  <c r="L5" i="17"/>
  <c r="L6" i="17"/>
  <c r="L7" i="17"/>
  <c r="L8" i="17"/>
  <c r="L9" i="17"/>
  <c r="G44" i="2"/>
  <c r="G43" i="2"/>
  <c r="G42" i="2"/>
  <c r="G41" i="2"/>
  <c r="G40" i="2"/>
  <c r="G39" i="2"/>
  <c r="G38" i="2"/>
  <c r="G37" i="2"/>
  <c r="G36" i="2"/>
  <c r="G35" i="2"/>
  <c r="G34" i="2"/>
  <c r="A20" i="4"/>
  <c r="F20" i="4"/>
  <c r="G33" i="2"/>
  <c r="G32" i="2"/>
  <c r="G31" i="2"/>
  <c r="A25" i="3"/>
  <c r="F19" i="4"/>
  <c r="F23" i="3"/>
  <c r="F22" i="3"/>
  <c r="F21" i="3"/>
  <c r="F82" i="1"/>
  <c r="F81" i="1"/>
  <c r="F80" i="1"/>
  <c r="F79" i="1"/>
  <c r="F78" i="1"/>
  <c r="F77" i="1"/>
  <c r="F76" i="1"/>
  <c r="F73" i="1"/>
  <c r="F72" i="1"/>
  <c r="F71" i="1"/>
  <c r="F50" i="1"/>
  <c r="F48" i="1"/>
  <c r="F15" i="1"/>
  <c r="F16" i="1"/>
  <c r="F17" i="1"/>
  <c r="F18" i="1"/>
  <c r="F19" i="1"/>
  <c r="F20" i="1"/>
  <c r="F21" i="1"/>
  <c r="F22" i="1"/>
  <c r="F23" i="1"/>
  <c r="F24" i="1"/>
  <c r="F25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C3" i="21"/>
  <c r="E3" i="21"/>
  <c r="F3" i="21"/>
  <c r="G3" i="21"/>
  <c r="C4" i="21"/>
  <c r="E4" i="21"/>
  <c r="F4" i="21"/>
  <c r="G4" i="21"/>
  <c r="E5" i="21"/>
  <c r="E6" i="21"/>
  <c r="E7" i="21"/>
  <c r="E8" i="21"/>
  <c r="E9" i="21"/>
  <c r="C10" i="21"/>
  <c r="E10" i="21"/>
  <c r="C11" i="21"/>
  <c r="E11" i="21"/>
  <c r="F11" i="21"/>
  <c r="G11" i="21"/>
  <c r="C12" i="21"/>
  <c r="E12" i="21"/>
  <c r="F12" i="21"/>
  <c r="G12" i="21"/>
  <c r="C13" i="21"/>
  <c r="E13" i="21"/>
  <c r="C14" i="21"/>
  <c r="E14" i="21"/>
  <c r="C15" i="21"/>
  <c r="E15" i="21"/>
  <c r="C16" i="21"/>
  <c r="E16" i="21"/>
  <c r="C17" i="21"/>
  <c r="E17" i="21"/>
  <c r="F17" i="21"/>
  <c r="G17" i="21"/>
  <c r="C18" i="21"/>
  <c r="E18" i="21"/>
  <c r="F18" i="21"/>
  <c r="G18" i="21"/>
  <c r="C19" i="21"/>
  <c r="E19" i="21"/>
  <c r="F19" i="21"/>
  <c r="G19" i="21"/>
  <c r="C20" i="21"/>
  <c r="E20" i="21"/>
  <c r="F20" i="21"/>
  <c r="G20" i="21"/>
  <c r="C21" i="21"/>
  <c r="E21" i="21"/>
  <c r="F21" i="21"/>
  <c r="G21" i="21"/>
  <c r="C22" i="21"/>
  <c r="E22" i="21"/>
  <c r="F22" i="21"/>
  <c r="G22" i="21"/>
  <c r="C23" i="21"/>
  <c r="E23" i="21"/>
  <c r="F23" i="21"/>
  <c r="G23" i="21"/>
  <c r="C24" i="21"/>
  <c r="E24" i="21"/>
  <c r="F24" i="21"/>
  <c r="G24" i="21"/>
  <c r="C25" i="21"/>
  <c r="E25" i="21"/>
  <c r="F25" i="21"/>
  <c r="G25" i="21"/>
  <c r="C26" i="21"/>
  <c r="E26" i="21"/>
  <c r="F26" i="21"/>
  <c r="G26" i="21"/>
  <c r="C27" i="21"/>
  <c r="E27" i="21"/>
  <c r="F27" i="21"/>
  <c r="G27" i="21"/>
  <c r="C28" i="21"/>
  <c r="E28" i="21"/>
  <c r="F28" i="21"/>
  <c r="G28" i="21"/>
  <c r="C29" i="21"/>
  <c r="E29" i="21"/>
  <c r="F29" i="21"/>
  <c r="G29" i="21"/>
  <c r="C30" i="21"/>
  <c r="E30" i="21"/>
  <c r="F30" i="21"/>
  <c r="G30" i="21"/>
  <c r="C31" i="21"/>
  <c r="E31" i="21"/>
  <c r="F31" i="21"/>
  <c r="G31" i="21"/>
  <c r="C32" i="21"/>
  <c r="E32" i="21"/>
  <c r="F32" i="21"/>
  <c r="G32" i="21"/>
  <c r="C33" i="21"/>
  <c r="E33" i="21"/>
  <c r="F33" i="21"/>
  <c r="G33" i="21"/>
  <c r="C34" i="21"/>
  <c r="E34" i="21"/>
  <c r="F34" i="21"/>
  <c r="G34" i="21"/>
  <c r="C35" i="21"/>
  <c r="E35" i="21"/>
  <c r="F35" i="21"/>
  <c r="G35" i="21"/>
  <c r="C36" i="21"/>
  <c r="E36" i="21"/>
  <c r="F36" i="21"/>
  <c r="G36" i="21"/>
  <c r="C37" i="21"/>
  <c r="E37" i="21"/>
  <c r="F37" i="21"/>
  <c r="G37" i="21"/>
  <c r="C38" i="21"/>
  <c r="E38" i="21"/>
  <c r="F38" i="21"/>
  <c r="G38" i="21"/>
  <c r="C39" i="21"/>
  <c r="E39" i="21"/>
  <c r="F39" i="21"/>
  <c r="G39" i="21"/>
  <c r="C40" i="21"/>
  <c r="E40" i="21"/>
  <c r="F40" i="21"/>
  <c r="G40" i="21"/>
  <c r="C41" i="21"/>
  <c r="E41" i="21"/>
  <c r="F41" i="21"/>
  <c r="G41" i="21"/>
  <c r="C42" i="21"/>
  <c r="E42" i="21"/>
  <c r="F42" i="21"/>
  <c r="G42" i="21"/>
  <c r="C43" i="21"/>
  <c r="E43" i="21"/>
  <c r="F43" i="21"/>
  <c r="G43" i="21"/>
  <c r="C44" i="21"/>
  <c r="E44" i="21"/>
  <c r="F44" i="21"/>
  <c r="G44" i="21"/>
  <c r="C45" i="21"/>
  <c r="E45" i="21"/>
  <c r="F45" i="21"/>
  <c r="G45" i="21"/>
  <c r="C46" i="21"/>
  <c r="E46" i="21"/>
  <c r="F46" i="21"/>
  <c r="G46" i="21"/>
  <c r="C47" i="21"/>
  <c r="E47" i="21"/>
  <c r="F47" i="21"/>
  <c r="G47" i="21"/>
  <c r="C48" i="21"/>
  <c r="E48" i="21"/>
  <c r="F48" i="21"/>
  <c r="G48" i="21"/>
  <c r="C49" i="21"/>
  <c r="E49" i="21"/>
  <c r="F49" i="21"/>
  <c r="G49" i="21"/>
  <c r="C50" i="21"/>
  <c r="E50" i="21"/>
  <c r="F50" i="21"/>
  <c r="G50" i="21"/>
  <c r="C51" i="21"/>
  <c r="E51" i="21"/>
  <c r="F51" i="21"/>
  <c r="G51" i="21"/>
  <c r="C52" i="21"/>
  <c r="E52" i="21"/>
  <c r="F52" i="21"/>
  <c r="G52" i="21"/>
  <c r="C53" i="21"/>
  <c r="E53" i="21"/>
  <c r="F53" i="21"/>
  <c r="G53" i="21"/>
  <c r="C54" i="21"/>
  <c r="E54" i="21"/>
  <c r="F54" i="21"/>
  <c r="G54" i="21"/>
  <c r="C55" i="21"/>
  <c r="E55" i="21"/>
  <c r="F55" i="21"/>
  <c r="G55" i="21"/>
  <c r="C56" i="21"/>
  <c r="E56" i="21"/>
  <c r="F56" i="21"/>
  <c r="G56" i="21"/>
  <c r="C57" i="21"/>
  <c r="E57" i="21"/>
  <c r="F57" i="21"/>
  <c r="G57" i="21"/>
  <c r="C58" i="21"/>
  <c r="E58" i="21"/>
  <c r="F58" i="21"/>
  <c r="G58" i="21"/>
  <c r="C59" i="21"/>
  <c r="E59" i="21"/>
  <c r="F59" i="21"/>
  <c r="G59" i="21"/>
  <c r="C60" i="21"/>
  <c r="E60" i="21"/>
  <c r="F60" i="21"/>
  <c r="G60" i="21"/>
  <c r="C61" i="21"/>
  <c r="E61" i="21"/>
  <c r="F61" i="21"/>
  <c r="G61" i="21"/>
  <c r="C62" i="21"/>
  <c r="E62" i="21"/>
  <c r="F62" i="21"/>
  <c r="G62" i="21"/>
  <c r="C63" i="21"/>
  <c r="E63" i="21"/>
  <c r="F63" i="21"/>
  <c r="G63" i="21"/>
  <c r="C64" i="21"/>
  <c r="E64" i="21"/>
  <c r="F64" i="21"/>
  <c r="G64" i="21"/>
  <c r="C65" i="21"/>
  <c r="E65" i="21"/>
  <c r="F65" i="21"/>
  <c r="G65" i="21"/>
  <c r="C66" i="21"/>
  <c r="E66" i="21"/>
  <c r="F66" i="21"/>
  <c r="G66" i="21"/>
  <c r="C67" i="21"/>
  <c r="E67" i="21"/>
  <c r="F67" i="21"/>
  <c r="G67" i="21"/>
  <c r="C68" i="21"/>
  <c r="E68" i="21"/>
  <c r="F68" i="21"/>
  <c r="G68" i="21"/>
  <c r="C69" i="21"/>
  <c r="E69" i="21"/>
  <c r="F69" i="21"/>
  <c r="G69" i="21"/>
  <c r="C70" i="21"/>
  <c r="E70" i="21"/>
  <c r="F70" i="21"/>
  <c r="G70" i="21"/>
  <c r="C71" i="21"/>
  <c r="E71" i="21"/>
  <c r="F71" i="21"/>
  <c r="G71" i="21"/>
  <c r="C72" i="21"/>
  <c r="E72" i="21"/>
  <c r="F72" i="21"/>
  <c r="G72" i="21"/>
  <c r="C73" i="21"/>
  <c r="E73" i="21"/>
  <c r="F73" i="21"/>
  <c r="G73" i="21"/>
  <c r="C74" i="21"/>
  <c r="E74" i="21"/>
  <c r="F74" i="21"/>
  <c r="G74" i="21"/>
  <c r="C75" i="21"/>
  <c r="E75" i="21"/>
  <c r="F75" i="21"/>
  <c r="G75" i="21"/>
  <c r="C76" i="21"/>
  <c r="E76" i="21"/>
  <c r="F76" i="21"/>
  <c r="G76" i="21"/>
  <c r="C77" i="21"/>
  <c r="E77" i="21"/>
  <c r="F77" i="21"/>
  <c r="G77" i="21"/>
  <c r="C78" i="21"/>
  <c r="E78" i="21"/>
  <c r="F78" i="21"/>
  <c r="G78" i="21"/>
  <c r="C79" i="21"/>
  <c r="E79" i="21"/>
  <c r="F79" i="21"/>
  <c r="G79" i="21"/>
  <c r="C80" i="21"/>
  <c r="E80" i="21"/>
  <c r="F80" i="21"/>
  <c r="G80" i="21"/>
  <c r="C81" i="21"/>
  <c r="E81" i="21"/>
  <c r="F81" i="21"/>
  <c r="G81" i="21"/>
  <c r="C82" i="21"/>
  <c r="E82" i="21"/>
  <c r="F82" i="21"/>
  <c r="G82" i="21"/>
  <c r="C83" i="21"/>
  <c r="E83" i="21"/>
  <c r="F83" i="21"/>
  <c r="G83" i="21"/>
  <c r="C84" i="21"/>
  <c r="E84" i="21"/>
  <c r="F84" i="21"/>
  <c r="G84" i="21"/>
  <c r="C85" i="21"/>
  <c r="E85" i="21"/>
  <c r="F85" i="21"/>
  <c r="G85" i="21"/>
  <c r="C86" i="21"/>
  <c r="E86" i="21"/>
  <c r="F86" i="21"/>
  <c r="G86" i="21"/>
  <c r="C87" i="21"/>
  <c r="E87" i="21"/>
  <c r="F87" i="21"/>
  <c r="G87" i="21"/>
  <c r="C88" i="21"/>
  <c r="E88" i="21"/>
  <c r="F88" i="21"/>
  <c r="G88" i="21"/>
  <c r="C89" i="21"/>
  <c r="E89" i="21"/>
  <c r="F89" i="21"/>
  <c r="G89" i="21"/>
  <c r="C90" i="21"/>
  <c r="E90" i="21"/>
  <c r="F90" i="21"/>
  <c r="G90" i="21"/>
  <c r="C91" i="21"/>
  <c r="E91" i="21"/>
  <c r="F91" i="21"/>
  <c r="G91" i="21"/>
  <c r="C92" i="21"/>
  <c r="E92" i="21"/>
  <c r="F92" i="21"/>
  <c r="G92" i="21"/>
  <c r="C93" i="21"/>
  <c r="E93" i="21"/>
  <c r="F93" i="21"/>
  <c r="G93" i="21"/>
  <c r="C94" i="21"/>
  <c r="E94" i="21"/>
  <c r="F94" i="21"/>
  <c r="G94" i="21"/>
  <c r="C95" i="21"/>
  <c r="E95" i="21"/>
  <c r="F95" i="21"/>
  <c r="G95" i="21"/>
  <c r="C96" i="21"/>
  <c r="E96" i="21"/>
  <c r="F96" i="21"/>
  <c r="G96" i="21"/>
  <c r="C97" i="21"/>
  <c r="E97" i="21"/>
  <c r="F97" i="21"/>
  <c r="G97" i="21"/>
  <c r="C98" i="21"/>
  <c r="E98" i="21"/>
  <c r="F98" i="21"/>
  <c r="G98" i="21"/>
  <c r="C99" i="21"/>
  <c r="E99" i="21"/>
  <c r="F99" i="21"/>
  <c r="G99" i="21"/>
  <c r="C100" i="21"/>
  <c r="E100" i="21"/>
  <c r="F100" i="21"/>
  <c r="G100" i="21"/>
  <c r="C101" i="21"/>
  <c r="E101" i="21"/>
  <c r="F101" i="21"/>
  <c r="G101" i="21"/>
  <c r="C102" i="21"/>
  <c r="E102" i="21"/>
  <c r="F102" i="21"/>
  <c r="G102" i="21"/>
  <c r="C103" i="21"/>
  <c r="E103" i="21"/>
  <c r="F103" i="21"/>
  <c r="G103" i="21"/>
  <c r="C104" i="21"/>
  <c r="E104" i="21"/>
  <c r="F104" i="21"/>
  <c r="G104" i="21"/>
  <c r="C105" i="21"/>
  <c r="E105" i="21"/>
  <c r="F105" i="21"/>
  <c r="G105" i="21"/>
  <c r="C106" i="21"/>
  <c r="E106" i="21"/>
  <c r="F106" i="21"/>
  <c r="G106" i="21"/>
  <c r="C107" i="21"/>
  <c r="E107" i="21"/>
  <c r="F107" i="21"/>
  <c r="G107" i="21"/>
  <c r="C108" i="21"/>
  <c r="E108" i="21"/>
  <c r="F108" i="21"/>
  <c r="G108" i="21"/>
  <c r="C109" i="21"/>
  <c r="E109" i="21"/>
  <c r="F109" i="21"/>
  <c r="G109" i="21"/>
  <c r="C110" i="21"/>
  <c r="E110" i="21"/>
  <c r="F110" i="21"/>
  <c r="G110" i="21"/>
  <c r="C111" i="21"/>
  <c r="E111" i="21"/>
  <c r="F111" i="21"/>
  <c r="G111" i="21"/>
  <c r="C112" i="21"/>
  <c r="E112" i="21"/>
  <c r="F112" i="21"/>
  <c r="G112" i="21"/>
  <c r="C113" i="21"/>
  <c r="E113" i="21"/>
  <c r="F113" i="21"/>
  <c r="G113" i="21"/>
  <c r="C114" i="21"/>
  <c r="E114" i="21"/>
  <c r="F114" i="21"/>
  <c r="G114" i="21"/>
  <c r="C115" i="21"/>
  <c r="E115" i="21"/>
  <c r="F115" i="21"/>
  <c r="G115" i="21"/>
  <c r="C116" i="21"/>
  <c r="E116" i="21"/>
  <c r="F116" i="21"/>
  <c r="G116" i="21"/>
  <c r="C117" i="21"/>
  <c r="E117" i="21"/>
  <c r="F117" i="21"/>
  <c r="G117" i="21"/>
  <c r="C118" i="21"/>
  <c r="E118" i="21"/>
  <c r="F118" i="21"/>
  <c r="G118" i="21"/>
  <c r="C119" i="21"/>
  <c r="E119" i="21"/>
  <c r="F119" i="21"/>
  <c r="G119" i="21"/>
  <c r="C120" i="21"/>
  <c r="E120" i="21"/>
  <c r="F120" i="21"/>
  <c r="G120" i="21"/>
  <c r="C121" i="21"/>
  <c r="E121" i="21"/>
  <c r="F121" i="21"/>
  <c r="G121" i="21"/>
  <c r="C122" i="21"/>
  <c r="E122" i="21"/>
  <c r="F122" i="21"/>
  <c r="G122" i="21"/>
  <c r="C123" i="21"/>
  <c r="E123" i="21"/>
  <c r="F123" i="21"/>
  <c r="G123" i="21"/>
  <c r="C124" i="21"/>
  <c r="E124" i="21"/>
  <c r="F124" i="21"/>
  <c r="G124" i="21"/>
  <c r="C125" i="21"/>
  <c r="E125" i="21"/>
  <c r="F125" i="21"/>
  <c r="G125" i="21"/>
  <c r="C126" i="21"/>
  <c r="E126" i="21"/>
  <c r="F126" i="21"/>
  <c r="G126" i="21"/>
  <c r="C127" i="21"/>
  <c r="E127" i="21"/>
  <c r="F127" i="21"/>
  <c r="G127" i="21"/>
  <c r="C128" i="21"/>
  <c r="E128" i="21"/>
  <c r="F128" i="21"/>
  <c r="G128" i="21"/>
  <c r="C129" i="21"/>
  <c r="E129" i="21"/>
  <c r="F129" i="21"/>
  <c r="G129" i="21"/>
  <c r="C130" i="21"/>
  <c r="E130" i="21"/>
  <c r="F130" i="21"/>
  <c r="G130" i="21"/>
  <c r="C131" i="21"/>
  <c r="E131" i="21"/>
  <c r="F131" i="21"/>
  <c r="G131" i="21"/>
  <c r="C132" i="21"/>
  <c r="E132" i="21"/>
  <c r="F132" i="21"/>
  <c r="G132" i="21"/>
  <c r="C133" i="21"/>
  <c r="E133" i="21"/>
  <c r="F133" i="21"/>
  <c r="G133" i="21"/>
  <c r="C134" i="21"/>
  <c r="E134" i="21"/>
  <c r="F134" i="21"/>
  <c r="G134" i="21"/>
  <c r="C135" i="21"/>
  <c r="E135" i="21"/>
  <c r="F135" i="21"/>
  <c r="G135" i="21"/>
  <c r="C136" i="21"/>
  <c r="E136" i="21"/>
  <c r="F136" i="21"/>
  <c r="G136" i="21"/>
  <c r="C137" i="21"/>
  <c r="E137" i="21"/>
  <c r="F137" i="21"/>
  <c r="G137" i="21"/>
  <c r="C138" i="21"/>
  <c r="E138" i="21"/>
  <c r="F138" i="21"/>
  <c r="G138" i="21"/>
  <c r="C139" i="21"/>
  <c r="E139" i="21"/>
  <c r="F139" i="21"/>
  <c r="G139" i="21"/>
  <c r="C140" i="21"/>
  <c r="E140" i="21"/>
  <c r="F140" i="21"/>
  <c r="G140" i="21"/>
  <c r="C141" i="21"/>
  <c r="E141" i="21"/>
  <c r="F141" i="21"/>
  <c r="G141" i="21"/>
  <c r="C142" i="21"/>
  <c r="E142" i="21"/>
  <c r="F142" i="21"/>
  <c r="G142" i="21"/>
  <c r="E2" i="21"/>
  <c r="C2" i="21"/>
  <c r="E142" i="23"/>
  <c r="D142" i="23"/>
  <c r="C142" i="23"/>
  <c r="A142" i="23"/>
  <c r="E141" i="23"/>
  <c r="D141" i="23"/>
  <c r="C141" i="23"/>
  <c r="A141" i="23"/>
  <c r="E140" i="23"/>
  <c r="D140" i="23"/>
  <c r="C140" i="23"/>
  <c r="A140" i="23"/>
  <c r="E139" i="23"/>
  <c r="D139" i="23"/>
  <c r="C139" i="23"/>
  <c r="A139" i="23"/>
  <c r="E138" i="23"/>
  <c r="D138" i="23"/>
  <c r="C138" i="23"/>
  <c r="A138" i="23"/>
  <c r="E137" i="23"/>
  <c r="D137" i="23"/>
  <c r="C137" i="23"/>
  <c r="A137" i="23"/>
  <c r="E136" i="23"/>
  <c r="D136" i="23"/>
  <c r="C136" i="23"/>
  <c r="A136" i="23"/>
  <c r="E135" i="23"/>
  <c r="D135" i="23"/>
  <c r="C135" i="23"/>
  <c r="A135" i="23"/>
  <c r="E134" i="23"/>
  <c r="D134" i="23"/>
  <c r="C134" i="23"/>
  <c r="A134" i="23"/>
  <c r="E133" i="23"/>
  <c r="D133" i="23"/>
  <c r="C133" i="23"/>
  <c r="A133" i="23"/>
  <c r="E132" i="23"/>
  <c r="D132" i="23"/>
  <c r="C132" i="23"/>
  <c r="A132" i="23"/>
  <c r="E131" i="23"/>
  <c r="D131" i="23"/>
  <c r="C131" i="23"/>
  <c r="A131" i="23"/>
  <c r="E130" i="23"/>
  <c r="D130" i="23"/>
  <c r="C130" i="23"/>
  <c r="A130" i="23"/>
  <c r="E129" i="23"/>
  <c r="D129" i="23"/>
  <c r="C129" i="23"/>
  <c r="A129" i="23"/>
  <c r="E128" i="23"/>
  <c r="D128" i="23"/>
  <c r="C128" i="23"/>
  <c r="A128" i="23"/>
  <c r="E127" i="23"/>
  <c r="D127" i="23"/>
  <c r="C127" i="23"/>
  <c r="A127" i="23"/>
  <c r="E126" i="23"/>
  <c r="D126" i="23"/>
  <c r="C126" i="23"/>
  <c r="A126" i="23"/>
  <c r="E125" i="23"/>
  <c r="D125" i="23"/>
  <c r="C125" i="23"/>
  <c r="A125" i="23"/>
  <c r="E124" i="23"/>
  <c r="D124" i="23"/>
  <c r="C124" i="23"/>
  <c r="A124" i="23"/>
  <c r="E123" i="23"/>
  <c r="D123" i="23"/>
  <c r="C123" i="23"/>
  <c r="A123" i="23"/>
  <c r="E122" i="23"/>
  <c r="D122" i="23"/>
  <c r="C122" i="23"/>
  <c r="A122" i="23"/>
  <c r="E121" i="23"/>
  <c r="D121" i="23"/>
  <c r="C121" i="23"/>
  <c r="A121" i="23"/>
  <c r="E120" i="23"/>
  <c r="D120" i="23"/>
  <c r="C120" i="23"/>
  <c r="A120" i="23"/>
  <c r="E119" i="23"/>
  <c r="D119" i="23"/>
  <c r="C119" i="23"/>
  <c r="A119" i="23"/>
  <c r="E118" i="23"/>
  <c r="D118" i="23"/>
  <c r="C118" i="23"/>
  <c r="A118" i="23"/>
  <c r="E117" i="23"/>
  <c r="D117" i="23"/>
  <c r="C117" i="23"/>
  <c r="A117" i="23"/>
  <c r="E116" i="23"/>
  <c r="D116" i="23"/>
  <c r="C116" i="23"/>
  <c r="A116" i="23"/>
  <c r="E115" i="23"/>
  <c r="D115" i="23"/>
  <c r="C115" i="23"/>
  <c r="A115" i="23"/>
  <c r="E114" i="23"/>
  <c r="D114" i="23"/>
  <c r="C114" i="23"/>
  <c r="A114" i="23"/>
  <c r="E113" i="23"/>
  <c r="D113" i="23"/>
  <c r="C113" i="23"/>
  <c r="A113" i="23"/>
  <c r="E112" i="23"/>
  <c r="D112" i="23"/>
  <c r="C112" i="23"/>
  <c r="A112" i="23"/>
  <c r="E111" i="23"/>
  <c r="D111" i="23"/>
  <c r="C111" i="23"/>
  <c r="A111" i="23"/>
  <c r="E110" i="23"/>
  <c r="D110" i="23"/>
  <c r="C110" i="23"/>
  <c r="A110" i="23"/>
  <c r="E109" i="23"/>
  <c r="D109" i="23"/>
  <c r="C109" i="23"/>
  <c r="A109" i="23"/>
  <c r="E108" i="23"/>
  <c r="D108" i="23"/>
  <c r="C108" i="23"/>
  <c r="A108" i="23"/>
  <c r="E107" i="23"/>
  <c r="D107" i="23"/>
  <c r="C107" i="23"/>
  <c r="A107" i="23"/>
  <c r="E106" i="23"/>
  <c r="D106" i="23"/>
  <c r="C106" i="23"/>
  <c r="A106" i="23"/>
  <c r="E105" i="23"/>
  <c r="D105" i="23"/>
  <c r="C105" i="23"/>
  <c r="A105" i="23"/>
  <c r="E104" i="23"/>
  <c r="D104" i="23"/>
  <c r="C104" i="23"/>
  <c r="A104" i="23"/>
  <c r="E103" i="23"/>
  <c r="D103" i="23"/>
  <c r="C103" i="23"/>
  <c r="A103" i="23"/>
  <c r="E102" i="23"/>
  <c r="D102" i="23"/>
  <c r="C102" i="23"/>
  <c r="A102" i="23"/>
  <c r="E101" i="23"/>
  <c r="D101" i="23"/>
  <c r="C101" i="23"/>
  <c r="A101" i="23"/>
  <c r="E100" i="23"/>
  <c r="D100" i="23"/>
  <c r="C100" i="23"/>
  <c r="A100" i="23"/>
  <c r="E99" i="23"/>
  <c r="D99" i="23"/>
  <c r="C99" i="23"/>
  <c r="A99" i="23"/>
  <c r="E98" i="23"/>
  <c r="D98" i="23"/>
  <c r="C98" i="23"/>
  <c r="A98" i="23"/>
  <c r="E97" i="23"/>
  <c r="D97" i="23"/>
  <c r="C97" i="23"/>
  <c r="A97" i="23"/>
  <c r="E96" i="23"/>
  <c r="D96" i="23"/>
  <c r="C96" i="23"/>
  <c r="A96" i="23"/>
  <c r="E95" i="23"/>
  <c r="D95" i="23"/>
  <c r="C95" i="23"/>
  <c r="A95" i="23"/>
  <c r="E94" i="23"/>
  <c r="D94" i="23"/>
  <c r="C94" i="23"/>
  <c r="A94" i="23"/>
  <c r="E93" i="23"/>
  <c r="D93" i="23"/>
  <c r="C93" i="23"/>
  <c r="A93" i="23"/>
  <c r="E92" i="23"/>
  <c r="D92" i="23"/>
  <c r="C92" i="23"/>
  <c r="A92" i="23"/>
  <c r="E91" i="23"/>
  <c r="D91" i="23"/>
  <c r="C91" i="23"/>
  <c r="A91" i="23"/>
  <c r="E90" i="23"/>
  <c r="D90" i="23"/>
  <c r="C90" i="23"/>
  <c r="A90" i="23"/>
  <c r="E89" i="23"/>
  <c r="D89" i="23"/>
  <c r="C89" i="23"/>
  <c r="A89" i="23"/>
  <c r="E88" i="23"/>
  <c r="D88" i="23"/>
  <c r="C88" i="23"/>
  <c r="A88" i="23"/>
  <c r="E87" i="23"/>
  <c r="D87" i="23"/>
  <c r="C87" i="23"/>
  <c r="A87" i="23"/>
  <c r="E86" i="23"/>
  <c r="D86" i="23"/>
  <c r="C86" i="23"/>
  <c r="A86" i="23"/>
  <c r="E85" i="23"/>
  <c r="D85" i="23"/>
  <c r="C85" i="23"/>
  <c r="A85" i="23"/>
  <c r="E84" i="23"/>
  <c r="D84" i="23"/>
  <c r="C84" i="23"/>
  <c r="A84" i="23"/>
  <c r="E83" i="23"/>
  <c r="D83" i="23"/>
  <c r="C83" i="23"/>
  <c r="A83" i="23"/>
  <c r="E82" i="23"/>
  <c r="D82" i="23"/>
  <c r="C82" i="23"/>
  <c r="A82" i="23"/>
  <c r="E81" i="23"/>
  <c r="D81" i="23"/>
  <c r="C81" i="23"/>
  <c r="A81" i="23"/>
  <c r="E80" i="23"/>
  <c r="D80" i="23"/>
  <c r="C80" i="23"/>
  <c r="A80" i="23"/>
  <c r="E79" i="23"/>
  <c r="D79" i="23"/>
  <c r="C79" i="23"/>
  <c r="A79" i="23"/>
  <c r="E78" i="23"/>
  <c r="D78" i="23"/>
  <c r="C78" i="23"/>
  <c r="A78" i="23"/>
  <c r="E77" i="23"/>
  <c r="D77" i="23"/>
  <c r="C77" i="23"/>
  <c r="A77" i="23"/>
  <c r="E76" i="23"/>
  <c r="D76" i="23"/>
  <c r="C76" i="23"/>
  <c r="A76" i="23"/>
  <c r="E75" i="23"/>
  <c r="D75" i="23"/>
  <c r="C75" i="23"/>
  <c r="A75" i="23"/>
  <c r="E74" i="23"/>
  <c r="D74" i="23"/>
  <c r="C74" i="23"/>
  <c r="A74" i="23"/>
  <c r="E73" i="23"/>
  <c r="D73" i="23"/>
  <c r="C73" i="23"/>
  <c r="A73" i="23"/>
  <c r="E72" i="23"/>
  <c r="D72" i="23"/>
  <c r="C72" i="23"/>
  <c r="A72" i="23"/>
  <c r="E71" i="23"/>
  <c r="D71" i="23"/>
  <c r="C71" i="23"/>
  <c r="A71" i="23"/>
  <c r="E70" i="23"/>
  <c r="D70" i="23"/>
  <c r="C70" i="23"/>
  <c r="A70" i="23"/>
  <c r="E69" i="23"/>
  <c r="D69" i="23"/>
  <c r="C69" i="23"/>
  <c r="A69" i="23"/>
  <c r="E68" i="23"/>
  <c r="D68" i="23"/>
  <c r="C68" i="23"/>
  <c r="A68" i="23"/>
  <c r="E67" i="23"/>
  <c r="D67" i="23"/>
  <c r="C67" i="23"/>
  <c r="A67" i="23"/>
  <c r="E66" i="23"/>
  <c r="D66" i="23"/>
  <c r="C66" i="23"/>
  <c r="A66" i="23"/>
  <c r="E65" i="23"/>
  <c r="D65" i="23"/>
  <c r="C65" i="23"/>
  <c r="A65" i="23"/>
  <c r="E64" i="23"/>
  <c r="D64" i="23"/>
  <c r="C64" i="23"/>
  <c r="A64" i="23"/>
  <c r="E63" i="23"/>
  <c r="D63" i="23"/>
  <c r="C63" i="23"/>
  <c r="A63" i="23"/>
  <c r="E62" i="23"/>
  <c r="D62" i="23"/>
  <c r="C62" i="23"/>
  <c r="A62" i="23"/>
  <c r="E61" i="23"/>
  <c r="D61" i="23"/>
  <c r="C61" i="23"/>
  <c r="A61" i="23"/>
  <c r="E60" i="23"/>
  <c r="D60" i="23"/>
  <c r="C60" i="23"/>
  <c r="A60" i="23"/>
  <c r="E59" i="23"/>
  <c r="D59" i="23"/>
  <c r="C59" i="23"/>
  <c r="A59" i="23"/>
  <c r="E58" i="23"/>
  <c r="D58" i="23"/>
  <c r="C58" i="23"/>
  <c r="A58" i="23"/>
  <c r="E57" i="23"/>
  <c r="D57" i="23"/>
  <c r="C57" i="23"/>
  <c r="A57" i="23"/>
  <c r="E56" i="23"/>
  <c r="D56" i="23"/>
  <c r="C56" i="23"/>
  <c r="A56" i="23"/>
  <c r="E55" i="23"/>
  <c r="D55" i="23"/>
  <c r="C55" i="23"/>
  <c r="A55" i="23"/>
  <c r="E54" i="23"/>
  <c r="D54" i="23"/>
  <c r="C54" i="23"/>
  <c r="A54" i="23"/>
  <c r="E53" i="23"/>
  <c r="D53" i="23"/>
  <c r="C53" i="23"/>
  <c r="A53" i="23"/>
  <c r="E52" i="23"/>
  <c r="D52" i="23"/>
  <c r="C52" i="23"/>
  <c r="A52" i="23"/>
  <c r="E51" i="23"/>
  <c r="D51" i="23"/>
  <c r="C51" i="23"/>
  <c r="A51" i="23"/>
  <c r="E50" i="23"/>
  <c r="D50" i="23"/>
  <c r="C50" i="23"/>
  <c r="A50" i="23"/>
  <c r="E49" i="23"/>
  <c r="D49" i="23"/>
  <c r="C49" i="23"/>
  <c r="A49" i="23"/>
  <c r="E48" i="23"/>
  <c r="D48" i="23"/>
  <c r="C48" i="23"/>
  <c r="A48" i="23"/>
  <c r="E47" i="23"/>
  <c r="D47" i="23"/>
  <c r="C47" i="23"/>
  <c r="A47" i="23"/>
  <c r="E46" i="23"/>
  <c r="D46" i="23"/>
  <c r="C46" i="23"/>
  <c r="A46" i="23"/>
  <c r="E45" i="23"/>
  <c r="D45" i="23"/>
  <c r="C45" i="23"/>
  <c r="A45" i="23"/>
  <c r="E44" i="23"/>
  <c r="D44" i="23"/>
  <c r="C44" i="23"/>
  <c r="A44" i="23"/>
  <c r="E43" i="23"/>
  <c r="D43" i="23"/>
  <c r="C43" i="23"/>
  <c r="A43" i="23"/>
  <c r="E42" i="23"/>
  <c r="D42" i="23"/>
  <c r="C42" i="23"/>
  <c r="A42" i="23"/>
  <c r="E41" i="23"/>
  <c r="D41" i="23"/>
  <c r="C41" i="23"/>
  <c r="A41" i="23"/>
  <c r="E40" i="23"/>
  <c r="D40" i="23"/>
  <c r="C40" i="23"/>
  <c r="A40" i="23"/>
  <c r="E39" i="23"/>
  <c r="D39" i="23"/>
  <c r="C39" i="23"/>
  <c r="A39" i="23"/>
  <c r="E38" i="23"/>
  <c r="D38" i="23"/>
  <c r="C38" i="23"/>
  <c r="A38" i="23"/>
  <c r="E37" i="23"/>
  <c r="D37" i="23"/>
  <c r="C37" i="23"/>
  <c r="A37" i="23"/>
  <c r="E36" i="23"/>
  <c r="D36" i="23"/>
  <c r="C36" i="23"/>
  <c r="A36" i="23"/>
  <c r="E35" i="23"/>
  <c r="D35" i="23"/>
  <c r="C35" i="23"/>
  <c r="A35" i="23"/>
  <c r="E34" i="23"/>
  <c r="D34" i="23"/>
  <c r="C34" i="23"/>
  <c r="A34" i="23"/>
  <c r="E33" i="23"/>
  <c r="D33" i="23"/>
  <c r="C33" i="23"/>
  <c r="A33" i="23"/>
  <c r="E32" i="23"/>
  <c r="D32" i="23"/>
  <c r="C32" i="23"/>
  <c r="A32" i="23"/>
  <c r="E31" i="23"/>
  <c r="D31" i="23"/>
  <c r="C31" i="23"/>
  <c r="A31" i="23"/>
  <c r="E30" i="23"/>
  <c r="D30" i="23"/>
  <c r="C30" i="23"/>
  <c r="A30" i="23"/>
  <c r="E29" i="23"/>
  <c r="D29" i="23"/>
  <c r="C29" i="23"/>
  <c r="A29" i="23"/>
  <c r="E28" i="23"/>
  <c r="D28" i="23"/>
  <c r="C28" i="23"/>
  <c r="A28" i="23"/>
  <c r="E27" i="23"/>
  <c r="D27" i="23"/>
  <c r="C27" i="23"/>
  <c r="A27" i="23"/>
  <c r="E26" i="23"/>
  <c r="D26" i="23"/>
  <c r="C26" i="23"/>
  <c r="A26" i="23"/>
  <c r="E25" i="23"/>
  <c r="D25" i="23"/>
  <c r="C25" i="23"/>
  <c r="A25" i="23"/>
  <c r="E24" i="23"/>
  <c r="D24" i="23"/>
  <c r="C24" i="23"/>
  <c r="A24" i="23"/>
  <c r="E23" i="23"/>
  <c r="D23" i="23"/>
  <c r="C23" i="23"/>
  <c r="A23" i="23"/>
  <c r="E22" i="23"/>
  <c r="D22" i="23"/>
  <c r="C22" i="23"/>
  <c r="A22" i="23"/>
  <c r="E21" i="23"/>
  <c r="D21" i="23"/>
  <c r="C21" i="23"/>
  <c r="A21" i="23"/>
  <c r="E20" i="23"/>
  <c r="D20" i="23"/>
  <c r="C20" i="23"/>
  <c r="A20" i="23"/>
  <c r="E19" i="23"/>
  <c r="D19" i="23"/>
  <c r="C19" i="23"/>
  <c r="A19" i="23"/>
  <c r="E18" i="23"/>
  <c r="D18" i="23"/>
  <c r="C18" i="23"/>
  <c r="A18" i="23"/>
  <c r="E17" i="23"/>
  <c r="D17" i="23"/>
  <c r="C17" i="23"/>
  <c r="A17" i="23"/>
  <c r="E16" i="23"/>
  <c r="D16" i="23"/>
  <c r="C16" i="23"/>
  <c r="A16" i="23"/>
  <c r="E15" i="23"/>
  <c r="D15" i="23"/>
  <c r="C15" i="23"/>
  <c r="A15" i="23"/>
  <c r="E14" i="23"/>
  <c r="D14" i="23"/>
  <c r="C14" i="23"/>
  <c r="A14" i="23"/>
  <c r="E13" i="23"/>
  <c r="D13" i="23"/>
  <c r="C13" i="23"/>
  <c r="A13" i="23"/>
  <c r="E12" i="23"/>
  <c r="D12" i="23"/>
  <c r="C12" i="23"/>
  <c r="A12" i="23"/>
  <c r="E11" i="23"/>
  <c r="D11" i="23"/>
  <c r="C11" i="23"/>
  <c r="A11" i="23"/>
  <c r="E10" i="23"/>
  <c r="D10" i="23"/>
  <c r="A10" i="23"/>
  <c r="E9" i="23"/>
  <c r="D9" i="23"/>
  <c r="C9" i="23"/>
  <c r="A9" i="23"/>
  <c r="E8" i="23"/>
  <c r="D8" i="23"/>
  <c r="A8" i="23"/>
  <c r="E7" i="23"/>
  <c r="D7" i="23"/>
  <c r="A7" i="23"/>
  <c r="E6" i="23"/>
  <c r="D6" i="23"/>
  <c r="A6" i="23"/>
  <c r="E5" i="23"/>
  <c r="D5" i="23"/>
  <c r="A5" i="23"/>
  <c r="E4" i="23"/>
  <c r="D4" i="23"/>
  <c r="A4" i="23"/>
  <c r="E3" i="23"/>
  <c r="D3" i="23"/>
  <c r="A3" i="23"/>
  <c r="E2" i="23"/>
  <c r="D2" i="23"/>
  <c r="A2" i="23"/>
  <c r="A2" i="2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2" i="1"/>
  <c r="A2" i="19"/>
  <c r="A2" i="18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2" i="17"/>
  <c r="A2" i="14"/>
  <c r="A2" i="13"/>
  <c r="A2" i="12"/>
  <c r="A2" i="11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" i="7"/>
  <c r="A2" i="6"/>
  <c r="A2" i="5"/>
  <c r="A2" i="2"/>
  <c r="G2" i="2"/>
  <c r="A3" i="2"/>
  <c r="G3" i="2"/>
  <c r="A4" i="2"/>
  <c r="G4" i="2"/>
  <c r="A5" i="2"/>
  <c r="G5" i="2"/>
  <c r="A6" i="2"/>
  <c r="G6" i="2"/>
  <c r="A7" i="2"/>
  <c r="G7" i="2"/>
  <c r="A8" i="2"/>
  <c r="G8" i="2"/>
  <c r="A9" i="2"/>
  <c r="G9" i="2"/>
  <c r="A10" i="2"/>
  <c r="G10" i="2"/>
  <c r="A11" i="2"/>
  <c r="G11" i="2"/>
  <c r="A12" i="2"/>
  <c r="G12" i="2"/>
  <c r="A13" i="2"/>
  <c r="G13" i="2"/>
  <c r="A14" i="2"/>
  <c r="G14" i="2"/>
  <c r="A15" i="2"/>
  <c r="G15" i="2"/>
  <c r="A16" i="2"/>
  <c r="G16" i="2"/>
  <c r="A17" i="2"/>
  <c r="G17" i="2"/>
  <c r="A18" i="2"/>
  <c r="G18" i="2"/>
  <c r="A19" i="2"/>
  <c r="G19" i="2"/>
  <c r="A20" i="2"/>
  <c r="G20" i="2"/>
  <c r="A21" i="2"/>
  <c r="G21" i="2"/>
  <c r="A22" i="2"/>
  <c r="G22" i="2"/>
  <c r="A23" i="2"/>
  <c r="G23" i="2"/>
  <c r="A24" i="2"/>
  <c r="G24" i="2"/>
  <c r="A25" i="2"/>
  <c r="G25" i="2"/>
  <c r="A26" i="2"/>
  <c r="G26" i="2"/>
  <c r="A27" i="2"/>
  <c r="G27" i="2"/>
  <c r="A28" i="2"/>
  <c r="G28" i="2"/>
  <c r="A29" i="2"/>
  <c r="G29" i="2"/>
  <c r="A30" i="2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G30" i="2"/>
  <c r="F18" i="4"/>
  <c r="A3" i="17"/>
  <c r="A4" i="17" s="1"/>
  <c r="A5" i="17" s="1"/>
  <c r="A6" i="17" s="1"/>
  <c r="A7" i="17" s="1"/>
  <c r="A8" i="17" s="1"/>
  <c r="A9" i="17" s="1"/>
  <c r="F26" i="1"/>
  <c r="C10" i="23" s="1"/>
  <c r="F17" i="4"/>
  <c r="F16" i="4"/>
  <c r="F15" i="4"/>
  <c r="F14" i="4"/>
  <c r="F10" i="3"/>
  <c r="F9" i="3"/>
  <c r="C9" i="21" s="1"/>
  <c r="F8" i="3"/>
  <c r="F14" i="1"/>
  <c r="F13" i="1"/>
  <c r="C8" i="23" s="1"/>
  <c r="F12" i="1"/>
  <c r="F11" i="1"/>
  <c r="C7" i="23" s="1"/>
  <c r="F10" i="1"/>
  <c r="F9" i="1"/>
  <c r="C6" i="23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F3" i="4"/>
  <c r="F4" i="4"/>
  <c r="F5" i="4"/>
  <c r="F6" i="4"/>
  <c r="F7" i="4"/>
  <c r="F8" i="4"/>
  <c r="F9" i="4"/>
  <c r="F10" i="4"/>
  <c r="F11" i="4"/>
  <c r="F12" i="4"/>
  <c r="F13" i="4"/>
  <c r="F2" i="4"/>
  <c r="F3" i="3"/>
  <c r="F2" i="3"/>
  <c r="F4" i="3"/>
  <c r="F5" i="3"/>
  <c r="F6" i="3"/>
  <c r="F7" i="3"/>
  <c r="C8" i="21" s="1"/>
  <c r="F3" i="1"/>
  <c r="F2" i="1"/>
  <c r="C2" i="23" s="1"/>
  <c r="F4" i="1"/>
  <c r="F5" i="1"/>
  <c r="F6" i="1"/>
  <c r="F7" i="1"/>
  <c r="F8" i="1"/>
  <c r="A3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C7" i="21" l="1"/>
  <c r="D3" i="21"/>
  <c r="D4" i="21"/>
  <c r="C5" i="21"/>
  <c r="D5" i="21"/>
  <c r="D6" i="21"/>
  <c r="D7" i="21"/>
  <c r="D8" i="21"/>
  <c r="F8" i="21" s="1"/>
  <c r="G8" i="21" s="1"/>
  <c r="D9" i="21"/>
  <c r="D10" i="21"/>
  <c r="F10" i="21" s="1"/>
  <c r="G10" i="21" s="1"/>
  <c r="D11" i="21"/>
  <c r="D12" i="21"/>
  <c r="D13" i="21"/>
  <c r="F13" i="21" s="1"/>
  <c r="G13" i="21" s="1"/>
  <c r="D14" i="21"/>
  <c r="F14" i="21" s="1"/>
  <c r="G14" i="21" s="1"/>
  <c r="D15" i="21"/>
  <c r="F15" i="21" s="1"/>
  <c r="G15" i="21" s="1"/>
  <c r="D16" i="21"/>
  <c r="F16" i="21" s="1"/>
  <c r="G16" i="21" s="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2" i="21"/>
  <c r="C6" i="21"/>
  <c r="F9" i="21"/>
  <c r="G9" i="21"/>
  <c r="C5" i="23"/>
  <c r="C4" i="23"/>
  <c r="C3" i="23"/>
  <c r="F2" i="23"/>
  <c r="G2" i="23" s="1"/>
  <c r="F3" i="23"/>
  <c r="G3" i="23" s="1"/>
  <c r="F4" i="23"/>
  <c r="G4" i="23" s="1"/>
  <c r="F5" i="23"/>
  <c r="G5" i="23" s="1"/>
  <c r="F6" i="23"/>
  <c r="G6" i="23" s="1"/>
  <c r="F7" i="23"/>
  <c r="G7" i="23" s="1"/>
  <c r="F8" i="23"/>
  <c r="G8" i="23" s="1"/>
  <c r="F9" i="23"/>
  <c r="G9" i="23" s="1"/>
  <c r="F10" i="23"/>
  <c r="G10" i="23" s="1"/>
  <c r="G11" i="23"/>
  <c r="F11" i="23"/>
  <c r="G12" i="23"/>
  <c r="F12" i="23"/>
  <c r="F13" i="23"/>
  <c r="G13" i="23" s="1"/>
  <c r="F14" i="23"/>
  <c r="G14" i="23" s="1"/>
  <c r="F15" i="23"/>
  <c r="G15" i="23" s="1"/>
  <c r="F16" i="23"/>
  <c r="G16" i="23" s="1"/>
  <c r="F17" i="23"/>
  <c r="G17" i="23" s="1"/>
  <c r="G18" i="23"/>
  <c r="F18" i="23"/>
  <c r="G19" i="23"/>
  <c r="F19" i="23"/>
  <c r="G20" i="23"/>
  <c r="F20" i="23"/>
  <c r="G21" i="23"/>
  <c r="F21" i="23"/>
  <c r="G22" i="23"/>
  <c r="F22" i="23"/>
  <c r="G23" i="23"/>
  <c r="F23" i="23"/>
  <c r="G24" i="23"/>
  <c r="F24" i="23"/>
  <c r="G25" i="23"/>
  <c r="F25" i="23"/>
  <c r="G26" i="23"/>
  <c r="F26" i="23"/>
  <c r="G27" i="23"/>
  <c r="F27" i="23"/>
  <c r="G28" i="23"/>
  <c r="F28" i="23"/>
  <c r="G29" i="23"/>
  <c r="F29" i="23"/>
  <c r="G30" i="23"/>
  <c r="F30" i="23"/>
  <c r="G31" i="23"/>
  <c r="F31" i="23"/>
  <c r="G32" i="23"/>
  <c r="F32" i="23"/>
  <c r="G33" i="23"/>
  <c r="F33" i="23"/>
  <c r="G34" i="23"/>
  <c r="F34" i="23"/>
  <c r="G35" i="23"/>
  <c r="F35" i="23"/>
  <c r="G36" i="23"/>
  <c r="F36" i="23"/>
  <c r="G37" i="23"/>
  <c r="F37" i="23"/>
  <c r="G38" i="23"/>
  <c r="F38" i="23"/>
  <c r="G39" i="23"/>
  <c r="F39" i="23"/>
  <c r="G40" i="23"/>
  <c r="F40" i="23"/>
  <c r="G41" i="23"/>
  <c r="F41" i="23"/>
  <c r="G42" i="23"/>
  <c r="F42" i="23"/>
  <c r="G43" i="23"/>
  <c r="F43" i="23"/>
  <c r="G44" i="23"/>
  <c r="F44" i="23"/>
  <c r="G45" i="23"/>
  <c r="F45" i="23"/>
  <c r="G46" i="23"/>
  <c r="F46" i="23"/>
  <c r="G47" i="23"/>
  <c r="F47" i="23"/>
  <c r="G48" i="23"/>
  <c r="F48" i="23"/>
  <c r="G49" i="23"/>
  <c r="F49" i="23"/>
  <c r="G50" i="23"/>
  <c r="F50" i="23"/>
  <c r="G51" i="23"/>
  <c r="F51" i="23"/>
  <c r="G52" i="23"/>
  <c r="F52" i="23"/>
  <c r="G53" i="23"/>
  <c r="F53" i="23"/>
  <c r="G54" i="23"/>
  <c r="F54" i="23"/>
  <c r="G55" i="23"/>
  <c r="F55" i="23"/>
  <c r="G56" i="23"/>
  <c r="F56" i="23"/>
  <c r="G57" i="23"/>
  <c r="F57" i="23"/>
  <c r="G58" i="23"/>
  <c r="F58" i="23"/>
  <c r="G59" i="23"/>
  <c r="F59" i="23"/>
  <c r="G60" i="23"/>
  <c r="F60" i="23"/>
  <c r="G61" i="23"/>
  <c r="F61" i="23"/>
  <c r="G62" i="23"/>
  <c r="F62" i="23"/>
  <c r="G63" i="23"/>
  <c r="F63" i="23"/>
  <c r="G64" i="23"/>
  <c r="F64" i="23"/>
  <c r="G65" i="23"/>
  <c r="F65" i="23"/>
  <c r="G66" i="23"/>
  <c r="F66" i="23"/>
  <c r="G67" i="23"/>
  <c r="F67" i="23"/>
  <c r="G68" i="23"/>
  <c r="F68" i="23"/>
  <c r="G69" i="23"/>
  <c r="F69" i="23"/>
  <c r="G70" i="23"/>
  <c r="F70" i="23"/>
  <c r="G71" i="23"/>
  <c r="F71" i="23"/>
  <c r="G72" i="23"/>
  <c r="F72" i="23"/>
  <c r="G73" i="23"/>
  <c r="F73" i="23"/>
  <c r="G74" i="23"/>
  <c r="F74" i="23"/>
  <c r="G75" i="23"/>
  <c r="F75" i="23"/>
  <c r="G76" i="23"/>
  <c r="F76" i="23"/>
  <c r="G77" i="23"/>
  <c r="F77" i="23"/>
  <c r="G78" i="23"/>
  <c r="F78" i="23"/>
  <c r="G79" i="23"/>
  <c r="F79" i="23"/>
  <c r="G80" i="23"/>
  <c r="F80" i="23"/>
  <c r="G81" i="23"/>
  <c r="F81" i="23"/>
  <c r="G82" i="23"/>
  <c r="F82" i="23"/>
  <c r="G83" i="23"/>
  <c r="F83" i="23"/>
  <c r="G84" i="23"/>
  <c r="F84" i="23"/>
  <c r="G85" i="23"/>
  <c r="F85" i="23"/>
  <c r="G86" i="23"/>
  <c r="F86" i="23"/>
  <c r="G87" i="23"/>
  <c r="F87" i="23"/>
  <c r="G88" i="23"/>
  <c r="F88" i="23"/>
  <c r="G89" i="23"/>
  <c r="F89" i="23"/>
  <c r="G90" i="23"/>
  <c r="F90" i="23"/>
  <c r="G91" i="23"/>
  <c r="F91" i="23"/>
  <c r="G92" i="23"/>
  <c r="F92" i="23"/>
  <c r="G93" i="23"/>
  <c r="F93" i="23"/>
  <c r="G94" i="23"/>
  <c r="F94" i="23"/>
  <c r="G95" i="23"/>
  <c r="F95" i="23"/>
  <c r="G96" i="23"/>
  <c r="F96" i="23"/>
  <c r="G97" i="23"/>
  <c r="F97" i="23"/>
  <c r="G98" i="23"/>
  <c r="F98" i="23"/>
  <c r="G99" i="23"/>
  <c r="F99" i="23"/>
  <c r="G100" i="23"/>
  <c r="F100" i="23"/>
  <c r="G101" i="23"/>
  <c r="F101" i="23"/>
  <c r="G102" i="23"/>
  <c r="F102" i="23"/>
  <c r="G103" i="23"/>
  <c r="F103" i="23"/>
  <c r="G104" i="23"/>
  <c r="F104" i="23"/>
  <c r="G105" i="23"/>
  <c r="F105" i="23"/>
  <c r="G106" i="23"/>
  <c r="F106" i="23"/>
  <c r="G107" i="23"/>
  <c r="F107" i="23"/>
  <c r="G108" i="23"/>
  <c r="F108" i="23"/>
  <c r="G109" i="23"/>
  <c r="F109" i="23"/>
  <c r="G110" i="23"/>
  <c r="F110" i="23"/>
  <c r="G111" i="23"/>
  <c r="F111" i="23"/>
  <c r="G112" i="23"/>
  <c r="F112" i="23"/>
  <c r="G113" i="23"/>
  <c r="F113" i="23"/>
  <c r="G114" i="23"/>
  <c r="F114" i="23"/>
  <c r="G115" i="23"/>
  <c r="F115" i="23"/>
  <c r="G116" i="23"/>
  <c r="F116" i="23"/>
  <c r="G117" i="23"/>
  <c r="F117" i="23"/>
  <c r="G118" i="23"/>
  <c r="F118" i="23"/>
  <c r="G119" i="23"/>
  <c r="F119" i="23"/>
  <c r="G120" i="23"/>
  <c r="F120" i="23"/>
  <c r="G121" i="23"/>
  <c r="F121" i="23"/>
  <c r="G122" i="23"/>
  <c r="F122" i="23"/>
  <c r="G123" i="23"/>
  <c r="F123" i="23"/>
  <c r="G124" i="23"/>
  <c r="F124" i="23"/>
  <c r="G125" i="23"/>
  <c r="F125" i="23"/>
  <c r="G126" i="23"/>
  <c r="F126" i="23"/>
  <c r="G127" i="23"/>
  <c r="F127" i="23"/>
  <c r="G128" i="23"/>
  <c r="F128" i="23"/>
  <c r="G129" i="23"/>
  <c r="F129" i="23"/>
  <c r="G130" i="23"/>
  <c r="F130" i="23"/>
  <c r="G131" i="23"/>
  <c r="F131" i="23"/>
  <c r="G132" i="23"/>
  <c r="F132" i="23"/>
  <c r="G133" i="23"/>
  <c r="F133" i="23"/>
  <c r="G134" i="23"/>
  <c r="F134" i="23"/>
  <c r="G135" i="23"/>
  <c r="F135" i="23"/>
  <c r="G136" i="23"/>
  <c r="F136" i="23"/>
  <c r="G137" i="23"/>
  <c r="F137" i="23"/>
  <c r="G138" i="23"/>
  <c r="F138" i="23"/>
  <c r="G139" i="23"/>
  <c r="F139" i="23"/>
  <c r="G140" i="23"/>
  <c r="F140" i="23"/>
  <c r="G141" i="23"/>
  <c r="F141" i="23"/>
  <c r="G142" i="23"/>
  <c r="F142" i="23"/>
  <c r="F6" i="21" l="1"/>
  <c r="G6" i="21"/>
  <c r="F5" i="21"/>
  <c r="G5" i="21"/>
  <c r="F7" i="21"/>
  <c r="G7" i="21"/>
  <c r="F2" i="21"/>
  <c r="G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1CE448-1FA4-4158-B6F1-8FAC3D22AE40}" keepAlive="1" name="Запрос — TelegramTable" description="Соединение с запросом &quot;TelegramTable&quot; в книге." type="5" refreshedVersion="7" background="1" saveData="1">
    <dbPr connection="Provider=Microsoft.Mashup.OleDb.1;Data Source=$Workbook$;Location=TelegramTable;Extended Properties=&quot;&quot;" command="SELECT * FROM [TelegramTable]"/>
  </connection>
</connections>
</file>

<file path=xl/sharedStrings.xml><?xml version="1.0" encoding="utf-8"?>
<sst xmlns="http://schemas.openxmlformats.org/spreadsheetml/2006/main" count="2508" uniqueCount="500">
  <si>
    <t>Дата</t>
  </si>
  <si>
    <t>timestamp</t>
  </si>
  <si>
    <t>school</t>
  </si>
  <si>
    <t>role</t>
  </si>
  <si>
    <t>topic</t>
  </si>
  <si>
    <t>clean_branch</t>
  </si>
  <si>
    <t>clean_floor</t>
  </si>
  <si>
    <t>clean_classroom</t>
  </si>
  <si>
    <t>clean_specific_place</t>
  </si>
  <si>
    <t>clean_problem_text</t>
  </si>
  <si>
    <t>clean_condition_3</t>
  </si>
  <si>
    <t>temp_location</t>
  </si>
  <si>
    <t>temp_condition_choice</t>
  </si>
  <si>
    <t>food_problem</t>
  </si>
  <si>
    <t>study_class_number</t>
  </si>
  <si>
    <t>study_liter</t>
  </si>
  <si>
    <t>study_topic</t>
  </si>
  <si>
    <t>schedule_problem</t>
  </si>
  <si>
    <t>schedule_subject</t>
  </si>
  <si>
    <t>schedule_date</t>
  </si>
  <si>
    <t>subject</t>
  </si>
  <si>
    <t>subject_problem</t>
  </si>
  <si>
    <t>discipline_problem</t>
  </si>
  <si>
    <t>discipline_student_name</t>
  </si>
  <si>
    <t>complaint_area</t>
  </si>
  <si>
    <t>complaint_text</t>
  </si>
  <si>
    <t>idea_area</t>
  </si>
  <si>
    <t>idea_effect</t>
  </si>
  <si>
    <t>idea_description</t>
  </si>
  <si>
    <t>idea_author</t>
  </si>
  <si>
    <t>tech_issue</t>
  </si>
  <si>
    <t>tech_room</t>
  </si>
  <si>
    <t>security_category</t>
  </si>
  <si>
    <t>security_incident_type</t>
  </si>
  <si>
    <t>security_incident_desc</t>
  </si>
  <si>
    <t>security_guard_issue</t>
  </si>
  <si>
    <t>security_hazard_issue</t>
  </si>
  <si>
    <t>extra_info</t>
  </si>
  <si>
    <t>want_callback</t>
  </si>
  <si>
    <t>contact_info</t>
  </si>
  <si>
    <t>Binom school им. А. Кекилбаева</t>
  </si>
  <si>
    <t>🧑‍🎓 Оқушы / Ученик</t>
  </si>
  <si>
    <t>🧽 Тазалық / Чистота (кластар, ортақ орындар, температура)</t>
  </si>
  <si>
    <t>🏢 Ортақ орындар тазалығы / Чистота мест общего пользования</t>
  </si>
  <si>
    <t>Қауіпсіздік бұзушылығы / Нарушение безопасности – сырғанақ еден, сымдар / скользкий пол, провода</t>
  </si>
  <si>
    <t>Нашар / Плохое</t>
  </si>
  <si>
    <t>002</t>
  </si>
  <si>
    <t>Иә / Да</t>
  </si>
  <si>
    <t>Binom School им. А. Бөкейхана</t>
  </si>
  <si>
    <t>👨‍🏫 Қызметкер / Сотрудник</t>
  </si>
  <si>
    <t>🌡 Температуралық режим / Температурный режим</t>
  </si>
  <si>
    <t>Спортзал / Спортзал</t>
  </si>
  <si>
    <t>Суық / Холодно</t>
  </si>
  <si>
    <t>003</t>
  </si>
  <si>
    <t>Binom School им. Қадыр Мырза Әлі</t>
  </si>
  <si>
    <t>👨‍👩‍👦 Ата-ана / Родитель</t>
  </si>
  <si>
    <t>🍽 Асхана / Питание</t>
  </si>
  <si>
    <t>004</t>
  </si>
  <si>
    <t>🔔 Оқу процесі / Учебный процесс</t>
  </si>
  <si>
    <t>О</t>
  </si>
  <si>
    <t>📅 Сабақ кестесі және срывы / Расписание и срывы уроков</t>
  </si>
  <si>
    <t>🗓 Кестеде қате / Ошибка в расписании</t>
  </si>
  <si>
    <t>Ағылшын тілі</t>
  </si>
  <si>
    <t>005</t>
  </si>
  <si>
    <t>Binom school Школа-лицей им. Аль-Фараби</t>
  </si>
  <si>
    <t>Я</t>
  </si>
  <si>
    <t>👩‍🏫 Мектептегі тәртіп / Дисциплина в школе</t>
  </si>
  <si>
    <t>🧢 Мектеп формасын сақтамау / Несоблюдение школьной формы</t>
  </si>
  <si>
    <t>006</t>
  </si>
  <si>
    <t>Ү</t>
  </si>
  <si>
    <t>📚 Пәндер / Учебные предметы</t>
  </si>
  <si>
    <t>Тарих</t>
  </si>
  <si>
    <t>🤔 Мұғалімнің түсіндіруі қиын / Сложно понять объяснение учителя</t>
  </si>
  <si>
    <t>007</t>
  </si>
  <si>
    <t>Binom Школа-лицей им. Динмухаммеда Кунаева</t>
  </si>
  <si>
    <t>💡 Жаңа идеялар / Новые инициативы</t>
  </si>
  <si>
    <t>💻 Цифрландыру / Цифровизация</t>
  </si>
  <si>
    <t>000000</t>
  </si>
  <si>
    <t>Жоқ / Нет</t>
  </si>
  <si>
    <t>⚠ Қауіпсіздік / Безопасность</t>
  </si>
  <si>
    <t>🚨 Инцидент / Инцидент</t>
  </si>
  <si>
    <t>🪑 Мүлікті зақымдау қауіптілікпен / Повреждение имущества с риском</t>
  </si>
  <si>
    <t>kjafihh</t>
  </si>
  <si>
    <t>💧 Ресурстарды үнемдеу / Экономия ресурсов</t>
  </si>
  <si>
    <t>1234</t>
  </si>
  <si>
    <t>Һ</t>
  </si>
  <si>
    <t>⏱ Үзілістер қолайсыз / Перемены слишком короткие или длинные</t>
  </si>
  <si>
    <t>fs</t>
  </si>
  <si>
    <t>asdfadf</t>
  </si>
  <si>
    <t>👮 Күзет жұмысы / Вопросы охраны</t>
  </si>
  <si>
    <t>🚶‍♂️ Посторонный адамның кіруі / Пропуск посторонних</t>
  </si>
  <si>
    <t>asdfsd</t>
  </si>
  <si>
    <t>Тәтті сусындардың (газдалған) сатылуы / Продажа сладких (газированных) напитков</t>
  </si>
  <si>
    <t>ytrd</t>
  </si>
  <si>
    <t>Ш</t>
  </si>
  <si>
    <t>asdf</t>
  </si>
  <si>
    <t>👨‍👩‍👦 Ұсыныстар мен шағымдар / Предложения и жалобы</t>
  </si>
  <si>
    <t>👨‍🏫 Мұғалімдердің жұмысы / Работа учителей</t>
  </si>
  <si>
    <t>adsf</t>
  </si>
  <si>
    <t>Binom school им. Ы. Алтынсарина</t>
  </si>
  <si>
    <t>🧹 Сынып тазалығы / Чистота классов</t>
  </si>
  <si>
    <t>🪑 Сынған жиһаз / Сломанная мебель</t>
  </si>
  <si>
    <t>У</t>
  </si>
  <si>
    <t>=</t>
  </si>
  <si>
    <t>ID</t>
  </si>
  <si>
    <t>Мектеп</t>
  </si>
  <si>
    <t>Время обхода</t>
  </si>
  <si>
    <t>роль</t>
  </si>
  <si>
    <t>Осмотрено кабинетов</t>
  </si>
  <si>
    <t>Этаж</t>
  </si>
  <si>
    <t>Кабинет</t>
  </si>
  <si>
    <t>Отклонение</t>
  </si>
  <si>
    <t>Состояние кабинета</t>
  </si>
  <si>
    <t>Действия</t>
  </si>
  <si>
    <t>Статус</t>
  </si>
  <si>
    <t>Фото/ссылка</t>
  </si>
  <si>
    <t>Источник данных</t>
  </si>
  <si>
    <t>Примечание (сюда входит пояснение про сломанный инвентарь)</t>
  </si>
  <si>
    <t>Кері байланыс</t>
  </si>
  <si>
    <t>Binom school им. А. Байтұрсынұлы </t>
  </si>
  <si>
    <t>Ата-ана / родитель</t>
  </si>
  <si>
    <t>Сынған жиһаз / Сломанная мебель</t>
  </si>
  <si>
    <t>✅ Жақсы / Хорошее</t>
  </si>
  <si>
    <t>Microsoft Forms</t>
  </si>
  <si>
    <t>Қызметкер / Сотрудник</t>
  </si>
  <si>
    <t>Еден лас / Грязный пол</t>
  </si>
  <si>
    <t>⚠ Орташа / Удовлетворительное</t>
  </si>
  <si>
    <t>[{"name":"image_Ержан Жиренбай.jpg","link":"https://ismagulovttbigroup-my.sharepoint.com/personal/kasimov_ba_bi_group/Documents/%D0%9F%D1%80%D0%B8%D0%BB%D0%BE%D0%B6%D0%B5%D0%BD%D0%B8%D1%8F/Microsoft%20Forms/%D0%9C%D0%B5%D0%BA%D1%82%D0%B5%D0%BF%D1%82%D1%96%20%D0%B1%D1%96%D1%80%D0%B3%D0%B5%20%D0%B6%D0%B0%D2%9B%D1%81%D0%B0%D1%80%D1%82%D0%B0%D0%BC%D1%8B%D0%B7!%20%D0%A1%D0%B4%D0%B5%D0%BB%D0%B0%D0%B5%D0%BC%20%D1%88%D0%BA%D0%BE%D0%BB%D1%83%20%D0%BB%D1%83%D1%87%D1%88%D0%B5%20%D0%B2%D0%BC/%D0%92%D0%BE%D0%BF%D1%80%D0%BE%D1%81%201/image_%D0%95%D1%80%D0%B6%D0%B0%D0%BD%20%D0%96%D0%B8%D1%80%D0%B5%D0%BD%D0%B1%D0%B0%D0%B9.jpg","id":"01NSFUTPDJSWT5BZ46QBD2FDZFYD34ZSZY","type":null,"size":2598472,"referenceId":"01NSFUTPFZ5OLUAC35DBFKSYQIUQLRWRY7","driveId":"b!ghBVbQ-jkk-a4QCuXRT0WmfcPPj2gJ9Pt3lORe9gvtnI6aS-NgcWRISpHFuTbOuu","status":1,"uploadSessionUrl":null}]</t>
  </si>
  <si>
    <t>Пошпв</t>
  </si>
  <si>
    <t>Оқушы / Ученик</t>
  </si>
  <si>
    <t>сьмли</t>
  </si>
  <si>
    <t>Терезе жабылмайды / Не закрывается окно</t>
  </si>
  <si>
    <t>Қоқыс шығарылмаған / Мусор не вынесен</t>
  </si>
  <si>
    <t>порл</t>
  </si>
  <si>
    <t>Binom school им. Қ. Сәтбаева</t>
  </si>
  <si>
    <t>Лслмл</t>
  </si>
  <si>
    <t>❌ Нашар / Плохое</t>
  </si>
  <si>
    <t>Riviera International School</t>
  </si>
  <si>
    <t>FARABI SCHOOL ATYRAU</t>
  </si>
  <si>
    <t>Директор</t>
  </si>
  <si>
    <t xml:space="preserve"> 9:30:59 AM</t>
  </si>
  <si>
    <t>Шаруашылық меңгерушісі</t>
  </si>
  <si>
    <t>Forms</t>
  </si>
  <si>
    <t xml:space="preserve"> 10:46:57 AM</t>
  </si>
  <si>
    <t xml:space="preserve"> 10:48:59 AM</t>
  </si>
  <si>
    <t xml:space="preserve"> 10:02:59 AM</t>
  </si>
  <si>
    <t xml:space="preserve"> 10:03:45 AM</t>
  </si>
  <si>
    <t xml:space="preserve"> 10:43:33 AM</t>
  </si>
  <si>
    <t xml:space="preserve"> 11:36:35 AM</t>
  </si>
  <si>
    <t xml:space="preserve"> 1:17:39 PM</t>
  </si>
  <si>
    <t xml:space="preserve"> 1:18:13 PM</t>
  </si>
  <si>
    <t xml:space="preserve"> 1:19:27 PM</t>
  </si>
  <si>
    <t xml:space="preserve"> 6:08:13 PM</t>
  </si>
  <si>
    <t>Медициналық қызметкер</t>
  </si>
  <si>
    <t xml:space="preserve"> 6:10:33 PM</t>
  </si>
  <si>
    <t xml:space="preserve"> 6:13:25 PM</t>
  </si>
  <si>
    <t>Директордың орынбасарлары</t>
  </si>
  <si>
    <t xml:space="preserve"> 6:16:38 PM</t>
  </si>
  <si>
    <t xml:space="preserve"> 6:20:03 PM</t>
  </si>
  <si>
    <t>ЕҚжЕ инженері (еңбек қорғау және қауіпсіздік инженері) БиОТ</t>
  </si>
  <si>
    <t>FARABI SCHOOL SHYMKENT</t>
  </si>
  <si>
    <t xml:space="preserve"> 3:23:27 AM</t>
  </si>
  <si>
    <t>Binom school Авангард</t>
  </si>
  <si>
    <t xml:space="preserve"> 3:24:04 AM</t>
  </si>
  <si>
    <t xml:space="preserve"> 3:29:39 AM</t>
  </si>
  <si>
    <t xml:space="preserve"> 3:31:05 AM</t>
  </si>
  <si>
    <t xml:space="preserve"> 3:31:38 AM</t>
  </si>
  <si>
    <t xml:space="preserve"> 3:40:21 AM</t>
  </si>
  <si>
    <t xml:space="preserve"> 3:41:53 AM</t>
  </si>
  <si>
    <t xml:space="preserve"> 5:14:39 AM</t>
  </si>
  <si>
    <t xml:space="preserve"> 5:36:42 AM</t>
  </si>
  <si>
    <t>Пролита жидкость</t>
  </si>
  <si>
    <t xml:space="preserve"> 9:18:34 AM</t>
  </si>
  <si>
    <t xml:space="preserve"> 9:19:56 AM</t>
  </si>
  <si>
    <t xml:space="preserve"> 9:41:57 AM</t>
  </si>
  <si>
    <t>Binom ​Школа-лицей им. Динмухаммеда Кунаева</t>
  </si>
  <si>
    <t xml:space="preserve"> 10:11:50 AM</t>
  </si>
  <si>
    <t xml:space="preserve"> 10:12:26 AM</t>
  </si>
  <si>
    <t>Другое</t>
  </si>
  <si>
    <t xml:space="preserve">
8/27/2025 </t>
  </si>
  <si>
    <t xml:space="preserve">
8/27/2025</t>
  </si>
  <si>
    <t xml:space="preserve"> 12:48:00 PM</t>
  </si>
  <si>
    <t>Роль</t>
  </si>
  <si>
    <t>Осмотрено локаций</t>
  </si>
  <si>
    <t>Локация_ЧШ</t>
  </si>
  <si>
    <t>Этаж_ЧШ</t>
  </si>
  <si>
    <t>Место_ЧШ</t>
  </si>
  <si>
    <t>Тип проблемы_ЧШ</t>
  </si>
  <si>
    <t>Состояние_ЧШ</t>
  </si>
  <si>
    <t>Принятые меры_ЧШ</t>
  </si>
  <si>
    <t>Статус_ЧШ</t>
  </si>
  <si>
    <t>Фото/ссылка_ЧШ</t>
  </si>
  <si>
    <t>Источник данных_ЧШ</t>
  </si>
  <si>
    <t>контакты по обратной связи_ЧШ</t>
  </si>
  <si>
    <t>Дәліз / Коридор</t>
  </si>
  <si>
    <t>Лас / Грязь – еден, қабырға, иіс / пол, стены, запах</t>
  </si>
  <si>
    <t>Ьалм</t>
  </si>
  <si>
    <t>Су ағуы / Утечка воды – кран, құбыр / краны, трубы</t>
  </si>
  <si>
    <t>Баспалдақ / Лестница</t>
  </si>
  <si>
    <t>Фойе (холл) / Холл</t>
  </si>
  <si>
    <t>Асхана аймағы / Зона столовой</t>
  </si>
  <si>
    <t>Әжетхана / Санузел</t>
  </si>
  <si>
    <t>ффф</t>
  </si>
  <si>
    <t>ыыы</t>
  </si>
  <si>
    <t>wwe</t>
  </si>
  <si>
    <t>wewe</t>
  </si>
  <si>
    <t xml:space="preserve"> 11:31:02 AM</t>
  </si>
  <si>
    <t xml:space="preserve"> 6:21:52 PM</t>
  </si>
  <si>
    <t>reryhfg</t>
  </si>
  <si>
    <t xml:space="preserve"> 3:17:20 AM</t>
  </si>
  <si>
    <t xml:space="preserve"> 3:18:08 AM</t>
  </si>
  <si>
    <t>Спортзал</t>
  </si>
  <si>
    <t xml:space="preserve"> 3:19:48 AM</t>
  </si>
  <si>
    <t>Дәретхана</t>
  </si>
  <si>
    <t>Жабдықтың ақауы / Неисправное оборудование – шам, техника / освещение, техника</t>
  </si>
  <si>
    <t xml:space="preserve"> 3:57:44 AM</t>
  </si>
  <si>
    <t>Қоқыс шығарылмаған / Мусор не вынесен – қоқыс жәшігі толы / переполненные урны</t>
  </si>
  <si>
    <t xml:space="preserve"> 12:33:24 PM</t>
  </si>
  <si>
    <t xml:space="preserve"> 4:37:19 AM</t>
  </si>
  <si>
    <t>№</t>
  </si>
  <si>
    <t>Удовлетворительное</t>
  </si>
  <si>
    <t>Плохое</t>
  </si>
  <si>
    <t>Индекс чистоты кабинетов</t>
  </si>
  <si>
    <t>Общее состояние</t>
  </si>
  <si>
    <t>Локация_ТР</t>
  </si>
  <si>
    <t>Этаж_ТР</t>
  </si>
  <si>
    <t>Место_ТР</t>
  </si>
  <si>
    <t>Тип проблемы_ТР</t>
  </si>
  <si>
    <t>Состояние_ТР</t>
  </si>
  <si>
    <t>Принятые меры_ТР</t>
  </si>
  <si>
    <t>Статус_ТР</t>
  </si>
  <si>
    <t>Фото/ссылка_ТР</t>
  </si>
  <si>
    <t>Источник данных_ТР</t>
  </si>
  <si>
    <t>контакты по обратной связи_ТР</t>
  </si>
  <si>
    <t>Ыстық / Жарко</t>
  </si>
  <si>
    <t>место</t>
  </si>
  <si>
    <t>п</t>
  </si>
  <si>
    <t>мпро</t>
  </si>
  <si>
    <t>то</t>
  </si>
  <si>
    <t>про</t>
  </si>
  <si>
    <t>олд</t>
  </si>
  <si>
    <t>Бмлми</t>
  </si>
  <si>
    <t>Ьмлииом</t>
  </si>
  <si>
    <t>Лсомои</t>
  </si>
  <si>
    <t>санузел</t>
  </si>
  <si>
    <t>фффффф</t>
  </si>
  <si>
    <t>ййййййй</t>
  </si>
  <si>
    <t>вап</t>
  </si>
  <si>
    <t>Тип проблемы</t>
  </si>
  <si>
    <t>Категория риска</t>
  </si>
  <si>
    <t>Принятые меры</t>
  </si>
  <si>
    <t>контакты по обратной связи</t>
  </si>
  <si>
    <t>Салқын тағамдар / Блюда холодные</t>
  </si>
  <si>
    <t>Ыстық тамақтың болмауы / Отсутствие горячего питания</t>
  </si>
  <si>
    <t>[{"name":"17557482241511191039183376660974_Балкан Касимов.jpg","link":"https://ismagulovttbigroup-my.sharepoint.com/personal/kasimov_ba_bi_group/Documents/%D0%9F%D1%80%D0%B8%D0%BB%D0%BE%D0%B6%D0%B5%D0%BD%D0%B8%D1%8F/Microsoft%20Forms/%D0%9C%D0%B5%D0%BA%D1%82%D0%B5%D0%BF%D1%82%D1%96%20%D0%B1%D1%96%D1%80%D0%B3%D0%B5%20%D0%B6%D0%B0%D2%9B%D1%81%D0%B0%D1%80%D1%82%D0%B0%D0%BC%D1%8B%D0%B7!%20%D0%A1%D0%B4%D0%B5%D0%BB%D0%B0%D0%B5%D0%BC%20%D1%88%D0%BA%D0%BE%D0%BB%D1%83%20%D0%BB%D1%83%D1%87%D1%88%D0%B5%20%D0%B2%D0%BC/%D0%92%D0%BE%D0%BF%D1%80%D0%BE%D1%81%201/17557482241511191039183376660974_%D0%91%D0%B0%D0%BB%D0%BA%D0%B0%D0%BD%20%D0%9A%D0%B0%D1%81%D0%B8%D0%BC%D0%BE%D0%B2.jpg","id":"01NSFUTPEBB6ZXVNVSW5GY4OMXCVRXW53S","type":null,"size":4987466,"referenceId":"01NSFUTPFZ5OLUAC35DBFKSYQIUQLRWRY7","driveId":"b!ghBVbQ-jkk-a4QCuXRT0WmfcPPj2gJ9Pt3lORe9gvtnI6aS-NgcWRISpHFuTbOuu","status":1,"uploadSessionUrl":null}]</t>
  </si>
  <si>
    <t>Бүл тест рнжиміндегі ақпарат</t>
  </si>
  <si>
    <t>Кезек &gt; 10 минут / Очереди &gt; 10 мин</t>
  </si>
  <si>
    <t>Тамақтанудың бірсарындығы / Однообразие питания</t>
  </si>
  <si>
    <t>Бағаның жоғары болуы / Завышенные цены</t>
  </si>
  <si>
    <t>Санитарлық нормалардың бұзылуы / Нарушение санитарных норм</t>
  </si>
  <si>
    <t>Уақыт жетіспеуі / Не хватает времени</t>
  </si>
  <si>
    <t>Карным аш</t>
  </si>
  <si>
    <t>ммм</t>
  </si>
  <si>
    <t>ккк</t>
  </si>
  <si>
    <t>еее</t>
  </si>
  <si>
    <t>ііі</t>
  </si>
  <si>
    <t>фффф</t>
  </si>
  <si>
    <t xml:space="preserve"> 10:52:47 AM</t>
  </si>
  <si>
    <t xml:space="preserve"> 5:17:28 AM</t>
  </si>
  <si>
    <t>Тип проблемы_расписание</t>
  </si>
  <si>
    <t>Сынып_расписание</t>
  </si>
  <si>
    <t>Литер расписание</t>
  </si>
  <si>
    <t>Предмет_расписание</t>
  </si>
  <si>
    <t>Дата_расписание</t>
  </si>
  <si>
    <t>Принятые меры_расписание</t>
  </si>
  <si>
    <t>Статус_расписание</t>
  </si>
  <si>
    <t>Фото/ссылка_расписание</t>
  </si>
  <si>
    <t>контакты по обратной связи_расписание</t>
  </si>
  <si>
    <t>Б</t>
  </si>
  <si>
    <t>➕ Кестеде пәндері қиындығы ескерілмеген/ Не учтена сложность предметов</t>
  </si>
  <si>
    <t>В</t>
  </si>
  <si>
    <t>⏳ Сабақ толық өткізілмеді / Урок состоялся частично</t>
  </si>
  <si>
    <t>Г</t>
  </si>
  <si>
    <t>Химия</t>
  </si>
  <si>
    <t>🔁 Кабинеттер алыс / Длинные переходы между кабинетами</t>
  </si>
  <si>
    <t>❌ Сабақ өткізілмеді / Урок не состоялся</t>
  </si>
  <si>
    <t>Қазақ тілі</t>
  </si>
  <si>
    <t>А</t>
  </si>
  <si>
    <t>Ғ</t>
  </si>
  <si>
    <t>Биология</t>
  </si>
  <si>
    <t>Л</t>
  </si>
  <si>
    <t>Д</t>
  </si>
  <si>
    <t>География</t>
  </si>
  <si>
    <t>И</t>
  </si>
  <si>
    <t>Ә</t>
  </si>
  <si>
    <t>Орыс тілі</t>
  </si>
  <si>
    <t>ллл</t>
  </si>
  <si>
    <t>булт</t>
  </si>
  <si>
    <t>балкан</t>
  </si>
  <si>
    <t>""""""""""""""""""""""""</t>
  </si>
  <si>
    <t>твлоыдтиоиварф</t>
  </si>
  <si>
    <t>иавы</t>
  </si>
  <si>
    <t>Физика</t>
  </si>
  <si>
    <t>azat</t>
  </si>
  <si>
    <t>aza</t>
  </si>
  <si>
    <t>az</t>
  </si>
  <si>
    <t>📅 Сабақ кестесі және сабақтың дұрыс өтпеуі / Расписание и срывы уроков</t>
  </si>
  <si>
    <t>Математика</t>
  </si>
  <si>
    <t>пп</t>
  </si>
  <si>
    <t>рр</t>
  </si>
  <si>
    <t>Тип проблемы предмет</t>
  </si>
  <si>
    <t>Предмет_предмет</t>
  </si>
  <si>
    <t>Сынып предмет</t>
  </si>
  <si>
    <t>Литер предмет</t>
  </si>
  <si>
    <t>Принятые меры_предмет</t>
  </si>
  <si>
    <t>Статус_предмет</t>
  </si>
  <si>
    <t>Фото/ссылка_предмет</t>
  </si>
  <si>
    <t>контакты по обратной связи_предмет</t>
  </si>
  <si>
    <t>📊 Бағалау әдісі / Система оценивания</t>
  </si>
  <si>
    <t>🏠 Үй жұмысы тым көп / Слишком много домашнего задания</t>
  </si>
  <si>
    <t>➕ Мұғалім тарапынан дөрекілік / Грубость со стороны учителя</t>
  </si>
  <si>
    <t>З</t>
  </si>
  <si>
    <t>Дене шынықтыру</t>
  </si>
  <si>
    <t>Омом</t>
  </si>
  <si>
    <t>ййй</t>
  </si>
  <si>
    <t>Тип проблемы дисциплина</t>
  </si>
  <si>
    <t>ФИО учащихся_дисциплина</t>
  </si>
  <si>
    <t>Сынып дисциплина</t>
  </si>
  <si>
    <t>Литер дисциплина</t>
  </si>
  <si>
    <t>Принятые меры_дисциплина</t>
  </si>
  <si>
    <t>Статус_дисциплина</t>
  </si>
  <si>
    <t>Фото/ссылка_дисциплина</t>
  </si>
  <si>
    <t>контакты по обратной связи_дисциплина</t>
  </si>
  <si>
    <t>⏱ Сабақтан &gt;10 мин кешігу / Отсутствие на уроке более 10 минут</t>
  </si>
  <si>
    <t>.</t>
  </si>
  <si>
    <t>🙅‍♂️ Тапсырманы орындаудан бас тарту, дөрекі мінез-құлық / Отказ выполнять задания, дерзкое поведение</t>
  </si>
  <si>
    <t>📲 Буллинг / Кибербуллинг</t>
  </si>
  <si>
    <t>🔊 Шу, назар аудармау, тәртіп бұзу / Шум, отвлечение, нарушение порядка</t>
  </si>
  <si>
    <t>🚬 Тыйым салынған заттарды пайдалану (шылым, вейп және т.б.) / Использование запрещённых предметов (сигареты, вейпы и т.п.)</t>
  </si>
  <si>
    <t>📱 Телефон немесе құрылғыны сабақта пайдалану / Использование телефона или гаджета на уроке</t>
  </si>
  <si>
    <t>ю</t>
  </si>
  <si>
    <t>азат</t>
  </si>
  <si>
    <t>ууу</t>
  </si>
  <si>
    <t>пппррр</t>
  </si>
  <si>
    <t>рев</t>
  </si>
  <si>
    <t>!!!!!!!!!!!!!!!!!!!!!!!!!!!!!</t>
  </si>
  <si>
    <t>n</t>
  </si>
  <si>
    <t>Ьаоаом</t>
  </si>
  <si>
    <t>Шмшмшм</t>
  </si>
  <si>
    <t>Тслсом</t>
  </si>
  <si>
    <t>Омоашс</t>
  </si>
  <si>
    <t>Лмлмои</t>
  </si>
  <si>
    <t>Лалмли</t>
  </si>
  <si>
    <t>IT қызметі</t>
  </si>
  <si>
    <t>ааа</t>
  </si>
  <si>
    <t>Тип проблемы  жалоба</t>
  </si>
  <si>
    <t>Описание жалоба</t>
  </si>
  <si>
    <t>🍽 Тамақ сапасы / Качество питания</t>
  </si>
  <si>
    <t xml:space="preserve">плохое качество
</t>
  </si>
  <si>
    <t>🍴 Тамақтануды ұйымдастыру / Организация питания</t>
  </si>
  <si>
    <t>📚 Оқу процесі / Учебный процесс</t>
  </si>
  <si>
    <t>плохое качество</t>
  </si>
  <si>
    <t>🧑‍🏫 Сынып жетекшісі / Классный руководитель</t>
  </si>
  <si>
    <t>🔄 Коммуникация және ақпарат / Коммуникации и информирование (например: родительские чаты, уведомления, работа администрации)</t>
  </si>
  <si>
    <t>🎭 Кружки және үйірмелер жұмысы / Организация кружковой работы</t>
  </si>
  <si>
    <t>🏫 Сыныптан тыс іс-шаралар / Внеклассная работа (мероприятия, конкурсы, экскурсии)</t>
  </si>
  <si>
    <t>📖 Ғылыми-әдістемелік жұмыс / Научно-методическая работа (качество программ, методики)</t>
  </si>
  <si>
    <t>паов</t>
  </si>
  <si>
    <t>car</t>
  </si>
  <si>
    <t>a</t>
  </si>
  <si>
    <t>ghj</t>
  </si>
  <si>
    <t>z</t>
  </si>
  <si>
    <t>fffffff</t>
  </si>
  <si>
    <t>fffffffffffffffffffffff</t>
  </si>
  <si>
    <t>Мосос</t>
  </si>
  <si>
    <t>Лмлм</t>
  </si>
  <si>
    <t>Осом</t>
  </si>
  <si>
    <t>dddddddd</t>
  </si>
  <si>
    <t>ddddddddd</t>
  </si>
  <si>
    <t>Психолог</t>
  </si>
  <si>
    <t>бұл мен Азат</t>
  </si>
  <si>
    <t>Азатик</t>
  </si>
  <si>
    <t>прпрпрпр</t>
  </si>
  <si>
    <t>Инцидент</t>
  </si>
  <si>
    <t>Описание инцидент</t>
  </si>
  <si>
    <t>Принятые меры_инцидент</t>
  </si>
  <si>
    <t>Статус_инцидент</t>
  </si>
  <si>
    <t>Фото/ссылка_инцидент</t>
  </si>
  <si>
    <t>контакты по обратной связи_инцидент</t>
  </si>
  <si>
    <t>🤕 Жеңіл жарақат / Лёгкая травма</t>
  </si>
  <si>
    <t xml:space="preserve">/
</t>
  </si>
  <si>
    <t>🏥 Ауыр жарақат / Тяжёлая травма</t>
  </si>
  <si>
    <t>/</t>
  </si>
  <si>
    <t>👊 Төбелес / Драка (оқушылар арасында / между учениками)</t>
  </si>
  <si>
    <t>🧑‍🏫 Мұғаліммен немесе қызметкермен қақтығыс / Конфликт с учителем или сотрудником</t>
  </si>
  <si>
    <t>🔥 Өртке байланысты жағдай / Ситуация, связанная с огнём</t>
  </si>
  <si>
    <t>💊 Дәрі-дәрмек немесе заттарды қолдану / Употребление подозрительных веществ</t>
  </si>
  <si>
    <t>😵 Естен тану немесе өзін жайсыз сезіну / Обморок или недомогание</t>
  </si>
  <si>
    <t>⚔ Қақтығыс қауіппен / Конфликт с угрозами</t>
  </si>
  <si>
    <t>//////</t>
  </si>
  <si>
    <t>Омоаоа</t>
  </si>
  <si>
    <t>Оаомом</t>
  </si>
  <si>
    <t>Ососшм</t>
  </si>
  <si>
    <t>aaaa</t>
  </si>
  <si>
    <t>📱 Буллинг / кибербуллинг / Буллинг / кибербуллинг</t>
  </si>
  <si>
    <t>Осомши</t>
  </si>
  <si>
    <t>Омомгм</t>
  </si>
  <si>
    <t>Лсомши</t>
  </si>
  <si>
    <t xml:space="preserve"> 11:10:09 AM</t>
  </si>
  <si>
    <t>🩹 Орташа жарақат / Средняя травма</t>
  </si>
  <si>
    <t>"әі</t>
  </si>
  <si>
    <t>Охрана</t>
  </si>
  <si>
    <t>Принятые меры_охрана</t>
  </si>
  <si>
    <t>Статус_охрана</t>
  </si>
  <si>
    <t>Фото/ссылка_охрана</t>
  </si>
  <si>
    <t>контакты по обратной связи_охрана</t>
  </si>
  <si>
    <t>🚫 Пост бос тұр / Пост пустой ( работник охраны отсутствует на месте)</t>
  </si>
  <si>
    <t>🚶‍♂️ Посторонний адамның кіруі / Пропуск посторонних (охранник пропустил постороннего без проверки)</t>
  </si>
  <si>
    <t>🚪 Оқушыны рұқсатсыз жіберу / Несанкционированный выход ученика (отпустили ребёнка без звонка родителям или без разрешения)</t>
  </si>
  <si>
    <t>🗣 Қақтығыс постта / Конфликт на посту (ата-анамен жанжал, ақпарат бермеді / спор с родителем, отказ в информации, неприятный диалог)</t>
  </si>
  <si>
    <t>⏱ Уақтылы әрекет жасалмады / Нет реакции вовремя (охранник не вмешался, проигнорировал ситуацию)</t>
  </si>
  <si>
    <t>🙅 Дөрекі қарым-қатынас / Грубое поведение (грубость, невежливое обращение к ученикам или родителям)</t>
  </si>
  <si>
    <t>aaaaa</t>
  </si>
  <si>
    <t>dddddd</t>
  </si>
  <si>
    <t xml:space="preserve">Тмомо </t>
  </si>
  <si>
    <t>Осомм</t>
  </si>
  <si>
    <t>ddd</t>
  </si>
  <si>
    <t>Безопасность</t>
  </si>
  <si>
    <t>Принятые меры_безопасность</t>
  </si>
  <si>
    <t>Статус_безопасность</t>
  </si>
  <si>
    <t>Фото/ссылка_безопасность</t>
  </si>
  <si>
    <t>контакты по обратной связи_безопасность</t>
  </si>
  <si>
    <t>❄ Кіреберісте немесе жолдағы мұз / Обледенение у входа или на дорожках</t>
  </si>
  <si>
    <t>🪟 Терезе ашық тұр / Окно открыто без фиксации в опасной зоне</t>
  </si>
  <si>
    <t>⚠ Шығып тұрған қауіпті элемент / Выступающий элемент с риском травмы</t>
  </si>
  <si>
    <t>💧 Еден дымқыл немесе тайғақ, (ескерту белгісі жоқ)  / Мокрый или скользкий пол без предупреждения</t>
  </si>
  <si>
    <t>🔌 Ашық немесе зақымдалған электр сымдары / Открытая или повреждённая электропроводка</t>
  </si>
  <si>
    <t>🚪 Эвакуациялық есік жабық немесе бітелген / Эвакуационный выход закрыт или загромождён</t>
  </si>
  <si>
    <t>Тсом</t>
  </si>
  <si>
    <t>Аомом</t>
  </si>
  <si>
    <t>aaa</t>
  </si>
  <si>
    <t>проверка</t>
  </si>
  <si>
    <t>Сфера идеи</t>
  </si>
  <si>
    <t>Ожидаемый результат</t>
  </si>
  <si>
    <t>Описание идеи</t>
  </si>
  <si>
    <t>Автор идеи</t>
  </si>
  <si>
    <t>📚 Оқыту сапасын арттыру / Улучшение качества обучения</t>
  </si>
  <si>
    <t>⚙ Процесті оңтайландыру / Оптимизация процесса</t>
  </si>
  <si>
    <t>🛡 Қауіпсіздікті арттыру / Улучшение безопасности</t>
  </si>
  <si>
    <t>🪑 Жұмыс орнын жақсарту / Улучшение рабочего места</t>
  </si>
  <si>
    <t>П</t>
  </si>
  <si>
    <t>М</t>
  </si>
  <si>
    <t>Твомои</t>
  </si>
  <si>
    <t>Гвгмгм</t>
  </si>
  <si>
    <t>Рмрмин</t>
  </si>
  <si>
    <t>KKK</t>
  </si>
  <si>
    <t>HHHH</t>
  </si>
  <si>
    <t>HHHHH</t>
  </si>
  <si>
    <t>Омомои</t>
  </si>
  <si>
    <t>Омшмшмг</t>
  </si>
  <si>
    <t>никакой</t>
  </si>
  <si>
    <t>ничего</t>
  </si>
  <si>
    <t>Маратов Азат</t>
  </si>
  <si>
    <t>Номер кабинета</t>
  </si>
  <si>
    <t>Тип сбоя</t>
  </si>
  <si>
    <t>🌐 Интернет / Wi-Fi</t>
  </si>
  <si>
    <t>🖥 Компьютер / Ноутбук</t>
  </si>
  <si>
    <t>🧩 Платформа немесе БҚ (eKundelik, LMS, Teams, т.б.) / Платформа или ПО (eKundelik, LMS, Teams и др.)</t>
  </si>
  <si>
    <t>📽 Проектор / Интерактивті панель / Проектор / Интерактивная панель</t>
  </si>
  <si>
    <t>🖨 Принтер / Көшірме құрылғысы / Принтер / Копир</t>
  </si>
  <si>
    <t>Омомши</t>
  </si>
  <si>
    <t>әіәіә</t>
  </si>
  <si>
    <t>әіәіәіәіәі</t>
  </si>
  <si>
    <t xml:space="preserve"> 12:05:47 PM</t>
  </si>
  <si>
    <t>Іс жүргізуші</t>
  </si>
  <si>
    <r>
      <t>🙂 </t>
    </r>
    <r>
      <rPr>
        <b/>
        <sz val="11"/>
        <color rgb="FF000000"/>
        <rFont val="Calibri Light"/>
        <scheme val="major"/>
      </rPr>
      <t>Эмоциялық жағдай / Эмоциональное состояние</t>
    </r>
  </si>
  <si>
    <r>
      <t>🤝 </t>
    </r>
    <r>
      <rPr>
        <b/>
        <sz val="11"/>
        <color rgb="FF000000"/>
        <rFont val="Calibri Light"/>
        <scheme val="major"/>
      </rPr>
      <t>Қақтығыстар және қарым-қатынастар / Конфликты и взаимоотношения</t>
    </r>
  </si>
  <si>
    <r>
      <t>🚫 </t>
    </r>
    <r>
      <rPr>
        <b/>
        <sz val="11"/>
        <color rgb="FF000000"/>
        <rFont val="Calibri Light"/>
        <scheme val="major"/>
      </rPr>
      <t>Буллинг / кибербуллинг</t>
    </r>
  </si>
  <si>
    <r>
      <t>📖 </t>
    </r>
    <r>
      <rPr>
        <b/>
        <sz val="11"/>
        <color rgb="FF000000"/>
        <rFont val="Calibri Light"/>
        <scheme val="major"/>
      </rPr>
      <t>Оқудағы мәселелер / Проблемы в обучении</t>
    </r>
  </si>
  <si>
    <r>
      <t>⚠️ </t>
    </r>
    <r>
      <rPr>
        <b/>
        <sz val="11"/>
        <color rgb="FF000000"/>
        <rFont val="Calibri Light"/>
        <scheme val="major"/>
      </rPr>
      <t>Дағдарыстық жағдайлар / Кризисные ситуации</t>
    </r>
  </si>
  <si>
    <r>
      <t>💬 </t>
    </r>
    <r>
      <rPr>
        <b/>
        <sz val="11"/>
        <color rgb="FF000000"/>
        <rFont val="Calibri Light"/>
        <scheme val="major"/>
      </rPr>
      <t>Профилактикалық әңгіме / консультация / Профилактическая беседа / консультация</t>
    </r>
  </si>
  <si>
    <r>
      <t>📌 </t>
    </r>
    <r>
      <rPr>
        <b/>
        <sz val="11"/>
        <color rgb="FF000000"/>
        <rFont val="Calibri Light"/>
        <scheme val="major"/>
      </rPr>
      <t>Басқа / Прочее</t>
    </r>
  </si>
  <si>
    <t>Барлығы_психолог</t>
  </si>
  <si>
    <r>
      <t>🍽 </t>
    </r>
    <r>
      <rPr>
        <b/>
        <sz val="8"/>
        <color rgb="FF000000"/>
        <rFont val="Arial"/>
      </rPr>
      <t>Ас қорыту жүйесі / ЖКТ (пищеварительная система)</t>
    </r>
  </si>
  <si>
    <t>Тұмау / ОРВИ и простудные заболевания</t>
  </si>
  <si>
    <r>
      <t>🤕 </t>
    </r>
    <r>
      <rPr>
        <b/>
        <sz val="8"/>
        <color rgb="FF000000"/>
        <rFont val="Arial"/>
      </rPr>
      <t>Жарақаттар / Травмы</t>
    </r>
  </si>
  <si>
    <r>
      <t>🌸 </t>
    </r>
    <r>
      <rPr>
        <b/>
        <sz val="8"/>
        <color rgb="FF000000"/>
        <rFont val="Arial"/>
      </rPr>
      <t>Аллергиялық реакциялар / Аллергические реакции</t>
    </r>
  </si>
  <si>
    <r>
      <t>🧠 </t>
    </r>
    <r>
      <rPr>
        <b/>
        <sz val="8"/>
        <color rgb="FF000000"/>
        <rFont val="Arial"/>
      </rPr>
      <t>Неврологиялық және жалпы жағдай / Неврологические и общее самочувствие</t>
    </r>
  </si>
  <si>
    <r>
      <t>♻️ </t>
    </r>
    <r>
      <rPr>
        <b/>
        <sz val="8"/>
        <color rgb="FF000000"/>
        <rFont val="Arial"/>
      </rPr>
      <t>Созылмалы аурулардың асқынуы / Обострение хронических заболеваний</t>
    </r>
  </si>
  <si>
    <r>
      <t>📌 </t>
    </r>
    <r>
      <rPr>
        <b/>
        <sz val="8"/>
        <color rgb="FF000000"/>
        <rFont val="Arial"/>
      </rPr>
      <t>Басқа / Прочее</t>
    </r>
  </si>
  <si>
    <t>Барлығы_медицина</t>
  </si>
  <si>
    <r>
      <t>👥 </t>
    </r>
    <r>
      <rPr>
        <b/>
        <sz val="8"/>
        <color rgb="FF000000"/>
        <rFont val="Arial"/>
      </rPr>
      <t>Барлығы / Всего учителей</t>
    </r>
  </si>
  <si>
    <r>
      <t>🤒 </t>
    </r>
    <r>
      <rPr>
        <b/>
        <sz val="8"/>
        <color rgb="FF000000"/>
        <rFont val="Arial"/>
      </rPr>
      <t>Ауырғанына байланысты / По болезни</t>
    </r>
  </si>
  <si>
    <r>
      <t>✈️ </t>
    </r>
    <r>
      <rPr>
        <b/>
        <sz val="8"/>
        <color rgb="FF000000"/>
        <rFont val="Arial"/>
      </rPr>
      <t>Іссапар / Командировка</t>
    </r>
  </si>
  <si>
    <r>
      <t>🏠 </t>
    </r>
    <r>
      <rPr>
        <b/>
        <sz val="8"/>
        <color rgb="FF000000"/>
        <rFont val="Arial"/>
      </rPr>
      <t>Жеке себептер / Личные причины</t>
    </r>
  </si>
  <si>
    <r>
      <t>🎓 </t>
    </r>
    <r>
      <rPr>
        <b/>
        <sz val="8"/>
        <color rgb="FF000000"/>
        <rFont val="Arial"/>
      </rPr>
      <t>Біліктілікті арттыру / Повышение квалификации</t>
    </r>
  </si>
  <si>
    <t>Школы</t>
  </si>
  <si>
    <t>Binom school им. А. Байтұрсынұлы</t>
  </si>
  <si>
    <t>Роли</t>
  </si>
  <si>
    <t>Кадр бөлімі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</si>
</sst>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d/m/yyyy;@"/>
  </numFmts>
  <fonts count="1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 Narrow"/>
      <family val="2"/>
      <charset val="204"/>
    </font>
    <font>
      <sz val="8"/>
      <color rgb="FF000000"/>
      <name val="Arial Narrow"/>
      <charset val="204"/>
    </font>
    <font>
      <b/>
      <sz val="8"/>
      <color rgb="FF000000"/>
      <name val="Arial Narrow"/>
      <family val="2"/>
      <charset val="204"/>
    </font>
    <font>
      <b/>
      <sz val="8"/>
      <color rgb="FF000000"/>
      <name val="Arial Narrow"/>
      <charset val="204"/>
    </font>
    <font>
      <sz val="11"/>
      <color rgb="FF242424"/>
      <name val="Segoe UI Web (Cyrillic)"/>
      <charset val="1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 Light"/>
      <scheme val="major"/>
    </font>
    <font>
      <sz val="8"/>
      <color rgb="FF000000"/>
      <name val="Arial"/>
    </font>
    <font>
      <b/>
      <sz val="8"/>
      <color rgb="FF000000"/>
      <name val="Arial"/>
    </font>
    <font>
      <sz val="11"/>
      <color rgb="FF242424"/>
      <name val="Aptos Narrow"/>
      <charset val="1"/>
    </font>
    <font>
      <sz val="11"/>
      <color rgb="FF000000"/>
      <name val="Segoe UI Web (Cyrillic)"/>
      <charset val="1"/>
    </font>
    <font>
      <b/>
      <sz val="8"/>
      <color rgb="FF242424"/>
      <name val="Aptos Narrow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9BC2E6"/>
      </top>
      <bottom style="thin">
        <color indexed="64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 style="thin">
        <color rgb="FF9BC2E6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2" fillId="0" borderId="6" xfId="0" applyFont="1" applyBorder="1" applyAlignment="1">
      <alignment wrapText="1"/>
    </xf>
    <xf numFmtId="0" fontId="4" fillId="2" borderId="3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5" fillId="2" borderId="5" xfId="0" applyFont="1" applyFill="1" applyBorder="1"/>
    <xf numFmtId="14" fontId="4" fillId="2" borderId="5" xfId="0" applyNumberFormat="1" applyFont="1" applyFill="1" applyBorder="1"/>
    <xf numFmtId="0" fontId="6" fillId="0" borderId="0" xfId="0" applyFont="1"/>
    <xf numFmtId="0" fontId="7" fillId="3" borderId="7" xfId="0" applyFont="1" applyFill="1" applyBorder="1"/>
    <xf numFmtId="0" fontId="8" fillId="4" borderId="7" xfId="0" applyFont="1" applyFill="1" applyBorder="1"/>
    <xf numFmtId="0" fontId="8" fillId="0" borderId="7" xfId="0" applyFont="1" applyBorder="1"/>
    <xf numFmtId="0" fontId="10" fillId="0" borderId="0" xfId="0" applyFont="1"/>
    <xf numFmtId="0" fontId="12" fillId="0" borderId="0" xfId="0" applyFont="1"/>
    <xf numFmtId="164" fontId="3" fillId="0" borderId="4" xfId="0" applyNumberFormat="1" applyFont="1" applyBorder="1" applyAlignment="1">
      <alignment wrapText="1"/>
    </xf>
    <xf numFmtId="164" fontId="4" fillId="2" borderId="5" xfId="0" applyNumberFormat="1" applyFont="1" applyFill="1" applyBorder="1"/>
    <xf numFmtId="164" fontId="12" fillId="0" borderId="0" xfId="0" applyNumberFormat="1" applyFont="1"/>
    <xf numFmtId="14" fontId="3" fillId="0" borderId="0" xfId="0" applyNumberFormat="1" applyFont="1" applyAlignment="1">
      <alignment wrapText="1"/>
    </xf>
    <xf numFmtId="14" fontId="4" fillId="2" borderId="3" xfId="0" applyNumberFormat="1" applyFont="1" applyFill="1" applyBorder="1"/>
    <xf numFmtId="0" fontId="13" fillId="0" borderId="0" xfId="0" applyFont="1"/>
    <xf numFmtId="22" fontId="0" fillId="0" borderId="0" xfId="0" applyNumberFormat="1"/>
    <xf numFmtId="14" fontId="0" fillId="0" borderId="0" xfId="0" applyNumberFormat="1"/>
    <xf numFmtId="0" fontId="2" fillId="0" borderId="2" xfId="0" applyFont="1" applyBorder="1"/>
    <xf numFmtId="0" fontId="2" fillId="5" borderId="9" xfId="0" applyFont="1" applyFill="1" applyBorder="1" applyAlignment="1">
      <alignment wrapText="1"/>
    </xf>
    <xf numFmtId="14" fontId="2" fillId="4" borderId="10" xfId="0" applyNumberFormat="1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9" fontId="2" fillId="5" borderId="11" xfId="0" applyNumberFormat="1" applyFont="1" applyFill="1" applyBorder="1" applyAlignment="1">
      <alignment wrapText="1"/>
    </xf>
    <xf numFmtId="0" fontId="2" fillId="0" borderId="8" xfId="0" applyFont="1" applyBorder="1"/>
    <xf numFmtId="0" fontId="4" fillId="3" borderId="2" xfId="0" applyFont="1" applyFill="1" applyBorder="1" applyAlignment="1">
      <alignment wrapText="1"/>
    </xf>
    <xf numFmtId="0" fontId="4" fillId="3" borderId="2" xfId="0" applyFont="1" applyFill="1" applyBorder="1"/>
    <xf numFmtId="0" fontId="14" fillId="0" borderId="0" xfId="0" applyFont="1"/>
    <xf numFmtId="2" fontId="2" fillId="0" borderId="2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165" fontId="2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65" fontId="0" fillId="0" borderId="0" xfId="0" applyNumberFormat="1"/>
    <xf numFmtId="16" fontId="0" fillId="0" borderId="0" xfId="0" applyNumberFormat="1"/>
    <xf numFmtId="0" fontId="0" fillId="6" borderId="0" xfId="0" applyFill="1"/>
  </cellXfs>
  <cellStyles count="1">
    <cellStyle name="Обычный" xfId="0" builtinId="0"/>
  </cellStyles>
  <dxfs count="329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0" formatCode="General"/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64" formatCode="[$-409]h:mm:ss\ AM/PM;@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numFmt numFmtId="19" formatCode="dd/mm/yyyy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charset val="204"/>
        <scheme val="none"/>
      </font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charset val="204"/>
        <scheme val="none"/>
      </font>
      <alignment horizontal="general" vertical="bottom" textRotation="0" wrapText="1" indent="0" justifyLastLine="0" shrinkToFit="0" readingOrder="0"/>
    </dxf>
    <dxf>
      <numFmt numFmtId="164" formatCode="[$-409]h:mm:ss\ AM/PM;@"/>
    </dxf>
    <dxf>
      <numFmt numFmtId="165" formatCode="d/m/yy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26C2327-2BE7-4855-BA1E-E55E6D5B9009}" autoFormatId="16" applyNumberFormats="0" applyBorderFormats="0" applyFontFormats="0" applyPatternFormats="0" applyAlignmentFormats="0" applyWidthHeightFormats="0">
  <queryTableRefresh nextId="40">
    <queryTableFields count="39">
      <queryTableField id="1" name="timestamp" tableColumnId="1"/>
      <queryTableField id="2" name="school" tableColumnId="2"/>
      <queryTableField id="3" name="role" tableColumnId="3"/>
      <queryTableField id="4" name="topic" tableColumnId="4"/>
      <queryTableField id="5" name="clean_branch" tableColumnId="5"/>
      <queryTableField id="6" name="clean_floor" tableColumnId="6"/>
      <queryTableField id="7" name="clean_classroom" tableColumnId="7"/>
      <queryTableField id="8" name="clean_specific_place" tableColumnId="8"/>
      <queryTableField id="9" name="clean_problem_text" tableColumnId="9"/>
      <queryTableField id="10" name="clean_condition_3" tableColumnId="10"/>
      <queryTableField id="11" name="temp_location" tableColumnId="11"/>
      <queryTableField id="12" name="temp_condition_choice" tableColumnId="12"/>
      <queryTableField id="13" name="food_problem" tableColumnId="13"/>
      <queryTableField id="14" name="study_class_number" tableColumnId="14"/>
      <queryTableField id="15" name="study_liter" tableColumnId="15"/>
      <queryTableField id="16" name="study_topic" tableColumnId="16"/>
      <queryTableField id="17" name="schedule_problem" tableColumnId="17"/>
      <queryTableField id="18" name="schedule_subject" tableColumnId="18"/>
      <queryTableField id="19" name="schedule_date" tableColumnId="19"/>
      <queryTableField id="20" name="subject" tableColumnId="20"/>
      <queryTableField id="21" name="subject_problem" tableColumnId="21"/>
      <queryTableField id="22" name="discipline_problem" tableColumnId="22"/>
      <queryTableField id="23" name="discipline_student_name" tableColumnId="23"/>
      <queryTableField id="24" name="complaint_area" tableColumnId="24"/>
      <queryTableField id="25" name="complaint_text" tableColumnId="25"/>
      <queryTableField id="26" name="idea_area" tableColumnId="26"/>
      <queryTableField id="27" name="idea_effect" tableColumnId="27"/>
      <queryTableField id="28" name="idea_description" tableColumnId="28"/>
      <queryTableField id="29" name="idea_author" tableColumnId="29"/>
      <queryTableField id="30" name="tech_issue" tableColumnId="30"/>
      <queryTableField id="31" name="tech_room" tableColumnId="31"/>
      <queryTableField id="32" name="security_category" tableColumnId="32"/>
      <queryTableField id="33" name="security_incident_type" tableColumnId="33"/>
      <queryTableField id="34" name="security_incident_desc" tableColumnId="34"/>
      <queryTableField id="35" name="security_guard_issue" tableColumnId="35"/>
      <queryTableField id="36" name="security_hazard_issue" tableColumnId="36"/>
      <queryTableField id="37" name="extra_info" tableColumnId="37"/>
      <queryTableField id="38" name="want_callback" tableColumnId="38"/>
      <queryTableField id="39" name="contact_info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C77A2BD-B491-44EF-9AC0-6D2CB72280E6}" name="TelegramTable" displayName="TelegramTable" ref="A1:AM17" tableType="queryTable" totalsRowShown="0">
  <autoFilter ref="A1:AM17" xr:uid="{2C77A2BD-B491-44EF-9AC0-6D2CB72280E6}"/>
  <tableColumns count="39">
    <tableColumn id="1" xr3:uid="{E37D60DD-285C-4897-B12B-8B1F928D044D}" uniqueName="1" name="timestamp" queryTableFieldId="1" dataDxfId="328"/>
    <tableColumn id="2" xr3:uid="{462C1DE5-7CB1-4281-A8FF-796A49B70179}" uniqueName="2" name="school" queryTableFieldId="2" dataDxfId="327"/>
    <tableColumn id="3" xr3:uid="{A8299697-075A-49AE-8975-FD2D11B68772}" uniqueName="3" name="role" queryTableFieldId="3" dataDxfId="326"/>
    <tableColumn id="4" xr3:uid="{230E923C-6C43-4CDB-B180-EA1623AFD2F7}" uniqueName="4" name="topic" queryTableFieldId="4" dataDxfId="325"/>
    <tableColumn id="5" xr3:uid="{C61774EE-B5A7-46FF-BC74-9C95D2158CBB}" uniqueName="5" name="clean_branch" queryTableFieldId="5" dataDxfId="324"/>
    <tableColumn id="6" xr3:uid="{05F80932-6E7B-4A50-A114-F1ACA462136C}" uniqueName="6" name="clean_floor" queryTableFieldId="6"/>
    <tableColumn id="7" xr3:uid="{1B222E03-BB48-4B63-8D0F-421BD7B3188B}" uniqueName="7" name="clean_classroom" queryTableFieldId="7" dataDxfId="323"/>
    <tableColumn id="8" xr3:uid="{9AB506DE-1AFC-4FD8-97A4-8D24C7D57207}" uniqueName="8" name="clean_specific_place" queryTableFieldId="8"/>
    <tableColumn id="9" xr3:uid="{87343164-4894-4B64-8B34-42E1EE648521}" uniqueName="9" name="clean_problem_text" queryTableFieldId="9" dataDxfId="322"/>
    <tableColumn id="10" xr3:uid="{0BA3B873-E910-43FA-89D4-D7B9CDD3BDCF}" uniqueName="10" name="clean_condition_3" queryTableFieldId="10" dataDxfId="321"/>
    <tableColumn id="11" xr3:uid="{64FACC40-59C2-4867-BBE6-79A951427290}" uniqueName="11" name="temp_location" queryTableFieldId="11" dataDxfId="320"/>
    <tableColumn id="12" xr3:uid="{C82B4851-F84B-46BE-A23D-A125FF371AFA}" uniqueName="12" name="temp_condition_choice" queryTableFieldId="12" dataDxfId="319"/>
    <tableColumn id="13" xr3:uid="{20C11660-B4B0-4CC1-854E-20E45920B747}" uniqueName="13" name="food_problem" queryTableFieldId="13" dataDxfId="318"/>
    <tableColumn id="14" xr3:uid="{A0556A9E-8633-43A1-874A-1E4A342F5A4F}" uniqueName="14" name="study_class_number" queryTableFieldId="14"/>
    <tableColumn id="15" xr3:uid="{916CABDD-F7C2-4684-BCEE-31250AB55D96}" uniqueName="15" name="study_liter" queryTableFieldId="15" dataDxfId="317"/>
    <tableColumn id="16" xr3:uid="{F4B1C0A0-6439-45B6-A592-68D97DDF8E12}" uniqueName="16" name="study_topic" queryTableFieldId="16" dataDxfId="316"/>
    <tableColumn id="17" xr3:uid="{5CA70505-9D79-4F6A-8D92-2DC37CE42CD1}" uniqueName="17" name="schedule_problem" queryTableFieldId="17" dataDxfId="315"/>
    <tableColumn id="18" xr3:uid="{216179B7-8E5B-4A8F-857C-6D04E68A06ED}" uniqueName="18" name="schedule_subject" queryTableFieldId="18" dataDxfId="314"/>
    <tableColumn id="19" xr3:uid="{56A125AA-3C6D-426E-8418-19E0AD3070E7}" uniqueName="19" name="schedule_date" queryTableFieldId="19" dataDxfId="313"/>
    <tableColumn id="20" xr3:uid="{81DD8475-07AB-4D34-8303-07D7EC2DD902}" uniqueName="20" name="subject" queryTableFieldId="20" dataDxfId="312"/>
    <tableColumn id="21" xr3:uid="{E7C5E870-6A33-44EF-8466-F5032548A20D}" uniqueName="21" name="subject_problem" queryTableFieldId="21" dataDxfId="311"/>
    <tableColumn id="22" xr3:uid="{56261AD6-AB9D-4DB3-9ABE-39D5E2EEA864}" uniqueName="22" name="discipline_problem" queryTableFieldId="22" dataDxfId="310"/>
    <tableColumn id="23" xr3:uid="{87D0176B-5B93-44D4-9035-D8D4278776A9}" uniqueName="23" name="discipline_student_name" queryTableFieldId="23"/>
    <tableColumn id="24" xr3:uid="{BF94EBF1-0997-46F3-AFA8-15886EDA1AEF}" uniqueName="24" name="complaint_area" queryTableFieldId="24" dataDxfId="309"/>
    <tableColumn id="25" xr3:uid="{56DE6D02-09A9-44F4-AD73-3557645F20CC}" uniqueName="25" name="complaint_text" queryTableFieldId="25" dataDxfId="308"/>
    <tableColumn id="26" xr3:uid="{3DD54EE4-9B8E-4CFE-BFC4-D1C2B0185F27}" uniqueName="26" name="idea_area" queryTableFieldId="26" dataDxfId="307"/>
    <tableColumn id="27" xr3:uid="{7F269F36-F832-41A1-82D2-CA2D6220C506}" uniqueName="27" name="idea_effect" queryTableFieldId="27"/>
    <tableColumn id="28" xr3:uid="{29CA5A83-7C12-4F99-BDDE-CA5C1E4F020E}" uniqueName="28" name="idea_description" queryTableFieldId="28"/>
    <tableColumn id="29" xr3:uid="{B70D9CD7-4580-4ED6-8779-656FD75FB3D4}" uniqueName="29" name="idea_author" queryTableFieldId="29"/>
    <tableColumn id="30" xr3:uid="{4559A926-3A78-4E24-A173-9A85D5FE8F10}" uniqueName="30" name="tech_issue" queryTableFieldId="30"/>
    <tableColumn id="31" xr3:uid="{0DE0ED78-7FB6-4DD3-BD5B-D02392C1B087}" uniqueName="31" name="tech_room" queryTableFieldId="31"/>
    <tableColumn id="32" xr3:uid="{1351B4FD-0FD4-4406-BE3F-D2B794E18B4E}" uniqueName="32" name="security_category" queryTableFieldId="32" dataDxfId="306"/>
    <tableColumn id="33" xr3:uid="{96291D16-101B-4BF9-AC8B-1B9369236525}" uniqueName="33" name="security_incident_type" queryTableFieldId="33" dataDxfId="305"/>
    <tableColumn id="34" xr3:uid="{C7A28D63-8854-4FF8-AAD9-E5EBECC55FDF}" uniqueName="34" name="security_incident_desc" queryTableFieldId="34"/>
    <tableColumn id="35" xr3:uid="{7C76C55F-98D6-4D18-80C7-459169BF8578}" uniqueName="35" name="security_guard_issue" queryTableFieldId="35" dataDxfId="304"/>
    <tableColumn id="36" xr3:uid="{2F2B1EDF-2F4B-4E13-86BD-79A9F6529C12}" uniqueName="36" name="security_hazard_issue" queryTableFieldId="36"/>
    <tableColumn id="37" xr3:uid="{03BBBAF6-DA77-4EBC-9106-C4AEFB95E4D3}" uniqueName="37" name="extra_info" queryTableFieldId="37" dataDxfId="303"/>
    <tableColumn id="38" xr3:uid="{FA6C471E-770B-4FA8-A365-E2920DBB15B1}" uniqueName="38" name="want_callback" queryTableFieldId="38" dataDxfId="302"/>
    <tableColumn id="39" xr3:uid="{01168C9D-75AB-4663-B4D0-A67AC96EB923}" uniqueName="39" name="contact_info" queryTableFieldId="39" dataDxfId="30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B7E002-59A2-43EF-A658-FC7513669939}" name="Q3_Дисциплина" displayName="Q3_Дисциплина" ref="A1:O15" totalsRowShown="0" headerRowDxfId="188" dataDxfId="187" headerRowBorderDxfId="185" tableBorderDxfId="186" totalsRowBorderDxfId="184">
  <autoFilter ref="A1:O15" xr:uid="{20CD2C35-2D2D-40EC-BEEA-7FA0FE201BE0}"/>
  <tableColumns count="15">
    <tableColumn id="1" xr3:uid="{696711D0-55BC-49E6-B5F7-4E065DA53A3E}" name="ID" dataDxfId="183">
      <calculatedColumnFormula>IF(A1="ID",1,A1+1)</calculatedColumnFormula>
    </tableColumn>
    <tableColumn id="2" xr3:uid="{4CDC221F-DA26-4EBE-B1E9-722F97C12D1C}" name="Мектеп" dataDxfId="182"/>
    <tableColumn id="3" xr3:uid="{E6F1D8ED-AE41-46CF-98C2-A76680EFED49}" name="Дата" dataDxfId="181"/>
    <tableColumn id="4" xr3:uid="{9D428F1E-3104-4DEB-B86D-722C115AAB94}" name="Время обхода" dataDxfId="180"/>
    <tableColumn id="6" xr3:uid="{305F3CE3-271D-40B1-B88D-E41FF02BAE45}" name="Роль" dataDxfId="179"/>
    <tableColumn id="7" xr3:uid="{D828CB7C-2E69-4A1A-9229-1A41631D44FB}" name="Тип проблемы дисциплина" dataDxfId="178"/>
    <tableColumn id="5" xr3:uid="{0A44ACE1-B97A-485D-A720-C664B85B2416}" name="ФИО учащихся_дисциплина" dataDxfId="177"/>
    <tableColumn id="15" xr3:uid="{A39C3A22-80B6-44CA-BD87-933DFFFFCB86}" name="Сынып дисциплина" dataDxfId="176"/>
    <tableColumn id="16" xr3:uid="{14EAB2AD-6785-41C7-8722-EC4BB58A6CDA}" name="Литер дисциплина" dataDxfId="175"/>
    <tableColumn id="9" xr3:uid="{6157D67D-2648-469C-98E0-9336DB65F3BE}" name="Принятые меры_дисциплина" dataDxfId="174"/>
    <tableColumn id="10" xr3:uid="{A7A186AA-7DB2-41E9-805D-0E8AD054068C}" name="Статус_дисциплина" dataDxfId="173"/>
    <tableColumn id="11" xr3:uid="{7693B5FA-4A8E-4FBD-8B62-728678844944}" name="Фото/ссылка_дисциплина" dataDxfId="172"/>
    <tableColumn id="12" xr3:uid="{7C282F14-5F1F-453F-894C-5B52663678EF}" name="Источник данных" dataDxfId="171"/>
    <tableColumn id="13" xr3:uid="{3F4A4AE3-F8BD-49E3-8E3C-41E3A295410A}" name="Примечание (сюда входит пояснение про сломанный инвентарь)" dataDxfId="170"/>
    <tableColumn id="14" xr3:uid="{6D6C84E1-A10D-40A2-80D8-FCDB851E3CF8}" name="контакты по обратной связи_дисциплина" dataDxfId="16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6D6B1A7-2303-44F0-A83D-127B74B582D4}" name="P1_жалобы" displayName="P1_жалобы" ref="A1:M24" totalsRowShown="0" headerRowDxfId="168" dataDxfId="167" headerRowBorderDxfId="165" tableBorderDxfId="166" totalsRowBorderDxfId="164">
  <autoFilter ref="A1:M24" xr:uid="{20CD2C35-2D2D-40EC-BEEA-7FA0FE201BE0}"/>
  <tableColumns count="13">
    <tableColumn id="1" xr3:uid="{363107E6-9D0E-4BD2-B3B1-258E196DB1A7}" name="ID" dataDxfId="163">
      <calculatedColumnFormula>IF(A1="ID",1,A1+1)</calculatedColumnFormula>
    </tableColumn>
    <tableColumn id="2" xr3:uid="{BA6C3460-87FC-47AC-A338-2B7E3DA74762}" name="Мектеп" dataDxfId="162"/>
    <tableColumn id="3" xr3:uid="{86D1C433-CAC7-4072-B011-45F0A26804D2}" name="Дата" dataDxfId="161"/>
    <tableColumn id="4" xr3:uid="{48587898-5103-45E4-94D8-A3EAE073E63B}" name="Время обхода" dataDxfId="160"/>
    <tableColumn id="6" xr3:uid="{662C4B0E-CA92-4F9D-8DE4-8C8D1B6E4E31}" name="Роль" dataDxfId="159"/>
    <tableColumn id="7" xr3:uid="{82604E5B-AED2-40D2-BC5A-79126CAA311D}" name="Тип проблемы  жалоба" dataDxfId="158"/>
    <tableColumn id="5" xr3:uid="{D70B1601-B313-40C9-BE1F-CE2DF741399E}" name="Описание жалоба" dataDxfId="157"/>
    <tableColumn id="9" xr3:uid="{DE0636AA-2DEA-4261-A72B-8E111FAF3696}" name="Принятые меры_дисциплина" dataDxfId="156"/>
    <tableColumn id="10" xr3:uid="{9972C065-41F0-4CA6-8ED4-29FB10F6DA3C}" name="Статус_дисциплина" dataDxfId="155"/>
    <tableColumn id="11" xr3:uid="{D56B6922-F8D3-4EFB-850C-09675C3EFA5E}" name="Фото/ссылка_дисциплина" dataDxfId="154"/>
    <tableColumn id="12" xr3:uid="{AC801E48-9F27-414E-B02D-7ADB6B1458DB}" name="Источник данных" dataDxfId="153"/>
    <tableColumn id="13" xr3:uid="{F5F17E6D-9780-497F-B387-A3E32FBE7E4D}" name="Примечание (сюда входит пояснение про сломанный инвентарь)" dataDxfId="152"/>
    <tableColumn id="14" xr3:uid="{CC03623A-6013-4C26-9FCD-D4E419DA45FF}" name="контакты по обратной связи_дисциплина" dataDxfId="1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682C7F-BC85-4A46-B687-30492B7C3DB8}" name="S5_Инцидент" displayName="S5_Инцидент" ref="A1:M30" totalsRowShown="0" headerRowDxfId="150" dataDxfId="149" headerRowBorderDxfId="147" tableBorderDxfId="148" totalsRowBorderDxfId="146">
  <autoFilter ref="A1:M30" xr:uid="{20CD2C35-2D2D-40EC-BEEA-7FA0FE201BE0}"/>
  <tableColumns count="13">
    <tableColumn id="1" xr3:uid="{8F1510DB-60B6-4131-A5ED-FEF2B7CAA964}" name="ID" dataDxfId="145">
      <calculatedColumnFormula>IF(A1="ID",1,A1+1)</calculatedColumnFormula>
    </tableColumn>
    <tableColumn id="2" xr3:uid="{CB02A5D2-30D8-4A6F-8561-30EF6794B5C2}" name="Мектеп" dataDxfId="144"/>
    <tableColumn id="3" xr3:uid="{2552A756-6C5D-400F-865A-D5632B86B1C6}" name="Дата" dataDxfId="143"/>
    <tableColumn id="4" xr3:uid="{70AB3004-8C4E-4710-9D08-87AF1FCBA522}" name="Время обхода" dataDxfId="142"/>
    <tableColumn id="6" xr3:uid="{4DF6AC22-4F14-4A40-8C7E-9C23E28D812B}" name="Роль" dataDxfId="141"/>
    <tableColumn id="7" xr3:uid="{D17EA8E5-EEB9-4A59-82D6-6A23F2A6C8AD}" name="Инцидент" dataDxfId="140"/>
    <tableColumn id="5" xr3:uid="{EE11777A-1EEE-44FD-A239-C30B10FB4C3A}" name="Описание инцидент" dataDxfId="139"/>
    <tableColumn id="9" xr3:uid="{906A31CE-2F57-4941-964B-8CFCF7695E9B}" name="Принятые меры_инцидент" dataDxfId="138"/>
    <tableColumn id="10" xr3:uid="{CDB5A811-8B36-4148-8476-0F22C67C03AC}" name="Статус_инцидент" dataDxfId="137"/>
    <tableColumn id="11" xr3:uid="{668599DA-7E6C-4852-AE94-7F81A6C54E5C}" name="Фото/ссылка_инцидент" dataDxfId="136"/>
    <tableColumn id="12" xr3:uid="{84A6C168-0226-45FD-B93B-8720A7CE0A77}" name="Источник данных" dataDxfId="135"/>
    <tableColumn id="13" xr3:uid="{BA3D9811-20E3-400D-AC14-FC7FD6DD08CF}" name="Примечание (сюда входит пояснение про сломанный инвентарь)" dataDxfId="134"/>
    <tableColumn id="14" xr3:uid="{249D8515-6F6B-4645-837A-091EE60C52FE}" name="контакты по обратной связи_инцидент" dataDxfId="1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509CBA-EB2B-44C0-A8A4-E97697DD1228}" name="S6_Охрана" displayName="S6_Охрана" ref="A1:L33" totalsRowShown="0" headerRowDxfId="132" dataDxfId="131" headerRowBorderDxfId="129" tableBorderDxfId="130" totalsRowBorderDxfId="128">
  <autoFilter ref="A1:L33" xr:uid="{20CD2C35-2D2D-40EC-BEEA-7FA0FE201BE0}"/>
  <tableColumns count="12">
    <tableColumn id="1" xr3:uid="{0FE4E8B2-7D8E-41AF-BE26-1FF283BF241E}" name="ID" dataDxfId="127">
      <calculatedColumnFormula>IF(A1="ID",1,A1+1)</calculatedColumnFormula>
    </tableColumn>
    <tableColumn id="2" xr3:uid="{BD5E3FF2-A1F5-4254-B48F-4C703E0B410D}" name="Мектеп" dataDxfId="126"/>
    <tableColumn id="3" xr3:uid="{B8FFE351-EEEC-44C8-A921-5BF15204C9BA}" name="Дата" dataDxfId="125"/>
    <tableColumn id="4" xr3:uid="{438F01E7-774F-4C28-95DB-6D209D08B34B}" name="Время обхода" dataDxfId="124"/>
    <tableColumn id="5" xr3:uid="{F8F891C9-39D5-4AD7-875B-A5F4B97FDB49}" name="Роль" dataDxfId="123"/>
    <tableColumn id="7" xr3:uid="{6FACD138-3C1E-4BB9-A4FB-AF1DA09C5C81}" name="Охрана" dataDxfId="122"/>
    <tableColumn id="9" xr3:uid="{143D7DD8-EA69-4138-8AE6-BC578A9BAF53}" name="Принятые меры_охрана" dataDxfId="121"/>
    <tableColumn id="10" xr3:uid="{710BAED1-9479-4999-916F-1C745055655D}" name="Статус_охрана" dataDxfId="120"/>
    <tableColumn id="11" xr3:uid="{AF62EA62-6441-4A90-95E2-843C83536760}" name="Фото/ссылка_охрана" dataDxfId="119"/>
    <tableColumn id="12" xr3:uid="{1B32C594-D75C-4122-9556-80D357669206}" name="Источник данных" dataDxfId="118"/>
    <tableColumn id="13" xr3:uid="{02790FFE-76FC-46C8-9E91-F97B9A80A568}" name="Примечание (сюда входит пояснение про сломанный инвентарь)" dataDxfId="117"/>
    <tableColumn id="14" xr3:uid="{4B60DC09-65A3-4768-BCA8-5D92DF8C83B0}" name="контакты по обратной связи_охрана" dataDxfId="11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DDF437-0C58-44B2-9792-B99D9BF7E03F}" name="S7_Безопасность" displayName="S7_Безопасность" ref="A1:L16" totalsRowShown="0" headerRowDxfId="115" dataDxfId="114" headerRowBorderDxfId="112" tableBorderDxfId="113" totalsRowBorderDxfId="111">
  <autoFilter ref="A1:L16" xr:uid="{20CD2C35-2D2D-40EC-BEEA-7FA0FE201BE0}"/>
  <tableColumns count="12">
    <tableColumn id="1" xr3:uid="{91B5ED7C-84CF-4B82-9F0E-C131B77A9807}" name="ID" dataDxfId="110">
      <calculatedColumnFormula>IF(A1="ID",1,A1+1)</calculatedColumnFormula>
    </tableColumn>
    <tableColumn id="2" xr3:uid="{700DF8D1-D3B0-4FFF-8888-C35428B5A729}" name="Мектеп" dataDxfId="109"/>
    <tableColumn id="3" xr3:uid="{B6F2C4A8-05A5-409D-9D41-DFD421C9FF83}" name="Дата" dataDxfId="108"/>
    <tableColumn id="4" xr3:uid="{25678C98-6D11-4971-8C42-320DA3DE400C}" name="Время обхода" dataDxfId="107"/>
    <tableColumn id="5" xr3:uid="{A436782D-A103-46CC-8524-902E7DCC6113}" name="Роль" dataDxfId="106"/>
    <tableColumn id="7" xr3:uid="{929C12ED-4A10-46D3-AAE2-A1D20277BE91}" name="Безопасность" dataDxfId="105"/>
    <tableColumn id="9" xr3:uid="{96247099-3E2F-49CC-8273-5B6B8846A2DE}" name="Принятые меры_безопасность" dataDxfId="104"/>
    <tableColumn id="10" xr3:uid="{4D36E60E-7431-4523-B140-99229E25AC7F}" name="Статус_безопасность" dataDxfId="103"/>
    <tableColumn id="11" xr3:uid="{B77CF5AF-7342-475C-A026-399AEC5A3A4B}" name="Фото/ссылка_безопасность" dataDxfId="102"/>
    <tableColumn id="12" xr3:uid="{1005491A-8C2A-4168-BE6B-C5148E940EDE}" name="Источник данных" dataDxfId="101"/>
    <tableColumn id="13" xr3:uid="{1170CA3D-4DEF-4720-8DB0-25E5240406D7}" name="Примечание (сюда входит пояснение про сломанный инвентарь)" dataDxfId="100"/>
    <tableColumn id="14" xr3:uid="{DD38CE38-AD13-439C-9658-C7C982327BB9}" name="контакты по обратной связи_безопасность" dataDxfId="9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788B5D-48E0-4E61-AE13-724500B9FFC8}" name="P2_Lean" displayName="P2_Lean" ref="A1:O27" totalsRowShown="0" headerRowDxfId="98" dataDxfId="97" headerRowBorderDxfId="95" tableBorderDxfId="96" totalsRowBorderDxfId="94">
  <autoFilter ref="A1:O27" xr:uid="{20CD2C35-2D2D-40EC-BEEA-7FA0FE201BE0}"/>
  <tableColumns count="15">
    <tableColumn id="1" xr3:uid="{6B93A2BF-4E67-4488-8FA2-1EAD6DEA7EAB}" name="ID" dataDxfId="93">
      <calculatedColumnFormula>IF(A1="ID",1,A1+1)</calculatedColumnFormula>
    </tableColumn>
    <tableColumn id="2" xr3:uid="{18FC289E-389D-411B-BC8C-5E89DBDD421F}" name="Мектеп" dataDxfId="92"/>
    <tableColumn id="3" xr3:uid="{9403DF30-DFDB-4D7C-BC2A-AC65F5636819}" name="Дата" dataDxfId="91"/>
    <tableColumn id="4" xr3:uid="{BA1657CB-7A6E-4DA0-99D8-A10CEC0B6CD0}" name="Время обхода" dataDxfId="90"/>
    <tableColumn id="15" xr3:uid="{6EC2DC23-8BEC-43E4-98F5-9A5FBCC6916D}" name="Роль" dataDxfId="89"/>
    <tableColumn id="7" xr3:uid="{1B5516F6-4F2D-45DE-B811-E902BB2B5412}" name="Сфера идеи" dataDxfId="88"/>
    <tableColumn id="5" xr3:uid="{0588D42D-ED60-48D3-8ABE-6BEFF940AB14}" name="Ожидаемый результат" dataDxfId="87"/>
    <tableColumn id="6" xr3:uid="{78DE55AD-6DA2-43FD-8C4C-5CFFFAE89988}" name="Описание идеи" dataDxfId="86"/>
    <tableColumn id="8" xr3:uid="{D832BF10-2704-45A2-B794-B3CC0213B290}" name="Автор идеи" dataDxfId="85"/>
    <tableColumn id="9" xr3:uid="{26FBA6F2-4C36-4DC5-B7DE-FB39CFEA4707}" name="Принятые меры_безопасность" dataDxfId="84"/>
    <tableColumn id="10" xr3:uid="{590F5DEB-9497-46FE-99F1-5692B4E6F89B}" name="Статус_безопасность" dataDxfId="83"/>
    <tableColumn id="11" xr3:uid="{A2C82D9E-DE92-4FCC-BF23-5AFF946686E2}" name="Фото/ссылка_безопасность" dataDxfId="82"/>
    <tableColumn id="12" xr3:uid="{FA085EBB-1853-4DBD-A109-C7D9BF4F6281}" name="Источник данных" dataDxfId="81"/>
    <tableColumn id="13" xr3:uid="{E351658A-1156-4174-849B-0FA0E8FB7EC1}" name="Примечание (сюда входит пояснение про сломанный инвентарь)" dataDxfId="80"/>
    <tableColumn id="14" xr3:uid="{CD53AC6F-9510-4744-8846-0097EDE5C272}" name="контакты по обратной связи_безопасность" dataDxfId="7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2C39827-D548-4247-803D-3D75D10790D1}" name="Q4_техсбои" displayName="Q4_техсбои" ref="A1:M19" totalsRowShown="0" headerRowDxfId="78" dataDxfId="77" headerRowBorderDxfId="75" tableBorderDxfId="76" totalsRowBorderDxfId="74">
  <autoFilter ref="A1:M19" xr:uid="{20CD2C35-2D2D-40EC-BEEA-7FA0FE201BE0}"/>
  <tableColumns count="13">
    <tableColumn id="1" xr3:uid="{2B2F7EA7-1E00-49C7-B538-2A48177FC470}" name="ID" dataDxfId="73">
      <calculatedColumnFormula>IF(A1="ID",1,A1+1)</calculatedColumnFormula>
    </tableColumn>
    <tableColumn id="2" xr3:uid="{0DACD3FD-FE98-4B4E-A634-D0B394E351EF}" name="Мектеп" dataDxfId="72"/>
    <tableColumn id="3" xr3:uid="{7E667BA2-B9FB-49C9-99BA-9EF4D0BB2104}" name="Дата" dataDxfId="71"/>
    <tableColumn id="4" xr3:uid="{B1023F11-511A-4ADE-8FAC-92E3E11A3A9B}" name="Время обхода" dataDxfId="70"/>
    <tableColumn id="6" xr3:uid="{DDC619C6-6DDB-4551-BAD2-F0D549990CC8}" name="Роль" dataDxfId="69"/>
    <tableColumn id="7" xr3:uid="{67D8E915-E65A-4387-A81A-E3230E6FFCBD}" name="Номер кабинета" dataDxfId="68"/>
    <tableColumn id="5" xr3:uid="{BFC4DB75-508A-44F0-931E-4DB0797A7F2C}" name="Тип сбоя" dataDxfId="67"/>
    <tableColumn id="9" xr3:uid="{94E841B0-A8DC-4C46-A1C6-2D42890905AA}" name="Принятые меры_безопасность" dataDxfId="66"/>
    <tableColumn id="10" xr3:uid="{3FF8883A-0A1E-4EDD-BAB2-358FD136C380}" name="Статус_безопасность" dataDxfId="65"/>
    <tableColumn id="11" xr3:uid="{438AECFF-7FD4-42D5-B01F-2CF65FC23F24}" name="Фото/ссылка_безопасность" dataDxfId="64"/>
    <tableColumn id="12" xr3:uid="{7C7FE776-57B6-4299-8279-3A44CB0D02EB}" name="Источник данных" dataDxfId="63"/>
    <tableColumn id="13" xr3:uid="{217B9407-4C1F-4BDA-982A-CC4B63AB1EAF}" name="Примечание (сюда входит пояснение про сломанный инвентарь)" dataDxfId="62"/>
    <tableColumn id="14" xr3:uid="{22561A52-1CCA-4DF8-A058-0AA9B8DE224E}" name="контакты по обратной связи_безопасность" dataDxfId="6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83EFD68-C2ED-425C-A99C-D472A8A9C2DB}" name="P3_психолог" displayName="P3_психолог" ref="A1:P9" totalsRowShown="0" headerRowDxfId="60" dataDxfId="59" headerRowBorderDxfId="57" tableBorderDxfId="58" totalsRowBorderDxfId="56">
  <autoFilter ref="A1:P9" xr:uid="{20CD2C35-2D2D-40EC-BEEA-7FA0FE201BE0}"/>
  <tableColumns count="16">
    <tableColumn id="1" xr3:uid="{524C5F2F-1F8A-4005-A24A-DD85A2DCBF42}" name="ID" dataDxfId="55">
      <calculatedColumnFormula>IF(A1="ID",1,A1+1)</calculatedColumnFormula>
    </tableColumn>
    <tableColumn id="2" xr3:uid="{3559B966-F179-4AEA-9318-77BAF025B960}" name="Мектеп" dataDxfId="54"/>
    <tableColumn id="3" xr3:uid="{940A01BE-32A3-4536-9176-E1BD1A9A8F4F}" name="Дата" dataDxfId="53"/>
    <tableColumn id="4" xr3:uid="{A89821F9-F560-478B-89B0-922020E63FB3}" name="Время обхода" dataDxfId="52"/>
    <tableColumn id="17" xr3:uid="{7030D3F1-470C-49EB-8F2D-E191A187FC69}" name="🙂 Эмоциялық жағдай / Эмоциональное состояние" dataDxfId="51"/>
    <tableColumn id="18" xr3:uid="{FBF07FB9-EF9C-471D-9DE9-9DC2CE6094F7}" name="🤝 Қақтығыстар және қарым-қатынастар / Конфликты и взаимоотношения" dataDxfId="50"/>
    <tableColumn id="19" xr3:uid="{32E41BE6-3880-4F08-91A1-48617A641C2F}" name="🚫 Буллинг / кибербуллинг" dataDxfId="49"/>
    <tableColumn id="8" xr3:uid="{7594400A-DFF9-42D8-9899-E45B129B7230}" name="📖 Оқудағы мәселелер / Проблемы в обучении" dataDxfId="48"/>
    <tableColumn id="15" xr3:uid="{858369FE-39A5-41B7-AA0B-B192257A7A42}" name="⚠️ Дағдарыстық жағдайлар / Кризисные ситуации" dataDxfId="47"/>
    <tableColumn id="16" xr3:uid="{BABBB6A4-69DA-4E6B-9051-9D10D95ACF7E}" name="💬 Профилактикалық әңгіме / консультация / Профилактическая беседа / консультация" dataDxfId="46"/>
    <tableColumn id="6" xr3:uid="{B252BF3C-87BE-4FAF-A320-6B2F14BFDBFE}" name="📌 Басқа / Прочее" dataDxfId="45"/>
    <tableColumn id="5" xr3:uid="{1C6F5A17-9EB5-4E9B-AAD6-53E21A7233F9}" name="Барлығы_психолог" dataDxfId="44">
      <calculatedColumnFormula>P3_психолог[[#This Row],[🙂 Эмоциялық жағдай / Эмоциональное состояние]]+P3_психолог[[#This Row],[🤝 Қақтығыстар және қарым-қатынастар / Конфликты и взаимоотношения]]+P3_психолог[[#This Row],[🚫 Буллинг / кибербуллинг]]+P3_психолог[[#This Row],[📖 Оқудағы мәселелер / Проблемы в обучении]]+P3_психолог[[#This Row],[⚠️ Дағдарыстық жағдайлар / Кризисные ситуации]]+P3_психолог[[#This Row],[💬 Профилактикалық әңгіме / консультация / Профилактическая беседа / консультация]]+P3_психолог[[#This Row],[📌 Басқа / Прочее]]</calculatedColumnFormula>
    </tableColumn>
    <tableColumn id="11" xr3:uid="{ABF6FAF7-898B-426B-8FC3-E02C70E65F79}" name="Фото/ссылка_безопасность" dataDxfId="43"/>
    <tableColumn id="12" xr3:uid="{9A3FB773-AD38-46C0-AB27-12FBC724D965}" name="Источник данных" dataDxfId="42"/>
    <tableColumn id="13" xr3:uid="{F2B35EAD-3FF0-49CA-BBB4-E3D9B19FD3EF}" name="Примечание (сюда входит пояснение про сломанный инвентарь)" dataDxfId="41"/>
    <tableColumn id="14" xr3:uid="{53B4C353-7231-48A6-99B0-51E246269CA2}" name="контакты по обратной связи_безопасность" dataDxfId="4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1808173-099F-4998-AF0B-D4939E0E05E0}" name="S8_медицина" displayName="S8_медицина" ref="A1:P14" totalsRowShown="0" headerRowDxfId="39" dataDxfId="38" headerRowBorderDxfId="36" tableBorderDxfId="37" totalsRowBorderDxfId="35">
  <autoFilter ref="A1:P14" xr:uid="{20CD2C35-2D2D-40EC-BEEA-7FA0FE201BE0}"/>
  <tableColumns count="16">
    <tableColumn id="1" xr3:uid="{2D533331-F906-4828-ACA3-45EA8C3FF6CF}" name="ID" dataDxfId="34">
      <calculatedColumnFormula>IF(A1="ID",1,A1+1)</calculatedColumnFormula>
    </tableColumn>
    <tableColumn id="2" xr3:uid="{7265E3F3-788E-4307-BD9F-CE8E923A04CE}" name="Мектеп" dataDxfId="33"/>
    <tableColumn id="3" xr3:uid="{5D721EB5-9ECF-43CE-80D8-975EC63A2592}" name="Дата" dataDxfId="32"/>
    <tableColumn id="4" xr3:uid="{744F8F41-008F-4053-B2B3-D23D15EBBB8E}" name="Время обхода" dataDxfId="31"/>
    <tableColumn id="17" xr3:uid="{9A8B99C3-587B-494B-94E2-FF4364CA6484}" name="🍽 Ас қорыту жүйесі / ЖКТ (пищеварительная система)" dataDxfId="30"/>
    <tableColumn id="18" xr3:uid="{3315F0E7-78FE-4ADE-995B-85853420C7CB}" name="Тұмау / ОРВИ и простудные заболевания" dataDxfId="29"/>
    <tableColumn id="19" xr3:uid="{D6909BE0-F90D-4628-8237-C72CB58F2F9A}" name="🤕 Жарақаттар / Травмы" dataDxfId="28"/>
    <tableColumn id="8" xr3:uid="{00CFF90E-840A-486C-BF71-76AF35CA9E33}" name="🌸 Аллергиялық реакциялар / Аллергические реакции" dataDxfId="27"/>
    <tableColumn id="15" xr3:uid="{88F46BB7-EDA9-4817-BC2C-007AB9825A78}" name="🧠 Неврологиялық және жалпы жағдай / Неврологические и общее самочувствие" dataDxfId="26"/>
    <tableColumn id="16" xr3:uid="{720167A2-28A6-45AC-81F9-7991F9950ECB}" name="♻️ Созылмалы аурулардың асқынуы / Обострение хронических заболеваний" dataDxfId="25"/>
    <tableColumn id="6" xr3:uid="{974DF6A0-DF33-43E1-8B05-384641DA79FC}" name="📌 Басқа / Прочее" dataDxfId="24"/>
    <tableColumn id="5" xr3:uid="{B7592893-5D97-40A5-ADB7-EC45AA420B15}" name="Барлығы_медицина" dataDxfId="23"/>
    <tableColumn id="11" xr3:uid="{3BACF806-DF0A-4979-A6C6-65687D4C5126}" name="Фото/ссылка_безопасность" dataDxfId="22"/>
    <tableColumn id="12" xr3:uid="{FF6769CA-E0B1-41DE-BCDC-E6AAEC9CE77A}" name="Источник данных" dataDxfId="21"/>
    <tableColumn id="13" xr3:uid="{922686E4-B017-4016-9A7C-57DF97DEA949}" name="Примечание (сюда входит пояснение про сломанный инвентарь)" dataDxfId="20"/>
    <tableColumn id="14" xr3:uid="{D76FFDBE-723B-4A07-9459-87731075800F}" name="контакты по обратной связи_безопасность" dataDxfId="1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E8FB74D-4649-465A-888D-4DBB68F1EA53}" name="Q5_учителя" displayName="Q5_учителя" ref="A1:N2" totalsRowShown="0" headerRowDxfId="18" dataDxfId="17" headerRowBorderDxfId="15" tableBorderDxfId="16" totalsRowBorderDxfId="14">
  <autoFilter ref="A1:N2" xr:uid="{20CD2C35-2D2D-40EC-BEEA-7FA0FE201BE0}"/>
  <tableColumns count="14">
    <tableColumn id="1" xr3:uid="{BB8F5E82-9931-4CB8-B099-94A0A1CA5DB4}" name="ID" dataDxfId="13">
      <calculatedColumnFormula>IF(A1="ID",1,A1+1)</calculatedColumnFormula>
    </tableColumn>
    <tableColumn id="2" xr3:uid="{02DB06EE-7CEC-4D0E-9043-DAF563318024}" name="Мектеп" dataDxfId="12"/>
    <tableColumn id="3" xr3:uid="{68A9F207-5170-4889-B924-B4DD883BE100}" name="Дата" dataDxfId="11"/>
    <tableColumn id="4" xr3:uid="{5803F6E8-E3DC-4731-94D7-30AF62A42533}" name="Время обхода" dataDxfId="10"/>
    <tableColumn id="17" xr3:uid="{3D1BAC8A-150B-4B74-BC26-49252A5FA7FB}" name="👥 Барлығы / Всего учителей" dataDxfId="9"/>
    <tableColumn id="18" xr3:uid="{8A3D8B2E-84F9-4507-9689-05A9FBBBE93F}" name="🤒 Ауырғанына байланысты / По болезни" dataDxfId="8"/>
    <tableColumn id="19" xr3:uid="{067E78E6-89D5-442E-A764-119D8D791509}" name="✈️ Іссапар / Командировка" dataDxfId="7"/>
    <tableColumn id="8" xr3:uid="{1439B8E6-79F0-44C4-94E0-39021D51D79B}" name="🏠 Жеке себептер / Личные причины" dataDxfId="6"/>
    <tableColumn id="15" xr3:uid="{0210CF7D-2E7A-431B-A8EB-2C260E7ADD62}" name="🎓 Біліктілікті арттыру / Повышение квалификации" dataDxfId="5"/>
    <tableColumn id="16" xr3:uid="{00FD2842-C0C1-48D9-A2D2-4D7704642EA7}" name="📌 Басқа / Прочее" dataDxfId="4"/>
    <tableColumn id="11" xr3:uid="{25C2B31E-B853-4E37-A139-50BBAE1F12DB}" name="Фото/ссылка_безопасность" dataDxfId="3"/>
    <tableColumn id="12" xr3:uid="{80972A52-FBB5-4A23-914E-19A4A445A924}" name="Источник данных" dataDxfId="2"/>
    <tableColumn id="13" xr3:uid="{F5B3B05A-9862-46CD-B153-28693F8E05BE}" name="Примечание (сюда входит пояснение про сломанный инвентарь)" dataDxfId="1"/>
    <tableColumn id="14" xr3:uid="{F87D0EF9-7A79-4E6A-8AC9-50C101386C91}" name="контакты по обратной связи_безопасность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B88D98-14C9-4FF9-B398-5671B4EEF165}" name="S1_Каб" displayName="S1_Каб" ref="A1:P92" totalsRowShown="0">
  <autoFilter ref="A1:P92" xr:uid="{C0B88D98-14C9-4FF9-B398-5671B4EEF165}"/>
  <tableColumns count="16">
    <tableColumn id="12" xr3:uid="{B06DDDDB-8A58-4B60-AA5D-672576533EF6}" name="ID" dataDxfId="300">
      <calculatedColumnFormula>IF(A1="ID",1,A1+1)</calculatedColumnFormula>
    </tableColumn>
    <tableColumn id="14" xr3:uid="{E4E167DC-FA08-4A14-B799-03A53A1D03A0}" name="Мектеп"/>
    <tableColumn id="1" xr3:uid="{922B8EA5-B609-4991-B158-8687C97E3413}" name="Дата" dataDxfId="299"/>
    <tableColumn id="2" xr3:uid="{ECADE3CB-E7FE-49C0-864B-AD4E30F52767}" name="Время обхода" dataDxfId="298"/>
    <tableColumn id="15" xr3:uid="{048F2E26-2FB1-49DC-B8D9-5AE4517A8C7A}" name="роль" dataDxfId="297"/>
    <tableColumn id="3" xr3:uid="{701992D5-4C52-4F6F-987F-A2C6F410C226}" name="Осмотрено кабинетов" dataDxfId="296">
      <calculatedColumnFormula>IF(H2&lt;&gt;0,1,0)</calculatedColumnFormula>
    </tableColumn>
    <tableColumn id="16" xr3:uid="{1115C01D-332F-417A-A8F2-52135AE1C380}" name="Этаж" dataDxfId="295"/>
    <tableColumn id="4" xr3:uid="{11B8B3C7-8D8B-47BE-AA66-3BA82AF62CC7}" name="Кабинет"/>
    <tableColumn id="5" xr3:uid="{243BD3B7-A55C-4EFF-8859-1B454B7C2FFC}" name="Отклонение"/>
    <tableColumn id="6" xr3:uid="{9E53FDCA-F844-4A5C-8DD4-01693A340ED4}" name="Состояние кабинета"/>
    <tableColumn id="7" xr3:uid="{45E8BC4A-0593-489B-AED8-49AB5122573C}" name="Действия"/>
    <tableColumn id="8" xr3:uid="{D7B3B63A-3C21-414D-978A-A729E6BB61A0}" name="Статус"/>
    <tableColumn id="9" xr3:uid="{25F713BF-6F2B-47B9-B2AF-3EE0A179B6DE}" name="Фото/ссылка"/>
    <tableColumn id="10" xr3:uid="{C92F06F7-1B9C-4106-AB48-33DA9A6E1309}" name="Источник данных"/>
    <tableColumn id="11" xr3:uid="{D2A438D3-8F4C-47F6-A877-1FAA19A2A230}" name="Примечание (сюда входит пояснение про сломанный инвентарь)"/>
    <tableColumn id="13" xr3:uid="{1344ED86-80FA-47CB-B2A0-218E9242C819}" name="Кері байланыс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E93AA69-E774-4EAD-9CE5-7D6C73C7CE94}" name="Таблица14" displayName="Таблица14" ref="A1:A13" totalsRowShown="0">
  <autoFilter ref="A1:A13" xr:uid="{4E93AA69-E774-4EAD-9CE5-7D6C73C7CE94}"/>
  <tableColumns count="1">
    <tableColumn id="1" xr3:uid="{E83F9C3D-AAEE-4B09-A986-161E852D6C80}" name="Школы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D7689C9-686C-4528-83FD-D0C9DD140B4D}" name="Таблица15" displayName="Таблица15" ref="A1:A13" totalsRowShown="0">
  <autoFilter ref="A1:A13" xr:uid="{4D7689C9-686C-4528-83FD-D0C9DD140B4D}"/>
  <tableColumns count="1">
    <tableColumn id="1" xr3:uid="{0A9FE657-3253-4EC0-839A-119DD708B86A}" name="Роли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CBA08B-DDDF-4176-84EE-22BF000B7D96}" name="S2_Чистота_школа" displayName="S2_Чистота_школа" ref="A1:Q25" totalsRowShown="0" headerRowDxfId="294" dataDxfId="293" headerRowBorderDxfId="291" tableBorderDxfId="292" totalsRowBorderDxfId="290">
  <autoFilter ref="A1:Q25" xr:uid="{20CD2C35-2D2D-40EC-BEEA-7FA0FE201BE0}"/>
  <tableColumns count="17">
    <tableColumn id="1" xr3:uid="{882C67EC-25E0-44A5-820E-793E3924B3DA}" name="ID" dataDxfId="289">
      <calculatedColumnFormula>IF(A1="ID",1,A1+1)</calculatedColumnFormula>
    </tableColumn>
    <tableColumn id="2" xr3:uid="{41BEF64E-6DCD-4367-AC5F-D0652E9D24B6}" name="Мектеп" dataDxfId="288"/>
    <tableColumn id="3" xr3:uid="{45A48D4E-608A-4990-9EE7-F779AFE4F0E9}" name="Дата" dataDxfId="287"/>
    <tableColumn id="4" xr3:uid="{B4167E5A-77FA-4D42-85E7-E89CA3F861C1}" name="Время обхода" dataDxfId="286"/>
    <tableColumn id="6" xr3:uid="{550B0134-D8F0-4418-892B-6F7608856C0A}" name="Роль" dataDxfId="285"/>
    <tableColumn id="5" xr3:uid="{D289D42D-BF3C-4F9C-93C4-1F911A0CC47B}" name="Осмотрено локаций" dataDxfId="284">
      <calculatedColumnFormula>IF(G2&lt;&gt;0,1,0)</calculatedColumnFormula>
    </tableColumn>
    <tableColumn id="15" xr3:uid="{971DB8CB-2088-4E24-AFE5-93465DA1CC94}" name="Локация_ЧШ" dataDxfId="283"/>
    <tableColumn id="16" xr3:uid="{4F6DFA6F-9641-47F1-A900-F7E7FC0A6065}" name="Этаж_ЧШ" dataDxfId="282"/>
    <tableColumn id="17" xr3:uid="{5A7B3310-4B47-4389-86AD-A5DF8EC31478}" name="Место_ЧШ" dataDxfId="281"/>
    <tableColumn id="7" xr3:uid="{92684D7E-8A7D-44CC-B37F-A4AA28DCC32C}" name="Тип проблемы_ЧШ" dataDxfId="280"/>
    <tableColumn id="18" xr3:uid="{62B7526D-7C2A-4CE9-AA91-B73184ACD2B7}" name="Состояние_ЧШ" dataDxfId="279"/>
    <tableColumn id="9" xr3:uid="{994089BF-055C-4705-9A44-F613A8511787}" name="Принятые меры_ЧШ" dataDxfId="278"/>
    <tableColumn id="10" xr3:uid="{650D2DFB-0157-4197-8095-27027A35FC04}" name="Статус_ЧШ" dataDxfId="277"/>
    <tableColumn id="11" xr3:uid="{E2B324B5-46C5-4F04-B109-F90F2A9B7055}" name="Фото/ссылка_ЧШ" dataDxfId="276"/>
    <tableColumn id="12" xr3:uid="{1E469542-0EC6-41CE-A71A-4636BDC612D2}" name="Источник данных_ЧШ" dataDxfId="275"/>
    <tableColumn id="13" xr3:uid="{5452FAD7-E9E7-460E-8D9D-214E42A0EE7F}" name="Примечание (сюда входит пояснение про сломанный инвентарь)" dataDxfId="274"/>
    <tableColumn id="14" xr3:uid="{10C4DF85-918E-43D0-8EB2-153FA67BF7CE}" name="контакты по обратной связи_ЧШ" dataDxfId="27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B2F7712-AF6B-4B3D-AEC2-6B8F6093258C}" name="ИЧ_kabinet" displayName="ИЧ_kabinet" ref="A1:G142" totalsRowShown="0">
  <autoFilter ref="A1:G142" xr:uid="{2B749101-7142-4E31-874B-502AF4A3B3DE}"/>
  <tableColumns count="7">
    <tableColumn id="1" xr3:uid="{31E9741B-DC1E-47CE-88AD-04DF31EFC337}" name="№">
      <calculatedColumnFormula>ROW() - ROW(ИЧ_kabinet[[#Headers],[№]])</calculatedColumnFormula>
    </tableColumn>
    <tableColumn id="2" xr3:uid="{A01309B8-9DD7-4B79-8A56-9CF0147FF6D0}" name="Дата"/>
    <tableColumn id="3" xr3:uid="{357D7BE5-EA01-433C-9799-FF26086FD9EB}" name="Осмотрено кабинетов">
      <calculatedColumnFormula>SUMIFS('S1'!$F$2:$F$7837,'S1'!$C$2:$C$7837,$B2)</calculatedColumnFormula>
    </tableColumn>
    <tableColumn id="4" xr3:uid="{ADDCB78B-295C-4648-82C8-B6D3DAD2AFBB}" name="Удовлетворительное">
      <calculatedColumnFormula>COUNTIFS('S1'!$J$2:$J$7837,$I$3,'S1'!$C$2:$C$7837,$B2)</calculatedColumnFormula>
    </tableColumn>
    <tableColumn id="5" xr3:uid="{F57F7C12-CB90-4B6D-98EB-B3E8B38933EE}" name="Плохое">
      <calculatedColumnFormula>COUNTIFS('S1'!$J$2:$J$7837,$I$4,'S1'!$C$2:$C$7837,$B2)</calculatedColumnFormula>
    </tableColumn>
    <tableColumn id="6" xr3:uid="{A00D0D34-75CA-40FF-A51D-BFB048FFA471}" name="Индекс чистоты кабинетов">
      <calculatedColumnFormula>IF(C2&lt;&gt;0,(1-(D2*1+E2*2)/(C2*2)),"")</calculatedColumnFormula>
    </tableColumn>
    <tableColumn id="7" xr3:uid="{2A279766-F5CA-48C4-8354-4DBE2DA1E3FB}" name="Общее состояние">
      <calculatedColumnFormula>IF(C2&lt;&gt;0,IF(F2&lt;&gt;0,IF(F2&gt;=90%,"Хорошо",IF(F2&gt;=75%,"Удовлетворительно","Плохо")),""),"")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B749101-7142-4E31-874B-502AF4A3B3DE}" name="ИЧ_school" displayName="ИЧ_school" ref="A1:G142" totalsRowShown="0">
  <autoFilter ref="A1:G142" xr:uid="{2B749101-7142-4E31-874B-502AF4A3B3DE}"/>
  <tableColumns count="7">
    <tableColumn id="1" xr3:uid="{ADA0769C-9D7E-4996-9BA1-430F37CF8039}" name="№">
      <calculatedColumnFormula>ROW() - ROW(ИЧ_school[[#Headers],[№]])</calculatedColumnFormula>
    </tableColumn>
    <tableColumn id="2" xr3:uid="{FB6F26F7-3727-47C5-85B1-EB79B827B634}" name="Дата"/>
    <tableColumn id="3" xr3:uid="{1827F17E-D08A-49EC-9C90-823C52D1C3FE}" name="Осмотрено локаций" dataDxfId="272">
      <calculatedColumnFormula>SUMIFS('S2'!$F$2:$F$7790,'S2'!$C$2:$C$7790,$B2)</calculatedColumnFormula>
    </tableColumn>
    <tableColumn id="4" xr3:uid="{C5DF1B95-FE01-48E8-85A4-55C7A68C351D}" name="Удовлетворительное" dataDxfId="271">
      <calculatedColumnFormula>COUNTIFS('S2'!$F$2:$F$7790,$I$3,'S2'!$C$2:$C$7790,$B2)</calculatedColumnFormula>
    </tableColumn>
    <tableColumn id="5" xr3:uid="{3A69AFB3-15AE-427B-BDB9-141D25362591}" name="Плохое" dataDxfId="270">
      <calculatedColumnFormula>COUNTIFS('S2'!$J$2:$J$7791,$I$4,'S2'!$C$2:$C$7791,$B2)</calculatedColumnFormula>
    </tableColumn>
    <tableColumn id="6" xr3:uid="{5E97C5DF-1D2A-4F04-B970-4F8EE8D573F5}" name="Индекс чистоты кабинетов">
      <calculatedColumnFormula>IF(C2&lt;&gt;0,(1-(D2*1+E2*2)/(C2*2)),"")</calculatedColumnFormula>
    </tableColumn>
    <tableColumn id="7" xr3:uid="{AA427CDD-902C-47E3-8D90-4A28FDA5F056}" name="Общее состояние">
      <calculatedColumnFormula>IF(C2&lt;&gt;0,IF(F2&lt;&gt;0,IF(F2&gt;=90%,"Хорошо",IF(F2&gt;=75%,"Удовлетворительно","Плохо")),""),"")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47E000-84D6-4CAE-A23D-6DB6AB22ACA4}" name="S3_Температурный_режим" displayName="S3_Температурный_режим" ref="A1:Q20" totalsRowShown="0" headerRowDxfId="269" dataDxfId="268" headerRowBorderDxfId="266" tableBorderDxfId="267" totalsRowBorderDxfId="265">
  <autoFilter ref="A1:Q20" xr:uid="{20CD2C35-2D2D-40EC-BEEA-7FA0FE201BE0}"/>
  <tableColumns count="17">
    <tableColumn id="1" xr3:uid="{3961173A-4D2B-4CE6-BAB3-FB8E75475698}" name="ID" dataDxfId="264">
      <calculatedColumnFormula>IF(A1="ID",1,A1+1)</calculatedColumnFormula>
    </tableColumn>
    <tableColumn id="2" xr3:uid="{CF8EDDDB-923A-4D82-BDE0-31B92EB1E227}" name="Мектеп" dataDxfId="263"/>
    <tableColumn id="3" xr3:uid="{0CC38659-9910-4F64-AADE-82F7A5E2FE08}" name="Дата" dataDxfId="262"/>
    <tableColumn id="4" xr3:uid="{996B8267-B93B-421E-A10E-A6F525D74956}" name="Время обхода" dataDxfId="261"/>
    <tableColumn id="6" xr3:uid="{216B3881-2B33-4A67-B8EF-FC4C836271A1}" name="Роль" dataDxfId="260"/>
    <tableColumn id="5" xr3:uid="{70CEDBA3-54E8-4EBC-AEA9-222DD1E6C3CB}" name="Осмотрено локаций" dataDxfId="259">
      <calculatedColumnFormula>IF(G2&lt;&gt;0,1,0)</calculatedColumnFormula>
    </tableColumn>
    <tableColumn id="15" xr3:uid="{4DA27A8D-0A5E-4463-B8F0-7CFF9E0223B9}" name="Локация_ТР" dataDxfId="258"/>
    <tableColumn id="16" xr3:uid="{8F837E28-EA42-403E-9E9F-2A98B5CA9B2E}" name="Этаж_ТР" dataDxfId="257"/>
    <tableColumn id="17" xr3:uid="{9F8350BA-37EE-4D6A-BB37-2C633950C717}" name="Место_ТР" dataDxfId="256"/>
    <tableColumn id="7" xr3:uid="{C79BCACF-57A9-4A79-B812-259539A98F00}" name="Тип проблемы_ТР" dataDxfId="255"/>
    <tableColumn id="18" xr3:uid="{D059C7FA-9B8C-4FA1-A1D4-601326678C73}" name="Состояние_ТР" dataDxfId="254"/>
    <tableColumn id="9" xr3:uid="{8956907D-2C9E-4A1B-AA48-EDA6EFF282F0}" name="Принятые меры_ТР" dataDxfId="253"/>
    <tableColumn id="10" xr3:uid="{7FCD6C6F-DA05-4E7B-A46D-C7025379412D}" name="Статус_ТР" dataDxfId="252"/>
    <tableColumn id="11" xr3:uid="{534970C1-B9D1-41B1-995F-34D8D0315B7F}" name="Фото/ссылка_ТР" dataDxfId="251"/>
    <tableColumn id="12" xr3:uid="{416C40FA-41D8-4263-B5A5-B02E258971A0}" name="Источник данных_ТР" dataDxfId="250"/>
    <tableColumn id="13" xr3:uid="{7D43A17A-31A6-4757-B2B9-559BB448B2F5}" name="Примечание (сюда входит пояснение про сломанный инвентарь)" dataDxfId="249"/>
    <tableColumn id="14" xr3:uid="{894A547E-5838-4012-BC50-BC79D927EA7E}" name="контакты по обратной связи_ТР" dataDxfId="2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CD2C35-2D2D-40EC-BEEA-7FA0FE201BE0}" name="S4_Питание" displayName="S4_Питание" ref="A1:M44" totalsRowShown="0" headerRowDxfId="247" dataDxfId="246" headerRowBorderDxfId="244" tableBorderDxfId="245" totalsRowBorderDxfId="243">
  <autoFilter ref="A1:M44" xr:uid="{20CD2C35-2D2D-40EC-BEEA-7FA0FE201BE0}"/>
  <tableColumns count="13">
    <tableColumn id="1" xr3:uid="{E36DFD0C-9604-4734-A4E8-22DF305D468A}" name="ID" dataDxfId="242">
      <calculatedColumnFormula>IF(A1="ID",1,A1+1)</calculatedColumnFormula>
    </tableColumn>
    <tableColumn id="2" xr3:uid="{B6A51404-A8F8-4BDA-9FFD-311676D4BA38}" name="Мектеп" dataDxfId="241"/>
    <tableColumn id="3" xr3:uid="{3675E0D8-BFD0-4CC8-B9C7-196C2E32D4AB}" name="Дата" dataDxfId="240"/>
    <tableColumn id="4" xr3:uid="{A2410AF1-FC32-44F5-AE45-EF1ACDE53712}" name="Время обхода" dataDxfId="239"/>
    <tableColumn id="5" xr3:uid="{846D356A-D575-4078-9D82-C345108B76EB}" name="роль" dataDxfId="238"/>
    <tableColumn id="7" xr3:uid="{32D6BB09-7BA0-4BF8-83F8-629AB22549B1}" name="Тип проблемы" dataDxfId="237"/>
    <tableColumn id="6" xr3:uid="{0654BE1C-95BE-4489-B1A0-982EA80BAE3F}" name="Категория риска" dataDxfId="236">
      <calculatedColumnFormula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calculatedColumnFormula>
    </tableColumn>
    <tableColumn id="9" xr3:uid="{9F32950E-7498-4430-885A-1B1EA1248955}" name="Принятые меры" dataDxfId="235"/>
    <tableColumn id="10" xr3:uid="{4F8DF118-1CED-4A38-8F57-6E8DB5741913}" name="Статус" dataDxfId="234"/>
    <tableColumn id="11" xr3:uid="{A5470377-2E48-42A1-8E05-26F7F15D19C5}" name="Фото/ссылка" dataDxfId="233"/>
    <tableColumn id="12" xr3:uid="{9DD24B50-0C6E-4D50-ABB4-8939CB5F4A3F}" name="Источник данных" dataDxfId="232"/>
    <tableColumn id="13" xr3:uid="{60408743-55EF-4B19-8D3D-8FBA12016622}" name="Примечание (сюда входит пояснение про сломанный инвентарь)" dataDxfId="231"/>
    <tableColumn id="14" xr3:uid="{F258EF53-88B8-461E-81ED-634DA5206AC2}" name="контакты по обратной связи" dataDxfId="23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DD540D-325D-473C-A0FF-85F21F72840E}" name="Q1_Расписание" displayName="Q1_Расписание" ref="A1:P31" totalsRowShown="0" headerRowDxfId="229" dataDxfId="228" headerRowBorderDxfId="226" tableBorderDxfId="227" totalsRowBorderDxfId="225">
  <autoFilter ref="A1:P31" xr:uid="{20CD2C35-2D2D-40EC-BEEA-7FA0FE201BE0}"/>
  <tableColumns count="16">
    <tableColumn id="1" xr3:uid="{D55449E0-B4D3-49C3-91AC-53983B1BB24D}" name="ID" dataDxfId="224">
      <calculatedColumnFormula>IF(A1="ID",1,A1+1)</calculatedColumnFormula>
    </tableColumn>
    <tableColumn id="2" xr3:uid="{2D4D3AAE-B9E3-49C6-8825-8C93587F59FD}" name="Мектеп" dataDxfId="223"/>
    <tableColumn id="3" xr3:uid="{ABEC5ACD-D24B-4C4C-86C3-D89EF91F75B0}" name="Дата" dataDxfId="222"/>
    <tableColumn id="4" xr3:uid="{15E98359-BB5E-4654-A8AC-E103B12F954E}" name="Время обхода" dataDxfId="221"/>
    <tableColumn id="8" xr3:uid="{6D2A6C31-82DF-40B2-B646-D415F00918C9}" name="Роль" dataDxfId="220"/>
    <tableColumn id="7" xr3:uid="{76613A9B-796B-4F33-8EB4-17AA39DEAC5B}" name="Тип проблемы_расписание" dataDxfId="219"/>
    <tableColumn id="15" xr3:uid="{476BB809-9A11-497A-A171-45CEF4BB1F9E}" name="Сынып_расписание" dataDxfId="218"/>
    <tableColumn id="16" xr3:uid="{4CB2E874-0039-42EB-A6E9-362BE0051B99}" name="Литер расписание" dataDxfId="217"/>
    <tableColumn id="5" xr3:uid="{6BE769D0-1CCB-4322-B117-56848A7CDFF5}" name="Предмет_расписание" dataDxfId="216"/>
    <tableColumn id="6" xr3:uid="{9B43F910-5465-4DA2-9ED9-45E3B2762F1C}" name="Дата_расписание" dataDxfId="215"/>
    <tableColumn id="9" xr3:uid="{AF92FECA-9DEB-4213-8FCB-8FD592E437DE}" name="Принятые меры_расписание" dataDxfId="214"/>
    <tableColumn id="10" xr3:uid="{33E9AE3E-8FA9-4C2F-955B-FAF82A4C5A8C}" name="Статус_расписание" dataDxfId="213"/>
    <tableColumn id="11" xr3:uid="{E8D6ED88-17C8-4286-BB02-0FE915669C98}" name="Фото/ссылка_расписание" dataDxfId="212"/>
    <tableColumn id="12" xr3:uid="{60B88B39-0BBB-4FA3-8AA7-EBD589CE4911}" name="Источник данных" dataDxfId="211"/>
    <tableColumn id="13" xr3:uid="{CD03AC37-E905-4918-96F7-4C34EE378D49}" name="Примечание (сюда входит пояснение про сломанный инвентарь)" dataDxfId="210"/>
    <tableColumn id="14" xr3:uid="{712ECC50-EA7B-4BA5-BAB5-FC3524DEBEC1}" name="контакты по обратной связи_расписание" dataDxfId="20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396AC1-191E-4B26-B3FA-CC5E3F5736F1}" name="Q21_Учебные_предметы" displayName="Q21_Учебные_предметы" ref="A1:O23" totalsRowShown="0" headerRowDxfId="208" dataDxfId="207" headerRowBorderDxfId="205" tableBorderDxfId="206" totalsRowBorderDxfId="204">
  <autoFilter ref="A1:O23" xr:uid="{20CD2C35-2D2D-40EC-BEEA-7FA0FE201BE0}"/>
  <tableColumns count="15">
    <tableColumn id="1" xr3:uid="{BC5C8BB2-EC18-4F4B-89A3-5B2220C9FD20}" name="ID" dataDxfId="203">
      <calculatedColumnFormula>IF(A1="ID",1,A1+1)</calculatedColumnFormula>
    </tableColumn>
    <tableColumn id="2" xr3:uid="{F5A86E72-9402-45E3-9B63-9AB02AD3C2DA}" name="Мектеп" dataDxfId="202"/>
    <tableColumn id="3" xr3:uid="{A6020BAE-4839-42DC-9ADD-10CFCB9C7F27}" name="Дата" dataDxfId="201"/>
    <tableColumn id="4" xr3:uid="{3F93B7F7-B5DD-4303-B7B3-1ED249E508A1}" name="Время обхода" dataDxfId="200"/>
    <tableColumn id="6" xr3:uid="{82AF8926-15E7-4F52-AB74-9BAA1E6F6E93}" name="Роль" dataDxfId="199"/>
    <tableColumn id="7" xr3:uid="{4E961F81-A4A9-4566-9A71-A9D412BD73E5}" name="Тип проблемы предмет" dataDxfId="198"/>
    <tableColumn id="5" xr3:uid="{6C4514F6-62E2-4B21-9A25-C059EB175389}" name="Предмет_предмет" dataDxfId="197"/>
    <tableColumn id="15" xr3:uid="{53761992-3C57-46D0-983D-415BB813B042}" name="Сынып предмет" dataDxfId="196"/>
    <tableColumn id="16" xr3:uid="{44C7690D-4643-4D3F-885D-28D4E67E2D0C}" name="Литер предмет" dataDxfId="195"/>
    <tableColumn id="9" xr3:uid="{A754ADC9-112F-4BE7-BAB2-389D188DF6D3}" name="Принятые меры_предмет" dataDxfId="194"/>
    <tableColumn id="10" xr3:uid="{ADAB9B36-AFED-4AED-9417-6EBE0FE29E17}" name="Статус_предмет" dataDxfId="193"/>
    <tableColumn id="11" xr3:uid="{AB724A83-7027-499F-90A2-DB9E7F726D30}" name="Фото/ссылка_предмет" dataDxfId="192"/>
    <tableColumn id="12" xr3:uid="{89D7F9F6-7343-4FE1-98E2-34E236C6127C}" name="Источник данных" dataDxfId="191"/>
    <tableColumn id="13" xr3:uid="{95E0188B-7D1A-43DC-BF2C-C96508E50745}" name="Примечание (сюда входит пояснение про сломанный инвентарь)" dataDxfId="190"/>
    <tableColumn id="14" xr3:uid="{266CDE7B-20F9-426C-B642-2945D3F3003D}" name="контакты по обратной связи_предмет" dataDxfId="18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9CE1-181A-4A22-BA91-522F1DABCA9B}">
  <dimension ref="A1:A312"/>
  <sheetViews>
    <sheetView workbookViewId="0">
      <selection activeCell="A312" sqref="A312"/>
    </sheetView>
  </sheetViews>
  <sheetFormatPr defaultRowHeight="15"/>
  <sheetData>
    <row r="1" spans="1:1">
      <c r="A1" t="s">
        <v>0</v>
      </c>
    </row>
    <row r="2" spans="1:1">
      <c r="A2" s="42">
        <v>45881</v>
      </c>
    </row>
    <row r="3" spans="1:1">
      <c r="A3" s="42">
        <v>45882</v>
      </c>
    </row>
    <row r="4" spans="1:1">
      <c r="A4" s="42">
        <v>45883</v>
      </c>
    </row>
    <row r="5" spans="1:1">
      <c r="A5" s="42">
        <v>45884</v>
      </c>
    </row>
    <row r="6" spans="1:1">
      <c r="A6" s="42">
        <v>45885</v>
      </c>
    </row>
    <row r="7" spans="1:1">
      <c r="A7" s="42">
        <v>45886</v>
      </c>
    </row>
    <row r="8" spans="1:1">
      <c r="A8" s="42">
        <v>45887</v>
      </c>
    </row>
    <row r="9" spans="1:1">
      <c r="A9" s="42">
        <v>45888</v>
      </c>
    </row>
    <row r="10" spans="1:1">
      <c r="A10" s="42">
        <v>45889</v>
      </c>
    </row>
    <row r="11" spans="1:1">
      <c r="A11" s="42">
        <v>45890</v>
      </c>
    </row>
    <row r="12" spans="1:1">
      <c r="A12" s="42">
        <v>45891</v>
      </c>
    </row>
    <row r="13" spans="1:1">
      <c r="A13" s="42">
        <v>45892</v>
      </c>
    </row>
    <row r="14" spans="1:1">
      <c r="A14" s="42">
        <v>45893</v>
      </c>
    </row>
    <row r="15" spans="1:1">
      <c r="A15" s="42">
        <v>45894</v>
      </c>
    </row>
    <row r="16" spans="1:1">
      <c r="A16" s="42">
        <v>45895</v>
      </c>
    </row>
    <row r="17" spans="1:1">
      <c r="A17" s="42">
        <v>45896</v>
      </c>
    </row>
    <row r="18" spans="1:1">
      <c r="A18" s="42">
        <v>45897</v>
      </c>
    </row>
    <row r="19" spans="1:1">
      <c r="A19" s="42">
        <v>45898</v>
      </c>
    </row>
    <row r="20" spans="1:1">
      <c r="A20" s="42">
        <v>45899</v>
      </c>
    </row>
    <row r="21" spans="1:1">
      <c r="A21" s="42">
        <v>45900</v>
      </c>
    </row>
    <row r="22" spans="1:1">
      <c r="A22" s="42">
        <v>45901</v>
      </c>
    </row>
    <row r="23" spans="1:1">
      <c r="A23" s="42">
        <v>45902</v>
      </c>
    </row>
    <row r="24" spans="1:1">
      <c r="A24" s="42">
        <v>45903</v>
      </c>
    </row>
    <row r="25" spans="1:1">
      <c r="A25" s="42">
        <v>45904</v>
      </c>
    </row>
    <row r="26" spans="1:1">
      <c r="A26" s="42">
        <v>45905</v>
      </c>
    </row>
    <row r="27" spans="1:1">
      <c r="A27" s="42">
        <v>45906</v>
      </c>
    </row>
    <row r="28" spans="1:1">
      <c r="A28" s="42">
        <v>45907</v>
      </c>
    </row>
    <row r="29" spans="1:1">
      <c r="A29" s="42">
        <v>45908</v>
      </c>
    </row>
    <row r="30" spans="1:1">
      <c r="A30" s="42">
        <v>45909</v>
      </c>
    </row>
    <row r="31" spans="1:1">
      <c r="A31" s="42">
        <v>45910</v>
      </c>
    </row>
    <row r="32" spans="1:1">
      <c r="A32" s="42">
        <v>45911</v>
      </c>
    </row>
    <row r="33" spans="1:1">
      <c r="A33" s="42">
        <v>45912</v>
      </c>
    </row>
    <row r="34" spans="1:1">
      <c r="A34" s="42">
        <v>45913</v>
      </c>
    </row>
    <row r="35" spans="1:1">
      <c r="A35" s="42">
        <v>45914</v>
      </c>
    </row>
    <row r="36" spans="1:1">
      <c r="A36" s="42">
        <v>45915</v>
      </c>
    </row>
    <row r="37" spans="1:1">
      <c r="A37" s="42">
        <v>45916</v>
      </c>
    </row>
    <row r="38" spans="1:1">
      <c r="A38" s="42">
        <v>45917</v>
      </c>
    </row>
    <row r="39" spans="1:1">
      <c r="A39" s="42">
        <v>45918</v>
      </c>
    </row>
    <row r="40" spans="1:1">
      <c r="A40" s="42">
        <v>45919</v>
      </c>
    </row>
    <row r="41" spans="1:1">
      <c r="A41" s="42">
        <v>45920</v>
      </c>
    </row>
    <row r="42" spans="1:1">
      <c r="A42" s="42">
        <v>45921</v>
      </c>
    </row>
    <row r="43" spans="1:1">
      <c r="A43" s="42">
        <v>45922</v>
      </c>
    </row>
    <row r="44" spans="1:1">
      <c r="A44" s="42">
        <v>45923</v>
      </c>
    </row>
    <row r="45" spans="1:1">
      <c r="A45" s="42">
        <v>45924</v>
      </c>
    </row>
    <row r="46" spans="1:1">
      <c r="A46" s="42">
        <v>45925</v>
      </c>
    </row>
    <row r="47" spans="1:1">
      <c r="A47" s="42">
        <v>45926</v>
      </c>
    </row>
    <row r="48" spans="1:1">
      <c r="A48" s="42">
        <v>45927</v>
      </c>
    </row>
    <row r="49" spans="1:1">
      <c r="A49" s="42">
        <v>45928</v>
      </c>
    </row>
    <row r="50" spans="1:1">
      <c r="A50" s="42">
        <v>45929</v>
      </c>
    </row>
    <row r="51" spans="1:1">
      <c r="A51" s="42">
        <v>45930</v>
      </c>
    </row>
    <row r="52" spans="1:1">
      <c r="A52" s="42">
        <v>45931</v>
      </c>
    </row>
    <row r="53" spans="1:1">
      <c r="A53" s="42">
        <v>45932</v>
      </c>
    </row>
    <row r="54" spans="1:1">
      <c r="A54" s="42">
        <v>45933</v>
      </c>
    </row>
    <row r="55" spans="1:1">
      <c r="A55" s="42">
        <v>45934</v>
      </c>
    </row>
    <row r="56" spans="1:1">
      <c r="A56" s="42">
        <v>45935</v>
      </c>
    </row>
    <row r="57" spans="1:1">
      <c r="A57" s="42">
        <v>45936</v>
      </c>
    </row>
    <row r="58" spans="1:1">
      <c r="A58" s="42">
        <v>45937</v>
      </c>
    </row>
    <row r="59" spans="1:1">
      <c r="A59" s="42">
        <v>45938</v>
      </c>
    </row>
    <row r="60" spans="1:1">
      <c r="A60" s="42">
        <v>45939</v>
      </c>
    </row>
    <row r="61" spans="1:1">
      <c r="A61" s="42">
        <v>45940</v>
      </c>
    </row>
    <row r="62" spans="1:1">
      <c r="A62" s="42">
        <v>45941</v>
      </c>
    </row>
    <row r="63" spans="1:1">
      <c r="A63" s="42">
        <v>45942</v>
      </c>
    </row>
    <row r="64" spans="1:1">
      <c r="A64" s="42">
        <v>45943</v>
      </c>
    </row>
    <row r="65" spans="1:1">
      <c r="A65" s="42">
        <v>45944</v>
      </c>
    </row>
    <row r="66" spans="1:1">
      <c r="A66" s="42">
        <v>45945</v>
      </c>
    </row>
    <row r="67" spans="1:1">
      <c r="A67" s="42">
        <v>45946</v>
      </c>
    </row>
    <row r="68" spans="1:1">
      <c r="A68" s="42">
        <v>45947</v>
      </c>
    </row>
    <row r="69" spans="1:1">
      <c r="A69" s="42">
        <v>45948</v>
      </c>
    </row>
    <row r="70" spans="1:1">
      <c r="A70" s="42">
        <v>45949</v>
      </c>
    </row>
    <row r="71" spans="1:1">
      <c r="A71" s="42">
        <v>45950</v>
      </c>
    </row>
    <row r="72" spans="1:1">
      <c r="A72" s="42">
        <v>45951</v>
      </c>
    </row>
    <row r="73" spans="1:1">
      <c r="A73" s="42">
        <v>45952</v>
      </c>
    </row>
    <row r="74" spans="1:1">
      <c r="A74" s="42">
        <v>45953</v>
      </c>
    </row>
    <row r="75" spans="1:1">
      <c r="A75" s="42">
        <v>45954</v>
      </c>
    </row>
    <row r="76" spans="1:1">
      <c r="A76" s="42">
        <v>45955</v>
      </c>
    </row>
    <row r="77" spans="1:1">
      <c r="A77" s="42">
        <v>45956</v>
      </c>
    </row>
    <row r="78" spans="1:1">
      <c r="A78" s="42">
        <v>45957</v>
      </c>
    </row>
    <row r="79" spans="1:1">
      <c r="A79" s="42">
        <v>45958</v>
      </c>
    </row>
    <row r="80" spans="1:1">
      <c r="A80" s="42">
        <v>45959</v>
      </c>
    </row>
    <row r="81" spans="1:1">
      <c r="A81" s="42">
        <v>45960</v>
      </c>
    </row>
    <row r="82" spans="1:1">
      <c r="A82" s="42">
        <v>45961</v>
      </c>
    </row>
    <row r="83" spans="1:1">
      <c r="A83" s="42">
        <v>45962</v>
      </c>
    </row>
    <row r="84" spans="1:1">
      <c r="A84" s="42">
        <v>45963</v>
      </c>
    </row>
    <row r="85" spans="1:1">
      <c r="A85" s="42">
        <v>45964</v>
      </c>
    </row>
    <row r="86" spans="1:1">
      <c r="A86" s="42">
        <v>45965</v>
      </c>
    </row>
    <row r="87" spans="1:1">
      <c r="A87" s="42">
        <v>45966</v>
      </c>
    </row>
    <row r="88" spans="1:1">
      <c r="A88" s="42">
        <v>45967</v>
      </c>
    </row>
    <row r="89" spans="1:1">
      <c r="A89" s="42">
        <v>45968</v>
      </c>
    </row>
    <row r="90" spans="1:1">
      <c r="A90" s="42">
        <v>45969</v>
      </c>
    </row>
    <row r="91" spans="1:1">
      <c r="A91" s="42">
        <v>45970</v>
      </c>
    </row>
    <row r="92" spans="1:1">
      <c r="A92" s="42">
        <v>45971</v>
      </c>
    </row>
    <row r="93" spans="1:1">
      <c r="A93" s="42">
        <v>45972</v>
      </c>
    </row>
    <row r="94" spans="1:1">
      <c r="A94" s="42">
        <v>45973</v>
      </c>
    </row>
    <row r="95" spans="1:1">
      <c r="A95" s="42">
        <v>45974</v>
      </c>
    </row>
    <row r="96" spans="1:1">
      <c r="A96" s="42">
        <v>45975</v>
      </c>
    </row>
    <row r="97" spans="1:1">
      <c r="A97" s="42">
        <v>45976</v>
      </c>
    </row>
    <row r="98" spans="1:1">
      <c r="A98" s="42">
        <v>45977</v>
      </c>
    </row>
    <row r="99" spans="1:1">
      <c r="A99" s="42">
        <v>45978</v>
      </c>
    </row>
    <row r="100" spans="1:1">
      <c r="A100" s="42">
        <v>45979</v>
      </c>
    </row>
    <row r="101" spans="1:1">
      <c r="A101" s="42">
        <v>45980</v>
      </c>
    </row>
    <row r="102" spans="1:1">
      <c r="A102" s="42">
        <v>45981</v>
      </c>
    </row>
    <row r="103" spans="1:1">
      <c r="A103" s="42">
        <v>45982</v>
      </c>
    </row>
    <row r="104" spans="1:1">
      <c r="A104" s="42">
        <v>45983</v>
      </c>
    </row>
    <row r="105" spans="1:1">
      <c r="A105" s="42">
        <v>45984</v>
      </c>
    </row>
    <row r="106" spans="1:1">
      <c r="A106" s="42">
        <v>45985</v>
      </c>
    </row>
    <row r="107" spans="1:1">
      <c r="A107" s="42">
        <v>45986</v>
      </c>
    </row>
    <row r="108" spans="1:1">
      <c r="A108" s="42">
        <v>45987</v>
      </c>
    </row>
    <row r="109" spans="1:1">
      <c r="A109" s="42">
        <v>45988</v>
      </c>
    </row>
    <row r="110" spans="1:1">
      <c r="A110" s="42">
        <v>45989</v>
      </c>
    </row>
    <row r="111" spans="1:1">
      <c r="A111" s="42">
        <v>45990</v>
      </c>
    </row>
    <row r="112" spans="1:1">
      <c r="A112" s="42">
        <v>45991</v>
      </c>
    </row>
    <row r="113" spans="1:1">
      <c r="A113" s="42">
        <v>45992</v>
      </c>
    </row>
    <row r="114" spans="1:1">
      <c r="A114" s="42">
        <v>45993</v>
      </c>
    </row>
    <row r="115" spans="1:1">
      <c r="A115" s="42">
        <v>45994</v>
      </c>
    </row>
    <row r="116" spans="1:1">
      <c r="A116" s="42">
        <v>45995</v>
      </c>
    </row>
    <row r="117" spans="1:1">
      <c r="A117" s="42">
        <v>45996</v>
      </c>
    </row>
    <row r="118" spans="1:1">
      <c r="A118" s="42">
        <v>45997</v>
      </c>
    </row>
    <row r="119" spans="1:1">
      <c r="A119" s="42">
        <v>45998</v>
      </c>
    </row>
    <row r="120" spans="1:1">
      <c r="A120" s="42">
        <v>45999</v>
      </c>
    </row>
    <row r="121" spans="1:1">
      <c r="A121" s="42">
        <v>46000</v>
      </c>
    </row>
    <row r="122" spans="1:1">
      <c r="A122" s="42">
        <v>46001</v>
      </c>
    </row>
    <row r="123" spans="1:1">
      <c r="A123" s="42">
        <v>46002</v>
      </c>
    </row>
    <row r="124" spans="1:1">
      <c r="A124" s="42">
        <v>46003</v>
      </c>
    </row>
    <row r="125" spans="1:1">
      <c r="A125" s="42">
        <v>46004</v>
      </c>
    </row>
    <row r="126" spans="1:1">
      <c r="A126" s="42">
        <v>46005</v>
      </c>
    </row>
    <row r="127" spans="1:1">
      <c r="A127" s="42">
        <v>46006</v>
      </c>
    </row>
    <row r="128" spans="1:1">
      <c r="A128" s="42">
        <v>46007</v>
      </c>
    </row>
    <row r="129" spans="1:1">
      <c r="A129" s="42">
        <v>46008</v>
      </c>
    </row>
    <row r="130" spans="1:1">
      <c r="A130" s="42">
        <v>46009</v>
      </c>
    </row>
    <row r="131" spans="1:1">
      <c r="A131" s="42">
        <v>46010</v>
      </c>
    </row>
    <row r="132" spans="1:1">
      <c r="A132" s="42">
        <v>46011</v>
      </c>
    </row>
    <row r="133" spans="1:1">
      <c r="A133" s="42">
        <v>46012</v>
      </c>
    </row>
    <row r="134" spans="1:1">
      <c r="A134" s="42">
        <v>46013</v>
      </c>
    </row>
    <row r="135" spans="1:1">
      <c r="A135" s="42">
        <v>46014</v>
      </c>
    </row>
    <row r="136" spans="1:1">
      <c r="A136" s="42">
        <v>46015</v>
      </c>
    </row>
    <row r="137" spans="1:1">
      <c r="A137" s="42">
        <v>46016</v>
      </c>
    </row>
    <row r="138" spans="1:1">
      <c r="A138" s="42">
        <v>46017</v>
      </c>
    </row>
    <row r="139" spans="1:1">
      <c r="A139" s="42">
        <v>46018</v>
      </c>
    </row>
    <row r="140" spans="1:1">
      <c r="A140" s="42">
        <v>46019</v>
      </c>
    </row>
    <row r="141" spans="1:1">
      <c r="A141" s="42">
        <v>46020</v>
      </c>
    </row>
    <row r="142" spans="1:1">
      <c r="A142" s="42">
        <v>46021</v>
      </c>
    </row>
    <row r="143" spans="1:1">
      <c r="A143" s="42">
        <v>46022</v>
      </c>
    </row>
    <row r="144" spans="1:1">
      <c r="A144" s="42">
        <v>46023</v>
      </c>
    </row>
    <row r="145" spans="1:1">
      <c r="A145" s="42">
        <v>46024</v>
      </c>
    </row>
    <row r="146" spans="1:1">
      <c r="A146" s="42">
        <v>46025</v>
      </c>
    </row>
    <row r="147" spans="1:1">
      <c r="A147" s="42">
        <v>46026</v>
      </c>
    </row>
    <row r="148" spans="1:1">
      <c r="A148" s="42">
        <v>46027</v>
      </c>
    </row>
    <row r="149" spans="1:1">
      <c r="A149" s="42">
        <v>46028</v>
      </c>
    </row>
    <row r="150" spans="1:1">
      <c r="A150" s="42">
        <v>46029</v>
      </c>
    </row>
    <row r="151" spans="1:1">
      <c r="A151" s="42">
        <v>46030</v>
      </c>
    </row>
    <row r="152" spans="1:1">
      <c r="A152" s="42">
        <v>46031</v>
      </c>
    </row>
    <row r="153" spans="1:1">
      <c r="A153" s="42">
        <v>46032</v>
      </c>
    </row>
    <row r="154" spans="1:1">
      <c r="A154" s="42">
        <v>46033</v>
      </c>
    </row>
    <row r="155" spans="1:1">
      <c r="A155" s="42">
        <v>46034</v>
      </c>
    </row>
    <row r="156" spans="1:1">
      <c r="A156" s="42">
        <v>46035</v>
      </c>
    </row>
    <row r="157" spans="1:1">
      <c r="A157" s="42">
        <v>46036</v>
      </c>
    </row>
    <row r="158" spans="1:1">
      <c r="A158" s="42">
        <v>46037</v>
      </c>
    </row>
    <row r="159" spans="1:1">
      <c r="A159" s="42">
        <v>46038</v>
      </c>
    </row>
    <row r="160" spans="1:1">
      <c r="A160" s="42">
        <v>46039</v>
      </c>
    </row>
    <row r="161" spans="1:1">
      <c r="A161" s="42">
        <v>46040</v>
      </c>
    </row>
    <row r="162" spans="1:1">
      <c r="A162" s="42">
        <v>46041</v>
      </c>
    </row>
    <row r="163" spans="1:1">
      <c r="A163" s="42">
        <v>46042</v>
      </c>
    </row>
    <row r="164" spans="1:1">
      <c r="A164" s="42">
        <v>46043</v>
      </c>
    </row>
    <row r="165" spans="1:1">
      <c r="A165" s="42">
        <v>46044</v>
      </c>
    </row>
    <row r="166" spans="1:1">
      <c r="A166" s="42">
        <v>46045</v>
      </c>
    </row>
    <row r="167" spans="1:1">
      <c r="A167" s="42">
        <v>46046</v>
      </c>
    </row>
    <row r="168" spans="1:1">
      <c r="A168" s="42">
        <v>46047</v>
      </c>
    </row>
    <row r="169" spans="1:1">
      <c r="A169" s="42">
        <v>46048</v>
      </c>
    </row>
    <row r="170" spans="1:1">
      <c r="A170" s="42">
        <v>46049</v>
      </c>
    </row>
    <row r="171" spans="1:1">
      <c r="A171" s="42">
        <v>46050</v>
      </c>
    </row>
    <row r="172" spans="1:1">
      <c r="A172" s="42">
        <v>46051</v>
      </c>
    </row>
    <row r="173" spans="1:1">
      <c r="A173" s="42">
        <v>46052</v>
      </c>
    </row>
    <row r="174" spans="1:1">
      <c r="A174" s="42">
        <v>46053</v>
      </c>
    </row>
    <row r="175" spans="1:1">
      <c r="A175" s="42">
        <v>46054</v>
      </c>
    </row>
    <row r="176" spans="1:1">
      <c r="A176" s="42">
        <v>46055</v>
      </c>
    </row>
    <row r="177" spans="1:1">
      <c r="A177" s="42">
        <v>46056</v>
      </c>
    </row>
    <row r="178" spans="1:1">
      <c r="A178" s="42">
        <v>46057</v>
      </c>
    </row>
    <row r="179" spans="1:1">
      <c r="A179" s="42">
        <v>46058</v>
      </c>
    </row>
    <row r="180" spans="1:1">
      <c r="A180" s="42">
        <v>46059</v>
      </c>
    </row>
    <row r="181" spans="1:1">
      <c r="A181" s="42">
        <v>46060</v>
      </c>
    </row>
    <row r="182" spans="1:1">
      <c r="A182" s="42">
        <v>46061</v>
      </c>
    </row>
    <row r="183" spans="1:1">
      <c r="A183" s="42">
        <v>46062</v>
      </c>
    </row>
    <row r="184" spans="1:1">
      <c r="A184" s="42">
        <v>46063</v>
      </c>
    </row>
    <row r="185" spans="1:1">
      <c r="A185" s="42">
        <v>46064</v>
      </c>
    </row>
    <row r="186" spans="1:1">
      <c r="A186" s="42">
        <v>46065</v>
      </c>
    </row>
    <row r="187" spans="1:1">
      <c r="A187" s="42">
        <v>46066</v>
      </c>
    </row>
    <row r="188" spans="1:1">
      <c r="A188" s="42">
        <v>46067</v>
      </c>
    </row>
    <row r="189" spans="1:1">
      <c r="A189" s="42">
        <v>46068</v>
      </c>
    </row>
    <row r="190" spans="1:1">
      <c r="A190" s="42">
        <v>46069</v>
      </c>
    </row>
    <row r="191" spans="1:1">
      <c r="A191" s="42">
        <v>46070</v>
      </c>
    </row>
    <row r="192" spans="1:1">
      <c r="A192" s="42">
        <v>46071</v>
      </c>
    </row>
    <row r="193" spans="1:1">
      <c r="A193" s="42">
        <v>46072</v>
      </c>
    </row>
    <row r="194" spans="1:1">
      <c r="A194" s="42">
        <v>46073</v>
      </c>
    </row>
    <row r="195" spans="1:1">
      <c r="A195" s="42">
        <v>46074</v>
      </c>
    </row>
    <row r="196" spans="1:1">
      <c r="A196" s="42">
        <v>46075</v>
      </c>
    </row>
    <row r="197" spans="1:1">
      <c r="A197" s="42">
        <v>46076</v>
      </c>
    </row>
    <row r="198" spans="1:1">
      <c r="A198" s="42">
        <v>46077</v>
      </c>
    </row>
    <row r="199" spans="1:1">
      <c r="A199" s="42">
        <v>46078</v>
      </c>
    </row>
    <row r="200" spans="1:1">
      <c r="A200" s="42">
        <v>46079</v>
      </c>
    </row>
    <row r="201" spans="1:1">
      <c r="A201" s="42">
        <v>46080</v>
      </c>
    </row>
    <row r="202" spans="1:1">
      <c r="A202" s="42">
        <v>46081</v>
      </c>
    </row>
    <row r="203" spans="1:1">
      <c r="A203" s="42">
        <v>46082</v>
      </c>
    </row>
    <row r="204" spans="1:1">
      <c r="A204" s="42">
        <v>46083</v>
      </c>
    </row>
    <row r="205" spans="1:1">
      <c r="A205" s="42">
        <v>46084</v>
      </c>
    </row>
    <row r="206" spans="1:1">
      <c r="A206" s="42">
        <v>46085</v>
      </c>
    </row>
    <row r="207" spans="1:1">
      <c r="A207" s="42">
        <v>46086</v>
      </c>
    </row>
    <row r="208" spans="1:1">
      <c r="A208" s="42">
        <v>46087</v>
      </c>
    </row>
    <row r="209" spans="1:1">
      <c r="A209" s="42">
        <v>46088</v>
      </c>
    </row>
    <row r="210" spans="1:1">
      <c r="A210" s="42">
        <v>46089</v>
      </c>
    </row>
    <row r="211" spans="1:1">
      <c r="A211" s="42">
        <v>46090</v>
      </c>
    </row>
    <row r="212" spans="1:1">
      <c r="A212" s="42">
        <v>46091</v>
      </c>
    </row>
    <row r="213" spans="1:1">
      <c r="A213" s="42">
        <v>46092</v>
      </c>
    </row>
    <row r="214" spans="1:1">
      <c r="A214" s="42">
        <v>46093</v>
      </c>
    </row>
    <row r="215" spans="1:1">
      <c r="A215" s="42">
        <v>46094</v>
      </c>
    </row>
    <row r="216" spans="1:1">
      <c r="A216" s="42">
        <v>46095</v>
      </c>
    </row>
    <row r="217" spans="1:1">
      <c r="A217" s="42">
        <v>46096</v>
      </c>
    </row>
    <row r="218" spans="1:1">
      <c r="A218" s="42">
        <v>46097</v>
      </c>
    </row>
    <row r="219" spans="1:1">
      <c r="A219" s="42">
        <v>46098</v>
      </c>
    </row>
    <row r="220" spans="1:1">
      <c r="A220" s="42">
        <v>46099</v>
      </c>
    </row>
    <row r="221" spans="1:1">
      <c r="A221" s="42">
        <v>46100</v>
      </c>
    </row>
    <row r="222" spans="1:1">
      <c r="A222" s="42">
        <v>46101</v>
      </c>
    </row>
    <row r="223" spans="1:1">
      <c r="A223" s="42">
        <v>46102</v>
      </c>
    </row>
    <row r="224" spans="1:1">
      <c r="A224" s="42">
        <v>46103</v>
      </c>
    </row>
    <row r="225" spans="1:1">
      <c r="A225" s="42">
        <v>46104</v>
      </c>
    </row>
    <row r="226" spans="1:1">
      <c r="A226" s="42">
        <v>46105</v>
      </c>
    </row>
    <row r="227" spans="1:1">
      <c r="A227" s="42">
        <v>46106</v>
      </c>
    </row>
    <row r="228" spans="1:1">
      <c r="A228" s="42">
        <v>46107</v>
      </c>
    </row>
    <row r="229" spans="1:1">
      <c r="A229" s="42">
        <v>46108</v>
      </c>
    </row>
    <row r="230" spans="1:1">
      <c r="A230" s="42">
        <v>46109</v>
      </c>
    </row>
    <row r="231" spans="1:1">
      <c r="A231" s="42">
        <v>46110</v>
      </c>
    </row>
    <row r="232" spans="1:1">
      <c r="A232" s="42">
        <v>46111</v>
      </c>
    </row>
    <row r="233" spans="1:1">
      <c r="A233" s="42">
        <v>46112</v>
      </c>
    </row>
    <row r="234" spans="1:1">
      <c r="A234" s="42">
        <v>46113</v>
      </c>
    </row>
    <row r="235" spans="1:1">
      <c r="A235" s="42">
        <v>46114</v>
      </c>
    </row>
    <row r="236" spans="1:1">
      <c r="A236" s="42">
        <v>46115</v>
      </c>
    </row>
    <row r="237" spans="1:1">
      <c r="A237" s="42">
        <v>46116</v>
      </c>
    </row>
    <row r="238" spans="1:1">
      <c r="A238" s="42">
        <v>46117</v>
      </c>
    </row>
    <row r="239" spans="1:1">
      <c r="A239" s="42">
        <v>46118</v>
      </c>
    </row>
    <row r="240" spans="1:1">
      <c r="A240" s="42">
        <v>46119</v>
      </c>
    </row>
    <row r="241" spans="1:1">
      <c r="A241" s="42">
        <v>46120</v>
      </c>
    </row>
    <row r="242" spans="1:1">
      <c r="A242" s="42">
        <v>46121</v>
      </c>
    </row>
    <row r="243" spans="1:1">
      <c r="A243" s="42">
        <v>46122</v>
      </c>
    </row>
    <row r="244" spans="1:1">
      <c r="A244" s="42">
        <v>46123</v>
      </c>
    </row>
    <row r="245" spans="1:1">
      <c r="A245" s="42">
        <v>46124</v>
      </c>
    </row>
    <row r="246" spans="1:1">
      <c r="A246" s="42">
        <v>46125</v>
      </c>
    </row>
    <row r="247" spans="1:1">
      <c r="A247" s="42">
        <v>46126</v>
      </c>
    </row>
    <row r="248" spans="1:1">
      <c r="A248" s="42">
        <v>46127</v>
      </c>
    </row>
    <row r="249" spans="1:1">
      <c r="A249" s="42">
        <v>46128</v>
      </c>
    </row>
    <row r="250" spans="1:1">
      <c r="A250" s="42">
        <v>46129</v>
      </c>
    </row>
    <row r="251" spans="1:1">
      <c r="A251" s="42">
        <v>46130</v>
      </c>
    </row>
    <row r="252" spans="1:1">
      <c r="A252" s="42">
        <v>46131</v>
      </c>
    </row>
    <row r="253" spans="1:1">
      <c r="A253" s="42">
        <v>46132</v>
      </c>
    </row>
    <row r="254" spans="1:1">
      <c r="A254" s="42">
        <v>46133</v>
      </c>
    </row>
    <row r="255" spans="1:1">
      <c r="A255" s="42">
        <v>46134</v>
      </c>
    </row>
    <row r="256" spans="1:1">
      <c r="A256" s="42">
        <v>46135</v>
      </c>
    </row>
    <row r="257" spans="1:1">
      <c r="A257" s="42">
        <v>46136</v>
      </c>
    </row>
    <row r="258" spans="1:1">
      <c r="A258" s="42">
        <v>46137</v>
      </c>
    </row>
    <row r="259" spans="1:1">
      <c r="A259" s="42">
        <v>46138</v>
      </c>
    </row>
    <row r="260" spans="1:1">
      <c r="A260" s="42">
        <v>46139</v>
      </c>
    </row>
    <row r="261" spans="1:1">
      <c r="A261" s="42">
        <v>46140</v>
      </c>
    </row>
    <row r="262" spans="1:1">
      <c r="A262" s="42">
        <v>46141</v>
      </c>
    </row>
    <row r="263" spans="1:1">
      <c r="A263" s="42">
        <v>46142</v>
      </c>
    </row>
    <row r="264" spans="1:1">
      <c r="A264" s="42">
        <v>46143</v>
      </c>
    </row>
    <row r="265" spans="1:1">
      <c r="A265" s="42">
        <v>46144</v>
      </c>
    </row>
    <row r="266" spans="1:1">
      <c r="A266" s="42">
        <v>46145</v>
      </c>
    </row>
    <row r="267" spans="1:1">
      <c r="A267" s="42">
        <v>46146</v>
      </c>
    </row>
    <row r="268" spans="1:1">
      <c r="A268" s="42">
        <v>46147</v>
      </c>
    </row>
    <row r="269" spans="1:1">
      <c r="A269" s="42">
        <v>46148</v>
      </c>
    </row>
    <row r="270" spans="1:1">
      <c r="A270" s="42">
        <v>46149</v>
      </c>
    </row>
    <row r="271" spans="1:1">
      <c r="A271" s="42">
        <v>46150</v>
      </c>
    </row>
    <row r="272" spans="1:1">
      <c r="A272" s="42">
        <v>46151</v>
      </c>
    </row>
    <row r="273" spans="1:1">
      <c r="A273" s="42">
        <v>46152</v>
      </c>
    </row>
    <row r="274" spans="1:1">
      <c r="A274" s="42">
        <v>46153</v>
      </c>
    </row>
    <row r="275" spans="1:1">
      <c r="A275" s="42">
        <v>46154</v>
      </c>
    </row>
    <row r="276" spans="1:1">
      <c r="A276" s="42">
        <v>46155</v>
      </c>
    </row>
    <row r="277" spans="1:1">
      <c r="A277" s="42">
        <v>46156</v>
      </c>
    </row>
    <row r="278" spans="1:1">
      <c r="A278" s="42">
        <v>46157</v>
      </c>
    </row>
    <row r="279" spans="1:1">
      <c r="A279" s="42">
        <v>46158</v>
      </c>
    </row>
    <row r="280" spans="1:1">
      <c r="A280" s="42">
        <v>46159</v>
      </c>
    </row>
    <row r="281" spans="1:1">
      <c r="A281" s="42">
        <v>46160</v>
      </c>
    </row>
    <row r="282" spans="1:1">
      <c r="A282" s="42">
        <v>46161</v>
      </c>
    </row>
    <row r="283" spans="1:1">
      <c r="A283" s="42">
        <v>46162</v>
      </c>
    </row>
    <row r="284" spans="1:1">
      <c r="A284" s="42">
        <v>46163</v>
      </c>
    </row>
    <row r="285" spans="1:1">
      <c r="A285" s="42">
        <v>46164</v>
      </c>
    </row>
    <row r="286" spans="1:1">
      <c r="A286" s="42">
        <v>46165</v>
      </c>
    </row>
    <row r="287" spans="1:1">
      <c r="A287" s="42">
        <v>46166</v>
      </c>
    </row>
    <row r="288" spans="1:1">
      <c r="A288" s="42">
        <v>46167</v>
      </c>
    </row>
    <row r="289" spans="1:1">
      <c r="A289" s="42">
        <v>46168</v>
      </c>
    </row>
    <row r="290" spans="1:1">
      <c r="A290" s="42">
        <v>46169</v>
      </c>
    </row>
    <row r="291" spans="1:1">
      <c r="A291" s="42">
        <v>46170</v>
      </c>
    </row>
    <row r="292" spans="1:1">
      <c r="A292" s="42">
        <v>46171</v>
      </c>
    </row>
    <row r="293" spans="1:1">
      <c r="A293" s="42">
        <v>46172</v>
      </c>
    </row>
    <row r="294" spans="1:1">
      <c r="A294" s="42">
        <v>46173</v>
      </c>
    </row>
    <row r="295" spans="1:1">
      <c r="A295" s="42">
        <v>46174</v>
      </c>
    </row>
    <row r="296" spans="1:1">
      <c r="A296" s="42">
        <v>46175</v>
      </c>
    </row>
    <row r="297" spans="1:1">
      <c r="A297" s="42">
        <v>46176</v>
      </c>
    </row>
    <row r="298" spans="1:1">
      <c r="A298" s="42">
        <v>46177</v>
      </c>
    </row>
    <row r="299" spans="1:1">
      <c r="A299" s="42">
        <v>46178</v>
      </c>
    </row>
    <row r="300" spans="1:1">
      <c r="A300" s="42">
        <v>46179</v>
      </c>
    </row>
    <row r="301" spans="1:1">
      <c r="A301" s="42">
        <v>46180</v>
      </c>
    </row>
    <row r="302" spans="1:1">
      <c r="A302" s="42">
        <v>46181</v>
      </c>
    </row>
    <row r="303" spans="1:1">
      <c r="A303" s="42">
        <v>46182</v>
      </c>
    </row>
    <row r="304" spans="1:1">
      <c r="A304" s="42">
        <v>46183</v>
      </c>
    </row>
    <row r="305" spans="1:1">
      <c r="A305" s="42">
        <v>46184</v>
      </c>
    </row>
    <row r="306" spans="1:1">
      <c r="A306" s="42">
        <v>46185</v>
      </c>
    </row>
    <row r="307" spans="1:1">
      <c r="A307" s="42">
        <v>46186</v>
      </c>
    </row>
    <row r="308" spans="1:1">
      <c r="A308" s="42">
        <v>46187</v>
      </c>
    </row>
    <row r="309" spans="1:1">
      <c r="A309" s="42">
        <v>46188</v>
      </c>
    </row>
    <row r="310" spans="1:1">
      <c r="A310" s="42">
        <v>46189</v>
      </c>
    </row>
    <row r="311" spans="1:1">
      <c r="A311" s="42">
        <v>46190</v>
      </c>
    </row>
    <row r="312" spans="1:1">
      <c r="A312" s="42">
        <v>46191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4A61-00E8-48CD-883D-BA951AB11084}">
  <sheetPr>
    <tabColor rgb="FF00B050"/>
  </sheetPr>
  <dimension ref="A1:O23"/>
  <sheetViews>
    <sheetView workbookViewId="0">
      <selection activeCell="N1" sqref="N1"/>
    </sheetView>
  </sheetViews>
  <sheetFormatPr defaultRowHeight="14.45"/>
  <cols>
    <col min="1" max="2" width="12.140625" bestFit="1" customWidth="1"/>
    <col min="3" max="3" width="13.140625" bestFit="1" customWidth="1"/>
    <col min="4" max="4" width="10.7109375" bestFit="1" customWidth="1"/>
    <col min="5" max="5" width="10.7109375" customWidth="1"/>
    <col min="6" max="6" width="10.7109375" bestFit="1" customWidth="1"/>
    <col min="7" max="9" width="10.7109375" customWidth="1"/>
    <col min="10" max="10" width="10.7109375" bestFit="1" customWidth="1"/>
    <col min="11" max="14" width="11.42578125" bestFit="1" customWidth="1"/>
    <col min="15" max="15" width="14.85546875" bestFit="1" customWidth="1"/>
  </cols>
  <sheetData>
    <row r="1" spans="1:15" ht="42.95">
      <c r="A1" s="5" t="s">
        <v>104</v>
      </c>
      <c r="B1" s="4" t="s">
        <v>105</v>
      </c>
      <c r="C1" s="4" t="s">
        <v>0</v>
      </c>
      <c r="D1" s="4" t="s">
        <v>106</v>
      </c>
      <c r="E1" s="4" t="s">
        <v>182</v>
      </c>
      <c r="F1" s="4" t="s">
        <v>310</v>
      </c>
      <c r="G1" s="4" t="s">
        <v>311</v>
      </c>
      <c r="H1" s="4" t="s">
        <v>312</v>
      </c>
      <c r="I1" s="4" t="s">
        <v>313</v>
      </c>
      <c r="J1" s="4" t="s">
        <v>314</v>
      </c>
      <c r="K1" s="4" t="s">
        <v>315</v>
      </c>
      <c r="L1" s="4" t="s">
        <v>316</v>
      </c>
      <c r="M1" s="4" t="s">
        <v>116</v>
      </c>
      <c r="N1" s="4" t="s">
        <v>117</v>
      </c>
      <c r="O1" s="6" t="s">
        <v>317</v>
      </c>
    </row>
    <row r="2" spans="1:15">
      <c r="A2" s="8">
        <f t="shared" ref="A2:A23" si="0">IF(A1="ID",1,A1+1)</f>
        <v>1</v>
      </c>
      <c r="B2" s="8" t="s">
        <v>99</v>
      </c>
      <c r="C2" s="13">
        <v>45890</v>
      </c>
      <c r="D2" s="21">
        <v>0.32518518518518519</v>
      </c>
      <c r="E2" s="8" t="s">
        <v>129</v>
      </c>
      <c r="F2" s="8" t="s">
        <v>318</v>
      </c>
      <c r="G2" s="8" t="s">
        <v>289</v>
      </c>
      <c r="H2" s="8">
        <v>2</v>
      </c>
      <c r="I2" s="8" t="s">
        <v>280</v>
      </c>
      <c r="J2" s="8"/>
      <c r="K2" s="8"/>
      <c r="L2" s="8"/>
      <c r="M2" s="8" t="s">
        <v>142</v>
      </c>
      <c r="N2" s="8"/>
      <c r="O2" s="8"/>
    </row>
    <row r="3" spans="1:15">
      <c r="A3" s="8">
        <f t="shared" si="0"/>
        <v>2</v>
      </c>
      <c r="B3" s="8" t="s">
        <v>54</v>
      </c>
      <c r="C3" s="13">
        <v>45890</v>
      </c>
      <c r="D3" s="21">
        <v>0.3255439814814815</v>
      </c>
      <c r="E3" s="8" t="s">
        <v>124</v>
      </c>
      <c r="F3" s="8" t="s">
        <v>319</v>
      </c>
      <c r="G3" s="8" t="s">
        <v>286</v>
      </c>
      <c r="H3" s="8">
        <v>5</v>
      </c>
      <c r="I3" s="8" t="s">
        <v>282</v>
      </c>
      <c r="J3" s="8"/>
      <c r="K3" s="8"/>
      <c r="L3" s="8"/>
      <c r="M3" s="8" t="s">
        <v>142</v>
      </c>
      <c r="N3" s="8"/>
      <c r="O3" s="8"/>
    </row>
    <row r="4" spans="1:15">
      <c r="A4" s="8">
        <f t="shared" si="0"/>
        <v>3</v>
      </c>
      <c r="B4" s="8" t="s">
        <v>134</v>
      </c>
      <c r="C4" s="13">
        <v>45890</v>
      </c>
      <c r="D4" s="21">
        <v>0.32581018518518517</v>
      </c>
      <c r="E4" s="8" t="s">
        <v>120</v>
      </c>
      <c r="F4" s="8" t="s">
        <v>320</v>
      </c>
      <c r="G4" s="8" t="s">
        <v>286</v>
      </c>
      <c r="H4" s="8">
        <v>4</v>
      </c>
      <c r="I4" s="8" t="s">
        <v>321</v>
      </c>
      <c r="J4" s="8"/>
      <c r="K4" s="8"/>
      <c r="L4" s="8"/>
      <c r="M4" s="8" t="s">
        <v>142</v>
      </c>
      <c r="N4" s="8"/>
      <c r="O4" s="8"/>
    </row>
    <row r="5" spans="1:15">
      <c r="A5" s="8">
        <f t="shared" si="0"/>
        <v>4</v>
      </c>
      <c r="B5" s="8" t="s">
        <v>99</v>
      </c>
      <c r="C5" s="13">
        <v>45890</v>
      </c>
      <c r="D5" s="21">
        <v>0.32608796296296294</v>
      </c>
      <c r="E5" s="8" t="s">
        <v>124</v>
      </c>
      <c r="F5" s="8" t="s">
        <v>72</v>
      </c>
      <c r="G5" s="8" t="s">
        <v>295</v>
      </c>
      <c r="H5" s="8">
        <v>11</v>
      </c>
      <c r="I5" s="8" t="s">
        <v>287</v>
      </c>
      <c r="J5" s="8"/>
      <c r="K5" s="8"/>
      <c r="L5" s="8"/>
      <c r="M5" s="8" t="s">
        <v>142</v>
      </c>
      <c r="N5" s="8"/>
      <c r="O5" s="8"/>
    </row>
    <row r="6" spans="1:15">
      <c r="A6" s="8">
        <f t="shared" si="0"/>
        <v>5</v>
      </c>
      <c r="B6" s="8" t="s">
        <v>134</v>
      </c>
      <c r="C6" s="13">
        <v>45890</v>
      </c>
      <c r="D6" s="21">
        <v>0.32634259259259257</v>
      </c>
      <c r="E6" s="8" t="s">
        <v>120</v>
      </c>
      <c r="F6" s="8" t="s">
        <v>319</v>
      </c>
      <c r="G6" s="8" t="s">
        <v>322</v>
      </c>
      <c r="H6" s="8">
        <v>6</v>
      </c>
      <c r="I6" s="8" t="s">
        <v>288</v>
      </c>
      <c r="J6" s="8"/>
      <c r="K6" s="8"/>
      <c r="L6" s="8"/>
      <c r="M6" s="8" t="s">
        <v>142</v>
      </c>
      <c r="N6" s="8"/>
      <c r="O6" s="8"/>
    </row>
    <row r="7" spans="1:15">
      <c r="A7" s="8">
        <f t="shared" si="0"/>
        <v>6</v>
      </c>
      <c r="B7" s="8" t="s">
        <v>54</v>
      </c>
      <c r="C7" s="13">
        <v>45890</v>
      </c>
      <c r="D7" s="21">
        <v>0.32673611111111112</v>
      </c>
      <c r="E7" s="8" t="s">
        <v>129</v>
      </c>
      <c r="F7" s="8" t="s">
        <v>318</v>
      </c>
      <c r="G7" s="8" t="s">
        <v>62</v>
      </c>
      <c r="H7" s="8">
        <v>10</v>
      </c>
      <c r="I7" s="8" t="s">
        <v>288</v>
      </c>
      <c r="J7" s="8"/>
      <c r="K7" s="8"/>
      <c r="L7" s="8"/>
      <c r="M7" s="8" t="s">
        <v>142</v>
      </c>
      <c r="N7" s="8"/>
      <c r="O7" s="8"/>
    </row>
    <row r="8" spans="1:15">
      <c r="A8" s="8">
        <f t="shared" si="0"/>
        <v>7</v>
      </c>
      <c r="B8" s="8" t="s">
        <v>40</v>
      </c>
      <c r="C8" s="13">
        <v>45890</v>
      </c>
      <c r="D8" s="21">
        <v>0.3270601851851852</v>
      </c>
      <c r="E8" s="8" t="s">
        <v>120</v>
      </c>
      <c r="F8" s="8" t="s">
        <v>320</v>
      </c>
      <c r="G8" s="8" t="s">
        <v>307</v>
      </c>
      <c r="H8" s="8">
        <v>7</v>
      </c>
      <c r="I8" s="8" t="s">
        <v>280</v>
      </c>
      <c r="J8" s="8"/>
      <c r="K8" s="8"/>
      <c r="L8" s="8"/>
      <c r="M8" s="8" t="s">
        <v>142</v>
      </c>
      <c r="N8" s="8"/>
      <c r="O8" s="8"/>
    </row>
    <row r="9" spans="1:15">
      <c r="A9" s="8">
        <f t="shared" si="0"/>
        <v>8</v>
      </c>
      <c r="B9" s="8" t="s">
        <v>119</v>
      </c>
      <c r="C9" s="13">
        <v>45890</v>
      </c>
      <c r="D9" s="21">
        <v>0.32743055555555556</v>
      </c>
      <c r="E9" s="8" t="s">
        <v>120</v>
      </c>
      <c r="F9" s="8" t="s">
        <v>72</v>
      </c>
      <c r="G9" s="8" t="s">
        <v>286</v>
      </c>
      <c r="H9" s="8">
        <v>1</v>
      </c>
      <c r="I9" s="8" t="s">
        <v>291</v>
      </c>
      <c r="J9" s="8"/>
      <c r="K9" s="8"/>
      <c r="L9" s="8"/>
      <c r="M9" s="8" t="s">
        <v>142</v>
      </c>
      <c r="N9" s="8"/>
      <c r="O9" s="8"/>
    </row>
    <row r="10" spans="1:15">
      <c r="A10" s="8">
        <f t="shared" si="0"/>
        <v>9</v>
      </c>
      <c r="B10" s="8" t="s">
        <v>99</v>
      </c>
      <c r="C10" s="13">
        <v>45890</v>
      </c>
      <c r="D10" s="21">
        <v>0.32777777777777778</v>
      </c>
      <c r="E10" s="8" t="s">
        <v>129</v>
      </c>
      <c r="F10" s="8" t="s">
        <v>72</v>
      </c>
      <c r="G10" s="8" t="s">
        <v>289</v>
      </c>
      <c r="H10" s="8">
        <v>11</v>
      </c>
      <c r="I10" s="8" t="s">
        <v>280</v>
      </c>
      <c r="J10" s="8"/>
      <c r="K10" s="8"/>
      <c r="L10" s="8"/>
      <c r="M10" s="8" t="s">
        <v>142</v>
      </c>
      <c r="N10" s="8"/>
      <c r="O10" s="8"/>
    </row>
    <row r="11" spans="1:15">
      <c r="A11" s="8">
        <f t="shared" si="0"/>
        <v>10</v>
      </c>
      <c r="B11" s="8" t="s">
        <v>119</v>
      </c>
      <c r="C11" s="13">
        <v>45890</v>
      </c>
      <c r="D11" s="21">
        <v>0.39166666666666666</v>
      </c>
      <c r="E11" s="8" t="s">
        <v>124</v>
      </c>
      <c r="F11" s="8" t="s">
        <v>72</v>
      </c>
      <c r="G11" s="8" t="s">
        <v>62</v>
      </c>
      <c r="H11" s="8">
        <v>5</v>
      </c>
      <c r="I11" s="8" t="s">
        <v>280</v>
      </c>
      <c r="J11" s="8"/>
      <c r="K11" s="8"/>
      <c r="L11" s="8"/>
      <c r="M11" s="8" t="s">
        <v>142</v>
      </c>
      <c r="N11" s="8"/>
      <c r="O11" s="8">
        <v>59559</v>
      </c>
    </row>
    <row r="12" spans="1:15">
      <c r="A12" s="8">
        <f t="shared" si="0"/>
        <v>11</v>
      </c>
      <c r="B12" s="8" t="s">
        <v>40</v>
      </c>
      <c r="C12" s="13">
        <v>45890</v>
      </c>
      <c r="D12" s="21">
        <v>0.66402777777777777</v>
      </c>
      <c r="E12" s="8" t="s">
        <v>129</v>
      </c>
      <c r="F12" s="8" t="s">
        <v>318</v>
      </c>
      <c r="G12" s="8" t="s">
        <v>302</v>
      </c>
      <c r="H12" s="8">
        <v>5</v>
      </c>
      <c r="I12" s="8" t="s">
        <v>278</v>
      </c>
      <c r="J12" s="8"/>
      <c r="K12" s="8"/>
      <c r="L12" s="8"/>
      <c r="M12" s="8" t="s">
        <v>142</v>
      </c>
      <c r="N12" s="8"/>
      <c r="O12" s="8"/>
    </row>
    <row r="13" spans="1:15">
      <c r="A13" s="8">
        <f t="shared" si="0"/>
        <v>12</v>
      </c>
      <c r="B13" s="8" t="s">
        <v>48</v>
      </c>
      <c r="C13" s="13">
        <v>45890</v>
      </c>
      <c r="D13" s="21">
        <v>0.66475694444444444</v>
      </c>
      <c r="E13" s="8" t="s">
        <v>120</v>
      </c>
      <c r="F13" s="8" t="s">
        <v>320</v>
      </c>
      <c r="G13" s="8" t="s">
        <v>295</v>
      </c>
      <c r="H13" s="8">
        <v>4</v>
      </c>
      <c r="I13" s="8" t="s">
        <v>282</v>
      </c>
      <c r="J13" s="8"/>
      <c r="K13" s="8"/>
      <c r="L13" s="8"/>
      <c r="M13" s="8" t="s">
        <v>142</v>
      </c>
      <c r="N13" s="8"/>
      <c r="O13" s="8"/>
    </row>
    <row r="14" spans="1:15">
      <c r="A14" s="8">
        <f t="shared" si="0"/>
        <v>13</v>
      </c>
      <c r="B14" s="8" t="s">
        <v>99</v>
      </c>
      <c r="C14" s="13">
        <v>45890</v>
      </c>
      <c r="D14" s="21">
        <v>0.66644675925925922</v>
      </c>
      <c r="E14" s="8" t="s">
        <v>120</v>
      </c>
      <c r="F14" s="8" t="s">
        <v>320</v>
      </c>
      <c r="G14" s="8" t="s">
        <v>283</v>
      </c>
      <c r="H14" s="8">
        <v>2</v>
      </c>
      <c r="I14" s="8" t="s">
        <v>282</v>
      </c>
      <c r="J14" s="8"/>
      <c r="K14" s="8"/>
      <c r="L14" s="8"/>
      <c r="M14" s="8" t="s">
        <v>142</v>
      </c>
      <c r="N14" s="8"/>
      <c r="O14" s="8"/>
    </row>
    <row r="15" spans="1:15">
      <c r="A15" s="8">
        <f t="shared" si="0"/>
        <v>14</v>
      </c>
      <c r="B15" s="8" t="s">
        <v>48</v>
      </c>
      <c r="C15" s="13">
        <v>45890</v>
      </c>
      <c r="D15" s="21">
        <v>0.66939814814814813</v>
      </c>
      <c r="E15" s="8" t="s">
        <v>129</v>
      </c>
      <c r="F15" s="8" t="s">
        <v>319</v>
      </c>
      <c r="G15" s="8" t="s">
        <v>295</v>
      </c>
      <c r="H15" s="8">
        <v>2</v>
      </c>
      <c r="I15" s="8" t="s">
        <v>287</v>
      </c>
      <c r="J15" s="8"/>
      <c r="K15" s="8"/>
      <c r="L15" s="8"/>
      <c r="M15" s="8" t="s">
        <v>142</v>
      </c>
      <c r="N15" s="8"/>
      <c r="O15" s="8"/>
    </row>
    <row r="16" spans="1:15">
      <c r="A16" s="8">
        <f t="shared" si="0"/>
        <v>15</v>
      </c>
      <c r="B16" s="8" t="s">
        <v>40</v>
      </c>
      <c r="C16" s="13">
        <v>45890</v>
      </c>
      <c r="D16" s="21">
        <v>0.66972222222222222</v>
      </c>
      <c r="E16" s="8" t="s">
        <v>129</v>
      </c>
      <c r="F16" s="8" t="s">
        <v>320</v>
      </c>
      <c r="G16" s="8" t="s">
        <v>62</v>
      </c>
      <c r="H16" s="8">
        <v>7</v>
      </c>
      <c r="I16" s="8" t="s">
        <v>280</v>
      </c>
      <c r="J16" s="8"/>
      <c r="K16" s="8"/>
      <c r="L16" s="8"/>
      <c r="M16" s="8" t="s">
        <v>142</v>
      </c>
      <c r="N16" s="8"/>
      <c r="O16" s="8"/>
    </row>
    <row r="17" spans="1:15">
      <c r="A17" s="8">
        <f t="shared" si="0"/>
        <v>16</v>
      </c>
      <c r="B17" s="8" t="s">
        <v>40</v>
      </c>
      <c r="C17" s="13">
        <v>45890</v>
      </c>
      <c r="D17" s="21">
        <v>0.67018518518518522</v>
      </c>
      <c r="E17" s="8" t="s">
        <v>124</v>
      </c>
      <c r="F17" s="8" t="s">
        <v>318</v>
      </c>
      <c r="G17" s="8" t="s">
        <v>62</v>
      </c>
      <c r="H17" s="8">
        <v>7</v>
      </c>
      <c r="I17" s="8" t="s">
        <v>282</v>
      </c>
      <c r="J17" s="8"/>
      <c r="K17" s="8"/>
      <c r="L17" s="8"/>
      <c r="M17" s="8" t="s">
        <v>142</v>
      </c>
      <c r="N17" s="8"/>
      <c r="O17" s="8"/>
    </row>
    <row r="18" spans="1:15">
      <c r="A18" s="8">
        <f t="shared" si="0"/>
        <v>17</v>
      </c>
      <c r="B18" s="8" t="s">
        <v>64</v>
      </c>
      <c r="C18" s="13">
        <v>45890</v>
      </c>
      <c r="D18" s="21">
        <v>0.67895833333333333</v>
      </c>
      <c r="E18" s="8" t="s">
        <v>120</v>
      </c>
      <c r="F18" s="8" t="s">
        <v>318</v>
      </c>
      <c r="G18" s="8" t="s">
        <v>286</v>
      </c>
      <c r="H18" s="8">
        <v>3</v>
      </c>
      <c r="I18" s="8" t="s">
        <v>278</v>
      </c>
      <c r="J18" s="8"/>
      <c r="K18" s="8"/>
      <c r="L18" s="8"/>
      <c r="M18" s="8" t="s">
        <v>142</v>
      </c>
      <c r="N18" s="8"/>
      <c r="O18" s="8"/>
    </row>
    <row r="19" spans="1:15">
      <c r="A19" s="8">
        <f t="shared" si="0"/>
        <v>18</v>
      </c>
      <c r="B19" s="8" t="s">
        <v>119</v>
      </c>
      <c r="C19" s="13">
        <v>45890</v>
      </c>
      <c r="D19" s="21">
        <v>0.67906250000000001</v>
      </c>
      <c r="E19" s="8" t="s">
        <v>120</v>
      </c>
      <c r="F19" s="8" t="s">
        <v>318</v>
      </c>
      <c r="G19" s="8" t="s">
        <v>307</v>
      </c>
      <c r="H19" s="8">
        <v>3</v>
      </c>
      <c r="I19" s="8" t="s">
        <v>280</v>
      </c>
      <c r="J19" s="8"/>
      <c r="K19" s="8"/>
      <c r="L19" s="8"/>
      <c r="M19" s="8" t="s">
        <v>142</v>
      </c>
      <c r="N19" s="8"/>
      <c r="O19" s="8"/>
    </row>
    <row r="20" spans="1:15">
      <c r="A20" s="8">
        <f t="shared" si="0"/>
        <v>19</v>
      </c>
      <c r="B20" s="8" t="s">
        <v>134</v>
      </c>
      <c r="C20" s="13">
        <v>45890</v>
      </c>
      <c r="D20" s="21">
        <v>0.67961805555555554</v>
      </c>
      <c r="E20" s="8" t="s">
        <v>129</v>
      </c>
      <c r="F20" s="8" t="s">
        <v>320</v>
      </c>
      <c r="G20" s="8" t="s">
        <v>292</v>
      </c>
      <c r="H20" s="8">
        <v>3</v>
      </c>
      <c r="I20" s="8" t="s">
        <v>282</v>
      </c>
      <c r="J20" s="8"/>
      <c r="K20" s="8"/>
      <c r="L20" s="8"/>
      <c r="M20" s="8" t="s">
        <v>142</v>
      </c>
      <c r="N20" s="8"/>
      <c r="O20" s="8"/>
    </row>
    <row r="21" spans="1:15">
      <c r="A21" s="8">
        <f t="shared" si="0"/>
        <v>20</v>
      </c>
      <c r="B21" s="8" t="s">
        <v>40</v>
      </c>
      <c r="C21" s="13">
        <v>45890</v>
      </c>
      <c r="D21" s="21">
        <v>0.67982638888888891</v>
      </c>
      <c r="E21" s="8" t="s">
        <v>129</v>
      </c>
      <c r="F21" s="8" t="s">
        <v>72</v>
      </c>
      <c r="G21" s="8" t="s">
        <v>295</v>
      </c>
      <c r="H21" s="8">
        <v>5</v>
      </c>
      <c r="I21" s="8" t="s">
        <v>278</v>
      </c>
      <c r="J21" s="8"/>
      <c r="K21" s="8"/>
      <c r="L21" s="8"/>
      <c r="M21" s="8" t="s">
        <v>142</v>
      </c>
      <c r="N21" s="8"/>
      <c r="O21" s="8"/>
    </row>
    <row r="22" spans="1:15">
      <c r="A22" s="8">
        <f t="shared" si="0"/>
        <v>21</v>
      </c>
      <c r="B22" s="8" t="s">
        <v>119</v>
      </c>
      <c r="C22" s="13">
        <v>45890</v>
      </c>
      <c r="D22" s="21">
        <v>0.67997685185185186</v>
      </c>
      <c r="E22" s="8" t="s">
        <v>124</v>
      </c>
      <c r="F22" s="8" t="s">
        <v>72</v>
      </c>
      <c r="G22" s="8" t="s">
        <v>302</v>
      </c>
      <c r="H22" s="8">
        <v>5</v>
      </c>
      <c r="I22" s="8" t="s">
        <v>280</v>
      </c>
      <c r="J22" s="8"/>
      <c r="K22" s="8"/>
      <c r="L22" s="8"/>
      <c r="M22" s="8" t="s">
        <v>142</v>
      </c>
      <c r="N22" s="8"/>
      <c r="O22" s="8" t="s">
        <v>323</v>
      </c>
    </row>
    <row r="23" spans="1:15">
      <c r="A23" s="8">
        <f t="shared" si="0"/>
        <v>22</v>
      </c>
      <c r="B23" s="8" t="s">
        <v>138</v>
      </c>
      <c r="C23" s="13">
        <v>45891</v>
      </c>
      <c r="D23" s="21">
        <v>0.77386574074074077</v>
      </c>
      <c r="E23" s="8" t="s">
        <v>139</v>
      </c>
      <c r="F23" s="8" t="s">
        <v>318</v>
      </c>
      <c r="G23" s="8" t="s">
        <v>286</v>
      </c>
      <c r="H23" s="8">
        <v>0</v>
      </c>
      <c r="I23" s="8" t="s">
        <v>287</v>
      </c>
      <c r="J23" s="8"/>
      <c r="K23" s="8"/>
      <c r="L23" s="8"/>
      <c r="M23" s="8" t="s">
        <v>142</v>
      </c>
      <c r="N23" s="8" t="s">
        <v>324</v>
      </c>
      <c r="O23" s="8" t="s">
        <v>324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2FAF-32E8-4809-B726-2504BDC400E8}">
  <sheetPr>
    <tabColor rgb="FF00B050"/>
  </sheetPr>
  <dimension ref="A1:O15"/>
  <sheetViews>
    <sheetView workbookViewId="0">
      <selection activeCell="E4" sqref="E4"/>
    </sheetView>
  </sheetViews>
  <sheetFormatPr defaultRowHeight="14.45"/>
  <cols>
    <col min="1" max="2" width="12.140625" bestFit="1" customWidth="1"/>
    <col min="3" max="3" width="13.140625" bestFit="1" customWidth="1"/>
    <col min="4" max="4" width="10.7109375" bestFit="1" customWidth="1"/>
    <col min="5" max="5" width="10.7109375" customWidth="1"/>
    <col min="6" max="6" width="10.7109375" bestFit="1" customWidth="1"/>
    <col min="7" max="9" width="10.7109375" customWidth="1"/>
    <col min="10" max="10" width="10.7109375" bestFit="1" customWidth="1"/>
    <col min="11" max="14" width="11.42578125" bestFit="1" customWidth="1"/>
    <col min="15" max="15" width="14.85546875" bestFit="1" customWidth="1"/>
  </cols>
  <sheetData>
    <row r="1" spans="1:15" ht="42.95">
      <c r="A1" s="5" t="s">
        <v>104</v>
      </c>
      <c r="B1" s="4" t="s">
        <v>105</v>
      </c>
      <c r="C1" s="4" t="s">
        <v>0</v>
      </c>
      <c r="D1" s="4" t="s">
        <v>106</v>
      </c>
      <c r="E1" s="4" t="s">
        <v>182</v>
      </c>
      <c r="F1" s="4" t="s">
        <v>325</v>
      </c>
      <c r="G1" s="4" t="s">
        <v>326</v>
      </c>
      <c r="H1" s="4" t="s">
        <v>327</v>
      </c>
      <c r="I1" s="4" t="s">
        <v>328</v>
      </c>
      <c r="J1" s="4" t="s">
        <v>329</v>
      </c>
      <c r="K1" s="4" t="s">
        <v>330</v>
      </c>
      <c r="L1" s="4" t="s">
        <v>331</v>
      </c>
      <c r="M1" s="4" t="s">
        <v>116</v>
      </c>
      <c r="N1" s="4" t="s">
        <v>117</v>
      </c>
      <c r="O1" s="6" t="s">
        <v>332</v>
      </c>
    </row>
    <row r="2" spans="1:15">
      <c r="A2" s="8">
        <f t="shared" ref="A2:A15" si="0">IF(A1="ID",1,A1+1)</f>
        <v>1</v>
      </c>
      <c r="B2" s="8" t="s">
        <v>54</v>
      </c>
      <c r="C2" s="13">
        <v>45890</v>
      </c>
      <c r="D2" s="21">
        <v>0.32820601851851849</v>
      </c>
      <c r="E2" s="8" t="s">
        <v>124</v>
      </c>
      <c r="F2" s="8" t="s">
        <v>333</v>
      </c>
      <c r="G2" s="8" t="s">
        <v>334</v>
      </c>
      <c r="H2" s="8">
        <v>7</v>
      </c>
      <c r="I2" s="8" t="s">
        <v>280</v>
      </c>
      <c r="J2" s="8"/>
      <c r="K2" s="8"/>
      <c r="L2" s="8"/>
      <c r="M2" s="8" t="s">
        <v>142</v>
      </c>
      <c r="N2" s="8"/>
      <c r="O2" s="8"/>
    </row>
    <row r="3" spans="1:15">
      <c r="A3" s="8">
        <f t="shared" si="0"/>
        <v>2</v>
      </c>
      <c r="B3" s="8" t="s">
        <v>99</v>
      </c>
      <c r="C3" s="13">
        <v>45890</v>
      </c>
      <c r="D3" s="21">
        <v>0.32861111111111113</v>
      </c>
      <c r="E3" s="8" t="s">
        <v>124</v>
      </c>
      <c r="F3" s="8" t="s">
        <v>335</v>
      </c>
      <c r="G3" s="8" t="s">
        <v>334</v>
      </c>
      <c r="H3" s="8">
        <v>4</v>
      </c>
      <c r="I3" s="8" t="s">
        <v>280</v>
      </c>
      <c r="J3" s="8"/>
      <c r="K3" s="8"/>
      <c r="L3" s="8"/>
      <c r="M3" s="8" t="s">
        <v>142</v>
      </c>
      <c r="N3" s="8"/>
      <c r="O3" s="8"/>
    </row>
    <row r="4" spans="1:15">
      <c r="A4" s="8">
        <f t="shared" si="0"/>
        <v>3</v>
      </c>
      <c r="B4" s="8" t="s">
        <v>99</v>
      </c>
      <c r="C4" s="13">
        <v>45890</v>
      </c>
      <c r="D4" s="21">
        <v>0.32894675925925926</v>
      </c>
      <c r="E4" s="8" t="s">
        <v>129</v>
      </c>
      <c r="F4" s="8" t="s">
        <v>336</v>
      </c>
      <c r="G4" s="8" t="s">
        <v>334</v>
      </c>
      <c r="H4" s="8">
        <v>0</v>
      </c>
      <c r="I4" s="8" t="s">
        <v>291</v>
      </c>
      <c r="J4" s="8"/>
      <c r="K4" s="8"/>
      <c r="L4" s="8"/>
      <c r="M4" s="8" t="s">
        <v>142</v>
      </c>
      <c r="N4" s="8"/>
      <c r="O4" s="8"/>
    </row>
    <row r="5" spans="1:15">
      <c r="A5" s="8">
        <f t="shared" si="0"/>
        <v>4</v>
      </c>
      <c r="B5" s="8" t="s">
        <v>48</v>
      </c>
      <c r="C5" s="13">
        <v>45890</v>
      </c>
      <c r="D5" s="21">
        <v>0.32923611111111112</v>
      </c>
      <c r="E5" s="8" t="s">
        <v>120</v>
      </c>
      <c r="F5" s="8" t="s">
        <v>337</v>
      </c>
      <c r="G5" s="8" t="s">
        <v>334</v>
      </c>
      <c r="H5" s="8">
        <v>5</v>
      </c>
      <c r="I5" s="8" t="s">
        <v>278</v>
      </c>
      <c r="J5" s="8"/>
      <c r="K5" s="8"/>
      <c r="L5" s="8"/>
      <c r="M5" s="8" t="s">
        <v>142</v>
      </c>
      <c r="N5" s="8"/>
      <c r="O5" s="8"/>
    </row>
    <row r="6" spans="1:15">
      <c r="A6" s="8">
        <f t="shared" si="0"/>
        <v>5</v>
      </c>
      <c r="B6" s="8" t="s">
        <v>54</v>
      </c>
      <c r="C6" s="13">
        <v>45890</v>
      </c>
      <c r="D6" s="21">
        <v>0.32968750000000002</v>
      </c>
      <c r="E6" s="8" t="s">
        <v>120</v>
      </c>
      <c r="F6" s="8" t="s">
        <v>338</v>
      </c>
      <c r="G6" s="8" t="s">
        <v>334</v>
      </c>
      <c r="H6" s="8">
        <v>0</v>
      </c>
      <c r="I6" s="8" t="s">
        <v>294</v>
      </c>
      <c r="J6" s="8"/>
      <c r="K6" s="8"/>
      <c r="L6" s="8"/>
      <c r="M6" s="8" t="s">
        <v>142</v>
      </c>
      <c r="N6" s="8"/>
      <c r="O6" s="8"/>
    </row>
    <row r="7" spans="1:15">
      <c r="A7" s="8">
        <f t="shared" si="0"/>
        <v>6</v>
      </c>
      <c r="B7" s="8" t="s">
        <v>54</v>
      </c>
      <c r="C7" s="13">
        <v>45890</v>
      </c>
      <c r="D7" s="21">
        <v>0.33003472222222224</v>
      </c>
      <c r="E7" s="8" t="s">
        <v>120</v>
      </c>
      <c r="F7" s="8" t="s">
        <v>339</v>
      </c>
      <c r="G7" s="8" t="s">
        <v>334</v>
      </c>
      <c r="H7" s="8">
        <v>3</v>
      </c>
      <c r="I7" s="8" t="s">
        <v>278</v>
      </c>
      <c r="J7" s="8"/>
      <c r="K7" s="8"/>
      <c r="L7" s="8"/>
      <c r="M7" s="8" t="s">
        <v>142</v>
      </c>
      <c r="N7" s="8"/>
      <c r="O7" s="8"/>
    </row>
    <row r="8" spans="1:15">
      <c r="A8" s="8">
        <f t="shared" si="0"/>
        <v>7</v>
      </c>
      <c r="B8" s="8" t="s">
        <v>134</v>
      </c>
      <c r="C8" s="13">
        <v>45890</v>
      </c>
      <c r="D8" s="21">
        <v>0.33035879629629628</v>
      </c>
      <c r="E8" s="8" t="s">
        <v>124</v>
      </c>
      <c r="F8" s="8" t="s">
        <v>333</v>
      </c>
      <c r="G8" s="8" t="s">
        <v>340</v>
      </c>
      <c r="H8" s="8">
        <v>2</v>
      </c>
      <c r="I8" s="8" t="s">
        <v>278</v>
      </c>
      <c r="J8" s="8"/>
      <c r="K8" s="8"/>
      <c r="L8" s="8"/>
      <c r="M8" s="8" t="s">
        <v>142</v>
      </c>
      <c r="N8" s="8"/>
      <c r="O8" s="8"/>
    </row>
    <row r="9" spans="1:15">
      <c r="A9" s="8">
        <f t="shared" si="0"/>
        <v>8</v>
      </c>
      <c r="B9" s="8" t="s">
        <v>40</v>
      </c>
      <c r="C9" s="13">
        <v>45890</v>
      </c>
      <c r="D9" s="21">
        <v>0.66435185185185186</v>
      </c>
      <c r="E9" s="8" t="s">
        <v>124</v>
      </c>
      <c r="F9" s="8" t="s">
        <v>333</v>
      </c>
      <c r="G9" s="8" t="s">
        <v>341</v>
      </c>
      <c r="H9" s="8">
        <v>5</v>
      </c>
      <c r="I9" s="8" t="s">
        <v>278</v>
      </c>
      <c r="J9" s="8"/>
      <c r="K9" s="8"/>
      <c r="L9" s="8"/>
      <c r="M9" s="8" t="s">
        <v>142</v>
      </c>
      <c r="N9" s="8" t="s">
        <v>342</v>
      </c>
      <c r="O9" s="8"/>
    </row>
    <row r="10" spans="1:15">
      <c r="A10" s="8">
        <f t="shared" si="0"/>
        <v>9</v>
      </c>
      <c r="B10" s="8" t="s">
        <v>48</v>
      </c>
      <c r="C10" s="13">
        <v>45890</v>
      </c>
      <c r="D10" s="21">
        <v>0.66702546296296295</v>
      </c>
      <c r="E10" s="8" t="s">
        <v>120</v>
      </c>
      <c r="F10" s="8" t="s">
        <v>337</v>
      </c>
      <c r="G10" s="8" t="s">
        <v>343</v>
      </c>
      <c r="H10" s="8">
        <v>3</v>
      </c>
      <c r="I10" s="8" t="s">
        <v>280</v>
      </c>
      <c r="J10" s="8"/>
      <c r="K10" s="8"/>
      <c r="L10" s="8"/>
      <c r="M10" s="8" t="s">
        <v>142</v>
      </c>
      <c r="N10" s="8"/>
      <c r="O10" s="8"/>
    </row>
    <row r="11" spans="1:15">
      <c r="A11" s="8">
        <f t="shared" si="0"/>
        <v>10</v>
      </c>
      <c r="B11" s="8" t="s">
        <v>48</v>
      </c>
      <c r="C11" s="13">
        <v>45890</v>
      </c>
      <c r="D11" s="21">
        <v>0.67057870370370365</v>
      </c>
      <c r="E11" s="8" t="s">
        <v>120</v>
      </c>
      <c r="F11" s="8" t="s">
        <v>333</v>
      </c>
      <c r="G11" s="8" t="s">
        <v>344</v>
      </c>
      <c r="H11" s="8">
        <v>7</v>
      </c>
      <c r="I11" s="8" t="s">
        <v>278</v>
      </c>
      <c r="J11" s="8"/>
      <c r="K11" s="8"/>
      <c r="L11" s="8"/>
      <c r="M11" s="8" t="s">
        <v>142</v>
      </c>
      <c r="N11" s="8" t="s">
        <v>345</v>
      </c>
      <c r="O11" s="8"/>
    </row>
    <row r="12" spans="1:15">
      <c r="A12" s="8">
        <f t="shared" si="0"/>
        <v>11</v>
      </c>
      <c r="B12" s="8" t="s">
        <v>134</v>
      </c>
      <c r="C12" s="13">
        <v>45890</v>
      </c>
      <c r="D12" s="21">
        <v>0.68059027777777781</v>
      </c>
      <c r="E12" s="8" t="s">
        <v>120</v>
      </c>
      <c r="F12" s="8" t="s">
        <v>335</v>
      </c>
      <c r="G12" s="8" t="s">
        <v>346</v>
      </c>
      <c r="H12" s="8">
        <v>5</v>
      </c>
      <c r="I12" s="8" t="s">
        <v>278</v>
      </c>
      <c r="J12" s="8"/>
      <c r="K12" s="8"/>
      <c r="L12" s="8"/>
      <c r="M12" s="8" t="s">
        <v>142</v>
      </c>
      <c r="N12" s="8"/>
      <c r="O12" s="8"/>
    </row>
    <row r="13" spans="1:15">
      <c r="A13" s="8">
        <f t="shared" si="0"/>
        <v>12</v>
      </c>
      <c r="B13" s="8" t="s">
        <v>119</v>
      </c>
      <c r="C13" s="13">
        <v>45890</v>
      </c>
      <c r="D13" s="21">
        <v>0.68076388888888884</v>
      </c>
      <c r="E13" s="8" t="s">
        <v>129</v>
      </c>
      <c r="F13" s="8" t="s">
        <v>337</v>
      </c>
      <c r="G13" s="8" t="s">
        <v>347</v>
      </c>
      <c r="H13" s="8">
        <v>4</v>
      </c>
      <c r="I13" s="8" t="s">
        <v>282</v>
      </c>
      <c r="J13" s="8"/>
      <c r="K13" s="8"/>
      <c r="L13" s="8"/>
      <c r="M13" s="8" t="s">
        <v>142</v>
      </c>
      <c r="N13" s="8" t="s">
        <v>348</v>
      </c>
      <c r="O13" s="8" t="s">
        <v>349</v>
      </c>
    </row>
    <row r="14" spans="1:15">
      <c r="A14" s="8">
        <f t="shared" si="0"/>
        <v>13</v>
      </c>
      <c r="B14" s="8" t="s">
        <v>119</v>
      </c>
      <c r="C14" s="13">
        <v>45890</v>
      </c>
      <c r="D14" s="21">
        <v>0.68126157407407406</v>
      </c>
      <c r="E14" s="8" t="s">
        <v>120</v>
      </c>
      <c r="F14" s="8" t="s">
        <v>337</v>
      </c>
      <c r="G14" s="8" t="s">
        <v>350</v>
      </c>
      <c r="H14" s="8">
        <v>4</v>
      </c>
      <c r="I14" s="8" t="s">
        <v>280</v>
      </c>
      <c r="J14" s="8"/>
      <c r="K14" s="8"/>
      <c r="L14" s="8"/>
      <c r="M14" s="8" t="s">
        <v>142</v>
      </c>
      <c r="N14" s="8" t="s">
        <v>351</v>
      </c>
      <c r="O14" s="8" t="s">
        <v>352</v>
      </c>
    </row>
    <row r="15" spans="1:15">
      <c r="A15" s="8">
        <f t="shared" si="0"/>
        <v>14</v>
      </c>
      <c r="B15" s="8" t="s">
        <v>119</v>
      </c>
      <c r="C15" s="13">
        <v>45891</v>
      </c>
      <c r="D15" s="21">
        <v>0.77710648148148154</v>
      </c>
      <c r="E15" s="8" t="s">
        <v>353</v>
      </c>
      <c r="F15" s="8" t="s">
        <v>337</v>
      </c>
      <c r="G15" s="8" t="s">
        <v>354</v>
      </c>
      <c r="H15" s="8">
        <v>1</v>
      </c>
      <c r="I15" s="8" t="s">
        <v>294</v>
      </c>
      <c r="J15" s="8"/>
      <c r="K15" s="8"/>
      <c r="L15" s="8"/>
      <c r="M15" s="8" t="s">
        <v>142</v>
      </c>
      <c r="N15" s="8" t="s">
        <v>354</v>
      </c>
      <c r="O15" s="8" t="s">
        <v>354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419E-A472-483C-9CA6-AC9E46EE177A}">
  <dimension ref="A1:M24"/>
  <sheetViews>
    <sheetView tabSelected="1" topLeftCell="A4" workbookViewId="0">
      <selection activeCell="G24" sqref="G24"/>
    </sheetView>
  </sheetViews>
  <sheetFormatPr defaultRowHeight="14.45"/>
  <cols>
    <col min="1" max="2" width="12.140625" bestFit="1" customWidth="1"/>
    <col min="3" max="3" width="14" bestFit="1" customWidth="1"/>
    <col min="4" max="4" width="10.7109375" bestFit="1" customWidth="1"/>
    <col min="5" max="5" width="10.7109375" customWidth="1"/>
    <col min="6" max="6" width="10.7109375" bestFit="1" customWidth="1"/>
    <col min="7" max="7" width="10.7109375" customWidth="1"/>
    <col min="8" max="8" width="10.7109375" bestFit="1" customWidth="1"/>
    <col min="9" max="12" width="11.42578125" bestFit="1" customWidth="1"/>
    <col min="13" max="13" width="14.85546875" bestFit="1" customWidth="1"/>
  </cols>
  <sheetData>
    <row r="1" spans="1:13" ht="42.95">
      <c r="A1" s="5" t="s">
        <v>104</v>
      </c>
      <c r="B1" s="4" t="s">
        <v>105</v>
      </c>
      <c r="C1" s="4" t="s">
        <v>0</v>
      </c>
      <c r="D1" s="4" t="s">
        <v>106</v>
      </c>
      <c r="E1" s="4" t="s">
        <v>182</v>
      </c>
      <c r="F1" s="4" t="s">
        <v>355</v>
      </c>
      <c r="G1" s="4" t="s">
        <v>356</v>
      </c>
      <c r="H1" s="4" t="s">
        <v>329</v>
      </c>
      <c r="I1" s="4" t="s">
        <v>330</v>
      </c>
      <c r="J1" s="4" t="s">
        <v>331</v>
      </c>
      <c r="K1" s="4" t="s">
        <v>116</v>
      </c>
      <c r="L1" s="4" t="s">
        <v>117</v>
      </c>
      <c r="M1" s="6" t="s">
        <v>332</v>
      </c>
    </row>
    <row r="2" spans="1:13" ht="21.95">
      <c r="A2" s="8">
        <f t="shared" ref="A2:A24" si="0">IF(A1="ID",1,A1+1)</f>
        <v>1</v>
      </c>
      <c r="B2" s="8" t="s">
        <v>99</v>
      </c>
      <c r="C2" s="13">
        <v>45890</v>
      </c>
      <c r="D2" s="21">
        <v>0.30961805555555555</v>
      </c>
      <c r="E2" s="8" t="s">
        <v>120</v>
      </c>
      <c r="F2" s="8" t="s">
        <v>357</v>
      </c>
      <c r="G2" s="5" t="s">
        <v>358</v>
      </c>
      <c r="H2" s="8"/>
      <c r="I2" s="8"/>
      <c r="J2" s="8"/>
      <c r="K2" s="8" t="s">
        <v>142</v>
      </c>
      <c r="L2" s="8"/>
      <c r="M2" s="8"/>
    </row>
    <row r="3" spans="1:13" ht="21.95">
      <c r="A3" s="8">
        <f t="shared" si="0"/>
        <v>2</v>
      </c>
      <c r="B3" s="8" t="s">
        <v>99</v>
      </c>
      <c r="C3" s="13">
        <v>45890</v>
      </c>
      <c r="D3" s="21">
        <v>0.31013888888888891</v>
      </c>
      <c r="E3" s="8" t="s">
        <v>129</v>
      </c>
      <c r="F3" s="8" t="s">
        <v>359</v>
      </c>
      <c r="G3" s="5" t="s">
        <v>358</v>
      </c>
      <c r="H3" s="8"/>
      <c r="I3" s="8"/>
      <c r="J3" s="8"/>
      <c r="K3" s="8" t="s">
        <v>142</v>
      </c>
      <c r="L3" s="8"/>
      <c r="M3" s="8"/>
    </row>
    <row r="4" spans="1:13">
      <c r="A4" s="8">
        <f t="shared" si="0"/>
        <v>3</v>
      </c>
      <c r="B4" s="8" t="s">
        <v>99</v>
      </c>
      <c r="C4" s="13">
        <v>45890</v>
      </c>
      <c r="D4" s="21">
        <v>0.31032407407407409</v>
      </c>
      <c r="E4" s="8" t="s">
        <v>124</v>
      </c>
      <c r="F4" s="8" t="s">
        <v>360</v>
      </c>
      <c r="G4" s="8" t="s">
        <v>361</v>
      </c>
      <c r="H4" s="8"/>
      <c r="I4" s="8"/>
      <c r="J4" s="8"/>
      <c r="K4" s="8" t="s">
        <v>142</v>
      </c>
      <c r="L4" s="8"/>
      <c r="M4" s="8"/>
    </row>
    <row r="5" spans="1:13">
      <c r="A5" s="8">
        <f t="shared" si="0"/>
        <v>4</v>
      </c>
      <c r="B5" s="8" t="s">
        <v>99</v>
      </c>
      <c r="C5" s="13">
        <v>45890</v>
      </c>
      <c r="D5" s="21">
        <v>0.31054398148148149</v>
      </c>
      <c r="E5" s="8" t="s">
        <v>129</v>
      </c>
      <c r="F5" s="8" t="s">
        <v>97</v>
      </c>
      <c r="G5" s="8" t="s">
        <v>361</v>
      </c>
      <c r="H5" s="8"/>
      <c r="I5" s="8"/>
      <c r="J5" s="8"/>
      <c r="K5" s="8" t="s">
        <v>142</v>
      </c>
      <c r="L5" s="8"/>
      <c r="M5" s="8"/>
    </row>
    <row r="6" spans="1:13">
      <c r="A6" s="8">
        <f t="shared" si="0"/>
        <v>5</v>
      </c>
      <c r="B6" s="8" t="s">
        <v>99</v>
      </c>
      <c r="C6" s="13">
        <v>45890</v>
      </c>
      <c r="D6" s="21">
        <v>0.31077546296296299</v>
      </c>
      <c r="E6" s="8" t="s">
        <v>124</v>
      </c>
      <c r="F6" s="8" t="s">
        <v>362</v>
      </c>
      <c r="G6" s="8" t="s">
        <v>361</v>
      </c>
      <c r="H6" s="8"/>
      <c r="I6" s="8"/>
      <c r="J6" s="8"/>
      <c r="K6" s="8" t="s">
        <v>142</v>
      </c>
      <c r="L6" s="8"/>
      <c r="M6" s="8"/>
    </row>
    <row r="7" spans="1:13">
      <c r="A7" s="8">
        <f t="shared" si="0"/>
        <v>6</v>
      </c>
      <c r="B7" s="8" t="s">
        <v>99</v>
      </c>
      <c r="C7" s="13">
        <v>45890</v>
      </c>
      <c r="D7" s="21">
        <v>0.31125000000000003</v>
      </c>
      <c r="E7" s="8" t="s">
        <v>120</v>
      </c>
      <c r="F7" s="8" t="s">
        <v>363</v>
      </c>
      <c r="G7" s="8" t="s">
        <v>361</v>
      </c>
      <c r="H7" s="8"/>
      <c r="I7" s="8"/>
      <c r="J7" s="8"/>
      <c r="K7" s="8" t="s">
        <v>142</v>
      </c>
      <c r="L7" s="8"/>
      <c r="M7" s="8"/>
    </row>
    <row r="8" spans="1:13">
      <c r="A8" s="8">
        <f t="shared" si="0"/>
        <v>7</v>
      </c>
      <c r="B8" s="8" t="s">
        <v>99</v>
      </c>
      <c r="C8" s="13">
        <v>45890</v>
      </c>
      <c r="D8" s="21">
        <v>0.3115046296296296</v>
      </c>
      <c r="E8" s="8" t="s">
        <v>120</v>
      </c>
      <c r="F8" s="8" t="s">
        <v>363</v>
      </c>
      <c r="G8" s="8" t="s">
        <v>361</v>
      </c>
      <c r="H8" s="8"/>
      <c r="I8" s="8"/>
      <c r="J8" s="8"/>
      <c r="K8" s="8" t="s">
        <v>142</v>
      </c>
      <c r="L8" s="8"/>
      <c r="M8" s="8"/>
    </row>
    <row r="9" spans="1:13" ht="21.95">
      <c r="A9" s="8">
        <f t="shared" si="0"/>
        <v>8</v>
      </c>
      <c r="B9" s="8" t="s">
        <v>99</v>
      </c>
      <c r="C9" s="13">
        <v>45890</v>
      </c>
      <c r="D9" s="21">
        <v>0.31168981481481484</v>
      </c>
      <c r="E9" s="8" t="s">
        <v>129</v>
      </c>
      <c r="F9" s="8" t="s">
        <v>79</v>
      </c>
      <c r="G9" s="5" t="s">
        <v>358</v>
      </c>
      <c r="H9" s="8"/>
      <c r="I9" s="8"/>
      <c r="J9" s="8"/>
      <c r="K9" s="8" t="s">
        <v>142</v>
      </c>
      <c r="L9" s="8"/>
      <c r="M9" s="8"/>
    </row>
    <row r="10" spans="1:13">
      <c r="A10" s="8">
        <f t="shared" si="0"/>
        <v>9</v>
      </c>
      <c r="B10" s="8" t="s">
        <v>99</v>
      </c>
      <c r="C10" s="13">
        <v>45890</v>
      </c>
      <c r="D10" s="21">
        <v>0.31229166666666669</v>
      </c>
      <c r="E10" s="8" t="s">
        <v>129</v>
      </c>
      <c r="F10" s="8" t="s">
        <v>364</v>
      </c>
      <c r="G10" s="8" t="s">
        <v>361</v>
      </c>
      <c r="H10" s="8"/>
      <c r="I10" s="8"/>
      <c r="J10" s="8"/>
      <c r="K10" s="8" t="s">
        <v>142</v>
      </c>
      <c r="L10" s="8"/>
      <c r="M10" s="8"/>
    </row>
    <row r="11" spans="1:13">
      <c r="A11" s="8">
        <f t="shared" si="0"/>
        <v>10</v>
      </c>
      <c r="B11" s="8" t="s">
        <v>99</v>
      </c>
      <c r="C11" s="13">
        <v>45890</v>
      </c>
      <c r="D11" s="21">
        <v>0.31255787037037036</v>
      </c>
      <c r="E11" s="8" t="s">
        <v>129</v>
      </c>
      <c r="F11" s="8" t="s">
        <v>365</v>
      </c>
      <c r="G11" s="8" t="s">
        <v>361</v>
      </c>
      <c r="H11" s="8"/>
      <c r="I11" s="8"/>
      <c r="J11" s="8"/>
      <c r="K11" s="8" t="s">
        <v>142</v>
      </c>
      <c r="L11" s="8"/>
      <c r="M11" s="8"/>
    </row>
    <row r="12" spans="1:13">
      <c r="A12" s="8">
        <f t="shared" si="0"/>
        <v>11</v>
      </c>
      <c r="B12" s="8" t="s">
        <v>99</v>
      </c>
      <c r="C12" s="13">
        <v>45890</v>
      </c>
      <c r="D12" s="21">
        <v>0.31276620370370373</v>
      </c>
      <c r="E12" s="8" t="s">
        <v>124</v>
      </c>
      <c r="F12" s="8" t="s">
        <v>366</v>
      </c>
      <c r="G12" s="8" t="s">
        <v>361</v>
      </c>
      <c r="H12" s="8"/>
      <c r="I12" s="8"/>
      <c r="J12" s="8"/>
      <c r="K12" s="8" t="s">
        <v>142</v>
      </c>
      <c r="L12" s="8"/>
      <c r="M12" s="8"/>
    </row>
    <row r="13" spans="1:13">
      <c r="A13" s="8">
        <f t="shared" si="0"/>
        <v>12</v>
      </c>
      <c r="B13" s="8" t="s">
        <v>99</v>
      </c>
      <c r="C13" s="13">
        <v>45890</v>
      </c>
      <c r="D13" s="21">
        <v>0.31297453703703704</v>
      </c>
      <c r="E13" s="8" t="s">
        <v>124</v>
      </c>
      <c r="F13" s="8" t="s">
        <v>361</v>
      </c>
      <c r="G13" s="8" t="s">
        <v>361</v>
      </c>
      <c r="H13" s="8"/>
      <c r="I13" s="8"/>
      <c r="J13" s="8"/>
      <c r="K13" s="8" t="s">
        <v>142</v>
      </c>
      <c r="L13" s="8"/>
      <c r="M13" s="8"/>
    </row>
    <row r="14" spans="1:13">
      <c r="A14" s="8">
        <f t="shared" si="0"/>
        <v>13</v>
      </c>
      <c r="B14" s="8" t="s">
        <v>119</v>
      </c>
      <c r="C14" s="13">
        <v>45890</v>
      </c>
      <c r="D14" s="21">
        <v>0.39276620370370369</v>
      </c>
      <c r="E14" s="8" t="s">
        <v>129</v>
      </c>
      <c r="F14" s="8" t="s">
        <v>363</v>
      </c>
      <c r="G14" s="8">
        <v>562</v>
      </c>
      <c r="H14" s="8"/>
      <c r="I14" s="8"/>
      <c r="J14" s="8"/>
      <c r="K14" s="8" t="s">
        <v>142</v>
      </c>
      <c r="L14" s="8">
        <v>35656</v>
      </c>
      <c r="M14" s="8">
        <v>232</v>
      </c>
    </row>
    <row r="15" spans="1:13">
      <c r="A15" s="8">
        <f t="shared" si="0"/>
        <v>14</v>
      </c>
      <c r="B15" s="8" t="s">
        <v>99</v>
      </c>
      <c r="C15" s="13">
        <v>45890</v>
      </c>
      <c r="D15" s="21">
        <v>0.39556712962962964</v>
      </c>
      <c r="E15" s="8" t="s">
        <v>120</v>
      </c>
      <c r="F15" s="8" t="s">
        <v>97</v>
      </c>
      <c r="G15" s="8" t="s">
        <v>352</v>
      </c>
      <c r="H15" s="8"/>
      <c r="I15" s="8"/>
      <c r="J15" s="8"/>
      <c r="K15" s="8" t="s">
        <v>142</v>
      </c>
      <c r="L15" s="8"/>
      <c r="M15" s="8"/>
    </row>
    <row r="16" spans="1:13">
      <c r="A16" s="8">
        <f t="shared" si="0"/>
        <v>15</v>
      </c>
      <c r="B16" s="8" t="s">
        <v>134</v>
      </c>
      <c r="C16" s="13">
        <v>45890</v>
      </c>
      <c r="D16" s="21">
        <v>0.67249999999999999</v>
      </c>
      <c r="E16" s="8" t="s">
        <v>120</v>
      </c>
      <c r="F16" s="8" t="s">
        <v>357</v>
      </c>
      <c r="G16" s="8" t="s">
        <v>341</v>
      </c>
      <c r="H16" s="8"/>
      <c r="I16" s="8"/>
      <c r="J16" s="8"/>
      <c r="K16" s="8" t="s">
        <v>142</v>
      </c>
      <c r="L16" s="8" t="s">
        <v>367</v>
      </c>
      <c r="M16" s="8"/>
    </row>
    <row r="17" spans="1:13">
      <c r="A17" s="8">
        <f t="shared" si="0"/>
        <v>16</v>
      </c>
      <c r="B17" s="8" t="s">
        <v>99</v>
      </c>
      <c r="C17" s="13">
        <v>45890</v>
      </c>
      <c r="D17" s="21">
        <v>0.67440972222222217</v>
      </c>
      <c r="E17" s="8" t="s">
        <v>120</v>
      </c>
      <c r="F17" s="8" t="s">
        <v>357</v>
      </c>
      <c r="G17" s="8" t="s">
        <v>368</v>
      </c>
      <c r="H17" s="8"/>
      <c r="I17" s="8"/>
      <c r="J17" s="8"/>
      <c r="K17" s="8" t="s">
        <v>142</v>
      </c>
      <c r="L17" s="8" t="s">
        <v>369</v>
      </c>
      <c r="M17" s="8"/>
    </row>
    <row r="18" spans="1:13">
      <c r="A18" s="8">
        <f t="shared" si="0"/>
        <v>17</v>
      </c>
      <c r="B18" s="8" t="s">
        <v>134</v>
      </c>
      <c r="C18" s="13">
        <v>45890</v>
      </c>
      <c r="D18" s="21">
        <v>0.6752083333333333</v>
      </c>
      <c r="E18" s="8" t="s">
        <v>120</v>
      </c>
      <c r="F18" s="8" t="s">
        <v>359</v>
      </c>
      <c r="G18" s="8" t="s">
        <v>370</v>
      </c>
      <c r="H18" s="8"/>
      <c r="I18" s="8"/>
      <c r="J18" s="8"/>
      <c r="K18" s="8" t="s">
        <v>142</v>
      </c>
      <c r="L18" s="8">
        <v>123</v>
      </c>
      <c r="M18" s="8"/>
    </row>
    <row r="19" spans="1:13">
      <c r="A19" s="8">
        <f t="shared" si="0"/>
        <v>18</v>
      </c>
      <c r="B19" s="8" t="s">
        <v>54</v>
      </c>
      <c r="C19" s="13">
        <v>45890</v>
      </c>
      <c r="D19" s="21">
        <v>0.67637731481481478</v>
      </c>
      <c r="E19" s="8" t="s">
        <v>120</v>
      </c>
      <c r="F19" s="8" t="s">
        <v>357</v>
      </c>
      <c r="G19" s="8" t="s">
        <v>371</v>
      </c>
      <c r="H19" s="8"/>
      <c r="I19" s="8"/>
      <c r="J19" s="8"/>
      <c r="K19" s="8" t="s">
        <v>142</v>
      </c>
      <c r="L19" s="8" t="s">
        <v>371</v>
      </c>
      <c r="M19" s="8"/>
    </row>
    <row r="20" spans="1:13">
      <c r="A20" s="8">
        <f t="shared" si="0"/>
        <v>19</v>
      </c>
      <c r="B20" s="8" t="s">
        <v>40</v>
      </c>
      <c r="C20" s="13">
        <v>45890</v>
      </c>
      <c r="D20" s="21">
        <v>0.67782407407407408</v>
      </c>
      <c r="E20" s="8" t="s">
        <v>120</v>
      </c>
      <c r="F20" s="8" t="s">
        <v>357</v>
      </c>
      <c r="G20" s="8">
        <v>1</v>
      </c>
      <c r="H20" s="8"/>
      <c r="I20" s="8"/>
      <c r="J20" s="8"/>
      <c r="K20" s="8" t="s">
        <v>142</v>
      </c>
      <c r="L20" s="8">
        <v>1</v>
      </c>
      <c r="M20" s="8"/>
    </row>
    <row r="21" spans="1:13">
      <c r="A21" s="8">
        <f t="shared" si="0"/>
        <v>20</v>
      </c>
      <c r="B21" s="8" t="s">
        <v>40</v>
      </c>
      <c r="C21" s="13">
        <v>45890</v>
      </c>
      <c r="D21" s="21">
        <v>0.68152777777777773</v>
      </c>
      <c r="E21" s="8" t="s">
        <v>120</v>
      </c>
      <c r="F21" s="8" t="s">
        <v>362</v>
      </c>
      <c r="G21" s="8" t="s">
        <v>372</v>
      </c>
      <c r="H21" s="8"/>
      <c r="I21" s="8"/>
      <c r="J21" s="8"/>
      <c r="K21" s="8" t="s">
        <v>142</v>
      </c>
      <c r="L21" s="8" t="s">
        <v>373</v>
      </c>
      <c r="M21" s="8"/>
    </row>
    <row r="22" spans="1:13">
      <c r="A22" s="8">
        <f t="shared" si="0"/>
        <v>21</v>
      </c>
      <c r="B22" s="8" t="s">
        <v>119</v>
      </c>
      <c r="C22" s="13">
        <v>45890</v>
      </c>
      <c r="D22" s="21">
        <v>0.68170138888888887</v>
      </c>
      <c r="E22" s="8" t="s">
        <v>129</v>
      </c>
      <c r="F22" s="8" t="s">
        <v>97</v>
      </c>
      <c r="G22" s="8" t="s">
        <v>374</v>
      </c>
      <c r="H22" s="8"/>
      <c r="I22" s="8"/>
      <c r="J22" s="8"/>
      <c r="K22" s="8" t="s">
        <v>142</v>
      </c>
      <c r="L22" s="8" t="s">
        <v>375</v>
      </c>
      <c r="M22" s="8" t="s">
        <v>376</v>
      </c>
    </row>
    <row r="23" spans="1:13">
      <c r="A23" s="8">
        <f t="shared" si="0"/>
        <v>22</v>
      </c>
      <c r="B23" s="8" t="s">
        <v>48</v>
      </c>
      <c r="C23" s="13">
        <v>45890</v>
      </c>
      <c r="D23" s="21">
        <v>0.68192129629629628</v>
      </c>
      <c r="E23" s="8" t="s">
        <v>124</v>
      </c>
      <c r="F23" s="8" t="s">
        <v>363</v>
      </c>
      <c r="G23" s="8" t="s">
        <v>377</v>
      </c>
      <c r="H23" s="8"/>
      <c r="I23" s="8"/>
      <c r="J23" s="8"/>
      <c r="K23" s="8" t="s">
        <v>142</v>
      </c>
      <c r="L23" s="8" t="s">
        <v>378</v>
      </c>
      <c r="M23" s="8"/>
    </row>
    <row r="24" spans="1:13">
      <c r="A24" s="8">
        <f t="shared" si="0"/>
        <v>23</v>
      </c>
      <c r="B24" s="8" t="s">
        <v>119</v>
      </c>
      <c r="C24" s="13">
        <v>45891</v>
      </c>
      <c r="D24" s="21">
        <v>0.75836805555555553</v>
      </c>
      <c r="E24" s="8" t="s">
        <v>379</v>
      </c>
      <c r="F24" s="8" t="s">
        <v>357</v>
      </c>
      <c r="G24" s="8" t="s">
        <v>380</v>
      </c>
      <c r="H24" s="8"/>
      <c r="I24" s="8"/>
      <c r="J24" s="8"/>
      <c r="K24" s="8" t="s">
        <v>142</v>
      </c>
      <c r="L24" s="8" t="s">
        <v>381</v>
      </c>
      <c r="M24" s="8" t="s">
        <v>382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C74D-E3A5-40C7-AD7D-2A967D715615}">
  <sheetPr>
    <tabColor rgb="FF00B050"/>
  </sheetPr>
  <dimension ref="A1:M30"/>
  <sheetViews>
    <sheetView topLeftCell="E1" workbookViewId="0">
      <selection activeCell="E5" sqref="E5"/>
    </sheetView>
  </sheetViews>
  <sheetFormatPr defaultRowHeight="14.45"/>
  <cols>
    <col min="1" max="2" width="12.140625" bestFit="1" customWidth="1"/>
    <col min="3" max="3" width="13.140625" bestFit="1" customWidth="1"/>
    <col min="4" max="4" width="10.7109375" bestFit="1" customWidth="1"/>
    <col min="5" max="5" width="10.7109375" customWidth="1"/>
    <col min="6" max="6" width="10.7109375" bestFit="1" customWidth="1"/>
    <col min="7" max="7" width="10.7109375" customWidth="1"/>
    <col min="8" max="8" width="10.7109375" bestFit="1" customWidth="1"/>
    <col min="9" max="12" width="11.42578125" bestFit="1" customWidth="1"/>
    <col min="13" max="13" width="14.85546875" bestFit="1" customWidth="1"/>
  </cols>
  <sheetData>
    <row r="1" spans="1:13" ht="42.95">
      <c r="A1" s="9" t="s">
        <v>104</v>
      </c>
      <c r="B1" s="10" t="s">
        <v>105</v>
      </c>
      <c r="C1" s="10" t="s">
        <v>0</v>
      </c>
      <c r="D1" s="10" t="s">
        <v>106</v>
      </c>
      <c r="E1" s="10" t="s">
        <v>182</v>
      </c>
      <c r="F1" s="10" t="s">
        <v>383</v>
      </c>
      <c r="G1" s="10" t="s">
        <v>384</v>
      </c>
      <c r="H1" s="10" t="s">
        <v>385</v>
      </c>
      <c r="I1" s="10" t="s">
        <v>386</v>
      </c>
      <c r="J1" s="10" t="s">
        <v>387</v>
      </c>
      <c r="K1" s="10" t="s">
        <v>116</v>
      </c>
      <c r="L1" s="10" t="s">
        <v>117</v>
      </c>
      <c r="M1" s="11" t="s">
        <v>388</v>
      </c>
    </row>
    <row r="2" spans="1:13" ht="21.95">
      <c r="A2" s="8">
        <f t="shared" ref="A2:A30" si="0">IF(A1="ID",1,A1+1)</f>
        <v>1</v>
      </c>
      <c r="B2" s="8" t="s">
        <v>134</v>
      </c>
      <c r="C2" s="13">
        <v>45890</v>
      </c>
      <c r="D2" s="21">
        <v>0.42523148148148149</v>
      </c>
      <c r="E2" s="8" t="s">
        <v>120</v>
      </c>
      <c r="F2" s="8" t="s">
        <v>389</v>
      </c>
      <c r="G2" s="5" t="s">
        <v>390</v>
      </c>
      <c r="H2" s="8"/>
      <c r="I2" s="8"/>
      <c r="J2" s="8"/>
      <c r="K2" s="8" t="s">
        <v>142</v>
      </c>
      <c r="L2" s="8"/>
      <c r="M2" s="8"/>
    </row>
    <row r="3" spans="1:13">
      <c r="A3" s="8">
        <f t="shared" si="0"/>
        <v>2</v>
      </c>
      <c r="B3" s="8" t="s">
        <v>40</v>
      </c>
      <c r="C3" s="13">
        <v>45890</v>
      </c>
      <c r="D3" s="21">
        <v>0.42564814814814816</v>
      </c>
      <c r="E3" s="8" t="s">
        <v>120</v>
      </c>
      <c r="F3" s="8" t="s">
        <v>391</v>
      </c>
      <c r="G3" s="8" t="s">
        <v>392</v>
      </c>
      <c r="H3" s="8"/>
      <c r="I3" s="8"/>
      <c r="J3" s="8"/>
      <c r="K3" s="8" t="s">
        <v>142</v>
      </c>
      <c r="L3" s="8"/>
      <c r="M3" s="8"/>
    </row>
    <row r="4" spans="1:13">
      <c r="A4" s="8">
        <f t="shared" si="0"/>
        <v>3</v>
      </c>
      <c r="B4" s="8" t="s">
        <v>40</v>
      </c>
      <c r="C4" s="13">
        <v>45890</v>
      </c>
      <c r="D4" s="21">
        <v>0.42599537037037039</v>
      </c>
      <c r="E4" s="8" t="s">
        <v>120</v>
      </c>
      <c r="F4" s="8" t="s">
        <v>393</v>
      </c>
      <c r="G4" s="8" t="s">
        <v>392</v>
      </c>
      <c r="H4" s="8"/>
      <c r="I4" s="8"/>
      <c r="J4" s="8"/>
      <c r="K4" s="8" t="s">
        <v>142</v>
      </c>
      <c r="L4" s="8"/>
      <c r="M4" s="8"/>
    </row>
    <row r="5" spans="1:13">
      <c r="A5" s="8">
        <f t="shared" si="0"/>
        <v>4</v>
      </c>
      <c r="B5" s="8" t="s">
        <v>40</v>
      </c>
      <c r="C5" s="13">
        <v>45890</v>
      </c>
      <c r="D5" s="21">
        <v>0.42629629629629628</v>
      </c>
      <c r="E5" s="8" t="s">
        <v>120</v>
      </c>
      <c r="F5" s="8" t="s">
        <v>391</v>
      </c>
      <c r="G5" s="8" t="s">
        <v>392</v>
      </c>
      <c r="H5" s="8"/>
      <c r="I5" s="8"/>
      <c r="J5" s="8"/>
      <c r="K5" s="8" t="s">
        <v>142</v>
      </c>
      <c r="L5" s="8"/>
      <c r="M5" s="8"/>
    </row>
    <row r="6" spans="1:13">
      <c r="A6" s="8">
        <f t="shared" si="0"/>
        <v>5</v>
      </c>
      <c r="B6" s="8" t="s">
        <v>134</v>
      </c>
      <c r="C6" s="13">
        <v>45890</v>
      </c>
      <c r="D6" s="21">
        <v>0.42651620370370369</v>
      </c>
      <c r="E6" s="8" t="s">
        <v>129</v>
      </c>
      <c r="F6" s="8" t="s">
        <v>394</v>
      </c>
      <c r="G6" s="8" t="s">
        <v>392</v>
      </c>
      <c r="H6" s="8"/>
      <c r="I6" s="8"/>
      <c r="J6" s="8"/>
      <c r="K6" s="8" t="s">
        <v>142</v>
      </c>
      <c r="L6" s="8"/>
      <c r="M6" s="8"/>
    </row>
    <row r="7" spans="1:13">
      <c r="A7" s="8">
        <f t="shared" si="0"/>
        <v>6</v>
      </c>
      <c r="B7" s="8" t="s">
        <v>99</v>
      </c>
      <c r="C7" s="13">
        <v>45890</v>
      </c>
      <c r="D7" s="21">
        <v>0.42716435185185186</v>
      </c>
      <c r="E7" s="8" t="s">
        <v>129</v>
      </c>
      <c r="F7" s="8" t="s">
        <v>394</v>
      </c>
      <c r="G7" s="8" t="s">
        <v>392</v>
      </c>
      <c r="H7" s="8"/>
      <c r="I7" s="8"/>
      <c r="J7" s="8"/>
      <c r="K7" s="8" t="s">
        <v>142</v>
      </c>
      <c r="L7" s="8"/>
      <c r="M7" s="8"/>
    </row>
    <row r="8" spans="1:13">
      <c r="A8" s="8">
        <f t="shared" si="0"/>
        <v>7</v>
      </c>
      <c r="B8" s="8" t="s">
        <v>48</v>
      </c>
      <c r="C8" s="13">
        <v>45890</v>
      </c>
      <c r="D8" s="21">
        <v>0.42737268518518517</v>
      </c>
      <c r="E8" s="8" t="s">
        <v>129</v>
      </c>
      <c r="F8" s="8" t="s">
        <v>395</v>
      </c>
      <c r="G8" s="8" t="s">
        <v>392</v>
      </c>
      <c r="H8" s="8"/>
      <c r="I8" s="8"/>
      <c r="J8" s="8"/>
      <c r="K8" s="8" t="s">
        <v>142</v>
      </c>
      <c r="L8" s="8"/>
      <c r="M8" s="8"/>
    </row>
    <row r="9" spans="1:13">
      <c r="A9" s="8">
        <f t="shared" si="0"/>
        <v>8</v>
      </c>
      <c r="B9" s="8" t="s">
        <v>99</v>
      </c>
      <c r="C9" s="13">
        <v>45890</v>
      </c>
      <c r="D9" s="21">
        <v>0.42761574074074077</v>
      </c>
      <c r="E9" s="8" t="s">
        <v>129</v>
      </c>
      <c r="F9" s="8" t="s">
        <v>395</v>
      </c>
      <c r="G9" s="8" t="s">
        <v>392</v>
      </c>
      <c r="H9" s="8"/>
      <c r="I9" s="8"/>
      <c r="J9" s="8"/>
      <c r="K9" s="8" t="s">
        <v>142</v>
      </c>
      <c r="L9" s="8"/>
      <c r="M9" s="8"/>
    </row>
    <row r="10" spans="1:13">
      <c r="A10" s="8">
        <f t="shared" si="0"/>
        <v>9</v>
      </c>
      <c r="B10" s="8" t="s">
        <v>54</v>
      </c>
      <c r="C10" s="13">
        <v>45890</v>
      </c>
      <c r="D10" s="21">
        <v>0.42785879629629631</v>
      </c>
      <c r="E10" s="8" t="s">
        <v>120</v>
      </c>
      <c r="F10" s="8" t="s">
        <v>396</v>
      </c>
      <c r="G10" s="8" t="s">
        <v>392</v>
      </c>
      <c r="H10" s="8"/>
      <c r="I10" s="8"/>
      <c r="J10" s="8"/>
      <c r="K10" s="8" t="s">
        <v>142</v>
      </c>
      <c r="L10" s="8"/>
      <c r="M10" s="8"/>
    </row>
    <row r="11" spans="1:13">
      <c r="A11" s="8">
        <f t="shared" si="0"/>
        <v>10</v>
      </c>
      <c r="B11" s="8" t="s">
        <v>99</v>
      </c>
      <c r="C11" s="13">
        <v>45890</v>
      </c>
      <c r="D11" s="21">
        <v>0.42815972222222221</v>
      </c>
      <c r="E11" s="8" t="s">
        <v>129</v>
      </c>
      <c r="F11" s="8" t="s">
        <v>81</v>
      </c>
      <c r="G11" s="8" t="s">
        <v>392</v>
      </c>
      <c r="H11" s="8"/>
      <c r="I11" s="8"/>
      <c r="J11" s="8"/>
      <c r="K11" s="8" t="s">
        <v>142</v>
      </c>
      <c r="L11" s="8"/>
      <c r="M11" s="8"/>
    </row>
    <row r="12" spans="1:13">
      <c r="A12" s="8">
        <f t="shared" si="0"/>
        <v>11</v>
      </c>
      <c r="B12" s="8" t="s">
        <v>99</v>
      </c>
      <c r="C12" s="13">
        <v>45890</v>
      </c>
      <c r="D12" s="21">
        <v>0.42837962962962961</v>
      </c>
      <c r="E12" s="8" t="s">
        <v>124</v>
      </c>
      <c r="F12" s="8" t="s">
        <v>395</v>
      </c>
      <c r="G12" s="8" t="s">
        <v>392</v>
      </c>
      <c r="H12" s="8"/>
      <c r="I12" s="8"/>
      <c r="J12" s="8"/>
      <c r="K12" s="8" t="s">
        <v>142</v>
      </c>
      <c r="L12" s="8"/>
      <c r="M12" s="8"/>
    </row>
    <row r="13" spans="1:13">
      <c r="A13" s="8">
        <f t="shared" si="0"/>
        <v>12</v>
      </c>
      <c r="B13" s="8" t="s">
        <v>64</v>
      </c>
      <c r="C13" s="13">
        <v>45890</v>
      </c>
      <c r="D13" s="21">
        <v>0.42864583333333334</v>
      </c>
      <c r="E13" s="8" t="s">
        <v>124</v>
      </c>
      <c r="F13" s="8" t="s">
        <v>397</v>
      </c>
      <c r="G13" s="8" t="s">
        <v>392</v>
      </c>
      <c r="H13" s="8"/>
      <c r="I13" s="8"/>
      <c r="J13" s="8"/>
      <c r="K13" s="8" t="s">
        <v>142</v>
      </c>
      <c r="L13" s="8"/>
      <c r="M13" s="8"/>
    </row>
    <row r="14" spans="1:13">
      <c r="A14" s="8">
        <f t="shared" si="0"/>
        <v>13</v>
      </c>
      <c r="B14" s="8" t="s">
        <v>119</v>
      </c>
      <c r="C14" s="13">
        <v>45890</v>
      </c>
      <c r="D14" s="21">
        <v>0.42886574074074074</v>
      </c>
      <c r="E14" s="8" t="s">
        <v>124</v>
      </c>
      <c r="F14" s="8" t="s">
        <v>393</v>
      </c>
      <c r="G14" s="8" t="s">
        <v>392</v>
      </c>
      <c r="H14" s="8"/>
      <c r="I14" s="8"/>
      <c r="J14" s="8"/>
      <c r="K14" s="8" t="s">
        <v>142</v>
      </c>
      <c r="L14" s="8"/>
      <c r="M14" s="8"/>
    </row>
    <row r="15" spans="1:13">
      <c r="A15" s="8">
        <f t="shared" si="0"/>
        <v>14</v>
      </c>
      <c r="B15" s="8" t="s">
        <v>48</v>
      </c>
      <c r="C15" s="13">
        <v>45890</v>
      </c>
      <c r="D15" s="21">
        <v>0.42942129629629627</v>
      </c>
      <c r="E15" s="8" t="s">
        <v>120</v>
      </c>
      <c r="F15" s="8" t="s">
        <v>398</v>
      </c>
      <c r="G15" s="8" t="s">
        <v>392</v>
      </c>
      <c r="H15" s="8"/>
      <c r="I15" s="8"/>
      <c r="J15" s="8"/>
      <c r="K15" s="8" t="s">
        <v>142</v>
      </c>
      <c r="L15" s="8"/>
      <c r="M15" s="8"/>
    </row>
    <row r="16" spans="1:13">
      <c r="A16" s="8">
        <f t="shared" si="0"/>
        <v>15</v>
      </c>
      <c r="B16" s="8" t="s">
        <v>134</v>
      </c>
      <c r="C16" s="13">
        <v>45890</v>
      </c>
      <c r="D16" s="21">
        <v>0.42967592592592591</v>
      </c>
      <c r="E16" s="8" t="s">
        <v>124</v>
      </c>
      <c r="F16" s="8" t="s">
        <v>398</v>
      </c>
      <c r="G16" s="8" t="s">
        <v>392</v>
      </c>
      <c r="H16" s="8"/>
      <c r="I16" s="8"/>
      <c r="J16" s="8"/>
      <c r="K16" s="8" t="s">
        <v>142</v>
      </c>
      <c r="L16" s="8"/>
      <c r="M16" s="8"/>
    </row>
    <row r="17" spans="1:13">
      <c r="A17" s="8">
        <f t="shared" si="0"/>
        <v>16</v>
      </c>
      <c r="B17" s="8" t="s">
        <v>40</v>
      </c>
      <c r="C17" s="13">
        <v>45890</v>
      </c>
      <c r="D17" s="21">
        <v>0.42989583333333331</v>
      </c>
      <c r="E17" s="8" t="s">
        <v>120</v>
      </c>
      <c r="F17" s="8" t="s">
        <v>395</v>
      </c>
      <c r="G17" s="8" t="s">
        <v>392</v>
      </c>
      <c r="H17" s="8"/>
      <c r="I17" s="8"/>
      <c r="J17" s="8"/>
      <c r="K17" s="8" t="s">
        <v>142</v>
      </c>
      <c r="L17" s="8"/>
      <c r="M17" s="8"/>
    </row>
    <row r="18" spans="1:13">
      <c r="A18" s="8">
        <f t="shared" si="0"/>
        <v>17</v>
      </c>
      <c r="B18" s="8" t="s">
        <v>54</v>
      </c>
      <c r="C18" s="13">
        <v>45890</v>
      </c>
      <c r="D18" s="21">
        <v>0.43011574074074072</v>
      </c>
      <c r="E18" s="8" t="s">
        <v>120</v>
      </c>
      <c r="F18" s="8" t="s">
        <v>398</v>
      </c>
      <c r="G18" s="8" t="s">
        <v>392</v>
      </c>
      <c r="H18" s="8"/>
      <c r="I18" s="8"/>
      <c r="J18" s="8"/>
      <c r="K18" s="8" t="s">
        <v>142</v>
      </c>
      <c r="L18" s="8"/>
      <c r="M18" s="8"/>
    </row>
    <row r="19" spans="1:13">
      <c r="A19" s="8">
        <f t="shared" si="0"/>
        <v>18</v>
      </c>
      <c r="B19" s="8" t="s">
        <v>134</v>
      </c>
      <c r="C19" s="13">
        <v>45890</v>
      </c>
      <c r="D19" s="21">
        <v>0.43038194444444444</v>
      </c>
      <c r="E19" s="8" t="s">
        <v>124</v>
      </c>
      <c r="F19" s="8" t="s">
        <v>389</v>
      </c>
      <c r="G19" s="8" t="s">
        <v>392</v>
      </c>
      <c r="H19" s="8"/>
      <c r="I19" s="8"/>
      <c r="J19" s="8"/>
      <c r="K19" s="8" t="s">
        <v>142</v>
      </c>
      <c r="L19" s="8"/>
      <c r="M19" s="8"/>
    </row>
    <row r="20" spans="1:13">
      <c r="A20" s="8">
        <f t="shared" si="0"/>
        <v>19</v>
      </c>
      <c r="B20" s="8" t="s">
        <v>134</v>
      </c>
      <c r="C20" s="13">
        <v>45890</v>
      </c>
      <c r="D20" s="21">
        <v>0.43055555555555558</v>
      </c>
      <c r="E20" s="8" t="s">
        <v>120</v>
      </c>
      <c r="F20" s="8" t="s">
        <v>391</v>
      </c>
      <c r="G20" s="8" t="s">
        <v>392</v>
      </c>
      <c r="H20" s="8"/>
      <c r="I20" s="8"/>
      <c r="J20" s="8"/>
      <c r="K20" s="8" t="s">
        <v>142</v>
      </c>
      <c r="L20" s="8"/>
      <c r="M20" s="8"/>
    </row>
    <row r="21" spans="1:13">
      <c r="A21" s="8">
        <f t="shared" si="0"/>
        <v>20</v>
      </c>
      <c r="B21" s="8" t="s">
        <v>119</v>
      </c>
      <c r="C21" s="13">
        <v>45890</v>
      </c>
      <c r="D21" s="21">
        <v>0.43074074074074076</v>
      </c>
      <c r="E21" s="8" t="s">
        <v>120</v>
      </c>
      <c r="F21" s="8" t="s">
        <v>81</v>
      </c>
      <c r="G21" s="8" t="s">
        <v>392</v>
      </c>
      <c r="H21" s="8"/>
      <c r="I21" s="8"/>
      <c r="J21" s="8"/>
      <c r="K21" s="8" t="s">
        <v>142</v>
      </c>
      <c r="L21" s="8"/>
      <c r="M21" s="8"/>
    </row>
    <row r="22" spans="1:13">
      <c r="A22" s="8">
        <f t="shared" si="0"/>
        <v>21</v>
      </c>
      <c r="B22" s="8" t="s">
        <v>99</v>
      </c>
      <c r="C22" s="13">
        <v>45890</v>
      </c>
      <c r="D22" s="21">
        <v>0.43104166666666666</v>
      </c>
      <c r="E22" s="8" t="s">
        <v>120</v>
      </c>
      <c r="F22" s="8" t="s">
        <v>397</v>
      </c>
      <c r="G22" s="8" t="s">
        <v>399</v>
      </c>
      <c r="H22" s="8"/>
      <c r="I22" s="8"/>
      <c r="J22" s="8"/>
      <c r="K22" s="8" t="s">
        <v>142</v>
      </c>
      <c r="L22" s="8"/>
      <c r="M22" s="8"/>
    </row>
    <row r="23" spans="1:13">
      <c r="A23" s="8">
        <f t="shared" si="0"/>
        <v>22</v>
      </c>
      <c r="B23" s="8" t="s">
        <v>40</v>
      </c>
      <c r="C23" s="13">
        <v>45890</v>
      </c>
      <c r="D23" s="21">
        <v>0.43125000000000002</v>
      </c>
      <c r="E23" s="8" t="s">
        <v>124</v>
      </c>
      <c r="F23" s="8" t="s">
        <v>391</v>
      </c>
      <c r="G23" s="8" t="s">
        <v>392</v>
      </c>
      <c r="H23" s="8"/>
      <c r="I23" s="8"/>
      <c r="J23" s="8"/>
      <c r="K23" s="8" t="s">
        <v>142</v>
      </c>
      <c r="L23" s="8"/>
      <c r="M23" s="8"/>
    </row>
    <row r="24" spans="1:13">
      <c r="A24" s="8">
        <f t="shared" si="0"/>
        <v>23</v>
      </c>
      <c r="B24" s="8" t="s">
        <v>134</v>
      </c>
      <c r="C24" s="13">
        <v>45890</v>
      </c>
      <c r="D24" s="21">
        <v>0.4314351851851852</v>
      </c>
      <c r="E24" s="8" t="s">
        <v>129</v>
      </c>
      <c r="F24" s="8" t="s">
        <v>397</v>
      </c>
      <c r="G24" s="8" t="s">
        <v>392</v>
      </c>
      <c r="H24" s="8"/>
      <c r="I24" s="8"/>
      <c r="J24" s="8"/>
      <c r="K24" s="8" t="s">
        <v>142</v>
      </c>
      <c r="L24" s="8"/>
      <c r="M24" s="8"/>
    </row>
    <row r="25" spans="1:13">
      <c r="A25" s="8">
        <f t="shared" si="0"/>
        <v>24</v>
      </c>
      <c r="B25" s="8" t="s">
        <v>48</v>
      </c>
      <c r="C25" s="13">
        <v>45890</v>
      </c>
      <c r="D25" s="21">
        <v>0.43162037037037038</v>
      </c>
      <c r="E25" s="8" t="s">
        <v>120</v>
      </c>
      <c r="F25" s="8" t="s">
        <v>396</v>
      </c>
      <c r="G25" s="8" t="s">
        <v>392</v>
      </c>
      <c r="H25" s="8"/>
      <c r="I25" s="8"/>
      <c r="J25" s="8"/>
      <c r="K25" s="8" t="s">
        <v>142</v>
      </c>
      <c r="L25" s="8"/>
      <c r="M25" s="8"/>
    </row>
    <row r="26" spans="1:13">
      <c r="A26" s="8">
        <f t="shared" si="0"/>
        <v>25</v>
      </c>
      <c r="B26" s="8" t="s">
        <v>48</v>
      </c>
      <c r="C26" s="13">
        <v>45890</v>
      </c>
      <c r="D26" s="21">
        <v>0.52665509259259258</v>
      </c>
      <c r="E26" s="8" t="s">
        <v>120</v>
      </c>
      <c r="F26" s="8" t="s">
        <v>81</v>
      </c>
      <c r="G26" s="8" t="s">
        <v>392</v>
      </c>
      <c r="H26" s="8"/>
      <c r="I26" s="8"/>
      <c r="J26" s="8"/>
      <c r="K26" s="8" t="s">
        <v>142</v>
      </c>
      <c r="L26" s="8"/>
      <c r="M26" s="8"/>
    </row>
    <row r="27" spans="1:13">
      <c r="A27" s="8">
        <f t="shared" si="0"/>
        <v>26</v>
      </c>
      <c r="B27" s="8" t="s">
        <v>119</v>
      </c>
      <c r="C27" s="13">
        <v>45890</v>
      </c>
      <c r="D27" s="21">
        <v>0.68214120370370368</v>
      </c>
      <c r="E27" s="8" t="s">
        <v>120</v>
      </c>
      <c r="F27" s="8" t="s">
        <v>389</v>
      </c>
      <c r="G27" s="8" t="s">
        <v>400</v>
      </c>
      <c r="H27" s="8"/>
      <c r="I27" s="8"/>
      <c r="J27" s="8"/>
      <c r="K27" s="8" t="s">
        <v>142</v>
      </c>
      <c r="L27" s="8" t="s">
        <v>401</v>
      </c>
      <c r="M27" s="8" t="s">
        <v>402</v>
      </c>
    </row>
    <row r="28" spans="1:13">
      <c r="A28" s="8">
        <f t="shared" si="0"/>
        <v>27</v>
      </c>
      <c r="B28" s="8" t="s">
        <v>54</v>
      </c>
      <c r="C28" s="13">
        <v>45890</v>
      </c>
      <c r="D28" s="21">
        <v>0.6822569444444444</v>
      </c>
      <c r="E28" s="8" t="s">
        <v>129</v>
      </c>
      <c r="F28" s="8" t="s">
        <v>389</v>
      </c>
      <c r="G28" s="8" t="s">
        <v>403</v>
      </c>
      <c r="H28" s="8"/>
      <c r="I28" s="8"/>
      <c r="J28" s="8"/>
      <c r="K28" s="8" t="s">
        <v>142</v>
      </c>
      <c r="L28" s="8" t="s">
        <v>369</v>
      </c>
      <c r="M28" s="8"/>
    </row>
    <row r="29" spans="1:13">
      <c r="A29" s="8">
        <f t="shared" si="0"/>
        <v>28</v>
      </c>
      <c r="B29" s="8" t="s">
        <v>119</v>
      </c>
      <c r="C29" s="13">
        <v>45890</v>
      </c>
      <c r="D29" s="21">
        <v>0.6825</v>
      </c>
      <c r="E29" s="8" t="s">
        <v>124</v>
      </c>
      <c r="F29" s="8" t="s">
        <v>404</v>
      </c>
      <c r="G29" s="8" t="s">
        <v>405</v>
      </c>
      <c r="H29" s="8"/>
      <c r="I29" s="8"/>
      <c r="J29" s="8"/>
      <c r="K29" s="8" t="s">
        <v>142</v>
      </c>
      <c r="L29" s="8" t="s">
        <v>406</v>
      </c>
      <c r="M29" s="8" t="s">
        <v>407</v>
      </c>
    </row>
    <row r="30" spans="1:13">
      <c r="A30" s="8">
        <f t="shared" si="0"/>
        <v>29</v>
      </c>
      <c r="B30" s="8" t="s">
        <v>48</v>
      </c>
      <c r="C30" s="13">
        <v>45892</v>
      </c>
      <c r="D30" s="8" t="s">
        <v>408</v>
      </c>
      <c r="E30" s="8" t="s">
        <v>139</v>
      </c>
      <c r="F30" s="8" t="s">
        <v>409</v>
      </c>
      <c r="G30" s="8" t="s">
        <v>410</v>
      </c>
      <c r="H30" s="8"/>
      <c r="I30" s="8"/>
      <c r="J30" s="8"/>
      <c r="K30" s="8" t="s">
        <v>142</v>
      </c>
      <c r="L30" s="8"/>
      <c r="M30" s="8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AC3F-9076-448F-9CBA-BCB9D7D2FBA3}">
  <sheetPr>
    <tabColor rgb="FF00B050"/>
  </sheetPr>
  <dimension ref="A1:L33"/>
  <sheetViews>
    <sheetView workbookViewId="0">
      <selection activeCell="E11" sqref="E11"/>
    </sheetView>
  </sheetViews>
  <sheetFormatPr defaultRowHeight="14.45"/>
  <cols>
    <col min="1" max="2" width="12.140625" bestFit="1" customWidth="1"/>
    <col min="3" max="3" width="14" bestFit="1" customWidth="1"/>
    <col min="4" max="4" width="10.7109375" bestFit="1" customWidth="1"/>
    <col min="5" max="5" width="10.7109375" customWidth="1"/>
    <col min="6" max="7" width="10.7109375" bestFit="1" customWidth="1"/>
    <col min="8" max="11" width="11.42578125" bestFit="1" customWidth="1"/>
    <col min="12" max="12" width="14.85546875" bestFit="1" customWidth="1"/>
  </cols>
  <sheetData>
    <row r="1" spans="1:12" ht="42.95">
      <c r="A1" s="9" t="s">
        <v>104</v>
      </c>
      <c r="B1" s="10" t="s">
        <v>105</v>
      </c>
      <c r="C1" s="10" t="s">
        <v>0</v>
      </c>
      <c r="D1" s="10" t="s">
        <v>106</v>
      </c>
      <c r="E1" s="10" t="s">
        <v>182</v>
      </c>
      <c r="F1" s="10" t="s">
        <v>411</v>
      </c>
      <c r="G1" s="10" t="s">
        <v>412</v>
      </c>
      <c r="H1" s="10" t="s">
        <v>413</v>
      </c>
      <c r="I1" s="10" t="s">
        <v>414</v>
      </c>
      <c r="J1" s="10" t="s">
        <v>116</v>
      </c>
      <c r="K1" s="10" t="s">
        <v>117</v>
      </c>
      <c r="L1" s="11" t="s">
        <v>415</v>
      </c>
    </row>
    <row r="2" spans="1:12">
      <c r="A2" s="8">
        <f t="shared" ref="A2:A33" si="0">IF(A1="ID",1,A1+1)</f>
        <v>1</v>
      </c>
      <c r="B2" s="8" t="s">
        <v>119</v>
      </c>
      <c r="C2" s="13">
        <v>45890</v>
      </c>
      <c r="D2" s="21">
        <v>0.43277777777777776</v>
      </c>
      <c r="E2" s="8" t="s">
        <v>129</v>
      </c>
      <c r="F2" s="8" t="s">
        <v>416</v>
      </c>
      <c r="G2" s="8"/>
      <c r="H2" s="8"/>
      <c r="I2" s="8"/>
      <c r="J2" s="8" t="s">
        <v>142</v>
      </c>
      <c r="K2" s="8"/>
      <c r="L2" s="8"/>
    </row>
    <row r="3" spans="1:12">
      <c r="A3" s="8">
        <f t="shared" si="0"/>
        <v>2</v>
      </c>
      <c r="B3" s="8" t="s">
        <v>99</v>
      </c>
      <c r="C3" s="13">
        <v>45890</v>
      </c>
      <c r="D3" s="21">
        <v>0.43342592592592594</v>
      </c>
      <c r="E3" s="8" t="s">
        <v>120</v>
      </c>
      <c r="F3" s="8" t="s">
        <v>417</v>
      </c>
      <c r="G3" s="8"/>
      <c r="H3" s="8"/>
      <c r="I3" s="8"/>
      <c r="J3" s="8" t="s">
        <v>142</v>
      </c>
      <c r="K3" s="8"/>
      <c r="L3" s="8"/>
    </row>
    <row r="4" spans="1:12">
      <c r="A4" s="8">
        <f t="shared" si="0"/>
        <v>3</v>
      </c>
      <c r="B4" s="8" t="s">
        <v>40</v>
      </c>
      <c r="C4" s="13">
        <v>45890</v>
      </c>
      <c r="D4" s="21">
        <v>0.43361111111111111</v>
      </c>
      <c r="E4" s="8" t="s">
        <v>129</v>
      </c>
      <c r="F4" s="8" t="s">
        <v>418</v>
      </c>
      <c r="G4" s="8"/>
      <c r="H4" s="8"/>
      <c r="I4" s="8"/>
      <c r="J4" s="8" t="s">
        <v>142</v>
      </c>
      <c r="K4" s="8"/>
      <c r="L4" s="8"/>
    </row>
    <row r="5" spans="1:12">
      <c r="A5" s="8">
        <f t="shared" si="0"/>
        <v>4</v>
      </c>
      <c r="B5" s="8" t="s">
        <v>40</v>
      </c>
      <c r="C5" s="13">
        <v>45890</v>
      </c>
      <c r="D5" s="21">
        <v>0.43384259259259261</v>
      </c>
      <c r="E5" s="8" t="s">
        <v>120</v>
      </c>
      <c r="F5" s="8" t="s">
        <v>419</v>
      </c>
      <c r="G5" s="8"/>
      <c r="H5" s="8"/>
      <c r="I5" s="8"/>
      <c r="J5" s="8" t="s">
        <v>142</v>
      </c>
      <c r="K5" s="8"/>
      <c r="L5" s="8"/>
    </row>
    <row r="6" spans="1:12">
      <c r="A6" s="8">
        <f t="shared" si="0"/>
        <v>5</v>
      </c>
      <c r="B6" s="8" t="s">
        <v>99</v>
      </c>
      <c r="C6" s="13">
        <v>45890</v>
      </c>
      <c r="D6" s="21">
        <v>0.43402777777777779</v>
      </c>
      <c r="E6" s="8" t="s">
        <v>129</v>
      </c>
      <c r="F6" s="8" t="s">
        <v>419</v>
      </c>
      <c r="G6" s="8"/>
      <c r="H6" s="8"/>
      <c r="I6" s="8"/>
      <c r="J6" s="8" t="s">
        <v>142</v>
      </c>
      <c r="K6" s="8"/>
      <c r="L6" s="8"/>
    </row>
    <row r="7" spans="1:12">
      <c r="A7" s="8">
        <f t="shared" si="0"/>
        <v>6</v>
      </c>
      <c r="B7" s="8" t="s">
        <v>40</v>
      </c>
      <c r="C7" s="13">
        <v>45890</v>
      </c>
      <c r="D7" s="21">
        <v>0.43416666666666665</v>
      </c>
      <c r="E7" s="8" t="s">
        <v>129</v>
      </c>
      <c r="F7" s="8" t="s">
        <v>417</v>
      </c>
      <c r="G7" s="8"/>
      <c r="H7" s="8"/>
      <c r="I7" s="8"/>
      <c r="J7" s="8" t="s">
        <v>142</v>
      </c>
      <c r="K7" s="8"/>
      <c r="L7" s="8"/>
    </row>
    <row r="8" spans="1:12">
      <c r="A8" s="8">
        <f t="shared" si="0"/>
        <v>7</v>
      </c>
      <c r="B8" s="8" t="s">
        <v>119</v>
      </c>
      <c r="C8" s="13">
        <v>45890</v>
      </c>
      <c r="D8" s="21">
        <v>0.43437500000000001</v>
      </c>
      <c r="E8" s="8" t="s">
        <v>120</v>
      </c>
      <c r="F8" s="8" t="s">
        <v>420</v>
      </c>
      <c r="G8" s="8"/>
      <c r="H8" s="8"/>
      <c r="I8" s="8"/>
      <c r="J8" s="8" t="s">
        <v>142</v>
      </c>
      <c r="K8" s="8"/>
      <c r="L8" s="8"/>
    </row>
    <row r="9" spans="1:12">
      <c r="A9" s="8">
        <f t="shared" si="0"/>
        <v>8</v>
      </c>
      <c r="B9" s="8" t="s">
        <v>48</v>
      </c>
      <c r="C9" s="13">
        <v>45890</v>
      </c>
      <c r="D9" s="21">
        <v>0.43457175925925928</v>
      </c>
      <c r="E9" s="8" t="s">
        <v>120</v>
      </c>
      <c r="F9" s="8" t="s">
        <v>421</v>
      </c>
      <c r="G9" s="8"/>
      <c r="H9" s="8"/>
      <c r="I9" s="8"/>
      <c r="J9" s="8" t="s">
        <v>142</v>
      </c>
      <c r="K9" s="8"/>
      <c r="L9" s="8"/>
    </row>
    <row r="10" spans="1:12">
      <c r="A10" s="8">
        <f t="shared" si="0"/>
        <v>9</v>
      </c>
      <c r="B10" s="8" t="s">
        <v>134</v>
      </c>
      <c r="C10" s="13">
        <v>45890</v>
      </c>
      <c r="D10" s="21">
        <v>0.43478009259259259</v>
      </c>
      <c r="E10" s="8" t="s">
        <v>120</v>
      </c>
      <c r="F10" s="8" t="s">
        <v>421</v>
      </c>
      <c r="G10" s="8"/>
      <c r="H10" s="8"/>
      <c r="I10" s="8"/>
      <c r="J10" s="8" t="s">
        <v>142</v>
      </c>
      <c r="K10" s="8"/>
      <c r="L10" s="8"/>
    </row>
    <row r="11" spans="1:12">
      <c r="A11" s="8">
        <f t="shared" si="0"/>
        <v>10</v>
      </c>
      <c r="B11" s="8" t="s">
        <v>134</v>
      </c>
      <c r="C11" s="13">
        <v>45890</v>
      </c>
      <c r="D11" s="21">
        <v>0.43495370370370373</v>
      </c>
      <c r="E11" s="8" t="s">
        <v>124</v>
      </c>
      <c r="F11" s="8" t="s">
        <v>418</v>
      </c>
      <c r="G11" s="8"/>
      <c r="H11" s="8"/>
      <c r="I11" s="8"/>
      <c r="J11" s="8" t="s">
        <v>142</v>
      </c>
      <c r="K11" s="8"/>
      <c r="L11" s="8"/>
    </row>
    <row r="12" spans="1:12">
      <c r="A12" s="8">
        <f t="shared" si="0"/>
        <v>11</v>
      </c>
      <c r="B12" s="8" t="s">
        <v>99</v>
      </c>
      <c r="C12" s="13">
        <v>45890</v>
      </c>
      <c r="D12" s="21">
        <v>0.43515046296296295</v>
      </c>
      <c r="E12" s="8" t="s">
        <v>124</v>
      </c>
      <c r="F12" s="8" t="s">
        <v>416</v>
      </c>
      <c r="G12" s="8"/>
      <c r="H12" s="8"/>
      <c r="I12" s="8"/>
      <c r="J12" s="8" t="s">
        <v>142</v>
      </c>
      <c r="K12" s="8"/>
      <c r="L12" s="8"/>
    </row>
    <row r="13" spans="1:12">
      <c r="A13" s="8">
        <f t="shared" si="0"/>
        <v>12</v>
      </c>
      <c r="B13" s="8" t="s">
        <v>99</v>
      </c>
      <c r="C13" s="13">
        <v>45890</v>
      </c>
      <c r="D13" s="21">
        <v>0.43532407407407409</v>
      </c>
      <c r="E13" s="8" t="s">
        <v>120</v>
      </c>
      <c r="F13" s="8" t="s">
        <v>421</v>
      </c>
      <c r="G13" s="8"/>
      <c r="H13" s="8"/>
      <c r="I13" s="8"/>
      <c r="J13" s="8" t="s">
        <v>142</v>
      </c>
      <c r="K13" s="8"/>
      <c r="L13" s="8"/>
    </row>
    <row r="14" spans="1:12">
      <c r="A14" s="8">
        <f t="shared" si="0"/>
        <v>13</v>
      </c>
      <c r="B14" s="8" t="s">
        <v>54</v>
      </c>
      <c r="C14" s="13">
        <v>45890</v>
      </c>
      <c r="D14" s="21">
        <v>0.43550925925925926</v>
      </c>
      <c r="E14" s="8" t="s">
        <v>129</v>
      </c>
      <c r="F14" s="8" t="s">
        <v>418</v>
      </c>
      <c r="G14" s="8"/>
      <c r="H14" s="8"/>
      <c r="I14" s="8"/>
      <c r="J14" s="8" t="s">
        <v>142</v>
      </c>
      <c r="K14" s="8"/>
      <c r="L14" s="8"/>
    </row>
    <row r="15" spans="1:12">
      <c r="A15" s="8">
        <f t="shared" si="0"/>
        <v>14</v>
      </c>
      <c r="B15" s="8" t="s">
        <v>54</v>
      </c>
      <c r="C15" s="13">
        <v>45890</v>
      </c>
      <c r="D15" s="21">
        <v>0.43571759259259257</v>
      </c>
      <c r="E15" s="8" t="s">
        <v>129</v>
      </c>
      <c r="F15" s="8" t="s">
        <v>421</v>
      </c>
      <c r="G15" s="8"/>
      <c r="H15" s="8"/>
      <c r="I15" s="8"/>
      <c r="J15" s="8" t="s">
        <v>142</v>
      </c>
      <c r="K15" s="8"/>
      <c r="L15" s="8"/>
    </row>
    <row r="16" spans="1:12">
      <c r="A16" s="8">
        <f t="shared" si="0"/>
        <v>15</v>
      </c>
      <c r="B16" s="8" t="s">
        <v>134</v>
      </c>
      <c r="C16" s="13">
        <v>45890</v>
      </c>
      <c r="D16" s="21">
        <v>0.43592592592592594</v>
      </c>
      <c r="E16" s="8" t="s">
        <v>120</v>
      </c>
      <c r="F16" s="8" t="s">
        <v>418</v>
      </c>
      <c r="G16" s="8"/>
      <c r="H16" s="8"/>
      <c r="I16" s="8"/>
      <c r="J16" s="8" t="s">
        <v>142</v>
      </c>
      <c r="K16" s="8"/>
      <c r="L16" s="8"/>
    </row>
    <row r="17" spans="1:12">
      <c r="A17" s="8">
        <f t="shared" si="0"/>
        <v>16</v>
      </c>
      <c r="B17" s="8" t="s">
        <v>48</v>
      </c>
      <c r="C17" s="13">
        <v>45890</v>
      </c>
      <c r="D17" s="21">
        <v>0.43613425925925925</v>
      </c>
      <c r="E17" s="8" t="s">
        <v>129</v>
      </c>
      <c r="F17" s="8" t="s">
        <v>420</v>
      </c>
      <c r="G17" s="8"/>
      <c r="H17" s="8"/>
      <c r="I17" s="8"/>
      <c r="J17" s="8" t="s">
        <v>142</v>
      </c>
      <c r="K17" s="8"/>
      <c r="L17" s="8"/>
    </row>
    <row r="18" spans="1:12">
      <c r="A18" s="8">
        <f t="shared" si="0"/>
        <v>17</v>
      </c>
      <c r="B18" s="8" t="s">
        <v>54</v>
      </c>
      <c r="C18" s="13">
        <v>45890</v>
      </c>
      <c r="D18" s="21">
        <v>0.43660879629629629</v>
      </c>
      <c r="E18" s="8" t="s">
        <v>124</v>
      </c>
      <c r="F18" s="8" t="s">
        <v>419</v>
      </c>
      <c r="G18" s="8"/>
      <c r="H18" s="8"/>
      <c r="I18" s="8"/>
      <c r="J18" s="8" t="s">
        <v>142</v>
      </c>
      <c r="K18" s="8"/>
      <c r="L18" s="8"/>
    </row>
    <row r="19" spans="1:12">
      <c r="A19" s="8">
        <f t="shared" si="0"/>
        <v>18</v>
      </c>
      <c r="B19" s="8" t="s">
        <v>54</v>
      </c>
      <c r="C19" s="13">
        <v>45890</v>
      </c>
      <c r="D19" s="21">
        <v>0.4369675925925926</v>
      </c>
      <c r="E19" s="8" t="s">
        <v>124</v>
      </c>
      <c r="F19" s="8" t="s">
        <v>420</v>
      </c>
      <c r="G19" s="8"/>
      <c r="H19" s="8"/>
      <c r="I19" s="8"/>
      <c r="J19" s="8" t="s">
        <v>142</v>
      </c>
      <c r="K19" s="8"/>
      <c r="L19" s="8"/>
    </row>
    <row r="20" spans="1:12">
      <c r="A20" s="8">
        <f t="shared" si="0"/>
        <v>19</v>
      </c>
      <c r="B20" s="8" t="s">
        <v>119</v>
      </c>
      <c r="C20" s="13">
        <v>45890</v>
      </c>
      <c r="D20" s="21">
        <v>0.43717592592592591</v>
      </c>
      <c r="E20" s="8" t="s">
        <v>120</v>
      </c>
      <c r="F20" s="8" t="s">
        <v>417</v>
      </c>
      <c r="G20" s="8"/>
      <c r="H20" s="8"/>
      <c r="I20" s="8"/>
      <c r="J20" s="8" t="s">
        <v>142</v>
      </c>
      <c r="K20" s="8"/>
      <c r="L20" s="8"/>
    </row>
    <row r="21" spans="1:12">
      <c r="A21" s="8">
        <f t="shared" si="0"/>
        <v>20</v>
      </c>
      <c r="B21" s="8" t="s">
        <v>175</v>
      </c>
      <c r="C21" s="13">
        <v>45890</v>
      </c>
      <c r="D21" s="21">
        <v>0.43737268518518518</v>
      </c>
      <c r="E21" s="8" t="s">
        <v>129</v>
      </c>
      <c r="F21" s="8" t="s">
        <v>421</v>
      </c>
      <c r="G21" s="8"/>
      <c r="H21" s="8"/>
      <c r="I21" s="8"/>
      <c r="J21" s="8" t="s">
        <v>142</v>
      </c>
      <c r="K21" s="8"/>
      <c r="L21" s="8"/>
    </row>
    <row r="22" spans="1:12">
      <c r="A22" s="8">
        <f t="shared" si="0"/>
        <v>21</v>
      </c>
      <c r="B22" s="8" t="s">
        <v>54</v>
      </c>
      <c r="C22" s="13">
        <v>45890</v>
      </c>
      <c r="D22" s="21">
        <v>0.43759259259259259</v>
      </c>
      <c r="E22" s="8" t="s">
        <v>129</v>
      </c>
      <c r="F22" s="8" t="s">
        <v>421</v>
      </c>
      <c r="G22" s="8"/>
      <c r="H22" s="8"/>
      <c r="I22" s="8"/>
      <c r="J22" s="8" t="s">
        <v>142</v>
      </c>
      <c r="K22" s="8"/>
      <c r="L22" s="8"/>
    </row>
    <row r="23" spans="1:12">
      <c r="A23" s="8">
        <f t="shared" si="0"/>
        <v>22</v>
      </c>
      <c r="B23" s="8" t="s">
        <v>40</v>
      </c>
      <c r="C23" s="13">
        <v>45890</v>
      </c>
      <c r="D23" s="21">
        <v>0.4378009259259259</v>
      </c>
      <c r="E23" s="8" t="s">
        <v>124</v>
      </c>
      <c r="F23" s="8" t="s">
        <v>420</v>
      </c>
      <c r="G23" s="8"/>
      <c r="H23" s="8"/>
      <c r="I23" s="8"/>
      <c r="J23" s="8" t="s">
        <v>142</v>
      </c>
      <c r="K23" s="8"/>
      <c r="L23" s="8"/>
    </row>
    <row r="24" spans="1:12">
      <c r="A24" s="8">
        <f t="shared" si="0"/>
        <v>23</v>
      </c>
      <c r="B24" s="8" t="s">
        <v>48</v>
      </c>
      <c r="C24" s="13">
        <v>45890</v>
      </c>
      <c r="D24" s="21">
        <v>0.43810185185185185</v>
      </c>
      <c r="E24" s="8" t="s">
        <v>120</v>
      </c>
      <c r="F24" s="8" t="s">
        <v>417</v>
      </c>
      <c r="G24" s="8"/>
      <c r="H24" s="8"/>
      <c r="I24" s="8"/>
      <c r="J24" s="8" t="s">
        <v>142</v>
      </c>
      <c r="K24" s="8"/>
      <c r="L24" s="8"/>
    </row>
    <row r="25" spans="1:12">
      <c r="A25" s="8">
        <f t="shared" si="0"/>
        <v>24</v>
      </c>
      <c r="B25" s="8" t="s">
        <v>134</v>
      </c>
      <c r="C25" s="13">
        <v>45890</v>
      </c>
      <c r="D25" s="21">
        <v>0.43831018518518516</v>
      </c>
      <c r="E25" s="8" t="s">
        <v>120</v>
      </c>
      <c r="F25" s="8" t="s">
        <v>420</v>
      </c>
      <c r="G25" s="8"/>
      <c r="H25" s="8"/>
      <c r="I25" s="8"/>
      <c r="J25" s="8" t="s">
        <v>142</v>
      </c>
      <c r="K25" s="8"/>
      <c r="L25" s="8"/>
    </row>
    <row r="26" spans="1:12">
      <c r="A26" s="8">
        <f t="shared" si="0"/>
        <v>25</v>
      </c>
      <c r="B26" s="8" t="s">
        <v>64</v>
      </c>
      <c r="C26" s="13">
        <v>45890</v>
      </c>
      <c r="D26" s="21">
        <v>0.43855324074074076</v>
      </c>
      <c r="E26" s="8" t="s">
        <v>120</v>
      </c>
      <c r="F26" s="8" t="s">
        <v>421</v>
      </c>
      <c r="G26" s="8"/>
      <c r="H26" s="8"/>
      <c r="I26" s="8"/>
      <c r="J26" s="8" t="s">
        <v>142</v>
      </c>
      <c r="K26" s="8"/>
      <c r="L26" s="8"/>
    </row>
    <row r="27" spans="1:12">
      <c r="A27" s="8">
        <f t="shared" si="0"/>
        <v>26</v>
      </c>
      <c r="B27" s="8" t="s">
        <v>137</v>
      </c>
      <c r="C27" s="13">
        <v>45890</v>
      </c>
      <c r="D27" s="21">
        <v>0.4387152777777778</v>
      </c>
      <c r="E27" s="8" t="s">
        <v>129</v>
      </c>
      <c r="F27" s="8" t="s">
        <v>417</v>
      </c>
      <c r="G27" s="8"/>
      <c r="H27" s="8"/>
      <c r="I27" s="8"/>
      <c r="J27" s="8" t="s">
        <v>142</v>
      </c>
      <c r="K27" s="8"/>
      <c r="L27" s="8"/>
    </row>
    <row r="28" spans="1:12">
      <c r="A28" s="8">
        <f t="shared" si="0"/>
        <v>27</v>
      </c>
      <c r="B28" s="8" t="s">
        <v>134</v>
      </c>
      <c r="C28" s="13">
        <v>45890</v>
      </c>
      <c r="D28" s="21">
        <v>0.43905092592592593</v>
      </c>
      <c r="E28" s="8" t="s">
        <v>129</v>
      </c>
      <c r="F28" s="8" t="s">
        <v>420</v>
      </c>
      <c r="G28" s="8"/>
      <c r="H28" s="8"/>
      <c r="I28" s="8"/>
      <c r="J28" s="8" t="s">
        <v>142</v>
      </c>
      <c r="K28" s="8"/>
      <c r="L28" s="8"/>
    </row>
    <row r="29" spans="1:12">
      <c r="A29" s="8">
        <f t="shared" si="0"/>
        <v>28</v>
      </c>
      <c r="B29" s="8" t="s">
        <v>54</v>
      </c>
      <c r="C29" s="13">
        <v>45890</v>
      </c>
      <c r="D29" s="21">
        <v>0.68252314814814818</v>
      </c>
      <c r="E29" s="8" t="s">
        <v>120</v>
      </c>
      <c r="F29" s="8" t="s">
        <v>416</v>
      </c>
      <c r="G29" s="8"/>
      <c r="H29" s="8"/>
      <c r="I29" s="8"/>
      <c r="J29" s="8" t="s">
        <v>142</v>
      </c>
      <c r="K29" s="8" t="s">
        <v>422</v>
      </c>
      <c r="L29" s="8"/>
    </row>
    <row r="30" spans="1:12">
      <c r="A30" s="8">
        <f t="shared" si="0"/>
        <v>29</v>
      </c>
      <c r="B30" s="8" t="s">
        <v>134</v>
      </c>
      <c r="C30" s="13">
        <v>45890</v>
      </c>
      <c r="D30" s="21">
        <v>0.68283564814814812</v>
      </c>
      <c r="E30" s="8" t="s">
        <v>124</v>
      </c>
      <c r="F30" s="8" t="s">
        <v>421</v>
      </c>
      <c r="G30" s="8"/>
      <c r="H30" s="8"/>
      <c r="I30" s="8"/>
      <c r="J30" s="8" t="s">
        <v>142</v>
      </c>
      <c r="K30" s="8" t="s">
        <v>423</v>
      </c>
      <c r="L30" s="8"/>
    </row>
    <row r="31" spans="1:12">
      <c r="A31" s="8">
        <f t="shared" si="0"/>
        <v>30</v>
      </c>
      <c r="B31" s="8" t="s">
        <v>119</v>
      </c>
      <c r="C31" s="13">
        <v>45890</v>
      </c>
      <c r="D31" s="21">
        <v>0.6828819444444445</v>
      </c>
      <c r="E31" s="8" t="s">
        <v>129</v>
      </c>
      <c r="F31" s="8" t="s">
        <v>420</v>
      </c>
      <c r="G31" s="8"/>
      <c r="H31" s="8"/>
      <c r="I31" s="8"/>
      <c r="J31" s="8" t="s">
        <v>142</v>
      </c>
      <c r="K31" s="8" t="s">
        <v>424</v>
      </c>
      <c r="L31" s="8" t="s">
        <v>425</v>
      </c>
    </row>
    <row r="32" spans="1:12">
      <c r="A32" s="8">
        <f t="shared" si="0"/>
        <v>31</v>
      </c>
      <c r="B32" s="8" t="s">
        <v>48</v>
      </c>
      <c r="C32" s="13">
        <v>45891</v>
      </c>
      <c r="D32" s="21">
        <v>0.72692129629629632</v>
      </c>
      <c r="E32" s="8" t="s">
        <v>156</v>
      </c>
      <c r="F32" s="8" t="s">
        <v>416</v>
      </c>
      <c r="G32" s="8"/>
      <c r="H32" s="8"/>
      <c r="I32" s="8"/>
      <c r="J32" s="8" t="s">
        <v>142</v>
      </c>
      <c r="K32" s="8" t="s">
        <v>341</v>
      </c>
      <c r="L32" s="8" t="s">
        <v>341</v>
      </c>
    </row>
    <row r="33" spans="1:12">
      <c r="A33" s="8">
        <f t="shared" si="0"/>
        <v>32</v>
      </c>
      <c r="B33" s="8" t="s">
        <v>119</v>
      </c>
      <c r="C33" s="13">
        <v>45891</v>
      </c>
      <c r="D33" s="21">
        <v>0.74775462962962957</v>
      </c>
      <c r="E33" s="8" t="s">
        <v>139</v>
      </c>
      <c r="F33" s="8" t="s">
        <v>417</v>
      </c>
      <c r="G33" s="8"/>
      <c r="H33" s="8"/>
      <c r="I33" s="8"/>
      <c r="J33" s="8" t="s">
        <v>142</v>
      </c>
      <c r="K33" s="8" t="s">
        <v>426</v>
      </c>
      <c r="L33" s="8" t="s">
        <v>426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5816-8AE5-4073-BA97-0100D1E02658}">
  <sheetPr>
    <tabColor rgb="FF00B050"/>
  </sheetPr>
  <dimension ref="A1:L16"/>
  <sheetViews>
    <sheetView workbookViewId="0">
      <selection activeCell="E4" sqref="E4"/>
    </sheetView>
  </sheetViews>
  <sheetFormatPr defaultRowHeight="14.45"/>
  <cols>
    <col min="1" max="2" width="12.140625" bestFit="1" customWidth="1"/>
    <col min="3" max="3" width="14" bestFit="1" customWidth="1"/>
    <col min="4" max="4" width="10.7109375" bestFit="1" customWidth="1"/>
    <col min="5" max="5" width="10.7109375" customWidth="1"/>
    <col min="6" max="7" width="10.7109375" bestFit="1" customWidth="1"/>
    <col min="8" max="11" width="11.42578125" bestFit="1" customWidth="1"/>
    <col min="12" max="12" width="14.85546875" bestFit="1" customWidth="1"/>
  </cols>
  <sheetData>
    <row r="1" spans="1:12" ht="42.95">
      <c r="A1" s="9" t="s">
        <v>104</v>
      </c>
      <c r="B1" s="10" t="s">
        <v>105</v>
      </c>
      <c r="C1" s="10" t="s">
        <v>0</v>
      </c>
      <c r="D1" s="10" t="s">
        <v>106</v>
      </c>
      <c r="E1" s="10" t="s">
        <v>182</v>
      </c>
      <c r="F1" s="10" t="s">
        <v>427</v>
      </c>
      <c r="G1" s="10" t="s">
        <v>428</v>
      </c>
      <c r="H1" s="10" t="s">
        <v>429</v>
      </c>
      <c r="I1" s="10" t="s">
        <v>430</v>
      </c>
      <c r="J1" s="10" t="s">
        <v>116</v>
      </c>
      <c r="K1" s="10" t="s">
        <v>117</v>
      </c>
      <c r="L1" s="11" t="s">
        <v>431</v>
      </c>
    </row>
    <row r="2" spans="1:12">
      <c r="A2" s="8">
        <f t="shared" ref="A2:A16" si="0">IF(A1="ID",1,A1+1)</f>
        <v>1</v>
      </c>
      <c r="B2" s="8" t="s">
        <v>48</v>
      </c>
      <c r="C2" s="13">
        <v>45890</v>
      </c>
      <c r="D2" s="21">
        <v>0.4254398148148148</v>
      </c>
      <c r="E2" s="8" t="s">
        <v>129</v>
      </c>
      <c r="F2" s="8" t="s">
        <v>432</v>
      </c>
      <c r="G2" s="8"/>
      <c r="H2" s="8"/>
      <c r="I2" s="8"/>
      <c r="J2" s="8" t="s">
        <v>142</v>
      </c>
      <c r="K2" s="8"/>
      <c r="L2" s="8"/>
    </row>
    <row r="3" spans="1:12">
      <c r="A3" s="8">
        <f t="shared" si="0"/>
        <v>2</v>
      </c>
      <c r="B3" s="8" t="s">
        <v>99</v>
      </c>
      <c r="C3" s="13">
        <v>45890</v>
      </c>
      <c r="D3" s="21">
        <v>0.48499999999999999</v>
      </c>
      <c r="E3" s="8" t="s">
        <v>124</v>
      </c>
      <c r="F3" s="8" t="s">
        <v>433</v>
      </c>
      <c r="G3" s="8"/>
      <c r="H3" s="8"/>
      <c r="I3" s="8"/>
      <c r="J3" s="8" t="s">
        <v>142</v>
      </c>
      <c r="K3" s="8"/>
      <c r="L3" s="8"/>
    </row>
    <row r="4" spans="1:12">
      <c r="A4" s="8">
        <f t="shared" si="0"/>
        <v>3</v>
      </c>
      <c r="B4" s="8" t="s">
        <v>54</v>
      </c>
      <c r="C4" s="13">
        <v>45890</v>
      </c>
      <c r="D4" s="21">
        <v>0.48578703703703702</v>
      </c>
      <c r="E4" s="8" t="s">
        <v>124</v>
      </c>
      <c r="F4" s="8" t="s">
        <v>434</v>
      </c>
      <c r="G4" s="8"/>
      <c r="H4" s="8"/>
      <c r="I4" s="8"/>
      <c r="J4" s="8" t="s">
        <v>142</v>
      </c>
      <c r="K4" s="8"/>
      <c r="L4" s="8"/>
    </row>
    <row r="5" spans="1:12">
      <c r="A5" s="8">
        <f t="shared" si="0"/>
        <v>4</v>
      </c>
      <c r="B5" s="8" t="s">
        <v>99</v>
      </c>
      <c r="C5" s="13">
        <v>45890</v>
      </c>
      <c r="D5" s="21">
        <v>0.48598379629629629</v>
      </c>
      <c r="E5" s="8" t="s">
        <v>129</v>
      </c>
      <c r="F5" s="8" t="s">
        <v>433</v>
      </c>
      <c r="G5" s="8"/>
      <c r="H5" s="8"/>
      <c r="I5" s="8"/>
      <c r="J5" s="8" t="s">
        <v>142</v>
      </c>
      <c r="K5" s="8"/>
      <c r="L5" s="8"/>
    </row>
    <row r="6" spans="1:12">
      <c r="A6" s="8">
        <f t="shared" si="0"/>
        <v>5</v>
      </c>
      <c r="B6" s="8" t="s">
        <v>134</v>
      </c>
      <c r="C6" s="13">
        <v>45890</v>
      </c>
      <c r="D6" s="21">
        <v>0.48746527777777776</v>
      </c>
      <c r="E6" s="8" t="s">
        <v>129</v>
      </c>
      <c r="F6" s="8" t="s">
        <v>433</v>
      </c>
      <c r="G6" s="8"/>
      <c r="H6" s="8"/>
      <c r="I6" s="8"/>
      <c r="J6" s="8" t="s">
        <v>142</v>
      </c>
      <c r="K6" s="8"/>
      <c r="L6" s="8"/>
    </row>
    <row r="7" spans="1:12">
      <c r="A7" s="8">
        <f t="shared" si="0"/>
        <v>6</v>
      </c>
      <c r="B7" s="8" t="s">
        <v>40</v>
      </c>
      <c r="C7" s="13">
        <v>45890</v>
      </c>
      <c r="D7" s="21">
        <v>0.48952546296296295</v>
      </c>
      <c r="E7" s="8" t="s">
        <v>120</v>
      </c>
      <c r="F7" s="8" t="s">
        <v>435</v>
      </c>
      <c r="G7" s="8"/>
      <c r="H7" s="8"/>
      <c r="I7" s="8"/>
      <c r="J7" s="8" t="s">
        <v>142</v>
      </c>
      <c r="K7" s="8"/>
      <c r="L7" s="8"/>
    </row>
    <row r="8" spans="1:12">
      <c r="A8" s="8">
        <f t="shared" si="0"/>
        <v>7</v>
      </c>
      <c r="B8" s="8" t="s">
        <v>54</v>
      </c>
      <c r="C8" s="13">
        <v>45890</v>
      </c>
      <c r="D8" s="21">
        <v>0.48972222222222223</v>
      </c>
      <c r="E8" s="8" t="s">
        <v>120</v>
      </c>
      <c r="F8" s="8" t="s">
        <v>434</v>
      </c>
      <c r="G8" s="8"/>
      <c r="H8" s="8"/>
      <c r="I8" s="8"/>
      <c r="J8" s="8" t="s">
        <v>142</v>
      </c>
      <c r="K8" s="8"/>
      <c r="L8" s="8"/>
    </row>
    <row r="9" spans="1:12">
      <c r="A9" s="8">
        <f t="shared" si="0"/>
        <v>8</v>
      </c>
      <c r="B9" s="8" t="s">
        <v>48</v>
      </c>
      <c r="C9" s="13">
        <v>45890</v>
      </c>
      <c r="D9" s="21">
        <v>0.4899189814814815</v>
      </c>
      <c r="E9" s="8" t="s">
        <v>129</v>
      </c>
      <c r="F9" s="8" t="s">
        <v>435</v>
      </c>
      <c r="G9" s="8"/>
      <c r="H9" s="8"/>
      <c r="I9" s="8"/>
      <c r="J9" s="8" t="s">
        <v>142</v>
      </c>
      <c r="K9" s="8"/>
      <c r="L9" s="8"/>
    </row>
    <row r="10" spans="1:12">
      <c r="A10" s="8">
        <f t="shared" si="0"/>
        <v>9</v>
      </c>
      <c r="B10" s="8" t="s">
        <v>48</v>
      </c>
      <c r="C10" s="13">
        <v>45890</v>
      </c>
      <c r="D10" s="21">
        <v>0.49012731481481481</v>
      </c>
      <c r="E10" s="8" t="s">
        <v>120</v>
      </c>
      <c r="F10" s="8" t="s">
        <v>433</v>
      </c>
      <c r="G10" s="8"/>
      <c r="H10" s="8"/>
      <c r="I10" s="8"/>
      <c r="J10" s="8" t="s">
        <v>142</v>
      </c>
      <c r="K10" s="8"/>
      <c r="L10" s="8"/>
    </row>
    <row r="11" spans="1:12">
      <c r="A11" s="8">
        <f t="shared" si="0"/>
        <v>10</v>
      </c>
      <c r="B11" s="8" t="s">
        <v>134</v>
      </c>
      <c r="C11" s="13">
        <v>45890</v>
      </c>
      <c r="D11" s="21">
        <v>0.49030092592592595</v>
      </c>
      <c r="E11" s="8" t="s">
        <v>129</v>
      </c>
      <c r="F11" s="8" t="s">
        <v>435</v>
      </c>
      <c r="G11" s="8"/>
      <c r="H11" s="8"/>
      <c r="I11" s="8"/>
      <c r="J11" s="8" t="s">
        <v>142</v>
      </c>
      <c r="K11" s="8"/>
      <c r="L11" s="8"/>
    </row>
    <row r="12" spans="1:12">
      <c r="A12" s="8">
        <f t="shared" si="0"/>
        <v>11</v>
      </c>
      <c r="B12" s="8" t="s">
        <v>48</v>
      </c>
      <c r="C12" s="13">
        <v>45890</v>
      </c>
      <c r="D12" s="21">
        <v>0.49048611111111112</v>
      </c>
      <c r="E12" s="8" t="s">
        <v>124</v>
      </c>
      <c r="F12" s="8" t="s">
        <v>436</v>
      </c>
      <c r="G12" s="8"/>
      <c r="H12" s="8"/>
      <c r="I12" s="8"/>
      <c r="J12" s="8" t="s">
        <v>142</v>
      </c>
      <c r="K12" s="8"/>
      <c r="L12" s="8"/>
    </row>
    <row r="13" spans="1:12">
      <c r="A13" s="8">
        <f t="shared" si="0"/>
        <v>12</v>
      </c>
      <c r="B13" s="8" t="s">
        <v>119</v>
      </c>
      <c r="C13" s="13">
        <v>45890</v>
      </c>
      <c r="D13" s="21">
        <v>0.6831018518518519</v>
      </c>
      <c r="E13" s="8" t="s">
        <v>120</v>
      </c>
      <c r="F13" s="8" t="s">
        <v>437</v>
      </c>
      <c r="G13" s="8"/>
      <c r="H13" s="8"/>
      <c r="I13" s="8"/>
      <c r="J13" s="8" t="s">
        <v>142</v>
      </c>
      <c r="K13" s="8"/>
      <c r="L13" s="8"/>
    </row>
    <row r="14" spans="1:12">
      <c r="A14" s="8">
        <f t="shared" si="0"/>
        <v>13</v>
      </c>
      <c r="B14" s="8" t="s">
        <v>119</v>
      </c>
      <c r="C14" s="13">
        <v>45890</v>
      </c>
      <c r="D14" s="21">
        <v>0.6832407407407407</v>
      </c>
      <c r="E14" s="8" t="s">
        <v>129</v>
      </c>
      <c r="F14" s="8" t="s">
        <v>433</v>
      </c>
      <c r="G14" s="8"/>
      <c r="H14" s="8"/>
      <c r="I14" s="8"/>
      <c r="J14" s="8" t="s">
        <v>142</v>
      </c>
      <c r="K14" s="8" t="s">
        <v>438</v>
      </c>
      <c r="L14" s="8" t="s">
        <v>439</v>
      </c>
    </row>
    <row r="15" spans="1:12">
      <c r="A15" s="8">
        <f t="shared" si="0"/>
        <v>14</v>
      </c>
      <c r="B15" s="8" t="s">
        <v>40</v>
      </c>
      <c r="C15" s="13">
        <v>45890</v>
      </c>
      <c r="D15" s="21">
        <v>0.68328703703703708</v>
      </c>
      <c r="E15" s="8" t="s">
        <v>124</v>
      </c>
      <c r="F15" s="8" t="s">
        <v>437</v>
      </c>
      <c r="G15" s="8"/>
      <c r="H15" s="8"/>
      <c r="I15" s="8"/>
      <c r="J15" s="8" t="s">
        <v>142</v>
      </c>
      <c r="K15" s="8" t="s">
        <v>440</v>
      </c>
      <c r="L15" s="8"/>
    </row>
    <row r="16" spans="1:12">
      <c r="A16" s="8">
        <f t="shared" si="0"/>
        <v>15</v>
      </c>
      <c r="B16" s="8" t="s">
        <v>134</v>
      </c>
      <c r="C16" s="13">
        <v>45891</v>
      </c>
      <c r="D16" s="21">
        <v>0.75172453703703701</v>
      </c>
      <c r="E16" s="8" t="s">
        <v>353</v>
      </c>
      <c r="F16" s="8" t="s">
        <v>433</v>
      </c>
      <c r="G16" s="8"/>
      <c r="H16" s="8"/>
      <c r="I16" s="8"/>
      <c r="J16" s="8" t="s">
        <v>142</v>
      </c>
      <c r="K16" s="8" t="s">
        <v>441</v>
      </c>
      <c r="L16" s="8" t="s">
        <v>441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C217-1D2B-466E-927F-5AF74F33FAF2}">
  <dimension ref="A1:O27"/>
  <sheetViews>
    <sheetView workbookViewId="0">
      <selection activeCell="E2" sqref="E2"/>
    </sheetView>
  </sheetViews>
  <sheetFormatPr defaultRowHeight="14.45"/>
  <cols>
    <col min="1" max="2" width="12.140625" bestFit="1" customWidth="1"/>
    <col min="3" max="3" width="14" bestFit="1" customWidth="1"/>
    <col min="4" max="4" width="10.7109375" bestFit="1" customWidth="1"/>
    <col min="5" max="5" width="10.7109375" customWidth="1"/>
    <col min="6" max="6" width="10.7109375" bestFit="1" customWidth="1"/>
    <col min="7" max="9" width="10.7109375" customWidth="1"/>
    <col min="10" max="10" width="10.7109375" bestFit="1" customWidth="1"/>
    <col min="11" max="14" width="11.42578125" bestFit="1" customWidth="1"/>
    <col min="15" max="15" width="14.85546875" bestFit="1" customWidth="1"/>
  </cols>
  <sheetData>
    <row r="1" spans="1:15" ht="42.95">
      <c r="A1" s="9" t="s">
        <v>104</v>
      </c>
      <c r="B1" s="10" t="s">
        <v>105</v>
      </c>
      <c r="C1" s="10" t="s">
        <v>0</v>
      </c>
      <c r="D1" s="10" t="s">
        <v>106</v>
      </c>
      <c r="E1" s="10" t="s">
        <v>182</v>
      </c>
      <c r="F1" s="10" t="s">
        <v>442</v>
      </c>
      <c r="G1" s="10" t="s">
        <v>443</v>
      </c>
      <c r="H1" s="10" t="s">
        <v>444</v>
      </c>
      <c r="I1" s="10" t="s">
        <v>445</v>
      </c>
      <c r="J1" s="10" t="s">
        <v>428</v>
      </c>
      <c r="K1" s="10" t="s">
        <v>429</v>
      </c>
      <c r="L1" s="10" t="s">
        <v>430</v>
      </c>
      <c r="M1" s="10" t="s">
        <v>116</v>
      </c>
      <c r="N1" s="10" t="s">
        <v>117</v>
      </c>
      <c r="O1" s="11" t="s">
        <v>431</v>
      </c>
    </row>
    <row r="2" spans="1:15">
      <c r="A2" s="8">
        <f t="shared" ref="A2:A27" si="0">IF(A1="ID",1,A1+1)</f>
        <v>1</v>
      </c>
      <c r="B2" s="8" t="s">
        <v>40</v>
      </c>
      <c r="C2" s="13">
        <v>45890</v>
      </c>
      <c r="D2" s="21">
        <v>0.4770949074074074</v>
      </c>
      <c r="E2" s="8" t="s">
        <v>129</v>
      </c>
      <c r="F2" s="8" t="s">
        <v>83</v>
      </c>
      <c r="G2" s="12" t="s">
        <v>334</v>
      </c>
      <c r="H2" s="12" t="s">
        <v>334</v>
      </c>
      <c r="I2" s="12"/>
      <c r="J2" s="8"/>
      <c r="K2" s="8"/>
      <c r="L2" s="8"/>
      <c r="M2" s="8" t="s">
        <v>142</v>
      </c>
      <c r="N2" s="8"/>
      <c r="O2" s="8"/>
    </row>
    <row r="3" spans="1:15">
      <c r="A3" s="8">
        <f t="shared" si="0"/>
        <v>2</v>
      </c>
      <c r="B3" s="8" t="s">
        <v>48</v>
      </c>
      <c r="C3" s="13">
        <v>45890</v>
      </c>
      <c r="D3" s="21">
        <v>0.47806712962962961</v>
      </c>
      <c r="E3" s="8" t="s">
        <v>120</v>
      </c>
      <c r="F3" s="8" t="s">
        <v>446</v>
      </c>
      <c r="G3" s="12" t="s">
        <v>334</v>
      </c>
      <c r="H3" s="12" t="s">
        <v>334</v>
      </c>
      <c r="I3" s="12"/>
      <c r="J3" s="8"/>
      <c r="K3" s="8"/>
      <c r="L3" s="8"/>
      <c r="M3" s="8" t="s">
        <v>142</v>
      </c>
      <c r="N3" s="8"/>
      <c r="O3" s="8"/>
    </row>
    <row r="4" spans="1:15">
      <c r="A4" s="8">
        <f t="shared" si="0"/>
        <v>3</v>
      </c>
      <c r="B4" s="8" t="s">
        <v>99</v>
      </c>
      <c r="C4" s="13">
        <v>45890</v>
      </c>
      <c r="D4" s="21">
        <v>0.47978009259259258</v>
      </c>
      <c r="E4" s="8" t="s">
        <v>120</v>
      </c>
      <c r="F4" s="8" t="s">
        <v>447</v>
      </c>
      <c r="G4" s="12" t="s">
        <v>334</v>
      </c>
      <c r="H4" s="12" t="s">
        <v>334</v>
      </c>
      <c r="I4" s="12"/>
      <c r="J4" s="8"/>
      <c r="K4" s="8"/>
      <c r="L4" s="8"/>
      <c r="M4" s="8" t="s">
        <v>142</v>
      </c>
      <c r="N4" s="8"/>
      <c r="O4" s="8"/>
    </row>
    <row r="5" spans="1:15">
      <c r="A5" s="8">
        <f t="shared" si="0"/>
        <v>4</v>
      </c>
      <c r="B5" s="8" t="s">
        <v>54</v>
      </c>
      <c r="C5" s="13">
        <v>45890</v>
      </c>
      <c r="D5" s="21">
        <v>0.48019675925925925</v>
      </c>
      <c r="E5" s="8" t="s">
        <v>129</v>
      </c>
      <c r="F5" s="8" t="s">
        <v>76</v>
      </c>
      <c r="G5" s="12" t="s">
        <v>334</v>
      </c>
      <c r="H5" s="12" t="s">
        <v>334</v>
      </c>
      <c r="I5" s="12"/>
      <c r="J5" s="8"/>
      <c r="K5" s="8"/>
      <c r="L5" s="8"/>
      <c r="M5" s="8" t="s">
        <v>142</v>
      </c>
      <c r="N5" s="8"/>
      <c r="O5" s="8"/>
    </row>
    <row r="6" spans="1:15">
      <c r="A6" s="8">
        <f t="shared" si="0"/>
        <v>5</v>
      </c>
      <c r="B6" s="8" t="s">
        <v>54</v>
      </c>
      <c r="C6" s="13">
        <v>45890</v>
      </c>
      <c r="D6" s="21">
        <v>0.48038194444444443</v>
      </c>
      <c r="E6" s="8" t="s">
        <v>124</v>
      </c>
      <c r="F6" s="8" t="s">
        <v>448</v>
      </c>
      <c r="G6" s="12" t="s">
        <v>334</v>
      </c>
      <c r="H6" s="12" t="s">
        <v>334</v>
      </c>
      <c r="I6" s="12"/>
      <c r="J6" s="8"/>
      <c r="K6" s="8"/>
      <c r="L6" s="8"/>
      <c r="M6" s="8" t="s">
        <v>142</v>
      </c>
      <c r="N6" s="8"/>
      <c r="O6" s="8"/>
    </row>
    <row r="7" spans="1:15">
      <c r="A7" s="8">
        <f t="shared" si="0"/>
        <v>6</v>
      </c>
      <c r="B7" s="8" t="s">
        <v>99</v>
      </c>
      <c r="C7" s="13">
        <v>45890</v>
      </c>
      <c r="D7" s="21">
        <v>0.48060185185185184</v>
      </c>
      <c r="E7" s="8" t="s">
        <v>129</v>
      </c>
      <c r="F7" s="8" t="s">
        <v>448</v>
      </c>
      <c r="G7" s="12" t="s">
        <v>334</v>
      </c>
      <c r="H7" s="12" t="s">
        <v>334</v>
      </c>
      <c r="I7" s="12"/>
      <c r="J7" s="8"/>
      <c r="K7" s="8"/>
      <c r="L7" s="8"/>
      <c r="M7" s="8" t="s">
        <v>142</v>
      </c>
      <c r="N7" s="8"/>
      <c r="O7" s="8"/>
    </row>
    <row r="8" spans="1:15">
      <c r="A8" s="8">
        <f t="shared" si="0"/>
        <v>7</v>
      </c>
      <c r="B8" s="8" t="s">
        <v>48</v>
      </c>
      <c r="C8" s="13">
        <v>45890</v>
      </c>
      <c r="D8" s="21">
        <v>0.48091435185185183</v>
      </c>
      <c r="E8" s="8" t="s">
        <v>129</v>
      </c>
      <c r="F8" s="8" t="s">
        <v>83</v>
      </c>
      <c r="G8" s="12" t="s">
        <v>334</v>
      </c>
      <c r="H8" s="12" t="s">
        <v>334</v>
      </c>
      <c r="I8" s="12"/>
      <c r="J8" s="8"/>
      <c r="K8" s="8"/>
      <c r="L8" s="8"/>
      <c r="M8" s="8" t="s">
        <v>142</v>
      </c>
      <c r="N8" s="8"/>
      <c r="O8" s="8"/>
    </row>
    <row r="9" spans="1:15">
      <c r="A9" s="8">
        <f t="shared" si="0"/>
        <v>8</v>
      </c>
      <c r="B9" s="8" t="s">
        <v>40</v>
      </c>
      <c r="C9" s="13">
        <v>45890</v>
      </c>
      <c r="D9" s="21">
        <v>0.48121527777777778</v>
      </c>
      <c r="E9" s="8" t="s">
        <v>124</v>
      </c>
      <c r="F9" s="8" t="s">
        <v>449</v>
      </c>
      <c r="G9" s="12" t="s">
        <v>334</v>
      </c>
      <c r="H9" s="12" t="s">
        <v>334</v>
      </c>
      <c r="I9" s="12"/>
      <c r="J9" s="8"/>
      <c r="K9" s="8"/>
      <c r="L9" s="8"/>
      <c r="M9" s="8" t="s">
        <v>142</v>
      </c>
      <c r="N9" s="8"/>
      <c r="O9" s="8"/>
    </row>
    <row r="10" spans="1:15">
      <c r="A10" s="8">
        <f t="shared" si="0"/>
        <v>9</v>
      </c>
      <c r="B10" s="8" t="s">
        <v>48</v>
      </c>
      <c r="C10" s="13">
        <v>45890</v>
      </c>
      <c r="D10" s="21">
        <v>0.48143518518518519</v>
      </c>
      <c r="E10" s="8" t="s">
        <v>124</v>
      </c>
      <c r="F10" s="8" t="s">
        <v>449</v>
      </c>
      <c r="G10" s="12" t="s">
        <v>334</v>
      </c>
      <c r="H10" s="12" t="s">
        <v>334</v>
      </c>
      <c r="I10" s="12"/>
      <c r="J10" s="8"/>
      <c r="K10" s="8"/>
      <c r="L10" s="8"/>
      <c r="M10" s="8" t="s">
        <v>142</v>
      </c>
      <c r="N10" s="8"/>
      <c r="O10" s="8"/>
    </row>
    <row r="11" spans="1:15">
      <c r="A11" s="8">
        <f t="shared" si="0"/>
        <v>10</v>
      </c>
      <c r="B11" s="8" t="s">
        <v>119</v>
      </c>
      <c r="C11" s="13">
        <v>45890</v>
      </c>
      <c r="D11" s="21">
        <v>0.48163194444444446</v>
      </c>
      <c r="E11" s="8" t="s">
        <v>120</v>
      </c>
      <c r="F11" s="8" t="s">
        <v>446</v>
      </c>
      <c r="G11" s="12" t="s">
        <v>334</v>
      </c>
      <c r="H11" s="12" t="s">
        <v>334</v>
      </c>
      <c r="I11" s="12"/>
      <c r="J11" s="8"/>
      <c r="K11" s="8"/>
      <c r="L11" s="8"/>
      <c r="M11" s="8" t="s">
        <v>142</v>
      </c>
      <c r="N11" s="8"/>
      <c r="O11" s="8"/>
    </row>
    <row r="12" spans="1:15">
      <c r="A12" s="8">
        <f t="shared" si="0"/>
        <v>11</v>
      </c>
      <c r="B12" s="8" t="s">
        <v>134</v>
      </c>
      <c r="C12" s="13">
        <v>45890</v>
      </c>
      <c r="D12" s="21">
        <v>0.48188657407407409</v>
      </c>
      <c r="E12" s="8" t="s">
        <v>129</v>
      </c>
      <c r="F12" s="8" t="s">
        <v>83</v>
      </c>
      <c r="G12" s="12" t="s">
        <v>334</v>
      </c>
      <c r="H12" s="12" t="s">
        <v>334</v>
      </c>
      <c r="I12" s="12"/>
      <c r="J12" s="8"/>
      <c r="K12" s="8"/>
      <c r="L12" s="8"/>
      <c r="M12" s="8" t="s">
        <v>142</v>
      </c>
      <c r="N12" s="8"/>
      <c r="O12" s="8"/>
    </row>
    <row r="13" spans="1:15">
      <c r="A13" s="8">
        <f t="shared" si="0"/>
        <v>12</v>
      </c>
      <c r="B13" s="8" t="s">
        <v>54</v>
      </c>
      <c r="C13" s="13">
        <v>45890</v>
      </c>
      <c r="D13" s="21">
        <v>0.4820949074074074</v>
      </c>
      <c r="E13" s="8" t="s">
        <v>124</v>
      </c>
      <c r="F13" s="8" t="s">
        <v>448</v>
      </c>
      <c r="G13" s="12" t="s">
        <v>334</v>
      </c>
      <c r="H13" s="12" t="s">
        <v>334</v>
      </c>
      <c r="I13" s="12"/>
      <c r="J13" s="8"/>
      <c r="K13" s="8"/>
      <c r="L13" s="8"/>
      <c r="M13" s="8" t="s">
        <v>142</v>
      </c>
      <c r="N13" s="8"/>
      <c r="O13" s="8"/>
    </row>
    <row r="14" spans="1:15">
      <c r="A14" s="8">
        <f t="shared" si="0"/>
        <v>13</v>
      </c>
      <c r="B14" s="8" t="s">
        <v>40</v>
      </c>
      <c r="C14" s="13">
        <v>45890</v>
      </c>
      <c r="D14" s="21">
        <v>0.48228009259259258</v>
      </c>
      <c r="E14" s="8" t="s">
        <v>124</v>
      </c>
      <c r="F14" s="8" t="s">
        <v>447</v>
      </c>
      <c r="G14" s="12" t="s">
        <v>334</v>
      </c>
      <c r="H14" s="12" t="s">
        <v>334</v>
      </c>
      <c r="I14" s="12"/>
      <c r="J14" s="8"/>
      <c r="K14" s="8"/>
      <c r="L14" s="8"/>
      <c r="M14" s="8" t="s">
        <v>142</v>
      </c>
      <c r="N14" s="8"/>
      <c r="O14" s="8"/>
    </row>
    <row r="15" spans="1:15">
      <c r="A15" s="8">
        <f t="shared" si="0"/>
        <v>14</v>
      </c>
      <c r="B15" s="8" t="s">
        <v>134</v>
      </c>
      <c r="C15" s="13">
        <v>45890</v>
      </c>
      <c r="D15" s="21">
        <v>0.48259259259259257</v>
      </c>
      <c r="E15" s="8" t="s">
        <v>120</v>
      </c>
      <c r="F15" s="8" t="s">
        <v>76</v>
      </c>
      <c r="G15" s="12" t="s">
        <v>334</v>
      </c>
      <c r="H15" s="12" t="s">
        <v>334</v>
      </c>
      <c r="I15" s="12"/>
      <c r="J15" s="8"/>
      <c r="K15" s="8"/>
      <c r="L15" s="8"/>
      <c r="M15" s="8" t="s">
        <v>142</v>
      </c>
      <c r="N15" s="8"/>
      <c r="O15" s="8"/>
    </row>
    <row r="16" spans="1:15">
      <c r="A16" s="8">
        <f t="shared" si="0"/>
        <v>15</v>
      </c>
      <c r="B16" s="8" t="s">
        <v>54</v>
      </c>
      <c r="C16" s="13">
        <v>45890</v>
      </c>
      <c r="D16" s="21">
        <v>0.48288194444444443</v>
      </c>
      <c r="E16" s="8" t="s">
        <v>120</v>
      </c>
      <c r="F16" s="8" t="s">
        <v>83</v>
      </c>
      <c r="G16" s="12" t="s">
        <v>334</v>
      </c>
      <c r="H16" s="12" t="s">
        <v>334</v>
      </c>
      <c r="I16" s="12"/>
      <c r="J16" s="8"/>
      <c r="K16" s="8"/>
      <c r="L16" s="8"/>
      <c r="M16" s="8" t="s">
        <v>142</v>
      </c>
      <c r="N16" s="8"/>
      <c r="O16" s="8"/>
    </row>
    <row r="17" spans="1:15">
      <c r="A17" s="8">
        <f t="shared" si="0"/>
        <v>16</v>
      </c>
      <c r="B17" s="8" t="s">
        <v>48</v>
      </c>
      <c r="C17" s="13">
        <v>45890</v>
      </c>
      <c r="D17" s="21">
        <v>0.48310185185185184</v>
      </c>
      <c r="E17" s="8" t="s">
        <v>120</v>
      </c>
      <c r="F17" s="8" t="s">
        <v>76</v>
      </c>
      <c r="G17" s="12" t="s">
        <v>334</v>
      </c>
      <c r="H17" s="12" t="s">
        <v>334</v>
      </c>
      <c r="I17" s="12"/>
      <c r="J17" s="8"/>
      <c r="K17" s="8"/>
      <c r="L17" s="8"/>
      <c r="M17" s="8" t="s">
        <v>142</v>
      </c>
      <c r="N17" s="8"/>
      <c r="O17" s="8"/>
    </row>
    <row r="18" spans="1:15">
      <c r="A18" s="8">
        <f t="shared" si="0"/>
        <v>17</v>
      </c>
      <c r="B18" s="8" t="s">
        <v>48</v>
      </c>
      <c r="C18" s="13">
        <v>45890</v>
      </c>
      <c r="D18" s="21">
        <v>0.4833912037037037</v>
      </c>
      <c r="E18" s="8" t="s">
        <v>129</v>
      </c>
      <c r="F18" s="8" t="s">
        <v>83</v>
      </c>
      <c r="G18" s="12" t="s">
        <v>334</v>
      </c>
      <c r="H18" s="12" t="s">
        <v>334</v>
      </c>
      <c r="I18" s="12"/>
      <c r="J18" s="8"/>
      <c r="K18" s="8"/>
      <c r="L18" s="8"/>
      <c r="M18" s="8" t="s">
        <v>142</v>
      </c>
      <c r="N18" s="8"/>
      <c r="O18" s="8"/>
    </row>
    <row r="19" spans="1:15">
      <c r="A19" s="8">
        <f t="shared" si="0"/>
        <v>18</v>
      </c>
      <c r="B19" s="8" t="s">
        <v>48</v>
      </c>
      <c r="C19" s="13">
        <v>45890</v>
      </c>
      <c r="D19" s="21">
        <v>0.5269328703703704</v>
      </c>
      <c r="E19" s="8" t="s">
        <v>120</v>
      </c>
      <c r="F19" s="8" t="s">
        <v>449</v>
      </c>
      <c r="G19" s="12" t="s">
        <v>392</v>
      </c>
      <c r="H19" s="12" t="s">
        <v>392</v>
      </c>
      <c r="I19" s="12" t="s">
        <v>392</v>
      </c>
      <c r="J19" s="8"/>
      <c r="K19" s="8"/>
      <c r="L19" s="8"/>
      <c r="M19" s="8" t="s">
        <v>142</v>
      </c>
      <c r="N19" s="8"/>
      <c r="O19" s="8"/>
    </row>
    <row r="20" spans="1:15">
      <c r="A20" s="8">
        <f t="shared" si="0"/>
        <v>19</v>
      </c>
      <c r="B20" s="8" t="s">
        <v>40</v>
      </c>
      <c r="C20" s="13">
        <v>45890</v>
      </c>
      <c r="D20" s="21">
        <v>0.53053240740740737</v>
      </c>
      <c r="E20" s="8" t="s">
        <v>120</v>
      </c>
      <c r="F20" s="8" t="s">
        <v>447</v>
      </c>
      <c r="G20" s="12" t="s">
        <v>450</v>
      </c>
      <c r="H20" s="12" t="s">
        <v>451</v>
      </c>
      <c r="I20" s="12"/>
      <c r="J20" s="8"/>
      <c r="K20" s="8"/>
      <c r="L20" s="8"/>
      <c r="M20" s="8" t="s">
        <v>142</v>
      </c>
      <c r="N20" s="8"/>
      <c r="O20" s="8"/>
    </row>
    <row r="21" spans="1:15">
      <c r="A21" s="8">
        <f t="shared" si="0"/>
        <v>20</v>
      </c>
      <c r="B21" s="8" t="s">
        <v>40</v>
      </c>
      <c r="C21" s="13">
        <v>45890</v>
      </c>
      <c r="D21" s="21">
        <v>0.61527777777777781</v>
      </c>
      <c r="E21" s="8" t="s">
        <v>120</v>
      </c>
      <c r="F21" s="8" t="s">
        <v>76</v>
      </c>
      <c r="G21" s="12">
        <v>575</v>
      </c>
      <c r="H21" s="12">
        <v>587</v>
      </c>
      <c r="I21" s="12">
        <v>5687</v>
      </c>
      <c r="J21" s="8"/>
      <c r="K21" s="8"/>
      <c r="L21" s="8"/>
      <c r="M21" s="8" t="s">
        <v>142</v>
      </c>
      <c r="N21" s="8"/>
      <c r="O21" s="8"/>
    </row>
    <row r="22" spans="1:15">
      <c r="A22" s="8">
        <f t="shared" si="0"/>
        <v>21</v>
      </c>
      <c r="B22" s="8" t="s">
        <v>40</v>
      </c>
      <c r="C22" s="13">
        <v>45890</v>
      </c>
      <c r="D22" s="21">
        <v>0.61564814814814817</v>
      </c>
      <c r="E22" s="8" t="s">
        <v>120</v>
      </c>
      <c r="F22" s="8" t="s">
        <v>83</v>
      </c>
      <c r="G22" s="12">
        <v>5765</v>
      </c>
      <c r="H22" s="12">
        <v>687</v>
      </c>
      <c r="I22" s="12">
        <v>68</v>
      </c>
      <c r="J22" s="8"/>
      <c r="K22" s="8"/>
      <c r="L22" s="8"/>
      <c r="M22" s="8" t="s">
        <v>142</v>
      </c>
      <c r="N22" s="8"/>
      <c r="O22" s="8"/>
    </row>
    <row r="23" spans="1:15">
      <c r="A23" s="8">
        <f t="shared" si="0"/>
        <v>22</v>
      </c>
      <c r="B23" s="8" t="s">
        <v>119</v>
      </c>
      <c r="C23" s="13">
        <v>45890</v>
      </c>
      <c r="D23" s="21">
        <v>0.68356481481481479</v>
      </c>
      <c r="E23" s="8" t="s">
        <v>120</v>
      </c>
      <c r="F23" s="8" t="s">
        <v>447</v>
      </c>
      <c r="G23" s="12" t="s">
        <v>452</v>
      </c>
      <c r="H23" s="12" t="s">
        <v>453</v>
      </c>
      <c r="I23" s="12" t="s">
        <v>454</v>
      </c>
      <c r="J23" s="8"/>
      <c r="K23" s="8"/>
      <c r="L23" s="8"/>
      <c r="M23" s="8" t="s">
        <v>142</v>
      </c>
      <c r="N23" s="8"/>
      <c r="O23" s="8"/>
    </row>
    <row r="24" spans="1:15">
      <c r="A24" s="8">
        <f t="shared" si="0"/>
        <v>23</v>
      </c>
      <c r="B24" s="8" t="s">
        <v>40</v>
      </c>
      <c r="C24" s="13">
        <v>45890</v>
      </c>
      <c r="D24" s="21">
        <v>0.68363425925925925</v>
      </c>
      <c r="E24" s="8" t="s">
        <v>129</v>
      </c>
      <c r="F24" s="8" t="s">
        <v>447</v>
      </c>
      <c r="G24" s="12" t="s">
        <v>455</v>
      </c>
      <c r="H24" s="12" t="s">
        <v>455</v>
      </c>
      <c r="I24" s="12" t="s">
        <v>455</v>
      </c>
      <c r="J24" s="8"/>
      <c r="K24" s="8"/>
      <c r="L24" s="8"/>
      <c r="M24" s="8" t="s">
        <v>142</v>
      </c>
      <c r="N24" s="8"/>
      <c r="O24" s="8"/>
    </row>
    <row r="25" spans="1:15">
      <c r="A25" s="8">
        <f t="shared" si="0"/>
        <v>24</v>
      </c>
      <c r="B25" s="8" t="s">
        <v>99</v>
      </c>
      <c r="C25" s="13">
        <v>45890</v>
      </c>
      <c r="D25" s="21">
        <v>0.68405092592592598</v>
      </c>
      <c r="E25" s="8" t="s">
        <v>124</v>
      </c>
      <c r="F25" s="8" t="s">
        <v>76</v>
      </c>
      <c r="G25" s="12" t="s">
        <v>456</v>
      </c>
      <c r="H25" s="12" t="s">
        <v>457</v>
      </c>
      <c r="I25" s="12" t="s">
        <v>457</v>
      </c>
      <c r="J25" s="8"/>
      <c r="K25" s="8"/>
      <c r="L25" s="8"/>
      <c r="M25" s="8" t="s">
        <v>142</v>
      </c>
      <c r="N25" s="8"/>
      <c r="O25" s="8"/>
    </row>
    <row r="26" spans="1:15">
      <c r="A26" s="8">
        <f t="shared" si="0"/>
        <v>25</v>
      </c>
      <c r="B26" s="8" t="s">
        <v>119</v>
      </c>
      <c r="C26" s="13">
        <v>45890</v>
      </c>
      <c r="D26" s="21">
        <v>0.6840856481481481</v>
      </c>
      <c r="E26" s="8" t="s">
        <v>124</v>
      </c>
      <c r="F26" s="8" t="s">
        <v>447</v>
      </c>
      <c r="G26" s="12" t="s">
        <v>458</v>
      </c>
      <c r="H26" s="12" t="s">
        <v>348</v>
      </c>
      <c r="I26" s="12" t="s">
        <v>459</v>
      </c>
      <c r="J26" s="8"/>
      <c r="K26" s="8"/>
      <c r="L26" s="8"/>
      <c r="M26" s="8" t="s">
        <v>142</v>
      </c>
      <c r="N26" s="8"/>
      <c r="O26" s="8"/>
    </row>
    <row r="27" spans="1:15">
      <c r="A27" s="8">
        <f t="shared" si="0"/>
        <v>26</v>
      </c>
      <c r="B27" s="8" t="s">
        <v>99</v>
      </c>
      <c r="C27" s="13">
        <v>45891</v>
      </c>
      <c r="D27" s="21">
        <v>0.76290509259259254</v>
      </c>
      <c r="E27" s="8" t="s">
        <v>153</v>
      </c>
      <c r="F27" s="8" t="s">
        <v>83</v>
      </c>
      <c r="G27" s="12" t="s">
        <v>460</v>
      </c>
      <c r="H27" s="12" t="s">
        <v>461</v>
      </c>
      <c r="I27" s="12" t="s">
        <v>462</v>
      </c>
      <c r="J27" s="8"/>
      <c r="K27" s="8"/>
      <c r="L27" s="8"/>
      <c r="M27" s="8" t="s">
        <v>142</v>
      </c>
      <c r="N27" s="8"/>
      <c r="O27" s="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8CF4-19E1-4B91-AFB3-58C077A53B70}">
  <dimension ref="A1:M19"/>
  <sheetViews>
    <sheetView topLeftCell="A2" workbookViewId="0">
      <selection activeCell="E3" sqref="E3"/>
    </sheetView>
  </sheetViews>
  <sheetFormatPr defaultRowHeight="14.45"/>
  <cols>
    <col min="1" max="2" width="12.140625" bestFit="1" customWidth="1"/>
    <col min="3" max="3" width="14" bestFit="1" customWidth="1"/>
    <col min="4" max="4" width="10.7109375" bestFit="1" customWidth="1"/>
    <col min="5" max="5" width="10.7109375" customWidth="1"/>
    <col min="6" max="6" width="10.7109375" bestFit="1" customWidth="1"/>
    <col min="7" max="7" width="10.7109375" customWidth="1"/>
    <col min="8" max="8" width="10.7109375" bestFit="1" customWidth="1"/>
    <col min="9" max="12" width="11.42578125" bestFit="1" customWidth="1"/>
    <col min="13" max="13" width="14.85546875" bestFit="1" customWidth="1"/>
  </cols>
  <sheetData>
    <row r="1" spans="1:13" ht="42.95">
      <c r="A1" s="9" t="s">
        <v>104</v>
      </c>
      <c r="B1" s="10" t="s">
        <v>105</v>
      </c>
      <c r="C1" s="10" t="s">
        <v>0</v>
      </c>
      <c r="D1" s="10" t="s">
        <v>106</v>
      </c>
      <c r="E1" s="10" t="s">
        <v>182</v>
      </c>
      <c r="F1" s="10" t="s">
        <v>463</v>
      </c>
      <c r="G1" s="10" t="s">
        <v>464</v>
      </c>
      <c r="H1" s="10" t="s">
        <v>428</v>
      </c>
      <c r="I1" s="10" t="s">
        <v>429</v>
      </c>
      <c r="J1" s="10" t="s">
        <v>430</v>
      </c>
      <c r="K1" s="10" t="s">
        <v>116</v>
      </c>
      <c r="L1" s="10" t="s">
        <v>117</v>
      </c>
      <c r="M1" s="11" t="s">
        <v>431</v>
      </c>
    </row>
    <row r="2" spans="1:13">
      <c r="A2" s="8">
        <f t="shared" ref="A2:A19" si="0">IF(A1="ID",1,A1+1)</f>
        <v>1</v>
      </c>
      <c r="B2" s="8" t="s">
        <v>48</v>
      </c>
      <c r="C2" s="13">
        <v>45890</v>
      </c>
      <c r="D2" s="21">
        <v>0.48776620370370372</v>
      </c>
      <c r="E2" s="8" t="s">
        <v>124</v>
      </c>
      <c r="F2" s="8"/>
      <c r="G2" s="12" t="s">
        <v>465</v>
      </c>
      <c r="H2" s="8"/>
      <c r="I2" s="8"/>
      <c r="J2" s="8"/>
      <c r="K2" s="8" t="s">
        <v>142</v>
      </c>
      <c r="L2" s="8"/>
      <c r="M2" s="8"/>
    </row>
    <row r="3" spans="1:13">
      <c r="A3" s="8">
        <f t="shared" si="0"/>
        <v>2</v>
      </c>
      <c r="B3" s="8" t="s">
        <v>119</v>
      </c>
      <c r="C3" s="13">
        <v>45890</v>
      </c>
      <c r="D3" s="21">
        <v>0.48788194444444444</v>
      </c>
      <c r="E3" s="8" t="s">
        <v>120</v>
      </c>
      <c r="F3" s="8"/>
      <c r="G3" s="12" t="s">
        <v>466</v>
      </c>
      <c r="H3" s="8"/>
      <c r="I3" s="8"/>
      <c r="J3" s="8"/>
      <c r="K3" s="8" t="s">
        <v>142</v>
      </c>
      <c r="L3" s="8"/>
      <c r="M3" s="8"/>
    </row>
    <row r="4" spans="1:13">
      <c r="A4" s="8">
        <f t="shared" si="0"/>
        <v>3</v>
      </c>
      <c r="B4" s="8" t="s">
        <v>134</v>
      </c>
      <c r="C4" s="13">
        <v>45890</v>
      </c>
      <c r="D4" s="21">
        <v>0.48803240740740739</v>
      </c>
      <c r="E4" s="8" t="s">
        <v>120</v>
      </c>
      <c r="F4" s="8"/>
      <c r="G4" s="12" t="s">
        <v>467</v>
      </c>
      <c r="H4" s="8"/>
      <c r="I4" s="8"/>
      <c r="J4" s="8"/>
      <c r="K4" s="8" t="s">
        <v>142</v>
      </c>
      <c r="L4" s="8"/>
      <c r="M4" s="8"/>
    </row>
    <row r="5" spans="1:13">
      <c r="A5" s="8">
        <f t="shared" si="0"/>
        <v>4</v>
      </c>
      <c r="B5" s="8" t="s">
        <v>48</v>
      </c>
      <c r="C5" s="13">
        <v>45890</v>
      </c>
      <c r="D5" s="21">
        <v>0.48825231481481479</v>
      </c>
      <c r="E5" s="8" t="s">
        <v>129</v>
      </c>
      <c r="F5" s="8"/>
      <c r="G5" s="12" t="s">
        <v>468</v>
      </c>
      <c r="H5" s="8"/>
      <c r="I5" s="8"/>
      <c r="J5" s="8"/>
      <c r="K5" s="8" t="s">
        <v>142</v>
      </c>
      <c r="L5" s="8"/>
      <c r="M5" s="8"/>
    </row>
    <row r="6" spans="1:13">
      <c r="A6" s="8">
        <f t="shared" si="0"/>
        <v>5</v>
      </c>
      <c r="B6" s="8" t="s">
        <v>134</v>
      </c>
      <c r="C6" s="13">
        <v>45890</v>
      </c>
      <c r="D6" s="21">
        <v>0.4883912037037037</v>
      </c>
      <c r="E6" s="8" t="s">
        <v>124</v>
      </c>
      <c r="F6" s="8"/>
      <c r="G6" s="12" t="s">
        <v>469</v>
      </c>
      <c r="H6" s="8"/>
      <c r="I6" s="8"/>
      <c r="J6" s="8"/>
      <c r="K6" s="8" t="s">
        <v>142</v>
      </c>
      <c r="L6" s="8"/>
      <c r="M6" s="8"/>
    </row>
    <row r="7" spans="1:13">
      <c r="A7" s="8">
        <f t="shared" si="0"/>
        <v>6</v>
      </c>
      <c r="B7" s="8" t="s">
        <v>54</v>
      </c>
      <c r="C7" s="13">
        <v>45890</v>
      </c>
      <c r="D7" s="21">
        <v>0.48857638888888888</v>
      </c>
      <c r="E7" s="8" t="s">
        <v>124</v>
      </c>
      <c r="F7" s="8"/>
      <c r="G7" s="12" t="s">
        <v>468</v>
      </c>
      <c r="H7" s="8"/>
      <c r="I7" s="8"/>
      <c r="J7" s="8"/>
      <c r="K7" s="8" t="s">
        <v>142</v>
      </c>
      <c r="L7" s="8"/>
      <c r="M7" s="8"/>
    </row>
    <row r="8" spans="1:13">
      <c r="A8" s="8">
        <f t="shared" si="0"/>
        <v>7</v>
      </c>
      <c r="B8" s="8" t="s">
        <v>40</v>
      </c>
      <c r="C8" s="13">
        <v>45890</v>
      </c>
      <c r="D8" s="21">
        <v>0.48872685185185183</v>
      </c>
      <c r="E8" s="8" t="s">
        <v>129</v>
      </c>
      <c r="F8" s="8"/>
      <c r="G8" s="12" t="s">
        <v>468</v>
      </c>
      <c r="H8" s="8"/>
      <c r="I8" s="8"/>
      <c r="J8" s="8"/>
      <c r="K8" s="8" t="s">
        <v>142</v>
      </c>
      <c r="L8" s="8"/>
      <c r="M8" s="8"/>
    </row>
    <row r="9" spans="1:13">
      <c r="A9" s="8">
        <f t="shared" si="0"/>
        <v>8</v>
      </c>
      <c r="B9" s="8" t="s">
        <v>54</v>
      </c>
      <c r="C9" s="13">
        <v>45890</v>
      </c>
      <c r="D9" s="21">
        <v>0.48887731481481483</v>
      </c>
      <c r="E9" s="8" t="s">
        <v>120</v>
      </c>
      <c r="F9" s="8"/>
      <c r="G9" s="12" t="s">
        <v>466</v>
      </c>
      <c r="H9" s="8"/>
      <c r="I9" s="8"/>
      <c r="J9" s="8"/>
      <c r="K9" s="8" t="s">
        <v>142</v>
      </c>
      <c r="L9" s="8"/>
      <c r="M9" s="8"/>
    </row>
    <row r="10" spans="1:13">
      <c r="A10" s="8">
        <f t="shared" si="0"/>
        <v>9</v>
      </c>
      <c r="B10" s="8" t="s">
        <v>40</v>
      </c>
      <c r="C10" s="13">
        <v>45890</v>
      </c>
      <c r="D10" s="21">
        <v>0.48909722222222224</v>
      </c>
      <c r="E10" s="8" t="s">
        <v>129</v>
      </c>
      <c r="F10" s="8"/>
      <c r="G10" s="12" t="s">
        <v>467</v>
      </c>
      <c r="H10" s="8"/>
      <c r="I10" s="8"/>
      <c r="J10" s="8"/>
      <c r="K10" s="8" t="s">
        <v>142</v>
      </c>
      <c r="L10" s="8"/>
      <c r="M10" s="8"/>
    </row>
    <row r="11" spans="1:13">
      <c r="A11" s="8">
        <f t="shared" si="0"/>
        <v>10</v>
      </c>
      <c r="B11" s="8" t="s">
        <v>40</v>
      </c>
      <c r="C11" s="13">
        <v>45890</v>
      </c>
      <c r="D11" s="21">
        <v>0.48930555555555555</v>
      </c>
      <c r="E11" s="8" t="s">
        <v>129</v>
      </c>
      <c r="F11" s="8"/>
      <c r="G11" s="12" t="s">
        <v>467</v>
      </c>
      <c r="H11" s="8"/>
      <c r="I11" s="8"/>
      <c r="J11" s="8"/>
      <c r="K11" s="8" t="s">
        <v>142</v>
      </c>
      <c r="L11" s="8"/>
      <c r="M11" s="8"/>
    </row>
    <row r="12" spans="1:13">
      <c r="A12" s="8">
        <f t="shared" si="0"/>
        <v>11</v>
      </c>
      <c r="B12" s="8" t="s">
        <v>99</v>
      </c>
      <c r="C12" s="13">
        <v>45890</v>
      </c>
      <c r="D12" s="21">
        <v>0.61170138888888892</v>
      </c>
      <c r="E12" s="8" t="s">
        <v>120</v>
      </c>
      <c r="F12" s="8">
        <v>54</v>
      </c>
      <c r="G12" s="12" t="s">
        <v>469</v>
      </c>
      <c r="H12" s="8"/>
      <c r="I12" s="8"/>
      <c r="J12" s="8"/>
      <c r="K12" s="8" t="s">
        <v>142</v>
      </c>
      <c r="L12" s="8"/>
      <c r="M12" s="8"/>
    </row>
    <row r="13" spans="1:13">
      <c r="A13" s="8">
        <f t="shared" si="0"/>
        <v>12</v>
      </c>
      <c r="B13" s="8" t="s">
        <v>119</v>
      </c>
      <c r="C13" s="13">
        <v>45890</v>
      </c>
      <c r="D13" s="21">
        <v>0.61355324074074069</v>
      </c>
      <c r="E13" s="8" t="s">
        <v>120</v>
      </c>
      <c r="F13" s="8">
        <v>456</v>
      </c>
      <c r="G13" s="12" t="s">
        <v>469</v>
      </c>
      <c r="H13" s="8"/>
      <c r="I13" s="8"/>
      <c r="J13" s="8"/>
      <c r="K13" s="8" t="s">
        <v>142</v>
      </c>
      <c r="L13" s="8"/>
      <c r="M13" s="8"/>
    </row>
    <row r="14" spans="1:13">
      <c r="A14" s="8">
        <f t="shared" si="0"/>
        <v>13</v>
      </c>
      <c r="B14" s="8" t="s">
        <v>48</v>
      </c>
      <c r="C14" s="13">
        <v>45890</v>
      </c>
      <c r="D14" s="21">
        <v>0.63496527777777778</v>
      </c>
      <c r="E14" s="8" t="s">
        <v>124</v>
      </c>
      <c r="F14" s="8"/>
      <c r="G14" s="12"/>
      <c r="H14" s="8"/>
      <c r="I14" s="8"/>
      <c r="J14" s="8"/>
      <c r="K14" s="8" t="s">
        <v>142</v>
      </c>
      <c r="L14" s="8"/>
      <c r="M14" s="8"/>
    </row>
    <row r="15" spans="1:13">
      <c r="A15" s="8">
        <f t="shared" si="0"/>
        <v>14</v>
      </c>
      <c r="B15" s="8" t="s">
        <v>134</v>
      </c>
      <c r="C15" s="13">
        <v>45890</v>
      </c>
      <c r="D15" s="21">
        <v>0.68434027777777773</v>
      </c>
      <c r="E15" s="8" t="s">
        <v>120</v>
      </c>
      <c r="F15" s="8">
        <v>123</v>
      </c>
      <c r="G15" s="12" t="s">
        <v>465</v>
      </c>
      <c r="H15" s="8"/>
      <c r="I15" s="8"/>
      <c r="J15" s="8"/>
      <c r="K15" s="8" t="s">
        <v>142</v>
      </c>
      <c r="L15" s="8">
        <v>123</v>
      </c>
      <c r="M15" s="8"/>
    </row>
    <row r="16" spans="1:13">
      <c r="A16" s="8">
        <f t="shared" si="0"/>
        <v>15</v>
      </c>
      <c r="B16" s="8" t="s">
        <v>119</v>
      </c>
      <c r="C16" s="13">
        <v>45890</v>
      </c>
      <c r="D16" s="21">
        <v>0.68443287037037037</v>
      </c>
      <c r="E16" s="8" t="s">
        <v>129</v>
      </c>
      <c r="F16" s="8" t="s">
        <v>323</v>
      </c>
      <c r="G16" s="12" t="s">
        <v>466</v>
      </c>
      <c r="H16" s="8"/>
      <c r="I16" s="8"/>
      <c r="J16" s="8"/>
      <c r="K16" s="8" t="s">
        <v>142</v>
      </c>
      <c r="L16" s="8" t="s">
        <v>323</v>
      </c>
      <c r="M16" s="8" t="s">
        <v>470</v>
      </c>
    </row>
    <row r="17" spans="1:13">
      <c r="A17" s="8">
        <f t="shared" si="0"/>
        <v>16</v>
      </c>
      <c r="B17" s="8" t="s">
        <v>134</v>
      </c>
      <c r="C17" s="13">
        <v>45890</v>
      </c>
      <c r="D17" s="21">
        <v>0.68453703703703705</v>
      </c>
      <c r="E17" s="8" t="s">
        <v>124</v>
      </c>
      <c r="F17" s="8">
        <v>456</v>
      </c>
      <c r="G17" s="12" t="s">
        <v>467</v>
      </c>
      <c r="H17" s="8"/>
      <c r="I17" s="8"/>
      <c r="J17" s="8"/>
      <c r="K17" s="8" t="s">
        <v>142</v>
      </c>
      <c r="L17" s="8">
        <v>456</v>
      </c>
      <c r="M17" s="8"/>
    </row>
    <row r="18" spans="1:13">
      <c r="A18" s="8">
        <f t="shared" si="0"/>
        <v>17</v>
      </c>
      <c r="B18" s="8" t="s">
        <v>160</v>
      </c>
      <c r="C18" s="13">
        <v>45891</v>
      </c>
      <c r="D18" s="21">
        <v>0.76596064814814813</v>
      </c>
      <c r="E18" s="8" t="s">
        <v>139</v>
      </c>
      <c r="F18" s="8" t="s">
        <v>471</v>
      </c>
      <c r="G18" s="12" t="s">
        <v>465</v>
      </c>
      <c r="H18" s="8"/>
      <c r="I18" s="8"/>
      <c r="J18" s="8"/>
      <c r="K18" s="8" t="s">
        <v>142</v>
      </c>
      <c r="L18" s="8" t="s">
        <v>472</v>
      </c>
      <c r="M18" s="8" t="s">
        <v>472</v>
      </c>
    </row>
    <row r="19" spans="1:13">
      <c r="A19" s="8">
        <f t="shared" si="0"/>
        <v>18</v>
      </c>
      <c r="B19" s="8" t="s">
        <v>54</v>
      </c>
      <c r="C19" s="13">
        <v>45892</v>
      </c>
      <c r="D19" s="21" t="s">
        <v>473</v>
      </c>
      <c r="E19" s="8" t="s">
        <v>474</v>
      </c>
      <c r="F19" s="8">
        <v>354</v>
      </c>
      <c r="G19" s="12" t="s">
        <v>469</v>
      </c>
      <c r="H19" s="8"/>
      <c r="I19" s="8"/>
      <c r="J19" s="8"/>
      <c r="K19" s="8" t="s">
        <v>142</v>
      </c>
      <c r="L19" s="8"/>
      <c r="M19" s="8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F129-E0F9-4B1A-94E0-14D6CFB1559D}">
  <sheetPr>
    <tabColor rgb="FF00B050"/>
  </sheetPr>
  <dimension ref="A1:P9"/>
  <sheetViews>
    <sheetView workbookViewId="0">
      <selection activeCell="H13" sqref="H13"/>
    </sheetView>
  </sheetViews>
  <sheetFormatPr defaultRowHeight="15" customHeight="1"/>
  <cols>
    <col min="1" max="2" width="12.140625" bestFit="1" customWidth="1"/>
    <col min="3" max="3" width="14" bestFit="1" customWidth="1"/>
    <col min="4" max="4" width="10.7109375" bestFit="1" customWidth="1"/>
    <col min="5" max="8" width="10.7109375" customWidth="1"/>
    <col min="9" max="9" width="10.7109375" bestFit="1" customWidth="1"/>
    <col min="10" max="10" width="10.7109375" customWidth="1"/>
    <col min="11" max="11" width="10.7109375" bestFit="1" customWidth="1"/>
    <col min="12" max="12" width="10.7109375" customWidth="1"/>
    <col min="13" max="13" width="14.85546875" bestFit="1" customWidth="1"/>
  </cols>
  <sheetData>
    <row r="1" spans="1:16" ht="112.5">
      <c r="A1" s="9" t="s">
        <v>104</v>
      </c>
      <c r="B1" s="10" t="s">
        <v>105</v>
      </c>
      <c r="C1" s="10" t="s">
        <v>0</v>
      </c>
      <c r="D1" s="10" t="s">
        <v>106</v>
      </c>
      <c r="E1" s="10" t="s">
        <v>475</v>
      </c>
      <c r="F1" s="10" t="s">
        <v>476</v>
      </c>
      <c r="G1" s="10" t="s">
        <v>477</v>
      </c>
      <c r="H1" s="10" t="s">
        <v>478</v>
      </c>
      <c r="I1" s="10" t="s">
        <v>479</v>
      </c>
      <c r="J1" s="10" t="s">
        <v>480</v>
      </c>
      <c r="K1" s="10" t="s">
        <v>481</v>
      </c>
      <c r="L1" s="10" t="s">
        <v>482</v>
      </c>
      <c r="M1" s="10" t="s">
        <v>430</v>
      </c>
      <c r="N1" s="10" t="s">
        <v>116</v>
      </c>
      <c r="O1" s="10" t="s">
        <v>117</v>
      </c>
      <c r="P1" s="11" t="s">
        <v>431</v>
      </c>
    </row>
    <row r="2" spans="1:16">
      <c r="A2" s="8">
        <f>IF(A1="ID",1,A1+1)</f>
        <v>1</v>
      </c>
      <c r="B2" s="8" t="s">
        <v>119</v>
      </c>
      <c r="C2" s="13">
        <v>45891</v>
      </c>
      <c r="D2" s="21">
        <v>0.41471064814814818</v>
      </c>
      <c r="E2" s="8">
        <v>3</v>
      </c>
      <c r="F2" s="8">
        <v>5</v>
      </c>
      <c r="G2" s="8">
        <v>3</v>
      </c>
      <c r="H2" s="8">
        <v>4</v>
      </c>
      <c r="I2" s="8">
        <v>1</v>
      </c>
      <c r="J2" s="8">
        <v>1</v>
      </c>
      <c r="K2" s="8"/>
      <c r="L2" s="8">
        <f>P3_психолог[[#This Row],[🙂 Эмоциялық жағдай / Эмоциональное состояние]]+P3_психолог[[#This Row],[🤝 Қақтығыстар және қарым-қатынастар / Конфликты и взаимоотношения]]+P3_психолог[[#This Row],[🚫 Буллинг / кибербуллинг]]+P3_психолог[[#This Row],[📖 Оқудағы мәселелер / Проблемы в обучении]]+P3_психолог[[#This Row],[⚠️ Дағдарыстық жағдайлар / Кризисные ситуации]]+P3_психолог[[#This Row],[💬 Профилактикалық әңгіме / консультация / Профилактическая беседа / консультация]]+P3_психолог[[#This Row],[📌 Басқа / Прочее]]</f>
        <v>17</v>
      </c>
      <c r="M2" s="8"/>
      <c r="N2" s="8"/>
      <c r="O2" s="8"/>
      <c r="P2" s="8"/>
    </row>
    <row r="3" spans="1:16">
      <c r="A3" s="8">
        <f>IF(A2="ID",1,A2+1)</f>
        <v>2</v>
      </c>
      <c r="B3" s="8" t="s">
        <v>119</v>
      </c>
      <c r="C3" s="13">
        <v>45891</v>
      </c>
      <c r="D3" s="21">
        <v>0.72620370370370368</v>
      </c>
      <c r="E3" s="8">
        <v>2</v>
      </c>
      <c r="F3" s="8">
        <v>3</v>
      </c>
      <c r="G3" s="8">
        <v>5</v>
      </c>
      <c r="H3" s="8">
        <v>4</v>
      </c>
      <c r="I3" s="8"/>
      <c r="J3" s="8"/>
      <c r="K3" s="8"/>
      <c r="L3" s="8">
        <f>P3_психолог[[#This Row],[🙂 Эмоциялық жағдай / Эмоциональное состояние]]+P3_психолог[[#This Row],[🤝 Қақтығыстар және қарым-қатынастар / Конфликты и взаимоотношения]]+P3_психолог[[#This Row],[🚫 Буллинг / кибербуллинг]]+P3_психолог[[#This Row],[📖 Оқудағы мәселелер / Проблемы в обучении]]+P3_психолог[[#This Row],[⚠️ Дағдарыстық жағдайлар / Кризисные ситуации]]+P3_психолог[[#This Row],[💬 Профилактикалық әңгіме / консультация / Профилактическая беседа / консультация]]+P3_психолог[[#This Row],[📌 Басқа / Прочее]]</f>
        <v>14</v>
      </c>
      <c r="M3" s="8"/>
      <c r="N3" s="8"/>
      <c r="O3" s="8"/>
      <c r="P3" s="8"/>
    </row>
    <row r="4" spans="1:16">
      <c r="A4" s="8">
        <f>IF(A3="ID",1,A3+1)</f>
        <v>3</v>
      </c>
      <c r="B4" s="8" t="s">
        <v>119</v>
      </c>
      <c r="C4" s="13">
        <v>45898</v>
      </c>
      <c r="D4" s="21">
        <v>45898.179224537002</v>
      </c>
      <c r="E4" s="8">
        <v>1</v>
      </c>
      <c r="F4" s="8">
        <v>2</v>
      </c>
      <c r="G4" s="8">
        <v>4</v>
      </c>
      <c r="H4" s="8">
        <v>1</v>
      </c>
      <c r="I4" s="8">
        <v>2</v>
      </c>
      <c r="J4" s="8">
        <v>5</v>
      </c>
      <c r="K4" s="8">
        <v>5</v>
      </c>
      <c r="L4" s="8">
        <f>P3_психолог[[#This Row],[🙂 Эмоциялық жағдай / Эмоциональное состояние]]+P3_психолог[[#This Row],[🤝 Қақтығыстар және қарым-қатынастар / Конфликты и взаимоотношения]]+P3_психолог[[#This Row],[🚫 Буллинг / кибербуллинг]]+P3_психолог[[#This Row],[📖 Оқудағы мәселелер / Проблемы в обучении]]+P3_психолог[[#This Row],[⚠️ Дағдарыстық жағдайлар / Кризисные ситуации]]+P3_психолог[[#This Row],[💬 Профилактикалық әңгіме / консультация / Профилактическая беседа / консультация]]+P3_психолог[[#This Row],[📌 Басқа / Прочее]]</f>
        <v>20</v>
      </c>
      <c r="M4" s="8"/>
      <c r="N4" s="8" t="s">
        <v>142</v>
      </c>
      <c r="O4" s="8"/>
      <c r="P4" s="8"/>
    </row>
    <row r="5" spans="1:16">
      <c r="A5" s="8">
        <f>IF(A4="ID",1,A4+1)</f>
        <v>4</v>
      </c>
      <c r="B5" s="8" t="s">
        <v>48</v>
      </c>
      <c r="C5" s="13">
        <v>45898</v>
      </c>
      <c r="D5" s="21">
        <v>45898.179583333302</v>
      </c>
      <c r="E5" s="8">
        <v>2</v>
      </c>
      <c r="F5" s="8">
        <v>1</v>
      </c>
      <c r="G5" s="8">
        <v>3</v>
      </c>
      <c r="H5" s="8">
        <v>1</v>
      </c>
      <c r="I5" s="8">
        <v>3</v>
      </c>
      <c r="J5" s="8">
        <v>5</v>
      </c>
      <c r="K5" s="8">
        <v>1</v>
      </c>
      <c r="L5" s="8">
        <f>P3_психолог[[#This Row],[🙂 Эмоциялық жағдай / Эмоциональное состояние]]+P3_психолог[[#This Row],[🤝 Қақтығыстар және қарым-қатынастар / Конфликты и взаимоотношения]]+P3_психолог[[#This Row],[🚫 Буллинг / кибербуллинг]]+P3_психолог[[#This Row],[📖 Оқудағы мәселелер / Проблемы в обучении]]+P3_психолог[[#This Row],[⚠️ Дағдарыстық жағдайлар / Кризисные ситуации]]+P3_психолог[[#This Row],[💬 Профилактикалық әңгіме / консультация / Профилактическая беседа / консультация]]+P3_психолог[[#This Row],[📌 Басқа / Прочее]]</f>
        <v>16</v>
      </c>
      <c r="M5" s="8"/>
      <c r="N5" s="8" t="s">
        <v>142</v>
      </c>
      <c r="O5" s="8"/>
      <c r="P5" s="8"/>
    </row>
    <row r="6" spans="1:16">
      <c r="A6" s="8">
        <f>IF(A5="ID",1,A5+1)</f>
        <v>5</v>
      </c>
      <c r="B6" s="8" t="s">
        <v>134</v>
      </c>
      <c r="C6" s="13">
        <v>45898</v>
      </c>
      <c r="D6" s="21">
        <v>45898.180081018501</v>
      </c>
      <c r="E6" s="8">
        <v>3</v>
      </c>
      <c r="F6" s="8">
        <v>2</v>
      </c>
      <c r="G6" s="8">
        <v>3</v>
      </c>
      <c r="H6" s="8">
        <v>2</v>
      </c>
      <c r="I6" s="8">
        <v>3</v>
      </c>
      <c r="J6" s="8">
        <v>2</v>
      </c>
      <c r="K6" s="8">
        <v>3</v>
      </c>
      <c r="L6" s="8">
        <f>P3_психолог[[#This Row],[🙂 Эмоциялық жағдай / Эмоциональное состояние]]+P3_психолог[[#This Row],[🤝 Қақтығыстар және қарым-қатынастар / Конфликты и взаимоотношения]]+P3_психолог[[#This Row],[🚫 Буллинг / кибербуллинг]]+P3_психолог[[#This Row],[📖 Оқудағы мәселелер / Проблемы в обучении]]+P3_психолог[[#This Row],[⚠️ Дағдарыстық жағдайлар / Кризисные ситуации]]+P3_психолог[[#This Row],[💬 Профилактикалық әңгіме / консультация / Профилактическая беседа / консультация]]+P3_психолог[[#This Row],[📌 Басқа / Прочее]]</f>
        <v>18</v>
      </c>
      <c r="M6" s="8"/>
      <c r="N6" s="8" t="s">
        <v>142</v>
      </c>
      <c r="O6" s="8"/>
      <c r="P6" s="8"/>
    </row>
    <row r="7" spans="1:16">
      <c r="A7" s="8">
        <f>IF(A6="ID",1,A6+1)</f>
        <v>6</v>
      </c>
      <c r="B7" s="8" t="s">
        <v>54</v>
      </c>
      <c r="C7" s="13">
        <v>45898</v>
      </c>
      <c r="D7" s="21">
        <v>45898.180439814802</v>
      </c>
      <c r="E7" s="8">
        <v>3</v>
      </c>
      <c r="F7" s="8">
        <v>3</v>
      </c>
      <c r="G7" s="8">
        <v>3</v>
      </c>
      <c r="H7" s="8">
        <v>3</v>
      </c>
      <c r="I7" s="8">
        <v>3</v>
      </c>
      <c r="J7" s="8">
        <v>3</v>
      </c>
      <c r="K7" s="8">
        <v>3</v>
      </c>
      <c r="L7" s="8">
        <f>P3_психолог[[#This Row],[🙂 Эмоциялық жағдай / Эмоциональное состояние]]+P3_психолог[[#This Row],[🤝 Қақтығыстар және қарым-қатынастар / Конфликты и взаимоотношения]]+P3_психолог[[#This Row],[🚫 Буллинг / кибербуллинг]]+P3_психолог[[#This Row],[📖 Оқудағы мәселелер / Проблемы в обучении]]+P3_психолог[[#This Row],[⚠️ Дағдарыстық жағдайлар / Кризисные ситуации]]+P3_психолог[[#This Row],[💬 Профилактикалық әңгіме / консультация / Профилактическая беседа / консультация]]+P3_психолог[[#This Row],[📌 Басқа / Прочее]]</f>
        <v>21</v>
      </c>
      <c r="M7" s="8"/>
      <c r="N7" s="8" t="s">
        <v>142</v>
      </c>
      <c r="O7" s="8"/>
      <c r="P7" s="8"/>
    </row>
    <row r="8" spans="1:16">
      <c r="A8" s="8">
        <f>IF(A7="ID",1,A7+1)</f>
        <v>7</v>
      </c>
      <c r="B8" s="8" t="s">
        <v>119</v>
      </c>
      <c r="C8" s="13">
        <v>45898</v>
      </c>
      <c r="D8" s="21">
        <v>45898.260381944398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f>P3_психолог[[#This Row],[🙂 Эмоциялық жағдай / Эмоциональное состояние]]+P3_психолог[[#This Row],[🤝 Қақтығыстар және қарым-қатынастар / Конфликты и взаимоотношения]]+P3_психолог[[#This Row],[🚫 Буллинг / кибербуллинг]]+P3_психолог[[#This Row],[📖 Оқудағы мәселелер / Проблемы в обучении]]+P3_психолог[[#This Row],[⚠️ Дағдарыстық жағдайлар / Кризисные ситуации]]+P3_психолог[[#This Row],[💬 Профилактикалық әңгіме / консультация / Профилактическая беседа / консультация]]+P3_психолог[[#This Row],[📌 Басқа / Прочее]]</f>
        <v>14</v>
      </c>
      <c r="M8" s="8"/>
      <c r="N8" s="8" t="s">
        <v>142</v>
      </c>
      <c r="O8" s="8"/>
      <c r="P8" s="8"/>
    </row>
    <row r="9" spans="1:16">
      <c r="A9" s="8">
        <f>IF(A8="ID",1,A8+1)</f>
        <v>8</v>
      </c>
      <c r="B9" s="8" t="s">
        <v>137</v>
      </c>
      <c r="C9" s="13">
        <v>45898</v>
      </c>
      <c r="D9" s="21">
        <v>45898.269745370402</v>
      </c>
      <c r="E9" s="8">
        <v>4</v>
      </c>
      <c r="F9" s="8">
        <v>4</v>
      </c>
      <c r="G9" s="8">
        <v>3</v>
      </c>
      <c r="H9" s="8">
        <v>3</v>
      </c>
      <c r="I9" s="8">
        <v>3</v>
      </c>
      <c r="J9" s="8">
        <v>3</v>
      </c>
      <c r="K9" s="8">
        <v>3</v>
      </c>
      <c r="L9" s="8">
        <f>P3_психолог[[#This Row],[🙂 Эмоциялық жағдай / Эмоциональное состояние]]+P3_психолог[[#This Row],[🤝 Қақтығыстар және қарым-қатынастар / Конфликты и взаимоотношения]]+P3_психолог[[#This Row],[🚫 Буллинг / кибербуллинг]]+P3_психолог[[#This Row],[📖 Оқудағы мәселелер / Проблемы в обучении]]+P3_психолог[[#This Row],[⚠️ Дағдарыстық жағдайлар / Кризисные ситуации]]+P3_психолог[[#This Row],[💬 Профилактикалық әңгіме / консультация / Профилактическая беседа / консультация]]+P3_психолог[[#This Row],[📌 Басқа / Прочее]]</f>
        <v>23</v>
      </c>
      <c r="M9" s="8"/>
      <c r="N9" s="8" t="s">
        <v>142</v>
      </c>
      <c r="O9" s="8"/>
      <c r="P9" s="8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6036-870E-43E4-BCEB-73987064771E}">
  <sheetPr>
    <tabColor rgb="FF00B050"/>
  </sheetPr>
  <dimension ref="A1:P14"/>
  <sheetViews>
    <sheetView workbookViewId="0">
      <selection activeCell="C11" sqref="C11"/>
    </sheetView>
  </sheetViews>
  <sheetFormatPr defaultRowHeight="15" customHeight="1"/>
  <cols>
    <col min="1" max="2" width="12.140625" bestFit="1" customWidth="1"/>
    <col min="3" max="3" width="14" bestFit="1" customWidth="1"/>
    <col min="4" max="4" width="10.7109375" bestFit="1" customWidth="1"/>
    <col min="5" max="8" width="10.7109375" customWidth="1"/>
    <col min="9" max="9" width="10.7109375" bestFit="1" customWidth="1"/>
    <col min="10" max="10" width="10.7109375" customWidth="1"/>
    <col min="11" max="11" width="10.7109375" bestFit="1" customWidth="1"/>
    <col min="12" max="12" width="10.7109375" customWidth="1"/>
    <col min="13" max="13" width="14.85546875" bestFit="1" customWidth="1"/>
  </cols>
  <sheetData>
    <row r="1" spans="1:16" ht="87">
      <c r="A1" s="9" t="s">
        <v>104</v>
      </c>
      <c r="B1" s="10" t="s">
        <v>105</v>
      </c>
      <c r="C1" s="10" t="s">
        <v>0</v>
      </c>
      <c r="D1" s="10" t="s">
        <v>106</v>
      </c>
      <c r="E1" s="18" t="s">
        <v>483</v>
      </c>
      <c r="F1" s="18" t="s">
        <v>484</v>
      </c>
      <c r="G1" s="18" t="s">
        <v>485</v>
      </c>
      <c r="H1" s="18" t="s">
        <v>486</v>
      </c>
      <c r="I1" s="18" t="s">
        <v>487</v>
      </c>
      <c r="J1" s="18" t="s">
        <v>488</v>
      </c>
      <c r="K1" s="18" t="s">
        <v>489</v>
      </c>
      <c r="L1" s="18" t="s">
        <v>490</v>
      </c>
      <c r="M1" s="10" t="s">
        <v>430</v>
      </c>
      <c r="N1" s="10" t="s">
        <v>116</v>
      </c>
      <c r="O1" s="10" t="s">
        <v>117</v>
      </c>
      <c r="P1" s="11" t="s">
        <v>431</v>
      </c>
    </row>
    <row r="2" spans="1:16">
      <c r="A2" s="8">
        <f>IF(A1="ID",1,A1+1)</f>
        <v>1</v>
      </c>
      <c r="B2" s="8" t="s">
        <v>160</v>
      </c>
      <c r="C2" s="13">
        <v>45891</v>
      </c>
      <c r="D2" s="21">
        <v>0.41806712962962961</v>
      </c>
      <c r="E2" s="8">
        <v>2</v>
      </c>
      <c r="F2" s="8">
        <v>3</v>
      </c>
      <c r="G2" s="8">
        <v>4</v>
      </c>
      <c r="H2" s="8">
        <v>5</v>
      </c>
      <c r="I2" s="8">
        <v>2</v>
      </c>
      <c r="J2" s="8">
        <v>3</v>
      </c>
      <c r="K2" s="8">
        <v>1</v>
      </c>
      <c r="L2" s="8"/>
      <c r="M2" s="8"/>
      <c r="N2" s="8" t="s">
        <v>142</v>
      </c>
      <c r="O2" s="8">
        <v>0</v>
      </c>
      <c r="P2" s="8">
        <v>0</v>
      </c>
    </row>
    <row r="3" spans="1:16" ht="15" customHeight="1">
      <c r="A3" s="8">
        <f>IF(A2="ID",1,A2+1)</f>
        <v>2</v>
      </c>
      <c r="B3" s="8" t="s">
        <v>119</v>
      </c>
      <c r="C3" s="13">
        <v>45892</v>
      </c>
      <c r="D3" s="21">
        <v>45898.323854166701</v>
      </c>
      <c r="E3" s="8">
        <v>2</v>
      </c>
      <c r="F3" s="8">
        <v>2</v>
      </c>
      <c r="G3" s="8">
        <v>2</v>
      </c>
      <c r="H3" s="8">
        <v>2</v>
      </c>
      <c r="I3" s="8">
        <v>2</v>
      </c>
      <c r="J3" s="8">
        <v>2</v>
      </c>
      <c r="K3" s="8">
        <v>2</v>
      </c>
      <c r="L3" s="8"/>
      <c r="M3" s="8"/>
      <c r="N3" s="8" t="s">
        <v>142</v>
      </c>
      <c r="O3" s="8"/>
      <c r="P3" s="8"/>
    </row>
    <row r="4" spans="1:16" ht="15" customHeight="1">
      <c r="A4" s="8">
        <f>IF(A3="ID",1,A3+1)</f>
        <v>3</v>
      </c>
      <c r="B4" s="8" t="s">
        <v>48</v>
      </c>
      <c r="C4" s="13">
        <v>45893</v>
      </c>
      <c r="D4" s="21">
        <v>45898.324155092603</v>
      </c>
      <c r="E4" s="8">
        <v>1</v>
      </c>
      <c r="F4" s="8">
        <v>2</v>
      </c>
      <c r="G4" s="8">
        <v>2</v>
      </c>
      <c r="H4" s="8">
        <v>1</v>
      </c>
      <c r="I4" s="8">
        <v>2</v>
      </c>
      <c r="J4" s="8">
        <v>2</v>
      </c>
      <c r="K4" s="8">
        <v>2</v>
      </c>
      <c r="L4" s="8"/>
      <c r="M4" s="8"/>
      <c r="N4" s="8" t="s">
        <v>142</v>
      </c>
      <c r="O4" s="8"/>
      <c r="P4" s="8"/>
    </row>
    <row r="5" spans="1:16" ht="15" customHeight="1">
      <c r="A5" s="8">
        <f>IF(A4="ID",1,A4+1)</f>
        <v>4</v>
      </c>
      <c r="B5" s="8" t="s">
        <v>40</v>
      </c>
      <c r="C5" s="13">
        <v>45894</v>
      </c>
      <c r="D5" s="21">
        <v>45898.324502314797</v>
      </c>
      <c r="E5" s="8">
        <v>2</v>
      </c>
      <c r="F5" s="8">
        <v>2</v>
      </c>
      <c r="G5" s="8">
        <v>3</v>
      </c>
      <c r="H5" s="8">
        <v>1</v>
      </c>
      <c r="I5" s="8">
        <v>3</v>
      </c>
      <c r="J5" s="8">
        <v>1</v>
      </c>
      <c r="K5" s="8">
        <v>2</v>
      </c>
      <c r="L5" s="8"/>
      <c r="M5" s="8"/>
      <c r="N5" s="8" t="s">
        <v>142</v>
      </c>
      <c r="O5" s="8"/>
      <c r="P5" s="8"/>
    </row>
    <row r="6" spans="1:16" ht="15" customHeight="1">
      <c r="A6" s="8">
        <f>IF(A5="ID",1,A5+1)</f>
        <v>5</v>
      </c>
      <c r="B6" s="8" t="s">
        <v>134</v>
      </c>
      <c r="C6" s="13">
        <v>45894</v>
      </c>
      <c r="D6" s="21">
        <v>45898.324861111098</v>
      </c>
      <c r="E6" s="8">
        <v>3</v>
      </c>
      <c r="F6" s="8">
        <v>3</v>
      </c>
      <c r="G6" s="8">
        <v>2</v>
      </c>
      <c r="H6" s="8">
        <v>2</v>
      </c>
      <c r="I6" s="8">
        <v>3</v>
      </c>
      <c r="J6" s="8">
        <v>1</v>
      </c>
      <c r="K6" s="8">
        <v>3</v>
      </c>
      <c r="L6" s="8"/>
      <c r="M6" s="8"/>
      <c r="N6" s="8" t="s">
        <v>142</v>
      </c>
      <c r="O6" s="8"/>
      <c r="P6" s="8"/>
    </row>
    <row r="7" spans="1:16" ht="15" customHeight="1">
      <c r="A7" s="8">
        <f>IF(A6="ID",1,A6+1)</f>
        <v>6</v>
      </c>
      <c r="B7" s="8" t="s">
        <v>54</v>
      </c>
      <c r="C7" s="13">
        <v>45895</v>
      </c>
      <c r="D7" s="21">
        <v>45898.325277777803</v>
      </c>
      <c r="E7" s="8">
        <v>1</v>
      </c>
      <c r="F7" s="8">
        <v>2</v>
      </c>
      <c r="G7" s="8">
        <v>3</v>
      </c>
      <c r="H7" s="8">
        <v>2</v>
      </c>
      <c r="I7" s="8">
        <v>1</v>
      </c>
      <c r="J7" s="8">
        <v>3</v>
      </c>
      <c r="K7" s="8">
        <v>3</v>
      </c>
      <c r="L7" s="8"/>
      <c r="M7" s="8"/>
      <c r="N7" s="8" t="s">
        <v>142</v>
      </c>
      <c r="O7" s="8"/>
      <c r="P7" s="8"/>
    </row>
    <row r="8" spans="1:16" ht="15" customHeight="1">
      <c r="A8" s="8">
        <f>IF(A7="ID",1,A7+1)</f>
        <v>7</v>
      </c>
      <c r="B8" s="8" t="s">
        <v>99</v>
      </c>
      <c r="C8" s="13">
        <v>45895</v>
      </c>
      <c r="D8" s="21">
        <v>45898.325578703698</v>
      </c>
      <c r="E8" s="8">
        <v>3</v>
      </c>
      <c r="F8" s="8">
        <v>3</v>
      </c>
      <c r="G8" s="8">
        <v>3</v>
      </c>
      <c r="H8" s="8">
        <v>3</v>
      </c>
      <c r="I8" s="8"/>
      <c r="J8" s="8">
        <v>3</v>
      </c>
      <c r="K8" s="8"/>
      <c r="L8" s="8"/>
      <c r="M8" s="8"/>
      <c r="N8" s="8" t="s">
        <v>142</v>
      </c>
      <c r="O8" s="8"/>
      <c r="P8" s="8"/>
    </row>
    <row r="9" spans="1:16" ht="15" customHeight="1">
      <c r="A9" s="8">
        <f>IF(A8="ID",1,A8+1)</f>
        <v>8</v>
      </c>
      <c r="B9" s="8" t="s">
        <v>64</v>
      </c>
      <c r="C9" s="13">
        <v>45895</v>
      </c>
      <c r="D9" s="21">
        <v>45898.325868055603</v>
      </c>
      <c r="E9" s="8">
        <v>2</v>
      </c>
      <c r="F9" s="8"/>
      <c r="G9" s="8"/>
      <c r="H9" s="8">
        <v>2</v>
      </c>
      <c r="I9" s="8"/>
      <c r="J9" s="8"/>
      <c r="K9" s="8"/>
      <c r="L9" s="8"/>
      <c r="M9" s="8"/>
      <c r="N9" s="8" t="s">
        <v>142</v>
      </c>
      <c r="O9" s="8"/>
      <c r="P9" s="8"/>
    </row>
    <row r="10" spans="1:16" ht="15" customHeight="1">
      <c r="A10" s="8">
        <f>IF(A9="ID",1,A9+1)</f>
        <v>9</v>
      </c>
      <c r="B10" s="8" t="s">
        <v>175</v>
      </c>
      <c r="C10" s="13">
        <v>45896</v>
      </c>
      <c r="D10" s="21">
        <v>45898.326134259303</v>
      </c>
      <c r="E10" s="8"/>
      <c r="F10" s="8"/>
      <c r="G10" s="8"/>
      <c r="H10" s="8"/>
      <c r="I10" s="8">
        <v>3</v>
      </c>
      <c r="J10" s="8"/>
      <c r="K10" s="8"/>
      <c r="L10" s="8"/>
      <c r="M10" s="8"/>
      <c r="N10" s="8" t="s">
        <v>142</v>
      </c>
      <c r="O10" s="8"/>
      <c r="P10" s="8"/>
    </row>
    <row r="11" spans="1:16" ht="15" customHeight="1">
      <c r="A11" s="8">
        <f>IF(A10="ID",1,A10+1)</f>
        <v>10</v>
      </c>
      <c r="B11" s="8" t="s">
        <v>162</v>
      </c>
      <c r="C11" s="13">
        <v>45898</v>
      </c>
      <c r="D11" s="21">
        <v>45898.326655092598</v>
      </c>
      <c r="E11" s="8"/>
      <c r="F11" s="8"/>
      <c r="G11" s="8"/>
      <c r="H11" s="8">
        <v>3</v>
      </c>
      <c r="I11" s="8">
        <v>1</v>
      </c>
      <c r="J11" s="8">
        <v>3</v>
      </c>
      <c r="K11" s="8"/>
      <c r="L11" s="8"/>
      <c r="M11" s="8"/>
      <c r="N11" s="8" t="s">
        <v>142</v>
      </c>
      <c r="O11" s="8"/>
      <c r="P11" s="8"/>
    </row>
    <row r="12" spans="1:16" ht="15" customHeight="1">
      <c r="A12" s="8">
        <f>IF(A11="ID",1,A11+1)</f>
        <v>11</v>
      </c>
      <c r="B12" s="8" t="s">
        <v>137</v>
      </c>
      <c r="C12" s="13">
        <v>45898</v>
      </c>
      <c r="D12" s="21">
        <v>45898.326932870397</v>
      </c>
      <c r="E12" s="8">
        <v>2</v>
      </c>
      <c r="F12" s="8">
        <v>2</v>
      </c>
      <c r="G12" s="8"/>
      <c r="H12" s="8"/>
      <c r="I12" s="8"/>
      <c r="J12" s="8"/>
      <c r="K12" s="8"/>
      <c r="L12" s="8"/>
      <c r="M12" s="8"/>
      <c r="N12" s="8" t="s">
        <v>142</v>
      </c>
      <c r="O12" s="8"/>
      <c r="P12" s="8"/>
    </row>
    <row r="13" spans="1:16" ht="15" customHeight="1">
      <c r="A13" s="8">
        <f>IF(A12="ID",1,A12+1)</f>
        <v>12</v>
      </c>
      <c r="B13" s="8" t="s">
        <v>160</v>
      </c>
      <c r="C13" s="13">
        <v>45898</v>
      </c>
      <c r="D13" s="21">
        <v>45898.327210648102</v>
      </c>
      <c r="E13" s="8"/>
      <c r="F13" s="8"/>
      <c r="G13" s="8">
        <v>2</v>
      </c>
      <c r="H13" s="8"/>
      <c r="I13" s="8">
        <v>2</v>
      </c>
      <c r="J13" s="8"/>
      <c r="K13" s="8"/>
      <c r="L13" s="8"/>
      <c r="M13" s="8"/>
      <c r="N13" s="8" t="s">
        <v>142</v>
      </c>
      <c r="O13" s="8"/>
      <c r="P13" s="8"/>
    </row>
    <row r="14" spans="1:16" ht="15" customHeight="1">
      <c r="A14" s="8">
        <f>IF(A13="ID",1,A13+1)</f>
        <v>13</v>
      </c>
      <c r="B14" s="8" t="s">
        <v>138</v>
      </c>
      <c r="C14" s="13">
        <v>45898</v>
      </c>
      <c r="D14" s="21">
        <v>45898.3275810185</v>
      </c>
      <c r="E14" s="8">
        <v>2</v>
      </c>
      <c r="F14" s="8">
        <v>2</v>
      </c>
      <c r="G14" s="8">
        <v>2</v>
      </c>
      <c r="H14" s="8">
        <v>2</v>
      </c>
      <c r="I14" s="8">
        <v>2</v>
      </c>
      <c r="J14" s="8">
        <v>3</v>
      </c>
      <c r="K14" s="8">
        <v>3</v>
      </c>
      <c r="L14" s="8"/>
      <c r="M14" s="8"/>
      <c r="N14" s="8" t="s">
        <v>142</v>
      </c>
      <c r="O14" s="8"/>
      <c r="P14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853E-0036-4440-BCA4-2D48BDA9B2A3}">
  <dimension ref="A1:AM17"/>
  <sheetViews>
    <sheetView workbookViewId="0">
      <selection activeCell="B21" sqref="B21"/>
    </sheetView>
  </sheetViews>
  <sheetFormatPr defaultRowHeight="14.45"/>
  <cols>
    <col min="1" max="1" width="15" bestFit="1" customWidth="1"/>
    <col min="2" max="2" width="43.85546875" bestFit="1" customWidth="1"/>
    <col min="3" max="3" width="24.7109375" bestFit="1" customWidth="1"/>
    <col min="4" max="4" width="55.140625" bestFit="1" customWidth="1"/>
    <col min="5" max="5" width="58.42578125" bestFit="1" customWidth="1"/>
    <col min="6" max="6" width="12.42578125" bestFit="1" customWidth="1"/>
    <col min="7" max="7" width="17" bestFit="1" customWidth="1"/>
    <col min="8" max="8" width="20.140625" bestFit="1" customWidth="1"/>
    <col min="9" max="9" width="80.7109375" bestFit="1" customWidth="1"/>
    <col min="10" max="10" width="18.42578125" bestFit="1" customWidth="1"/>
    <col min="11" max="11" width="18.5703125" bestFit="1" customWidth="1"/>
    <col min="12" max="12" width="22.85546875" bestFit="1" customWidth="1"/>
    <col min="13" max="13" width="75.85546875" bestFit="1" customWidth="1"/>
    <col min="14" max="14" width="20.42578125" bestFit="1" customWidth="1"/>
    <col min="15" max="15" width="12.140625" bestFit="1" customWidth="1"/>
    <col min="16" max="16" width="53.140625" bestFit="1" customWidth="1"/>
    <col min="17" max="17" width="60.5703125" bestFit="1" customWidth="1"/>
    <col min="18" max="18" width="17.5703125" bestFit="1" customWidth="1"/>
    <col min="19" max="19" width="15.42578125" bestFit="1" customWidth="1"/>
    <col min="20" max="20" width="9.140625" bestFit="1" customWidth="1"/>
    <col min="21" max="21" width="61" bestFit="1" customWidth="1"/>
    <col min="22" max="22" width="59.85546875" bestFit="1" customWidth="1"/>
    <col min="23" max="23" width="24.42578125" bestFit="1" customWidth="1"/>
    <col min="24" max="24" width="41.28515625" bestFit="1" customWidth="1"/>
    <col min="25" max="25" width="15.85546875" bestFit="1" customWidth="1"/>
    <col min="26" max="26" width="42.140625" bestFit="1" customWidth="1"/>
    <col min="27" max="27" width="12.42578125" bestFit="1" customWidth="1"/>
    <col min="28" max="28" width="17.140625" bestFit="1" customWidth="1"/>
    <col min="29" max="29" width="13.42578125" bestFit="1" customWidth="1"/>
    <col min="30" max="30" width="11.85546875" bestFit="1" customWidth="1"/>
    <col min="31" max="31" width="12.28515625" bestFit="1" customWidth="1"/>
    <col min="32" max="32" width="33" bestFit="1" customWidth="1"/>
    <col min="33" max="33" width="63.85546875" bestFit="1" customWidth="1"/>
    <col min="34" max="34" width="22.28515625" bestFit="1" customWidth="1"/>
    <col min="35" max="35" width="50" bestFit="1" customWidth="1"/>
    <col min="36" max="36" width="21.7109375" bestFit="1" customWidth="1"/>
    <col min="37" max="37" width="11.7109375" bestFit="1" customWidth="1"/>
    <col min="38" max="38" width="15" bestFit="1" customWidth="1"/>
    <col min="39" max="39" width="13.5703125" bestFit="1" customWidth="1"/>
  </cols>
  <sheetData>
    <row r="1" spans="1:3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</row>
    <row r="2" spans="1:39">
      <c r="A2" s="26">
        <v>45893.432476851849</v>
      </c>
      <c r="B2" t="s">
        <v>40</v>
      </c>
      <c r="C2" t="s">
        <v>41</v>
      </c>
      <c r="D2" t="s">
        <v>42</v>
      </c>
      <c r="E2" t="s">
        <v>43</v>
      </c>
      <c r="F2">
        <v>3</v>
      </c>
      <c r="H2">
        <v>2</v>
      </c>
      <c r="I2" t="s">
        <v>44</v>
      </c>
      <c r="J2" t="s">
        <v>45</v>
      </c>
      <c r="S2" s="27"/>
      <c r="AK2" t="s">
        <v>46</v>
      </c>
      <c r="AL2" t="s">
        <v>47</v>
      </c>
      <c r="AM2" t="s">
        <v>46</v>
      </c>
    </row>
    <row r="3" spans="1:39">
      <c r="A3" s="26">
        <v>45893.433275462965</v>
      </c>
      <c r="B3" t="s">
        <v>48</v>
      </c>
      <c r="C3" t="s">
        <v>49</v>
      </c>
      <c r="D3" t="s">
        <v>42</v>
      </c>
      <c r="E3" t="s">
        <v>50</v>
      </c>
      <c r="F3">
        <v>3</v>
      </c>
      <c r="H3">
        <v>3</v>
      </c>
      <c r="K3" t="s">
        <v>51</v>
      </c>
      <c r="L3" t="s">
        <v>52</v>
      </c>
      <c r="S3" s="27"/>
      <c r="AK3" t="s">
        <v>53</v>
      </c>
      <c r="AL3" t="s">
        <v>47</v>
      </c>
      <c r="AM3" t="s">
        <v>53</v>
      </c>
    </row>
    <row r="4" spans="1:39">
      <c r="A4" s="26">
        <v>45893.433831018519</v>
      </c>
      <c r="B4" t="s">
        <v>54</v>
      </c>
      <c r="C4" t="s">
        <v>55</v>
      </c>
      <c r="D4" t="s">
        <v>56</v>
      </c>
      <c r="M4" t="s">
        <v>57</v>
      </c>
      <c r="S4" s="27"/>
      <c r="AK4" t="s">
        <v>57</v>
      </c>
      <c r="AL4" t="s">
        <v>47</v>
      </c>
      <c r="AM4" t="s">
        <v>57</v>
      </c>
    </row>
    <row r="5" spans="1:39">
      <c r="A5" s="26">
        <v>45893.434571759259</v>
      </c>
      <c r="B5" t="s">
        <v>40</v>
      </c>
      <c r="C5" t="s">
        <v>41</v>
      </c>
      <c r="D5" t="s">
        <v>58</v>
      </c>
      <c r="N5">
        <v>9</v>
      </c>
      <c r="O5" t="s">
        <v>59</v>
      </c>
      <c r="P5" t="s">
        <v>60</v>
      </c>
      <c r="Q5" t="s">
        <v>61</v>
      </c>
      <c r="R5" t="s">
        <v>62</v>
      </c>
      <c r="S5" s="27">
        <v>45901</v>
      </c>
      <c r="AK5" t="s">
        <v>63</v>
      </c>
      <c r="AL5" t="s">
        <v>47</v>
      </c>
      <c r="AM5" t="s">
        <v>63</v>
      </c>
    </row>
    <row r="6" spans="1:39">
      <c r="A6" s="26">
        <v>45893.435057870367</v>
      </c>
      <c r="B6" t="s">
        <v>64</v>
      </c>
      <c r="C6" t="s">
        <v>55</v>
      </c>
      <c r="D6" t="s">
        <v>58</v>
      </c>
      <c r="N6">
        <v>11</v>
      </c>
      <c r="O6" t="s">
        <v>65</v>
      </c>
      <c r="P6" t="s">
        <v>66</v>
      </c>
      <c r="S6" s="27"/>
      <c r="V6" t="s">
        <v>67</v>
      </c>
      <c r="W6">
        <v>6</v>
      </c>
      <c r="AK6" t="s">
        <v>68</v>
      </c>
      <c r="AL6" t="s">
        <v>47</v>
      </c>
      <c r="AM6" t="s">
        <v>68</v>
      </c>
    </row>
    <row r="7" spans="1:39">
      <c r="A7" s="26">
        <v>45893.435543981483</v>
      </c>
      <c r="B7" t="s">
        <v>48</v>
      </c>
      <c r="C7" t="s">
        <v>41</v>
      </c>
      <c r="D7" t="s">
        <v>58</v>
      </c>
      <c r="N7">
        <v>9</v>
      </c>
      <c r="O7" t="s">
        <v>69</v>
      </c>
      <c r="P7" t="s">
        <v>70</v>
      </c>
      <c r="S7" s="27"/>
      <c r="T7" t="s">
        <v>71</v>
      </c>
      <c r="U7" t="s">
        <v>72</v>
      </c>
      <c r="AK7" t="s">
        <v>73</v>
      </c>
      <c r="AL7" t="s">
        <v>47</v>
      </c>
      <c r="AM7" t="s">
        <v>73</v>
      </c>
    </row>
    <row r="8" spans="1:39">
      <c r="A8" s="26">
        <v>45893.43959490741</v>
      </c>
      <c r="B8" t="s">
        <v>74</v>
      </c>
      <c r="C8" t="s">
        <v>41</v>
      </c>
      <c r="D8" t="s">
        <v>75</v>
      </c>
      <c r="S8" s="27"/>
      <c r="Z8" t="s">
        <v>76</v>
      </c>
      <c r="AA8">
        <v>0</v>
      </c>
      <c r="AB8">
        <v>0</v>
      </c>
      <c r="AC8">
        <v>0</v>
      </c>
      <c r="AK8" t="s">
        <v>77</v>
      </c>
      <c r="AL8" t="s">
        <v>78</v>
      </c>
    </row>
    <row r="9" spans="1:39">
      <c r="A9" s="26">
        <v>45893.45244212963</v>
      </c>
      <c r="B9" t="s">
        <v>64</v>
      </c>
      <c r="C9" t="s">
        <v>41</v>
      </c>
      <c r="D9" t="s">
        <v>79</v>
      </c>
      <c r="S9" s="27"/>
      <c r="AF9" t="s">
        <v>80</v>
      </c>
      <c r="AG9" t="s">
        <v>81</v>
      </c>
      <c r="AH9">
        <v>9094209</v>
      </c>
      <c r="AK9" t="s">
        <v>82</v>
      </c>
      <c r="AL9" t="s">
        <v>78</v>
      </c>
    </row>
    <row r="10" spans="1:39">
      <c r="A10" s="26">
        <v>45893.98337962963</v>
      </c>
      <c r="B10" t="s">
        <v>54</v>
      </c>
      <c r="C10" t="s">
        <v>55</v>
      </c>
      <c r="D10" t="s">
        <v>75</v>
      </c>
      <c r="S10" s="27"/>
      <c r="Z10" t="s">
        <v>83</v>
      </c>
      <c r="AA10">
        <v>1234</v>
      </c>
      <c r="AB10">
        <v>1234</v>
      </c>
      <c r="AC10">
        <v>1234</v>
      </c>
      <c r="AK10" t="s">
        <v>84</v>
      </c>
      <c r="AL10" t="s">
        <v>47</v>
      </c>
      <c r="AM10" t="s">
        <v>84</v>
      </c>
    </row>
    <row r="11" spans="1:39">
      <c r="A11" s="26">
        <v>45893.994444444441</v>
      </c>
      <c r="B11" t="s">
        <v>54</v>
      </c>
      <c r="C11" t="s">
        <v>41</v>
      </c>
      <c r="D11" t="s">
        <v>58</v>
      </c>
      <c r="N11">
        <v>8</v>
      </c>
      <c r="O11" t="s">
        <v>85</v>
      </c>
      <c r="P11" t="s">
        <v>60</v>
      </c>
      <c r="Q11" t="s">
        <v>86</v>
      </c>
      <c r="S11" s="27"/>
      <c r="AK11" t="s">
        <v>87</v>
      </c>
      <c r="AL11" t="s">
        <v>47</v>
      </c>
      <c r="AM11" t="s">
        <v>88</v>
      </c>
    </row>
    <row r="12" spans="1:39">
      <c r="A12" s="26">
        <v>45894.002511574072</v>
      </c>
      <c r="B12" t="s">
        <v>40</v>
      </c>
      <c r="C12" t="s">
        <v>55</v>
      </c>
      <c r="D12" t="s">
        <v>79</v>
      </c>
      <c r="S12" s="27"/>
      <c r="AF12" t="s">
        <v>89</v>
      </c>
      <c r="AI12" t="s">
        <v>90</v>
      </c>
      <c r="AK12" t="s">
        <v>91</v>
      </c>
      <c r="AL12" t="s">
        <v>78</v>
      </c>
    </row>
    <row r="13" spans="1:39">
      <c r="A13" s="26">
        <v>45894.003564814811</v>
      </c>
      <c r="B13" t="s">
        <v>54</v>
      </c>
      <c r="C13" t="s">
        <v>55</v>
      </c>
      <c r="D13" t="s">
        <v>56</v>
      </c>
      <c r="M13" t="s">
        <v>92</v>
      </c>
      <c r="S13" s="27"/>
      <c r="AK13" t="s">
        <v>93</v>
      </c>
      <c r="AL13" t="s">
        <v>78</v>
      </c>
    </row>
    <row r="14" spans="1:39">
      <c r="A14" s="26">
        <v>45894.015960648147</v>
      </c>
      <c r="B14" t="s">
        <v>48</v>
      </c>
      <c r="C14" t="s">
        <v>41</v>
      </c>
      <c r="D14" t="s">
        <v>58</v>
      </c>
      <c r="N14">
        <v>1</v>
      </c>
      <c r="O14" t="s">
        <v>94</v>
      </c>
      <c r="P14" t="s">
        <v>60</v>
      </c>
      <c r="Q14" t="s">
        <v>86</v>
      </c>
      <c r="S14" s="27"/>
      <c r="AK14" t="s">
        <v>95</v>
      </c>
      <c r="AL14" t="s">
        <v>78</v>
      </c>
    </row>
    <row r="15" spans="1:39">
      <c r="A15" s="26">
        <v>45894.020856481482</v>
      </c>
      <c r="B15" t="s">
        <v>40</v>
      </c>
      <c r="C15" t="s">
        <v>55</v>
      </c>
      <c r="D15" t="s">
        <v>96</v>
      </c>
      <c r="S15" s="27"/>
      <c r="X15" t="s">
        <v>97</v>
      </c>
      <c r="Y15" t="s">
        <v>98</v>
      </c>
      <c r="AK15" t="s">
        <v>95</v>
      </c>
      <c r="AL15" t="s">
        <v>78</v>
      </c>
    </row>
    <row r="16" spans="1:39">
      <c r="A16" s="26">
        <v>45894.021967592591</v>
      </c>
      <c r="B16" t="s">
        <v>99</v>
      </c>
      <c r="C16" t="s">
        <v>55</v>
      </c>
      <c r="D16" t="s">
        <v>42</v>
      </c>
      <c r="E16" t="s">
        <v>100</v>
      </c>
      <c r="F16">
        <v>1</v>
      </c>
      <c r="G16" t="s">
        <v>95</v>
      </c>
      <c r="I16" t="s">
        <v>101</v>
      </c>
      <c r="J16" t="s">
        <v>45</v>
      </c>
      <c r="S16" s="27"/>
      <c r="AK16" t="s">
        <v>95</v>
      </c>
      <c r="AL16" t="s">
        <v>78</v>
      </c>
    </row>
    <row r="17" spans="1:38">
      <c r="A17" s="26">
        <v>45894.024039351854</v>
      </c>
      <c r="B17" t="s">
        <v>54</v>
      </c>
      <c r="C17" t="s">
        <v>55</v>
      </c>
      <c r="D17" t="s">
        <v>58</v>
      </c>
      <c r="N17">
        <v>1</v>
      </c>
      <c r="O17" t="s">
        <v>102</v>
      </c>
      <c r="P17" t="s">
        <v>60</v>
      </c>
      <c r="Q17" t="s">
        <v>86</v>
      </c>
      <c r="S17" s="27"/>
      <c r="AK17" t="s">
        <v>103</v>
      </c>
      <c r="AL17" t="s">
        <v>78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9E03-1C14-4268-94DD-0147AA3CF7E6}">
  <dimension ref="A1:N2"/>
  <sheetViews>
    <sheetView workbookViewId="0">
      <selection activeCell="E1" sqref="E1"/>
    </sheetView>
  </sheetViews>
  <sheetFormatPr defaultRowHeight="14.45"/>
  <cols>
    <col min="1" max="2" width="12.140625" bestFit="1" customWidth="1"/>
    <col min="3" max="3" width="14" bestFit="1" customWidth="1"/>
    <col min="4" max="4" width="10.7109375" bestFit="1" customWidth="1"/>
    <col min="5" max="8" width="10.7109375" customWidth="1"/>
    <col min="9" max="9" width="10.7109375" bestFit="1" customWidth="1"/>
    <col min="10" max="10" width="10.7109375" customWidth="1"/>
    <col min="11" max="11" width="14.85546875" bestFit="1" customWidth="1"/>
  </cols>
  <sheetData>
    <row r="1" spans="1:14" ht="63.95">
      <c r="A1" s="9" t="s">
        <v>104</v>
      </c>
      <c r="B1" s="10" t="s">
        <v>105</v>
      </c>
      <c r="C1" s="10" t="s">
        <v>0</v>
      </c>
      <c r="D1" s="10" t="s">
        <v>106</v>
      </c>
      <c r="E1" s="18" t="s">
        <v>491</v>
      </c>
      <c r="F1" s="18" t="s">
        <v>492</v>
      </c>
      <c r="G1" s="18" t="s">
        <v>493</v>
      </c>
      <c r="H1" s="18" t="s">
        <v>494</v>
      </c>
      <c r="I1" s="18" t="s">
        <v>495</v>
      </c>
      <c r="J1" s="18" t="s">
        <v>489</v>
      </c>
      <c r="K1" s="10" t="s">
        <v>430</v>
      </c>
      <c r="L1" s="10" t="s">
        <v>116</v>
      </c>
      <c r="M1" s="10" t="s">
        <v>117</v>
      </c>
      <c r="N1" s="11" t="s">
        <v>431</v>
      </c>
    </row>
    <row r="2" spans="1:14">
      <c r="A2" s="8">
        <f>IF(A1="ID",1,A1+1)</f>
        <v>1</v>
      </c>
      <c r="B2" s="8" t="s">
        <v>48</v>
      </c>
      <c r="C2" s="13">
        <v>45891</v>
      </c>
      <c r="D2" s="21">
        <v>0.78113425925925928</v>
      </c>
      <c r="E2" s="8">
        <v>12</v>
      </c>
      <c r="F2" s="8">
        <v>12</v>
      </c>
      <c r="G2" s="8">
        <v>12</v>
      </c>
      <c r="H2" s="8">
        <v>12</v>
      </c>
      <c r="I2" s="8">
        <v>12</v>
      </c>
      <c r="J2" s="8">
        <v>12</v>
      </c>
      <c r="K2" s="8"/>
      <c r="L2" s="8" t="s">
        <v>142</v>
      </c>
      <c r="M2" s="8">
        <v>12</v>
      </c>
      <c r="N2" s="8">
        <v>12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AEAF-AB38-4738-BCC2-D1E6792C6A62}">
  <dimension ref="A1:B13"/>
  <sheetViews>
    <sheetView workbookViewId="0">
      <selection activeCell="A9" sqref="A9"/>
    </sheetView>
  </sheetViews>
  <sheetFormatPr defaultRowHeight="14.45"/>
  <cols>
    <col min="1" max="1" width="50.28515625" bestFit="1" customWidth="1"/>
  </cols>
  <sheetData>
    <row r="1" spans="1:2">
      <c r="A1" t="s">
        <v>496</v>
      </c>
    </row>
    <row r="2" spans="1:2">
      <c r="A2" s="14" t="s">
        <v>497</v>
      </c>
      <c r="B2" s="43"/>
    </row>
    <row r="3" spans="1:2">
      <c r="A3" s="14" t="s">
        <v>48</v>
      </c>
      <c r="B3" s="43"/>
    </row>
    <row r="4" spans="1:2">
      <c r="A4" s="14" t="s">
        <v>40</v>
      </c>
      <c r="B4" s="43"/>
    </row>
    <row r="5" spans="1:2">
      <c r="A5" s="14" t="s">
        <v>134</v>
      </c>
      <c r="B5" s="43"/>
    </row>
    <row r="6" spans="1:2">
      <c r="A6" s="14" t="s">
        <v>54</v>
      </c>
      <c r="B6" s="43"/>
    </row>
    <row r="7" spans="1:2">
      <c r="A7" s="14" t="s">
        <v>99</v>
      </c>
      <c r="B7" s="43"/>
    </row>
    <row r="8" spans="1:2">
      <c r="A8" s="14" t="s">
        <v>64</v>
      </c>
    </row>
    <row r="9" spans="1:2">
      <c r="A9" s="14" t="s">
        <v>175</v>
      </c>
    </row>
    <row r="10" spans="1:2">
      <c r="A10" s="14" t="s">
        <v>162</v>
      </c>
    </row>
    <row r="11" spans="1:2">
      <c r="A11" s="14" t="s">
        <v>137</v>
      </c>
    </row>
    <row r="12" spans="1:2">
      <c r="A12" s="14" t="s">
        <v>160</v>
      </c>
    </row>
    <row r="13" spans="1:2">
      <c r="A13" s="14" t="s">
        <v>138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E29E4-13AC-4BEA-A2DD-2FB336B9C42C}">
  <dimension ref="A1:A13"/>
  <sheetViews>
    <sheetView workbookViewId="0">
      <selection activeCell="G17" sqref="G17"/>
    </sheetView>
  </sheetViews>
  <sheetFormatPr defaultRowHeight="14.45"/>
  <cols>
    <col min="1" max="1" width="12.140625" bestFit="1" customWidth="1"/>
  </cols>
  <sheetData>
    <row r="1" spans="1:1">
      <c r="A1" s="15" t="s">
        <v>498</v>
      </c>
    </row>
    <row r="2" spans="1:1">
      <c r="A2" s="16" t="s">
        <v>129</v>
      </c>
    </row>
    <row r="3" spans="1:1">
      <c r="A3" s="17" t="s">
        <v>120</v>
      </c>
    </row>
    <row r="4" spans="1:1">
      <c r="A4" s="16" t="s">
        <v>124</v>
      </c>
    </row>
    <row r="5" spans="1:1">
      <c r="A5" s="25" t="s">
        <v>139</v>
      </c>
    </row>
    <row r="6" spans="1:1">
      <c r="A6" s="25" t="s">
        <v>156</v>
      </c>
    </row>
    <row r="7" spans="1:1">
      <c r="A7" s="25" t="s">
        <v>141</v>
      </c>
    </row>
    <row r="8" spans="1:1">
      <c r="A8" s="25" t="s">
        <v>159</v>
      </c>
    </row>
    <row r="9" spans="1:1">
      <c r="A9" s="25" t="s">
        <v>379</v>
      </c>
    </row>
    <row r="10" spans="1:1">
      <c r="A10" s="25" t="s">
        <v>153</v>
      </c>
    </row>
    <row r="11" spans="1:1">
      <c r="A11" s="25" t="s">
        <v>499</v>
      </c>
    </row>
    <row r="12" spans="1:1">
      <c r="A12" s="25" t="s">
        <v>474</v>
      </c>
    </row>
    <row r="13" spans="1:1">
      <c r="A13" s="25" t="s">
        <v>353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92"/>
  <sheetViews>
    <sheetView topLeftCell="G71" workbookViewId="0">
      <selection activeCell="G71" sqref="G71"/>
    </sheetView>
  </sheetViews>
  <sheetFormatPr defaultRowHeight="15" customHeight="1"/>
  <cols>
    <col min="3" max="3" width="11.140625" style="41" customWidth="1"/>
    <col min="4" max="4" width="11.85546875" bestFit="1" customWidth="1"/>
    <col min="16" max="16" width="17.140625" bestFit="1" customWidth="1"/>
  </cols>
  <sheetData>
    <row r="1" spans="1:16" ht="87">
      <c r="A1" t="s">
        <v>104</v>
      </c>
      <c r="B1" t="s">
        <v>105</v>
      </c>
      <c r="C1" s="38" t="s">
        <v>0</v>
      </c>
      <c r="D1" s="1" t="s">
        <v>106</v>
      </c>
      <c r="E1" s="1" t="s">
        <v>107</v>
      </c>
      <c r="F1" s="37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t="s">
        <v>118</v>
      </c>
    </row>
    <row r="2" spans="1:16" ht="15" customHeight="1">
      <c r="A2">
        <f t="shared" ref="A2:A20" si="0">IF(A1="ID",1,A1+1)</f>
        <v>1</v>
      </c>
      <c r="B2" t="s">
        <v>119</v>
      </c>
      <c r="C2" s="39">
        <v>45883</v>
      </c>
      <c r="D2" s="22">
        <v>0.13599537037037038</v>
      </c>
      <c r="E2" s="3" t="s">
        <v>120</v>
      </c>
      <c r="F2" s="2">
        <f t="shared" ref="F2:F25" si="1">IF(H2&lt;&gt;0,1,0)</f>
        <v>1</v>
      </c>
      <c r="G2" s="2"/>
      <c r="H2" s="2">
        <v>405</v>
      </c>
      <c r="I2" s="2" t="s">
        <v>121</v>
      </c>
      <c r="J2" s="2" t="s">
        <v>122</v>
      </c>
      <c r="K2" s="2"/>
      <c r="L2" s="2"/>
      <c r="M2" s="2"/>
      <c r="N2" s="2" t="s">
        <v>123</v>
      </c>
      <c r="O2" s="2"/>
      <c r="P2">
        <v>87019247106</v>
      </c>
    </row>
    <row r="3" spans="1:16" ht="15" customHeight="1">
      <c r="A3">
        <f t="shared" si="0"/>
        <v>2</v>
      </c>
      <c r="B3" t="s">
        <v>54</v>
      </c>
      <c r="C3" s="40">
        <v>45884</v>
      </c>
      <c r="D3" s="22">
        <v>0.13853009259259258</v>
      </c>
      <c r="E3" s="3" t="s">
        <v>124</v>
      </c>
      <c r="F3" s="3">
        <f t="shared" si="1"/>
        <v>1</v>
      </c>
      <c r="G3" s="3"/>
      <c r="H3" s="3">
        <v>101</v>
      </c>
      <c r="I3" s="3" t="s">
        <v>125</v>
      </c>
      <c r="J3" s="3" t="s">
        <v>126</v>
      </c>
      <c r="K3" s="3"/>
      <c r="L3" s="3"/>
      <c r="M3" s="3" t="s">
        <v>127</v>
      </c>
      <c r="N3" s="3" t="s">
        <v>123</v>
      </c>
      <c r="O3" s="3" t="s">
        <v>128</v>
      </c>
      <c r="P3">
        <v>87654322115</v>
      </c>
    </row>
    <row r="4" spans="1:16" ht="15" customHeight="1">
      <c r="A4">
        <f t="shared" si="0"/>
        <v>3</v>
      </c>
      <c r="B4" t="s">
        <v>119</v>
      </c>
      <c r="C4" s="40">
        <v>45884</v>
      </c>
      <c r="D4" s="22">
        <v>0.20685185185185184</v>
      </c>
      <c r="E4" s="3" t="s">
        <v>124</v>
      </c>
      <c r="F4" s="3">
        <f t="shared" si="1"/>
        <v>1</v>
      </c>
      <c r="G4" s="3"/>
      <c r="H4" s="3">
        <v>207</v>
      </c>
      <c r="I4" s="3" t="s">
        <v>125</v>
      </c>
      <c r="J4" s="3" t="s">
        <v>126</v>
      </c>
      <c r="K4" s="3"/>
      <c r="L4" s="3"/>
      <c r="M4" s="3"/>
      <c r="N4" s="3" t="s">
        <v>123</v>
      </c>
      <c r="O4" s="3"/>
    </row>
    <row r="5" spans="1:16" ht="15" customHeight="1">
      <c r="A5">
        <f t="shared" si="0"/>
        <v>4</v>
      </c>
      <c r="B5" t="s">
        <v>99</v>
      </c>
      <c r="C5" s="40">
        <v>45885</v>
      </c>
      <c r="D5" s="22">
        <v>0.21031250000000001</v>
      </c>
      <c r="E5" s="3" t="s">
        <v>129</v>
      </c>
      <c r="F5" s="3">
        <f t="shared" si="1"/>
        <v>1</v>
      </c>
      <c r="G5" s="3"/>
      <c r="H5" s="3">
        <v>413</v>
      </c>
      <c r="I5" s="3" t="s">
        <v>125</v>
      </c>
      <c r="J5" s="3" t="s">
        <v>122</v>
      </c>
      <c r="K5" s="3"/>
      <c r="L5" s="3"/>
      <c r="M5" s="3"/>
      <c r="N5" s="3" t="s">
        <v>123</v>
      </c>
      <c r="O5" s="3"/>
    </row>
    <row r="6" spans="1:16" ht="15" customHeight="1">
      <c r="A6">
        <f t="shared" si="0"/>
        <v>5</v>
      </c>
      <c r="B6" t="s">
        <v>99</v>
      </c>
      <c r="C6" s="40">
        <v>45885</v>
      </c>
      <c r="D6" s="22">
        <v>0.2129861111111111</v>
      </c>
      <c r="E6" s="3" t="s">
        <v>124</v>
      </c>
      <c r="F6" s="3">
        <f t="shared" si="1"/>
        <v>1</v>
      </c>
      <c r="G6" s="3"/>
      <c r="H6" s="3">
        <v>313</v>
      </c>
      <c r="I6" s="3" t="s">
        <v>121</v>
      </c>
      <c r="J6" s="3" t="s">
        <v>126</v>
      </c>
      <c r="K6" s="3"/>
      <c r="L6" s="3"/>
      <c r="M6" s="3"/>
      <c r="N6" s="3" t="s">
        <v>123</v>
      </c>
      <c r="O6" s="3"/>
    </row>
    <row r="7" spans="1:16" ht="15" customHeight="1">
      <c r="A7">
        <f t="shared" si="0"/>
        <v>6</v>
      </c>
      <c r="B7" t="s">
        <v>119</v>
      </c>
      <c r="C7" s="40">
        <v>45886</v>
      </c>
      <c r="D7" s="22">
        <v>0.24697916666666667</v>
      </c>
      <c r="E7" s="3" t="s">
        <v>129</v>
      </c>
      <c r="F7" s="3">
        <f t="shared" si="1"/>
        <v>1</v>
      </c>
      <c r="G7" s="3"/>
      <c r="H7" s="3" t="s">
        <v>130</v>
      </c>
      <c r="I7" s="3" t="s">
        <v>131</v>
      </c>
      <c r="J7" s="3" t="s">
        <v>122</v>
      </c>
      <c r="K7" s="3"/>
      <c r="L7" s="3"/>
      <c r="M7" s="3"/>
      <c r="N7" s="3" t="s">
        <v>123</v>
      </c>
      <c r="O7" s="3"/>
      <c r="P7">
        <v>87019257106</v>
      </c>
    </row>
    <row r="8" spans="1:16" ht="15" customHeight="1">
      <c r="A8">
        <f t="shared" si="0"/>
        <v>7</v>
      </c>
      <c r="B8" t="s">
        <v>119</v>
      </c>
      <c r="C8" s="40">
        <v>45886</v>
      </c>
      <c r="D8" s="22">
        <v>0.38452546296296297</v>
      </c>
      <c r="E8" s="3" t="s">
        <v>120</v>
      </c>
      <c r="F8" s="3">
        <f t="shared" si="1"/>
        <v>1</v>
      </c>
      <c r="G8" s="3"/>
      <c r="H8" s="3">
        <v>316</v>
      </c>
      <c r="I8" s="3" t="s">
        <v>132</v>
      </c>
      <c r="J8" s="3" t="s">
        <v>126</v>
      </c>
      <c r="K8" s="3"/>
      <c r="L8" s="3"/>
      <c r="M8" s="3"/>
      <c r="N8" s="3" t="s">
        <v>123</v>
      </c>
      <c r="O8" s="3" t="s">
        <v>133</v>
      </c>
      <c r="P8">
        <v>6695</v>
      </c>
    </row>
    <row r="9" spans="1:16" ht="15" customHeight="1">
      <c r="A9">
        <f t="shared" si="0"/>
        <v>8</v>
      </c>
      <c r="B9" t="s">
        <v>134</v>
      </c>
      <c r="C9" s="40">
        <v>45887</v>
      </c>
      <c r="D9" s="22">
        <v>0.64780092592592597</v>
      </c>
      <c r="E9" s="3" t="s">
        <v>129</v>
      </c>
      <c r="F9" s="3">
        <f t="shared" si="1"/>
        <v>1</v>
      </c>
      <c r="G9" s="3"/>
      <c r="H9" s="3">
        <v>123</v>
      </c>
      <c r="I9" s="3" t="s">
        <v>132</v>
      </c>
      <c r="J9" s="3" t="s">
        <v>122</v>
      </c>
      <c r="K9" s="3"/>
      <c r="L9" s="3"/>
      <c r="M9" s="3"/>
      <c r="N9" s="3" t="s">
        <v>123</v>
      </c>
      <c r="O9" s="3"/>
    </row>
    <row r="10" spans="1:16" ht="15" customHeight="1">
      <c r="A10">
        <f t="shared" si="0"/>
        <v>9</v>
      </c>
      <c r="B10" t="s">
        <v>119</v>
      </c>
      <c r="C10" s="40">
        <v>45887</v>
      </c>
      <c r="D10" s="22">
        <v>0.64829861111111109</v>
      </c>
      <c r="E10" s="3" t="s">
        <v>124</v>
      </c>
      <c r="F10" s="3">
        <f t="shared" si="1"/>
        <v>1</v>
      </c>
      <c r="G10" s="3"/>
      <c r="H10" s="3">
        <v>789</v>
      </c>
      <c r="I10" s="3"/>
      <c r="J10" s="3" t="s">
        <v>122</v>
      </c>
      <c r="K10" s="3"/>
      <c r="L10" s="3"/>
      <c r="M10" s="3"/>
      <c r="N10" s="3" t="s">
        <v>123</v>
      </c>
      <c r="O10" s="3"/>
    </row>
    <row r="11" spans="1:16" ht="15" customHeight="1">
      <c r="A11">
        <f t="shared" si="0"/>
        <v>10</v>
      </c>
      <c r="B11" t="s">
        <v>99</v>
      </c>
      <c r="C11" s="40">
        <v>45888</v>
      </c>
      <c r="D11" s="22">
        <v>0.6537384259259259</v>
      </c>
      <c r="E11" s="3" t="s">
        <v>129</v>
      </c>
      <c r="F11" s="3">
        <f t="shared" si="1"/>
        <v>1</v>
      </c>
      <c r="G11" s="3"/>
      <c r="H11" s="3">
        <v>123</v>
      </c>
      <c r="I11" s="3"/>
      <c r="J11" s="3" t="s">
        <v>122</v>
      </c>
      <c r="K11" s="3"/>
      <c r="L11" s="3"/>
      <c r="M11" s="3"/>
      <c r="N11" s="3" t="s">
        <v>123</v>
      </c>
      <c r="O11" s="3"/>
    </row>
    <row r="12" spans="1:16" ht="15" customHeight="1">
      <c r="A12">
        <f t="shared" si="0"/>
        <v>11</v>
      </c>
      <c r="B12" t="s">
        <v>99</v>
      </c>
      <c r="C12" s="40">
        <v>45888</v>
      </c>
      <c r="D12" s="22">
        <v>0.65409722222222222</v>
      </c>
      <c r="E12" s="3" t="s">
        <v>124</v>
      </c>
      <c r="F12" s="3">
        <f t="shared" si="1"/>
        <v>1</v>
      </c>
      <c r="G12" s="3"/>
      <c r="H12" s="3">
        <v>159</v>
      </c>
      <c r="I12" s="3"/>
      <c r="J12" s="3" t="s">
        <v>122</v>
      </c>
      <c r="K12" s="3"/>
      <c r="L12" s="3"/>
      <c r="M12" s="3"/>
      <c r="N12" s="3" t="s">
        <v>123</v>
      </c>
      <c r="O12" s="3"/>
    </row>
    <row r="13" spans="1:16" ht="15" customHeight="1">
      <c r="A13">
        <f t="shared" si="0"/>
        <v>12</v>
      </c>
      <c r="B13" t="s">
        <v>99</v>
      </c>
      <c r="C13" s="40">
        <v>45889</v>
      </c>
      <c r="D13" s="22">
        <v>0.65439814814814812</v>
      </c>
      <c r="E13" s="3" t="s">
        <v>120</v>
      </c>
      <c r="F13" s="3">
        <f t="shared" si="1"/>
        <v>1</v>
      </c>
      <c r="G13" s="3"/>
      <c r="H13" s="3">
        <v>741</v>
      </c>
      <c r="I13" s="3"/>
      <c r="J13" s="3" t="s">
        <v>122</v>
      </c>
      <c r="K13" s="3"/>
      <c r="L13" s="3"/>
      <c r="M13" s="3"/>
      <c r="N13" s="3" t="s">
        <v>123</v>
      </c>
      <c r="O13" s="3"/>
    </row>
    <row r="14" spans="1:16" ht="15" customHeight="1">
      <c r="A14">
        <f t="shared" si="0"/>
        <v>13</v>
      </c>
      <c r="B14" t="s">
        <v>99</v>
      </c>
      <c r="C14" s="40">
        <v>45889</v>
      </c>
      <c r="D14" s="22">
        <v>0.65541666666666665</v>
      </c>
      <c r="E14" s="3" t="s">
        <v>120</v>
      </c>
      <c r="F14" s="3">
        <f t="shared" si="1"/>
        <v>1</v>
      </c>
      <c r="G14" s="3"/>
      <c r="H14" s="3">
        <v>555</v>
      </c>
      <c r="I14" s="3" t="s">
        <v>121</v>
      </c>
      <c r="J14" s="3" t="s">
        <v>122</v>
      </c>
      <c r="K14" s="3"/>
      <c r="L14" s="3"/>
      <c r="M14" s="3"/>
      <c r="N14" s="3" t="s">
        <v>123</v>
      </c>
      <c r="O14" s="3"/>
    </row>
    <row r="15" spans="1:16" ht="15" customHeight="1">
      <c r="A15">
        <f t="shared" si="0"/>
        <v>14</v>
      </c>
      <c r="B15" t="s">
        <v>119</v>
      </c>
      <c r="C15" s="40">
        <v>45890</v>
      </c>
      <c r="D15" s="22">
        <v>0.65571759259259255</v>
      </c>
      <c r="E15" s="3" t="s">
        <v>129</v>
      </c>
      <c r="F15" s="3">
        <f t="shared" si="1"/>
        <v>1</v>
      </c>
      <c r="G15" s="3"/>
      <c r="H15" s="3">
        <v>666</v>
      </c>
      <c r="I15" s="3" t="s">
        <v>121</v>
      </c>
      <c r="J15" s="3" t="s">
        <v>122</v>
      </c>
      <c r="K15" s="3"/>
      <c r="L15" s="3"/>
      <c r="M15" s="3"/>
      <c r="N15" s="3" t="s">
        <v>123</v>
      </c>
      <c r="O15" s="3"/>
    </row>
    <row r="16" spans="1:16" ht="15" customHeight="1">
      <c r="A16">
        <f t="shared" si="0"/>
        <v>15</v>
      </c>
      <c r="B16" t="s">
        <v>48</v>
      </c>
      <c r="C16" s="40">
        <v>45890</v>
      </c>
      <c r="D16" s="22">
        <v>0.65598379629629633</v>
      </c>
      <c r="E16" s="3" t="s">
        <v>124</v>
      </c>
      <c r="F16" s="3">
        <f t="shared" si="1"/>
        <v>1</v>
      </c>
      <c r="G16" s="3"/>
      <c r="H16" s="3">
        <v>777</v>
      </c>
      <c r="I16" s="3" t="s">
        <v>121</v>
      </c>
      <c r="J16" s="3" t="s">
        <v>122</v>
      </c>
      <c r="K16" s="3"/>
      <c r="L16" s="3"/>
      <c r="M16" s="3"/>
      <c r="N16" s="3" t="s">
        <v>123</v>
      </c>
      <c r="O16" s="3"/>
    </row>
    <row r="17" spans="1:16" ht="15" customHeight="1">
      <c r="A17">
        <f t="shared" si="0"/>
        <v>16</v>
      </c>
      <c r="B17" t="s">
        <v>119</v>
      </c>
      <c r="C17" s="40">
        <v>45891</v>
      </c>
      <c r="D17" s="22">
        <v>0.13292824074074075</v>
      </c>
      <c r="E17" s="3" t="s">
        <v>124</v>
      </c>
      <c r="F17" s="3">
        <f t="shared" si="1"/>
        <v>1</v>
      </c>
      <c r="G17" s="3"/>
      <c r="H17" s="3" t="s">
        <v>135</v>
      </c>
      <c r="I17" s="3" t="s">
        <v>131</v>
      </c>
      <c r="J17" s="3" t="s">
        <v>126</v>
      </c>
      <c r="K17" s="3"/>
      <c r="L17" s="3"/>
      <c r="M17" s="3"/>
      <c r="N17" s="3" t="s">
        <v>123</v>
      </c>
      <c r="O17" s="3"/>
    </row>
    <row r="18" spans="1:16" ht="15" customHeight="1">
      <c r="A18">
        <f t="shared" si="0"/>
        <v>17</v>
      </c>
      <c r="B18" t="s">
        <v>119</v>
      </c>
      <c r="C18" s="40">
        <v>45891</v>
      </c>
      <c r="D18" s="22">
        <v>0.13528935185185184</v>
      </c>
      <c r="E18" s="3" t="s">
        <v>124</v>
      </c>
      <c r="F18" s="3">
        <f t="shared" si="1"/>
        <v>1</v>
      </c>
      <c r="G18" s="3">
        <v>3</v>
      </c>
      <c r="H18" s="3">
        <v>363</v>
      </c>
      <c r="I18" s="3" t="s">
        <v>132</v>
      </c>
      <c r="J18" s="3" t="s">
        <v>122</v>
      </c>
      <c r="K18" s="3"/>
      <c r="L18" s="3"/>
      <c r="M18" s="3"/>
      <c r="N18" s="3" t="s">
        <v>123</v>
      </c>
      <c r="O18" s="3"/>
    </row>
    <row r="19" spans="1:16" ht="15" customHeight="1">
      <c r="A19">
        <f t="shared" si="0"/>
        <v>18</v>
      </c>
      <c r="B19" t="s">
        <v>119</v>
      </c>
      <c r="C19" s="40">
        <v>45891</v>
      </c>
      <c r="D19" s="22">
        <v>0.27765046296296297</v>
      </c>
      <c r="E19" s="3" t="s">
        <v>120</v>
      </c>
      <c r="F19" s="3">
        <f t="shared" si="1"/>
        <v>1</v>
      </c>
      <c r="G19" s="3">
        <v>1</v>
      </c>
      <c r="H19" s="3">
        <v>555</v>
      </c>
      <c r="I19" s="3" t="s">
        <v>132</v>
      </c>
      <c r="J19" s="3" t="s">
        <v>126</v>
      </c>
      <c r="K19" s="3"/>
      <c r="L19" s="3"/>
      <c r="M19" s="3"/>
      <c r="N19" s="3" t="s">
        <v>123</v>
      </c>
      <c r="O19" s="3"/>
    </row>
    <row r="20" spans="1:16" ht="15" customHeight="1">
      <c r="A20">
        <f t="shared" si="0"/>
        <v>19</v>
      </c>
      <c r="B20" t="s">
        <v>119</v>
      </c>
      <c r="C20" s="40">
        <v>45891</v>
      </c>
      <c r="D20" s="22">
        <v>0.29693287037037036</v>
      </c>
      <c r="E20" s="3" t="s">
        <v>124</v>
      </c>
      <c r="F20" s="3">
        <f t="shared" si="1"/>
        <v>1</v>
      </c>
      <c r="G20" s="3">
        <v>1</v>
      </c>
      <c r="H20" s="3">
        <v>111</v>
      </c>
      <c r="I20" s="3" t="s">
        <v>121</v>
      </c>
      <c r="J20" s="3" t="s">
        <v>126</v>
      </c>
      <c r="K20" s="3"/>
      <c r="L20" s="3"/>
      <c r="M20" s="3"/>
      <c r="N20" s="3" t="s">
        <v>123</v>
      </c>
      <c r="O20" s="3"/>
    </row>
    <row r="21" spans="1:16" ht="15" customHeight="1">
      <c r="A21">
        <f t="shared" ref="A21:A27" si="2">IF(A20="ID",1,A20+1)</f>
        <v>20</v>
      </c>
      <c r="B21" t="s">
        <v>119</v>
      </c>
      <c r="C21" s="40">
        <v>45891</v>
      </c>
      <c r="D21" s="22">
        <v>0.29747685185185185</v>
      </c>
      <c r="E21" s="3" t="s">
        <v>129</v>
      </c>
      <c r="F21" s="3">
        <f t="shared" si="1"/>
        <v>1</v>
      </c>
      <c r="G21" s="3">
        <v>1</v>
      </c>
      <c r="H21" s="3">
        <v>222</v>
      </c>
      <c r="I21" s="3" t="s">
        <v>132</v>
      </c>
      <c r="J21" s="3" t="s">
        <v>136</v>
      </c>
      <c r="K21" s="3"/>
      <c r="L21" s="3"/>
      <c r="M21" s="3"/>
      <c r="N21" s="3" t="s">
        <v>123</v>
      </c>
      <c r="O21" s="3"/>
    </row>
    <row r="22" spans="1:16" ht="15" customHeight="1">
      <c r="A22">
        <f t="shared" si="2"/>
        <v>21</v>
      </c>
      <c r="B22" t="s">
        <v>119</v>
      </c>
      <c r="C22" s="40">
        <v>45891</v>
      </c>
      <c r="D22" s="22">
        <v>0.30027777777777775</v>
      </c>
      <c r="E22" s="3" t="s">
        <v>120</v>
      </c>
      <c r="F22" s="3">
        <f t="shared" si="1"/>
        <v>1</v>
      </c>
      <c r="G22" s="3">
        <v>1</v>
      </c>
      <c r="H22" s="3">
        <v>44</v>
      </c>
      <c r="I22" s="3" t="s">
        <v>131</v>
      </c>
      <c r="J22" s="3" t="s">
        <v>126</v>
      </c>
      <c r="K22" s="3"/>
      <c r="L22" s="3"/>
      <c r="M22" s="3"/>
      <c r="N22" s="3" t="s">
        <v>123</v>
      </c>
      <c r="O22" s="3"/>
    </row>
    <row r="23" spans="1:16" ht="15" customHeight="1">
      <c r="A23">
        <f t="shared" si="2"/>
        <v>22</v>
      </c>
      <c r="B23" t="s">
        <v>119</v>
      </c>
      <c r="C23" s="40">
        <v>45891</v>
      </c>
      <c r="D23" s="22">
        <v>0.30126157407407406</v>
      </c>
      <c r="E23" s="3" t="s">
        <v>124</v>
      </c>
      <c r="F23" s="3">
        <f t="shared" si="1"/>
        <v>1</v>
      </c>
      <c r="G23" s="3">
        <v>2</v>
      </c>
      <c r="H23" s="3">
        <v>55</v>
      </c>
      <c r="I23" s="3" t="s">
        <v>132</v>
      </c>
      <c r="J23" s="3" t="s">
        <v>126</v>
      </c>
      <c r="K23" s="3"/>
      <c r="L23" s="3"/>
      <c r="M23" s="3"/>
      <c r="N23" s="3" t="s">
        <v>123</v>
      </c>
      <c r="O23" s="3"/>
    </row>
    <row r="24" spans="1:16" ht="15" customHeight="1">
      <c r="A24">
        <f t="shared" si="2"/>
        <v>23</v>
      </c>
      <c r="B24" t="s">
        <v>137</v>
      </c>
      <c r="C24" s="40">
        <v>45891</v>
      </c>
      <c r="D24" s="22">
        <v>0.30702546296296296</v>
      </c>
      <c r="E24" s="3" t="s">
        <v>120</v>
      </c>
      <c r="F24" s="3">
        <f t="shared" si="1"/>
        <v>1</v>
      </c>
      <c r="G24" s="3">
        <v>1</v>
      </c>
      <c r="H24" s="3">
        <v>777</v>
      </c>
      <c r="I24" s="3" t="s">
        <v>121</v>
      </c>
      <c r="J24" s="3" t="s">
        <v>126</v>
      </c>
      <c r="K24" s="3"/>
      <c r="L24" s="3"/>
      <c r="M24" s="3"/>
      <c r="N24" s="19" t="s">
        <v>123</v>
      </c>
      <c r="O24" s="3">
        <v>41</v>
      </c>
    </row>
    <row r="25" spans="1:16" ht="15" customHeight="1">
      <c r="A25">
        <f t="shared" si="2"/>
        <v>24</v>
      </c>
      <c r="B25" t="s">
        <v>138</v>
      </c>
      <c r="C25" s="40">
        <v>45891</v>
      </c>
      <c r="D25" s="22">
        <v>0.31101851851851853</v>
      </c>
      <c r="E25" s="3" t="s">
        <v>120</v>
      </c>
      <c r="F25" s="3">
        <f t="shared" si="1"/>
        <v>1</v>
      </c>
      <c r="G25" s="3">
        <v>1</v>
      </c>
      <c r="H25" s="3">
        <v>41</v>
      </c>
      <c r="I25" s="3" t="s">
        <v>121</v>
      </c>
      <c r="J25" s="3" t="s">
        <v>126</v>
      </c>
      <c r="K25" s="3"/>
      <c r="L25" s="3"/>
      <c r="M25" s="3"/>
      <c r="N25" s="19" t="s">
        <v>123</v>
      </c>
      <c r="O25" s="3"/>
    </row>
    <row r="26" spans="1:16" ht="15" customHeight="1">
      <c r="A26">
        <f t="shared" si="2"/>
        <v>25</v>
      </c>
      <c r="B26" t="s">
        <v>48</v>
      </c>
      <c r="C26" s="40">
        <v>45891</v>
      </c>
      <c r="D26" s="22">
        <v>0.36618055555555556</v>
      </c>
      <c r="E26" s="3" t="s">
        <v>129</v>
      </c>
      <c r="F26" s="3">
        <f>IF(H26&lt;&gt;0,1,0)</f>
        <v>1</v>
      </c>
      <c r="G26" s="3">
        <v>1</v>
      </c>
      <c r="H26" s="3">
        <v>11</v>
      </c>
      <c r="I26" s="3" t="s">
        <v>132</v>
      </c>
      <c r="J26" s="3" t="s">
        <v>136</v>
      </c>
      <c r="K26" s="3"/>
      <c r="L26" s="3"/>
      <c r="M26" s="3"/>
      <c r="N26" s="19" t="s">
        <v>123</v>
      </c>
      <c r="O26" s="3"/>
    </row>
    <row r="27" spans="1:16" ht="15" customHeight="1">
      <c r="A27">
        <f t="shared" si="2"/>
        <v>26</v>
      </c>
      <c r="B27" t="s">
        <v>119</v>
      </c>
      <c r="C27" s="40">
        <v>45891</v>
      </c>
      <c r="D27" s="22">
        <v>0.38755787037037037</v>
      </c>
      <c r="E27" s="3" t="s">
        <v>139</v>
      </c>
      <c r="F27" s="3">
        <v>12</v>
      </c>
      <c r="G27" s="3"/>
      <c r="H27" s="3"/>
      <c r="I27" s="3"/>
      <c r="J27" s="3" t="s">
        <v>122</v>
      </c>
      <c r="K27" s="3"/>
      <c r="L27" s="3"/>
      <c r="M27" s="3"/>
      <c r="N27" s="19" t="s">
        <v>123</v>
      </c>
      <c r="O27" s="3">
        <v>0</v>
      </c>
      <c r="P27">
        <v>0</v>
      </c>
    </row>
    <row r="28" spans="1:16" ht="15" customHeight="1">
      <c r="A28">
        <f>IF(A27="ID",1,A27+1)</f>
        <v>27</v>
      </c>
      <c r="B28" t="s">
        <v>119</v>
      </c>
      <c r="C28" s="40">
        <v>45894</v>
      </c>
      <c r="D28" s="22" t="s">
        <v>140</v>
      </c>
      <c r="E28" s="3" t="s">
        <v>141</v>
      </c>
      <c r="F28" s="3">
        <v>1</v>
      </c>
      <c r="G28" s="3">
        <v>2</v>
      </c>
      <c r="H28" s="3">
        <v>412</v>
      </c>
      <c r="I28" s="3" t="s">
        <v>132</v>
      </c>
      <c r="J28" s="3" t="s">
        <v>126</v>
      </c>
      <c r="K28" s="3"/>
      <c r="L28" s="3"/>
      <c r="M28" s="3"/>
      <c r="N28" s="19" t="s">
        <v>142</v>
      </c>
      <c r="O28" s="3"/>
    </row>
    <row r="29" spans="1:16" ht="15" customHeight="1">
      <c r="A29">
        <f t="shared" ref="A29:A30" si="3">IF(A28="ID",1,A28+1)</f>
        <v>28</v>
      </c>
      <c r="B29" t="s">
        <v>119</v>
      </c>
      <c r="C29" s="40">
        <v>45894</v>
      </c>
      <c r="D29" s="22" t="s">
        <v>143</v>
      </c>
      <c r="E29" s="3" t="s">
        <v>141</v>
      </c>
      <c r="F29" s="3">
        <v>7</v>
      </c>
      <c r="G29" s="3"/>
      <c r="H29" s="3"/>
      <c r="I29" s="3"/>
      <c r="J29" s="3" t="s">
        <v>122</v>
      </c>
      <c r="K29" s="3"/>
      <c r="L29" s="3"/>
      <c r="M29" s="3"/>
      <c r="N29" s="19" t="s">
        <v>142</v>
      </c>
      <c r="O29" s="3"/>
    </row>
    <row r="30" spans="1:16" ht="15" customHeight="1">
      <c r="A30">
        <f t="shared" si="3"/>
        <v>29</v>
      </c>
      <c r="B30" t="s">
        <v>134</v>
      </c>
      <c r="C30" s="40">
        <v>45894</v>
      </c>
      <c r="D30" s="22" t="s">
        <v>144</v>
      </c>
      <c r="E30" s="3" t="s">
        <v>139</v>
      </c>
      <c r="F30" s="3">
        <v>5</v>
      </c>
      <c r="G30" s="3"/>
      <c r="H30" s="3"/>
      <c r="I30" s="3"/>
      <c r="J30" s="3" t="s">
        <v>122</v>
      </c>
      <c r="K30" s="3"/>
      <c r="L30" s="3"/>
      <c r="M30" s="3"/>
      <c r="N30" s="19" t="s">
        <v>142</v>
      </c>
      <c r="O30" s="3"/>
    </row>
    <row r="31" spans="1:16" ht="15" customHeight="1">
      <c r="A31">
        <f>IF(A30="ID",1,A30+1)</f>
        <v>30</v>
      </c>
      <c r="B31" t="s">
        <v>64</v>
      </c>
      <c r="C31" s="40">
        <v>45895</v>
      </c>
      <c r="D31" s="22" t="s">
        <v>145</v>
      </c>
      <c r="E31" s="3" t="s">
        <v>139</v>
      </c>
      <c r="F31" s="3">
        <v>4</v>
      </c>
      <c r="G31" s="3"/>
      <c r="H31" s="3"/>
      <c r="I31" s="3"/>
      <c r="J31" s="3" t="s">
        <v>122</v>
      </c>
      <c r="K31" s="3"/>
      <c r="L31" s="3"/>
      <c r="M31" s="3"/>
      <c r="N31" s="19" t="s">
        <v>142</v>
      </c>
      <c r="O31" s="3"/>
    </row>
    <row r="32" spans="1:16" ht="15" customHeight="1">
      <c r="A32">
        <f>IF(A31="ID",1,A31+1)</f>
        <v>31</v>
      </c>
      <c r="B32" t="s">
        <v>134</v>
      </c>
      <c r="C32" s="40">
        <v>45895</v>
      </c>
      <c r="D32" s="22" t="s">
        <v>146</v>
      </c>
      <c r="E32" s="3" t="s">
        <v>141</v>
      </c>
      <c r="F32" s="3">
        <v>3</v>
      </c>
      <c r="G32" s="3"/>
      <c r="H32" s="3"/>
      <c r="I32" s="3"/>
      <c r="J32" s="3" t="s">
        <v>122</v>
      </c>
      <c r="K32" s="3"/>
      <c r="L32" s="3"/>
      <c r="M32" s="3"/>
      <c r="N32" s="19" t="s">
        <v>142</v>
      </c>
      <c r="O32" s="3"/>
    </row>
    <row r="33" spans="1:15" ht="15" customHeight="1">
      <c r="A33">
        <f t="shared" ref="A33:A35" si="4">IF(A32="ID",1,A32+1)</f>
        <v>32</v>
      </c>
      <c r="B33" t="s">
        <v>137</v>
      </c>
      <c r="C33" s="40">
        <v>45895</v>
      </c>
      <c r="D33" s="22" t="s">
        <v>147</v>
      </c>
      <c r="E33" s="3" t="s">
        <v>139</v>
      </c>
      <c r="F33" s="3">
        <v>4</v>
      </c>
      <c r="G33" s="3"/>
      <c r="H33" s="3"/>
      <c r="I33" s="3"/>
      <c r="J33" s="3" t="s">
        <v>122</v>
      </c>
      <c r="K33" s="3"/>
      <c r="L33" s="3"/>
      <c r="M33" s="3"/>
      <c r="N33" s="19" t="s">
        <v>142</v>
      </c>
      <c r="O33" s="3"/>
    </row>
    <row r="34" spans="1:15" ht="15" customHeight="1">
      <c r="A34">
        <f t="shared" si="4"/>
        <v>33</v>
      </c>
      <c r="B34" t="s">
        <v>40</v>
      </c>
      <c r="C34" s="40">
        <v>45895</v>
      </c>
      <c r="D34" s="22">
        <v>45895</v>
      </c>
      <c r="E34" s="3" t="s">
        <v>120</v>
      </c>
      <c r="F34" s="3">
        <f>IF(H34&lt;&gt;0,1,0)</f>
        <v>1</v>
      </c>
      <c r="G34" s="3">
        <v>1</v>
      </c>
      <c r="H34" s="3">
        <v>123</v>
      </c>
      <c r="I34" s="3" t="s">
        <v>131</v>
      </c>
      <c r="J34" s="3" t="s">
        <v>126</v>
      </c>
      <c r="K34" s="3"/>
      <c r="L34" s="3"/>
      <c r="M34" s="3"/>
      <c r="N34" s="19"/>
      <c r="O34" s="3"/>
    </row>
    <row r="35" spans="1:15" ht="15" customHeight="1">
      <c r="A35">
        <f t="shared" si="4"/>
        <v>34</v>
      </c>
      <c r="B35" t="s">
        <v>48</v>
      </c>
      <c r="C35" s="40">
        <v>45895</v>
      </c>
      <c r="D35" s="22">
        <v>45895</v>
      </c>
      <c r="E35" s="3" t="s">
        <v>120</v>
      </c>
      <c r="F35" s="3">
        <f>IF(H35&lt;&gt;0,1,0)</f>
        <v>1</v>
      </c>
      <c r="G35" s="3">
        <v>3</v>
      </c>
      <c r="H35" s="3">
        <v>14</v>
      </c>
      <c r="I35" s="3" t="s">
        <v>132</v>
      </c>
      <c r="J35" s="3" t="s">
        <v>136</v>
      </c>
      <c r="K35" s="3"/>
      <c r="L35" s="3"/>
      <c r="M35" s="3"/>
      <c r="N35" s="19"/>
      <c r="O35" s="3"/>
    </row>
    <row r="36" spans="1:15" ht="15" customHeight="1">
      <c r="A36">
        <f>IF(A35="ID",1,A35+1)</f>
        <v>35</v>
      </c>
      <c r="B36" t="s">
        <v>138</v>
      </c>
      <c r="C36" s="40">
        <v>45895</v>
      </c>
      <c r="D36" s="22">
        <v>45895</v>
      </c>
      <c r="E36" s="3" t="s">
        <v>120</v>
      </c>
      <c r="F36" s="3">
        <f>IF(H36&lt;&gt;0,1,0)</f>
        <v>1</v>
      </c>
      <c r="G36" s="3">
        <v>2</v>
      </c>
      <c r="H36" s="3">
        <v>456</v>
      </c>
      <c r="I36" s="3" t="s">
        <v>131</v>
      </c>
      <c r="J36" s="3" t="s">
        <v>126</v>
      </c>
      <c r="K36" s="3"/>
      <c r="L36" s="3"/>
      <c r="M36" s="3"/>
      <c r="N36" s="19"/>
      <c r="O36" s="3"/>
    </row>
    <row r="37" spans="1:15" ht="15" customHeight="1">
      <c r="A37">
        <f>IF(A36="ID",1,A36+1)</f>
        <v>36</v>
      </c>
      <c r="B37" t="s">
        <v>40</v>
      </c>
      <c r="C37" s="40">
        <v>45895</v>
      </c>
      <c r="D37" s="22">
        <v>45895</v>
      </c>
      <c r="E37" s="3" t="s">
        <v>129</v>
      </c>
      <c r="F37" s="3">
        <f>IF(H37&lt;&gt;0,1,0)</f>
        <v>1</v>
      </c>
      <c r="G37" s="3">
        <v>4</v>
      </c>
      <c r="H37" s="3">
        <v>78</v>
      </c>
      <c r="I37" s="3" t="s">
        <v>132</v>
      </c>
      <c r="J37" s="3" t="s">
        <v>126</v>
      </c>
      <c r="K37" s="3"/>
      <c r="L37" s="3"/>
      <c r="M37" s="3"/>
      <c r="N37" s="19"/>
      <c r="O37" s="3"/>
    </row>
    <row r="38" spans="1:15" ht="15" customHeight="1">
      <c r="A38">
        <f>IF(A37="ID",1,A37+1)</f>
        <v>37</v>
      </c>
      <c r="B38" t="s">
        <v>138</v>
      </c>
      <c r="C38" s="40">
        <v>45895</v>
      </c>
      <c r="D38" s="22">
        <v>45895</v>
      </c>
      <c r="E38" s="3" t="s">
        <v>120</v>
      </c>
      <c r="F38" s="3">
        <f>IF(H38&lt;&gt;0,1,0)</f>
        <v>1</v>
      </c>
      <c r="G38" s="3">
        <v>2</v>
      </c>
      <c r="H38" s="3">
        <v>456</v>
      </c>
      <c r="I38" s="3" t="s">
        <v>131</v>
      </c>
      <c r="J38" s="3" t="s">
        <v>126</v>
      </c>
      <c r="K38" s="3"/>
      <c r="L38" s="3"/>
      <c r="M38" s="3"/>
      <c r="N38" s="19"/>
      <c r="O38" s="3"/>
    </row>
    <row r="39" spans="1:15" ht="15" customHeight="1">
      <c r="A39">
        <f>IF(A38="ID",1,A38+1)</f>
        <v>38</v>
      </c>
      <c r="B39" t="s">
        <v>138</v>
      </c>
      <c r="C39" s="40">
        <v>45895</v>
      </c>
      <c r="D39" s="22">
        <v>45895</v>
      </c>
      <c r="E39" s="3" t="s">
        <v>120</v>
      </c>
      <c r="F39" s="3">
        <f>IF(H39&lt;&gt;0,1,0)</f>
        <v>1</v>
      </c>
      <c r="G39" s="3">
        <v>2</v>
      </c>
      <c r="H39" s="3">
        <v>456</v>
      </c>
      <c r="I39" s="3" t="s">
        <v>131</v>
      </c>
      <c r="J39" s="3" t="s">
        <v>126</v>
      </c>
      <c r="K39" s="3"/>
      <c r="L39" s="3"/>
      <c r="M39" s="3"/>
      <c r="N39" s="19"/>
      <c r="O39" s="3"/>
    </row>
    <row r="40" spans="1:15" ht="15" customHeight="1">
      <c r="A40">
        <f>IF(A39="ID",1,A39+1)</f>
        <v>39</v>
      </c>
      <c r="B40" t="s">
        <v>138</v>
      </c>
      <c r="C40" s="40">
        <v>45895</v>
      </c>
      <c r="D40" s="22">
        <v>45895</v>
      </c>
      <c r="E40" s="3" t="s">
        <v>120</v>
      </c>
      <c r="F40" s="3">
        <f>IF(H40&lt;&gt;0,1,0)</f>
        <v>1</v>
      </c>
      <c r="G40" s="3">
        <v>2</v>
      </c>
      <c r="H40" s="3">
        <v>456</v>
      </c>
      <c r="I40" s="3" t="s">
        <v>131</v>
      </c>
      <c r="J40" s="3" t="s">
        <v>126</v>
      </c>
      <c r="K40" s="3"/>
      <c r="L40" s="3"/>
      <c r="M40" s="3"/>
      <c r="N40" s="19"/>
      <c r="O40" s="3"/>
    </row>
    <row r="41" spans="1:15" ht="15" customHeight="1">
      <c r="A41">
        <f>IF(A40="ID",1,A40+1)</f>
        <v>40</v>
      </c>
      <c r="B41" t="s">
        <v>138</v>
      </c>
      <c r="C41" s="40">
        <v>45895</v>
      </c>
      <c r="D41" s="22">
        <v>45895</v>
      </c>
      <c r="E41" s="3" t="s">
        <v>120</v>
      </c>
      <c r="F41" s="3">
        <f>IF(H41&lt;&gt;0,1,0)</f>
        <v>1</v>
      </c>
      <c r="G41" s="3">
        <v>2</v>
      </c>
      <c r="H41" s="3">
        <v>456</v>
      </c>
      <c r="I41" s="3" t="s">
        <v>131</v>
      </c>
      <c r="J41" s="3" t="s">
        <v>126</v>
      </c>
      <c r="K41" s="3"/>
      <c r="L41" s="3"/>
      <c r="M41" s="3"/>
      <c r="N41" s="19"/>
      <c r="O41" s="3"/>
    </row>
    <row r="42" spans="1:15" ht="15" customHeight="1">
      <c r="A42">
        <f>IF(A41="ID",1,A41+1)</f>
        <v>41</v>
      </c>
      <c r="B42" t="s">
        <v>138</v>
      </c>
      <c r="C42" s="40">
        <v>45895</v>
      </c>
      <c r="D42" s="22">
        <v>45895</v>
      </c>
      <c r="E42" s="3" t="s">
        <v>120</v>
      </c>
      <c r="F42" s="3">
        <f>IF(H42&lt;&gt;0,1,0)</f>
        <v>1</v>
      </c>
      <c r="G42" s="3">
        <v>2</v>
      </c>
      <c r="H42" s="3">
        <v>456</v>
      </c>
      <c r="I42" s="3" t="s">
        <v>131</v>
      </c>
      <c r="J42" s="3" t="s">
        <v>126</v>
      </c>
      <c r="K42" s="3"/>
      <c r="L42" s="3"/>
      <c r="M42" s="3"/>
      <c r="N42" s="19"/>
      <c r="O42" s="3"/>
    </row>
    <row r="43" spans="1:15" ht="15" customHeight="1">
      <c r="A43">
        <f>IF(A42="ID",1,A42+1)</f>
        <v>42</v>
      </c>
      <c r="B43" t="s">
        <v>138</v>
      </c>
      <c r="C43" s="40">
        <v>45895</v>
      </c>
      <c r="D43" s="22">
        <v>45895</v>
      </c>
      <c r="E43" s="3" t="s">
        <v>120</v>
      </c>
      <c r="F43" s="3">
        <f>IF(H43&lt;&gt;0,1,0)</f>
        <v>1</v>
      </c>
      <c r="G43" s="3">
        <v>2</v>
      </c>
      <c r="H43" s="3">
        <v>456</v>
      </c>
      <c r="I43" s="3" t="s">
        <v>131</v>
      </c>
      <c r="J43" s="3" t="s">
        <v>126</v>
      </c>
      <c r="K43" s="3"/>
      <c r="L43" s="3"/>
      <c r="M43" s="3"/>
      <c r="N43" s="19"/>
      <c r="O43" s="3"/>
    </row>
    <row r="44" spans="1:15" ht="15" customHeight="1">
      <c r="A44">
        <f>IF(A43="ID",1,A43+1)</f>
        <v>43</v>
      </c>
      <c r="B44" t="s">
        <v>138</v>
      </c>
      <c r="C44" s="40">
        <v>45895</v>
      </c>
      <c r="D44" s="22">
        <v>45895</v>
      </c>
      <c r="E44" s="3" t="s">
        <v>120</v>
      </c>
      <c r="F44" s="3">
        <f>IF(H44&lt;&gt;0,1,0)</f>
        <v>1</v>
      </c>
      <c r="G44" s="3">
        <v>2</v>
      </c>
      <c r="H44" s="3">
        <v>456</v>
      </c>
      <c r="I44" s="3" t="s">
        <v>131</v>
      </c>
      <c r="J44" s="3" t="s">
        <v>126</v>
      </c>
      <c r="K44" s="3"/>
      <c r="L44" s="3"/>
      <c r="M44" s="3"/>
      <c r="N44" s="19"/>
      <c r="O44" s="3"/>
    </row>
    <row r="45" spans="1:15" ht="15" customHeight="1">
      <c r="A45">
        <f>IF(A44="ID",1,A44+1)</f>
        <v>44</v>
      </c>
      <c r="B45" t="s">
        <v>138</v>
      </c>
      <c r="C45" s="40">
        <v>45895</v>
      </c>
      <c r="D45" s="22">
        <v>45895</v>
      </c>
      <c r="E45" s="3" t="s">
        <v>120</v>
      </c>
      <c r="F45" s="3">
        <f>IF(H45&lt;&gt;0,1,0)</f>
        <v>1</v>
      </c>
      <c r="G45" s="3">
        <v>2</v>
      </c>
      <c r="H45" s="3">
        <v>456</v>
      </c>
      <c r="I45" s="3" t="s">
        <v>131</v>
      </c>
      <c r="J45" s="3" t="s">
        <v>126</v>
      </c>
      <c r="K45" s="3"/>
      <c r="L45" s="3"/>
      <c r="M45" s="3"/>
      <c r="N45" s="19"/>
      <c r="O45" s="3"/>
    </row>
    <row r="46" spans="1:15" ht="15" customHeight="1">
      <c r="A46">
        <f>IF(A45="ID",1,A45+1)</f>
        <v>45</v>
      </c>
      <c r="B46" t="s">
        <v>48</v>
      </c>
      <c r="C46" s="40">
        <v>45895</v>
      </c>
      <c r="D46" s="22">
        <v>45895</v>
      </c>
      <c r="E46" s="3" t="s">
        <v>120</v>
      </c>
      <c r="F46" s="3">
        <f>IF(H46&lt;&gt;0,1,0)</f>
        <v>1</v>
      </c>
      <c r="G46" s="3">
        <v>3</v>
      </c>
      <c r="H46" s="3">
        <v>453</v>
      </c>
      <c r="I46" s="3" t="s">
        <v>121</v>
      </c>
      <c r="J46" s="3" t="s">
        <v>126</v>
      </c>
      <c r="K46" s="3"/>
      <c r="L46" s="3"/>
      <c r="M46" s="3"/>
      <c r="N46" s="19"/>
      <c r="O46" s="3"/>
    </row>
    <row r="47" spans="1:15" ht="15" customHeight="1">
      <c r="A47">
        <f>IF(A46="ID",1,A46+1)</f>
        <v>46</v>
      </c>
      <c r="B47" t="s">
        <v>48</v>
      </c>
      <c r="C47" s="40">
        <v>45895</v>
      </c>
      <c r="D47" s="22" t="s">
        <v>148</v>
      </c>
      <c r="E47" s="3" t="s">
        <v>120</v>
      </c>
      <c r="F47" s="3">
        <v>5</v>
      </c>
      <c r="G47" s="3"/>
      <c r="H47" s="3"/>
      <c r="I47" s="3"/>
      <c r="J47" s="3" t="s">
        <v>122</v>
      </c>
      <c r="K47" s="3"/>
      <c r="L47" s="3"/>
      <c r="M47" s="3"/>
      <c r="N47" s="19" t="s">
        <v>142</v>
      </c>
      <c r="O47" s="3"/>
    </row>
    <row r="48" spans="1:15" ht="15" customHeight="1">
      <c r="A48">
        <f>IF(A47="ID",1,A47+1)</f>
        <v>47</v>
      </c>
      <c r="B48" t="s">
        <v>40</v>
      </c>
      <c r="C48" s="40">
        <v>45895</v>
      </c>
      <c r="D48" s="22">
        <v>45895</v>
      </c>
      <c r="E48" s="3" t="s">
        <v>120</v>
      </c>
      <c r="F48" s="3">
        <f>IF(H48&lt;&gt;0,1,0)</f>
        <v>1</v>
      </c>
      <c r="G48" s="3">
        <v>3</v>
      </c>
      <c r="H48" s="3">
        <v>123</v>
      </c>
      <c r="I48" s="3" t="s">
        <v>125</v>
      </c>
      <c r="J48" s="3" t="s">
        <v>122</v>
      </c>
      <c r="K48" s="3"/>
      <c r="L48" s="3"/>
      <c r="M48" s="3"/>
      <c r="N48" s="19"/>
      <c r="O48" s="3"/>
    </row>
    <row r="49" spans="1:15" ht="15" customHeight="1">
      <c r="A49">
        <f>IF(A48="ID",1,A48+1)</f>
        <v>48</v>
      </c>
      <c r="B49" t="s">
        <v>48</v>
      </c>
      <c r="C49" s="40">
        <v>45895</v>
      </c>
      <c r="D49" s="22" t="s">
        <v>149</v>
      </c>
      <c r="E49" s="3" t="s">
        <v>141</v>
      </c>
      <c r="F49" s="3">
        <v>6</v>
      </c>
      <c r="G49" s="3"/>
      <c r="H49" s="3"/>
      <c r="I49" s="3"/>
      <c r="J49" s="3" t="s">
        <v>122</v>
      </c>
      <c r="K49" s="3"/>
      <c r="L49" s="3"/>
      <c r="M49" s="3"/>
      <c r="N49" s="19" t="s">
        <v>142</v>
      </c>
      <c r="O49" s="3"/>
    </row>
    <row r="50" spans="1:15" ht="15" customHeight="1">
      <c r="A50">
        <f>IF(A49="ID",1,A49+1)</f>
        <v>49</v>
      </c>
      <c r="B50" t="s">
        <v>134</v>
      </c>
      <c r="C50" s="40">
        <v>45895</v>
      </c>
      <c r="D50" s="22" t="s">
        <v>150</v>
      </c>
      <c r="E50" s="3" t="s">
        <v>141</v>
      </c>
      <c r="F50" s="3">
        <f>IF(H50&lt;&gt;0,1,0)</f>
        <v>1</v>
      </c>
      <c r="G50" s="3">
        <v>3</v>
      </c>
      <c r="H50" s="3">
        <v>123</v>
      </c>
      <c r="I50" s="3"/>
      <c r="J50" s="3" t="s">
        <v>126</v>
      </c>
      <c r="K50" s="3"/>
      <c r="L50" s="3"/>
      <c r="M50" s="3"/>
      <c r="N50" s="19" t="s">
        <v>142</v>
      </c>
      <c r="O50" s="3"/>
    </row>
    <row r="51" spans="1:15" ht="15" customHeight="1">
      <c r="A51">
        <f>IF(A50="ID",1,A50+1)</f>
        <v>50</v>
      </c>
      <c r="B51" t="s">
        <v>48</v>
      </c>
      <c r="C51" s="40">
        <v>45895</v>
      </c>
      <c r="D51" s="22" t="s">
        <v>151</v>
      </c>
      <c r="E51" s="3" t="s">
        <v>141</v>
      </c>
      <c r="F51" s="3">
        <v>1</v>
      </c>
      <c r="G51" s="3"/>
      <c r="H51" s="3"/>
      <c r="I51" s="3"/>
      <c r="J51" s="3" t="s">
        <v>122</v>
      </c>
      <c r="K51" s="3"/>
      <c r="L51" s="3"/>
      <c r="M51" s="3"/>
      <c r="N51" s="19" t="s">
        <v>142</v>
      </c>
      <c r="O51" s="3"/>
    </row>
    <row r="52" spans="1:15" ht="15" customHeight="1">
      <c r="A52">
        <f>IF(A51="ID",1,A51+1)</f>
        <v>51</v>
      </c>
      <c r="B52" t="s">
        <v>134</v>
      </c>
      <c r="C52" s="40">
        <v>45895</v>
      </c>
      <c r="D52" s="22" t="s">
        <v>152</v>
      </c>
      <c r="E52" s="3" t="s">
        <v>153</v>
      </c>
      <c r="F52" s="3">
        <v>6</v>
      </c>
      <c r="G52" s="3"/>
      <c r="H52" s="3"/>
      <c r="I52" s="3"/>
      <c r="J52" s="3" t="s">
        <v>122</v>
      </c>
      <c r="K52" s="3"/>
      <c r="L52" s="3"/>
      <c r="M52" s="3"/>
      <c r="N52" s="19" t="s">
        <v>142</v>
      </c>
      <c r="O52" s="3">
        <v>13213</v>
      </c>
    </row>
    <row r="53" spans="1:15" ht="15" customHeight="1">
      <c r="A53">
        <f>IF(A52="ID",1,A52+1)</f>
        <v>52</v>
      </c>
      <c r="B53" t="s">
        <v>134</v>
      </c>
      <c r="C53" s="40">
        <v>45895</v>
      </c>
      <c r="D53" s="22" t="s">
        <v>154</v>
      </c>
      <c r="E53" s="3" t="s">
        <v>141</v>
      </c>
      <c r="F53" s="3">
        <v>1</v>
      </c>
      <c r="G53" s="3">
        <v>3</v>
      </c>
      <c r="H53" s="3">
        <v>2345</v>
      </c>
      <c r="I53" s="3"/>
      <c r="J53" s="3" t="s">
        <v>122</v>
      </c>
      <c r="K53" s="3"/>
      <c r="L53" s="3"/>
      <c r="M53" s="3"/>
      <c r="N53" s="19" t="s">
        <v>142</v>
      </c>
      <c r="O53" s="3">
        <v>245235</v>
      </c>
    </row>
    <row r="54" spans="1:15" ht="15" customHeight="1">
      <c r="A54">
        <f>IF(A53="ID",1,A53+1)</f>
        <v>53</v>
      </c>
      <c r="B54" t="s">
        <v>134</v>
      </c>
      <c r="C54" s="40">
        <v>45895</v>
      </c>
      <c r="D54" s="22" t="s">
        <v>154</v>
      </c>
      <c r="E54" s="3" t="s">
        <v>141</v>
      </c>
      <c r="F54" s="3">
        <v>1</v>
      </c>
      <c r="G54" s="3">
        <v>3</v>
      </c>
      <c r="H54" s="3">
        <v>2345</v>
      </c>
      <c r="I54" s="3"/>
      <c r="J54" s="3" t="s">
        <v>122</v>
      </c>
      <c r="K54" s="3"/>
      <c r="L54" s="3"/>
      <c r="M54" s="3"/>
      <c r="N54" s="19" t="s">
        <v>142</v>
      </c>
      <c r="O54" s="3">
        <v>245235</v>
      </c>
    </row>
    <row r="55" spans="1:15" ht="15" customHeight="1">
      <c r="A55">
        <f>IF(A54="ID",1,A54+1)</f>
        <v>54</v>
      </c>
      <c r="B55" t="s">
        <v>54</v>
      </c>
      <c r="C55" s="40">
        <v>45895</v>
      </c>
      <c r="D55" s="22" t="s">
        <v>155</v>
      </c>
      <c r="E55" s="3" t="s">
        <v>156</v>
      </c>
      <c r="F55" s="3">
        <v>1</v>
      </c>
      <c r="G55" s="3">
        <v>3</v>
      </c>
      <c r="H55" s="3">
        <v>86786</v>
      </c>
      <c r="I55" s="3" t="s">
        <v>131</v>
      </c>
      <c r="J55" s="3" t="s">
        <v>126</v>
      </c>
      <c r="K55" s="3"/>
      <c r="L55" s="3"/>
      <c r="M55" s="3"/>
      <c r="N55" s="19" t="s">
        <v>142</v>
      </c>
      <c r="O55" s="3"/>
    </row>
    <row r="56" spans="1:15" ht="15" customHeight="1">
      <c r="A56">
        <f>IF(A55="ID",1,A55+1)</f>
        <v>55</v>
      </c>
      <c r="B56" t="s">
        <v>134</v>
      </c>
      <c r="C56" s="40">
        <v>45895</v>
      </c>
      <c r="D56" s="22" t="s">
        <v>157</v>
      </c>
      <c r="E56" s="3" t="s">
        <v>156</v>
      </c>
      <c r="F56" s="3">
        <v>1</v>
      </c>
      <c r="G56" s="3">
        <v>3</v>
      </c>
      <c r="H56" s="3">
        <v>46</v>
      </c>
      <c r="I56" s="3" t="s">
        <v>132</v>
      </c>
      <c r="J56" s="3" t="s">
        <v>136</v>
      </c>
      <c r="K56" s="3"/>
      <c r="L56" s="3"/>
      <c r="M56" s="3"/>
      <c r="N56" s="19" t="s">
        <v>142</v>
      </c>
      <c r="O56" s="3"/>
    </row>
    <row r="57" spans="1:15" ht="15" customHeight="1">
      <c r="A57">
        <f>IF(A56="ID",1,A56+1)</f>
        <v>56</v>
      </c>
      <c r="B57" t="s">
        <v>54</v>
      </c>
      <c r="C57" s="40">
        <v>45895</v>
      </c>
      <c r="D57" s="22" t="s">
        <v>155</v>
      </c>
      <c r="E57" s="3" t="s">
        <v>156</v>
      </c>
      <c r="F57" s="3">
        <v>1</v>
      </c>
      <c r="G57" s="3">
        <v>3</v>
      </c>
      <c r="H57" s="3">
        <v>86786</v>
      </c>
      <c r="I57" s="3" t="s">
        <v>131</v>
      </c>
      <c r="J57" s="3" t="s">
        <v>126</v>
      </c>
      <c r="K57" s="3"/>
      <c r="L57" s="3"/>
      <c r="M57" s="3"/>
      <c r="N57" s="19" t="s">
        <v>142</v>
      </c>
      <c r="O57" s="3"/>
    </row>
    <row r="58" spans="1:15" ht="15" customHeight="1">
      <c r="A58">
        <f>IF(A57="ID",1,A57+1)</f>
        <v>57</v>
      </c>
      <c r="B58" t="s">
        <v>40</v>
      </c>
      <c r="C58" s="40">
        <v>45895</v>
      </c>
      <c r="D58" s="22" t="s">
        <v>158</v>
      </c>
      <c r="E58" s="3" t="s">
        <v>159</v>
      </c>
      <c r="F58" s="3">
        <v>1</v>
      </c>
      <c r="G58" s="3">
        <v>3</v>
      </c>
      <c r="H58" s="3">
        <v>3456</v>
      </c>
      <c r="I58" s="3" t="s">
        <v>125</v>
      </c>
      <c r="J58" s="3" t="s">
        <v>136</v>
      </c>
      <c r="K58" s="3"/>
      <c r="L58" s="3"/>
      <c r="M58" s="3"/>
      <c r="N58" s="19" t="s">
        <v>142</v>
      </c>
      <c r="O58" s="3"/>
    </row>
    <row r="59" spans="1:15" ht="15" customHeight="1">
      <c r="A59">
        <f>IF(A58="ID",1,A58+1)</f>
        <v>58</v>
      </c>
      <c r="B59" t="s">
        <v>160</v>
      </c>
      <c r="C59" s="40">
        <v>45896</v>
      </c>
      <c r="D59" s="22" t="s">
        <v>161</v>
      </c>
      <c r="E59" s="3" t="s">
        <v>141</v>
      </c>
      <c r="F59" s="3">
        <v>4</v>
      </c>
      <c r="G59" s="3"/>
      <c r="H59" s="3"/>
      <c r="I59" s="3"/>
      <c r="J59" s="3" t="s">
        <v>122</v>
      </c>
      <c r="K59" s="3"/>
      <c r="L59" s="3"/>
      <c r="M59" s="3"/>
      <c r="N59" s="19" t="s">
        <v>142</v>
      </c>
      <c r="O59" s="3"/>
    </row>
    <row r="60" spans="1:15" ht="15" customHeight="1">
      <c r="A60">
        <f>IF(A59="ID",1,A59+1)</f>
        <v>59</v>
      </c>
      <c r="B60" t="s">
        <v>162</v>
      </c>
      <c r="C60" s="40">
        <v>45896</v>
      </c>
      <c r="D60" s="22" t="s">
        <v>163</v>
      </c>
      <c r="E60" s="3" t="s">
        <v>141</v>
      </c>
      <c r="F60" s="3">
        <v>1</v>
      </c>
      <c r="G60" s="3">
        <v>1</v>
      </c>
      <c r="H60" s="3">
        <v>123</v>
      </c>
      <c r="I60" s="3" t="s">
        <v>121</v>
      </c>
      <c r="J60" s="3" t="s">
        <v>126</v>
      </c>
      <c r="K60" s="3"/>
      <c r="L60" s="3"/>
      <c r="M60" s="3"/>
      <c r="N60" s="19" t="s">
        <v>142</v>
      </c>
      <c r="O60" s="3"/>
    </row>
    <row r="61" spans="1:15" ht="15" customHeight="1">
      <c r="A61">
        <f>IF(A60="ID",1,A60+1)</f>
        <v>60</v>
      </c>
      <c r="B61" t="s">
        <v>119</v>
      </c>
      <c r="C61" s="40">
        <v>45896</v>
      </c>
      <c r="D61" s="22" t="s">
        <v>164</v>
      </c>
      <c r="E61" s="3" t="s">
        <v>141</v>
      </c>
      <c r="F61" s="3">
        <v>2</v>
      </c>
      <c r="G61" s="3"/>
      <c r="H61" s="3"/>
      <c r="I61" s="3"/>
      <c r="J61" s="3" t="s">
        <v>122</v>
      </c>
      <c r="K61" s="3"/>
      <c r="L61" s="3"/>
      <c r="M61" s="3"/>
      <c r="N61" s="19" t="s">
        <v>142</v>
      </c>
      <c r="O61" s="3"/>
    </row>
    <row r="62" spans="1:15" ht="15" customHeight="1">
      <c r="A62">
        <f>IF(A61="ID",1,A61+1)</f>
        <v>61</v>
      </c>
      <c r="B62" t="s">
        <v>138</v>
      </c>
      <c r="C62" s="40">
        <v>45896</v>
      </c>
      <c r="D62" s="22" t="s">
        <v>165</v>
      </c>
      <c r="E62" s="3" t="s">
        <v>141</v>
      </c>
      <c r="F62" s="3">
        <v>1</v>
      </c>
      <c r="G62" s="3"/>
      <c r="H62" s="3"/>
      <c r="I62" s="3"/>
      <c r="J62" s="3" t="s">
        <v>122</v>
      </c>
      <c r="K62" s="3"/>
      <c r="L62" s="3"/>
      <c r="M62" s="3"/>
      <c r="N62" s="19" t="s">
        <v>142</v>
      </c>
      <c r="O62" s="3"/>
    </row>
    <row r="63" spans="1:15" ht="15" customHeight="1">
      <c r="A63">
        <f>IF(A62="ID",1,A62+1)</f>
        <v>62</v>
      </c>
      <c r="B63" t="s">
        <v>99</v>
      </c>
      <c r="C63" s="40">
        <v>45896</v>
      </c>
      <c r="D63" s="22" t="s">
        <v>166</v>
      </c>
      <c r="E63" s="3" t="s">
        <v>141</v>
      </c>
      <c r="F63" s="3">
        <v>1</v>
      </c>
      <c r="G63" s="3">
        <v>4</v>
      </c>
      <c r="H63" s="3">
        <v>111</v>
      </c>
      <c r="I63" s="3" t="s">
        <v>131</v>
      </c>
      <c r="J63" s="3" t="s">
        <v>126</v>
      </c>
      <c r="K63" s="3"/>
      <c r="L63" s="3"/>
      <c r="M63" s="3"/>
      <c r="N63" s="19" t="s">
        <v>142</v>
      </c>
      <c r="O63" s="3"/>
    </row>
    <row r="64" spans="1:15" ht="15" customHeight="1">
      <c r="A64">
        <f>IF(A63="ID",1,A63+1)</f>
        <v>63</v>
      </c>
      <c r="B64" t="s">
        <v>134</v>
      </c>
      <c r="C64" s="40">
        <v>45896</v>
      </c>
      <c r="D64" s="22" t="s">
        <v>167</v>
      </c>
      <c r="E64" s="3" t="s">
        <v>141</v>
      </c>
      <c r="F64" s="3">
        <v>2</v>
      </c>
      <c r="G64" s="3"/>
      <c r="H64" s="3"/>
      <c r="I64" s="3"/>
      <c r="J64" s="3" t="s">
        <v>122</v>
      </c>
      <c r="K64" s="3"/>
      <c r="L64" s="3"/>
      <c r="M64" s="3"/>
      <c r="N64" s="19" t="s">
        <v>142</v>
      </c>
      <c r="O64" s="3"/>
    </row>
    <row r="65" spans="1:15" ht="15" customHeight="1">
      <c r="A65">
        <f>IF(A64="ID",1,A64+1)</f>
        <v>64</v>
      </c>
      <c r="B65" t="s">
        <v>40</v>
      </c>
      <c r="C65" s="40">
        <v>45896</v>
      </c>
      <c r="D65" s="22" t="s">
        <v>168</v>
      </c>
      <c r="E65" s="3" t="s">
        <v>141</v>
      </c>
      <c r="F65" s="3">
        <v>1</v>
      </c>
      <c r="G65" s="3">
        <v>2</v>
      </c>
      <c r="H65" s="3">
        <v>123</v>
      </c>
      <c r="I65" s="3" t="s">
        <v>131</v>
      </c>
      <c r="J65" s="3" t="s">
        <v>126</v>
      </c>
      <c r="K65" s="3"/>
      <c r="L65" s="3"/>
      <c r="M65" s="3"/>
      <c r="N65" s="19" t="s">
        <v>142</v>
      </c>
      <c r="O65" s="3"/>
    </row>
    <row r="66" spans="1:15" ht="15" customHeight="1">
      <c r="A66">
        <f>IF(A65="ID",1,A65+1)</f>
        <v>65</v>
      </c>
      <c r="B66" t="s">
        <v>137</v>
      </c>
      <c r="C66" s="40">
        <v>45896</v>
      </c>
      <c r="D66" s="22" t="s">
        <v>169</v>
      </c>
      <c r="E66" s="3" t="s">
        <v>141</v>
      </c>
      <c r="F66" s="3">
        <v>1</v>
      </c>
      <c r="G66" s="3">
        <v>3</v>
      </c>
      <c r="H66" s="3">
        <v>123</v>
      </c>
      <c r="I66" s="3">
        <v>123</v>
      </c>
      <c r="J66" s="3" t="s">
        <v>126</v>
      </c>
      <c r="K66" s="3"/>
      <c r="L66" s="3"/>
      <c r="M66" s="3"/>
      <c r="N66" s="19" t="s">
        <v>142</v>
      </c>
      <c r="O66" s="3"/>
    </row>
    <row r="67" spans="1:15" ht="15" customHeight="1">
      <c r="A67">
        <f>IF(A66="ID",1,A66+1)</f>
        <v>66</v>
      </c>
      <c r="B67" t="s">
        <v>137</v>
      </c>
      <c r="C67" s="40">
        <v>45896</v>
      </c>
      <c r="D67" s="22" t="s">
        <v>170</v>
      </c>
      <c r="E67" s="3" t="s">
        <v>139</v>
      </c>
      <c r="F67" s="3">
        <v>1</v>
      </c>
      <c r="G67" s="3">
        <v>3</v>
      </c>
      <c r="H67" s="3">
        <v>111</v>
      </c>
      <c r="I67" s="3" t="s">
        <v>171</v>
      </c>
      <c r="J67" s="3" t="s">
        <v>126</v>
      </c>
      <c r="K67" s="3"/>
      <c r="L67" s="3"/>
      <c r="M67" s="3"/>
      <c r="N67" s="19" t="s">
        <v>142</v>
      </c>
      <c r="O67" s="3"/>
    </row>
    <row r="68" spans="1:15" ht="15" customHeight="1">
      <c r="A68">
        <f>IF(A67="ID",1,A67+1)</f>
        <v>67</v>
      </c>
      <c r="B68" t="s">
        <v>48</v>
      </c>
      <c r="C68" s="40">
        <v>45896</v>
      </c>
      <c r="D68" s="22" t="s">
        <v>172</v>
      </c>
      <c r="E68" s="3" t="s">
        <v>141</v>
      </c>
      <c r="F68" s="3">
        <v>1</v>
      </c>
      <c r="G68" s="3">
        <v>2</v>
      </c>
      <c r="H68" s="3">
        <v>12</v>
      </c>
      <c r="I68" s="3" t="s">
        <v>131</v>
      </c>
      <c r="J68" s="3" t="s">
        <v>126</v>
      </c>
      <c r="K68" s="3"/>
      <c r="L68" s="3"/>
      <c r="M68" s="3"/>
      <c r="N68" s="19" t="s">
        <v>142</v>
      </c>
      <c r="O68" s="3"/>
    </row>
    <row r="69" spans="1:15" ht="15" customHeight="1">
      <c r="A69">
        <f>IF(A68="ID",1,A68+1)</f>
        <v>68</v>
      </c>
      <c r="B69" t="s">
        <v>134</v>
      </c>
      <c r="C69" s="40">
        <v>45896</v>
      </c>
      <c r="D69" s="22" t="s">
        <v>173</v>
      </c>
      <c r="E69" s="3" t="s">
        <v>139</v>
      </c>
      <c r="F69" s="3">
        <v>1</v>
      </c>
      <c r="G69" s="3">
        <v>2</v>
      </c>
      <c r="H69" s="3">
        <v>45</v>
      </c>
      <c r="I69" s="3" t="s">
        <v>131</v>
      </c>
      <c r="J69" s="3" t="s">
        <v>126</v>
      </c>
      <c r="K69" s="3"/>
      <c r="L69" s="3"/>
      <c r="M69" s="3"/>
      <c r="N69" s="19" t="s">
        <v>142</v>
      </c>
      <c r="O69" s="3"/>
    </row>
    <row r="70" spans="1:15" ht="15" customHeight="1">
      <c r="A70">
        <f>IF(A69="ID",1,A69+1)</f>
        <v>69</v>
      </c>
      <c r="B70" t="s">
        <v>162</v>
      </c>
      <c r="C70" s="40">
        <v>45896</v>
      </c>
      <c r="D70" s="22" t="s">
        <v>174</v>
      </c>
      <c r="E70" s="3" t="s">
        <v>141</v>
      </c>
      <c r="F70" s="3">
        <v>1</v>
      </c>
      <c r="G70" s="3">
        <v>2</v>
      </c>
      <c r="H70" s="3">
        <v>41</v>
      </c>
      <c r="I70" s="3" t="s">
        <v>121</v>
      </c>
      <c r="J70" s="3" t="s">
        <v>126</v>
      </c>
      <c r="K70" s="3"/>
      <c r="L70" s="3"/>
      <c r="M70" s="3"/>
      <c r="N70" s="19" t="s">
        <v>142</v>
      </c>
      <c r="O70" s="3"/>
    </row>
    <row r="71" spans="1:15" ht="15" customHeight="1">
      <c r="A71">
        <f>IF(A70="ID",1,A70+1)</f>
        <v>70</v>
      </c>
      <c r="B71" t="s">
        <v>40</v>
      </c>
      <c r="C71" s="40">
        <v>45896</v>
      </c>
      <c r="D71" s="22">
        <v>45896</v>
      </c>
      <c r="E71" s="3" t="s">
        <v>120</v>
      </c>
      <c r="F71" s="3">
        <f>IF(H71&lt;&gt;0,1,0)</f>
        <v>1</v>
      </c>
      <c r="G71" s="3">
        <v>3</v>
      </c>
      <c r="H71" s="3">
        <v>44</v>
      </c>
      <c r="I71" s="3" t="s">
        <v>132</v>
      </c>
      <c r="J71" s="3" t="s">
        <v>126</v>
      </c>
      <c r="K71" s="3"/>
      <c r="L71" s="3"/>
      <c r="M71" s="3"/>
      <c r="N71" s="19"/>
      <c r="O71" s="3"/>
    </row>
    <row r="72" spans="1:15" ht="15" customHeight="1">
      <c r="A72">
        <f>IF(A71="ID",1,A71+1)</f>
        <v>71</v>
      </c>
      <c r="B72" t="s">
        <v>175</v>
      </c>
      <c r="C72" s="40">
        <v>45896</v>
      </c>
      <c r="D72" s="22">
        <v>45896</v>
      </c>
      <c r="E72" s="3" t="s">
        <v>120</v>
      </c>
      <c r="F72" s="3">
        <f>IF(H72&lt;&gt;0,1,0)</f>
        <v>1</v>
      </c>
      <c r="G72" s="3">
        <v>2</v>
      </c>
      <c r="H72" s="3">
        <v>11</v>
      </c>
      <c r="I72" s="3" t="s">
        <v>131</v>
      </c>
      <c r="J72" s="3" t="s">
        <v>136</v>
      </c>
      <c r="K72" s="3"/>
      <c r="L72" s="3"/>
      <c r="M72" s="3"/>
      <c r="N72" s="19"/>
      <c r="O72" s="3"/>
    </row>
    <row r="73" spans="1:15" ht="15" customHeight="1">
      <c r="A73">
        <f>IF(A72="ID",1,A72+1)</f>
        <v>72</v>
      </c>
      <c r="B73" t="s">
        <v>48</v>
      </c>
      <c r="C73" s="40">
        <v>45896</v>
      </c>
      <c r="D73" s="22">
        <v>45896</v>
      </c>
      <c r="E73" s="3" t="s">
        <v>120</v>
      </c>
      <c r="F73" s="3">
        <f>IF(H73&lt;&gt;0,1,0)</f>
        <v>1</v>
      </c>
      <c r="G73" s="3">
        <v>4</v>
      </c>
      <c r="H73" s="3">
        <v>13</v>
      </c>
      <c r="I73" s="3" t="s">
        <v>131</v>
      </c>
      <c r="J73" s="3" t="s">
        <v>126</v>
      </c>
      <c r="K73" s="3"/>
      <c r="L73" s="3"/>
      <c r="M73" s="3"/>
      <c r="N73" s="19"/>
      <c r="O73" s="3"/>
    </row>
    <row r="74" spans="1:15" ht="15" customHeight="1">
      <c r="A74">
        <f>IF(A73="ID",1,A73+1)</f>
        <v>73</v>
      </c>
      <c r="B74" t="s">
        <v>119</v>
      </c>
      <c r="C74" s="40">
        <v>45896</v>
      </c>
      <c r="D74" s="22" t="s">
        <v>176</v>
      </c>
      <c r="E74" s="3" t="s">
        <v>141</v>
      </c>
      <c r="F74" s="3">
        <v>1</v>
      </c>
      <c r="G74" s="3">
        <v>2</v>
      </c>
      <c r="H74" s="3">
        <v>33</v>
      </c>
      <c r="I74" s="3" t="s">
        <v>125</v>
      </c>
      <c r="J74" s="3" t="s">
        <v>126</v>
      </c>
      <c r="K74" s="3"/>
      <c r="L74" s="3"/>
      <c r="M74" s="3"/>
      <c r="N74" s="19" t="s">
        <v>142</v>
      </c>
      <c r="O74" s="3"/>
    </row>
    <row r="75" spans="1:15" ht="15" customHeight="1">
      <c r="A75">
        <f>IF(A74="ID",1,A74+1)</f>
        <v>74</v>
      </c>
      <c r="B75" t="s">
        <v>119</v>
      </c>
      <c r="C75" s="40">
        <v>45896</v>
      </c>
      <c r="D75" s="22" t="s">
        <v>177</v>
      </c>
      <c r="E75" s="3" t="s">
        <v>141</v>
      </c>
      <c r="F75" s="3">
        <v>3</v>
      </c>
      <c r="G75" s="3"/>
      <c r="H75" s="3"/>
      <c r="I75" s="3" t="s">
        <v>178</v>
      </c>
      <c r="J75" s="3" t="s">
        <v>122</v>
      </c>
      <c r="K75" s="3"/>
      <c r="L75" s="3"/>
      <c r="M75" s="3"/>
      <c r="N75" s="19" t="s">
        <v>142</v>
      </c>
      <c r="O75" s="3"/>
    </row>
    <row r="76" spans="1:15" ht="15" customHeight="1">
      <c r="A76">
        <f>IF(A75="ID",1,A75+1)</f>
        <v>75</v>
      </c>
      <c r="B76" t="s">
        <v>48</v>
      </c>
      <c r="C76" s="40" t="s">
        <v>179</v>
      </c>
      <c r="D76" s="22">
        <v>45896</v>
      </c>
      <c r="E76" s="3" t="s">
        <v>120</v>
      </c>
      <c r="F76" s="3">
        <f>IF(H76&lt;&gt;0,1,0)</f>
        <v>1</v>
      </c>
      <c r="G76" s="3">
        <v>3</v>
      </c>
      <c r="H76" s="3">
        <v>55</v>
      </c>
      <c r="I76" s="3" t="s">
        <v>121</v>
      </c>
      <c r="J76" s="3" t="s">
        <v>126</v>
      </c>
      <c r="K76" s="3"/>
      <c r="L76" s="3"/>
      <c r="M76" s="3"/>
      <c r="N76" s="19"/>
      <c r="O76" s="3"/>
    </row>
    <row r="77" spans="1:15" ht="15" customHeight="1">
      <c r="A77">
        <f>IF(A76="ID",1,A76+1)</f>
        <v>76</v>
      </c>
      <c r="B77" t="s">
        <v>162</v>
      </c>
      <c r="C77" s="23" t="s">
        <v>179</v>
      </c>
      <c r="D77" s="22">
        <v>45896</v>
      </c>
      <c r="E77" s="3" t="s">
        <v>129</v>
      </c>
      <c r="F77" s="3">
        <f>IF(H77&lt;&gt;0,1,0)</f>
        <v>1</v>
      </c>
      <c r="G77" s="3">
        <v>3</v>
      </c>
      <c r="H77" s="3">
        <v>12</v>
      </c>
      <c r="I77" s="3" t="s">
        <v>131</v>
      </c>
      <c r="J77" s="3" t="s">
        <v>126</v>
      </c>
      <c r="K77" s="3"/>
      <c r="L77" s="3"/>
      <c r="M77" s="3"/>
      <c r="N77" s="19"/>
      <c r="O77" s="3"/>
    </row>
    <row r="78" spans="1:15" ht="15" customHeight="1">
      <c r="A78">
        <f>IF(A77="ID",1,A77+1)</f>
        <v>77</v>
      </c>
      <c r="B78" t="s">
        <v>48</v>
      </c>
      <c r="C78" s="40" t="s">
        <v>180</v>
      </c>
      <c r="D78" s="22">
        <v>45896</v>
      </c>
      <c r="E78" s="3" t="s">
        <v>129</v>
      </c>
      <c r="F78" s="3">
        <f>IF(H78&lt;&gt;0,1,0)</f>
        <v>0</v>
      </c>
      <c r="G78" s="3">
        <v>3</v>
      </c>
      <c r="H78" s="3">
        <v>0</v>
      </c>
      <c r="I78" s="3" t="s">
        <v>131</v>
      </c>
      <c r="J78" s="3" t="s">
        <v>126</v>
      </c>
      <c r="K78" s="3"/>
      <c r="L78" s="3"/>
      <c r="M78" s="3"/>
      <c r="N78" s="19" t="s">
        <v>142</v>
      </c>
      <c r="O78" s="3"/>
    </row>
    <row r="79" spans="1:15" ht="15" customHeight="1">
      <c r="A79">
        <f>IF(A78="ID",1,A78+1)</f>
        <v>78</v>
      </c>
      <c r="B79" t="s">
        <v>48</v>
      </c>
      <c r="C79" s="40" t="s">
        <v>180</v>
      </c>
      <c r="D79" s="22">
        <v>45896</v>
      </c>
      <c r="E79" s="3" t="s">
        <v>120</v>
      </c>
      <c r="F79" s="3">
        <f>IF(H79&lt;&gt;0,1,0)</f>
        <v>0</v>
      </c>
      <c r="G79" s="3">
        <v>4</v>
      </c>
      <c r="H79" s="3">
        <v>0</v>
      </c>
      <c r="I79" s="3" t="s">
        <v>121</v>
      </c>
      <c r="J79" s="3" t="s">
        <v>136</v>
      </c>
      <c r="K79" s="3"/>
      <c r="L79" s="3"/>
      <c r="M79" s="3"/>
      <c r="N79" s="19" t="s">
        <v>142</v>
      </c>
      <c r="O79" s="3"/>
    </row>
    <row r="80" spans="1:15" ht="15" customHeight="1">
      <c r="A80">
        <f>IF(A79="ID",1,A79+1)</f>
        <v>79</v>
      </c>
      <c r="B80" t="s">
        <v>54</v>
      </c>
      <c r="C80" s="40" t="s">
        <v>180</v>
      </c>
      <c r="D80" s="22">
        <v>45896</v>
      </c>
      <c r="E80" s="3" t="s">
        <v>129</v>
      </c>
      <c r="F80" s="3">
        <f>IF(H80&lt;&gt;0,1,0)</f>
        <v>0</v>
      </c>
      <c r="G80" s="3">
        <v>4</v>
      </c>
      <c r="H80" s="3">
        <v>0</v>
      </c>
      <c r="I80" s="3" t="s">
        <v>125</v>
      </c>
      <c r="J80" s="3" t="s">
        <v>126</v>
      </c>
      <c r="K80" s="3"/>
      <c r="L80" s="3"/>
      <c r="M80" s="3"/>
      <c r="N80" s="19" t="s">
        <v>142</v>
      </c>
      <c r="O80" s="3"/>
    </row>
    <row r="81" spans="1:15" ht="15" customHeight="1">
      <c r="A81">
        <f>IF(A80="ID",1,A80+1)</f>
        <v>80</v>
      </c>
      <c r="B81" t="s">
        <v>40</v>
      </c>
      <c r="C81" s="40" t="s">
        <v>180</v>
      </c>
      <c r="D81" s="22">
        <v>45896</v>
      </c>
      <c r="E81" s="3" t="s">
        <v>120</v>
      </c>
      <c r="F81" s="3">
        <f>IF(H81&lt;&gt;0,1,0)</f>
        <v>1</v>
      </c>
      <c r="G81" s="3">
        <v>3</v>
      </c>
      <c r="H81" s="3">
        <v>55</v>
      </c>
      <c r="I81" s="3" t="s">
        <v>125</v>
      </c>
      <c r="J81" s="3" t="s">
        <v>126</v>
      </c>
      <c r="K81" s="3"/>
      <c r="L81" s="3"/>
      <c r="M81" s="3"/>
      <c r="N81" s="19" t="s">
        <v>142</v>
      </c>
      <c r="O81" s="3"/>
    </row>
    <row r="82" spans="1:15" ht="15" customHeight="1">
      <c r="A82">
        <f>IF(A81="ID",1,A81+1)</f>
        <v>81</v>
      </c>
      <c r="B82" t="s">
        <v>40</v>
      </c>
      <c r="C82" s="40" t="s">
        <v>180</v>
      </c>
      <c r="D82" s="22">
        <v>45896</v>
      </c>
      <c r="E82" s="3" t="s">
        <v>129</v>
      </c>
      <c r="F82" s="3">
        <f>IF(H82&lt;&gt;0,1,0)</f>
        <v>1</v>
      </c>
      <c r="G82" s="3">
        <v>4</v>
      </c>
      <c r="H82" s="3">
        <v>66</v>
      </c>
      <c r="I82" s="3" t="s">
        <v>125</v>
      </c>
      <c r="J82" s="3" t="s">
        <v>126</v>
      </c>
      <c r="K82" s="3"/>
      <c r="L82" s="3"/>
      <c r="M82" s="3"/>
      <c r="N82" s="19" t="s">
        <v>142</v>
      </c>
      <c r="O82" s="3"/>
    </row>
    <row r="83" spans="1:15" ht="15" customHeight="1">
      <c r="A83">
        <f>IF(A82="ID",1,A82+1)</f>
        <v>82</v>
      </c>
      <c r="B83" t="s">
        <v>48</v>
      </c>
      <c r="C83" s="40" t="s">
        <v>180</v>
      </c>
      <c r="D83" s="22">
        <v>45896</v>
      </c>
      <c r="E83" s="3" t="s">
        <v>120</v>
      </c>
      <c r="F83" s="3">
        <v>1</v>
      </c>
      <c r="G83" s="3">
        <v>3</v>
      </c>
      <c r="H83" s="3">
        <v>101</v>
      </c>
      <c r="I83" s="3" t="s">
        <v>131</v>
      </c>
      <c r="J83" s="3" t="s">
        <v>136</v>
      </c>
      <c r="K83" s="3"/>
      <c r="L83" s="3"/>
      <c r="M83" s="3"/>
      <c r="N83" s="19" t="s">
        <v>142</v>
      </c>
      <c r="O83" s="3"/>
    </row>
    <row r="84" spans="1:15" ht="15" customHeight="1">
      <c r="A84">
        <f>IF(A83="ID",1,A83+1)</f>
        <v>83</v>
      </c>
      <c r="B84" t="s">
        <v>48</v>
      </c>
      <c r="C84" s="40" t="s">
        <v>180</v>
      </c>
      <c r="D84" s="22">
        <v>45896</v>
      </c>
      <c r="E84" s="3" t="s">
        <v>129</v>
      </c>
      <c r="F84" s="3">
        <v>1</v>
      </c>
      <c r="G84" s="3">
        <v>2</v>
      </c>
      <c r="H84" s="3">
        <v>1010</v>
      </c>
      <c r="I84" s="3" t="s">
        <v>125</v>
      </c>
      <c r="J84" s="3" t="s">
        <v>136</v>
      </c>
      <c r="K84" s="3"/>
      <c r="L84" s="3"/>
      <c r="M84" s="3"/>
      <c r="N84" s="19" t="s">
        <v>142</v>
      </c>
      <c r="O84" s="3"/>
    </row>
    <row r="85" spans="1:15" ht="15" customHeight="1">
      <c r="A85">
        <f>IF(A84="ID",1,A84+1)</f>
        <v>84</v>
      </c>
      <c r="B85" t="s">
        <v>48</v>
      </c>
      <c r="C85" s="40" t="s">
        <v>180</v>
      </c>
      <c r="D85" s="22">
        <v>0.45956018518518521</v>
      </c>
      <c r="E85" s="3" t="s">
        <v>129</v>
      </c>
      <c r="F85" s="3">
        <v>1</v>
      </c>
      <c r="G85" s="3">
        <v>3</v>
      </c>
      <c r="H85" s="3">
        <v>1414</v>
      </c>
      <c r="I85" s="3" t="s">
        <v>125</v>
      </c>
      <c r="J85" s="3" t="s">
        <v>126</v>
      </c>
      <c r="K85" s="3"/>
      <c r="L85" s="3"/>
      <c r="M85" s="3"/>
      <c r="N85" s="19" t="s">
        <v>142</v>
      </c>
      <c r="O85" s="3"/>
    </row>
    <row r="86" spans="1:15" ht="15" customHeight="1">
      <c r="A86">
        <f>IF(A85="ID",1,A85+1)</f>
        <v>85</v>
      </c>
      <c r="B86" t="s">
        <v>48</v>
      </c>
      <c r="C86" s="40" t="s">
        <v>180</v>
      </c>
      <c r="D86" s="22">
        <v>0.46994212962962961</v>
      </c>
      <c r="E86" s="3" t="s">
        <v>129</v>
      </c>
      <c r="F86" s="3">
        <v>1</v>
      </c>
      <c r="G86" s="3">
        <v>3</v>
      </c>
      <c r="H86" s="3">
        <v>11</v>
      </c>
      <c r="I86" s="3" t="s">
        <v>132</v>
      </c>
      <c r="J86" s="3" t="s">
        <v>126</v>
      </c>
      <c r="K86" s="3"/>
      <c r="L86" s="3"/>
      <c r="M86" s="3"/>
      <c r="N86" s="19" t="s">
        <v>142</v>
      </c>
      <c r="O86" s="3"/>
    </row>
    <row r="87" spans="1:15" ht="15" customHeight="1">
      <c r="A87">
        <f>IF(A86="ID",1,A86+1)</f>
        <v>86</v>
      </c>
      <c r="B87" t="s">
        <v>54</v>
      </c>
      <c r="C87" s="40" t="s">
        <v>180</v>
      </c>
      <c r="D87" s="22">
        <v>0.47204861111111113</v>
      </c>
      <c r="E87" s="3" t="s">
        <v>120</v>
      </c>
      <c r="F87" s="3">
        <v>1</v>
      </c>
      <c r="G87" s="3">
        <v>4</v>
      </c>
      <c r="H87" s="3">
        <v>333</v>
      </c>
      <c r="I87" s="3" t="s">
        <v>132</v>
      </c>
      <c r="J87" s="3" t="s">
        <v>126</v>
      </c>
      <c r="K87" s="3"/>
      <c r="L87" s="3"/>
      <c r="M87" s="3"/>
      <c r="N87" s="19" t="s">
        <v>142</v>
      </c>
      <c r="O87" s="3"/>
    </row>
    <row r="88" spans="1:15" ht="15" customHeight="1">
      <c r="A88">
        <f>IF(A87="ID",1,A87+1)</f>
        <v>87</v>
      </c>
      <c r="B88" t="s">
        <v>48</v>
      </c>
      <c r="C88" s="40" t="s">
        <v>180</v>
      </c>
      <c r="D88" s="22">
        <v>0.47456018518518517</v>
      </c>
      <c r="E88" s="3" t="s">
        <v>129</v>
      </c>
      <c r="F88" s="3">
        <v>1</v>
      </c>
      <c r="G88" s="3">
        <v>1</v>
      </c>
      <c r="H88" s="3">
        <v>232</v>
      </c>
      <c r="I88" s="3" t="s">
        <v>125</v>
      </c>
      <c r="J88" s="3" t="s">
        <v>136</v>
      </c>
      <c r="K88" s="3"/>
      <c r="L88" s="3"/>
      <c r="M88" s="3"/>
      <c r="N88" s="19" t="s">
        <v>142</v>
      </c>
      <c r="O88" s="3"/>
    </row>
    <row r="89" spans="1:15" ht="15" customHeight="1">
      <c r="A89">
        <f>IF(A88="ID",1,A88+1)</f>
        <v>88</v>
      </c>
      <c r="B89" t="s">
        <v>48</v>
      </c>
      <c r="C89" s="40">
        <v>45896</v>
      </c>
      <c r="D89" s="22" t="s">
        <v>181</v>
      </c>
      <c r="E89" s="3" t="s">
        <v>141</v>
      </c>
      <c r="F89" s="3">
        <v>1</v>
      </c>
      <c r="G89" s="3">
        <v>2</v>
      </c>
      <c r="H89" s="3">
        <v>11</v>
      </c>
      <c r="I89" s="3" t="s">
        <v>121</v>
      </c>
      <c r="J89" s="3" t="s">
        <v>136</v>
      </c>
      <c r="K89" s="3"/>
      <c r="L89" s="3"/>
      <c r="M89" s="3"/>
      <c r="N89" s="19" t="s">
        <v>142</v>
      </c>
      <c r="O89" s="3"/>
    </row>
    <row r="90" spans="1:15" ht="15" customHeight="1">
      <c r="A90">
        <f>IF(A89="ID",1,A89+1)</f>
        <v>89</v>
      </c>
      <c r="B90" t="s">
        <v>40</v>
      </c>
      <c r="C90" s="40">
        <v>45897</v>
      </c>
      <c r="D90" s="22">
        <v>0.27236111111111111</v>
      </c>
      <c r="E90" s="3" t="s">
        <v>120</v>
      </c>
      <c r="F90" s="3">
        <v>1</v>
      </c>
      <c r="G90" s="3">
        <v>3</v>
      </c>
      <c r="H90" s="3">
        <v>33</v>
      </c>
      <c r="I90" s="3" t="s">
        <v>131</v>
      </c>
      <c r="J90" s="3" t="s">
        <v>126</v>
      </c>
      <c r="K90" s="3"/>
      <c r="L90" s="3"/>
      <c r="M90" s="3"/>
      <c r="N90" s="19" t="s">
        <v>142</v>
      </c>
      <c r="O90" s="3"/>
    </row>
    <row r="91" spans="1:15" ht="15" customHeight="1">
      <c r="A91">
        <f>IF(A90="ID",1,A90+1)</f>
        <v>90</v>
      </c>
      <c r="B91" t="s">
        <v>48</v>
      </c>
      <c r="C91" s="40">
        <v>45897</v>
      </c>
      <c r="D91" s="22">
        <v>45897.272974537002</v>
      </c>
      <c r="E91" s="3" t="s">
        <v>141</v>
      </c>
      <c r="F91" s="3">
        <v>1</v>
      </c>
      <c r="G91" s="3">
        <v>2</v>
      </c>
      <c r="H91" s="3">
        <v>44</v>
      </c>
      <c r="I91" s="3" t="s">
        <v>125</v>
      </c>
      <c r="J91" s="3" t="s">
        <v>126</v>
      </c>
      <c r="K91" s="3"/>
      <c r="L91" s="3"/>
      <c r="M91" s="3"/>
      <c r="N91" s="19" t="s">
        <v>142</v>
      </c>
      <c r="O91" s="3"/>
    </row>
    <row r="92" spans="1:15" ht="15" customHeight="1">
      <c r="A92">
        <f>IF(A91="ID",1,A91+1)</f>
        <v>91</v>
      </c>
      <c r="B92" t="s">
        <v>119</v>
      </c>
      <c r="C92" s="40">
        <v>45898</v>
      </c>
      <c r="D92" s="22">
        <v>45898.261111111096</v>
      </c>
      <c r="E92" s="3" t="s">
        <v>141</v>
      </c>
      <c r="F92" s="3">
        <v>12</v>
      </c>
      <c r="G92" s="3"/>
      <c r="H92" s="3"/>
      <c r="I92" s="3" t="s">
        <v>178</v>
      </c>
      <c r="J92" s="3" t="s">
        <v>122</v>
      </c>
      <c r="K92" s="3"/>
      <c r="L92" s="3"/>
      <c r="M92" s="3"/>
      <c r="N92" s="19" t="s">
        <v>142</v>
      </c>
      <c r="O92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C17E-7A07-4850-89BE-D07F77389339}">
  <sheetPr>
    <tabColor rgb="FF00B050"/>
  </sheetPr>
  <dimension ref="A1:Q25"/>
  <sheetViews>
    <sheetView topLeftCell="A7" workbookViewId="0">
      <selection activeCell="G12" sqref="G12:J12"/>
    </sheetView>
  </sheetViews>
  <sheetFormatPr defaultRowHeight="14.45"/>
  <cols>
    <col min="1" max="1" width="12.140625" bestFit="1" customWidth="1"/>
    <col min="2" max="2" width="16.7109375" customWidth="1"/>
    <col min="3" max="3" width="14" bestFit="1" customWidth="1"/>
    <col min="4" max="4" width="10.7109375" bestFit="1" customWidth="1"/>
    <col min="5" max="9" width="10.7109375" customWidth="1"/>
    <col min="10" max="10" width="10.7109375" bestFit="1" customWidth="1"/>
    <col min="11" max="11" width="10.7109375" customWidth="1"/>
    <col min="12" max="12" width="10.7109375" bestFit="1" customWidth="1"/>
    <col min="13" max="16" width="11.42578125" bestFit="1" customWidth="1"/>
    <col min="17" max="17" width="14.85546875" bestFit="1" customWidth="1"/>
  </cols>
  <sheetData>
    <row r="1" spans="1:17" ht="75">
      <c r="A1" s="5" t="s">
        <v>104</v>
      </c>
      <c r="B1" s="4" t="s">
        <v>105</v>
      </c>
      <c r="C1" s="4" t="s">
        <v>0</v>
      </c>
      <c r="D1" s="4" t="s">
        <v>106</v>
      </c>
      <c r="E1" s="4" t="s">
        <v>182</v>
      </c>
      <c r="F1" s="4" t="s">
        <v>183</v>
      </c>
      <c r="G1" s="4" t="s">
        <v>184</v>
      </c>
      <c r="H1" s="4" t="s">
        <v>185</v>
      </c>
      <c r="I1" s="4" t="s">
        <v>186</v>
      </c>
      <c r="J1" s="4" t="s">
        <v>187</v>
      </c>
      <c r="K1" s="4" t="s">
        <v>188</v>
      </c>
      <c r="L1" s="4" t="s">
        <v>189</v>
      </c>
      <c r="M1" s="4" t="s">
        <v>190</v>
      </c>
      <c r="N1" s="4" t="s">
        <v>191</v>
      </c>
      <c r="O1" s="4" t="s">
        <v>192</v>
      </c>
      <c r="P1" s="4" t="s">
        <v>117</v>
      </c>
      <c r="Q1" s="6" t="s">
        <v>193</v>
      </c>
    </row>
    <row r="2" spans="1:17">
      <c r="A2" s="7">
        <f t="shared" ref="A2:A11" si="0">IF(A1="ID",1,A1+1)</f>
        <v>1</v>
      </c>
      <c r="B2" s="7" t="s">
        <v>175</v>
      </c>
      <c r="C2" s="24">
        <v>45886</v>
      </c>
      <c r="D2" s="21">
        <v>0.20468749999999999</v>
      </c>
      <c r="E2" s="8" t="s">
        <v>120</v>
      </c>
      <c r="F2" s="8">
        <f t="shared" ref="F2:F10" si="1">IF(G2&lt;&gt;0,1,0)</f>
        <v>1</v>
      </c>
      <c r="G2" s="8" t="s">
        <v>194</v>
      </c>
      <c r="H2" s="8">
        <v>1</v>
      </c>
      <c r="I2" s="8"/>
      <c r="J2" s="7" t="s">
        <v>195</v>
      </c>
      <c r="K2" s="8" t="s">
        <v>122</v>
      </c>
      <c r="L2" s="7"/>
      <c r="M2" s="7"/>
      <c r="N2" s="7"/>
      <c r="O2" s="7" t="s">
        <v>142</v>
      </c>
      <c r="P2" s="7"/>
      <c r="Q2" s="7"/>
    </row>
    <row r="3" spans="1:17">
      <c r="A3" s="8">
        <f t="shared" si="0"/>
        <v>2</v>
      </c>
      <c r="B3" s="8" t="s">
        <v>119</v>
      </c>
      <c r="C3" s="13">
        <v>45887</v>
      </c>
      <c r="D3" s="21">
        <v>0.20715277777777777</v>
      </c>
      <c r="E3" s="8" t="s">
        <v>129</v>
      </c>
      <c r="F3" s="8">
        <f t="shared" si="1"/>
        <v>1</v>
      </c>
      <c r="G3" s="8" t="s">
        <v>51</v>
      </c>
      <c r="H3" s="8">
        <v>2</v>
      </c>
      <c r="I3" s="8" t="s">
        <v>196</v>
      </c>
      <c r="J3" s="8" t="s">
        <v>197</v>
      </c>
      <c r="K3" s="8" t="s">
        <v>126</v>
      </c>
      <c r="L3" s="8"/>
      <c r="M3" s="8"/>
      <c r="N3" s="8"/>
      <c r="O3" s="8" t="s">
        <v>142</v>
      </c>
      <c r="P3" s="8"/>
      <c r="Q3" s="8"/>
    </row>
    <row r="4" spans="1:17">
      <c r="A4" s="8">
        <f t="shared" si="0"/>
        <v>3</v>
      </c>
      <c r="B4" s="8" t="s">
        <v>99</v>
      </c>
      <c r="C4" s="13">
        <v>45887</v>
      </c>
      <c r="D4" s="21">
        <v>0.2099074074074074</v>
      </c>
      <c r="E4" s="8" t="s">
        <v>129</v>
      </c>
      <c r="F4" s="8">
        <f t="shared" si="1"/>
        <v>1</v>
      </c>
      <c r="G4" s="8" t="s">
        <v>51</v>
      </c>
      <c r="H4" s="8">
        <v>2</v>
      </c>
      <c r="I4" s="8"/>
      <c r="J4" s="8" t="s">
        <v>195</v>
      </c>
      <c r="K4" s="8" t="s">
        <v>126</v>
      </c>
      <c r="L4" s="8"/>
      <c r="M4" s="8"/>
      <c r="N4" s="8"/>
      <c r="O4" s="8" t="s">
        <v>142</v>
      </c>
      <c r="P4" s="8"/>
      <c r="Q4" s="8"/>
    </row>
    <row r="5" spans="1:17">
      <c r="A5" s="8">
        <f t="shared" si="0"/>
        <v>4</v>
      </c>
      <c r="B5" s="8" t="s">
        <v>99</v>
      </c>
      <c r="C5" s="13">
        <v>45888</v>
      </c>
      <c r="D5" s="21">
        <v>0.21126157407407409</v>
      </c>
      <c r="E5" s="8" t="s">
        <v>129</v>
      </c>
      <c r="F5" s="8">
        <f t="shared" si="1"/>
        <v>1</v>
      </c>
      <c r="G5" s="8" t="s">
        <v>198</v>
      </c>
      <c r="H5" s="8">
        <v>1</v>
      </c>
      <c r="I5" s="8"/>
      <c r="J5" s="8" t="s">
        <v>44</v>
      </c>
      <c r="K5" s="8" t="s">
        <v>126</v>
      </c>
      <c r="L5" s="8"/>
      <c r="M5" s="8"/>
      <c r="N5" s="8"/>
      <c r="O5" s="8" t="s">
        <v>142</v>
      </c>
      <c r="P5" s="8"/>
      <c r="Q5" s="8"/>
    </row>
    <row r="6" spans="1:17">
      <c r="A6" s="8">
        <f t="shared" si="0"/>
        <v>5</v>
      </c>
      <c r="B6" s="8" t="s">
        <v>99</v>
      </c>
      <c r="C6" s="13">
        <v>45888</v>
      </c>
      <c r="D6" s="21">
        <v>0.21214120370370371</v>
      </c>
      <c r="E6" s="8" t="s">
        <v>120</v>
      </c>
      <c r="F6" s="8">
        <f t="shared" si="1"/>
        <v>1</v>
      </c>
      <c r="G6" s="8" t="s">
        <v>194</v>
      </c>
      <c r="H6" s="8">
        <v>1</v>
      </c>
      <c r="I6" s="8"/>
      <c r="J6" s="8" t="s">
        <v>195</v>
      </c>
      <c r="K6" s="8" t="s">
        <v>122</v>
      </c>
      <c r="L6" s="8"/>
      <c r="M6" s="8"/>
      <c r="N6" s="8"/>
      <c r="O6" s="8" t="s">
        <v>142</v>
      </c>
      <c r="P6" s="8"/>
      <c r="Q6" s="8"/>
    </row>
    <row r="7" spans="1:17">
      <c r="A7" s="8">
        <f t="shared" si="0"/>
        <v>6</v>
      </c>
      <c r="B7" s="8" t="s">
        <v>99</v>
      </c>
      <c r="C7" s="13">
        <v>45889</v>
      </c>
      <c r="D7" s="21">
        <v>0.21248842592592593</v>
      </c>
      <c r="E7" s="8" t="s">
        <v>124</v>
      </c>
      <c r="F7" s="8">
        <f t="shared" si="1"/>
        <v>1</v>
      </c>
      <c r="G7" s="8" t="s">
        <v>199</v>
      </c>
      <c r="H7" s="8">
        <v>4</v>
      </c>
      <c r="I7" s="8"/>
      <c r="J7" s="8" t="s">
        <v>195</v>
      </c>
      <c r="K7" s="8" t="s">
        <v>126</v>
      </c>
      <c r="L7" s="8"/>
      <c r="M7" s="8"/>
      <c r="N7" s="8"/>
      <c r="O7" s="8" t="s">
        <v>142</v>
      </c>
      <c r="P7" s="8"/>
      <c r="Q7" s="8"/>
    </row>
    <row r="8" spans="1:17">
      <c r="A8" s="8">
        <f t="shared" si="0"/>
        <v>7</v>
      </c>
      <c r="B8" s="8" t="s">
        <v>48</v>
      </c>
      <c r="C8" s="13">
        <v>45889</v>
      </c>
      <c r="D8" s="21">
        <v>0.66082175925925923</v>
      </c>
      <c r="E8" s="8" t="s">
        <v>129</v>
      </c>
      <c r="F8" s="8">
        <f t="shared" si="1"/>
        <v>1</v>
      </c>
      <c r="G8" s="8" t="s">
        <v>200</v>
      </c>
      <c r="H8" s="8">
        <v>3</v>
      </c>
      <c r="I8" s="8">
        <v>333</v>
      </c>
      <c r="J8" s="8" t="s">
        <v>195</v>
      </c>
      <c r="K8" s="8" t="s">
        <v>122</v>
      </c>
      <c r="L8" s="8"/>
      <c r="M8" s="8"/>
      <c r="N8" s="8"/>
      <c r="O8" s="8" t="s">
        <v>142</v>
      </c>
      <c r="P8" s="8">
        <v>222</v>
      </c>
      <c r="Q8" s="8"/>
    </row>
    <row r="9" spans="1:17">
      <c r="A9" s="8">
        <f t="shared" si="0"/>
        <v>8</v>
      </c>
      <c r="B9" s="8" t="s">
        <v>119</v>
      </c>
      <c r="C9" s="13">
        <v>45890</v>
      </c>
      <c r="D9" s="21">
        <v>0.66129629629629627</v>
      </c>
      <c r="E9" s="8" t="s">
        <v>120</v>
      </c>
      <c r="F9" s="8">
        <f t="shared" si="1"/>
        <v>1</v>
      </c>
      <c r="G9" s="8" t="s">
        <v>201</v>
      </c>
      <c r="H9" s="8">
        <v>2</v>
      </c>
      <c r="I9" s="8">
        <v>444</v>
      </c>
      <c r="J9" s="8" t="s">
        <v>195</v>
      </c>
      <c r="K9" s="8" t="s">
        <v>126</v>
      </c>
      <c r="L9" s="8"/>
      <c r="M9" s="8"/>
      <c r="N9" s="8"/>
      <c r="O9" s="8" t="s">
        <v>142</v>
      </c>
      <c r="P9" s="8">
        <v>555</v>
      </c>
      <c r="Q9" s="8"/>
    </row>
    <row r="10" spans="1:17">
      <c r="A10" s="8">
        <f t="shared" si="0"/>
        <v>9</v>
      </c>
      <c r="B10" s="8" t="s">
        <v>119</v>
      </c>
      <c r="C10" s="13">
        <v>45890</v>
      </c>
      <c r="D10" s="21">
        <v>0.66159722222222217</v>
      </c>
      <c r="E10" s="8" t="s">
        <v>124</v>
      </c>
      <c r="F10" s="8">
        <f t="shared" si="1"/>
        <v>1</v>
      </c>
      <c r="G10" s="8" t="s">
        <v>201</v>
      </c>
      <c r="H10" s="8">
        <v>3</v>
      </c>
      <c r="I10" s="8" t="s">
        <v>202</v>
      </c>
      <c r="J10" s="8" t="s">
        <v>195</v>
      </c>
      <c r="K10" s="8" t="s">
        <v>126</v>
      </c>
      <c r="L10" s="8"/>
      <c r="M10" s="8"/>
      <c r="N10" s="8"/>
      <c r="O10" s="8" t="s">
        <v>142</v>
      </c>
      <c r="P10" s="8" t="s">
        <v>203</v>
      </c>
      <c r="Q10" s="8"/>
    </row>
    <row r="11" spans="1:17">
      <c r="A11" s="8">
        <f t="shared" si="0"/>
        <v>10</v>
      </c>
      <c r="B11" s="8" t="s">
        <v>119</v>
      </c>
      <c r="C11" s="13">
        <v>45891</v>
      </c>
      <c r="D11" s="21">
        <v>0.73229166666666667</v>
      </c>
      <c r="E11" s="8" t="s">
        <v>141</v>
      </c>
      <c r="F11" s="8">
        <v>15</v>
      </c>
      <c r="G11" s="8"/>
      <c r="H11" s="8"/>
      <c r="I11" s="8"/>
      <c r="J11" s="8"/>
      <c r="K11" s="8" t="s">
        <v>122</v>
      </c>
      <c r="L11" s="8"/>
      <c r="M11" s="8"/>
      <c r="N11" s="8"/>
      <c r="O11" s="8" t="s">
        <v>142</v>
      </c>
      <c r="P11" s="8" t="s">
        <v>204</v>
      </c>
      <c r="Q11" s="8" t="s">
        <v>205</v>
      </c>
    </row>
    <row r="12" spans="1:17" ht="15">
      <c r="A12" s="8">
        <f>IF(A11="ID",1,A11+1)</f>
        <v>11</v>
      </c>
      <c r="B12" s="8" t="s">
        <v>119</v>
      </c>
      <c r="C12" s="13">
        <v>45894</v>
      </c>
      <c r="D12" s="21" t="s">
        <v>206</v>
      </c>
      <c r="E12" s="8" t="s">
        <v>139</v>
      </c>
      <c r="F12" s="8">
        <v>1</v>
      </c>
      <c r="G12" s="8"/>
      <c r="H12" s="8"/>
      <c r="I12" s="8"/>
      <c r="J12" s="8"/>
      <c r="K12" s="8" t="s">
        <v>122</v>
      </c>
      <c r="L12" s="8"/>
      <c r="M12" s="8"/>
      <c r="N12" s="8"/>
      <c r="O12" s="8" t="s">
        <v>142</v>
      </c>
      <c r="P12" s="8"/>
      <c r="Q12" s="8"/>
    </row>
    <row r="13" spans="1:17" ht="15">
      <c r="A13" s="8">
        <f>IF(A12="ID",1,A12+1)</f>
        <v>12</v>
      </c>
      <c r="B13" s="8" t="s">
        <v>134</v>
      </c>
      <c r="C13" s="13">
        <v>45895</v>
      </c>
      <c r="D13" s="21" t="s">
        <v>207</v>
      </c>
      <c r="E13" s="8" t="s">
        <v>159</v>
      </c>
      <c r="F13" s="8">
        <v>1</v>
      </c>
      <c r="G13" s="8" t="s">
        <v>198</v>
      </c>
      <c r="H13" s="8"/>
      <c r="I13" s="8" t="s">
        <v>208</v>
      </c>
      <c r="J13" s="8" t="s">
        <v>197</v>
      </c>
      <c r="K13" s="8" t="s">
        <v>122</v>
      </c>
      <c r="L13" s="8"/>
      <c r="M13" s="8"/>
      <c r="N13" s="8"/>
      <c r="O13" s="8" t="s">
        <v>142</v>
      </c>
      <c r="P13" s="8"/>
      <c r="Q13" s="8"/>
    </row>
    <row r="14" spans="1:17" ht="15">
      <c r="A14" s="8">
        <f>IF(A13="ID",1,A13+1)</f>
        <v>13</v>
      </c>
      <c r="B14" s="8" t="s">
        <v>48</v>
      </c>
      <c r="C14" s="13">
        <v>45896</v>
      </c>
      <c r="D14" s="21" t="s">
        <v>209</v>
      </c>
      <c r="E14" s="8" t="s">
        <v>141</v>
      </c>
      <c r="F14" s="8">
        <v>12</v>
      </c>
      <c r="G14" s="8"/>
      <c r="H14" s="8"/>
      <c r="I14" s="8"/>
      <c r="J14" s="8"/>
      <c r="K14" s="8" t="s">
        <v>122</v>
      </c>
      <c r="L14" s="8"/>
      <c r="M14" s="8"/>
      <c r="N14" s="8"/>
      <c r="O14" s="8" t="s">
        <v>142</v>
      </c>
      <c r="P14" s="8"/>
      <c r="Q14" s="8"/>
    </row>
    <row r="15" spans="1:17" ht="15">
      <c r="A15" s="8">
        <f>IF(A14="ID",1,A14+1)</f>
        <v>14</v>
      </c>
      <c r="B15" s="8" t="s">
        <v>134</v>
      </c>
      <c r="C15" s="13">
        <v>45896</v>
      </c>
      <c r="D15" s="21" t="s">
        <v>210</v>
      </c>
      <c r="E15" s="8" t="s">
        <v>141</v>
      </c>
      <c r="F15" s="8">
        <v>1</v>
      </c>
      <c r="G15" s="8" t="s">
        <v>194</v>
      </c>
      <c r="H15" s="8"/>
      <c r="I15" s="8" t="s">
        <v>211</v>
      </c>
      <c r="J15" s="8" t="s">
        <v>197</v>
      </c>
      <c r="K15" s="8" t="s">
        <v>126</v>
      </c>
      <c r="L15" s="8"/>
      <c r="M15" s="8"/>
      <c r="N15" s="8"/>
      <c r="O15" s="8" t="s">
        <v>142</v>
      </c>
      <c r="P15" s="8"/>
      <c r="Q15" s="8"/>
    </row>
    <row r="16" spans="1:17" ht="15">
      <c r="A16" s="8">
        <f>IF(A15="ID",1,A15+1)</f>
        <v>15</v>
      </c>
      <c r="B16" s="8" t="s">
        <v>40</v>
      </c>
      <c r="C16" s="13">
        <v>45896</v>
      </c>
      <c r="D16" s="21" t="s">
        <v>212</v>
      </c>
      <c r="E16" s="8" t="s">
        <v>141</v>
      </c>
      <c r="F16" s="8">
        <v>1</v>
      </c>
      <c r="G16" s="8" t="s">
        <v>198</v>
      </c>
      <c r="H16" s="8"/>
      <c r="I16" s="8" t="s">
        <v>213</v>
      </c>
      <c r="J16" s="8" t="s">
        <v>214</v>
      </c>
      <c r="K16" s="8" t="s">
        <v>126</v>
      </c>
      <c r="L16" s="8"/>
      <c r="M16" s="8"/>
      <c r="N16" s="8"/>
      <c r="O16" s="8" t="s">
        <v>142</v>
      </c>
      <c r="P16" s="8"/>
      <c r="Q16" s="8"/>
    </row>
    <row r="17" spans="1:17" ht="15">
      <c r="A17" s="8">
        <f>IF(A16="ID",1,A16+1)</f>
        <v>16</v>
      </c>
      <c r="B17" s="8" t="s">
        <v>54</v>
      </c>
      <c r="C17" s="13">
        <v>45896</v>
      </c>
      <c r="D17" s="21" t="s">
        <v>215</v>
      </c>
      <c r="E17" s="8" t="s">
        <v>141</v>
      </c>
      <c r="F17" s="8">
        <v>3</v>
      </c>
      <c r="G17" s="8"/>
      <c r="H17" s="8"/>
      <c r="I17" s="8"/>
      <c r="J17" s="8"/>
      <c r="K17" s="8" t="s">
        <v>122</v>
      </c>
      <c r="L17" s="8"/>
      <c r="M17" s="8"/>
      <c r="N17" s="8"/>
      <c r="O17" s="8" t="s">
        <v>142</v>
      </c>
      <c r="P17" s="8"/>
      <c r="Q17" s="8"/>
    </row>
    <row r="18" spans="1:17" ht="15">
      <c r="A18" s="8">
        <f>IF(A17="ID",1,A17+1)</f>
        <v>17</v>
      </c>
      <c r="B18" s="8" t="s">
        <v>54</v>
      </c>
      <c r="C18" s="13">
        <v>45896</v>
      </c>
      <c r="D18" s="21" t="s">
        <v>215</v>
      </c>
      <c r="E18" s="8" t="s">
        <v>141</v>
      </c>
      <c r="F18" s="8">
        <v>3</v>
      </c>
      <c r="G18" s="8"/>
      <c r="H18" s="8"/>
      <c r="I18" s="8"/>
      <c r="J18" s="8"/>
      <c r="K18" s="8" t="s">
        <v>122</v>
      </c>
      <c r="L18" s="8"/>
      <c r="M18" s="8"/>
      <c r="N18" s="8"/>
      <c r="O18" s="8" t="s">
        <v>142</v>
      </c>
      <c r="P18" s="8"/>
      <c r="Q18" s="8"/>
    </row>
    <row r="19" spans="1:17" ht="15">
      <c r="A19" s="8">
        <f>IF(A18="ID",1,A18+1)</f>
        <v>18</v>
      </c>
      <c r="B19" s="8" t="s">
        <v>54</v>
      </c>
      <c r="C19" s="13">
        <v>45896</v>
      </c>
      <c r="D19" s="21" t="s">
        <v>215</v>
      </c>
      <c r="E19" s="8" t="s">
        <v>141</v>
      </c>
      <c r="F19" s="8">
        <v>3</v>
      </c>
      <c r="G19" s="8"/>
      <c r="H19" s="8"/>
      <c r="I19" s="8"/>
      <c r="J19" s="8"/>
      <c r="K19" s="8" t="s">
        <v>122</v>
      </c>
      <c r="L19" s="8"/>
      <c r="M19" s="8"/>
      <c r="N19" s="8"/>
      <c r="O19" s="8" t="s">
        <v>142</v>
      </c>
      <c r="P19" s="8"/>
      <c r="Q19" s="8"/>
    </row>
    <row r="20" spans="1:17" ht="15">
      <c r="A20" s="8">
        <f>IF(A19="ID",1,A19+1)</f>
        <v>19</v>
      </c>
      <c r="B20" s="8" t="s">
        <v>54</v>
      </c>
      <c r="C20" s="13">
        <v>45896</v>
      </c>
      <c r="D20" s="21" t="s">
        <v>215</v>
      </c>
      <c r="E20" s="8" t="s">
        <v>141</v>
      </c>
      <c r="F20" s="8">
        <v>3</v>
      </c>
      <c r="G20" s="8"/>
      <c r="H20" s="8"/>
      <c r="I20" s="8"/>
      <c r="J20" s="8"/>
      <c r="K20" s="8" t="s">
        <v>122</v>
      </c>
      <c r="L20" s="8"/>
      <c r="M20" s="8"/>
      <c r="N20" s="8"/>
      <c r="O20" s="8" t="s">
        <v>142</v>
      </c>
      <c r="P20" s="8"/>
      <c r="Q20" s="8"/>
    </row>
    <row r="21" spans="1:17" ht="15">
      <c r="A21" s="8">
        <f>IF(A20="ID",1,A20+1)</f>
        <v>20</v>
      </c>
      <c r="B21" s="8" t="s">
        <v>48</v>
      </c>
      <c r="C21" s="13">
        <v>45896.494074074071</v>
      </c>
      <c r="D21" s="21"/>
      <c r="E21" s="8" t="s">
        <v>129</v>
      </c>
      <c r="F21" s="8">
        <f>IF(G21&lt;&gt;0,1,0)</f>
        <v>1</v>
      </c>
      <c r="G21" s="8" t="s">
        <v>200</v>
      </c>
      <c r="H21" s="8">
        <v>3</v>
      </c>
      <c r="I21" s="8">
        <v>10</v>
      </c>
      <c r="J21" s="8" t="s">
        <v>44</v>
      </c>
      <c r="K21" s="8" t="s">
        <v>136</v>
      </c>
      <c r="L21" s="8"/>
      <c r="M21" s="8"/>
      <c r="N21" s="8"/>
      <c r="O21" s="8" t="s">
        <v>142</v>
      </c>
      <c r="P21" s="8"/>
      <c r="Q21" s="8"/>
    </row>
    <row r="22" spans="1:17" ht="15">
      <c r="A22" s="8">
        <f>IF(A21="ID",1,A21+1)</f>
        <v>21</v>
      </c>
      <c r="B22" s="8" t="s">
        <v>40</v>
      </c>
      <c r="C22" s="13">
        <v>45896.503449074073</v>
      </c>
      <c r="D22" s="21"/>
      <c r="E22" s="8" t="s">
        <v>124</v>
      </c>
      <c r="F22" s="8">
        <f>IF(G22&lt;&gt;0,1,0)</f>
        <v>1</v>
      </c>
      <c r="G22" s="8" t="s">
        <v>200</v>
      </c>
      <c r="H22" s="8">
        <v>1</v>
      </c>
      <c r="I22" s="8">
        <v>123</v>
      </c>
      <c r="J22" s="8" t="s">
        <v>216</v>
      </c>
      <c r="K22" s="8" t="s">
        <v>136</v>
      </c>
      <c r="L22" s="8"/>
      <c r="M22" s="8"/>
      <c r="N22" s="8"/>
      <c r="O22" s="8" t="s">
        <v>142</v>
      </c>
      <c r="P22" s="8"/>
      <c r="Q22" s="8"/>
    </row>
    <row r="23" spans="1:17" ht="15">
      <c r="A23" s="8">
        <f>IF(A22="ID",1,A22+1)</f>
        <v>22</v>
      </c>
      <c r="B23" s="8" t="s">
        <v>134</v>
      </c>
      <c r="C23" s="13">
        <v>45896.522627314815</v>
      </c>
      <c r="D23" s="21"/>
      <c r="E23" s="8" t="s">
        <v>129</v>
      </c>
      <c r="F23" s="8">
        <f>IF(G23&lt;&gt;0,1,0)</f>
        <v>1</v>
      </c>
      <c r="G23" s="8" t="s">
        <v>199</v>
      </c>
      <c r="H23" s="8">
        <v>2</v>
      </c>
      <c r="I23" s="8">
        <v>12</v>
      </c>
      <c r="J23" s="8" t="s">
        <v>214</v>
      </c>
      <c r="K23" s="8" t="s">
        <v>136</v>
      </c>
      <c r="L23" s="8"/>
      <c r="M23" s="8"/>
      <c r="N23" s="8"/>
      <c r="O23" s="8" t="s">
        <v>142</v>
      </c>
      <c r="P23" s="8"/>
      <c r="Q23" s="8"/>
    </row>
    <row r="24" spans="1:17" ht="15">
      <c r="A24" s="8">
        <f>IF(A23="ID",1,A23+1)</f>
        <v>23</v>
      </c>
      <c r="B24" s="8" t="s">
        <v>48</v>
      </c>
      <c r="C24" s="13">
        <v>45896</v>
      </c>
      <c r="D24" s="21" t="s">
        <v>217</v>
      </c>
      <c r="E24" s="8" t="s">
        <v>141</v>
      </c>
      <c r="F24" s="8">
        <v>2</v>
      </c>
      <c r="G24" s="8"/>
      <c r="H24" s="8"/>
      <c r="I24" s="8"/>
      <c r="J24" s="8"/>
      <c r="K24" s="8" t="s">
        <v>122</v>
      </c>
      <c r="L24" s="8"/>
      <c r="M24" s="8"/>
      <c r="N24" s="8"/>
      <c r="O24" s="8" t="s">
        <v>142</v>
      </c>
      <c r="P24" s="8"/>
      <c r="Q24" s="8"/>
    </row>
    <row r="25" spans="1:17" ht="15">
      <c r="A25" s="8">
        <f>IF(A24="ID",1,A24+1)</f>
        <v>24</v>
      </c>
      <c r="B25" s="8" t="s">
        <v>48</v>
      </c>
      <c r="C25" s="13">
        <v>45897</v>
      </c>
      <c r="D25" s="21" t="s">
        <v>218</v>
      </c>
      <c r="E25" s="8" t="s">
        <v>141</v>
      </c>
      <c r="F25" s="8">
        <v>20</v>
      </c>
      <c r="G25" s="8"/>
      <c r="H25" s="8"/>
      <c r="I25" s="8"/>
      <c r="J25" s="8"/>
      <c r="K25" s="8" t="s">
        <v>122</v>
      </c>
      <c r="L25" s="8"/>
      <c r="M25" s="8"/>
      <c r="N25" s="8"/>
      <c r="O25" s="8" t="s">
        <v>142</v>
      </c>
      <c r="P25" s="8"/>
      <c r="Q25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98220-3361-4D90-89EF-70F32C11EB2B}">
  <sheetPr>
    <tabColor rgb="FF00B050"/>
  </sheetPr>
  <dimension ref="A1:I142"/>
  <sheetViews>
    <sheetView workbookViewId="0">
      <selection activeCell="I7" sqref="I7"/>
    </sheetView>
  </sheetViews>
  <sheetFormatPr defaultRowHeight="15"/>
  <cols>
    <col min="1" max="7" width="12.140625" bestFit="1" customWidth="1"/>
  </cols>
  <sheetData>
    <row r="1" spans="1:9" ht="37.5">
      <c r="A1" s="34" t="s">
        <v>219</v>
      </c>
      <c r="B1" s="34" t="s">
        <v>0</v>
      </c>
      <c r="C1" s="34" t="s">
        <v>108</v>
      </c>
      <c r="D1" s="34" t="s">
        <v>220</v>
      </c>
      <c r="E1" s="34" t="s">
        <v>221</v>
      </c>
      <c r="F1" s="34" t="s">
        <v>222</v>
      </c>
      <c r="G1" s="35" t="s">
        <v>223</v>
      </c>
    </row>
    <row r="2" spans="1:9">
      <c r="A2" s="29">
        <f>ROW() - ROW(ИЧ_kabinet[[#Headers],[№]])</f>
        <v>1</v>
      </c>
      <c r="B2" s="30">
        <v>45883</v>
      </c>
      <c r="C2" s="31">
        <f>SUMIFS('S1'!$F$2:$F$7837,'S1'!$C$2:$C$7837,$B2)</f>
        <v>1</v>
      </c>
      <c r="D2" s="31">
        <f>COUNTIFS('S1'!$J$2:$J$7837,$I$3,'S1'!$C$2:$C$7837,$B2)</f>
        <v>0</v>
      </c>
      <c r="E2" s="31">
        <f>COUNTIFS('S1'!$J$2:$J$7837,$I$4,'S1'!$C$2:$C$7837,$B2)</f>
        <v>0</v>
      </c>
      <c r="F2" s="32">
        <f>IF(C2&lt;&gt;0,(1-(D2*1+E2*2)/(C2*2)),"")</f>
        <v>1</v>
      </c>
      <c r="G2" s="31" t="str">
        <f>IF(C2&lt;&gt;0,IF(F2&lt;&gt;0,IF(F2&gt;=90%,"Хорошо",IF(F2&gt;=75%,"Удовлетворительно","Плохо")),""),"")</f>
        <v>Хорошо</v>
      </c>
      <c r="I2" s="28" t="s">
        <v>122</v>
      </c>
    </row>
    <row r="3" spans="1:9">
      <c r="A3" s="29">
        <f>ROW() - ROW(ИЧ_kabinet[[#Headers],[№]])</f>
        <v>2</v>
      </c>
      <c r="B3" s="30">
        <v>45884</v>
      </c>
      <c r="C3" s="31">
        <f>SUMIFS('S1'!$F$2:$F$7837,'S1'!$C$2:$C$7837,$B3)</f>
        <v>2</v>
      </c>
      <c r="D3" s="31">
        <f>COUNTIFS('S1'!$J$2:$J$7837,$I$3,'S1'!$C$2:$C$7837,$B3)</f>
        <v>2</v>
      </c>
      <c r="E3" s="31">
        <f>COUNTIFS('S1'!$J$2:$J$7837,$I$4,'S1'!$C$2:$C$7837,$B3)</f>
        <v>0</v>
      </c>
      <c r="F3" s="32">
        <f t="shared" ref="F3:F66" si="0">IF(C3&lt;&gt;0,(1-(D3*1+E3*2)/(C3*2)),"")</f>
        <v>0.5</v>
      </c>
      <c r="G3" s="31" t="str">
        <f t="shared" ref="G3:G66" si="1">IF(C3&lt;&gt;0,IF(F3&lt;&gt;0,IF(F3&gt;=90%,"Хорошо",IF(F3&gt;=75%,"Удовлетворительно","Плохо")),""),"")</f>
        <v>Плохо</v>
      </c>
      <c r="I3" s="33" t="s">
        <v>126</v>
      </c>
    </row>
    <row r="4" spans="1:9">
      <c r="A4" s="29">
        <f>ROW() - ROW(ИЧ_kabinet[[#Headers],[№]])</f>
        <v>3</v>
      </c>
      <c r="B4" s="30">
        <v>45885</v>
      </c>
      <c r="C4" s="31">
        <f>SUMIFS('S1'!$F$2:$F$7837,'S1'!$C$2:$C$7837,$B4)</f>
        <v>2</v>
      </c>
      <c r="D4" s="31">
        <f>COUNTIFS('S1'!$J$2:$J$7837,$I$3,'S1'!$C$2:$C$7837,$B4)</f>
        <v>1</v>
      </c>
      <c r="E4" s="31">
        <f>COUNTIFS('S1'!$J$2:$J$7837,$I$4,'S1'!$C$2:$C$7837,$B4)</f>
        <v>0</v>
      </c>
      <c r="F4" s="32">
        <f t="shared" si="0"/>
        <v>0.75</v>
      </c>
      <c r="G4" s="31" t="str">
        <f t="shared" si="1"/>
        <v>Удовлетворительно</v>
      </c>
      <c r="I4" s="33" t="s">
        <v>136</v>
      </c>
    </row>
    <row r="5" spans="1:9">
      <c r="A5" s="29">
        <f>ROW() - ROW(ИЧ_kabinet[[#Headers],[№]])</f>
        <v>4</v>
      </c>
      <c r="B5" s="30">
        <v>45886</v>
      </c>
      <c r="C5" s="31">
        <f>SUMIFS('S1'!$F$2:$F$7837,'S1'!$C$2:$C$7837,$B5)</f>
        <v>2</v>
      </c>
      <c r="D5" s="31">
        <f>COUNTIFS('S1'!$J$2:$J$7837,$I$3,'S1'!$C$2:$C$7837,$B5)</f>
        <v>1</v>
      </c>
      <c r="E5" s="31">
        <f>COUNTIFS('S1'!$J$2:$J$7837,$I$4,'S1'!$C$2:$C$7837,$B5)</f>
        <v>0</v>
      </c>
      <c r="F5" s="32">
        <f t="shared" si="0"/>
        <v>0.75</v>
      </c>
      <c r="G5" s="31" t="str">
        <f t="shared" si="1"/>
        <v>Удовлетворительно</v>
      </c>
    </row>
    <row r="6" spans="1:9">
      <c r="A6" s="29">
        <f>ROW() - ROW(ИЧ_kabinet[[#Headers],[№]])</f>
        <v>5</v>
      </c>
      <c r="B6" s="30">
        <v>45887</v>
      </c>
      <c r="C6" s="31">
        <f>SUMIFS('S1'!$F$2:$F$7837,'S1'!$C$2:$C$7837,$B6)</f>
        <v>2</v>
      </c>
      <c r="D6" s="31">
        <f>COUNTIFS('S1'!$J$2:$J$7837,$I$3,'S1'!$C$2:$C$7837,$B6)</f>
        <v>0</v>
      </c>
      <c r="E6" s="31">
        <f>COUNTIFS('S1'!$J$2:$J$7837,$I$4,'S1'!$C$2:$C$7837,$B6)</f>
        <v>0</v>
      </c>
      <c r="F6" s="32">
        <f t="shared" si="0"/>
        <v>1</v>
      </c>
      <c r="G6" s="31" t="str">
        <f t="shared" si="1"/>
        <v>Хорошо</v>
      </c>
    </row>
    <row r="7" spans="1:9">
      <c r="A7" s="29">
        <f>ROW() - ROW(ИЧ_kabinet[[#Headers],[№]])</f>
        <v>6</v>
      </c>
      <c r="B7" s="30">
        <v>45888</v>
      </c>
      <c r="C7" s="31">
        <f>SUMIFS('S1'!$F$2:$F$7837,'S1'!$C$2:$C$7837,$B7)</f>
        <v>2</v>
      </c>
      <c r="D7" s="31">
        <f>COUNTIFS('S1'!$J$2:$J$7837,$I$3,'S1'!$C$2:$C$7837,$B7)</f>
        <v>0</v>
      </c>
      <c r="E7" s="31">
        <f>COUNTIFS('S1'!$J$2:$J$7837,$I$4,'S1'!$C$2:$C$7837,$B7)</f>
        <v>0</v>
      </c>
      <c r="F7" s="32">
        <f t="shared" si="0"/>
        <v>1</v>
      </c>
      <c r="G7" s="31" t="str">
        <f t="shared" si="1"/>
        <v>Хорошо</v>
      </c>
    </row>
    <row r="8" spans="1:9">
      <c r="A8" s="29">
        <f>ROW() - ROW(ИЧ_kabinet[[#Headers],[№]])</f>
        <v>7</v>
      </c>
      <c r="B8" s="30">
        <v>45889</v>
      </c>
      <c r="C8" s="31">
        <f>SUMIFS('S1'!$F$2:$F$7837,'S1'!$C$2:$C$7837,$B8)</f>
        <v>2</v>
      </c>
      <c r="D8" s="31">
        <f>COUNTIFS('S1'!$J$2:$J$7837,$I$3,'S1'!$C$2:$C$7837,$B8)</f>
        <v>0</v>
      </c>
      <c r="E8" s="31">
        <f>COUNTIFS('S1'!$J$2:$J$7837,$I$4,'S1'!$C$2:$C$7837,$B8)</f>
        <v>0</v>
      </c>
      <c r="F8" s="32">
        <f t="shared" si="0"/>
        <v>1</v>
      </c>
      <c r="G8" s="31" t="str">
        <f t="shared" si="1"/>
        <v>Хорошо</v>
      </c>
    </row>
    <row r="9" spans="1:9">
      <c r="A9" s="29">
        <f>ROW() - ROW(ИЧ_kabinet[[#Headers],[№]])</f>
        <v>8</v>
      </c>
      <c r="B9" s="30">
        <v>45890</v>
      </c>
      <c r="C9" s="31">
        <f>SUMIFS('S1'!$F$2:$F$7837,'S1'!$C$2:$C$7837,$B9)</f>
        <v>2</v>
      </c>
      <c r="D9" s="31">
        <f>COUNTIFS('S1'!$J$2:$J$7837,$I$3,'S1'!$C$2:$C$7837,$B9)</f>
        <v>0</v>
      </c>
      <c r="E9" s="31">
        <f>COUNTIFS('S1'!$J$2:$J$7837,$I$4,'S1'!$C$2:$C$7837,$B9)</f>
        <v>0</v>
      </c>
      <c r="F9" s="32">
        <f t="shared" si="0"/>
        <v>1</v>
      </c>
      <c r="G9" s="31" t="str">
        <f t="shared" si="1"/>
        <v>Хорошо</v>
      </c>
    </row>
    <row r="10" spans="1:9">
      <c r="A10" s="29">
        <f>ROW() - ROW(ИЧ_kabinet[[#Headers],[№]])</f>
        <v>9</v>
      </c>
      <c r="B10" s="30">
        <v>45891</v>
      </c>
      <c r="C10" s="31">
        <f>SUMIFS('S1'!$F$2:$F$7837,'S1'!$C$2:$C$7837,$B10)</f>
        <v>22</v>
      </c>
      <c r="D10" s="31">
        <f>COUNTIFS('S1'!$J$2:$J$7837,$I$3,'S1'!$C$2:$C$7837,$B10)</f>
        <v>7</v>
      </c>
      <c r="E10" s="31">
        <f>COUNTIFS('S1'!$J$2:$J$7837,$I$4,'S1'!$C$2:$C$7837,$B10)</f>
        <v>2</v>
      </c>
      <c r="F10" s="32">
        <f t="shared" si="0"/>
        <v>0.75</v>
      </c>
      <c r="G10" s="31" t="str">
        <f t="shared" si="1"/>
        <v>Удовлетворительно</v>
      </c>
    </row>
    <row r="11" spans="1:9">
      <c r="A11" s="29">
        <f>ROW() - ROW(ИЧ_kabinet[[#Headers],[№]])</f>
        <v>10</v>
      </c>
      <c r="B11" s="30">
        <v>45892</v>
      </c>
      <c r="C11" s="31">
        <f>SUMIFS('S1'!$F$2:$F$7837,'S1'!$C$2:$C$7837,$B11)</f>
        <v>0</v>
      </c>
      <c r="D11" s="31">
        <f>COUNTIFS('S1'!$J$2:$J$7837,$I$3,'S1'!$C$2:$C$7837,$B11)</f>
        <v>0</v>
      </c>
      <c r="E11" s="31">
        <f>COUNTIFS('S1'!$J$2:$J$7837,$I$4,'S1'!$C$2:$C$7837,$B11)</f>
        <v>0</v>
      </c>
      <c r="F11" s="32" t="str">
        <f t="shared" si="0"/>
        <v/>
      </c>
      <c r="G11" s="31" t="str">
        <f t="shared" si="1"/>
        <v/>
      </c>
    </row>
    <row r="12" spans="1:9">
      <c r="A12" s="29">
        <f>ROW() - ROW(ИЧ_kabinet[[#Headers],[№]])</f>
        <v>11</v>
      </c>
      <c r="B12" s="30">
        <v>45893</v>
      </c>
      <c r="C12" s="31">
        <f>SUMIFS('S1'!$F$2:$F$7837,'S1'!$C$2:$C$7837,$B12)</f>
        <v>0</v>
      </c>
      <c r="D12" s="31">
        <f>COUNTIFS('S1'!$J$2:$J$7837,$I$3,'S1'!$C$2:$C$7837,$B12)</f>
        <v>0</v>
      </c>
      <c r="E12" s="31">
        <f>COUNTIFS('S1'!$J$2:$J$7837,$I$4,'S1'!$C$2:$C$7837,$B12)</f>
        <v>0</v>
      </c>
      <c r="F12" s="32" t="str">
        <f t="shared" si="0"/>
        <v/>
      </c>
      <c r="G12" s="31" t="str">
        <f t="shared" si="1"/>
        <v/>
      </c>
    </row>
    <row r="13" spans="1:9">
      <c r="A13" s="29">
        <f>ROW() - ROW(ИЧ_kabinet[[#Headers],[№]])</f>
        <v>12</v>
      </c>
      <c r="B13" s="30">
        <v>45894</v>
      </c>
      <c r="C13" s="31">
        <f>SUMIFS('S1'!$F$2:$F$7837,'S1'!$C$2:$C$7837,$B13)</f>
        <v>13</v>
      </c>
      <c r="D13" s="31">
        <f>COUNTIFS('S1'!$J$2:$J$7837,$I$3,'S1'!$C$2:$C$7837,$B13)</f>
        <v>1</v>
      </c>
      <c r="E13" s="31">
        <f>COUNTIFS('S1'!$J$2:$J$7837,$I$4,'S1'!$C$2:$C$7837,$B13)</f>
        <v>0</v>
      </c>
      <c r="F13" s="32">
        <f t="shared" si="0"/>
        <v>0.96153846153846156</v>
      </c>
      <c r="G13" s="31" t="str">
        <f t="shared" si="1"/>
        <v>Хорошо</v>
      </c>
    </row>
    <row r="14" spans="1:9">
      <c r="A14" s="29">
        <f>ROW() - ROW(ИЧ_kabinet[[#Headers],[№]])</f>
        <v>13</v>
      </c>
      <c r="B14" s="30">
        <v>45895</v>
      </c>
      <c r="C14" s="31">
        <f>SUMIFS('S1'!$F$2:$F$7837,'S1'!$C$2:$C$7837,$B14)</f>
        <v>50</v>
      </c>
      <c r="D14" s="31">
        <f>COUNTIFS('S1'!$J$2:$J$7837,$I$3,'S1'!$C$2:$C$7837,$B14)</f>
        <v>15</v>
      </c>
      <c r="E14" s="31">
        <f>COUNTIFS('S1'!$J$2:$J$7837,$I$4,'S1'!$C$2:$C$7837,$B14)</f>
        <v>3</v>
      </c>
      <c r="F14" s="32">
        <f t="shared" si="0"/>
        <v>0.79</v>
      </c>
      <c r="G14" s="31" t="str">
        <f t="shared" si="1"/>
        <v>Удовлетворительно</v>
      </c>
    </row>
    <row r="15" spans="1:9">
      <c r="A15" s="29">
        <f>ROW() - ROW(ИЧ_kabinet[[#Headers],[№]])</f>
        <v>14</v>
      </c>
      <c r="B15" s="30">
        <v>45896</v>
      </c>
      <c r="C15" s="31">
        <f>SUMIFS('S1'!$F$2:$F$7837,'S1'!$C$2:$C$7837,$B15)</f>
        <v>25</v>
      </c>
      <c r="D15" s="31">
        <f>COUNTIFS('S1'!$J$2:$J$7837,$I$3,'S1'!$C$2:$C$7837,$B15)</f>
        <v>11</v>
      </c>
      <c r="E15" s="31">
        <f>COUNTIFS('S1'!$J$2:$J$7837,$I$4,'S1'!$C$2:$C$7837,$B15)</f>
        <v>2</v>
      </c>
      <c r="F15" s="32">
        <f t="shared" si="0"/>
        <v>0.7</v>
      </c>
      <c r="G15" s="31" t="str">
        <f t="shared" si="1"/>
        <v>Плохо</v>
      </c>
    </row>
    <row r="16" spans="1:9">
      <c r="A16" s="29">
        <f>ROW() - ROW(ИЧ_kabinet[[#Headers],[№]])</f>
        <v>15</v>
      </c>
      <c r="B16" s="30">
        <v>45897</v>
      </c>
      <c r="C16" s="31">
        <f>SUMIFS('S1'!$F$2:$F$7837,'S1'!$C$2:$C$7837,$B16)</f>
        <v>2</v>
      </c>
      <c r="D16" s="31">
        <f>COUNTIFS('S1'!$J$2:$J$7837,$I$3,'S1'!$C$2:$C$7837,$B16)</f>
        <v>2</v>
      </c>
      <c r="E16" s="31">
        <f>COUNTIFS('S1'!$J$2:$J$7837,$I$4,'S1'!$C$2:$C$7837,$B16)</f>
        <v>0</v>
      </c>
      <c r="F16" s="32">
        <f t="shared" si="0"/>
        <v>0.5</v>
      </c>
      <c r="G16" s="31" t="str">
        <f t="shared" si="1"/>
        <v>Плохо</v>
      </c>
    </row>
    <row r="17" spans="1:7">
      <c r="A17" s="29">
        <f>ROW() - ROW(ИЧ_kabinet[[#Headers],[№]])</f>
        <v>16</v>
      </c>
      <c r="B17" s="30">
        <v>45898</v>
      </c>
      <c r="C17" s="31">
        <f>SUMIFS('S1'!$F$2:$F$7837,'S1'!$C$2:$C$7837,$B17)</f>
        <v>12</v>
      </c>
      <c r="D17" s="31">
        <f>COUNTIFS('S1'!$J$2:$J$7837,$I$3,'S1'!$C$2:$C$7837,$B17)</f>
        <v>0</v>
      </c>
      <c r="E17" s="31">
        <f>COUNTIFS('S1'!$J$2:$J$7837,$I$4,'S1'!$C$2:$C$7837,$B17)</f>
        <v>0</v>
      </c>
      <c r="F17" s="32">
        <f t="shared" si="0"/>
        <v>1</v>
      </c>
      <c r="G17" s="31" t="str">
        <f t="shared" si="1"/>
        <v>Хорошо</v>
      </c>
    </row>
    <row r="18" spans="1:7">
      <c r="A18" s="29">
        <f>ROW() - ROW(ИЧ_kabinet[[#Headers],[№]])</f>
        <v>17</v>
      </c>
      <c r="B18" s="30">
        <v>45899</v>
      </c>
      <c r="C18" s="31">
        <f>SUMIFS('S1'!$F$2:$F$7837,'S1'!$C$2:$C$7837,$B18)</f>
        <v>0</v>
      </c>
      <c r="D18" s="31">
        <f>COUNTIFS('S1'!$J$2:$J$7837,$I$3,'S1'!$C$2:$C$7837,$B18)</f>
        <v>0</v>
      </c>
      <c r="E18" s="31">
        <f>COUNTIFS('S1'!$J$2:$J$7837,$I$4,'S1'!$C$2:$C$7837,$B18)</f>
        <v>0</v>
      </c>
      <c r="F18" s="32" t="str">
        <f t="shared" si="0"/>
        <v/>
      </c>
      <c r="G18" s="31" t="str">
        <f t="shared" si="1"/>
        <v/>
      </c>
    </row>
    <row r="19" spans="1:7">
      <c r="A19" s="29">
        <f>ROW() - ROW(ИЧ_kabinet[[#Headers],[№]])</f>
        <v>18</v>
      </c>
      <c r="B19" s="30">
        <v>45900</v>
      </c>
      <c r="C19" s="31">
        <f>SUMIFS('S1'!$F$2:$F$7837,'S1'!$C$2:$C$7837,$B19)</f>
        <v>0</v>
      </c>
      <c r="D19" s="31">
        <f>COUNTIFS('S1'!$J$2:$J$7837,$I$3,'S1'!$C$2:$C$7837,$B19)</f>
        <v>0</v>
      </c>
      <c r="E19" s="31">
        <f>COUNTIFS('S1'!$J$2:$J$7837,$I$4,'S1'!$C$2:$C$7837,$B19)</f>
        <v>0</v>
      </c>
      <c r="F19" s="32" t="str">
        <f t="shared" si="0"/>
        <v/>
      </c>
      <c r="G19" s="31" t="str">
        <f t="shared" si="1"/>
        <v/>
      </c>
    </row>
    <row r="20" spans="1:7">
      <c r="A20" s="29">
        <f>ROW() - ROW(ИЧ_kabinet[[#Headers],[№]])</f>
        <v>19</v>
      </c>
      <c r="B20" s="30">
        <v>45901</v>
      </c>
      <c r="C20" s="31">
        <f>SUMIFS('S1'!$F$2:$F$7837,'S1'!$C$2:$C$7837,$B20)</f>
        <v>0</v>
      </c>
      <c r="D20" s="31">
        <f>COUNTIFS('S1'!$J$2:$J$7837,$I$3,'S1'!$C$2:$C$7837,$B20)</f>
        <v>0</v>
      </c>
      <c r="E20" s="31">
        <f>COUNTIFS('S1'!$J$2:$J$7837,$I$4,'S1'!$C$2:$C$7837,$B20)</f>
        <v>0</v>
      </c>
      <c r="F20" s="32" t="str">
        <f t="shared" si="0"/>
        <v/>
      </c>
      <c r="G20" s="31" t="str">
        <f t="shared" si="1"/>
        <v/>
      </c>
    </row>
    <row r="21" spans="1:7">
      <c r="A21" s="29">
        <f>ROW() - ROW(ИЧ_kabinet[[#Headers],[№]])</f>
        <v>20</v>
      </c>
      <c r="B21" s="30">
        <v>45902</v>
      </c>
      <c r="C21" s="31">
        <f>SUMIFS('S1'!$F$2:$F$7837,'S1'!$C$2:$C$7837,$B21)</f>
        <v>0</v>
      </c>
      <c r="D21" s="31">
        <f>COUNTIFS('S1'!$J$2:$J$7837,$I$3,'S1'!$C$2:$C$7837,$B21)</f>
        <v>0</v>
      </c>
      <c r="E21" s="31">
        <f>COUNTIFS('S1'!$J$2:$J$7837,$I$4,'S1'!$C$2:$C$7837,$B21)</f>
        <v>0</v>
      </c>
      <c r="F21" s="32" t="str">
        <f t="shared" si="0"/>
        <v/>
      </c>
      <c r="G21" s="31" t="str">
        <f t="shared" si="1"/>
        <v/>
      </c>
    </row>
    <row r="22" spans="1:7">
      <c r="A22" s="29">
        <f>ROW() - ROW(ИЧ_kabinet[[#Headers],[№]])</f>
        <v>21</v>
      </c>
      <c r="B22" s="30">
        <v>45903</v>
      </c>
      <c r="C22" s="31">
        <f>SUMIFS('S1'!$F$2:$F$7837,'S1'!$C$2:$C$7837,$B22)</f>
        <v>0</v>
      </c>
      <c r="D22" s="31">
        <f>COUNTIFS('S1'!$J$2:$J$7837,$I$3,'S1'!$C$2:$C$7837,$B22)</f>
        <v>0</v>
      </c>
      <c r="E22" s="31">
        <f>COUNTIFS('S1'!$J$2:$J$7837,$I$4,'S1'!$C$2:$C$7837,$B22)</f>
        <v>0</v>
      </c>
      <c r="F22" s="32" t="str">
        <f t="shared" si="0"/>
        <v/>
      </c>
      <c r="G22" s="31" t="str">
        <f t="shared" si="1"/>
        <v/>
      </c>
    </row>
    <row r="23" spans="1:7">
      <c r="A23" s="29">
        <f>ROW() - ROW(ИЧ_kabinet[[#Headers],[№]])</f>
        <v>22</v>
      </c>
      <c r="B23" s="30">
        <v>45904</v>
      </c>
      <c r="C23" s="31">
        <f>SUMIFS('S1'!$F$2:$F$7837,'S1'!$C$2:$C$7837,$B23)</f>
        <v>0</v>
      </c>
      <c r="D23" s="31">
        <f>COUNTIFS('S1'!$J$2:$J$7837,$I$3,'S1'!$C$2:$C$7837,$B23)</f>
        <v>0</v>
      </c>
      <c r="E23" s="31">
        <f>COUNTIFS('S1'!$J$2:$J$7837,$I$4,'S1'!$C$2:$C$7837,$B23)</f>
        <v>0</v>
      </c>
      <c r="F23" s="32" t="str">
        <f t="shared" si="0"/>
        <v/>
      </c>
      <c r="G23" s="31" t="str">
        <f t="shared" si="1"/>
        <v/>
      </c>
    </row>
    <row r="24" spans="1:7">
      <c r="A24" s="29">
        <f>ROW() - ROW(ИЧ_kabinet[[#Headers],[№]])</f>
        <v>23</v>
      </c>
      <c r="B24" s="30">
        <v>45905</v>
      </c>
      <c r="C24" s="31">
        <f>SUMIFS('S1'!$F$2:$F$7837,'S1'!$C$2:$C$7837,$B24)</f>
        <v>0</v>
      </c>
      <c r="D24" s="31">
        <f>COUNTIFS('S1'!$J$2:$J$7837,$I$3,'S1'!$C$2:$C$7837,$B24)</f>
        <v>0</v>
      </c>
      <c r="E24" s="31">
        <f>COUNTIFS('S1'!$J$2:$J$7837,$I$4,'S1'!$C$2:$C$7837,$B24)</f>
        <v>0</v>
      </c>
      <c r="F24" s="32" t="str">
        <f t="shared" si="0"/>
        <v/>
      </c>
      <c r="G24" s="31" t="str">
        <f t="shared" si="1"/>
        <v/>
      </c>
    </row>
    <row r="25" spans="1:7">
      <c r="A25" s="29">
        <f>ROW() - ROW(ИЧ_kabinet[[#Headers],[№]])</f>
        <v>24</v>
      </c>
      <c r="B25" s="30">
        <v>45906</v>
      </c>
      <c r="C25" s="31">
        <f>SUMIFS('S1'!$F$2:$F$7837,'S1'!$C$2:$C$7837,$B25)</f>
        <v>0</v>
      </c>
      <c r="D25" s="31">
        <f>COUNTIFS('S1'!$J$2:$J$7837,$I$3,'S1'!$C$2:$C$7837,$B25)</f>
        <v>0</v>
      </c>
      <c r="E25" s="31">
        <f>COUNTIFS('S1'!$J$2:$J$7837,$I$4,'S1'!$C$2:$C$7837,$B25)</f>
        <v>0</v>
      </c>
      <c r="F25" s="32" t="str">
        <f t="shared" si="0"/>
        <v/>
      </c>
      <c r="G25" s="31" t="str">
        <f t="shared" si="1"/>
        <v/>
      </c>
    </row>
    <row r="26" spans="1:7">
      <c r="A26" s="29">
        <f>ROW() - ROW(ИЧ_kabinet[[#Headers],[№]])</f>
        <v>25</v>
      </c>
      <c r="B26" s="30">
        <v>45907</v>
      </c>
      <c r="C26" s="31">
        <f>SUMIFS('S1'!$F$2:$F$7837,'S1'!$C$2:$C$7837,$B26)</f>
        <v>0</v>
      </c>
      <c r="D26" s="31">
        <f>COUNTIFS('S1'!$J$2:$J$7837,$I$3,'S1'!$C$2:$C$7837,$B26)</f>
        <v>0</v>
      </c>
      <c r="E26" s="31">
        <f>COUNTIFS('S1'!$J$2:$J$7837,$I$4,'S1'!$C$2:$C$7837,$B26)</f>
        <v>0</v>
      </c>
      <c r="F26" s="32" t="str">
        <f t="shared" si="0"/>
        <v/>
      </c>
      <c r="G26" s="31" t="str">
        <f t="shared" si="1"/>
        <v/>
      </c>
    </row>
    <row r="27" spans="1:7">
      <c r="A27" s="29">
        <f>ROW() - ROW(ИЧ_kabinet[[#Headers],[№]])</f>
        <v>26</v>
      </c>
      <c r="B27" s="30">
        <v>45908</v>
      </c>
      <c r="C27" s="31">
        <f>SUMIFS('S1'!$F$2:$F$7837,'S1'!$C$2:$C$7837,$B27)</f>
        <v>0</v>
      </c>
      <c r="D27" s="31">
        <f>COUNTIFS('S1'!$J$2:$J$7837,$I$3,'S1'!$C$2:$C$7837,$B27)</f>
        <v>0</v>
      </c>
      <c r="E27" s="31">
        <f>COUNTIFS('S1'!$J$2:$J$7837,$I$4,'S1'!$C$2:$C$7837,$B27)</f>
        <v>0</v>
      </c>
      <c r="F27" s="32" t="str">
        <f t="shared" si="0"/>
        <v/>
      </c>
      <c r="G27" s="31" t="str">
        <f t="shared" si="1"/>
        <v/>
      </c>
    </row>
    <row r="28" spans="1:7">
      <c r="A28" s="29">
        <f>ROW() - ROW(ИЧ_kabinet[[#Headers],[№]])</f>
        <v>27</v>
      </c>
      <c r="B28" s="30">
        <v>45909</v>
      </c>
      <c r="C28" s="31">
        <f>SUMIFS('S1'!$F$2:$F$7837,'S1'!$C$2:$C$7837,$B28)</f>
        <v>0</v>
      </c>
      <c r="D28" s="31">
        <f>COUNTIFS('S1'!$J$2:$J$7837,$I$3,'S1'!$C$2:$C$7837,$B28)</f>
        <v>0</v>
      </c>
      <c r="E28" s="31">
        <f>COUNTIFS('S1'!$J$2:$J$7837,$I$4,'S1'!$C$2:$C$7837,$B28)</f>
        <v>0</v>
      </c>
      <c r="F28" s="32" t="str">
        <f t="shared" si="0"/>
        <v/>
      </c>
      <c r="G28" s="31" t="str">
        <f t="shared" si="1"/>
        <v/>
      </c>
    </row>
    <row r="29" spans="1:7">
      <c r="A29" s="29">
        <f>ROW() - ROW(ИЧ_kabinet[[#Headers],[№]])</f>
        <v>28</v>
      </c>
      <c r="B29" s="30">
        <v>45910</v>
      </c>
      <c r="C29" s="31">
        <f>SUMIFS('S1'!$F$2:$F$7837,'S1'!$C$2:$C$7837,$B29)</f>
        <v>0</v>
      </c>
      <c r="D29" s="31">
        <f>COUNTIFS('S1'!$J$2:$J$7837,$I$3,'S1'!$C$2:$C$7837,$B29)</f>
        <v>0</v>
      </c>
      <c r="E29" s="31">
        <f>COUNTIFS('S1'!$J$2:$J$7837,$I$4,'S1'!$C$2:$C$7837,$B29)</f>
        <v>0</v>
      </c>
      <c r="F29" s="32" t="str">
        <f t="shared" si="0"/>
        <v/>
      </c>
      <c r="G29" s="31" t="str">
        <f t="shared" si="1"/>
        <v/>
      </c>
    </row>
    <row r="30" spans="1:7">
      <c r="A30" s="29">
        <f>ROW() - ROW(ИЧ_kabinet[[#Headers],[№]])</f>
        <v>29</v>
      </c>
      <c r="B30" s="30">
        <v>45911</v>
      </c>
      <c r="C30" s="31">
        <f>SUMIFS('S1'!$F$2:$F$7837,'S1'!$C$2:$C$7837,$B30)</f>
        <v>0</v>
      </c>
      <c r="D30" s="31">
        <f>COUNTIFS('S1'!$J$2:$J$7837,$I$3,'S1'!$C$2:$C$7837,$B30)</f>
        <v>0</v>
      </c>
      <c r="E30" s="31">
        <f>COUNTIFS('S1'!$J$2:$J$7837,$I$4,'S1'!$C$2:$C$7837,$B30)</f>
        <v>0</v>
      </c>
      <c r="F30" s="32" t="str">
        <f t="shared" si="0"/>
        <v/>
      </c>
      <c r="G30" s="31" t="str">
        <f t="shared" si="1"/>
        <v/>
      </c>
    </row>
    <row r="31" spans="1:7">
      <c r="A31" s="29">
        <f>ROW() - ROW(ИЧ_kabinet[[#Headers],[№]])</f>
        <v>30</v>
      </c>
      <c r="B31" s="30">
        <v>45912</v>
      </c>
      <c r="C31" s="31">
        <f>SUMIFS('S1'!$F$2:$F$7837,'S1'!$C$2:$C$7837,$B31)</f>
        <v>0</v>
      </c>
      <c r="D31" s="31">
        <f>COUNTIFS('S1'!$J$2:$J$7837,$I$3,'S1'!$C$2:$C$7837,$B31)</f>
        <v>0</v>
      </c>
      <c r="E31" s="31">
        <f>COUNTIFS('S1'!$J$2:$J$7837,$I$4,'S1'!$C$2:$C$7837,$B31)</f>
        <v>0</v>
      </c>
      <c r="F31" s="32" t="str">
        <f t="shared" si="0"/>
        <v/>
      </c>
      <c r="G31" s="31" t="str">
        <f t="shared" si="1"/>
        <v/>
      </c>
    </row>
    <row r="32" spans="1:7">
      <c r="A32" s="29">
        <f>ROW() - ROW(ИЧ_kabinet[[#Headers],[№]])</f>
        <v>31</v>
      </c>
      <c r="B32" s="30">
        <v>45913</v>
      </c>
      <c r="C32" s="31">
        <f>SUMIFS('S1'!$F$2:$F$7837,'S1'!$C$2:$C$7837,$B32)</f>
        <v>0</v>
      </c>
      <c r="D32" s="31">
        <f>COUNTIFS('S1'!$J$2:$J$7837,$I$3,'S1'!$C$2:$C$7837,$B32)</f>
        <v>0</v>
      </c>
      <c r="E32" s="31">
        <f>COUNTIFS('S1'!$J$2:$J$7837,$I$4,'S1'!$C$2:$C$7837,$B32)</f>
        <v>0</v>
      </c>
      <c r="F32" s="32" t="str">
        <f t="shared" si="0"/>
        <v/>
      </c>
      <c r="G32" s="31" t="str">
        <f t="shared" si="1"/>
        <v/>
      </c>
    </row>
    <row r="33" spans="1:7">
      <c r="A33" s="29">
        <f>ROW() - ROW(ИЧ_kabinet[[#Headers],[№]])</f>
        <v>32</v>
      </c>
      <c r="B33" s="30">
        <v>45914</v>
      </c>
      <c r="C33" s="31">
        <f>SUMIFS('S1'!$F$2:$F$7837,'S1'!$C$2:$C$7837,$B33)</f>
        <v>0</v>
      </c>
      <c r="D33" s="31">
        <f>COUNTIFS('S1'!$J$2:$J$7837,$I$3,'S1'!$C$2:$C$7837,$B33)</f>
        <v>0</v>
      </c>
      <c r="E33" s="31">
        <f>COUNTIFS('S1'!$J$2:$J$7837,$I$4,'S1'!$C$2:$C$7837,$B33)</f>
        <v>0</v>
      </c>
      <c r="F33" s="32" t="str">
        <f t="shared" si="0"/>
        <v/>
      </c>
      <c r="G33" s="31" t="str">
        <f t="shared" si="1"/>
        <v/>
      </c>
    </row>
    <row r="34" spans="1:7">
      <c r="A34" s="29">
        <f>ROW() - ROW(ИЧ_kabinet[[#Headers],[№]])</f>
        <v>33</v>
      </c>
      <c r="B34" s="30">
        <v>45915</v>
      </c>
      <c r="C34" s="31">
        <f>SUMIFS('S1'!$F$2:$F$7837,'S1'!$C$2:$C$7837,$B34)</f>
        <v>0</v>
      </c>
      <c r="D34" s="31">
        <f>COUNTIFS('S1'!$J$2:$J$7837,$I$3,'S1'!$C$2:$C$7837,$B34)</f>
        <v>0</v>
      </c>
      <c r="E34" s="31">
        <f>COUNTIFS('S1'!$J$2:$J$7837,$I$4,'S1'!$C$2:$C$7837,$B34)</f>
        <v>0</v>
      </c>
      <c r="F34" s="32" t="str">
        <f t="shared" si="0"/>
        <v/>
      </c>
      <c r="G34" s="31" t="str">
        <f t="shared" si="1"/>
        <v/>
      </c>
    </row>
    <row r="35" spans="1:7">
      <c r="A35" s="29">
        <f>ROW() - ROW(ИЧ_kabinet[[#Headers],[№]])</f>
        <v>34</v>
      </c>
      <c r="B35" s="30">
        <v>45916</v>
      </c>
      <c r="C35" s="31">
        <f>SUMIFS('S1'!$F$2:$F$7837,'S1'!$C$2:$C$7837,$B35)</f>
        <v>0</v>
      </c>
      <c r="D35" s="31">
        <f>COUNTIFS('S1'!$J$2:$J$7837,$I$3,'S1'!$C$2:$C$7837,$B35)</f>
        <v>0</v>
      </c>
      <c r="E35" s="31">
        <f>COUNTIFS('S1'!$J$2:$J$7837,$I$4,'S1'!$C$2:$C$7837,$B35)</f>
        <v>0</v>
      </c>
      <c r="F35" s="32" t="str">
        <f t="shared" si="0"/>
        <v/>
      </c>
      <c r="G35" s="31" t="str">
        <f t="shared" si="1"/>
        <v/>
      </c>
    </row>
    <row r="36" spans="1:7">
      <c r="A36" s="29">
        <f>ROW() - ROW(ИЧ_kabinet[[#Headers],[№]])</f>
        <v>35</v>
      </c>
      <c r="B36" s="30">
        <v>45917</v>
      </c>
      <c r="C36" s="31">
        <f>SUMIFS('S1'!$F$2:$F$7837,'S1'!$C$2:$C$7837,$B36)</f>
        <v>0</v>
      </c>
      <c r="D36" s="31">
        <f>COUNTIFS('S1'!$J$2:$J$7837,$I$3,'S1'!$C$2:$C$7837,$B36)</f>
        <v>0</v>
      </c>
      <c r="E36" s="31">
        <f>COUNTIFS('S1'!$J$2:$J$7837,$I$4,'S1'!$C$2:$C$7837,$B36)</f>
        <v>0</v>
      </c>
      <c r="F36" s="32" t="str">
        <f t="shared" si="0"/>
        <v/>
      </c>
      <c r="G36" s="31" t="str">
        <f t="shared" si="1"/>
        <v/>
      </c>
    </row>
    <row r="37" spans="1:7">
      <c r="A37" s="29">
        <f>ROW() - ROW(ИЧ_kabinet[[#Headers],[№]])</f>
        <v>36</v>
      </c>
      <c r="B37" s="30">
        <v>45918</v>
      </c>
      <c r="C37" s="31">
        <f>SUMIFS('S1'!$F$2:$F$7837,'S1'!$C$2:$C$7837,$B37)</f>
        <v>0</v>
      </c>
      <c r="D37" s="31">
        <f>COUNTIFS('S1'!$J$2:$J$7837,$I$3,'S1'!$C$2:$C$7837,$B37)</f>
        <v>0</v>
      </c>
      <c r="E37" s="31">
        <f>COUNTIFS('S1'!$J$2:$J$7837,$I$4,'S1'!$C$2:$C$7837,$B37)</f>
        <v>0</v>
      </c>
      <c r="F37" s="32" t="str">
        <f t="shared" si="0"/>
        <v/>
      </c>
      <c r="G37" s="31" t="str">
        <f t="shared" si="1"/>
        <v/>
      </c>
    </row>
    <row r="38" spans="1:7">
      <c r="A38" s="29">
        <f>ROW() - ROW(ИЧ_kabinet[[#Headers],[№]])</f>
        <v>37</v>
      </c>
      <c r="B38" s="30">
        <v>45919</v>
      </c>
      <c r="C38" s="31">
        <f>SUMIFS('S1'!$F$2:$F$7837,'S1'!$C$2:$C$7837,$B38)</f>
        <v>0</v>
      </c>
      <c r="D38" s="31">
        <f>COUNTIFS('S1'!$J$2:$J$7837,$I$3,'S1'!$C$2:$C$7837,$B38)</f>
        <v>0</v>
      </c>
      <c r="E38" s="31">
        <f>COUNTIFS('S1'!$J$2:$J$7837,$I$4,'S1'!$C$2:$C$7837,$B38)</f>
        <v>0</v>
      </c>
      <c r="F38" s="32" t="str">
        <f t="shared" si="0"/>
        <v/>
      </c>
      <c r="G38" s="31" t="str">
        <f t="shared" si="1"/>
        <v/>
      </c>
    </row>
    <row r="39" spans="1:7">
      <c r="A39" s="29">
        <f>ROW() - ROW(ИЧ_kabinet[[#Headers],[№]])</f>
        <v>38</v>
      </c>
      <c r="B39" s="30">
        <v>45920</v>
      </c>
      <c r="C39" s="31">
        <f>SUMIFS('S1'!$F$2:$F$7837,'S1'!$C$2:$C$7837,$B39)</f>
        <v>0</v>
      </c>
      <c r="D39" s="31">
        <f>COUNTIFS('S1'!$J$2:$J$7837,$I$3,'S1'!$C$2:$C$7837,$B39)</f>
        <v>0</v>
      </c>
      <c r="E39" s="31">
        <f>COUNTIFS('S1'!$J$2:$J$7837,$I$4,'S1'!$C$2:$C$7837,$B39)</f>
        <v>0</v>
      </c>
      <c r="F39" s="32" t="str">
        <f t="shared" si="0"/>
        <v/>
      </c>
      <c r="G39" s="31" t="str">
        <f t="shared" si="1"/>
        <v/>
      </c>
    </row>
    <row r="40" spans="1:7">
      <c r="A40" s="29">
        <f>ROW() - ROW(ИЧ_kabinet[[#Headers],[№]])</f>
        <v>39</v>
      </c>
      <c r="B40" s="30">
        <v>45921</v>
      </c>
      <c r="C40" s="31">
        <f>SUMIFS('S1'!$F$2:$F$7837,'S1'!$C$2:$C$7837,$B40)</f>
        <v>0</v>
      </c>
      <c r="D40" s="31">
        <f>COUNTIFS('S1'!$J$2:$J$7837,$I$3,'S1'!$C$2:$C$7837,$B40)</f>
        <v>0</v>
      </c>
      <c r="E40" s="31">
        <f>COUNTIFS('S1'!$J$2:$J$7837,$I$4,'S1'!$C$2:$C$7837,$B40)</f>
        <v>0</v>
      </c>
      <c r="F40" s="32" t="str">
        <f t="shared" si="0"/>
        <v/>
      </c>
      <c r="G40" s="31" t="str">
        <f t="shared" si="1"/>
        <v/>
      </c>
    </row>
    <row r="41" spans="1:7">
      <c r="A41" s="29">
        <f>ROW() - ROW(ИЧ_kabinet[[#Headers],[№]])</f>
        <v>40</v>
      </c>
      <c r="B41" s="30">
        <v>45922</v>
      </c>
      <c r="C41" s="31">
        <f>SUMIFS('S1'!$F$2:$F$7837,'S1'!$C$2:$C$7837,$B41)</f>
        <v>0</v>
      </c>
      <c r="D41" s="31">
        <f>COUNTIFS('S1'!$J$2:$J$7837,$I$3,'S1'!$C$2:$C$7837,$B41)</f>
        <v>0</v>
      </c>
      <c r="E41" s="31">
        <f>COUNTIFS('S1'!$J$2:$J$7837,$I$4,'S1'!$C$2:$C$7837,$B41)</f>
        <v>0</v>
      </c>
      <c r="F41" s="32" t="str">
        <f t="shared" si="0"/>
        <v/>
      </c>
      <c r="G41" s="31" t="str">
        <f t="shared" si="1"/>
        <v/>
      </c>
    </row>
    <row r="42" spans="1:7">
      <c r="A42" s="29">
        <f>ROW() - ROW(ИЧ_kabinet[[#Headers],[№]])</f>
        <v>41</v>
      </c>
      <c r="B42" s="30">
        <v>45923</v>
      </c>
      <c r="C42" s="31">
        <f>SUMIFS('S1'!$F$2:$F$7837,'S1'!$C$2:$C$7837,$B42)</f>
        <v>0</v>
      </c>
      <c r="D42" s="31">
        <f>COUNTIFS('S1'!$J$2:$J$7837,$I$3,'S1'!$C$2:$C$7837,$B42)</f>
        <v>0</v>
      </c>
      <c r="E42" s="31">
        <f>COUNTIFS('S1'!$J$2:$J$7837,$I$4,'S1'!$C$2:$C$7837,$B42)</f>
        <v>0</v>
      </c>
      <c r="F42" s="32" t="str">
        <f t="shared" si="0"/>
        <v/>
      </c>
      <c r="G42" s="31" t="str">
        <f t="shared" si="1"/>
        <v/>
      </c>
    </row>
    <row r="43" spans="1:7">
      <c r="A43" s="29">
        <f>ROW() - ROW(ИЧ_kabinet[[#Headers],[№]])</f>
        <v>42</v>
      </c>
      <c r="B43" s="30">
        <v>45924</v>
      </c>
      <c r="C43" s="31">
        <f>SUMIFS('S1'!$F$2:$F$7837,'S1'!$C$2:$C$7837,$B43)</f>
        <v>0</v>
      </c>
      <c r="D43" s="31">
        <f>COUNTIFS('S1'!$J$2:$J$7837,$I$3,'S1'!$C$2:$C$7837,$B43)</f>
        <v>0</v>
      </c>
      <c r="E43" s="31">
        <f>COUNTIFS('S1'!$J$2:$J$7837,$I$4,'S1'!$C$2:$C$7837,$B43)</f>
        <v>0</v>
      </c>
      <c r="F43" s="32" t="str">
        <f t="shared" si="0"/>
        <v/>
      </c>
      <c r="G43" s="31" t="str">
        <f t="shared" si="1"/>
        <v/>
      </c>
    </row>
    <row r="44" spans="1:7">
      <c r="A44" s="29">
        <f>ROW() - ROW(ИЧ_kabinet[[#Headers],[№]])</f>
        <v>43</v>
      </c>
      <c r="B44" s="30">
        <v>45925</v>
      </c>
      <c r="C44" s="31">
        <f>SUMIFS('S1'!$F$2:$F$7837,'S1'!$C$2:$C$7837,$B44)</f>
        <v>0</v>
      </c>
      <c r="D44" s="31">
        <f>COUNTIFS('S1'!$J$2:$J$7837,$I$3,'S1'!$C$2:$C$7837,$B44)</f>
        <v>0</v>
      </c>
      <c r="E44" s="31">
        <f>COUNTIFS('S1'!$J$2:$J$7837,$I$4,'S1'!$C$2:$C$7837,$B44)</f>
        <v>0</v>
      </c>
      <c r="F44" s="32" t="str">
        <f t="shared" si="0"/>
        <v/>
      </c>
      <c r="G44" s="31" t="str">
        <f t="shared" si="1"/>
        <v/>
      </c>
    </row>
    <row r="45" spans="1:7">
      <c r="A45" s="29">
        <f>ROW() - ROW(ИЧ_kabinet[[#Headers],[№]])</f>
        <v>44</v>
      </c>
      <c r="B45" s="30">
        <v>45926</v>
      </c>
      <c r="C45" s="31">
        <f>SUMIFS('S1'!$F$2:$F$7837,'S1'!$C$2:$C$7837,$B45)</f>
        <v>0</v>
      </c>
      <c r="D45" s="31">
        <f>COUNTIFS('S1'!$J$2:$J$7837,$I$3,'S1'!$C$2:$C$7837,$B45)</f>
        <v>0</v>
      </c>
      <c r="E45" s="31">
        <f>COUNTIFS('S1'!$J$2:$J$7837,$I$4,'S1'!$C$2:$C$7837,$B45)</f>
        <v>0</v>
      </c>
      <c r="F45" s="32" t="str">
        <f t="shared" si="0"/>
        <v/>
      </c>
      <c r="G45" s="31" t="str">
        <f t="shared" si="1"/>
        <v/>
      </c>
    </row>
    <row r="46" spans="1:7">
      <c r="A46" s="29">
        <f>ROW() - ROW(ИЧ_kabinet[[#Headers],[№]])</f>
        <v>45</v>
      </c>
      <c r="B46" s="30">
        <v>45927</v>
      </c>
      <c r="C46" s="31">
        <f>SUMIFS('S1'!$F$2:$F$7837,'S1'!$C$2:$C$7837,$B46)</f>
        <v>0</v>
      </c>
      <c r="D46" s="31">
        <f>COUNTIFS('S1'!$J$2:$J$7837,$I$3,'S1'!$C$2:$C$7837,$B46)</f>
        <v>0</v>
      </c>
      <c r="E46" s="31">
        <f>COUNTIFS('S1'!$J$2:$J$7837,$I$4,'S1'!$C$2:$C$7837,$B46)</f>
        <v>0</v>
      </c>
      <c r="F46" s="32" t="str">
        <f t="shared" si="0"/>
        <v/>
      </c>
      <c r="G46" s="31" t="str">
        <f t="shared" si="1"/>
        <v/>
      </c>
    </row>
    <row r="47" spans="1:7">
      <c r="A47" s="29">
        <f>ROW() - ROW(ИЧ_kabinet[[#Headers],[№]])</f>
        <v>46</v>
      </c>
      <c r="B47" s="30">
        <v>45928</v>
      </c>
      <c r="C47" s="31">
        <f>SUMIFS('S1'!$F$2:$F$7837,'S1'!$C$2:$C$7837,$B47)</f>
        <v>0</v>
      </c>
      <c r="D47" s="31">
        <f>COUNTIFS('S1'!$J$2:$J$7837,$I$3,'S1'!$C$2:$C$7837,$B47)</f>
        <v>0</v>
      </c>
      <c r="E47" s="31">
        <f>COUNTIFS('S1'!$J$2:$J$7837,$I$4,'S1'!$C$2:$C$7837,$B47)</f>
        <v>0</v>
      </c>
      <c r="F47" s="32" t="str">
        <f t="shared" si="0"/>
        <v/>
      </c>
      <c r="G47" s="31" t="str">
        <f t="shared" si="1"/>
        <v/>
      </c>
    </row>
    <row r="48" spans="1:7">
      <c r="A48" s="29">
        <f>ROW() - ROW(ИЧ_kabinet[[#Headers],[№]])</f>
        <v>47</v>
      </c>
      <c r="B48" s="30">
        <v>45929</v>
      </c>
      <c r="C48" s="31">
        <f>SUMIFS('S1'!$F$2:$F$7837,'S1'!$C$2:$C$7837,$B48)</f>
        <v>0</v>
      </c>
      <c r="D48" s="31">
        <f>COUNTIFS('S1'!$J$2:$J$7837,$I$3,'S1'!$C$2:$C$7837,$B48)</f>
        <v>0</v>
      </c>
      <c r="E48" s="31">
        <f>COUNTIFS('S1'!$J$2:$J$7837,$I$4,'S1'!$C$2:$C$7837,$B48)</f>
        <v>0</v>
      </c>
      <c r="F48" s="32" t="str">
        <f t="shared" si="0"/>
        <v/>
      </c>
      <c r="G48" s="31" t="str">
        <f t="shared" si="1"/>
        <v/>
      </c>
    </row>
    <row r="49" spans="1:7">
      <c r="A49" s="29">
        <f>ROW() - ROW(ИЧ_kabinet[[#Headers],[№]])</f>
        <v>48</v>
      </c>
      <c r="B49" s="30">
        <v>45930</v>
      </c>
      <c r="C49" s="31">
        <f>SUMIFS('S1'!$F$2:$F$7837,'S1'!$C$2:$C$7837,$B49)</f>
        <v>0</v>
      </c>
      <c r="D49" s="31">
        <f>COUNTIFS('S1'!$J$2:$J$7837,$I$3,'S1'!$C$2:$C$7837,$B49)</f>
        <v>0</v>
      </c>
      <c r="E49" s="31">
        <f>COUNTIFS('S1'!$J$2:$J$7837,$I$4,'S1'!$C$2:$C$7837,$B49)</f>
        <v>0</v>
      </c>
      <c r="F49" s="32" t="str">
        <f t="shared" si="0"/>
        <v/>
      </c>
      <c r="G49" s="31" t="str">
        <f t="shared" si="1"/>
        <v/>
      </c>
    </row>
    <row r="50" spans="1:7">
      <c r="A50" s="29">
        <f>ROW() - ROW(ИЧ_kabinet[[#Headers],[№]])</f>
        <v>49</v>
      </c>
      <c r="B50" s="30">
        <v>45931</v>
      </c>
      <c r="C50" s="31">
        <f>SUMIFS('S1'!$F$2:$F$7837,'S1'!$C$2:$C$7837,$B50)</f>
        <v>0</v>
      </c>
      <c r="D50" s="31">
        <f>COUNTIFS('S1'!$J$2:$J$7837,$I$3,'S1'!$C$2:$C$7837,$B50)</f>
        <v>0</v>
      </c>
      <c r="E50" s="31">
        <f>COUNTIFS('S1'!$J$2:$J$7837,$I$4,'S1'!$C$2:$C$7837,$B50)</f>
        <v>0</v>
      </c>
      <c r="F50" s="32" t="str">
        <f t="shared" si="0"/>
        <v/>
      </c>
      <c r="G50" s="31" t="str">
        <f t="shared" si="1"/>
        <v/>
      </c>
    </row>
    <row r="51" spans="1:7">
      <c r="A51" s="29">
        <f>ROW() - ROW(ИЧ_kabinet[[#Headers],[№]])</f>
        <v>50</v>
      </c>
      <c r="B51" s="30">
        <v>45932</v>
      </c>
      <c r="C51" s="31">
        <f>SUMIFS('S1'!$F$2:$F$7837,'S1'!$C$2:$C$7837,$B51)</f>
        <v>0</v>
      </c>
      <c r="D51" s="31">
        <f>COUNTIFS('S1'!$J$2:$J$7837,$I$3,'S1'!$C$2:$C$7837,$B51)</f>
        <v>0</v>
      </c>
      <c r="E51" s="31">
        <f>COUNTIFS('S1'!$J$2:$J$7837,$I$4,'S1'!$C$2:$C$7837,$B51)</f>
        <v>0</v>
      </c>
      <c r="F51" s="32" t="str">
        <f t="shared" si="0"/>
        <v/>
      </c>
      <c r="G51" s="31" t="str">
        <f t="shared" si="1"/>
        <v/>
      </c>
    </row>
    <row r="52" spans="1:7">
      <c r="A52" s="29">
        <f>ROW() - ROW(ИЧ_kabinet[[#Headers],[№]])</f>
        <v>51</v>
      </c>
      <c r="B52" s="30">
        <v>45933</v>
      </c>
      <c r="C52" s="31">
        <f>SUMIFS('S1'!$F$2:$F$7837,'S1'!$C$2:$C$7837,$B52)</f>
        <v>0</v>
      </c>
      <c r="D52" s="31">
        <f>COUNTIFS('S1'!$J$2:$J$7837,$I$3,'S1'!$C$2:$C$7837,$B52)</f>
        <v>0</v>
      </c>
      <c r="E52" s="31">
        <f>COUNTIFS('S1'!$J$2:$J$7837,$I$4,'S1'!$C$2:$C$7837,$B52)</f>
        <v>0</v>
      </c>
      <c r="F52" s="32" t="str">
        <f t="shared" si="0"/>
        <v/>
      </c>
      <c r="G52" s="31" t="str">
        <f t="shared" si="1"/>
        <v/>
      </c>
    </row>
    <row r="53" spans="1:7">
      <c r="A53" s="29">
        <f>ROW() - ROW(ИЧ_kabinet[[#Headers],[№]])</f>
        <v>52</v>
      </c>
      <c r="B53" s="30">
        <v>45934</v>
      </c>
      <c r="C53" s="31">
        <f>SUMIFS('S1'!$F$2:$F$7837,'S1'!$C$2:$C$7837,$B53)</f>
        <v>0</v>
      </c>
      <c r="D53" s="31">
        <f>COUNTIFS('S1'!$J$2:$J$7837,$I$3,'S1'!$C$2:$C$7837,$B53)</f>
        <v>0</v>
      </c>
      <c r="E53" s="31">
        <f>COUNTIFS('S1'!$J$2:$J$7837,$I$4,'S1'!$C$2:$C$7837,$B53)</f>
        <v>0</v>
      </c>
      <c r="F53" s="32" t="str">
        <f t="shared" si="0"/>
        <v/>
      </c>
      <c r="G53" s="31" t="str">
        <f t="shared" si="1"/>
        <v/>
      </c>
    </row>
    <row r="54" spans="1:7">
      <c r="A54" s="29">
        <f>ROW() - ROW(ИЧ_kabinet[[#Headers],[№]])</f>
        <v>53</v>
      </c>
      <c r="B54" s="30">
        <v>45935</v>
      </c>
      <c r="C54" s="31">
        <f>SUMIFS('S1'!$F$2:$F$7837,'S1'!$C$2:$C$7837,$B54)</f>
        <v>0</v>
      </c>
      <c r="D54" s="31">
        <f>COUNTIFS('S1'!$J$2:$J$7837,$I$3,'S1'!$C$2:$C$7837,$B54)</f>
        <v>0</v>
      </c>
      <c r="E54" s="31">
        <f>COUNTIFS('S1'!$J$2:$J$7837,$I$4,'S1'!$C$2:$C$7837,$B54)</f>
        <v>0</v>
      </c>
      <c r="F54" s="32" t="str">
        <f t="shared" si="0"/>
        <v/>
      </c>
      <c r="G54" s="31" t="str">
        <f t="shared" si="1"/>
        <v/>
      </c>
    </row>
    <row r="55" spans="1:7">
      <c r="A55" s="29">
        <f>ROW() - ROW(ИЧ_kabinet[[#Headers],[№]])</f>
        <v>54</v>
      </c>
      <c r="B55" s="30">
        <v>45936</v>
      </c>
      <c r="C55" s="31">
        <f>SUMIFS('S1'!$F$2:$F$7837,'S1'!$C$2:$C$7837,$B55)</f>
        <v>0</v>
      </c>
      <c r="D55" s="31">
        <f>COUNTIFS('S1'!$J$2:$J$7837,$I$3,'S1'!$C$2:$C$7837,$B55)</f>
        <v>0</v>
      </c>
      <c r="E55" s="31">
        <f>COUNTIFS('S1'!$J$2:$J$7837,$I$4,'S1'!$C$2:$C$7837,$B55)</f>
        <v>0</v>
      </c>
      <c r="F55" s="32" t="str">
        <f t="shared" si="0"/>
        <v/>
      </c>
      <c r="G55" s="31" t="str">
        <f t="shared" si="1"/>
        <v/>
      </c>
    </row>
    <row r="56" spans="1:7">
      <c r="A56" s="29">
        <f>ROW() - ROW(ИЧ_kabinet[[#Headers],[№]])</f>
        <v>55</v>
      </c>
      <c r="B56" s="30">
        <v>45937</v>
      </c>
      <c r="C56" s="31">
        <f>SUMIFS('S1'!$F$2:$F$7837,'S1'!$C$2:$C$7837,$B56)</f>
        <v>0</v>
      </c>
      <c r="D56" s="31">
        <f>COUNTIFS('S1'!$J$2:$J$7837,$I$3,'S1'!$C$2:$C$7837,$B56)</f>
        <v>0</v>
      </c>
      <c r="E56" s="31">
        <f>COUNTIFS('S1'!$J$2:$J$7837,$I$4,'S1'!$C$2:$C$7837,$B56)</f>
        <v>0</v>
      </c>
      <c r="F56" s="32" t="str">
        <f t="shared" si="0"/>
        <v/>
      </c>
      <c r="G56" s="31" t="str">
        <f t="shared" si="1"/>
        <v/>
      </c>
    </row>
    <row r="57" spans="1:7">
      <c r="A57" s="29">
        <f>ROW() - ROW(ИЧ_kabinet[[#Headers],[№]])</f>
        <v>56</v>
      </c>
      <c r="B57" s="30">
        <v>45938</v>
      </c>
      <c r="C57" s="31">
        <f>SUMIFS('S1'!$F$2:$F$7837,'S1'!$C$2:$C$7837,$B57)</f>
        <v>0</v>
      </c>
      <c r="D57" s="31">
        <f>COUNTIFS('S1'!$J$2:$J$7837,$I$3,'S1'!$C$2:$C$7837,$B57)</f>
        <v>0</v>
      </c>
      <c r="E57" s="31">
        <f>COUNTIFS('S1'!$J$2:$J$7837,$I$4,'S1'!$C$2:$C$7837,$B57)</f>
        <v>0</v>
      </c>
      <c r="F57" s="32" t="str">
        <f t="shared" si="0"/>
        <v/>
      </c>
      <c r="G57" s="31" t="str">
        <f t="shared" si="1"/>
        <v/>
      </c>
    </row>
    <row r="58" spans="1:7">
      <c r="A58" s="29">
        <f>ROW() - ROW(ИЧ_kabinet[[#Headers],[№]])</f>
        <v>57</v>
      </c>
      <c r="B58" s="30">
        <v>45939</v>
      </c>
      <c r="C58" s="31">
        <f>SUMIFS('S1'!$F$2:$F$7837,'S1'!$C$2:$C$7837,$B58)</f>
        <v>0</v>
      </c>
      <c r="D58" s="31">
        <f>COUNTIFS('S1'!$J$2:$J$7837,$I$3,'S1'!$C$2:$C$7837,$B58)</f>
        <v>0</v>
      </c>
      <c r="E58" s="31">
        <f>COUNTIFS('S1'!$J$2:$J$7837,$I$4,'S1'!$C$2:$C$7837,$B58)</f>
        <v>0</v>
      </c>
      <c r="F58" s="32" t="str">
        <f t="shared" si="0"/>
        <v/>
      </c>
      <c r="G58" s="31" t="str">
        <f t="shared" si="1"/>
        <v/>
      </c>
    </row>
    <row r="59" spans="1:7">
      <c r="A59" s="29">
        <f>ROW() - ROW(ИЧ_kabinet[[#Headers],[№]])</f>
        <v>58</v>
      </c>
      <c r="B59" s="30">
        <v>45940</v>
      </c>
      <c r="C59" s="31">
        <f>SUMIFS('S1'!$F$2:$F$7837,'S1'!$C$2:$C$7837,$B59)</f>
        <v>0</v>
      </c>
      <c r="D59" s="31">
        <f>COUNTIFS('S1'!$J$2:$J$7837,$I$3,'S1'!$C$2:$C$7837,$B59)</f>
        <v>0</v>
      </c>
      <c r="E59" s="31">
        <f>COUNTIFS('S1'!$J$2:$J$7837,$I$4,'S1'!$C$2:$C$7837,$B59)</f>
        <v>0</v>
      </c>
      <c r="F59" s="32" t="str">
        <f t="shared" si="0"/>
        <v/>
      </c>
      <c r="G59" s="31" t="str">
        <f t="shared" si="1"/>
        <v/>
      </c>
    </row>
    <row r="60" spans="1:7">
      <c r="A60" s="29">
        <f>ROW() - ROW(ИЧ_kabinet[[#Headers],[№]])</f>
        <v>59</v>
      </c>
      <c r="B60" s="30">
        <v>45941</v>
      </c>
      <c r="C60" s="31">
        <f>SUMIFS('S1'!$F$2:$F$7837,'S1'!$C$2:$C$7837,$B60)</f>
        <v>0</v>
      </c>
      <c r="D60" s="31">
        <f>COUNTIFS('S1'!$J$2:$J$7837,$I$3,'S1'!$C$2:$C$7837,$B60)</f>
        <v>0</v>
      </c>
      <c r="E60" s="31">
        <f>COUNTIFS('S1'!$J$2:$J$7837,$I$4,'S1'!$C$2:$C$7837,$B60)</f>
        <v>0</v>
      </c>
      <c r="F60" s="32" t="str">
        <f t="shared" si="0"/>
        <v/>
      </c>
      <c r="G60" s="31" t="str">
        <f t="shared" si="1"/>
        <v/>
      </c>
    </row>
    <row r="61" spans="1:7">
      <c r="A61" s="29">
        <f>ROW() - ROW(ИЧ_kabinet[[#Headers],[№]])</f>
        <v>60</v>
      </c>
      <c r="B61" s="30">
        <v>45942</v>
      </c>
      <c r="C61" s="31">
        <f>SUMIFS('S1'!$F$2:$F$7837,'S1'!$C$2:$C$7837,$B61)</f>
        <v>0</v>
      </c>
      <c r="D61" s="31">
        <f>COUNTIFS('S1'!$J$2:$J$7837,$I$3,'S1'!$C$2:$C$7837,$B61)</f>
        <v>0</v>
      </c>
      <c r="E61" s="31">
        <f>COUNTIFS('S1'!$J$2:$J$7837,$I$4,'S1'!$C$2:$C$7837,$B61)</f>
        <v>0</v>
      </c>
      <c r="F61" s="32" t="str">
        <f t="shared" si="0"/>
        <v/>
      </c>
      <c r="G61" s="31" t="str">
        <f t="shared" si="1"/>
        <v/>
      </c>
    </row>
    <row r="62" spans="1:7">
      <c r="A62" s="29">
        <f>ROW() - ROW(ИЧ_kabinet[[#Headers],[№]])</f>
        <v>61</v>
      </c>
      <c r="B62" s="30">
        <v>45943</v>
      </c>
      <c r="C62" s="31">
        <f>SUMIFS('S1'!$F$2:$F$7837,'S1'!$C$2:$C$7837,$B62)</f>
        <v>0</v>
      </c>
      <c r="D62" s="31">
        <f>COUNTIFS('S1'!$J$2:$J$7837,$I$3,'S1'!$C$2:$C$7837,$B62)</f>
        <v>0</v>
      </c>
      <c r="E62" s="31">
        <f>COUNTIFS('S1'!$J$2:$J$7837,$I$4,'S1'!$C$2:$C$7837,$B62)</f>
        <v>0</v>
      </c>
      <c r="F62" s="32" t="str">
        <f t="shared" si="0"/>
        <v/>
      </c>
      <c r="G62" s="31" t="str">
        <f t="shared" si="1"/>
        <v/>
      </c>
    </row>
    <row r="63" spans="1:7">
      <c r="A63" s="29">
        <f>ROW() - ROW(ИЧ_kabinet[[#Headers],[№]])</f>
        <v>62</v>
      </c>
      <c r="B63" s="30">
        <v>45944</v>
      </c>
      <c r="C63" s="31">
        <f>SUMIFS('S1'!$F$2:$F$7837,'S1'!$C$2:$C$7837,$B63)</f>
        <v>0</v>
      </c>
      <c r="D63" s="31">
        <f>COUNTIFS('S1'!$J$2:$J$7837,$I$3,'S1'!$C$2:$C$7837,$B63)</f>
        <v>0</v>
      </c>
      <c r="E63" s="31">
        <f>COUNTIFS('S1'!$J$2:$J$7837,$I$4,'S1'!$C$2:$C$7837,$B63)</f>
        <v>0</v>
      </c>
      <c r="F63" s="32" t="str">
        <f t="shared" si="0"/>
        <v/>
      </c>
      <c r="G63" s="31" t="str">
        <f t="shared" si="1"/>
        <v/>
      </c>
    </row>
    <row r="64" spans="1:7">
      <c r="A64" s="29">
        <f>ROW() - ROW(ИЧ_kabinet[[#Headers],[№]])</f>
        <v>63</v>
      </c>
      <c r="B64" s="30">
        <v>45945</v>
      </c>
      <c r="C64" s="31">
        <f>SUMIFS('S1'!$F$2:$F$7837,'S1'!$C$2:$C$7837,$B64)</f>
        <v>0</v>
      </c>
      <c r="D64" s="31">
        <f>COUNTIFS('S1'!$J$2:$J$7837,$I$3,'S1'!$C$2:$C$7837,$B64)</f>
        <v>0</v>
      </c>
      <c r="E64" s="31">
        <f>COUNTIFS('S1'!$J$2:$J$7837,$I$4,'S1'!$C$2:$C$7837,$B64)</f>
        <v>0</v>
      </c>
      <c r="F64" s="32" t="str">
        <f t="shared" si="0"/>
        <v/>
      </c>
      <c r="G64" s="31" t="str">
        <f t="shared" si="1"/>
        <v/>
      </c>
    </row>
    <row r="65" spans="1:7">
      <c r="A65" s="29">
        <f>ROW() - ROW(ИЧ_kabinet[[#Headers],[№]])</f>
        <v>64</v>
      </c>
      <c r="B65" s="30">
        <v>45946</v>
      </c>
      <c r="C65" s="31">
        <f>SUMIFS('S1'!$F$2:$F$7837,'S1'!$C$2:$C$7837,$B65)</f>
        <v>0</v>
      </c>
      <c r="D65" s="31">
        <f>COUNTIFS('S1'!$J$2:$J$7837,$I$3,'S1'!$C$2:$C$7837,$B65)</f>
        <v>0</v>
      </c>
      <c r="E65" s="31">
        <f>COUNTIFS('S1'!$J$2:$J$7837,$I$4,'S1'!$C$2:$C$7837,$B65)</f>
        <v>0</v>
      </c>
      <c r="F65" s="32" t="str">
        <f t="shared" si="0"/>
        <v/>
      </c>
      <c r="G65" s="31" t="str">
        <f t="shared" si="1"/>
        <v/>
      </c>
    </row>
    <row r="66" spans="1:7">
      <c r="A66" s="29">
        <f>ROW() - ROW(ИЧ_kabinet[[#Headers],[№]])</f>
        <v>65</v>
      </c>
      <c r="B66" s="30">
        <v>45947</v>
      </c>
      <c r="C66" s="31">
        <f>SUMIFS('S1'!$F$2:$F$7837,'S1'!$C$2:$C$7837,$B66)</f>
        <v>0</v>
      </c>
      <c r="D66" s="31">
        <f>COUNTIFS('S1'!$J$2:$J$7837,$I$3,'S1'!$C$2:$C$7837,$B66)</f>
        <v>0</v>
      </c>
      <c r="E66" s="31">
        <f>COUNTIFS('S1'!$J$2:$J$7837,$I$4,'S1'!$C$2:$C$7837,$B66)</f>
        <v>0</v>
      </c>
      <c r="F66" s="32" t="str">
        <f t="shared" si="0"/>
        <v/>
      </c>
      <c r="G66" s="31" t="str">
        <f t="shared" si="1"/>
        <v/>
      </c>
    </row>
    <row r="67" spans="1:7">
      <c r="A67" s="29">
        <f>ROW() - ROW(ИЧ_kabinet[[#Headers],[№]])</f>
        <v>66</v>
      </c>
      <c r="B67" s="30">
        <v>45948</v>
      </c>
      <c r="C67" s="31">
        <f>SUMIFS('S1'!$F$2:$F$7837,'S1'!$C$2:$C$7837,$B67)</f>
        <v>0</v>
      </c>
      <c r="D67" s="31">
        <f>COUNTIFS('S1'!$J$2:$J$7837,$I$3,'S1'!$C$2:$C$7837,$B67)</f>
        <v>0</v>
      </c>
      <c r="E67" s="31">
        <f>COUNTIFS('S1'!$J$2:$J$7837,$I$4,'S1'!$C$2:$C$7837,$B67)</f>
        <v>0</v>
      </c>
      <c r="F67" s="32" t="str">
        <f t="shared" ref="F67:F130" si="2">IF(C67&lt;&gt;0,(1-(D67*1+E67*2)/(C67*2)),"")</f>
        <v/>
      </c>
      <c r="G67" s="31" t="str">
        <f t="shared" ref="G67:G130" si="3">IF(C67&lt;&gt;0,IF(F67&lt;&gt;0,IF(F67&gt;=90%,"Хорошо",IF(F67&gt;=75%,"Удовлетворительно","Плохо")),""),"")</f>
        <v/>
      </c>
    </row>
    <row r="68" spans="1:7">
      <c r="A68" s="29">
        <f>ROW() - ROW(ИЧ_kabinet[[#Headers],[№]])</f>
        <v>67</v>
      </c>
      <c r="B68" s="30">
        <v>45949</v>
      </c>
      <c r="C68" s="31">
        <f>SUMIFS('S1'!$F$2:$F$7837,'S1'!$C$2:$C$7837,$B68)</f>
        <v>0</v>
      </c>
      <c r="D68" s="31">
        <f>COUNTIFS('S1'!$J$2:$J$7837,$I$3,'S1'!$C$2:$C$7837,$B68)</f>
        <v>0</v>
      </c>
      <c r="E68" s="31">
        <f>COUNTIFS('S1'!$J$2:$J$7837,$I$4,'S1'!$C$2:$C$7837,$B68)</f>
        <v>0</v>
      </c>
      <c r="F68" s="32" t="str">
        <f t="shared" si="2"/>
        <v/>
      </c>
      <c r="G68" s="31" t="str">
        <f t="shared" si="3"/>
        <v/>
      </c>
    </row>
    <row r="69" spans="1:7">
      <c r="A69" s="29">
        <f>ROW() - ROW(ИЧ_kabinet[[#Headers],[№]])</f>
        <v>68</v>
      </c>
      <c r="B69" s="30">
        <v>45950</v>
      </c>
      <c r="C69" s="31">
        <f>SUMIFS('S1'!$F$2:$F$7837,'S1'!$C$2:$C$7837,$B69)</f>
        <v>0</v>
      </c>
      <c r="D69" s="31">
        <f>COUNTIFS('S1'!$J$2:$J$7837,$I$3,'S1'!$C$2:$C$7837,$B69)</f>
        <v>0</v>
      </c>
      <c r="E69" s="31">
        <f>COUNTIFS('S1'!$J$2:$J$7837,$I$4,'S1'!$C$2:$C$7837,$B69)</f>
        <v>0</v>
      </c>
      <c r="F69" s="32" t="str">
        <f t="shared" si="2"/>
        <v/>
      </c>
      <c r="G69" s="31" t="str">
        <f t="shared" si="3"/>
        <v/>
      </c>
    </row>
    <row r="70" spans="1:7">
      <c r="A70" s="29">
        <f>ROW() - ROW(ИЧ_kabinet[[#Headers],[№]])</f>
        <v>69</v>
      </c>
      <c r="B70" s="30">
        <v>45951</v>
      </c>
      <c r="C70" s="31">
        <f>SUMIFS('S1'!$F$2:$F$7837,'S1'!$C$2:$C$7837,$B70)</f>
        <v>0</v>
      </c>
      <c r="D70" s="31">
        <f>COUNTIFS('S1'!$J$2:$J$7837,$I$3,'S1'!$C$2:$C$7837,$B70)</f>
        <v>0</v>
      </c>
      <c r="E70" s="31">
        <f>COUNTIFS('S1'!$J$2:$J$7837,$I$4,'S1'!$C$2:$C$7837,$B70)</f>
        <v>0</v>
      </c>
      <c r="F70" s="32" t="str">
        <f t="shared" si="2"/>
        <v/>
      </c>
      <c r="G70" s="31" t="str">
        <f t="shared" si="3"/>
        <v/>
      </c>
    </row>
    <row r="71" spans="1:7">
      <c r="A71" s="29">
        <f>ROW() - ROW(ИЧ_kabinet[[#Headers],[№]])</f>
        <v>70</v>
      </c>
      <c r="B71" s="30">
        <v>45952</v>
      </c>
      <c r="C71" s="31">
        <f>SUMIFS('S1'!$F$2:$F$7837,'S1'!$C$2:$C$7837,$B71)</f>
        <v>0</v>
      </c>
      <c r="D71" s="31">
        <f>COUNTIFS('S1'!$J$2:$J$7837,$I$3,'S1'!$C$2:$C$7837,$B71)</f>
        <v>0</v>
      </c>
      <c r="E71" s="31">
        <f>COUNTIFS('S1'!$J$2:$J$7837,$I$4,'S1'!$C$2:$C$7837,$B71)</f>
        <v>0</v>
      </c>
      <c r="F71" s="32" t="str">
        <f t="shared" si="2"/>
        <v/>
      </c>
      <c r="G71" s="31" t="str">
        <f t="shared" si="3"/>
        <v/>
      </c>
    </row>
    <row r="72" spans="1:7">
      <c r="A72" s="29">
        <f>ROW() - ROW(ИЧ_kabinet[[#Headers],[№]])</f>
        <v>71</v>
      </c>
      <c r="B72" s="30">
        <v>45953</v>
      </c>
      <c r="C72" s="31">
        <f>SUMIFS('S1'!$F$2:$F$7837,'S1'!$C$2:$C$7837,$B72)</f>
        <v>0</v>
      </c>
      <c r="D72" s="31">
        <f>COUNTIFS('S1'!$J$2:$J$7837,$I$3,'S1'!$C$2:$C$7837,$B72)</f>
        <v>0</v>
      </c>
      <c r="E72" s="31">
        <f>COUNTIFS('S1'!$J$2:$J$7837,$I$4,'S1'!$C$2:$C$7837,$B72)</f>
        <v>0</v>
      </c>
      <c r="F72" s="32" t="str">
        <f t="shared" si="2"/>
        <v/>
      </c>
      <c r="G72" s="31" t="str">
        <f t="shared" si="3"/>
        <v/>
      </c>
    </row>
    <row r="73" spans="1:7">
      <c r="A73" s="29">
        <f>ROW() - ROW(ИЧ_kabinet[[#Headers],[№]])</f>
        <v>72</v>
      </c>
      <c r="B73" s="30">
        <v>45954</v>
      </c>
      <c r="C73" s="31">
        <f>SUMIFS('S1'!$F$2:$F$7837,'S1'!$C$2:$C$7837,$B73)</f>
        <v>0</v>
      </c>
      <c r="D73" s="31">
        <f>COUNTIFS('S1'!$J$2:$J$7837,$I$3,'S1'!$C$2:$C$7837,$B73)</f>
        <v>0</v>
      </c>
      <c r="E73" s="31">
        <f>COUNTIFS('S1'!$J$2:$J$7837,$I$4,'S1'!$C$2:$C$7837,$B73)</f>
        <v>0</v>
      </c>
      <c r="F73" s="32" t="str">
        <f t="shared" si="2"/>
        <v/>
      </c>
      <c r="G73" s="31" t="str">
        <f t="shared" si="3"/>
        <v/>
      </c>
    </row>
    <row r="74" spans="1:7">
      <c r="A74" s="29">
        <f>ROW() - ROW(ИЧ_kabinet[[#Headers],[№]])</f>
        <v>73</v>
      </c>
      <c r="B74" s="30">
        <v>45955</v>
      </c>
      <c r="C74" s="31">
        <f>SUMIFS('S1'!$F$2:$F$7837,'S1'!$C$2:$C$7837,$B74)</f>
        <v>0</v>
      </c>
      <c r="D74" s="31">
        <f>COUNTIFS('S1'!$J$2:$J$7837,$I$3,'S1'!$C$2:$C$7837,$B74)</f>
        <v>0</v>
      </c>
      <c r="E74" s="31">
        <f>COUNTIFS('S1'!$J$2:$J$7837,$I$4,'S1'!$C$2:$C$7837,$B74)</f>
        <v>0</v>
      </c>
      <c r="F74" s="32" t="str">
        <f t="shared" si="2"/>
        <v/>
      </c>
      <c r="G74" s="31" t="str">
        <f t="shared" si="3"/>
        <v/>
      </c>
    </row>
    <row r="75" spans="1:7">
      <c r="A75" s="29">
        <f>ROW() - ROW(ИЧ_kabinet[[#Headers],[№]])</f>
        <v>74</v>
      </c>
      <c r="B75" s="30">
        <v>45956</v>
      </c>
      <c r="C75" s="31">
        <f>SUMIFS('S1'!$F$2:$F$7837,'S1'!$C$2:$C$7837,$B75)</f>
        <v>0</v>
      </c>
      <c r="D75" s="31">
        <f>COUNTIFS('S1'!$J$2:$J$7837,$I$3,'S1'!$C$2:$C$7837,$B75)</f>
        <v>0</v>
      </c>
      <c r="E75" s="31">
        <f>COUNTIFS('S1'!$J$2:$J$7837,$I$4,'S1'!$C$2:$C$7837,$B75)</f>
        <v>0</v>
      </c>
      <c r="F75" s="32" t="str">
        <f t="shared" si="2"/>
        <v/>
      </c>
      <c r="G75" s="31" t="str">
        <f t="shared" si="3"/>
        <v/>
      </c>
    </row>
    <row r="76" spans="1:7">
      <c r="A76" s="29">
        <f>ROW() - ROW(ИЧ_kabinet[[#Headers],[№]])</f>
        <v>75</v>
      </c>
      <c r="B76" s="30">
        <v>45957</v>
      </c>
      <c r="C76" s="31">
        <f>SUMIFS('S1'!$F$2:$F$7837,'S1'!$C$2:$C$7837,$B76)</f>
        <v>0</v>
      </c>
      <c r="D76" s="31">
        <f>COUNTIFS('S1'!$J$2:$J$7837,$I$3,'S1'!$C$2:$C$7837,$B76)</f>
        <v>0</v>
      </c>
      <c r="E76" s="31">
        <f>COUNTIFS('S1'!$J$2:$J$7837,$I$4,'S1'!$C$2:$C$7837,$B76)</f>
        <v>0</v>
      </c>
      <c r="F76" s="32" t="str">
        <f t="shared" si="2"/>
        <v/>
      </c>
      <c r="G76" s="31" t="str">
        <f t="shared" si="3"/>
        <v/>
      </c>
    </row>
    <row r="77" spans="1:7">
      <c r="A77" s="29">
        <f>ROW() - ROW(ИЧ_kabinet[[#Headers],[№]])</f>
        <v>76</v>
      </c>
      <c r="B77" s="30">
        <v>45958</v>
      </c>
      <c r="C77" s="31">
        <f>SUMIFS('S1'!$F$2:$F$7837,'S1'!$C$2:$C$7837,$B77)</f>
        <v>0</v>
      </c>
      <c r="D77" s="31">
        <f>COUNTIFS('S1'!$J$2:$J$7837,$I$3,'S1'!$C$2:$C$7837,$B77)</f>
        <v>0</v>
      </c>
      <c r="E77" s="31">
        <f>COUNTIFS('S1'!$J$2:$J$7837,$I$4,'S1'!$C$2:$C$7837,$B77)</f>
        <v>0</v>
      </c>
      <c r="F77" s="32" t="str">
        <f t="shared" si="2"/>
        <v/>
      </c>
      <c r="G77" s="31" t="str">
        <f t="shared" si="3"/>
        <v/>
      </c>
    </row>
    <row r="78" spans="1:7">
      <c r="A78" s="29">
        <f>ROW() - ROW(ИЧ_kabinet[[#Headers],[№]])</f>
        <v>77</v>
      </c>
      <c r="B78" s="30">
        <v>45959</v>
      </c>
      <c r="C78" s="31">
        <f>SUMIFS('S1'!$F$2:$F$7837,'S1'!$C$2:$C$7837,$B78)</f>
        <v>0</v>
      </c>
      <c r="D78" s="31">
        <f>COUNTIFS('S1'!$J$2:$J$7837,$I$3,'S1'!$C$2:$C$7837,$B78)</f>
        <v>0</v>
      </c>
      <c r="E78" s="31">
        <f>COUNTIFS('S1'!$J$2:$J$7837,$I$4,'S1'!$C$2:$C$7837,$B78)</f>
        <v>0</v>
      </c>
      <c r="F78" s="32" t="str">
        <f t="shared" si="2"/>
        <v/>
      </c>
      <c r="G78" s="31" t="str">
        <f t="shared" si="3"/>
        <v/>
      </c>
    </row>
    <row r="79" spans="1:7">
      <c r="A79" s="29">
        <f>ROW() - ROW(ИЧ_kabinet[[#Headers],[№]])</f>
        <v>78</v>
      </c>
      <c r="B79" s="30">
        <v>45960</v>
      </c>
      <c r="C79" s="31">
        <f>SUMIFS('S1'!$F$2:$F$7837,'S1'!$C$2:$C$7837,$B79)</f>
        <v>0</v>
      </c>
      <c r="D79" s="31">
        <f>COUNTIFS('S1'!$J$2:$J$7837,$I$3,'S1'!$C$2:$C$7837,$B79)</f>
        <v>0</v>
      </c>
      <c r="E79" s="31">
        <f>COUNTIFS('S1'!$J$2:$J$7837,$I$4,'S1'!$C$2:$C$7837,$B79)</f>
        <v>0</v>
      </c>
      <c r="F79" s="32" t="str">
        <f t="shared" si="2"/>
        <v/>
      </c>
      <c r="G79" s="31" t="str">
        <f t="shared" si="3"/>
        <v/>
      </c>
    </row>
    <row r="80" spans="1:7">
      <c r="A80" s="29">
        <f>ROW() - ROW(ИЧ_kabinet[[#Headers],[№]])</f>
        <v>79</v>
      </c>
      <c r="B80" s="30">
        <v>45961</v>
      </c>
      <c r="C80" s="31">
        <f>SUMIFS('S1'!$F$2:$F$7837,'S1'!$C$2:$C$7837,$B80)</f>
        <v>0</v>
      </c>
      <c r="D80" s="31">
        <f>COUNTIFS('S1'!$J$2:$J$7837,$I$3,'S1'!$C$2:$C$7837,$B80)</f>
        <v>0</v>
      </c>
      <c r="E80" s="31">
        <f>COUNTIFS('S1'!$J$2:$J$7837,$I$4,'S1'!$C$2:$C$7837,$B80)</f>
        <v>0</v>
      </c>
      <c r="F80" s="32" t="str">
        <f t="shared" si="2"/>
        <v/>
      </c>
      <c r="G80" s="31" t="str">
        <f t="shared" si="3"/>
        <v/>
      </c>
    </row>
    <row r="81" spans="1:7">
      <c r="A81" s="29">
        <f>ROW() - ROW(ИЧ_kabinet[[#Headers],[№]])</f>
        <v>80</v>
      </c>
      <c r="B81" s="30">
        <v>45962</v>
      </c>
      <c r="C81" s="31">
        <f>SUMIFS('S1'!$F$2:$F$7837,'S1'!$C$2:$C$7837,$B81)</f>
        <v>0</v>
      </c>
      <c r="D81" s="31">
        <f>COUNTIFS('S1'!$J$2:$J$7837,$I$3,'S1'!$C$2:$C$7837,$B81)</f>
        <v>0</v>
      </c>
      <c r="E81" s="31">
        <f>COUNTIFS('S1'!$J$2:$J$7837,$I$4,'S1'!$C$2:$C$7837,$B81)</f>
        <v>0</v>
      </c>
      <c r="F81" s="32" t="str">
        <f t="shared" si="2"/>
        <v/>
      </c>
      <c r="G81" s="31" t="str">
        <f t="shared" si="3"/>
        <v/>
      </c>
    </row>
    <row r="82" spans="1:7">
      <c r="A82" s="29">
        <f>ROW() - ROW(ИЧ_kabinet[[#Headers],[№]])</f>
        <v>81</v>
      </c>
      <c r="B82" s="30">
        <v>45963</v>
      </c>
      <c r="C82" s="31">
        <f>SUMIFS('S1'!$F$2:$F$7837,'S1'!$C$2:$C$7837,$B82)</f>
        <v>0</v>
      </c>
      <c r="D82" s="31">
        <f>COUNTIFS('S1'!$J$2:$J$7837,$I$3,'S1'!$C$2:$C$7837,$B82)</f>
        <v>0</v>
      </c>
      <c r="E82" s="31">
        <f>COUNTIFS('S1'!$J$2:$J$7837,$I$4,'S1'!$C$2:$C$7837,$B82)</f>
        <v>0</v>
      </c>
      <c r="F82" s="32" t="str">
        <f t="shared" si="2"/>
        <v/>
      </c>
      <c r="G82" s="31" t="str">
        <f t="shared" si="3"/>
        <v/>
      </c>
    </row>
    <row r="83" spans="1:7">
      <c r="A83" s="29">
        <f>ROW() - ROW(ИЧ_kabinet[[#Headers],[№]])</f>
        <v>82</v>
      </c>
      <c r="B83" s="30">
        <v>45964</v>
      </c>
      <c r="C83" s="31">
        <f>SUMIFS('S1'!$F$2:$F$7837,'S1'!$C$2:$C$7837,$B83)</f>
        <v>0</v>
      </c>
      <c r="D83" s="31">
        <f>COUNTIFS('S1'!$J$2:$J$7837,$I$3,'S1'!$C$2:$C$7837,$B83)</f>
        <v>0</v>
      </c>
      <c r="E83" s="31">
        <f>COUNTIFS('S1'!$J$2:$J$7837,$I$4,'S1'!$C$2:$C$7837,$B83)</f>
        <v>0</v>
      </c>
      <c r="F83" s="32" t="str">
        <f t="shared" si="2"/>
        <v/>
      </c>
      <c r="G83" s="31" t="str">
        <f t="shared" si="3"/>
        <v/>
      </c>
    </row>
    <row r="84" spans="1:7">
      <c r="A84" s="29">
        <f>ROW() - ROW(ИЧ_kabinet[[#Headers],[№]])</f>
        <v>83</v>
      </c>
      <c r="B84" s="30">
        <v>45965</v>
      </c>
      <c r="C84" s="31">
        <f>SUMIFS('S1'!$F$2:$F$7837,'S1'!$C$2:$C$7837,$B84)</f>
        <v>0</v>
      </c>
      <c r="D84" s="31">
        <f>COUNTIFS('S1'!$J$2:$J$7837,$I$3,'S1'!$C$2:$C$7837,$B84)</f>
        <v>0</v>
      </c>
      <c r="E84" s="31">
        <f>COUNTIFS('S1'!$J$2:$J$7837,$I$4,'S1'!$C$2:$C$7837,$B84)</f>
        <v>0</v>
      </c>
      <c r="F84" s="32" t="str">
        <f t="shared" si="2"/>
        <v/>
      </c>
      <c r="G84" s="31" t="str">
        <f t="shared" si="3"/>
        <v/>
      </c>
    </row>
    <row r="85" spans="1:7">
      <c r="A85" s="29">
        <f>ROW() - ROW(ИЧ_kabinet[[#Headers],[№]])</f>
        <v>84</v>
      </c>
      <c r="B85" s="30">
        <v>45966</v>
      </c>
      <c r="C85" s="31">
        <f>SUMIFS('S1'!$F$2:$F$7837,'S1'!$C$2:$C$7837,$B85)</f>
        <v>0</v>
      </c>
      <c r="D85" s="31">
        <f>COUNTIFS('S1'!$J$2:$J$7837,$I$3,'S1'!$C$2:$C$7837,$B85)</f>
        <v>0</v>
      </c>
      <c r="E85" s="31">
        <f>COUNTIFS('S1'!$J$2:$J$7837,$I$4,'S1'!$C$2:$C$7837,$B85)</f>
        <v>0</v>
      </c>
      <c r="F85" s="32" t="str">
        <f t="shared" si="2"/>
        <v/>
      </c>
      <c r="G85" s="31" t="str">
        <f t="shared" si="3"/>
        <v/>
      </c>
    </row>
    <row r="86" spans="1:7">
      <c r="A86" s="29">
        <f>ROW() - ROW(ИЧ_kabinet[[#Headers],[№]])</f>
        <v>85</v>
      </c>
      <c r="B86" s="30">
        <v>45967</v>
      </c>
      <c r="C86" s="31">
        <f>SUMIFS('S1'!$F$2:$F$7837,'S1'!$C$2:$C$7837,$B86)</f>
        <v>0</v>
      </c>
      <c r="D86" s="31">
        <f>COUNTIFS('S1'!$J$2:$J$7837,$I$3,'S1'!$C$2:$C$7837,$B86)</f>
        <v>0</v>
      </c>
      <c r="E86" s="31">
        <f>COUNTIFS('S1'!$J$2:$J$7837,$I$4,'S1'!$C$2:$C$7837,$B86)</f>
        <v>0</v>
      </c>
      <c r="F86" s="32" t="str">
        <f t="shared" si="2"/>
        <v/>
      </c>
      <c r="G86" s="31" t="str">
        <f t="shared" si="3"/>
        <v/>
      </c>
    </row>
    <row r="87" spans="1:7">
      <c r="A87" s="29">
        <f>ROW() - ROW(ИЧ_kabinet[[#Headers],[№]])</f>
        <v>86</v>
      </c>
      <c r="B87" s="30">
        <v>45968</v>
      </c>
      <c r="C87" s="31">
        <f>SUMIFS('S1'!$F$2:$F$7837,'S1'!$C$2:$C$7837,$B87)</f>
        <v>0</v>
      </c>
      <c r="D87" s="31">
        <f>COUNTIFS('S1'!$J$2:$J$7837,$I$3,'S1'!$C$2:$C$7837,$B87)</f>
        <v>0</v>
      </c>
      <c r="E87" s="31">
        <f>COUNTIFS('S1'!$J$2:$J$7837,$I$4,'S1'!$C$2:$C$7837,$B87)</f>
        <v>0</v>
      </c>
      <c r="F87" s="32" t="str">
        <f t="shared" si="2"/>
        <v/>
      </c>
      <c r="G87" s="31" t="str">
        <f t="shared" si="3"/>
        <v/>
      </c>
    </row>
    <row r="88" spans="1:7">
      <c r="A88" s="29">
        <f>ROW() - ROW(ИЧ_kabinet[[#Headers],[№]])</f>
        <v>87</v>
      </c>
      <c r="B88" s="30">
        <v>45969</v>
      </c>
      <c r="C88" s="31">
        <f>SUMIFS('S1'!$F$2:$F$7837,'S1'!$C$2:$C$7837,$B88)</f>
        <v>0</v>
      </c>
      <c r="D88" s="31">
        <f>COUNTIFS('S1'!$J$2:$J$7837,$I$3,'S1'!$C$2:$C$7837,$B88)</f>
        <v>0</v>
      </c>
      <c r="E88" s="31">
        <f>COUNTIFS('S1'!$J$2:$J$7837,$I$4,'S1'!$C$2:$C$7837,$B88)</f>
        <v>0</v>
      </c>
      <c r="F88" s="32" t="str">
        <f t="shared" si="2"/>
        <v/>
      </c>
      <c r="G88" s="31" t="str">
        <f t="shared" si="3"/>
        <v/>
      </c>
    </row>
    <row r="89" spans="1:7">
      <c r="A89" s="29">
        <f>ROW() - ROW(ИЧ_kabinet[[#Headers],[№]])</f>
        <v>88</v>
      </c>
      <c r="B89" s="30">
        <v>45970</v>
      </c>
      <c r="C89" s="31">
        <f>SUMIFS('S1'!$F$2:$F$7837,'S1'!$C$2:$C$7837,$B89)</f>
        <v>0</v>
      </c>
      <c r="D89" s="31">
        <f>COUNTIFS('S1'!$J$2:$J$7837,$I$3,'S1'!$C$2:$C$7837,$B89)</f>
        <v>0</v>
      </c>
      <c r="E89" s="31">
        <f>COUNTIFS('S1'!$J$2:$J$7837,$I$4,'S1'!$C$2:$C$7837,$B89)</f>
        <v>0</v>
      </c>
      <c r="F89" s="32" t="str">
        <f t="shared" si="2"/>
        <v/>
      </c>
      <c r="G89" s="31" t="str">
        <f t="shared" si="3"/>
        <v/>
      </c>
    </row>
    <row r="90" spans="1:7">
      <c r="A90" s="29">
        <f>ROW() - ROW(ИЧ_kabinet[[#Headers],[№]])</f>
        <v>89</v>
      </c>
      <c r="B90" s="30">
        <v>45971</v>
      </c>
      <c r="C90" s="31">
        <f>SUMIFS('S1'!$F$2:$F$7837,'S1'!$C$2:$C$7837,$B90)</f>
        <v>0</v>
      </c>
      <c r="D90" s="31">
        <f>COUNTIFS('S1'!$J$2:$J$7837,$I$3,'S1'!$C$2:$C$7837,$B90)</f>
        <v>0</v>
      </c>
      <c r="E90" s="31">
        <f>COUNTIFS('S1'!$J$2:$J$7837,$I$4,'S1'!$C$2:$C$7837,$B90)</f>
        <v>0</v>
      </c>
      <c r="F90" s="32" t="str">
        <f t="shared" si="2"/>
        <v/>
      </c>
      <c r="G90" s="31" t="str">
        <f t="shared" si="3"/>
        <v/>
      </c>
    </row>
    <row r="91" spans="1:7">
      <c r="A91" s="29">
        <f>ROW() - ROW(ИЧ_kabinet[[#Headers],[№]])</f>
        <v>90</v>
      </c>
      <c r="B91" s="30">
        <v>45972</v>
      </c>
      <c r="C91" s="31">
        <f>SUMIFS('S1'!$F$2:$F$7837,'S1'!$C$2:$C$7837,$B91)</f>
        <v>0</v>
      </c>
      <c r="D91" s="31">
        <f>COUNTIFS('S1'!$J$2:$J$7837,$I$3,'S1'!$C$2:$C$7837,$B91)</f>
        <v>0</v>
      </c>
      <c r="E91" s="31">
        <f>COUNTIFS('S1'!$J$2:$J$7837,$I$4,'S1'!$C$2:$C$7837,$B91)</f>
        <v>0</v>
      </c>
      <c r="F91" s="32" t="str">
        <f t="shared" si="2"/>
        <v/>
      </c>
      <c r="G91" s="31" t="str">
        <f t="shared" si="3"/>
        <v/>
      </c>
    </row>
    <row r="92" spans="1:7">
      <c r="A92" s="29">
        <f>ROW() - ROW(ИЧ_kabinet[[#Headers],[№]])</f>
        <v>91</v>
      </c>
      <c r="B92" s="30">
        <v>45973</v>
      </c>
      <c r="C92" s="31">
        <f>SUMIFS('S1'!$F$2:$F$7837,'S1'!$C$2:$C$7837,$B92)</f>
        <v>0</v>
      </c>
      <c r="D92" s="31">
        <f>COUNTIFS('S1'!$J$2:$J$7837,$I$3,'S1'!$C$2:$C$7837,$B92)</f>
        <v>0</v>
      </c>
      <c r="E92" s="31">
        <f>COUNTIFS('S1'!$J$2:$J$7837,$I$4,'S1'!$C$2:$C$7837,$B92)</f>
        <v>0</v>
      </c>
      <c r="F92" s="32" t="str">
        <f t="shared" si="2"/>
        <v/>
      </c>
      <c r="G92" s="31" t="str">
        <f t="shared" si="3"/>
        <v/>
      </c>
    </row>
    <row r="93" spans="1:7">
      <c r="A93" s="29">
        <f>ROW() - ROW(ИЧ_kabinet[[#Headers],[№]])</f>
        <v>92</v>
      </c>
      <c r="B93" s="30">
        <v>45974</v>
      </c>
      <c r="C93" s="31">
        <f>SUMIFS('S1'!$F$2:$F$7837,'S1'!$C$2:$C$7837,$B93)</f>
        <v>0</v>
      </c>
      <c r="D93" s="31">
        <f>COUNTIFS('S1'!$J$2:$J$7837,$I$3,'S1'!$C$2:$C$7837,$B93)</f>
        <v>0</v>
      </c>
      <c r="E93" s="31">
        <f>COUNTIFS('S1'!$J$2:$J$7837,$I$4,'S1'!$C$2:$C$7837,$B93)</f>
        <v>0</v>
      </c>
      <c r="F93" s="32" t="str">
        <f t="shared" si="2"/>
        <v/>
      </c>
      <c r="G93" s="31" t="str">
        <f t="shared" si="3"/>
        <v/>
      </c>
    </row>
    <row r="94" spans="1:7">
      <c r="A94" s="29">
        <f>ROW() - ROW(ИЧ_kabinet[[#Headers],[№]])</f>
        <v>93</v>
      </c>
      <c r="B94" s="30">
        <v>45975</v>
      </c>
      <c r="C94" s="31">
        <f>SUMIFS('S1'!$F$2:$F$7837,'S1'!$C$2:$C$7837,$B94)</f>
        <v>0</v>
      </c>
      <c r="D94" s="31">
        <f>COUNTIFS('S1'!$J$2:$J$7837,$I$3,'S1'!$C$2:$C$7837,$B94)</f>
        <v>0</v>
      </c>
      <c r="E94" s="31">
        <f>COUNTIFS('S1'!$J$2:$J$7837,$I$4,'S1'!$C$2:$C$7837,$B94)</f>
        <v>0</v>
      </c>
      <c r="F94" s="32" t="str">
        <f t="shared" si="2"/>
        <v/>
      </c>
      <c r="G94" s="31" t="str">
        <f t="shared" si="3"/>
        <v/>
      </c>
    </row>
    <row r="95" spans="1:7">
      <c r="A95" s="29">
        <f>ROW() - ROW(ИЧ_kabinet[[#Headers],[№]])</f>
        <v>94</v>
      </c>
      <c r="B95" s="30">
        <v>45976</v>
      </c>
      <c r="C95" s="31">
        <f>SUMIFS('S1'!$F$2:$F$7837,'S1'!$C$2:$C$7837,$B95)</f>
        <v>0</v>
      </c>
      <c r="D95" s="31">
        <f>COUNTIFS('S1'!$J$2:$J$7837,$I$3,'S1'!$C$2:$C$7837,$B95)</f>
        <v>0</v>
      </c>
      <c r="E95" s="31">
        <f>COUNTIFS('S1'!$J$2:$J$7837,$I$4,'S1'!$C$2:$C$7837,$B95)</f>
        <v>0</v>
      </c>
      <c r="F95" s="32" t="str">
        <f t="shared" si="2"/>
        <v/>
      </c>
      <c r="G95" s="31" t="str">
        <f t="shared" si="3"/>
        <v/>
      </c>
    </row>
    <row r="96" spans="1:7">
      <c r="A96" s="29">
        <f>ROW() - ROW(ИЧ_kabinet[[#Headers],[№]])</f>
        <v>95</v>
      </c>
      <c r="B96" s="30">
        <v>45977</v>
      </c>
      <c r="C96" s="31">
        <f>SUMIFS('S1'!$F$2:$F$7837,'S1'!$C$2:$C$7837,$B96)</f>
        <v>0</v>
      </c>
      <c r="D96" s="31">
        <f>COUNTIFS('S1'!$J$2:$J$7837,$I$3,'S1'!$C$2:$C$7837,$B96)</f>
        <v>0</v>
      </c>
      <c r="E96" s="31">
        <f>COUNTIFS('S1'!$J$2:$J$7837,$I$4,'S1'!$C$2:$C$7837,$B96)</f>
        <v>0</v>
      </c>
      <c r="F96" s="32" t="str">
        <f t="shared" si="2"/>
        <v/>
      </c>
      <c r="G96" s="31" t="str">
        <f t="shared" si="3"/>
        <v/>
      </c>
    </row>
    <row r="97" spans="1:7">
      <c r="A97" s="29">
        <f>ROW() - ROW(ИЧ_kabinet[[#Headers],[№]])</f>
        <v>96</v>
      </c>
      <c r="B97" s="30">
        <v>45978</v>
      </c>
      <c r="C97" s="31">
        <f>SUMIFS('S1'!$F$2:$F$7837,'S1'!$C$2:$C$7837,$B97)</f>
        <v>0</v>
      </c>
      <c r="D97" s="31">
        <f>COUNTIFS('S1'!$J$2:$J$7837,$I$3,'S1'!$C$2:$C$7837,$B97)</f>
        <v>0</v>
      </c>
      <c r="E97" s="31">
        <f>COUNTIFS('S1'!$J$2:$J$7837,$I$4,'S1'!$C$2:$C$7837,$B97)</f>
        <v>0</v>
      </c>
      <c r="F97" s="32" t="str">
        <f t="shared" si="2"/>
        <v/>
      </c>
      <c r="G97" s="31" t="str">
        <f t="shared" si="3"/>
        <v/>
      </c>
    </row>
    <row r="98" spans="1:7">
      <c r="A98" s="29">
        <f>ROW() - ROW(ИЧ_kabinet[[#Headers],[№]])</f>
        <v>97</v>
      </c>
      <c r="B98" s="30">
        <v>45979</v>
      </c>
      <c r="C98" s="31">
        <f>SUMIFS('S1'!$F$2:$F$7837,'S1'!$C$2:$C$7837,$B98)</f>
        <v>0</v>
      </c>
      <c r="D98" s="31">
        <f>COUNTIFS('S1'!$J$2:$J$7837,$I$3,'S1'!$C$2:$C$7837,$B98)</f>
        <v>0</v>
      </c>
      <c r="E98" s="31">
        <f>COUNTIFS('S1'!$J$2:$J$7837,$I$4,'S1'!$C$2:$C$7837,$B98)</f>
        <v>0</v>
      </c>
      <c r="F98" s="32" t="str">
        <f t="shared" si="2"/>
        <v/>
      </c>
      <c r="G98" s="31" t="str">
        <f t="shared" si="3"/>
        <v/>
      </c>
    </row>
    <row r="99" spans="1:7">
      <c r="A99" s="29">
        <f>ROW() - ROW(ИЧ_kabinet[[#Headers],[№]])</f>
        <v>98</v>
      </c>
      <c r="B99" s="30">
        <v>45980</v>
      </c>
      <c r="C99" s="31">
        <f>SUMIFS('S1'!$F$2:$F$7837,'S1'!$C$2:$C$7837,$B99)</f>
        <v>0</v>
      </c>
      <c r="D99" s="31">
        <f>COUNTIFS('S1'!$J$2:$J$7837,$I$3,'S1'!$C$2:$C$7837,$B99)</f>
        <v>0</v>
      </c>
      <c r="E99" s="31">
        <f>COUNTIFS('S1'!$J$2:$J$7837,$I$4,'S1'!$C$2:$C$7837,$B99)</f>
        <v>0</v>
      </c>
      <c r="F99" s="32" t="str">
        <f t="shared" si="2"/>
        <v/>
      </c>
      <c r="G99" s="31" t="str">
        <f t="shared" si="3"/>
        <v/>
      </c>
    </row>
    <row r="100" spans="1:7">
      <c r="A100" s="29">
        <f>ROW() - ROW(ИЧ_kabinet[[#Headers],[№]])</f>
        <v>99</v>
      </c>
      <c r="B100" s="30">
        <v>45981</v>
      </c>
      <c r="C100" s="31">
        <f>SUMIFS('S1'!$F$2:$F$7837,'S1'!$C$2:$C$7837,$B100)</f>
        <v>0</v>
      </c>
      <c r="D100" s="31">
        <f>COUNTIFS('S1'!$J$2:$J$7837,$I$3,'S1'!$C$2:$C$7837,$B100)</f>
        <v>0</v>
      </c>
      <c r="E100" s="31">
        <f>COUNTIFS('S1'!$J$2:$J$7837,$I$4,'S1'!$C$2:$C$7837,$B100)</f>
        <v>0</v>
      </c>
      <c r="F100" s="32" t="str">
        <f t="shared" si="2"/>
        <v/>
      </c>
      <c r="G100" s="31" t="str">
        <f t="shared" si="3"/>
        <v/>
      </c>
    </row>
    <row r="101" spans="1:7">
      <c r="A101" s="29">
        <f>ROW() - ROW(ИЧ_kabinet[[#Headers],[№]])</f>
        <v>100</v>
      </c>
      <c r="B101" s="30">
        <v>45982</v>
      </c>
      <c r="C101" s="31">
        <f>SUMIFS('S1'!$F$2:$F$7837,'S1'!$C$2:$C$7837,$B101)</f>
        <v>0</v>
      </c>
      <c r="D101" s="31">
        <f>COUNTIFS('S1'!$J$2:$J$7837,$I$3,'S1'!$C$2:$C$7837,$B101)</f>
        <v>0</v>
      </c>
      <c r="E101" s="31">
        <f>COUNTIFS('S1'!$J$2:$J$7837,$I$4,'S1'!$C$2:$C$7837,$B101)</f>
        <v>0</v>
      </c>
      <c r="F101" s="32" t="str">
        <f t="shared" si="2"/>
        <v/>
      </c>
      <c r="G101" s="31" t="str">
        <f t="shared" si="3"/>
        <v/>
      </c>
    </row>
    <row r="102" spans="1:7">
      <c r="A102" s="29">
        <f>ROW() - ROW(ИЧ_kabinet[[#Headers],[№]])</f>
        <v>101</v>
      </c>
      <c r="B102" s="30">
        <v>45983</v>
      </c>
      <c r="C102" s="31">
        <f>SUMIFS('S1'!$F$2:$F$7837,'S1'!$C$2:$C$7837,$B102)</f>
        <v>0</v>
      </c>
      <c r="D102" s="31">
        <f>COUNTIFS('S1'!$J$2:$J$7837,$I$3,'S1'!$C$2:$C$7837,$B102)</f>
        <v>0</v>
      </c>
      <c r="E102" s="31">
        <f>COUNTIFS('S1'!$J$2:$J$7837,$I$4,'S1'!$C$2:$C$7837,$B102)</f>
        <v>0</v>
      </c>
      <c r="F102" s="32" t="str">
        <f t="shared" si="2"/>
        <v/>
      </c>
      <c r="G102" s="31" t="str">
        <f t="shared" si="3"/>
        <v/>
      </c>
    </row>
    <row r="103" spans="1:7">
      <c r="A103" s="29">
        <f>ROW() - ROW(ИЧ_kabinet[[#Headers],[№]])</f>
        <v>102</v>
      </c>
      <c r="B103" s="30">
        <v>45984</v>
      </c>
      <c r="C103" s="31">
        <f>SUMIFS('S1'!$F$2:$F$7837,'S1'!$C$2:$C$7837,$B103)</f>
        <v>0</v>
      </c>
      <c r="D103" s="31">
        <f>COUNTIFS('S1'!$J$2:$J$7837,$I$3,'S1'!$C$2:$C$7837,$B103)</f>
        <v>0</v>
      </c>
      <c r="E103" s="31">
        <f>COUNTIFS('S1'!$J$2:$J$7837,$I$4,'S1'!$C$2:$C$7837,$B103)</f>
        <v>0</v>
      </c>
      <c r="F103" s="32" t="str">
        <f t="shared" si="2"/>
        <v/>
      </c>
      <c r="G103" s="31" t="str">
        <f t="shared" si="3"/>
        <v/>
      </c>
    </row>
    <row r="104" spans="1:7">
      <c r="A104" s="29">
        <f>ROW() - ROW(ИЧ_kabinet[[#Headers],[№]])</f>
        <v>103</v>
      </c>
      <c r="B104" s="30">
        <v>45985</v>
      </c>
      <c r="C104" s="31">
        <f>SUMIFS('S1'!$F$2:$F$7837,'S1'!$C$2:$C$7837,$B104)</f>
        <v>0</v>
      </c>
      <c r="D104" s="31">
        <f>COUNTIFS('S1'!$J$2:$J$7837,$I$3,'S1'!$C$2:$C$7837,$B104)</f>
        <v>0</v>
      </c>
      <c r="E104" s="31">
        <f>COUNTIFS('S1'!$J$2:$J$7837,$I$4,'S1'!$C$2:$C$7837,$B104)</f>
        <v>0</v>
      </c>
      <c r="F104" s="32" t="str">
        <f t="shared" si="2"/>
        <v/>
      </c>
      <c r="G104" s="31" t="str">
        <f t="shared" si="3"/>
        <v/>
      </c>
    </row>
    <row r="105" spans="1:7">
      <c r="A105" s="29">
        <f>ROW() - ROW(ИЧ_kabinet[[#Headers],[№]])</f>
        <v>104</v>
      </c>
      <c r="B105" s="30">
        <v>45986</v>
      </c>
      <c r="C105" s="31">
        <f>SUMIFS('S1'!$F$2:$F$7837,'S1'!$C$2:$C$7837,$B105)</f>
        <v>0</v>
      </c>
      <c r="D105" s="31">
        <f>COUNTIFS('S1'!$J$2:$J$7837,$I$3,'S1'!$C$2:$C$7837,$B105)</f>
        <v>0</v>
      </c>
      <c r="E105" s="31">
        <f>COUNTIFS('S1'!$J$2:$J$7837,$I$4,'S1'!$C$2:$C$7837,$B105)</f>
        <v>0</v>
      </c>
      <c r="F105" s="32" t="str">
        <f t="shared" si="2"/>
        <v/>
      </c>
      <c r="G105" s="31" t="str">
        <f t="shared" si="3"/>
        <v/>
      </c>
    </row>
    <row r="106" spans="1:7">
      <c r="A106" s="29">
        <f>ROW() - ROW(ИЧ_kabinet[[#Headers],[№]])</f>
        <v>105</v>
      </c>
      <c r="B106" s="30">
        <v>45987</v>
      </c>
      <c r="C106" s="31">
        <f>SUMIFS('S1'!$F$2:$F$7837,'S1'!$C$2:$C$7837,$B106)</f>
        <v>0</v>
      </c>
      <c r="D106" s="31">
        <f>COUNTIFS('S1'!$J$2:$J$7837,$I$3,'S1'!$C$2:$C$7837,$B106)</f>
        <v>0</v>
      </c>
      <c r="E106" s="31">
        <f>COUNTIFS('S1'!$J$2:$J$7837,$I$4,'S1'!$C$2:$C$7837,$B106)</f>
        <v>0</v>
      </c>
      <c r="F106" s="32" t="str">
        <f t="shared" si="2"/>
        <v/>
      </c>
      <c r="G106" s="31" t="str">
        <f t="shared" si="3"/>
        <v/>
      </c>
    </row>
    <row r="107" spans="1:7">
      <c r="A107" s="29">
        <f>ROW() - ROW(ИЧ_kabinet[[#Headers],[№]])</f>
        <v>106</v>
      </c>
      <c r="B107" s="30">
        <v>45988</v>
      </c>
      <c r="C107" s="31">
        <f>SUMIFS('S1'!$F$2:$F$7837,'S1'!$C$2:$C$7837,$B107)</f>
        <v>0</v>
      </c>
      <c r="D107" s="31">
        <f>COUNTIFS('S1'!$J$2:$J$7837,$I$3,'S1'!$C$2:$C$7837,$B107)</f>
        <v>0</v>
      </c>
      <c r="E107" s="31">
        <f>COUNTIFS('S1'!$J$2:$J$7837,$I$4,'S1'!$C$2:$C$7837,$B107)</f>
        <v>0</v>
      </c>
      <c r="F107" s="32" t="str">
        <f t="shared" si="2"/>
        <v/>
      </c>
      <c r="G107" s="31" t="str">
        <f t="shared" si="3"/>
        <v/>
      </c>
    </row>
    <row r="108" spans="1:7">
      <c r="A108" s="29">
        <f>ROW() - ROW(ИЧ_kabinet[[#Headers],[№]])</f>
        <v>107</v>
      </c>
      <c r="B108" s="30">
        <v>45989</v>
      </c>
      <c r="C108" s="31">
        <f>SUMIFS('S1'!$F$2:$F$7837,'S1'!$C$2:$C$7837,$B108)</f>
        <v>0</v>
      </c>
      <c r="D108" s="31">
        <f>COUNTIFS('S1'!$J$2:$J$7837,$I$3,'S1'!$C$2:$C$7837,$B108)</f>
        <v>0</v>
      </c>
      <c r="E108" s="31">
        <f>COUNTIFS('S1'!$J$2:$J$7837,$I$4,'S1'!$C$2:$C$7837,$B108)</f>
        <v>0</v>
      </c>
      <c r="F108" s="32" t="str">
        <f t="shared" si="2"/>
        <v/>
      </c>
      <c r="G108" s="31" t="str">
        <f t="shared" si="3"/>
        <v/>
      </c>
    </row>
    <row r="109" spans="1:7">
      <c r="A109" s="29">
        <f>ROW() - ROW(ИЧ_kabinet[[#Headers],[№]])</f>
        <v>108</v>
      </c>
      <c r="B109" s="30">
        <v>45990</v>
      </c>
      <c r="C109" s="31">
        <f>SUMIFS('S1'!$F$2:$F$7837,'S1'!$C$2:$C$7837,$B109)</f>
        <v>0</v>
      </c>
      <c r="D109" s="31">
        <f>COUNTIFS('S1'!$J$2:$J$7837,$I$3,'S1'!$C$2:$C$7837,$B109)</f>
        <v>0</v>
      </c>
      <c r="E109" s="31">
        <f>COUNTIFS('S1'!$J$2:$J$7837,$I$4,'S1'!$C$2:$C$7837,$B109)</f>
        <v>0</v>
      </c>
      <c r="F109" s="32" t="str">
        <f t="shared" si="2"/>
        <v/>
      </c>
      <c r="G109" s="31" t="str">
        <f t="shared" si="3"/>
        <v/>
      </c>
    </row>
    <row r="110" spans="1:7">
      <c r="A110" s="29">
        <f>ROW() - ROW(ИЧ_kabinet[[#Headers],[№]])</f>
        <v>109</v>
      </c>
      <c r="B110" s="30">
        <v>45991</v>
      </c>
      <c r="C110" s="31">
        <f>SUMIFS('S1'!$F$2:$F$7837,'S1'!$C$2:$C$7837,$B110)</f>
        <v>0</v>
      </c>
      <c r="D110" s="31">
        <f>COUNTIFS('S1'!$J$2:$J$7837,$I$3,'S1'!$C$2:$C$7837,$B110)</f>
        <v>0</v>
      </c>
      <c r="E110" s="31">
        <f>COUNTIFS('S1'!$J$2:$J$7837,$I$4,'S1'!$C$2:$C$7837,$B110)</f>
        <v>0</v>
      </c>
      <c r="F110" s="32" t="str">
        <f t="shared" si="2"/>
        <v/>
      </c>
      <c r="G110" s="31" t="str">
        <f t="shared" si="3"/>
        <v/>
      </c>
    </row>
    <row r="111" spans="1:7">
      <c r="A111" s="29">
        <f>ROW() - ROW(ИЧ_kabinet[[#Headers],[№]])</f>
        <v>110</v>
      </c>
      <c r="B111" s="30">
        <v>45992</v>
      </c>
      <c r="C111" s="31">
        <f>SUMIFS('S1'!$F$2:$F$7837,'S1'!$C$2:$C$7837,$B111)</f>
        <v>0</v>
      </c>
      <c r="D111" s="31">
        <f>COUNTIFS('S1'!$J$2:$J$7837,$I$3,'S1'!$C$2:$C$7837,$B111)</f>
        <v>0</v>
      </c>
      <c r="E111" s="31">
        <f>COUNTIFS('S1'!$J$2:$J$7837,$I$4,'S1'!$C$2:$C$7837,$B111)</f>
        <v>0</v>
      </c>
      <c r="F111" s="32" t="str">
        <f t="shared" si="2"/>
        <v/>
      </c>
      <c r="G111" s="31" t="str">
        <f t="shared" si="3"/>
        <v/>
      </c>
    </row>
    <row r="112" spans="1:7">
      <c r="A112" s="29">
        <f>ROW() - ROW(ИЧ_kabinet[[#Headers],[№]])</f>
        <v>111</v>
      </c>
      <c r="B112" s="30">
        <v>45993</v>
      </c>
      <c r="C112" s="31">
        <f>SUMIFS('S1'!$F$2:$F$7837,'S1'!$C$2:$C$7837,$B112)</f>
        <v>0</v>
      </c>
      <c r="D112" s="31">
        <f>COUNTIFS('S1'!$J$2:$J$7837,$I$3,'S1'!$C$2:$C$7837,$B112)</f>
        <v>0</v>
      </c>
      <c r="E112" s="31">
        <f>COUNTIFS('S1'!$J$2:$J$7837,$I$4,'S1'!$C$2:$C$7837,$B112)</f>
        <v>0</v>
      </c>
      <c r="F112" s="32" t="str">
        <f t="shared" si="2"/>
        <v/>
      </c>
      <c r="G112" s="31" t="str">
        <f t="shared" si="3"/>
        <v/>
      </c>
    </row>
    <row r="113" spans="1:7">
      <c r="A113" s="29">
        <f>ROW() - ROW(ИЧ_kabinet[[#Headers],[№]])</f>
        <v>112</v>
      </c>
      <c r="B113" s="30">
        <v>45994</v>
      </c>
      <c r="C113" s="31">
        <f>SUMIFS('S1'!$F$2:$F$7837,'S1'!$C$2:$C$7837,$B113)</f>
        <v>0</v>
      </c>
      <c r="D113" s="31">
        <f>COUNTIFS('S1'!$J$2:$J$7837,$I$3,'S1'!$C$2:$C$7837,$B113)</f>
        <v>0</v>
      </c>
      <c r="E113" s="31">
        <f>COUNTIFS('S1'!$J$2:$J$7837,$I$4,'S1'!$C$2:$C$7837,$B113)</f>
        <v>0</v>
      </c>
      <c r="F113" s="32" t="str">
        <f t="shared" si="2"/>
        <v/>
      </c>
      <c r="G113" s="31" t="str">
        <f t="shared" si="3"/>
        <v/>
      </c>
    </row>
    <row r="114" spans="1:7">
      <c r="A114" s="29">
        <f>ROW() - ROW(ИЧ_kabinet[[#Headers],[№]])</f>
        <v>113</v>
      </c>
      <c r="B114" s="30">
        <v>45995</v>
      </c>
      <c r="C114" s="31">
        <f>SUMIFS('S1'!$F$2:$F$7837,'S1'!$C$2:$C$7837,$B114)</f>
        <v>0</v>
      </c>
      <c r="D114" s="31">
        <f>COUNTIFS('S1'!$J$2:$J$7837,$I$3,'S1'!$C$2:$C$7837,$B114)</f>
        <v>0</v>
      </c>
      <c r="E114" s="31">
        <f>COUNTIFS('S1'!$J$2:$J$7837,$I$4,'S1'!$C$2:$C$7837,$B114)</f>
        <v>0</v>
      </c>
      <c r="F114" s="32" t="str">
        <f t="shared" si="2"/>
        <v/>
      </c>
      <c r="G114" s="31" t="str">
        <f t="shared" si="3"/>
        <v/>
      </c>
    </row>
    <row r="115" spans="1:7">
      <c r="A115" s="29">
        <f>ROW() - ROW(ИЧ_kabinet[[#Headers],[№]])</f>
        <v>114</v>
      </c>
      <c r="B115" s="30">
        <v>45996</v>
      </c>
      <c r="C115" s="31">
        <f>SUMIFS('S1'!$F$2:$F$7837,'S1'!$C$2:$C$7837,$B115)</f>
        <v>0</v>
      </c>
      <c r="D115" s="31">
        <f>COUNTIFS('S1'!$J$2:$J$7837,$I$3,'S1'!$C$2:$C$7837,$B115)</f>
        <v>0</v>
      </c>
      <c r="E115" s="31">
        <f>COUNTIFS('S1'!$J$2:$J$7837,$I$4,'S1'!$C$2:$C$7837,$B115)</f>
        <v>0</v>
      </c>
      <c r="F115" s="32" t="str">
        <f t="shared" si="2"/>
        <v/>
      </c>
      <c r="G115" s="31" t="str">
        <f t="shared" si="3"/>
        <v/>
      </c>
    </row>
    <row r="116" spans="1:7">
      <c r="A116" s="29">
        <f>ROW() - ROW(ИЧ_kabinet[[#Headers],[№]])</f>
        <v>115</v>
      </c>
      <c r="B116" s="30">
        <v>45997</v>
      </c>
      <c r="C116" s="31">
        <f>SUMIFS('S1'!$F$2:$F$7837,'S1'!$C$2:$C$7837,$B116)</f>
        <v>0</v>
      </c>
      <c r="D116" s="31">
        <f>COUNTIFS('S1'!$J$2:$J$7837,$I$3,'S1'!$C$2:$C$7837,$B116)</f>
        <v>0</v>
      </c>
      <c r="E116" s="31">
        <f>COUNTIFS('S1'!$J$2:$J$7837,$I$4,'S1'!$C$2:$C$7837,$B116)</f>
        <v>0</v>
      </c>
      <c r="F116" s="32" t="str">
        <f t="shared" si="2"/>
        <v/>
      </c>
      <c r="G116" s="31" t="str">
        <f t="shared" si="3"/>
        <v/>
      </c>
    </row>
    <row r="117" spans="1:7">
      <c r="A117" s="29">
        <f>ROW() - ROW(ИЧ_kabinet[[#Headers],[№]])</f>
        <v>116</v>
      </c>
      <c r="B117" s="30">
        <v>45998</v>
      </c>
      <c r="C117" s="31">
        <f>SUMIFS('S1'!$F$2:$F$7837,'S1'!$C$2:$C$7837,$B117)</f>
        <v>0</v>
      </c>
      <c r="D117" s="31">
        <f>COUNTIFS('S1'!$J$2:$J$7837,$I$3,'S1'!$C$2:$C$7837,$B117)</f>
        <v>0</v>
      </c>
      <c r="E117" s="31">
        <f>COUNTIFS('S1'!$J$2:$J$7837,$I$4,'S1'!$C$2:$C$7837,$B117)</f>
        <v>0</v>
      </c>
      <c r="F117" s="32" t="str">
        <f t="shared" si="2"/>
        <v/>
      </c>
      <c r="G117" s="31" t="str">
        <f t="shared" si="3"/>
        <v/>
      </c>
    </row>
    <row r="118" spans="1:7">
      <c r="A118" s="29">
        <f>ROW() - ROW(ИЧ_kabinet[[#Headers],[№]])</f>
        <v>117</v>
      </c>
      <c r="B118" s="30">
        <v>45999</v>
      </c>
      <c r="C118" s="31">
        <f>SUMIFS('S1'!$F$2:$F$7837,'S1'!$C$2:$C$7837,$B118)</f>
        <v>0</v>
      </c>
      <c r="D118" s="31">
        <f>COUNTIFS('S1'!$J$2:$J$7837,$I$3,'S1'!$C$2:$C$7837,$B118)</f>
        <v>0</v>
      </c>
      <c r="E118" s="31">
        <f>COUNTIFS('S1'!$J$2:$J$7837,$I$4,'S1'!$C$2:$C$7837,$B118)</f>
        <v>0</v>
      </c>
      <c r="F118" s="32" t="str">
        <f t="shared" si="2"/>
        <v/>
      </c>
      <c r="G118" s="31" t="str">
        <f t="shared" si="3"/>
        <v/>
      </c>
    </row>
    <row r="119" spans="1:7">
      <c r="A119" s="29">
        <f>ROW() - ROW(ИЧ_kabinet[[#Headers],[№]])</f>
        <v>118</v>
      </c>
      <c r="B119" s="30">
        <v>46000</v>
      </c>
      <c r="C119" s="31">
        <f>SUMIFS('S1'!$F$2:$F$7837,'S1'!$C$2:$C$7837,$B119)</f>
        <v>0</v>
      </c>
      <c r="D119" s="31">
        <f>COUNTIFS('S1'!$J$2:$J$7837,$I$3,'S1'!$C$2:$C$7837,$B119)</f>
        <v>0</v>
      </c>
      <c r="E119" s="31">
        <f>COUNTIFS('S1'!$J$2:$J$7837,$I$4,'S1'!$C$2:$C$7837,$B119)</f>
        <v>0</v>
      </c>
      <c r="F119" s="32" t="str">
        <f t="shared" si="2"/>
        <v/>
      </c>
      <c r="G119" s="31" t="str">
        <f t="shared" si="3"/>
        <v/>
      </c>
    </row>
    <row r="120" spans="1:7">
      <c r="A120" s="29">
        <f>ROW() - ROW(ИЧ_kabinet[[#Headers],[№]])</f>
        <v>119</v>
      </c>
      <c r="B120" s="30">
        <v>46001</v>
      </c>
      <c r="C120" s="31">
        <f>SUMIFS('S1'!$F$2:$F$7837,'S1'!$C$2:$C$7837,$B120)</f>
        <v>0</v>
      </c>
      <c r="D120" s="31">
        <f>COUNTIFS('S1'!$J$2:$J$7837,$I$3,'S1'!$C$2:$C$7837,$B120)</f>
        <v>0</v>
      </c>
      <c r="E120" s="31">
        <f>COUNTIFS('S1'!$J$2:$J$7837,$I$4,'S1'!$C$2:$C$7837,$B120)</f>
        <v>0</v>
      </c>
      <c r="F120" s="32" t="str">
        <f t="shared" si="2"/>
        <v/>
      </c>
      <c r="G120" s="31" t="str">
        <f t="shared" si="3"/>
        <v/>
      </c>
    </row>
    <row r="121" spans="1:7">
      <c r="A121" s="29">
        <f>ROW() - ROW(ИЧ_kabinet[[#Headers],[№]])</f>
        <v>120</v>
      </c>
      <c r="B121" s="30">
        <v>46002</v>
      </c>
      <c r="C121" s="31">
        <f>SUMIFS('S1'!$F$2:$F$7837,'S1'!$C$2:$C$7837,$B121)</f>
        <v>0</v>
      </c>
      <c r="D121" s="31">
        <f>COUNTIFS('S1'!$J$2:$J$7837,$I$3,'S1'!$C$2:$C$7837,$B121)</f>
        <v>0</v>
      </c>
      <c r="E121" s="31">
        <f>COUNTIFS('S1'!$J$2:$J$7837,$I$4,'S1'!$C$2:$C$7837,$B121)</f>
        <v>0</v>
      </c>
      <c r="F121" s="32" t="str">
        <f t="shared" si="2"/>
        <v/>
      </c>
      <c r="G121" s="31" t="str">
        <f t="shared" si="3"/>
        <v/>
      </c>
    </row>
    <row r="122" spans="1:7">
      <c r="A122" s="29">
        <f>ROW() - ROW(ИЧ_kabinet[[#Headers],[№]])</f>
        <v>121</v>
      </c>
      <c r="B122" s="30">
        <v>46003</v>
      </c>
      <c r="C122" s="31">
        <f>SUMIFS('S1'!$F$2:$F$7837,'S1'!$C$2:$C$7837,$B122)</f>
        <v>0</v>
      </c>
      <c r="D122" s="31">
        <f>COUNTIFS('S1'!$J$2:$J$7837,$I$3,'S1'!$C$2:$C$7837,$B122)</f>
        <v>0</v>
      </c>
      <c r="E122" s="31">
        <f>COUNTIFS('S1'!$J$2:$J$7837,$I$4,'S1'!$C$2:$C$7837,$B122)</f>
        <v>0</v>
      </c>
      <c r="F122" s="32" t="str">
        <f t="shared" si="2"/>
        <v/>
      </c>
      <c r="G122" s="31" t="str">
        <f t="shared" si="3"/>
        <v/>
      </c>
    </row>
    <row r="123" spans="1:7">
      <c r="A123" s="29">
        <f>ROW() - ROW(ИЧ_kabinet[[#Headers],[№]])</f>
        <v>122</v>
      </c>
      <c r="B123" s="30">
        <v>46004</v>
      </c>
      <c r="C123" s="31">
        <f>SUMIFS('S1'!$F$2:$F$7837,'S1'!$C$2:$C$7837,$B123)</f>
        <v>0</v>
      </c>
      <c r="D123" s="31">
        <f>COUNTIFS('S1'!$J$2:$J$7837,$I$3,'S1'!$C$2:$C$7837,$B123)</f>
        <v>0</v>
      </c>
      <c r="E123" s="31">
        <f>COUNTIFS('S1'!$J$2:$J$7837,$I$4,'S1'!$C$2:$C$7837,$B123)</f>
        <v>0</v>
      </c>
      <c r="F123" s="32" t="str">
        <f t="shared" si="2"/>
        <v/>
      </c>
      <c r="G123" s="31" t="str">
        <f t="shared" si="3"/>
        <v/>
      </c>
    </row>
    <row r="124" spans="1:7">
      <c r="A124" s="29">
        <f>ROW() - ROW(ИЧ_kabinet[[#Headers],[№]])</f>
        <v>123</v>
      </c>
      <c r="B124" s="30">
        <v>46005</v>
      </c>
      <c r="C124" s="31">
        <f>SUMIFS('S1'!$F$2:$F$7837,'S1'!$C$2:$C$7837,$B124)</f>
        <v>0</v>
      </c>
      <c r="D124" s="31">
        <f>COUNTIFS('S1'!$J$2:$J$7837,$I$3,'S1'!$C$2:$C$7837,$B124)</f>
        <v>0</v>
      </c>
      <c r="E124" s="31">
        <f>COUNTIFS('S1'!$J$2:$J$7837,$I$4,'S1'!$C$2:$C$7837,$B124)</f>
        <v>0</v>
      </c>
      <c r="F124" s="32" t="str">
        <f t="shared" si="2"/>
        <v/>
      </c>
      <c r="G124" s="31" t="str">
        <f t="shared" si="3"/>
        <v/>
      </c>
    </row>
    <row r="125" spans="1:7">
      <c r="A125" s="29">
        <f>ROW() - ROW(ИЧ_kabinet[[#Headers],[№]])</f>
        <v>124</v>
      </c>
      <c r="B125" s="30">
        <v>46006</v>
      </c>
      <c r="C125" s="31">
        <f>SUMIFS('S1'!$F$2:$F$7837,'S1'!$C$2:$C$7837,$B125)</f>
        <v>0</v>
      </c>
      <c r="D125" s="31">
        <f>COUNTIFS('S1'!$J$2:$J$7837,$I$3,'S1'!$C$2:$C$7837,$B125)</f>
        <v>0</v>
      </c>
      <c r="E125" s="31">
        <f>COUNTIFS('S1'!$J$2:$J$7837,$I$4,'S1'!$C$2:$C$7837,$B125)</f>
        <v>0</v>
      </c>
      <c r="F125" s="32" t="str">
        <f t="shared" si="2"/>
        <v/>
      </c>
      <c r="G125" s="31" t="str">
        <f t="shared" si="3"/>
        <v/>
      </c>
    </row>
    <row r="126" spans="1:7">
      <c r="A126" s="29">
        <f>ROW() - ROW(ИЧ_kabinet[[#Headers],[№]])</f>
        <v>125</v>
      </c>
      <c r="B126" s="30">
        <v>46007</v>
      </c>
      <c r="C126" s="31">
        <f>SUMIFS('S1'!$F$2:$F$7837,'S1'!$C$2:$C$7837,$B126)</f>
        <v>0</v>
      </c>
      <c r="D126" s="31">
        <f>COUNTIFS('S1'!$J$2:$J$7837,$I$3,'S1'!$C$2:$C$7837,$B126)</f>
        <v>0</v>
      </c>
      <c r="E126" s="31">
        <f>COUNTIFS('S1'!$J$2:$J$7837,$I$4,'S1'!$C$2:$C$7837,$B126)</f>
        <v>0</v>
      </c>
      <c r="F126" s="32" t="str">
        <f t="shared" si="2"/>
        <v/>
      </c>
      <c r="G126" s="31" t="str">
        <f t="shared" si="3"/>
        <v/>
      </c>
    </row>
    <row r="127" spans="1:7">
      <c r="A127" s="29">
        <f>ROW() - ROW(ИЧ_kabinet[[#Headers],[№]])</f>
        <v>126</v>
      </c>
      <c r="B127" s="30">
        <v>46008</v>
      </c>
      <c r="C127" s="31">
        <f>SUMIFS('S1'!$F$2:$F$7837,'S1'!$C$2:$C$7837,$B127)</f>
        <v>0</v>
      </c>
      <c r="D127" s="31">
        <f>COUNTIFS('S1'!$J$2:$J$7837,$I$3,'S1'!$C$2:$C$7837,$B127)</f>
        <v>0</v>
      </c>
      <c r="E127" s="31">
        <f>COUNTIFS('S1'!$J$2:$J$7837,$I$4,'S1'!$C$2:$C$7837,$B127)</f>
        <v>0</v>
      </c>
      <c r="F127" s="32" t="str">
        <f t="shared" si="2"/>
        <v/>
      </c>
      <c r="G127" s="31" t="str">
        <f t="shared" si="3"/>
        <v/>
      </c>
    </row>
    <row r="128" spans="1:7">
      <c r="A128" s="29">
        <f>ROW() - ROW(ИЧ_kabinet[[#Headers],[№]])</f>
        <v>127</v>
      </c>
      <c r="B128" s="30">
        <v>46009</v>
      </c>
      <c r="C128" s="31">
        <f>SUMIFS('S1'!$F$2:$F$7837,'S1'!$C$2:$C$7837,$B128)</f>
        <v>0</v>
      </c>
      <c r="D128" s="31">
        <f>COUNTIFS('S1'!$J$2:$J$7837,$I$3,'S1'!$C$2:$C$7837,$B128)</f>
        <v>0</v>
      </c>
      <c r="E128" s="31">
        <f>COUNTIFS('S1'!$J$2:$J$7837,$I$4,'S1'!$C$2:$C$7837,$B128)</f>
        <v>0</v>
      </c>
      <c r="F128" s="32" t="str">
        <f t="shared" si="2"/>
        <v/>
      </c>
      <c r="G128" s="31" t="str">
        <f t="shared" si="3"/>
        <v/>
      </c>
    </row>
    <row r="129" spans="1:7">
      <c r="A129" s="29">
        <f>ROW() - ROW(ИЧ_kabinet[[#Headers],[№]])</f>
        <v>128</v>
      </c>
      <c r="B129" s="30">
        <v>46010</v>
      </c>
      <c r="C129" s="31">
        <f>SUMIFS('S1'!$F$2:$F$7837,'S1'!$C$2:$C$7837,$B129)</f>
        <v>0</v>
      </c>
      <c r="D129" s="31">
        <f>COUNTIFS('S1'!$J$2:$J$7837,$I$3,'S1'!$C$2:$C$7837,$B129)</f>
        <v>0</v>
      </c>
      <c r="E129" s="31">
        <f>COUNTIFS('S1'!$J$2:$J$7837,$I$4,'S1'!$C$2:$C$7837,$B129)</f>
        <v>0</v>
      </c>
      <c r="F129" s="32" t="str">
        <f t="shared" si="2"/>
        <v/>
      </c>
      <c r="G129" s="31" t="str">
        <f t="shared" si="3"/>
        <v/>
      </c>
    </row>
    <row r="130" spans="1:7">
      <c r="A130" s="29">
        <f>ROW() - ROW(ИЧ_kabinet[[#Headers],[№]])</f>
        <v>129</v>
      </c>
      <c r="B130" s="30">
        <v>46011</v>
      </c>
      <c r="C130" s="31">
        <f>SUMIFS('S1'!$F$2:$F$7837,'S1'!$C$2:$C$7837,$B130)</f>
        <v>0</v>
      </c>
      <c r="D130" s="31">
        <f>COUNTIFS('S1'!$J$2:$J$7837,$I$3,'S1'!$C$2:$C$7837,$B130)</f>
        <v>0</v>
      </c>
      <c r="E130" s="31">
        <f>COUNTIFS('S1'!$J$2:$J$7837,$I$4,'S1'!$C$2:$C$7837,$B130)</f>
        <v>0</v>
      </c>
      <c r="F130" s="32" t="str">
        <f t="shared" si="2"/>
        <v/>
      </c>
      <c r="G130" s="31" t="str">
        <f t="shared" si="3"/>
        <v/>
      </c>
    </row>
    <row r="131" spans="1:7">
      <c r="A131" s="29">
        <f>ROW() - ROW(ИЧ_kabinet[[#Headers],[№]])</f>
        <v>130</v>
      </c>
      <c r="B131" s="30">
        <v>46012</v>
      </c>
      <c r="C131" s="31">
        <f>SUMIFS('S1'!$F$2:$F$7837,'S1'!$C$2:$C$7837,$B131)</f>
        <v>0</v>
      </c>
      <c r="D131" s="31">
        <f>COUNTIFS('S1'!$J$2:$J$7837,$I$3,'S1'!$C$2:$C$7837,$B131)</f>
        <v>0</v>
      </c>
      <c r="E131" s="31">
        <f>COUNTIFS('S1'!$J$2:$J$7837,$I$4,'S1'!$C$2:$C$7837,$B131)</f>
        <v>0</v>
      </c>
      <c r="F131" s="32" t="str">
        <f t="shared" ref="F131:F142" si="4">IF(C131&lt;&gt;0,(1-(D131*1+E131*2)/(C131*2)),"")</f>
        <v/>
      </c>
      <c r="G131" s="31" t="str">
        <f t="shared" ref="G131:G142" si="5">IF(C131&lt;&gt;0,IF(F131&lt;&gt;0,IF(F131&gt;=90%,"Хорошо",IF(F131&gt;=75%,"Удовлетворительно","Плохо")),""),"")</f>
        <v/>
      </c>
    </row>
    <row r="132" spans="1:7">
      <c r="A132" s="29">
        <f>ROW() - ROW(ИЧ_kabinet[[#Headers],[№]])</f>
        <v>131</v>
      </c>
      <c r="B132" s="30">
        <v>46013</v>
      </c>
      <c r="C132" s="31">
        <f>SUMIFS('S1'!$F$2:$F$7837,'S1'!$C$2:$C$7837,$B132)</f>
        <v>0</v>
      </c>
      <c r="D132" s="31">
        <f>COUNTIFS('S1'!$J$2:$J$7837,$I$3,'S1'!$C$2:$C$7837,$B132)</f>
        <v>0</v>
      </c>
      <c r="E132" s="31">
        <f>COUNTIFS('S1'!$J$2:$J$7837,$I$4,'S1'!$C$2:$C$7837,$B132)</f>
        <v>0</v>
      </c>
      <c r="F132" s="32" t="str">
        <f t="shared" si="4"/>
        <v/>
      </c>
      <c r="G132" s="31" t="str">
        <f t="shared" si="5"/>
        <v/>
      </c>
    </row>
    <row r="133" spans="1:7">
      <c r="A133" s="29">
        <f>ROW() - ROW(ИЧ_kabinet[[#Headers],[№]])</f>
        <v>132</v>
      </c>
      <c r="B133" s="30">
        <v>46014</v>
      </c>
      <c r="C133" s="31">
        <f>SUMIFS('S1'!$F$2:$F$7837,'S1'!$C$2:$C$7837,$B133)</f>
        <v>0</v>
      </c>
      <c r="D133" s="31">
        <f>COUNTIFS('S1'!$J$2:$J$7837,$I$3,'S1'!$C$2:$C$7837,$B133)</f>
        <v>0</v>
      </c>
      <c r="E133" s="31">
        <f>COUNTIFS('S1'!$J$2:$J$7837,$I$4,'S1'!$C$2:$C$7837,$B133)</f>
        <v>0</v>
      </c>
      <c r="F133" s="32" t="str">
        <f t="shared" si="4"/>
        <v/>
      </c>
      <c r="G133" s="31" t="str">
        <f t="shared" si="5"/>
        <v/>
      </c>
    </row>
    <row r="134" spans="1:7">
      <c r="A134" s="29">
        <f>ROW() - ROW(ИЧ_kabinet[[#Headers],[№]])</f>
        <v>133</v>
      </c>
      <c r="B134" s="30">
        <v>46015</v>
      </c>
      <c r="C134" s="31">
        <f>SUMIFS('S1'!$F$2:$F$7837,'S1'!$C$2:$C$7837,$B134)</f>
        <v>0</v>
      </c>
      <c r="D134" s="31">
        <f>COUNTIFS('S1'!$J$2:$J$7837,$I$3,'S1'!$C$2:$C$7837,$B134)</f>
        <v>0</v>
      </c>
      <c r="E134" s="31">
        <f>COUNTIFS('S1'!$J$2:$J$7837,$I$4,'S1'!$C$2:$C$7837,$B134)</f>
        <v>0</v>
      </c>
      <c r="F134" s="32" t="str">
        <f t="shared" si="4"/>
        <v/>
      </c>
      <c r="G134" s="31" t="str">
        <f t="shared" si="5"/>
        <v/>
      </c>
    </row>
    <row r="135" spans="1:7">
      <c r="A135" s="29">
        <f>ROW() - ROW(ИЧ_kabinet[[#Headers],[№]])</f>
        <v>134</v>
      </c>
      <c r="B135" s="30">
        <v>46016</v>
      </c>
      <c r="C135" s="31">
        <f>SUMIFS('S1'!$F$2:$F$7837,'S1'!$C$2:$C$7837,$B135)</f>
        <v>0</v>
      </c>
      <c r="D135" s="31">
        <f>COUNTIFS('S1'!$J$2:$J$7837,$I$3,'S1'!$C$2:$C$7837,$B135)</f>
        <v>0</v>
      </c>
      <c r="E135" s="31">
        <f>COUNTIFS('S1'!$J$2:$J$7837,$I$4,'S1'!$C$2:$C$7837,$B135)</f>
        <v>0</v>
      </c>
      <c r="F135" s="32" t="str">
        <f t="shared" si="4"/>
        <v/>
      </c>
      <c r="G135" s="31" t="str">
        <f t="shared" si="5"/>
        <v/>
      </c>
    </row>
    <row r="136" spans="1:7">
      <c r="A136" s="29">
        <f>ROW() - ROW(ИЧ_kabinet[[#Headers],[№]])</f>
        <v>135</v>
      </c>
      <c r="B136" s="30">
        <v>46017</v>
      </c>
      <c r="C136" s="31">
        <f>SUMIFS('S1'!$F$2:$F$7837,'S1'!$C$2:$C$7837,$B136)</f>
        <v>0</v>
      </c>
      <c r="D136" s="31">
        <f>COUNTIFS('S1'!$J$2:$J$7837,$I$3,'S1'!$C$2:$C$7837,$B136)</f>
        <v>0</v>
      </c>
      <c r="E136" s="31">
        <f>COUNTIFS('S1'!$J$2:$J$7837,$I$4,'S1'!$C$2:$C$7837,$B136)</f>
        <v>0</v>
      </c>
      <c r="F136" s="32" t="str">
        <f t="shared" si="4"/>
        <v/>
      </c>
      <c r="G136" s="31" t="str">
        <f t="shared" si="5"/>
        <v/>
      </c>
    </row>
    <row r="137" spans="1:7">
      <c r="A137" s="29">
        <f>ROW() - ROW(ИЧ_kabinet[[#Headers],[№]])</f>
        <v>136</v>
      </c>
      <c r="B137" s="30">
        <v>46018</v>
      </c>
      <c r="C137" s="31">
        <f>SUMIFS('S1'!$F$2:$F$7837,'S1'!$C$2:$C$7837,$B137)</f>
        <v>0</v>
      </c>
      <c r="D137" s="31">
        <f>COUNTIFS('S1'!$J$2:$J$7837,$I$3,'S1'!$C$2:$C$7837,$B137)</f>
        <v>0</v>
      </c>
      <c r="E137" s="31">
        <f>COUNTIFS('S1'!$J$2:$J$7837,$I$4,'S1'!$C$2:$C$7837,$B137)</f>
        <v>0</v>
      </c>
      <c r="F137" s="32" t="str">
        <f t="shared" si="4"/>
        <v/>
      </c>
      <c r="G137" s="31" t="str">
        <f t="shared" si="5"/>
        <v/>
      </c>
    </row>
    <row r="138" spans="1:7">
      <c r="A138" s="29">
        <f>ROW() - ROW(ИЧ_kabinet[[#Headers],[№]])</f>
        <v>137</v>
      </c>
      <c r="B138" s="30">
        <v>46019</v>
      </c>
      <c r="C138" s="31">
        <f>SUMIFS('S1'!$F$2:$F$7837,'S1'!$C$2:$C$7837,$B138)</f>
        <v>0</v>
      </c>
      <c r="D138" s="31">
        <f>COUNTIFS('S1'!$J$2:$J$7837,$I$3,'S1'!$C$2:$C$7837,$B138)</f>
        <v>0</v>
      </c>
      <c r="E138" s="31">
        <f>COUNTIFS('S1'!$J$2:$J$7837,$I$4,'S1'!$C$2:$C$7837,$B138)</f>
        <v>0</v>
      </c>
      <c r="F138" s="32" t="str">
        <f t="shared" si="4"/>
        <v/>
      </c>
      <c r="G138" s="31" t="str">
        <f t="shared" si="5"/>
        <v/>
      </c>
    </row>
    <row r="139" spans="1:7">
      <c r="A139" s="29">
        <f>ROW() - ROW(ИЧ_kabinet[[#Headers],[№]])</f>
        <v>138</v>
      </c>
      <c r="B139" s="30">
        <v>46020</v>
      </c>
      <c r="C139" s="31">
        <f>SUMIFS('S1'!$F$2:$F$7837,'S1'!$C$2:$C$7837,$B139)</f>
        <v>0</v>
      </c>
      <c r="D139" s="31">
        <f>COUNTIFS('S1'!$J$2:$J$7837,$I$3,'S1'!$C$2:$C$7837,$B139)</f>
        <v>0</v>
      </c>
      <c r="E139" s="31">
        <f>COUNTIFS('S1'!$J$2:$J$7837,$I$4,'S1'!$C$2:$C$7837,$B139)</f>
        <v>0</v>
      </c>
      <c r="F139" s="32" t="str">
        <f t="shared" si="4"/>
        <v/>
      </c>
      <c r="G139" s="31" t="str">
        <f t="shared" si="5"/>
        <v/>
      </c>
    </row>
    <row r="140" spans="1:7">
      <c r="A140" s="29">
        <f>ROW() - ROW(ИЧ_kabinet[[#Headers],[№]])</f>
        <v>139</v>
      </c>
      <c r="B140" s="30">
        <v>46021</v>
      </c>
      <c r="C140" s="31">
        <f>SUMIFS('S1'!$F$2:$F$7837,'S1'!$C$2:$C$7837,$B140)</f>
        <v>0</v>
      </c>
      <c r="D140" s="31">
        <f>COUNTIFS('S1'!$J$2:$J$7837,$I$3,'S1'!$C$2:$C$7837,$B140)</f>
        <v>0</v>
      </c>
      <c r="E140" s="31">
        <f>COUNTIFS('S1'!$J$2:$J$7837,$I$4,'S1'!$C$2:$C$7837,$B140)</f>
        <v>0</v>
      </c>
      <c r="F140" s="32" t="str">
        <f t="shared" si="4"/>
        <v/>
      </c>
      <c r="G140" s="31" t="str">
        <f t="shared" si="5"/>
        <v/>
      </c>
    </row>
    <row r="141" spans="1:7">
      <c r="A141" s="29">
        <f>ROW() - ROW(ИЧ_kabinet[[#Headers],[№]])</f>
        <v>140</v>
      </c>
      <c r="B141" s="30">
        <v>46022</v>
      </c>
      <c r="C141" s="31">
        <f>SUMIFS('S1'!$F$2:$F$7837,'S1'!$C$2:$C$7837,$B141)</f>
        <v>0</v>
      </c>
      <c r="D141" s="31">
        <f>COUNTIFS('S1'!$J$2:$J$7837,$I$3,'S1'!$C$2:$C$7837,$B141)</f>
        <v>0</v>
      </c>
      <c r="E141" s="31">
        <f>COUNTIFS('S1'!$J$2:$J$7837,$I$4,'S1'!$C$2:$C$7837,$B141)</f>
        <v>0</v>
      </c>
      <c r="F141" s="32" t="str">
        <f t="shared" si="4"/>
        <v/>
      </c>
      <c r="G141" s="31" t="str">
        <f t="shared" si="5"/>
        <v/>
      </c>
    </row>
    <row r="142" spans="1:7">
      <c r="A142" s="29">
        <f>ROW() - ROW(ИЧ_kabinet[[#Headers],[№]])</f>
        <v>141</v>
      </c>
      <c r="B142" s="30">
        <v>46023</v>
      </c>
      <c r="C142" s="31">
        <f>SUMIFS('S1'!$F$2:$F$7837,'S1'!$C$2:$C$7837,$B142)</f>
        <v>0</v>
      </c>
      <c r="D142" s="31">
        <f>COUNTIFS('S1'!$J$2:$J$7837,$I$3,'S1'!$C$2:$C$7837,$B142)</f>
        <v>0</v>
      </c>
      <c r="E142" s="31">
        <f>COUNTIFS('S1'!$J$2:$J$7837,$I$4,'S1'!$C$2:$C$7837,$B142)</f>
        <v>0</v>
      </c>
      <c r="F142" s="32" t="str">
        <f t="shared" si="4"/>
        <v/>
      </c>
      <c r="G142" s="31" t="str">
        <f t="shared" si="5"/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8FBC-0D48-43B6-A8F9-58656EB36C3F}">
  <sheetPr>
    <tabColor rgb="FF00B050"/>
  </sheetPr>
  <dimension ref="A1:I142"/>
  <sheetViews>
    <sheetView workbookViewId="0">
      <selection activeCell="I10" sqref="I10"/>
    </sheetView>
  </sheetViews>
  <sheetFormatPr defaultRowHeight="15"/>
  <cols>
    <col min="1" max="1" width="5.28515625" bestFit="1" customWidth="1"/>
    <col min="2" max="2" width="8.5703125" bestFit="1" customWidth="1"/>
    <col min="3" max="4" width="14.42578125" bestFit="1" customWidth="1"/>
    <col min="5" max="5" width="9.140625" bestFit="1" customWidth="1"/>
    <col min="6" max="6" width="14.42578125" bestFit="1" customWidth="1"/>
    <col min="7" max="7" width="17.28515625" bestFit="1" customWidth="1"/>
  </cols>
  <sheetData>
    <row r="1" spans="1:9" ht="24.75">
      <c r="A1" s="34" t="s">
        <v>219</v>
      </c>
      <c r="B1" s="34" t="s">
        <v>0</v>
      </c>
      <c r="C1" s="36" t="s">
        <v>183</v>
      </c>
      <c r="D1" s="34" t="s">
        <v>220</v>
      </c>
      <c r="E1" s="34" t="s">
        <v>221</v>
      </c>
      <c r="F1" s="34" t="s">
        <v>222</v>
      </c>
      <c r="G1" s="35" t="s">
        <v>223</v>
      </c>
    </row>
    <row r="2" spans="1:9">
      <c r="A2" s="29">
        <f>ROW() - ROW(ИЧ_school[[#Headers],[№]])</f>
        <v>1</v>
      </c>
      <c r="B2" s="30">
        <v>45883</v>
      </c>
      <c r="C2" s="31">
        <f>SUMIFS('S2'!$F$2:$F$7790,'S2'!$C$2:$C$7790,$B2)</f>
        <v>0</v>
      </c>
      <c r="D2" s="31">
        <f>COUNTIFS('S2'!$F$2:$F$7790,$I$3,'S2'!$C$2:$C$7790,$B2)</f>
        <v>0</v>
      </c>
      <c r="E2" s="31">
        <f>COUNTIFS('S2'!$J$2:$J$7791,$I$4,'S2'!$C$2:$C$7791,$B2)</f>
        <v>0</v>
      </c>
      <c r="F2" s="32" t="str">
        <f>IF(C2&lt;&gt;0,(1-(D2*1+E2*2)/(C2*2)),"")</f>
        <v/>
      </c>
      <c r="G2" s="31" t="str">
        <f>IF(C2&lt;&gt;0,IF(F2&lt;&gt;0,IF(F2&gt;=90%,"Хорошо",IF(F2&gt;=75%,"Удовлетворительно","Плохо")),""),"")</f>
        <v/>
      </c>
      <c r="I2" s="28" t="s">
        <v>122</v>
      </c>
    </row>
    <row r="3" spans="1:9">
      <c r="A3" s="29">
        <f>ROW() - ROW(ИЧ_school[[#Headers],[№]])</f>
        <v>2</v>
      </c>
      <c r="B3" s="30">
        <v>45884</v>
      </c>
      <c r="C3" s="31">
        <f>SUMIFS('S2'!$F$2:$F$7790,'S2'!$C$2:$C$7790,$B3)</f>
        <v>0</v>
      </c>
      <c r="D3" s="31">
        <f>COUNTIFS('S2'!$F$2:$F$7790,$I$3,'S2'!$C$2:$C$7790,$B3)</f>
        <v>0</v>
      </c>
      <c r="E3" s="31">
        <f>COUNTIFS('S2'!$J$2:$J$7791,$I$4,'S2'!$C$2:$C$7791,$B3)</f>
        <v>0</v>
      </c>
      <c r="F3" s="32" t="str">
        <f t="shared" ref="F3:F66" si="0">IF(C3&lt;&gt;0,(1-(D3*1+E3*2)/(C3*2)),"")</f>
        <v/>
      </c>
      <c r="G3" s="31" t="str">
        <f t="shared" ref="G3:G66" si="1">IF(C3&lt;&gt;0,IF(F3&lt;&gt;0,IF(F3&gt;=90%,"Хорошо",IF(F3&gt;=75%,"Удовлетворительно","Плохо")),""),"")</f>
        <v/>
      </c>
      <c r="H3" s="34"/>
      <c r="I3" s="33" t="s">
        <v>126</v>
      </c>
    </row>
    <row r="4" spans="1:9">
      <c r="A4" s="29">
        <f>ROW() - ROW(ИЧ_school[[#Headers],[№]])</f>
        <v>3</v>
      </c>
      <c r="B4" s="30">
        <v>45885</v>
      </c>
      <c r="C4" s="31">
        <f>SUMIFS('S2'!$F$2:$F$7790,'S2'!$C$2:$C$7790,$B4)</f>
        <v>0</v>
      </c>
      <c r="D4" s="31">
        <f>COUNTIFS('S2'!$F$2:$F$7790,$I$3,'S2'!$C$2:$C$7790,$B4)</f>
        <v>0</v>
      </c>
      <c r="E4" s="31">
        <f>COUNTIFS('S2'!$J$2:$J$7791,$I$4,'S2'!$C$2:$C$7791,$B4)</f>
        <v>0</v>
      </c>
      <c r="F4" s="32" t="str">
        <f t="shared" si="0"/>
        <v/>
      </c>
      <c r="G4" s="31" t="str">
        <f t="shared" si="1"/>
        <v/>
      </c>
      <c r="I4" s="33" t="s">
        <v>136</v>
      </c>
    </row>
    <row r="5" spans="1:9">
      <c r="A5" s="29">
        <f>ROW() - ROW(ИЧ_school[[#Headers],[№]])</f>
        <v>4</v>
      </c>
      <c r="B5" s="30">
        <v>45886</v>
      </c>
      <c r="C5" s="31">
        <f>SUMIFS('S2'!$F$2:$F$7790,'S2'!$C$2:$C$7790,$B5)</f>
        <v>1</v>
      </c>
      <c r="D5" s="31">
        <f>COUNTIFS('S2'!$F$2:$F$7790,$I$3,'S2'!$C$2:$C$7790,$B5)</f>
        <v>0</v>
      </c>
      <c r="E5" s="31">
        <f>COUNTIFS('S2'!$J$2:$J$7791,$I$4,'S2'!$C$2:$C$7791,$B5)</f>
        <v>0</v>
      </c>
      <c r="F5" s="32">
        <f t="shared" si="0"/>
        <v>1</v>
      </c>
      <c r="G5" s="31" t="str">
        <f t="shared" si="1"/>
        <v>Хорошо</v>
      </c>
    </row>
    <row r="6" spans="1:9">
      <c r="A6" s="29">
        <f>ROW() - ROW(ИЧ_school[[#Headers],[№]])</f>
        <v>5</v>
      </c>
      <c r="B6" s="30">
        <v>45887</v>
      </c>
      <c r="C6" s="31">
        <f>SUMIFS('S2'!$F$2:$F$7790,'S2'!$C$2:$C$7790,$B6)</f>
        <v>2</v>
      </c>
      <c r="D6" s="31">
        <f>COUNTIFS('S2'!$F$2:$F$7790,$I$3,'S2'!$C$2:$C$7790,$B6)</f>
        <v>0</v>
      </c>
      <c r="E6" s="31">
        <f>COUNTIFS('S2'!$J$2:$J$7791,$I$4,'S2'!$C$2:$C$7791,$B6)</f>
        <v>0</v>
      </c>
      <c r="F6" s="32">
        <f t="shared" si="0"/>
        <v>1</v>
      </c>
      <c r="G6" s="31" t="str">
        <f t="shared" si="1"/>
        <v>Хорошо</v>
      </c>
    </row>
    <row r="7" spans="1:9">
      <c r="A7" s="29">
        <f>ROW() - ROW(ИЧ_school[[#Headers],[№]])</f>
        <v>6</v>
      </c>
      <c r="B7" s="30">
        <v>45888</v>
      </c>
      <c r="C7" s="31">
        <f>SUMIFS('S2'!$F$2:$F$7790,'S2'!$C$2:$C$7790,$B7)</f>
        <v>2</v>
      </c>
      <c r="D7" s="31">
        <f>COUNTIFS('S2'!$F$2:$F$7790,$I$3,'S2'!$C$2:$C$7790,$B7)</f>
        <v>0</v>
      </c>
      <c r="E7" s="31">
        <f>COUNTIFS('S2'!$J$2:$J$7791,$I$4,'S2'!$C$2:$C$7791,$B7)</f>
        <v>0</v>
      </c>
      <c r="F7" s="32">
        <f t="shared" si="0"/>
        <v>1</v>
      </c>
      <c r="G7" s="31" t="str">
        <f t="shared" si="1"/>
        <v>Хорошо</v>
      </c>
    </row>
    <row r="8" spans="1:9">
      <c r="A8" s="29">
        <f>ROW() - ROW(ИЧ_school[[#Headers],[№]])</f>
        <v>7</v>
      </c>
      <c r="B8" s="30">
        <v>45889</v>
      </c>
      <c r="C8" s="31">
        <f>SUMIFS('S2'!$F$2:$F$7790,'S2'!$C$2:$C$7790,$B8)</f>
        <v>2</v>
      </c>
      <c r="D8" s="31">
        <f>COUNTIFS('S2'!$F$2:$F$7790,$I$3,'S2'!$C$2:$C$7790,$B8)</f>
        <v>0</v>
      </c>
      <c r="E8" s="31">
        <f>COUNTIFS('S2'!$J$2:$J$7791,$I$4,'S2'!$C$2:$C$7791,$B8)</f>
        <v>0</v>
      </c>
      <c r="F8" s="32">
        <f t="shared" si="0"/>
        <v>1</v>
      </c>
      <c r="G8" s="31" t="str">
        <f t="shared" si="1"/>
        <v>Хорошо</v>
      </c>
    </row>
    <row r="9" spans="1:9">
      <c r="A9" s="29">
        <f>ROW() - ROW(ИЧ_school[[#Headers],[№]])</f>
        <v>8</v>
      </c>
      <c r="B9" s="30">
        <v>45890</v>
      </c>
      <c r="C9" s="31">
        <f>SUMIFS('S2'!$F$2:$F$7790,'S2'!$C$2:$C$7790,$B9)</f>
        <v>2</v>
      </c>
      <c r="D9" s="31">
        <f>COUNTIFS('S2'!$F$2:$F$7790,$I$3,'S2'!$C$2:$C$7790,$B9)</f>
        <v>0</v>
      </c>
      <c r="E9" s="31">
        <f>COUNTIFS('S2'!$J$2:$J$7791,$I$4,'S2'!$C$2:$C$7791,$B9)</f>
        <v>0</v>
      </c>
      <c r="F9" s="32">
        <f t="shared" si="0"/>
        <v>1</v>
      </c>
      <c r="G9" s="31" t="str">
        <f t="shared" si="1"/>
        <v>Хорошо</v>
      </c>
    </row>
    <row r="10" spans="1:9">
      <c r="A10" s="29">
        <f>ROW() - ROW(ИЧ_school[[#Headers],[№]])</f>
        <v>9</v>
      </c>
      <c r="B10" s="30">
        <v>45891</v>
      </c>
      <c r="C10" s="31">
        <f>SUMIFS('S2'!$F$2:$F$7790,'S2'!$C$2:$C$7790,$B10)</f>
        <v>15</v>
      </c>
      <c r="D10" s="31">
        <f>COUNTIFS('S2'!$F$2:$F$7790,$I$3,'S2'!$C$2:$C$7790,$B10)</f>
        <v>0</v>
      </c>
      <c r="E10" s="31">
        <f>COUNTIFS('S2'!$J$2:$J$7791,$I$4,'S2'!$C$2:$C$7791,$B10)</f>
        <v>0</v>
      </c>
      <c r="F10" s="32">
        <f t="shared" si="0"/>
        <v>1</v>
      </c>
      <c r="G10" s="31" t="str">
        <f t="shared" si="1"/>
        <v>Хорошо</v>
      </c>
    </row>
    <row r="11" spans="1:9">
      <c r="A11" s="29">
        <f>ROW() - ROW(ИЧ_school[[#Headers],[№]])</f>
        <v>10</v>
      </c>
      <c r="B11" s="30">
        <v>45892</v>
      </c>
      <c r="C11" s="31">
        <f>SUMIFS('S2'!$F$2:$F$7790,'S2'!$C$2:$C$7790,$B11)</f>
        <v>0</v>
      </c>
      <c r="D11" s="31">
        <f>COUNTIFS('S2'!$F$2:$F$7790,$I$3,'S2'!$C$2:$C$7790,$B11)</f>
        <v>0</v>
      </c>
      <c r="E11" s="31">
        <f>COUNTIFS('S2'!$J$2:$J$7791,$I$4,'S2'!$C$2:$C$7791,$B11)</f>
        <v>0</v>
      </c>
      <c r="F11" s="32" t="str">
        <f t="shared" si="0"/>
        <v/>
      </c>
      <c r="G11" s="31" t="str">
        <f t="shared" si="1"/>
        <v/>
      </c>
    </row>
    <row r="12" spans="1:9">
      <c r="A12" s="29">
        <f>ROW() - ROW(ИЧ_school[[#Headers],[№]])</f>
        <v>11</v>
      </c>
      <c r="B12" s="30">
        <v>45893</v>
      </c>
      <c r="C12" s="31">
        <f>SUMIFS('S2'!$F$2:$F$7790,'S2'!$C$2:$C$7790,$B12)</f>
        <v>0</v>
      </c>
      <c r="D12" s="31">
        <f>COUNTIFS('S2'!$F$2:$F$7790,$I$3,'S2'!$C$2:$C$7790,$B12)</f>
        <v>0</v>
      </c>
      <c r="E12" s="31">
        <f>COUNTIFS('S2'!$J$2:$J$7791,$I$4,'S2'!$C$2:$C$7791,$B12)</f>
        <v>0</v>
      </c>
      <c r="F12" s="32" t="str">
        <f t="shared" si="0"/>
        <v/>
      </c>
      <c r="G12" s="31" t="str">
        <f t="shared" si="1"/>
        <v/>
      </c>
    </row>
    <row r="13" spans="1:9">
      <c r="A13" s="29">
        <f>ROW() - ROW(ИЧ_school[[#Headers],[№]])</f>
        <v>12</v>
      </c>
      <c r="B13" s="30">
        <v>45894</v>
      </c>
      <c r="C13" s="31">
        <f>SUMIFS('S2'!$F$2:$F$7790,'S2'!$C$2:$C$7790,$B13)</f>
        <v>1</v>
      </c>
      <c r="D13" s="31">
        <f>COUNTIFS('S2'!$F$2:$F$7790,$I$3,'S2'!$C$2:$C$7790,$B13)</f>
        <v>0</v>
      </c>
      <c r="E13" s="31">
        <f>COUNTIFS('S2'!$J$2:$J$7791,$I$4,'S2'!$C$2:$C$7791,$B13)</f>
        <v>0</v>
      </c>
      <c r="F13" s="32">
        <f t="shared" si="0"/>
        <v>1</v>
      </c>
      <c r="G13" s="31" t="str">
        <f t="shared" si="1"/>
        <v>Хорошо</v>
      </c>
    </row>
    <row r="14" spans="1:9">
      <c r="A14" s="29">
        <f>ROW() - ROW(ИЧ_school[[#Headers],[№]])</f>
        <v>13</v>
      </c>
      <c r="B14" s="30">
        <v>45895</v>
      </c>
      <c r="C14" s="31">
        <f>SUMIFS('S2'!$F$2:$F$7790,'S2'!$C$2:$C$7790,$B14)</f>
        <v>1</v>
      </c>
      <c r="D14" s="31">
        <f>COUNTIFS('S2'!$F$2:$F$7790,$I$3,'S2'!$C$2:$C$7790,$B14)</f>
        <v>0</v>
      </c>
      <c r="E14" s="31">
        <f>COUNTIFS('S2'!$J$2:$J$7791,$I$4,'S2'!$C$2:$C$7791,$B14)</f>
        <v>0</v>
      </c>
      <c r="F14" s="32">
        <f t="shared" si="0"/>
        <v>1</v>
      </c>
      <c r="G14" s="31" t="str">
        <f t="shared" si="1"/>
        <v>Хорошо</v>
      </c>
    </row>
    <row r="15" spans="1:9">
      <c r="A15" s="29">
        <f>ROW() - ROW(ИЧ_school[[#Headers],[№]])</f>
        <v>14</v>
      </c>
      <c r="B15" s="30">
        <v>45896</v>
      </c>
      <c r="C15" s="31">
        <f>SUMIFS('S2'!$F$2:$F$7790,'S2'!$C$2:$C$7790,$B15)</f>
        <v>28</v>
      </c>
      <c r="D15" s="31">
        <f>COUNTIFS('S2'!$F$2:$F$7790,$I$3,'S2'!$C$2:$C$7790,$B15)</f>
        <v>0</v>
      </c>
      <c r="E15" s="31">
        <f>COUNTIFS('S2'!$J$2:$J$7791,$I$4,'S2'!$C$2:$C$7791,$B15)</f>
        <v>0</v>
      </c>
      <c r="F15" s="32">
        <f t="shared" si="0"/>
        <v>1</v>
      </c>
      <c r="G15" s="31" t="str">
        <f t="shared" si="1"/>
        <v>Хорошо</v>
      </c>
    </row>
    <row r="16" spans="1:9">
      <c r="A16" s="29">
        <f>ROW() - ROW(ИЧ_school[[#Headers],[№]])</f>
        <v>15</v>
      </c>
      <c r="B16" s="30">
        <v>45897</v>
      </c>
      <c r="C16" s="31">
        <f>SUMIFS('S2'!$F$2:$F$7790,'S2'!$C$2:$C$7790,$B16)</f>
        <v>20</v>
      </c>
      <c r="D16" s="31">
        <f>COUNTIFS('S2'!$F$2:$F$7790,$I$3,'S2'!$C$2:$C$7790,$B16)</f>
        <v>0</v>
      </c>
      <c r="E16" s="31">
        <f>COUNTIFS('S2'!$J$2:$J$7791,$I$4,'S2'!$C$2:$C$7791,$B16)</f>
        <v>0</v>
      </c>
      <c r="F16" s="32">
        <f t="shared" si="0"/>
        <v>1</v>
      </c>
      <c r="G16" s="31" t="str">
        <f t="shared" si="1"/>
        <v>Хорошо</v>
      </c>
    </row>
    <row r="17" spans="1:7">
      <c r="A17" s="29">
        <f>ROW() - ROW(ИЧ_school[[#Headers],[№]])</f>
        <v>16</v>
      </c>
      <c r="B17" s="30">
        <v>45898</v>
      </c>
      <c r="C17" s="31">
        <f>SUMIFS('S2'!$F$2:$F$7790,'S2'!$C$2:$C$7790,$B17)</f>
        <v>0</v>
      </c>
      <c r="D17" s="31">
        <f>COUNTIFS('S2'!$F$2:$F$7790,$I$3,'S2'!$C$2:$C$7790,$B17)</f>
        <v>0</v>
      </c>
      <c r="E17" s="31">
        <f>COUNTIFS('S2'!$J$2:$J$7791,$I$4,'S2'!$C$2:$C$7791,$B17)</f>
        <v>0</v>
      </c>
      <c r="F17" s="32" t="str">
        <f t="shared" si="0"/>
        <v/>
      </c>
      <c r="G17" s="31" t="str">
        <f t="shared" si="1"/>
        <v/>
      </c>
    </row>
    <row r="18" spans="1:7">
      <c r="A18" s="29">
        <f>ROW() - ROW(ИЧ_school[[#Headers],[№]])</f>
        <v>17</v>
      </c>
      <c r="B18" s="30">
        <v>45899</v>
      </c>
      <c r="C18" s="31">
        <f>SUMIFS('S2'!$F$2:$F$7790,'S2'!$C$2:$C$7790,$B18)</f>
        <v>0</v>
      </c>
      <c r="D18" s="31">
        <f>COUNTIFS('S2'!$F$2:$F$7790,$I$3,'S2'!$C$2:$C$7790,$B18)</f>
        <v>0</v>
      </c>
      <c r="E18" s="31">
        <f>COUNTIFS('S2'!$J$2:$J$7791,$I$4,'S2'!$C$2:$C$7791,$B18)</f>
        <v>0</v>
      </c>
      <c r="F18" s="32" t="str">
        <f t="shared" si="0"/>
        <v/>
      </c>
      <c r="G18" s="31" t="str">
        <f t="shared" si="1"/>
        <v/>
      </c>
    </row>
    <row r="19" spans="1:7">
      <c r="A19" s="29">
        <f>ROW() - ROW(ИЧ_school[[#Headers],[№]])</f>
        <v>18</v>
      </c>
      <c r="B19" s="30">
        <v>45900</v>
      </c>
      <c r="C19" s="31">
        <f>SUMIFS('S2'!$F$2:$F$7790,'S2'!$C$2:$C$7790,$B19)</f>
        <v>0</v>
      </c>
      <c r="D19" s="31">
        <f>COUNTIFS('S2'!$F$2:$F$7790,$I$3,'S2'!$C$2:$C$7790,$B19)</f>
        <v>0</v>
      </c>
      <c r="E19" s="31">
        <f>COUNTIFS('S2'!$J$2:$J$7791,$I$4,'S2'!$C$2:$C$7791,$B19)</f>
        <v>0</v>
      </c>
      <c r="F19" s="32" t="str">
        <f t="shared" si="0"/>
        <v/>
      </c>
      <c r="G19" s="31" t="str">
        <f t="shared" si="1"/>
        <v/>
      </c>
    </row>
    <row r="20" spans="1:7">
      <c r="A20" s="29">
        <f>ROW() - ROW(ИЧ_school[[#Headers],[№]])</f>
        <v>19</v>
      </c>
      <c r="B20" s="30">
        <v>45901</v>
      </c>
      <c r="C20" s="31">
        <f>SUMIFS('S2'!$F$2:$F$7790,'S2'!$C$2:$C$7790,$B20)</f>
        <v>0</v>
      </c>
      <c r="D20" s="31">
        <f>COUNTIFS('S2'!$F$2:$F$7790,$I$3,'S2'!$C$2:$C$7790,$B20)</f>
        <v>0</v>
      </c>
      <c r="E20" s="31">
        <f>COUNTIFS('S2'!$J$2:$J$7791,$I$4,'S2'!$C$2:$C$7791,$B20)</f>
        <v>0</v>
      </c>
      <c r="F20" s="32" t="str">
        <f t="shared" si="0"/>
        <v/>
      </c>
      <c r="G20" s="31" t="str">
        <f t="shared" si="1"/>
        <v/>
      </c>
    </row>
    <row r="21" spans="1:7">
      <c r="A21" s="29">
        <f>ROW() - ROW(ИЧ_school[[#Headers],[№]])</f>
        <v>20</v>
      </c>
      <c r="B21" s="30">
        <v>45902</v>
      </c>
      <c r="C21" s="31">
        <f>SUMIFS('S2'!$F$2:$F$7790,'S2'!$C$2:$C$7790,$B21)</f>
        <v>0</v>
      </c>
      <c r="D21" s="31">
        <f>COUNTIFS('S2'!$F$2:$F$7790,$I$3,'S2'!$C$2:$C$7790,$B21)</f>
        <v>0</v>
      </c>
      <c r="E21" s="31">
        <f>COUNTIFS('S2'!$J$2:$J$7791,$I$4,'S2'!$C$2:$C$7791,$B21)</f>
        <v>0</v>
      </c>
      <c r="F21" s="32" t="str">
        <f t="shared" si="0"/>
        <v/>
      </c>
      <c r="G21" s="31" t="str">
        <f t="shared" si="1"/>
        <v/>
      </c>
    </row>
    <row r="22" spans="1:7">
      <c r="A22" s="29">
        <f>ROW() - ROW(ИЧ_school[[#Headers],[№]])</f>
        <v>21</v>
      </c>
      <c r="B22" s="30">
        <v>45903</v>
      </c>
      <c r="C22" s="31">
        <f>SUMIFS('S2'!$F$2:$F$7790,'S2'!$C$2:$C$7790,$B22)</f>
        <v>0</v>
      </c>
      <c r="D22" s="31">
        <f>COUNTIFS('S2'!$F$2:$F$7790,$I$3,'S2'!$C$2:$C$7790,$B22)</f>
        <v>0</v>
      </c>
      <c r="E22" s="31">
        <f>COUNTIFS('S2'!$J$2:$J$7791,$I$4,'S2'!$C$2:$C$7791,$B22)</f>
        <v>0</v>
      </c>
      <c r="F22" s="32" t="str">
        <f t="shared" si="0"/>
        <v/>
      </c>
      <c r="G22" s="31" t="str">
        <f t="shared" si="1"/>
        <v/>
      </c>
    </row>
    <row r="23" spans="1:7">
      <c r="A23" s="29">
        <f>ROW() - ROW(ИЧ_school[[#Headers],[№]])</f>
        <v>22</v>
      </c>
      <c r="B23" s="30">
        <v>45904</v>
      </c>
      <c r="C23" s="31">
        <f>SUMIFS('S2'!$F$2:$F$7790,'S2'!$C$2:$C$7790,$B23)</f>
        <v>0</v>
      </c>
      <c r="D23" s="31">
        <f>COUNTIFS('S2'!$F$2:$F$7790,$I$3,'S2'!$C$2:$C$7790,$B23)</f>
        <v>0</v>
      </c>
      <c r="E23" s="31">
        <f>COUNTIFS('S2'!$J$2:$J$7791,$I$4,'S2'!$C$2:$C$7791,$B23)</f>
        <v>0</v>
      </c>
      <c r="F23" s="32" t="str">
        <f t="shared" si="0"/>
        <v/>
      </c>
      <c r="G23" s="31" t="str">
        <f t="shared" si="1"/>
        <v/>
      </c>
    </row>
    <row r="24" spans="1:7">
      <c r="A24" s="29">
        <f>ROW() - ROW(ИЧ_school[[#Headers],[№]])</f>
        <v>23</v>
      </c>
      <c r="B24" s="30">
        <v>45905</v>
      </c>
      <c r="C24" s="31">
        <f>SUMIFS('S2'!$F$2:$F$7790,'S2'!$C$2:$C$7790,$B24)</f>
        <v>0</v>
      </c>
      <c r="D24" s="31">
        <f>COUNTIFS('S2'!$F$2:$F$7790,$I$3,'S2'!$C$2:$C$7790,$B24)</f>
        <v>0</v>
      </c>
      <c r="E24" s="31">
        <f>COUNTIFS('S2'!$J$2:$J$7791,$I$4,'S2'!$C$2:$C$7791,$B24)</f>
        <v>0</v>
      </c>
      <c r="F24" s="32" t="str">
        <f t="shared" si="0"/>
        <v/>
      </c>
      <c r="G24" s="31" t="str">
        <f t="shared" si="1"/>
        <v/>
      </c>
    </row>
    <row r="25" spans="1:7">
      <c r="A25" s="29">
        <f>ROW() - ROW(ИЧ_school[[#Headers],[№]])</f>
        <v>24</v>
      </c>
      <c r="B25" s="30">
        <v>45906</v>
      </c>
      <c r="C25" s="31">
        <f>SUMIFS('S2'!$F$2:$F$7790,'S2'!$C$2:$C$7790,$B25)</f>
        <v>0</v>
      </c>
      <c r="D25" s="31">
        <f>COUNTIFS('S2'!$F$2:$F$7790,$I$3,'S2'!$C$2:$C$7790,$B25)</f>
        <v>0</v>
      </c>
      <c r="E25" s="31">
        <f>COUNTIFS('S2'!$J$2:$J$7791,$I$4,'S2'!$C$2:$C$7791,$B25)</f>
        <v>0</v>
      </c>
      <c r="F25" s="32" t="str">
        <f t="shared" si="0"/>
        <v/>
      </c>
      <c r="G25" s="31" t="str">
        <f t="shared" si="1"/>
        <v/>
      </c>
    </row>
    <row r="26" spans="1:7">
      <c r="A26" s="29">
        <f>ROW() - ROW(ИЧ_school[[#Headers],[№]])</f>
        <v>25</v>
      </c>
      <c r="B26" s="30">
        <v>45907</v>
      </c>
      <c r="C26" s="31">
        <f>SUMIFS('S2'!$F$2:$F$7790,'S2'!$C$2:$C$7790,$B26)</f>
        <v>0</v>
      </c>
      <c r="D26" s="31">
        <f>COUNTIFS('S2'!$F$2:$F$7790,$I$3,'S2'!$C$2:$C$7790,$B26)</f>
        <v>0</v>
      </c>
      <c r="E26" s="31">
        <f>COUNTIFS('S2'!$J$2:$J$7791,$I$4,'S2'!$C$2:$C$7791,$B26)</f>
        <v>0</v>
      </c>
      <c r="F26" s="32" t="str">
        <f t="shared" si="0"/>
        <v/>
      </c>
      <c r="G26" s="31" t="str">
        <f t="shared" si="1"/>
        <v/>
      </c>
    </row>
    <row r="27" spans="1:7">
      <c r="A27" s="29">
        <f>ROW() - ROW(ИЧ_school[[#Headers],[№]])</f>
        <v>26</v>
      </c>
      <c r="B27" s="30">
        <v>45908</v>
      </c>
      <c r="C27" s="31">
        <f>SUMIFS('S2'!$F$2:$F$7790,'S2'!$C$2:$C$7790,$B27)</f>
        <v>0</v>
      </c>
      <c r="D27" s="31">
        <f>COUNTIFS('S2'!$F$2:$F$7790,$I$3,'S2'!$C$2:$C$7790,$B27)</f>
        <v>0</v>
      </c>
      <c r="E27" s="31">
        <f>COUNTIFS('S2'!$J$2:$J$7791,$I$4,'S2'!$C$2:$C$7791,$B27)</f>
        <v>0</v>
      </c>
      <c r="F27" s="32" t="str">
        <f t="shared" si="0"/>
        <v/>
      </c>
      <c r="G27" s="31" t="str">
        <f t="shared" si="1"/>
        <v/>
      </c>
    </row>
    <row r="28" spans="1:7">
      <c r="A28" s="29">
        <f>ROW() - ROW(ИЧ_school[[#Headers],[№]])</f>
        <v>27</v>
      </c>
      <c r="B28" s="30">
        <v>45909</v>
      </c>
      <c r="C28" s="31">
        <f>SUMIFS('S2'!$F$2:$F$7790,'S2'!$C$2:$C$7790,$B28)</f>
        <v>0</v>
      </c>
      <c r="D28" s="31">
        <f>COUNTIFS('S2'!$F$2:$F$7790,$I$3,'S2'!$C$2:$C$7790,$B28)</f>
        <v>0</v>
      </c>
      <c r="E28" s="31">
        <f>COUNTIFS('S2'!$J$2:$J$7791,$I$4,'S2'!$C$2:$C$7791,$B28)</f>
        <v>0</v>
      </c>
      <c r="F28" s="32" t="str">
        <f t="shared" si="0"/>
        <v/>
      </c>
      <c r="G28" s="31" t="str">
        <f t="shared" si="1"/>
        <v/>
      </c>
    </row>
    <row r="29" spans="1:7">
      <c r="A29" s="29">
        <f>ROW() - ROW(ИЧ_school[[#Headers],[№]])</f>
        <v>28</v>
      </c>
      <c r="B29" s="30">
        <v>45910</v>
      </c>
      <c r="C29" s="31">
        <f>SUMIFS('S2'!$F$2:$F$7790,'S2'!$C$2:$C$7790,$B29)</f>
        <v>0</v>
      </c>
      <c r="D29" s="31">
        <f>COUNTIFS('S2'!$F$2:$F$7790,$I$3,'S2'!$C$2:$C$7790,$B29)</f>
        <v>0</v>
      </c>
      <c r="E29" s="31">
        <f>COUNTIFS('S2'!$J$2:$J$7791,$I$4,'S2'!$C$2:$C$7791,$B29)</f>
        <v>0</v>
      </c>
      <c r="F29" s="32" t="str">
        <f t="shared" si="0"/>
        <v/>
      </c>
      <c r="G29" s="31" t="str">
        <f t="shared" si="1"/>
        <v/>
      </c>
    </row>
    <row r="30" spans="1:7">
      <c r="A30" s="29">
        <f>ROW() - ROW(ИЧ_school[[#Headers],[№]])</f>
        <v>29</v>
      </c>
      <c r="B30" s="30">
        <v>45911</v>
      </c>
      <c r="C30" s="31">
        <f>SUMIFS('S2'!$F$2:$F$7790,'S2'!$C$2:$C$7790,$B30)</f>
        <v>0</v>
      </c>
      <c r="D30" s="31">
        <f>COUNTIFS('S2'!$F$2:$F$7790,$I$3,'S2'!$C$2:$C$7790,$B30)</f>
        <v>0</v>
      </c>
      <c r="E30" s="31">
        <f>COUNTIFS('S2'!$J$2:$J$7791,$I$4,'S2'!$C$2:$C$7791,$B30)</f>
        <v>0</v>
      </c>
      <c r="F30" s="32" t="str">
        <f t="shared" si="0"/>
        <v/>
      </c>
      <c r="G30" s="31" t="str">
        <f t="shared" si="1"/>
        <v/>
      </c>
    </row>
    <row r="31" spans="1:7">
      <c r="A31" s="29">
        <f>ROW() - ROW(ИЧ_school[[#Headers],[№]])</f>
        <v>30</v>
      </c>
      <c r="B31" s="30">
        <v>45912</v>
      </c>
      <c r="C31" s="31">
        <f>SUMIFS('S2'!$F$2:$F$7790,'S2'!$C$2:$C$7790,$B31)</f>
        <v>0</v>
      </c>
      <c r="D31" s="31">
        <f>COUNTIFS('S2'!$F$2:$F$7790,$I$3,'S2'!$C$2:$C$7790,$B31)</f>
        <v>0</v>
      </c>
      <c r="E31" s="31">
        <f>COUNTIFS('S2'!$J$2:$J$7791,$I$4,'S2'!$C$2:$C$7791,$B31)</f>
        <v>0</v>
      </c>
      <c r="F31" s="32" t="str">
        <f t="shared" si="0"/>
        <v/>
      </c>
      <c r="G31" s="31" t="str">
        <f t="shared" si="1"/>
        <v/>
      </c>
    </row>
    <row r="32" spans="1:7">
      <c r="A32" s="29">
        <f>ROW() - ROW(ИЧ_school[[#Headers],[№]])</f>
        <v>31</v>
      </c>
      <c r="B32" s="30">
        <v>45913</v>
      </c>
      <c r="C32" s="31">
        <f>SUMIFS('S2'!$F$2:$F$7790,'S2'!$C$2:$C$7790,$B32)</f>
        <v>0</v>
      </c>
      <c r="D32" s="31">
        <f>COUNTIFS('S2'!$F$2:$F$7790,$I$3,'S2'!$C$2:$C$7790,$B32)</f>
        <v>0</v>
      </c>
      <c r="E32" s="31">
        <f>COUNTIFS('S2'!$J$2:$J$7791,$I$4,'S2'!$C$2:$C$7791,$B32)</f>
        <v>0</v>
      </c>
      <c r="F32" s="32" t="str">
        <f t="shared" si="0"/>
        <v/>
      </c>
      <c r="G32" s="31" t="str">
        <f t="shared" si="1"/>
        <v/>
      </c>
    </row>
    <row r="33" spans="1:7">
      <c r="A33" s="29">
        <f>ROW() - ROW(ИЧ_school[[#Headers],[№]])</f>
        <v>32</v>
      </c>
      <c r="B33" s="30">
        <v>45914</v>
      </c>
      <c r="C33" s="31">
        <f>SUMIFS('S2'!$F$2:$F$7790,'S2'!$C$2:$C$7790,$B33)</f>
        <v>0</v>
      </c>
      <c r="D33" s="31">
        <f>COUNTIFS('S2'!$F$2:$F$7790,$I$3,'S2'!$C$2:$C$7790,$B33)</f>
        <v>0</v>
      </c>
      <c r="E33" s="31">
        <f>COUNTIFS('S2'!$J$2:$J$7791,$I$4,'S2'!$C$2:$C$7791,$B33)</f>
        <v>0</v>
      </c>
      <c r="F33" s="32" t="str">
        <f t="shared" si="0"/>
        <v/>
      </c>
      <c r="G33" s="31" t="str">
        <f t="shared" si="1"/>
        <v/>
      </c>
    </row>
    <row r="34" spans="1:7">
      <c r="A34" s="29">
        <f>ROW() - ROW(ИЧ_school[[#Headers],[№]])</f>
        <v>33</v>
      </c>
      <c r="B34" s="30">
        <v>45915</v>
      </c>
      <c r="C34" s="31">
        <f>SUMIFS('S2'!$F$2:$F$7790,'S2'!$C$2:$C$7790,$B34)</f>
        <v>0</v>
      </c>
      <c r="D34" s="31">
        <f>COUNTIFS('S2'!$F$2:$F$7790,$I$3,'S2'!$C$2:$C$7790,$B34)</f>
        <v>0</v>
      </c>
      <c r="E34" s="31">
        <f>COUNTIFS('S2'!$J$2:$J$7791,$I$4,'S2'!$C$2:$C$7791,$B34)</f>
        <v>0</v>
      </c>
      <c r="F34" s="32" t="str">
        <f t="shared" si="0"/>
        <v/>
      </c>
      <c r="G34" s="31" t="str">
        <f t="shared" si="1"/>
        <v/>
      </c>
    </row>
    <row r="35" spans="1:7">
      <c r="A35" s="29">
        <f>ROW() - ROW(ИЧ_school[[#Headers],[№]])</f>
        <v>34</v>
      </c>
      <c r="B35" s="30">
        <v>45916</v>
      </c>
      <c r="C35" s="31">
        <f>SUMIFS('S2'!$F$2:$F$7790,'S2'!$C$2:$C$7790,$B35)</f>
        <v>0</v>
      </c>
      <c r="D35" s="31">
        <f>COUNTIFS('S2'!$F$2:$F$7790,$I$3,'S2'!$C$2:$C$7790,$B35)</f>
        <v>0</v>
      </c>
      <c r="E35" s="31">
        <f>COUNTIFS('S2'!$J$2:$J$7791,$I$4,'S2'!$C$2:$C$7791,$B35)</f>
        <v>0</v>
      </c>
      <c r="F35" s="32" t="str">
        <f t="shared" si="0"/>
        <v/>
      </c>
      <c r="G35" s="31" t="str">
        <f t="shared" si="1"/>
        <v/>
      </c>
    </row>
    <row r="36" spans="1:7">
      <c r="A36" s="29">
        <f>ROW() - ROW(ИЧ_school[[#Headers],[№]])</f>
        <v>35</v>
      </c>
      <c r="B36" s="30">
        <v>45917</v>
      </c>
      <c r="C36" s="31">
        <f>SUMIFS('S2'!$F$2:$F$7790,'S2'!$C$2:$C$7790,$B36)</f>
        <v>0</v>
      </c>
      <c r="D36" s="31">
        <f>COUNTIFS('S2'!$F$2:$F$7790,$I$3,'S2'!$C$2:$C$7790,$B36)</f>
        <v>0</v>
      </c>
      <c r="E36" s="31">
        <f>COUNTIFS('S2'!$J$2:$J$7791,$I$4,'S2'!$C$2:$C$7791,$B36)</f>
        <v>0</v>
      </c>
      <c r="F36" s="32" t="str">
        <f t="shared" si="0"/>
        <v/>
      </c>
      <c r="G36" s="31" t="str">
        <f t="shared" si="1"/>
        <v/>
      </c>
    </row>
    <row r="37" spans="1:7">
      <c r="A37" s="29">
        <f>ROW() - ROW(ИЧ_school[[#Headers],[№]])</f>
        <v>36</v>
      </c>
      <c r="B37" s="30">
        <v>45918</v>
      </c>
      <c r="C37" s="31">
        <f>SUMIFS('S2'!$F$2:$F$7790,'S2'!$C$2:$C$7790,$B37)</f>
        <v>0</v>
      </c>
      <c r="D37" s="31">
        <f>COUNTIFS('S2'!$F$2:$F$7790,$I$3,'S2'!$C$2:$C$7790,$B37)</f>
        <v>0</v>
      </c>
      <c r="E37" s="31">
        <f>COUNTIFS('S2'!$J$2:$J$7791,$I$4,'S2'!$C$2:$C$7791,$B37)</f>
        <v>0</v>
      </c>
      <c r="F37" s="32" t="str">
        <f t="shared" si="0"/>
        <v/>
      </c>
      <c r="G37" s="31" t="str">
        <f t="shared" si="1"/>
        <v/>
      </c>
    </row>
    <row r="38" spans="1:7">
      <c r="A38" s="29">
        <f>ROW() - ROW(ИЧ_school[[#Headers],[№]])</f>
        <v>37</v>
      </c>
      <c r="B38" s="30">
        <v>45919</v>
      </c>
      <c r="C38" s="31">
        <f>SUMIFS('S2'!$F$2:$F$7790,'S2'!$C$2:$C$7790,$B38)</f>
        <v>0</v>
      </c>
      <c r="D38" s="31">
        <f>COUNTIFS('S2'!$F$2:$F$7790,$I$3,'S2'!$C$2:$C$7790,$B38)</f>
        <v>0</v>
      </c>
      <c r="E38" s="31">
        <f>COUNTIFS('S2'!$J$2:$J$7791,$I$4,'S2'!$C$2:$C$7791,$B38)</f>
        <v>0</v>
      </c>
      <c r="F38" s="32" t="str">
        <f t="shared" si="0"/>
        <v/>
      </c>
      <c r="G38" s="31" t="str">
        <f t="shared" si="1"/>
        <v/>
      </c>
    </row>
    <row r="39" spans="1:7">
      <c r="A39" s="29">
        <f>ROW() - ROW(ИЧ_school[[#Headers],[№]])</f>
        <v>38</v>
      </c>
      <c r="B39" s="30">
        <v>45920</v>
      </c>
      <c r="C39" s="31">
        <f>SUMIFS('S2'!$F$2:$F$7790,'S2'!$C$2:$C$7790,$B39)</f>
        <v>0</v>
      </c>
      <c r="D39" s="31">
        <f>COUNTIFS('S2'!$F$2:$F$7790,$I$3,'S2'!$C$2:$C$7790,$B39)</f>
        <v>0</v>
      </c>
      <c r="E39" s="31">
        <f>COUNTIFS('S2'!$J$2:$J$7791,$I$4,'S2'!$C$2:$C$7791,$B39)</f>
        <v>0</v>
      </c>
      <c r="F39" s="32" t="str">
        <f t="shared" si="0"/>
        <v/>
      </c>
      <c r="G39" s="31" t="str">
        <f t="shared" si="1"/>
        <v/>
      </c>
    </row>
    <row r="40" spans="1:7">
      <c r="A40" s="29">
        <f>ROW() - ROW(ИЧ_school[[#Headers],[№]])</f>
        <v>39</v>
      </c>
      <c r="B40" s="30">
        <v>45921</v>
      </c>
      <c r="C40" s="31">
        <f>SUMIFS('S2'!$F$2:$F$7790,'S2'!$C$2:$C$7790,$B40)</f>
        <v>0</v>
      </c>
      <c r="D40" s="31">
        <f>COUNTIFS('S2'!$F$2:$F$7790,$I$3,'S2'!$C$2:$C$7790,$B40)</f>
        <v>0</v>
      </c>
      <c r="E40" s="31">
        <f>COUNTIFS('S2'!$J$2:$J$7791,$I$4,'S2'!$C$2:$C$7791,$B40)</f>
        <v>0</v>
      </c>
      <c r="F40" s="32" t="str">
        <f t="shared" si="0"/>
        <v/>
      </c>
      <c r="G40" s="31" t="str">
        <f t="shared" si="1"/>
        <v/>
      </c>
    </row>
    <row r="41" spans="1:7">
      <c r="A41" s="29">
        <f>ROW() - ROW(ИЧ_school[[#Headers],[№]])</f>
        <v>40</v>
      </c>
      <c r="B41" s="30">
        <v>45922</v>
      </c>
      <c r="C41" s="31">
        <f>SUMIFS('S2'!$F$2:$F$7790,'S2'!$C$2:$C$7790,$B41)</f>
        <v>0</v>
      </c>
      <c r="D41" s="31">
        <f>COUNTIFS('S2'!$F$2:$F$7790,$I$3,'S2'!$C$2:$C$7790,$B41)</f>
        <v>0</v>
      </c>
      <c r="E41" s="31">
        <f>COUNTIFS('S2'!$J$2:$J$7791,$I$4,'S2'!$C$2:$C$7791,$B41)</f>
        <v>0</v>
      </c>
      <c r="F41" s="32" t="str">
        <f t="shared" si="0"/>
        <v/>
      </c>
      <c r="G41" s="31" t="str">
        <f t="shared" si="1"/>
        <v/>
      </c>
    </row>
    <row r="42" spans="1:7">
      <c r="A42" s="29">
        <f>ROW() - ROW(ИЧ_school[[#Headers],[№]])</f>
        <v>41</v>
      </c>
      <c r="B42" s="30">
        <v>45923</v>
      </c>
      <c r="C42" s="31">
        <f>SUMIFS('S2'!$F$2:$F$7790,'S2'!$C$2:$C$7790,$B42)</f>
        <v>0</v>
      </c>
      <c r="D42" s="31">
        <f>COUNTIFS('S2'!$F$2:$F$7790,$I$3,'S2'!$C$2:$C$7790,$B42)</f>
        <v>0</v>
      </c>
      <c r="E42" s="31">
        <f>COUNTIFS('S2'!$J$2:$J$7791,$I$4,'S2'!$C$2:$C$7791,$B42)</f>
        <v>0</v>
      </c>
      <c r="F42" s="32" t="str">
        <f t="shared" si="0"/>
        <v/>
      </c>
      <c r="G42" s="31" t="str">
        <f t="shared" si="1"/>
        <v/>
      </c>
    </row>
    <row r="43" spans="1:7">
      <c r="A43" s="29">
        <f>ROW() - ROW(ИЧ_school[[#Headers],[№]])</f>
        <v>42</v>
      </c>
      <c r="B43" s="30">
        <v>45924</v>
      </c>
      <c r="C43" s="31">
        <f>SUMIFS('S2'!$F$2:$F$7790,'S2'!$C$2:$C$7790,$B43)</f>
        <v>0</v>
      </c>
      <c r="D43" s="31">
        <f>COUNTIFS('S2'!$F$2:$F$7790,$I$3,'S2'!$C$2:$C$7790,$B43)</f>
        <v>0</v>
      </c>
      <c r="E43" s="31">
        <f>COUNTIFS('S2'!$J$2:$J$7791,$I$4,'S2'!$C$2:$C$7791,$B43)</f>
        <v>0</v>
      </c>
      <c r="F43" s="32" t="str">
        <f t="shared" si="0"/>
        <v/>
      </c>
      <c r="G43" s="31" t="str">
        <f t="shared" si="1"/>
        <v/>
      </c>
    </row>
    <row r="44" spans="1:7">
      <c r="A44" s="29">
        <f>ROW() - ROW(ИЧ_school[[#Headers],[№]])</f>
        <v>43</v>
      </c>
      <c r="B44" s="30">
        <v>45925</v>
      </c>
      <c r="C44" s="31">
        <f>SUMIFS('S2'!$F$2:$F$7790,'S2'!$C$2:$C$7790,$B44)</f>
        <v>0</v>
      </c>
      <c r="D44" s="31">
        <f>COUNTIFS('S2'!$F$2:$F$7790,$I$3,'S2'!$C$2:$C$7790,$B44)</f>
        <v>0</v>
      </c>
      <c r="E44" s="31">
        <f>COUNTIFS('S2'!$J$2:$J$7791,$I$4,'S2'!$C$2:$C$7791,$B44)</f>
        <v>0</v>
      </c>
      <c r="F44" s="32" t="str">
        <f t="shared" si="0"/>
        <v/>
      </c>
      <c r="G44" s="31" t="str">
        <f t="shared" si="1"/>
        <v/>
      </c>
    </row>
    <row r="45" spans="1:7">
      <c r="A45" s="29">
        <f>ROW() - ROW(ИЧ_school[[#Headers],[№]])</f>
        <v>44</v>
      </c>
      <c r="B45" s="30">
        <v>45926</v>
      </c>
      <c r="C45" s="31">
        <f>SUMIFS('S2'!$F$2:$F$7790,'S2'!$C$2:$C$7790,$B45)</f>
        <v>0</v>
      </c>
      <c r="D45" s="31">
        <f>COUNTIFS('S2'!$F$2:$F$7790,$I$3,'S2'!$C$2:$C$7790,$B45)</f>
        <v>0</v>
      </c>
      <c r="E45" s="31">
        <f>COUNTIFS('S2'!$J$2:$J$7791,$I$4,'S2'!$C$2:$C$7791,$B45)</f>
        <v>0</v>
      </c>
      <c r="F45" s="32" t="str">
        <f t="shared" si="0"/>
        <v/>
      </c>
      <c r="G45" s="31" t="str">
        <f t="shared" si="1"/>
        <v/>
      </c>
    </row>
    <row r="46" spans="1:7">
      <c r="A46" s="29">
        <f>ROW() - ROW(ИЧ_school[[#Headers],[№]])</f>
        <v>45</v>
      </c>
      <c r="B46" s="30">
        <v>45927</v>
      </c>
      <c r="C46" s="31">
        <f>SUMIFS('S2'!$F$2:$F$7790,'S2'!$C$2:$C$7790,$B46)</f>
        <v>0</v>
      </c>
      <c r="D46" s="31">
        <f>COUNTIFS('S2'!$F$2:$F$7790,$I$3,'S2'!$C$2:$C$7790,$B46)</f>
        <v>0</v>
      </c>
      <c r="E46" s="31">
        <f>COUNTIFS('S2'!$J$2:$J$7791,$I$4,'S2'!$C$2:$C$7791,$B46)</f>
        <v>0</v>
      </c>
      <c r="F46" s="32" t="str">
        <f t="shared" si="0"/>
        <v/>
      </c>
      <c r="G46" s="31" t="str">
        <f t="shared" si="1"/>
        <v/>
      </c>
    </row>
    <row r="47" spans="1:7">
      <c r="A47" s="29">
        <f>ROW() - ROW(ИЧ_school[[#Headers],[№]])</f>
        <v>46</v>
      </c>
      <c r="B47" s="30">
        <v>45928</v>
      </c>
      <c r="C47" s="31">
        <f>SUMIFS('S2'!$F$2:$F$7790,'S2'!$C$2:$C$7790,$B47)</f>
        <v>0</v>
      </c>
      <c r="D47" s="31">
        <f>COUNTIFS('S2'!$F$2:$F$7790,$I$3,'S2'!$C$2:$C$7790,$B47)</f>
        <v>0</v>
      </c>
      <c r="E47" s="31">
        <f>COUNTIFS('S2'!$J$2:$J$7791,$I$4,'S2'!$C$2:$C$7791,$B47)</f>
        <v>0</v>
      </c>
      <c r="F47" s="32" t="str">
        <f t="shared" si="0"/>
        <v/>
      </c>
      <c r="G47" s="31" t="str">
        <f t="shared" si="1"/>
        <v/>
      </c>
    </row>
    <row r="48" spans="1:7">
      <c r="A48" s="29">
        <f>ROW() - ROW(ИЧ_school[[#Headers],[№]])</f>
        <v>47</v>
      </c>
      <c r="B48" s="30">
        <v>45929</v>
      </c>
      <c r="C48" s="31">
        <f>SUMIFS('S2'!$F$2:$F$7790,'S2'!$C$2:$C$7790,$B48)</f>
        <v>0</v>
      </c>
      <c r="D48" s="31">
        <f>COUNTIFS('S2'!$F$2:$F$7790,$I$3,'S2'!$C$2:$C$7790,$B48)</f>
        <v>0</v>
      </c>
      <c r="E48" s="31">
        <f>COUNTIFS('S2'!$J$2:$J$7791,$I$4,'S2'!$C$2:$C$7791,$B48)</f>
        <v>0</v>
      </c>
      <c r="F48" s="32" t="str">
        <f t="shared" si="0"/>
        <v/>
      </c>
      <c r="G48" s="31" t="str">
        <f t="shared" si="1"/>
        <v/>
      </c>
    </row>
    <row r="49" spans="1:7">
      <c r="A49" s="29">
        <f>ROW() - ROW(ИЧ_school[[#Headers],[№]])</f>
        <v>48</v>
      </c>
      <c r="B49" s="30">
        <v>45930</v>
      </c>
      <c r="C49" s="31">
        <f>SUMIFS('S2'!$F$2:$F$7790,'S2'!$C$2:$C$7790,$B49)</f>
        <v>0</v>
      </c>
      <c r="D49" s="31">
        <f>COUNTIFS('S2'!$F$2:$F$7790,$I$3,'S2'!$C$2:$C$7790,$B49)</f>
        <v>0</v>
      </c>
      <c r="E49" s="31">
        <f>COUNTIFS('S2'!$J$2:$J$7791,$I$4,'S2'!$C$2:$C$7791,$B49)</f>
        <v>0</v>
      </c>
      <c r="F49" s="32" t="str">
        <f t="shared" si="0"/>
        <v/>
      </c>
      <c r="G49" s="31" t="str">
        <f t="shared" si="1"/>
        <v/>
      </c>
    </row>
    <row r="50" spans="1:7">
      <c r="A50" s="29">
        <f>ROW() - ROW(ИЧ_school[[#Headers],[№]])</f>
        <v>49</v>
      </c>
      <c r="B50" s="30">
        <v>45931</v>
      </c>
      <c r="C50" s="31">
        <f>SUMIFS('S2'!$F$2:$F$7790,'S2'!$C$2:$C$7790,$B50)</f>
        <v>0</v>
      </c>
      <c r="D50" s="31">
        <f>COUNTIFS('S2'!$F$2:$F$7790,$I$3,'S2'!$C$2:$C$7790,$B50)</f>
        <v>0</v>
      </c>
      <c r="E50" s="31">
        <f>COUNTIFS('S2'!$J$2:$J$7791,$I$4,'S2'!$C$2:$C$7791,$B50)</f>
        <v>0</v>
      </c>
      <c r="F50" s="32" t="str">
        <f t="shared" si="0"/>
        <v/>
      </c>
      <c r="G50" s="31" t="str">
        <f t="shared" si="1"/>
        <v/>
      </c>
    </row>
    <row r="51" spans="1:7">
      <c r="A51" s="29">
        <f>ROW() - ROW(ИЧ_school[[#Headers],[№]])</f>
        <v>50</v>
      </c>
      <c r="B51" s="30">
        <v>45932</v>
      </c>
      <c r="C51" s="31">
        <f>SUMIFS('S2'!$F$2:$F$7790,'S2'!$C$2:$C$7790,$B51)</f>
        <v>0</v>
      </c>
      <c r="D51" s="31">
        <f>COUNTIFS('S2'!$F$2:$F$7790,$I$3,'S2'!$C$2:$C$7790,$B51)</f>
        <v>0</v>
      </c>
      <c r="E51" s="31">
        <f>COUNTIFS('S2'!$J$2:$J$7791,$I$4,'S2'!$C$2:$C$7791,$B51)</f>
        <v>0</v>
      </c>
      <c r="F51" s="32" t="str">
        <f t="shared" si="0"/>
        <v/>
      </c>
      <c r="G51" s="31" t="str">
        <f t="shared" si="1"/>
        <v/>
      </c>
    </row>
    <row r="52" spans="1:7">
      <c r="A52" s="29">
        <f>ROW() - ROW(ИЧ_school[[#Headers],[№]])</f>
        <v>51</v>
      </c>
      <c r="B52" s="30">
        <v>45933</v>
      </c>
      <c r="C52" s="31">
        <f>SUMIFS('S2'!$F$2:$F$7790,'S2'!$C$2:$C$7790,$B52)</f>
        <v>0</v>
      </c>
      <c r="D52" s="31">
        <f>COUNTIFS('S2'!$F$2:$F$7790,$I$3,'S2'!$C$2:$C$7790,$B52)</f>
        <v>0</v>
      </c>
      <c r="E52" s="31">
        <f>COUNTIFS('S2'!$J$2:$J$7791,$I$4,'S2'!$C$2:$C$7791,$B52)</f>
        <v>0</v>
      </c>
      <c r="F52" s="32" t="str">
        <f t="shared" si="0"/>
        <v/>
      </c>
      <c r="G52" s="31" t="str">
        <f t="shared" si="1"/>
        <v/>
      </c>
    </row>
    <row r="53" spans="1:7">
      <c r="A53" s="29">
        <f>ROW() - ROW(ИЧ_school[[#Headers],[№]])</f>
        <v>52</v>
      </c>
      <c r="B53" s="30">
        <v>45934</v>
      </c>
      <c r="C53" s="31">
        <f>SUMIFS('S2'!$F$2:$F$7790,'S2'!$C$2:$C$7790,$B53)</f>
        <v>0</v>
      </c>
      <c r="D53" s="31">
        <f>COUNTIFS('S2'!$F$2:$F$7790,$I$3,'S2'!$C$2:$C$7790,$B53)</f>
        <v>0</v>
      </c>
      <c r="E53" s="31">
        <f>COUNTIFS('S2'!$J$2:$J$7791,$I$4,'S2'!$C$2:$C$7791,$B53)</f>
        <v>0</v>
      </c>
      <c r="F53" s="32" t="str">
        <f t="shared" si="0"/>
        <v/>
      </c>
      <c r="G53" s="31" t="str">
        <f t="shared" si="1"/>
        <v/>
      </c>
    </row>
    <row r="54" spans="1:7">
      <c r="A54" s="29">
        <f>ROW() - ROW(ИЧ_school[[#Headers],[№]])</f>
        <v>53</v>
      </c>
      <c r="B54" s="30">
        <v>45935</v>
      </c>
      <c r="C54" s="31">
        <f>SUMIFS('S2'!$F$2:$F$7790,'S2'!$C$2:$C$7790,$B54)</f>
        <v>0</v>
      </c>
      <c r="D54" s="31">
        <f>COUNTIFS('S2'!$F$2:$F$7790,$I$3,'S2'!$C$2:$C$7790,$B54)</f>
        <v>0</v>
      </c>
      <c r="E54" s="31">
        <f>COUNTIFS('S2'!$J$2:$J$7791,$I$4,'S2'!$C$2:$C$7791,$B54)</f>
        <v>0</v>
      </c>
      <c r="F54" s="32" t="str">
        <f t="shared" si="0"/>
        <v/>
      </c>
      <c r="G54" s="31" t="str">
        <f t="shared" si="1"/>
        <v/>
      </c>
    </row>
    <row r="55" spans="1:7">
      <c r="A55" s="29">
        <f>ROW() - ROW(ИЧ_school[[#Headers],[№]])</f>
        <v>54</v>
      </c>
      <c r="B55" s="30">
        <v>45936</v>
      </c>
      <c r="C55" s="31">
        <f>SUMIFS('S2'!$F$2:$F$7790,'S2'!$C$2:$C$7790,$B55)</f>
        <v>0</v>
      </c>
      <c r="D55" s="31">
        <f>COUNTIFS('S2'!$F$2:$F$7790,$I$3,'S2'!$C$2:$C$7790,$B55)</f>
        <v>0</v>
      </c>
      <c r="E55" s="31">
        <f>COUNTIFS('S2'!$J$2:$J$7791,$I$4,'S2'!$C$2:$C$7791,$B55)</f>
        <v>0</v>
      </c>
      <c r="F55" s="32" t="str">
        <f t="shared" si="0"/>
        <v/>
      </c>
      <c r="G55" s="31" t="str">
        <f t="shared" si="1"/>
        <v/>
      </c>
    </row>
    <row r="56" spans="1:7">
      <c r="A56" s="29">
        <f>ROW() - ROW(ИЧ_school[[#Headers],[№]])</f>
        <v>55</v>
      </c>
      <c r="B56" s="30">
        <v>45937</v>
      </c>
      <c r="C56" s="31">
        <f>SUMIFS('S2'!$F$2:$F$7790,'S2'!$C$2:$C$7790,$B56)</f>
        <v>0</v>
      </c>
      <c r="D56" s="31">
        <f>COUNTIFS('S2'!$F$2:$F$7790,$I$3,'S2'!$C$2:$C$7790,$B56)</f>
        <v>0</v>
      </c>
      <c r="E56" s="31">
        <f>COUNTIFS('S2'!$J$2:$J$7791,$I$4,'S2'!$C$2:$C$7791,$B56)</f>
        <v>0</v>
      </c>
      <c r="F56" s="32" t="str">
        <f t="shared" si="0"/>
        <v/>
      </c>
      <c r="G56" s="31" t="str">
        <f t="shared" si="1"/>
        <v/>
      </c>
    </row>
    <row r="57" spans="1:7">
      <c r="A57" s="29">
        <f>ROW() - ROW(ИЧ_school[[#Headers],[№]])</f>
        <v>56</v>
      </c>
      <c r="B57" s="30">
        <v>45938</v>
      </c>
      <c r="C57" s="31">
        <f>SUMIFS('S2'!$F$2:$F$7790,'S2'!$C$2:$C$7790,$B57)</f>
        <v>0</v>
      </c>
      <c r="D57" s="31">
        <f>COUNTIFS('S2'!$F$2:$F$7790,$I$3,'S2'!$C$2:$C$7790,$B57)</f>
        <v>0</v>
      </c>
      <c r="E57" s="31">
        <f>COUNTIFS('S2'!$J$2:$J$7791,$I$4,'S2'!$C$2:$C$7791,$B57)</f>
        <v>0</v>
      </c>
      <c r="F57" s="32" t="str">
        <f t="shared" si="0"/>
        <v/>
      </c>
      <c r="G57" s="31" t="str">
        <f t="shared" si="1"/>
        <v/>
      </c>
    </row>
    <row r="58" spans="1:7">
      <c r="A58" s="29">
        <f>ROW() - ROW(ИЧ_school[[#Headers],[№]])</f>
        <v>57</v>
      </c>
      <c r="B58" s="30">
        <v>45939</v>
      </c>
      <c r="C58" s="31">
        <f>SUMIFS('S2'!$F$2:$F$7790,'S2'!$C$2:$C$7790,$B58)</f>
        <v>0</v>
      </c>
      <c r="D58" s="31">
        <f>COUNTIFS('S2'!$F$2:$F$7790,$I$3,'S2'!$C$2:$C$7790,$B58)</f>
        <v>0</v>
      </c>
      <c r="E58" s="31">
        <f>COUNTIFS('S2'!$J$2:$J$7791,$I$4,'S2'!$C$2:$C$7791,$B58)</f>
        <v>0</v>
      </c>
      <c r="F58" s="32" t="str">
        <f t="shared" si="0"/>
        <v/>
      </c>
      <c r="G58" s="31" t="str">
        <f t="shared" si="1"/>
        <v/>
      </c>
    </row>
    <row r="59" spans="1:7">
      <c r="A59" s="29">
        <f>ROW() - ROW(ИЧ_school[[#Headers],[№]])</f>
        <v>58</v>
      </c>
      <c r="B59" s="30">
        <v>45940</v>
      </c>
      <c r="C59" s="31">
        <f>SUMIFS('S2'!$F$2:$F$7790,'S2'!$C$2:$C$7790,$B59)</f>
        <v>0</v>
      </c>
      <c r="D59" s="31">
        <f>COUNTIFS('S2'!$F$2:$F$7790,$I$3,'S2'!$C$2:$C$7790,$B59)</f>
        <v>0</v>
      </c>
      <c r="E59" s="31">
        <f>COUNTIFS('S2'!$J$2:$J$7791,$I$4,'S2'!$C$2:$C$7791,$B59)</f>
        <v>0</v>
      </c>
      <c r="F59" s="32" t="str">
        <f t="shared" si="0"/>
        <v/>
      </c>
      <c r="G59" s="31" t="str">
        <f t="shared" si="1"/>
        <v/>
      </c>
    </row>
    <row r="60" spans="1:7">
      <c r="A60" s="29">
        <f>ROW() - ROW(ИЧ_school[[#Headers],[№]])</f>
        <v>59</v>
      </c>
      <c r="B60" s="30">
        <v>45941</v>
      </c>
      <c r="C60" s="31">
        <f>SUMIFS('S2'!$F$2:$F$7790,'S2'!$C$2:$C$7790,$B60)</f>
        <v>0</v>
      </c>
      <c r="D60" s="31">
        <f>COUNTIFS('S2'!$F$2:$F$7790,$I$3,'S2'!$C$2:$C$7790,$B60)</f>
        <v>0</v>
      </c>
      <c r="E60" s="31">
        <f>COUNTIFS('S2'!$J$2:$J$7791,$I$4,'S2'!$C$2:$C$7791,$B60)</f>
        <v>0</v>
      </c>
      <c r="F60" s="32" t="str">
        <f t="shared" si="0"/>
        <v/>
      </c>
      <c r="G60" s="31" t="str">
        <f t="shared" si="1"/>
        <v/>
      </c>
    </row>
    <row r="61" spans="1:7">
      <c r="A61" s="29">
        <f>ROW() - ROW(ИЧ_school[[#Headers],[№]])</f>
        <v>60</v>
      </c>
      <c r="B61" s="30">
        <v>45942</v>
      </c>
      <c r="C61" s="31">
        <f>SUMIFS('S2'!$F$2:$F$7790,'S2'!$C$2:$C$7790,$B61)</f>
        <v>0</v>
      </c>
      <c r="D61" s="31">
        <f>COUNTIFS('S2'!$F$2:$F$7790,$I$3,'S2'!$C$2:$C$7790,$B61)</f>
        <v>0</v>
      </c>
      <c r="E61" s="31">
        <f>COUNTIFS('S2'!$J$2:$J$7791,$I$4,'S2'!$C$2:$C$7791,$B61)</f>
        <v>0</v>
      </c>
      <c r="F61" s="32" t="str">
        <f t="shared" si="0"/>
        <v/>
      </c>
      <c r="G61" s="31" t="str">
        <f t="shared" si="1"/>
        <v/>
      </c>
    </row>
    <row r="62" spans="1:7">
      <c r="A62" s="29">
        <f>ROW() - ROW(ИЧ_school[[#Headers],[№]])</f>
        <v>61</v>
      </c>
      <c r="B62" s="30">
        <v>45943</v>
      </c>
      <c r="C62" s="31">
        <f>SUMIFS('S2'!$F$2:$F$7790,'S2'!$C$2:$C$7790,$B62)</f>
        <v>0</v>
      </c>
      <c r="D62" s="31">
        <f>COUNTIFS('S2'!$F$2:$F$7790,$I$3,'S2'!$C$2:$C$7790,$B62)</f>
        <v>0</v>
      </c>
      <c r="E62" s="31">
        <f>COUNTIFS('S2'!$J$2:$J$7791,$I$4,'S2'!$C$2:$C$7791,$B62)</f>
        <v>0</v>
      </c>
      <c r="F62" s="32" t="str">
        <f t="shared" si="0"/>
        <v/>
      </c>
      <c r="G62" s="31" t="str">
        <f t="shared" si="1"/>
        <v/>
      </c>
    </row>
    <row r="63" spans="1:7">
      <c r="A63" s="29">
        <f>ROW() - ROW(ИЧ_school[[#Headers],[№]])</f>
        <v>62</v>
      </c>
      <c r="B63" s="30">
        <v>45944</v>
      </c>
      <c r="C63" s="31">
        <f>SUMIFS('S2'!$F$2:$F$7790,'S2'!$C$2:$C$7790,$B63)</f>
        <v>0</v>
      </c>
      <c r="D63" s="31">
        <f>COUNTIFS('S2'!$F$2:$F$7790,$I$3,'S2'!$C$2:$C$7790,$B63)</f>
        <v>0</v>
      </c>
      <c r="E63" s="31">
        <f>COUNTIFS('S2'!$J$2:$J$7791,$I$4,'S2'!$C$2:$C$7791,$B63)</f>
        <v>0</v>
      </c>
      <c r="F63" s="32" t="str">
        <f t="shared" si="0"/>
        <v/>
      </c>
      <c r="G63" s="31" t="str">
        <f t="shared" si="1"/>
        <v/>
      </c>
    </row>
    <row r="64" spans="1:7">
      <c r="A64" s="29">
        <f>ROW() - ROW(ИЧ_school[[#Headers],[№]])</f>
        <v>63</v>
      </c>
      <c r="B64" s="30">
        <v>45945</v>
      </c>
      <c r="C64" s="31">
        <f>SUMIFS('S2'!$F$2:$F$7790,'S2'!$C$2:$C$7790,$B64)</f>
        <v>0</v>
      </c>
      <c r="D64" s="31">
        <f>COUNTIFS('S2'!$F$2:$F$7790,$I$3,'S2'!$C$2:$C$7790,$B64)</f>
        <v>0</v>
      </c>
      <c r="E64" s="31">
        <f>COUNTIFS('S2'!$J$2:$J$7791,$I$4,'S2'!$C$2:$C$7791,$B64)</f>
        <v>0</v>
      </c>
      <c r="F64" s="32" t="str">
        <f t="shared" si="0"/>
        <v/>
      </c>
      <c r="G64" s="31" t="str">
        <f t="shared" si="1"/>
        <v/>
      </c>
    </row>
    <row r="65" spans="1:7">
      <c r="A65" s="29">
        <f>ROW() - ROW(ИЧ_school[[#Headers],[№]])</f>
        <v>64</v>
      </c>
      <c r="B65" s="30">
        <v>45946</v>
      </c>
      <c r="C65" s="31">
        <f>SUMIFS('S2'!$F$2:$F$7790,'S2'!$C$2:$C$7790,$B65)</f>
        <v>0</v>
      </c>
      <c r="D65" s="31">
        <f>COUNTIFS('S2'!$F$2:$F$7790,$I$3,'S2'!$C$2:$C$7790,$B65)</f>
        <v>0</v>
      </c>
      <c r="E65" s="31">
        <f>COUNTIFS('S2'!$J$2:$J$7791,$I$4,'S2'!$C$2:$C$7791,$B65)</f>
        <v>0</v>
      </c>
      <c r="F65" s="32" t="str">
        <f t="shared" si="0"/>
        <v/>
      </c>
      <c r="G65" s="31" t="str">
        <f t="shared" si="1"/>
        <v/>
      </c>
    </row>
    <row r="66" spans="1:7">
      <c r="A66" s="29">
        <f>ROW() - ROW(ИЧ_school[[#Headers],[№]])</f>
        <v>65</v>
      </c>
      <c r="B66" s="30">
        <v>45947</v>
      </c>
      <c r="C66" s="31">
        <f>SUMIFS('S2'!$F$2:$F$7790,'S2'!$C$2:$C$7790,$B66)</f>
        <v>0</v>
      </c>
      <c r="D66" s="31">
        <f>COUNTIFS('S2'!$F$2:$F$7790,$I$3,'S2'!$C$2:$C$7790,$B66)</f>
        <v>0</v>
      </c>
      <c r="E66" s="31">
        <f>COUNTIFS('S2'!$J$2:$J$7791,$I$4,'S2'!$C$2:$C$7791,$B66)</f>
        <v>0</v>
      </c>
      <c r="F66" s="32" t="str">
        <f t="shared" si="0"/>
        <v/>
      </c>
      <c r="G66" s="31" t="str">
        <f t="shared" si="1"/>
        <v/>
      </c>
    </row>
    <row r="67" spans="1:7">
      <c r="A67" s="29">
        <f>ROW() - ROW(ИЧ_school[[#Headers],[№]])</f>
        <v>66</v>
      </c>
      <c r="B67" s="30">
        <v>45948</v>
      </c>
      <c r="C67" s="31">
        <f>SUMIFS('S2'!$F$2:$F$7790,'S2'!$C$2:$C$7790,$B67)</f>
        <v>0</v>
      </c>
      <c r="D67" s="31">
        <f>COUNTIFS('S2'!$F$2:$F$7790,$I$3,'S2'!$C$2:$C$7790,$B67)</f>
        <v>0</v>
      </c>
      <c r="E67" s="31">
        <f>COUNTIFS('S2'!$J$2:$J$7791,$I$4,'S2'!$C$2:$C$7791,$B67)</f>
        <v>0</v>
      </c>
      <c r="F67" s="32" t="str">
        <f t="shared" ref="F67:F130" si="2">IF(C67&lt;&gt;0,(1-(D67*1+E67*2)/(C67*2)),"")</f>
        <v/>
      </c>
      <c r="G67" s="31" t="str">
        <f t="shared" ref="G67:G130" si="3">IF(C67&lt;&gt;0,IF(F67&lt;&gt;0,IF(F67&gt;=90%,"Хорошо",IF(F67&gt;=75%,"Удовлетворительно","Плохо")),""),"")</f>
        <v/>
      </c>
    </row>
    <row r="68" spans="1:7">
      <c r="A68" s="29">
        <f>ROW() - ROW(ИЧ_school[[#Headers],[№]])</f>
        <v>67</v>
      </c>
      <c r="B68" s="30">
        <v>45949</v>
      </c>
      <c r="C68" s="31">
        <f>SUMIFS('S2'!$F$2:$F$7790,'S2'!$C$2:$C$7790,$B68)</f>
        <v>0</v>
      </c>
      <c r="D68" s="31">
        <f>COUNTIFS('S2'!$F$2:$F$7790,$I$3,'S2'!$C$2:$C$7790,$B68)</f>
        <v>0</v>
      </c>
      <c r="E68" s="31">
        <f>COUNTIFS('S2'!$J$2:$J$7791,$I$4,'S2'!$C$2:$C$7791,$B68)</f>
        <v>0</v>
      </c>
      <c r="F68" s="32" t="str">
        <f t="shared" si="2"/>
        <v/>
      </c>
      <c r="G68" s="31" t="str">
        <f t="shared" si="3"/>
        <v/>
      </c>
    </row>
    <row r="69" spans="1:7">
      <c r="A69" s="29">
        <f>ROW() - ROW(ИЧ_school[[#Headers],[№]])</f>
        <v>68</v>
      </c>
      <c r="B69" s="30">
        <v>45950</v>
      </c>
      <c r="C69" s="31">
        <f>SUMIFS('S2'!$F$2:$F$7790,'S2'!$C$2:$C$7790,$B69)</f>
        <v>0</v>
      </c>
      <c r="D69" s="31">
        <f>COUNTIFS('S2'!$F$2:$F$7790,$I$3,'S2'!$C$2:$C$7790,$B69)</f>
        <v>0</v>
      </c>
      <c r="E69" s="31">
        <f>COUNTIFS('S2'!$J$2:$J$7791,$I$4,'S2'!$C$2:$C$7791,$B69)</f>
        <v>0</v>
      </c>
      <c r="F69" s="32" t="str">
        <f t="shared" si="2"/>
        <v/>
      </c>
      <c r="G69" s="31" t="str">
        <f t="shared" si="3"/>
        <v/>
      </c>
    </row>
    <row r="70" spans="1:7">
      <c r="A70" s="29">
        <f>ROW() - ROW(ИЧ_school[[#Headers],[№]])</f>
        <v>69</v>
      </c>
      <c r="B70" s="30">
        <v>45951</v>
      </c>
      <c r="C70" s="31">
        <f>SUMIFS('S2'!$F$2:$F$7790,'S2'!$C$2:$C$7790,$B70)</f>
        <v>0</v>
      </c>
      <c r="D70" s="31">
        <f>COUNTIFS('S2'!$F$2:$F$7790,$I$3,'S2'!$C$2:$C$7790,$B70)</f>
        <v>0</v>
      </c>
      <c r="E70" s="31">
        <f>COUNTIFS('S2'!$J$2:$J$7791,$I$4,'S2'!$C$2:$C$7791,$B70)</f>
        <v>0</v>
      </c>
      <c r="F70" s="32" t="str">
        <f t="shared" si="2"/>
        <v/>
      </c>
      <c r="G70" s="31" t="str">
        <f t="shared" si="3"/>
        <v/>
      </c>
    </row>
    <row r="71" spans="1:7">
      <c r="A71" s="29">
        <f>ROW() - ROW(ИЧ_school[[#Headers],[№]])</f>
        <v>70</v>
      </c>
      <c r="B71" s="30">
        <v>45952</v>
      </c>
      <c r="C71" s="31">
        <f>SUMIFS('S2'!$F$2:$F$7790,'S2'!$C$2:$C$7790,$B71)</f>
        <v>0</v>
      </c>
      <c r="D71" s="31">
        <f>COUNTIFS('S2'!$F$2:$F$7790,$I$3,'S2'!$C$2:$C$7790,$B71)</f>
        <v>0</v>
      </c>
      <c r="E71" s="31">
        <f>COUNTIFS('S2'!$J$2:$J$7791,$I$4,'S2'!$C$2:$C$7791,$B71)</f>
        <v>0</v>
      </c>
      <c r="F71" s="32" t="str">
        <f t="shared" si="2"/>
        <v/>
      </c>
      <c r="G71" s="31" t="str">
        <f t="shared" si="3"/>
        <v/>
      </c>
    </row>
    <row r="72" spans="1:7">
      <c r="A72" s="29">
        <f>ROW() - ROW(ИЧ_school[[#Headers],[№]])</f>
        <v>71</v>
      </c>
      <c r="B72" s="30">
        <v>45953</v>
      </c>
      <c r="C72" s="31">
        <f>SUMIFS('S2'!$F$2:$F$7790,'S2'!$C$2:$C$7790,$B72)</f>
        <v>0</v>
      </c>
      <c r="D72" s="31">
        <f>COUNTIFS('S2'!$F$2:$F$7790,$I$3,'S2'!$C$2:$C$7790,$B72)</f>
        <v>0</v>
      </c>
      <c r="E72" s="31">
        <f>COUNTIFS('S2'!$J$2:$J$7791,$I$4,'S2'!$C$2:$C$7791,$B72)</f>
        <v>0</v>
      </c>
      <c r="F72" s="32" t="str">
        <f t="shared" si="2"/>
        <v/>
      </c>
      <c r="G72" s="31" t="str">
        <f t="shared" si="3"/>
        <v/>
      </c>
    </row>
    <row r="73" spans="1:7">
      <c r="A73" s="29">
        <f>ROW() - ROW(ИЧ_school[[#Headers],[№]])</f>
        <v>72</v>
      </c>
      <c r="B73" s="30">
        <v>45954</v>
      </c>
      <c r="C73" s="31">
        <f>SUMIFS('S2'!$F$2:$F$7790,'S2'!$C$2:$C$7790,$B73)</f>
        <v>0</v>
      </c>
      <c r="D73" s="31">
        <f>COUNTIFS('S2'!$F$2:$F$7790,$I$3,'S2'!$C$2:$C$7790,$B73)</f>
        <v>0</v>
      </c>
      <c r="E73" s="31">
        <f>COUNTIFS('S2'!$J$2:$J$7791,$I$4,'S2'!$C$2:$C$7791,$B73)</f>
        <v>0</v>
      </c>
      <c r="F73" s="32" t="str">
        <f t="shared" si="2"/>
        <v/>
      </c>
      <c r="G73" s="31" t="str">
        <f t="shared" si="3"/>
        <v/>
      </c>
    </row>
    <row r="74" spans="1:7">
      <c r="A74" s="29">
        <f>ROW() - ROW(ИЧ_school[[#Headers],[№]])</f>
        <v>73</v>
      </c>
      <c r="B74" s="30">
        <v>45955</v>
      </c>
      <c r="C74" s="31">
        <f>SUMIFS('S2'!$F$2:$F$7790,'S2'!$C$2:$C$7790,$B74)</f>
        <v>0</v>
      </c>
      <c r="D74" s="31">
        <f>COUNTIFS('S2'!$F$2:$F$7790,$I$3,'S2'!$C$2:$C$7790,$B74)</f>
        <v>0</v>
      </c>
      <c r="E74" s="31">
        <f>COUNTIFS('S2'!$J$2:$J$7791,$I$4,'S2'!$C$2:$C$7791,$B74)</f>
        <v>0</v>
      </c>
      <c r="F74" s="32" t="str">
        <f t="shared" si="2"/>
        <v/>
      </c>
      <c r="G74" s="31" t="str">
        <f t="shared" si="3"/>
        <v/>
      </c>
    </row>
    <row r="75" spans="1:7">
      <c r="A75" s="29">
        <f>ROW() - ROW(ИЧ_school[[#Headers],[№]])</f>
        <v>74</v>
      </c>
      <c r="B75" s="30">
        <v>45956</v>
      </c>
      <c r="C75" s="31">
        <f>SUMIFS('S2'!$F$2:$F$7790,'S2'!$C$2:$C$7790,$B75)</f>
        <v>0</v>
      </c>
      <c r="D75" s="31">
        <f>COUNTIFS('S2'!$F$2:$F$7790,$I$3,'S2'!$C$2:$C$7790,$B75)</f>
        <v>0</v>
      </c>
      <c r="E75" s="31">
        <f>COUNTIFS('S2'!$J$2:$J$7791,$I$4,'S2'!$C$2:$C$7791,$B75)</f>
        <v>0</v>
      </c>
      <c r="F75" s="32" t="str">
        <f t="shared" si="2"/>
        <v/>
      </c>
      <c r="G75" s="31" t="str">
        <f t="shared" si="3"/>
        <v/>
      </c>
    </row>
    <row r="76" spans="1:7">
      <c r="A76" s="29">
        <f>ROW() - ROW(ИЧ_school[[#Headers],[№]])</f>
        <v>75</v>
      </c>
      <c r="B76" s="30">
        <v>45957</v>
      </c>
      <c r="C76" s="31">
        <f>SUMIFS('S2'!$F$2:$F$7790,'S2'!$C$2:$C$7790,$B76)</f>
        <v>0</v>
      </c>
      <c r="D76" s="31">
        <f>COUNTIFS('S2'!$F$2:$F$7790,$I$3,'S2'!$C$2:$C$7790,$B76)</f>
        <v>0</v>
      </c>
      <c r="E76" s="31">
        <f>COUNTIFS('S2'!$J$2:$J$7791,$I$4,'S2'!$C$2:$C$7791,$B76)</f>
        <v>0</v>
      </c>
      <c r="F76" s="32" t="str">
        <f t="shared" si="2"/>
        <v/>
      </c>
      <c r="G76" s="31" t="str">
        <f t="shared" si="3"/>
        <v/>
      </c>
    </row>
    <row r="77" spans="1:7">
      <c r="A77" s="29">
        <f>ROW() - ROW(ИЧ_school[[#Headers],[№]])</f>
        <v>76</v>
      </c>
      <c r="B77" s="30">
        <v>45958</v>
      </c>
      <c r="C77" s="31">
        <f>SUMIFS('S2'!$F$2:$F$7790,'S2'!$C$2:$C$7790,$B77)</f>
        <v>0</v>
      </c>
      <c r="D77" s="31">
        <f>COUNTIFS('S2'!$F$2:$F$7790,$I$3,'S2'!$C$2:$C$7790,$B77)</f>
        <v>0</v>
      </c>
      <c r="E77" s="31">
        <f>COUNTIFS('S2'!$J$2:$J$7791,$I$4,'S2'!$C$2:$C$7791,$B77)</f>
        <v>0</v>
      </c>
      <c r="F77" s="32" t="str">
        <f t="shared" si="2"/>
        <v/>
      </c>
      <c r="G77" s="31" t="str">
        <f t="shared" si="3"/>
        <v/>
      </c>
    </row>
    <row r="78" spans="1:7">
      <c r="A78" s="29">
        <f>ROW() - ROW(ИЧ_school[[#Headers],[№]])</f>
        <v>77</v>
      </c>
      <c r="B78" s="30">
        <v>45959</v>
      </c>
      <c r="C78" s="31">
        <f>SUMIFS('S2'!$F$2:$F$7790,'S2'!$C$2:$C$7790,$B78)</f>
        <v>0</v>
      </c>
      <c r="D78" s="31">
        <f>COUNTIFS('S2'!$F$2:$F$7790,$I$3,'S2'!$C$2:$C$7790,$B78)</f>
        <v>0</v>
      </c>
      <c r="E78" s="31">
        <f>COUNTIFS('S2'!$J$2:$J$7791,$I$4,'S2'!$C$2:$C$7791,$B78)</f>
        <v>0</v>
      </c>
      <c r="F78" s="32" t="str">
        <f t="shared" si="2"/>
        <v/>
      </c>
      <c r="G78" s="31" t="str">
        <f t="shared" si="3"/>
        <v/>
      </c>
    </row>
    <row r="79" spans="1:7">
      <c r="A79" s="29">
        <f>ROW() - ROW(ИЧ_school[[#Headers],[№]])</f>
        <v>78</v>
      </c>
      <c r="B79" s="30">
        <v>45960</v>
      </c>
      <c r="C79" s="31">
        <f>SUMIFS('S2'!$F$2:$F$7790,'S2'!$C$2:$C$7790,$B79)</f>
        <v>0</v>
      </c>
      <c r="D79" s="31">
        <f>COUNTIFS('S2'!$F$2:$F$7790,$I$3,'S2'!$C$2:$C$7790,$B79)</f>
        <v>0</v>
      </c>
      <c r="E79" s="31">
        <f>COUNTIFS('S2'!$J$2:$J$7791,$I$4,'S2'!$C$2:$C$7791,$B79)</f>
        <v>0</v>
      </c>
      <c r="F79" s="32" t="str">
        <f t="shared" si="2"/>
        <v/>
      </c>
      <c r="G79" s="31" t="str">
        <f t="shared" si="3"/>
        <v/>
      </c>
    </row>
    <row r="80" spans="1:7">
      <c r="A80" s="29">
        <f>ROW() - ROW(ИЧ_school[[#Headers],[№]])</f>
        <v>79</v>
      </c>
      <c r="B80" s="30">
        <v>45961</v>
      </c>
      <c r="C80" s="31">
        <f>SUMIFS('S2'!$F$2:$F$7790,'S2'!$C$2:$C$7790,$B80)</f>
        <v>0</v>
      </c>
      <c r="D80" s="31">
        <f>COUNTIFS('S2'!$F$2:$F$7790,$I$3,'S2'!$C$2:$C$7790,$B80)</f>
        <v>0</v>
      </c>
      <c r="E80" s="31">
        <f>COUNTIFS('S2'!$J$2:$J$7791,$I$4,'S2'!$C$2:$C$7791,$B80)</f>
        <v>0</v>
      </c>
      <c r="F80" s="32" t="str">
        <f t="shared" si="2"/>
        <v/>
      </c>
      <c r="G80" s="31" t="str">
        <f t="shared" si="3"/>
        <v/>
      </c>
    </row>
    <row r="81" spans="1:7">
      <c r="A81" s="29">
        <f>ROW() - ROW(ИЧ_school[[#Headers],[№]])</f>
        <v>80</v>
      </c>
      <c r="B81" s="30">
        <v>45962</v>
      </c>
      <c r="C81" s="31">
        <f>SUMIFS('S2'!$F$2:$F$7790,'S2'!$C$2:$C$7790,$B81)</f>
        <v>0</v>
      </c>
      <c r="D81" s="31">
        <f>COUNTIFS('S2'!$F$2:$F$7790,$I$3,'S2'!$C$2:$C$7790,$B81)</f>
        <v>0</v>
      </c>
      <c r="E81" s="31">
        <f>COUNTIFS('S2'!$J$2:$J$7791,$I$4,'S2'!$C$2:$C$7791,$B81)</f>
        <v>0</v>
      </c>
      <c r="F81" s="32" t="str">
        <f t="shared" si="2"/>
        <v/>
      </c>
      <c r="G81" s="31" t="str">
        <f t="shared" si="3"/>
        <v/>
      </c>
    </row>
    <row r="82" spans="1:7">
      <c r="A82" s="29">
        <f>ROW() - ROW(ИЧ_school[[#Headers],[№]])</f>
        <v>81</v>
      </c>
      <c r="B82" s="30">
        <v>45963</v>
      </c>
      <c r="C82" s="31">
        <f>SUMIFS('S2'!$F$2:$F$7790,'S2'!$C$2:$C$7790,$B82)</f>
        <v>0</v>
      </c>
      <c r="D82" s="31">
        <f>COUNTIFS('S2'!$F$2:$F$7790,$I$3,'S2'!$C$2:$C$7790,$B82)</f>
        <v>0</v>
      </c>
      <c r="E82" s="31">
        <f>COUNTIFS('S2'!$J$2:$J$7791,$I$4,'S2'!$C$2:$C$7791,$B82)</f>
        <v>0</v>
      </c>
      <c r="F82" s="32" t="str">
        <f t="shared" si="2"/>
        <v/>
      </c>
      <c r="G82" s="31" t="str">
        <f t="shared" si="3"/>
        <v/>
      </c>
    </row>
    <row r="83" spans="1:7">
      <c r="A83" s="29">
        <f>ROW() - ROW(ИЧ_school[[#Headers],[№]])</f>
        <v>82</v>
      </c>
      <c r="B83" s="30">
        <v>45964</v>
      </c>
      <c r="C83" s="31">
        <f>SUMIFS('S2'!$F$2:$F$7790,'S2'!$C$2:$C$7790,$B83)</f>
        <v>0</v>
      </c>
      <c r="D83" s="31">
        <f>COUNTIFS('S2'!$F$2:$F$7790,$I$3,'S2'!$C$2:$C$7790,$B83)</f>
        <v>0</v>
      </c>
      <c r="E83" s="31">
        <f>COUNTIFS('S2'!$J$2:$J$7791,$I$4,'S2'!$C$2:$C$7791,$B83)</f>
        <v>0</v>
      </c>
      <c r="F83" s="32" t="str">
        <f t="shared" si="2"/>
        <v/>
      </c>
      <c r="G83" s="31" t="str">
        <f t="shared" si="3"/>
        <v/>
      </c>
    </row>
    <row r="84" spans="1:7">
      <c r="A84" s="29">
        <f>ROW() - ROW(ИЧ_school[[#Headers],[№]])</f>
        <v>83</v>
      </c>
      <c r="B84" s="30">
        <v>45965</v>
      </c>
      <c r="C84" s="31">
        <f>SUMIFS('S2'!$F$2:$F$7790,'S2'!$C$2:$C$7790,$B84)</f>
        <v>0</v>
      </c>
      <c r="D84" s="31">
        <f>COUNTIFS('S2'!$F$2:$F$7790,$I$3,'S2'!$C$2:$C$7790,$B84)</f>
        <v>0</v>
      </c>
      <c r="E84" s="31">
        <f>COUNTIFS('S2'!$J$2:$J$7791,$I$4,'S2'!$C$2:$C$7791,$B84)</f>
        <v>0</v>
      </c>
      <c r="F84" s="32" t="str">
        <f t="shared" si="2"/>
        <v/>
      </c>
      <c r="G84" s="31" t="str">
        <f t="shared" si="3"/>
        <v/>
      </c>
    </row>
    <row r="85" spans="1:7">
      <c r="A85" s="29">
        <f>ROW() - ROW(ИЧ_school[[#Headers],[№]])</f>
        <v>84</v>
      </c>
      <c r="B85" s="30">
        <v>45966</v>
      </c>
      <c r="C85" s="31">
        <f>SUMIFS('S2'!$F$2:$F$7790,'S2'!$C$2:$C$7790,$B85)</f>
        <v>0</v>
      </c>
      <c r="D85" s="31">
        <f>COUNTIFS('S2'!$F$2:$F$7790,$I$3,'S2'!$C$2:$C$7790,$B85)</f>
        <v>0</v>
      </c>
      <c r="E85" s="31">
        <f>COUNTIFS('S2'!$J$2:$J$7791,$I$4,'S2'!$C$2:$C$7791,$B85)</f>
        <v>0</v>
      </c>
      <c r="F85" s="32" t="str">
        <f t="shared" si="2"/>
        <v/>
      </c>
      <c r="G85" s="31" t="str">
        <f t="shared" si="3"/>
        <v/>
      </c>
    </row>
    <row r="86" spans="1:7">
      <c r="A86" s="29">
        <f>ROW() - ROW(ИЧ_school[[#Headers],[№]])</f>
        <v>85</v>
      </c>
      <c r="B86" s="30">
        <v>45967</v>
      </c>
      <c r="C86" s="31">
        <f>SUMIFS('S2'!$F$2:$F$7790,'S2'!$C$2:$C$7790,$B86)</f>
        <v>0</v>
      </c>
      <c r="D86" s="31">
        <f>COUNTIFS('S2'!$F$2:$F$7790,$I$3,'S2'!$C$2:$C$7790,$B86)</f>
        <v>0</v>
      </c>
      <c r="E86" s="31">
        <f>COUNTIFS('S2'!$J$2:$J$7791,$I$4,'S2'!$C$2:$C$7791,$B86)</f>
        <v>0</v>
      </c>
      <c r="F86" s="32" t="str">
        <f t="shared" si="2"/>
        <v/>
      </c>
      <c r="G86" s="31" t="str">
        <f t="shared" si="3"/>
        <v/>
      </c>
    </row>
    <row r="87" spans="1:7">
      <c r="A87" s="29">
        <f>ROW() - ROW(ИЧ_school[[#Headers],[№]])</f>
        <v>86</v>
      </c>
      <c r="B87" s="30">
        <v>45968</v>
      </c>
      <c r="C87" s="31">
        <f>SUMIFS('S2'!$F$2:$F$7790,'S2'!$C$2:$C$7790,$B87)</f>
        <v>0</v>
      </c>
      <c r="D87" s="31">
        <f>COUNTIFS('S2'!$F$2:$F$7790,$I$3,'S2'!$C$2:$C$7790,$B87)</f>
        <v>0</v>
      </c>
      <c r="E87" s="31">
        <f>COUNTIFS('S2'!$J$2:$J$7791,$I$4,'S2'!$C$2:$C$7791,$B87)</f>
        <v>0</v>
      </c>
      <c r="F87" s="32" t="str">
        <f t="shared" si="2"/>
        <v/>
      </c>
      <c r="G87" s="31" t="str">
        <f t="shared" si="3"/>
        <v/>
      </c>
    </row>
    <row r="88" spans="1:7">
      <c r="A88" s="29">
        <f>ROW() - ROW(ИЧ_school[[#Headers],[№]])</f>
        <v>87</v>
      </c>
      <c r="B88" s="30">
        <v>45969</v>
      </c>
      <c r="C88" s="31">
        <f>SUMIFS('S2'!$F$2:$F$7790,'S2'!$C$2:$C$7790,$B88)</f>
        <v>0</v>
      </c>
      <c r="D88" s="31">
        <f>COUNTIFS('S2'!$F$2:$F$7790,$I$3,'S2'!$C$2:$C$7790,$B88)</f>
        <v>0</v>
      </c>
      <c r="E88" s="31">
        <f>COUNTIFS('S2'!$J$2:$J$7791,$I$4,'S2'!$C$2:$C$7791,$B88)</f>
        <v>0</v>
      </c>
      <c r="F88" s="32" t="str">
        <f t="shared" si="2"/>
        <v/>
      </c>
      <c r="G88" s="31" t="str">
        <f t="shared" si="3"/>
        <v/>
      </c>
    </row>
    <row r="89" spans="1:7">
      <c r="A89" s="29">
        <f>ROW() - ROW(ИЧ_school[[#Headers],[№]])</f>
        <v>88</v>
      </c>
      <c r="B89" s="30">
        <v>45970</v>
      </c>
      <c r="C89" s="31">
        <f>SUMIFS('S2'!$F$2:$F$7790,'S2'!$C$2:$C$7790,$B89)</f>
        <v>0</v>
      </c>
      <c r="D89" s="31">
        <f>COUNTIFS('S2'!$F$2:$F$7790,$I$3,'S2'!$C$2:$C$7790,$B89)</f>
        <v>0</v>
      </c>
      <c r="E89" s="31">
        <f>COUNTIFS('S2'!$J$2:$J$7791,$I$4,'S2'!$C$2:$C$7791,$B89)</f>
        <v>0</v>
      </c>
      <c r="F89" s="32" t="str">
        <f t="shared" si="2"/>
        <v/>
      </c>
      <c r="G89" s="31" t="str">
        <f t="shared" si="3"/>
        <v/>
      </c>
    </row>
    <row r="90" spans="1:7">
      <c r="A90" s="29">
        <f>ROW() - ROW(ИЧ_school[[#Headers],[№]])</f>
        <v>89</v>
      </c>
      <c r="B90" s="30">
        <v>45971</v>
      </c>
      <c r="C90" s="31">
        <f>SUMIFS('S2'!$F$2:$F$7790,'S2'!$C$2:$C$7790,$B90)</f>
        <v>0</v>
      </c>
      <c r="D90" s="31">
        <f>COUNTIFS('S2'!$F$2:$F$7790,$I$3,'S2'!$C$2:$C$7790,$B90)</f>
        <v>0</v>
      </c>
      <c r="E90" s="31">
        <f>COUNTIFS('S2'!$J$2:$J$7791,$I$4,'S2'!$C$2:$C$7791,$B90)</f>
        <v>0</v>
      </c>
      <c r="F90" s="32" t="str">
        <f t="shared" si="2"/>
        <v/>
      </c>
      <c r="G90" s="31" t="str">
        <f t="shared" si="3"/>
        <v/>
      </c>
    </row>
    <row r="91" spans="1:7">
      <c r="A91" s="29">
        <f>ROW() - ROW(ИЧ_school[[#Headers],[№]])</f>
        <v>90</v>
      </c>
      <c r="B91" s="30">
        <v>45972</v>
      </c>
      <c r="C91" s="31">
        <f>SUMIFS('S2'!$F$2:$F$7790,'S2'!$C$2:$C$7790,$B91)</f>
        <v>0</v>
      </c>
      <c r="D91" s="31">
        <f>COUNTIFS('S2'!$F$2:$F$7790,$I$3,'S2'!$C$2:$C$7790,$B91)</f>
        <v>0</v>
      </c>
      <c r="E91" s="31">
        <f>COUNTIFS('S2'!$J$2:$J$7791,$I$4,'S2'!$C$2:$C$7791,$B91)</f>
        <v>0</v>
      </c>
      <c r="F91" s="32" t="str">
        <f t="shared" si="2"/>
        <v/>
      </c>
      <c r="G91" s="31" t="str">
        <f t="shared" si="3"/>
        <v/>
      </c>
    </row>
    <row r="92" spans="1:7">
      <c r="A92" s="29">
        <f>ROW() - ROW(ИЧ_school[[#Headers],[№]])</f>
        <v>91</v>
      </c>
      <c r="B92" s="30">
        <v>45973</v>
      </c>
      <c r="C92" s="31">
        <f>SUMIFS('S2'!$F$2:$F$7790,'S2'!$C$2:$C$7790,$B92)</f>
        <v>0</v>
      </c>
      <c r="D92" s="31">
        <f>COUNTIFS('S2'!$F$2:$F$7790,$I$3,'S2'!$C$2:$C$7790,$B92)</f>
        <v>0</v>
      </c>
      <c r="E92" s="31">
        <f>COUNTIFS('S2'!$J$2:$J$7791,$I$4,'S2'!$C$2:$C$7791,$B92)</f>
        <v>0</v>
      </c>
      <c r="F92" s="32" t="str">
        <f t="shared" si="2"/>
        <v/>
      </c>
      <c r="G92" s="31" t="str">
        <f t="shared" si="3"/>
        <v/>
      </c>
    </row>
    <row r="93" spans="1:7">
      <c r="A93" s="29">
        <f>ROW() - ROW(ИЧ_school[[#Headers],[№]])</f>
        <v>92</v>
      </c>
      <c r="B93" s="30">
        <v>45974</v>
      </c>
      <c r="C93" s="31">
        <f>SUMIFS('S2'!$F$2:$F$7790,'S2'!$C$2:$C$7790,$B93)</f>
        <v>0</v>
      </c>
      <c r="D93" s="31">
        <f>COUNTIFS('S2'!$F$2:$F$7790,$I$3,'S2'!$C$2:$C$7790,$B93)</f>
        <v>0</v>
      </c>
      <c r="E93" s="31">
        <f>COUNTIFS('S2'!$J$2:$J$7791,$I$4,'S2'!$C$2:$C$7791,$B93)</f>
        <v>0</v>
      </c>
      <c r="F93" s="32" t="str">
        <f t="shared" si="2"/>
        <v/>
      </c>
      <c r="G93" s="31" t="str">
        <f t="shared" si="3"/>
        <v/>
      </c>
    </row>
    <row r="94" spans="1:7">
      <c r="A94" s="29">
        <f>ROW() - ROW(ИЧ_school[[#Headers],[№]])</f>
        <v>93</v>
      </c>
      <c r="B94" s="30">
        <v>45975</v>
      </c>
      <c r="C94" s="31">
        <f>SUMIFS('S2'!$F$2:$F$7790,'S2'!$C$2:$C$7790,$B94)</f>
        <v>0</v>
      </c>
      <c r="D94" s="31">
        <f>COUNTIFS('S2'!$F$2:$F$7790,$I$3,'S2'!$C$2:$C$7790,$B94)</f>
        <v>0</v>
      </c>
      <c r="E94" s="31">
        <f>COUNTIFS('S2'!$J$2:$J$7791,$I$4,'S2'!$C$2:$C$7791,$B94)</f>
        <v>0</v>
      </c>
      <c r="F94" s="32" t="str">
        <f t="shared" si="2"/>
        <v/>
      </c>
      <c r="G94" s="31" t="str">
        <f t="shared" si="3"/>
        <v/>
      </c>
    </row>
    <row r="95" spans="1:7">
      <c r="A95" s="29">
        <f>ROW() - ROW(ИЧ_school[[#Headers],[№]])</f>
        <v>94</v>
      </c>
      <c r="B95" s="30">
        <v>45976</v>
      </c>
      <c r="C95" s="31">
        <f>SUMIFS('S2'!$F$2:$F$7790,'S2'!$C$2:$C$7790,$B95)</f>
        <v>0</v>
      </c>
      <c r="D95" s="31">
        <f>COUNTIFS('S2'!$F$2:$F$7790,$I$3,'S2'!$C$2:$C$7790,$B95)</f>
        <v>0</v>
      </c>
      <c r="E95" s="31">
        <f>COUNTIFS('S2'!$J$2:$J$7791,$I$4,'S2'!$C$2:$C$7791,$B95)</f>
        <v>0</v>
      </c>
      <c r="F95" s="32" t="str">
        <f t="shared" si="2"/>
        <v/>
      </c>
      <c r="G95" s="31" t="str">
        <f t="shared" si="3"/>
        <v/>
      </c>
    </row>
    <row r="96" spans="1:7">
      <c r="A96" s="29">
        <f>ROW() - ROW(ИЧ_school[[#Headers],[№]])</f>
        <v>95</v>
      </c>
      <c r="B96" s="30">
        <v>45977</v>
      </c>
      <c r="C96" s="31">
        <f>SUMIFS('S2'!$F$2:$F$7790,'S2'!$C$2:$C$7790,$B96)</f>
        <v>0</v>
      </c>
      <c r="D96" s="31">
        <f>COUNTIFS('S2'!$F$2:$F$7790,$I$3,'S2'!$C$2:$C$7790,$B96)</f>
        <v>0</v>
      </c>
      <c r="E96" s="31">
        <f>COUNTIFS('S2'!$J$2:$J$7791,$I$4,'S2'!$C$2:$C$7791,$B96)</f>
        <v>0</v>
      </c>
      <c r="F96" s="32" t="str">
        <f t="shared" si="2"/>
        <v/>
      </c>
      <c r="G96" s="31" t="str">
        <f t="shared" si="3"/>
        <v/>
      </c>
    </row>
    <row r="97" spans="1:7">
      <c r="A97" s="29">
        <f>ROW() - ROW(ИЧ_school[[#Headers],[№]])</f>
        <v>96</v>
      </c>
      <c r="B97" s="30">
        <v>45978</v>
      </c>
      <c r="C97" s="31">
        <f>SUMIFS('S2'!$F$2:$F$7790,'S2'!$C$2:$C$7790,$B97)</f>
        <v>0</v>
      </c>
      <c r="D97" s="31">
        <f>COUNTIFS('S2'!$F$2:$F$7790,$I$3,'S2'!$C$2:$C$7790,$B97)</f>
        <v>0</v>
      </c>
      <c r="E97" s="31">
        <f>COUNTIFS('S2'!$J$2:$J$7791,$I$4,'S2'!$C$2:$C$7791,$B97)</f>
        <v>0</v>
      </c>
      <c r="F97" s="32" t="str">
        <f t="shared" si="2"/>
        <v/>
      </c>
      <c r="G97" s="31" t="str">
        <f t="shared" si="3"/>
        <v/>
      </c>
    </row>
    <row r="98" spans="1:7">
      <c r="A98" s="29">
        <f>ROW() - ROW(ИЧ_school[[#Headers],[№]])</f>
        <v>97</v>
      </c>
      <c r="B98" s="30">
        <v>45979</v>
      </c>
      <c r="C98" s="31">
        <f>SUMIFS('S2'!$F$2:$F$7790,'S2'!$C$2:$C$7790,$B98)</f>
        <v>0</v>
      </c>
      <c r="D98" s="31">
        <f>COUNTIFS('S2'!$F$2:$F$7790,$I$3,'S2'!$C$2:$C$7790,$B98)</f>
        <v>0</v>
      </c>
      <c r="E98" s="31">
        <f>COUNTIFS('S2'!$J$2:$J$7791,$I$4,'S2'!$C$2:$C$7791,$B98)</f>
        <v>0</v>
      </c>
      <c r="F98" s="32" t="str">
        <f t="shared" si="2"/>
        <v/>
      </c>
      <c r="G98" s="31" t="str">
        <f t="shared" si="3"/>
        <v/>
      </c>
    </row>
    <row r="99" spans="1:7">
      <c r="A99" s="29">
        <f>ROW() - ROW(ИЧ_school[[#Headers],[№]])</f>
        <v>98</v>
      </c>
      <c r="B99" s="30">
        <v>45980</v>
      </c>
      <c r="C99" s="31">
        <f>SUMIFS('S2'!$F$2:$F$7790,'S2'!$C$2:$C$7790,$B99)</f>
        <v>0</v>
      </c>
      <c r="D99" s="31">
        <f>COUNTIFS('S2'!$F$2:$F$7790,$I$3,'S2'!$C$2:$C$7790,$B99)</f>
        <v>0</v>
      </c>
      <c r="E99" s="31">
        <f>COUNTIFS('S2'!$J$2:$J$7791,$I$4,'S2'!$C$2:$C$7791,$B99)</f>
        <v>0</v>
      </c>
      <c r="F99" s="32" t="str">
        <f t="shared" si="2"/>
        <v/>
      </c>
      <c r="G99" s="31" t="str">
        <f t="shared" si="3"/>
        <v/>
      </c>
    </row>
    <row r="100" spans="1:7">
      <c r="A100" s="29">
        <f>ROW() - ROW(ИЧ_school[[#Headers],[№]])</f>
        <v>99</v>
      </c>
      <c r="B100" s="30">
        <v>45981</v>
      </c>
      <c r="C100" s="31">
        <f>SUMIFS('S2'!$F$2:$F$7790,'S2'!$C$2:$C$7790,$B100)</f>
        <v>0</v>
      </c>
      <c r="D100" s="31">
        <f>COUNTIFS('S2'!$F$2:$F$7790,$I$3,'S2'!$C$2:$C$7790,$B100)</f>
        <v>0</v>
      </c>
      <c r="E100" s="31">
        <f>COUNTIFS('S2'!$J$2:$J$7791,$I$4,'S2'!$C$2:$C$7791,$B100)</f>
        <v>0</v>
      </c>
      <c r="F100" s="32" t="str">
        <f t="shared" si="2"/>
        <v/>
      </c>
      <c r="G100" s="31" t="str">
        <f t="shared" si="3"/>
        <v/>
      </c>
    </row>
    <row r="101" spans="1:7">
      <c r="A101" s="29">
        <f>ROW() - ROW(ИЧ_school[[#Headers],[№]])</f>
        <v>100</v>
      </c>
      <c r="B101" s="30">
        <v>45982</v>
      </c>
      <c r="C101" s="31">
        <f>SUMIFS('S2'!$F$2:$F$7790,'S2'!$C$2:$C$7790,$B101)</f>
        <v>0</v>
      </c>
      <c r="D101" s="31">
        <f>COUNTIFS('S2'!$F$2:$F$7790,$I$3,'S2'!$C$2:$C$7790,$B101)</f>
        <v>0</v>
      </c>
      <c r="E101" s="31">
        <f>COUNTIFS('S2'!$J$2:$J$7791,$I$4,'S2'!$C$2:$C$7791,$B101)</f>
        <v>0</v>
      </c>
      <c r="F101" s="32" t="str">
        <f t="shared" si="2"/>
        <v/>
      </c>
      <c r="G101" s="31" t="str">
        <f t="shared" si="3"/>
        <v/>
      </c>
    </row>
    <row r="102" spans="1:7">
      <c r="A102" s="29">
        <f>ROW() - ROW(ИЧ_school[[#Headers],[№]])</f>
        <v>101</v>
      </c>
      <c r="B102" s="30">
        <v>45983</v>
      </c>
      <c r="C102" s="31">
        <f>SUMIFS('S2'!$F$2:$F$7790,'S2'!$C$2:$C$7790,$B102)</f>
        <v>0</v>
      </c>
      <c r="D102" s="31">
        <f>COUNTIFS('S2'!$F$2:$F$7790,$I$3,'S2'!$C$2:$C$7790,$B102)</f>
        <v>0</v>
      </c>
      <c r="E102" s="31">
        <f>COUNTIFS('S2'!$J$2:$J$7791,$I$4,'S2'!$C$2:$C$7791,$B102)</f>
        <v>0</v>
      </c>
      <c r="F102" s="32" t="str">
        <f t="shared" si="2"/>
        <v/>
      </c>
      <c r="G102" s="31" t="str">
        <f t="shared" si="3"/>
        <v/>
      </c>
    </row>
    <row r="103" spans="1:7">
      <c r="A103" s="29">
        <f>ROW() - ROW(ИЧ_school[[#Headers],[№]])</f>
        <v>102</v>
      </c>
      <c r="B103" s="30">
        <v>45984</v>
      </c>
      <c r="C103" s="31">
        <f>SUMIFS('S2'!$F$2:$F$7790,'S2'!$C$2:$C$7790,$B103)</f>
        <v>0</v>
      </c>
      <c r="D103" s="31">
        <f>COUNTIFS('S2'!$F$2:$F$7790,$I$3,'S2'!$C$2:$C$7790,$B103)</f>
        <v>0</v>
      </c>
      <c r="E103" s="31">
        <f>COUNTIFS('S2'!$J$2:$J$7791,$I$4,'S2'!$C$2:$C$7791,$B103)</f>
        <v>0</v>
      </c>
      <c r="F103" s="32" t="str">
        <f t="shared" si="2"/>
        <v/>
      </c>
      <c r="G103" s="31" t="str">
        <f t="shared" si="3"/>
        <v/>
      </c>
    </row>
    <row r="104" spans="1:7">
      <c r="A104" s="29">
        <f>ROW() - ROW(ИЧ_school[[#Headers],[№]])</f>
        <v>103</v>
      </c>
      <c r="B104" s="30">
        <v>45985</v>
      </c>
      <c r="C104" s="31">
        <f>SUMIFS('S2'!$F$2:$F$7790,'S2'!$C$2:$C$7790,$B104)</f>
        <v>0</v>
      </c>
      <c r="D104" s="31">
        <f>COUNTIFS('S2'!$F$2:$F$7790,$I$3,'S2'!$C$2:$C$7790,$B104)</f>
        <v>0</v>
      </c>
      <c r="E104" s="31">
        <f>COUNTIFS('S2'!$J$2:$J$7791,$I$4,'S2'!$C$2:$C$7791,$B104)</f>
        <v>0</v>
      </c>
      <c r="F104" s="32" t="str">
        <f t="shared" si="2"/>
        <v/>
      </c>
      <c r="G104" s="31" t="str">
        <f t="shared" si="3"/>
        <v/>
      </c>
    </row>
    <row r="105" spans="1:7">
      <c r="A105" s="29">
        <f>ROW() - ROW(ИЧ_school[[#Headers],[№]])</f>
        <v>104</v>
      </c>
      <c r="B105" s="30">
        <v>45986</v>
      </c>
      <c r="C105" s="31">
        <f>SUMIFS('S2'!$F$2:$F$7790,'S2'!$C$2:$C$7790,$B105)</f>
        <v>0</v>
      </c>
      <c r="D105" s="31">
        <f>COUNTIFS('S2'!$F$2:$F$7790,$I$3,'S2'!$C$2:$C$7790,$B105)</f>
        <v>0</v>
      </c>
      <c r="E105" s="31">
        <f>COUNTIFS('S2'!$J$2:$J$7791,$I$4,'S2'!$C$2:$C$7791,$B105)</f>
        <v>0</v>
      </c>
      <c r="F105" s="32" t="str">
        <f t="shared" si="2"/>
        <v/>
      </c>
      <c r="G105" s="31" t="str">
        <f t="shared" si="3"/>
        <v/>
      </c>
    </row>
    <row r="106" spans="1:7">
      <c r="A106" s="29">
        <f>ROW() - ROW(ИЧ_school[[#Headers],[№]])</f>
        <v>105</v>
      </c>
      <c r="B106" s="30">
        <v>45987</v>
      </c>
      <c r="C106" s="31">
        <f>SUMIFS('S2'!$F$2:$F$7790,'S2'!$C$2:$C$7790,$B106)</f>
        <v>0</v>
      </c>
      <c r="D106" s="31">
        <f>COUNTIFS('S2'!$F$2:$F$7790,$I$3,'S2'!$C$2:$C$7790,$B106)</f>
        <v>0</v>
      </c>
      <c r="E106" s="31">
        <f>COUNTIFS('S2'!$J$2:$J$7791,$I$4,'S2'!$C$2:$C$7791,$B106)</f>
        <v>0</v>
      </c>
      <c r="F106" s="32" t="str">
        <f t="shared" si="2"/>
        <v/>
      </c>
      <c r="G106" s="31" t="str">
        <f t="shared" si="3"/>
        <v/>
      </c>
    </row>
    <row r="107" spans="1:7">
      <c r="A107" s="29">
        <f>ROW() - ROW(ИЧ_school[[#Headers],[№]])</f>
        <v>106</v>
      </c>
      <c r="B107" s="30">
        <v>45988</v>
      </c>
      <c r="C107" s="31">
        <f>SUMIFS('S2'!$F$2:$F$7790,'S2'!$C$2:$C$7790,$B107)</f>
        <v>0</v>
      </c>
      <c r="D107" s="31">
        <f>COUNTIFS('S2'!$F$2:$F$7790,$I$3,'S2'!$C$2:$C$7790,$B107)</f>
        <v>0</v>
      </c>
      <c r="E107" s="31">
        <f>COUNTIFS('S2'!$J$2:$J$7791,$I$4,'S2'!$C$2:$C$7791,$B107)</f>
        <v>0</v>
      </c>
      <c r="F107" s="32" t="str">
        <f t="shared" si="2"/>
        <v/>
      </c>
      <c r="G107" s="31" t="str">
        <f t="shared" si="3"/>
        <v/>
      </c>
    </row>
    <row r="108" spans="1:7">
      <c r="A108" s="29">
        <f>ROW() - ROW(ИЧ_school[[#Headers],[№]])</f>
        <v>107</v>
      </c>
      <c r="B108" s="30">
        <v>45989</v>
      </c>
      <c r="C108" s="31">
        <f>SUMIFS('S2'!$F$2:$F$7790,'S2'!$C$2:$C$7790,$B108)</f>
        <v>0</v>
      </c>
      <c r="D108" s="31">
        <f>COUNTIFS('S2'!$F$2:$F$7790,$I$3,'S2'!$C$2:$C$7790,$B108)</f>
        <v>0</v>
      </c>
      <c r="E108" s="31">
        <f>COUNTIFS('S2'!$J$2:$J$7791,$I$4,'S2'!$C$2:$C$7791,$B108)</f>
        <v>0</v>
      </c>
      <c r="F108" s="32" t="str">
        <f t="shared" si="2"/>
        <v/>
      </c>
      <c r="G108" s="31" t="str">
        <f t="shared" si="3"/>
        <v/>
      </c>
    </row>
    <row r="109" spans="1:7">
      <c r="A109" s="29">
        <f>ROW() - ROW(ИЧ_school[[#Headers],[№]])</f>
        <v>108</v>
      </c>
      <c r="B109" s="30">
        <v>45990</v>
      </c>
      <c r="C109" s="31">
        <f>SUMIFS('S2'!$F$2:$F$7790,'S2'!$C$2:$C$7790,$B109)</f>
        <v>0</v>
      </c>
      <c r="D109" s="31">
        <f>COUNTIFS('S2'!$F$2:$F$7790,$I$3,'S2'!$C$2:$C$7790,$B109)</f>
        <v>0</v>
      </c>
      <c r="E109" s="31">
        <f>COUNTIFS('S2'!$J$2:$J$7791,$I$4,'S2'!$C$2:$C$7791,$B109)</f>
        <v>0</v>
      </c>
      <c r="F109" s="32" t="str">
        <f t="shared" si="2"/>
        <v/>
      </c>
      <c r="G109" s="31" t="str">
        <f t="shared" si="3"/>
        <v/>
      </c>
    </row>
    <row r="110" spans="1:7">
      <c r="A110" s="29">
        <f>ROW() - ROW(ИЧ_school[[#Headers],[№]])</f>
        <v>109</v>
      </c>
      <c r="B110" s="30">
        <v>45991</v>
      </c>
      <c r="C110" s="31">
        <f>SUMIFS('S2'!$F$2:$F$7790,'S2'!$C$2:$C$7790,$B110)</f>
        <v>0</v>
      </c>
      <c r="D110" s="31">
        <f>COUNTIFS('S2'!$F$2:$F$7790,$I$3,'S2'!$C$2:$C$7790,$B110)</f>
        <v>0</v>
      </c>
      <c r="E110" s="31">
        <f>COUNTIFS('S2'!$J$2:$J$7791,$I$4,'S2'!$C$2:$C$7791,$B110)</f>
        <v>0</v>
      </c>
      <c r="F110" s="32" t="str">
        <f t="shared" si="2"/>
        <v/>
      </c>
      <c r="G110" s="31" t="str">
        <f t="shared" si="3"/>
        <v/>
      </c>
    </row>
    <row r="111" spans="1:7">
      <c r="A111" s="29">
        <f>ROW() - ROW(ИЧ_school[[#Headers],[№]])</f>
        <v>110</v>
      </c>
      <c r="B111" s="30">
        <v>45992</v>
      </c>
      <c r="C111" s="31">
        <f>SUMIFS('S2'!$F$2:$F$7790,'S2'!$C$2:$C$7790,$B111)</f>
        <v>0</v>
      </c>
      <c r="D111" s="31">
        <f>COUNTIFS('S2'!$F$2:$F$7790,$I$3,'S2'!$C$2:$C$7790,$B111)</f>
        <v>0</v>
      </c>
      <c r="E111" s="31">
        <f>COUNTIFS('S2'!$J$2:$J$7791,$I$4,'S2'!$C$2:$C$7791,$B111)</f>
        <v>0</v>
      </c>
      <c r="F111" s="32" t="str">
        <f t="shared" si="2"/>
        <v/>
      </c>
      <c r="G111" s="31" t="str">
        <f t="shared" si="3"/>
        <v/>
      </c>
    </row>
    <row r="112" spans="1:7">
      <c r="A112" s="29">
        <f>ROW() - ROW(ИЧ_school[[#Headers],[№]])</f>
        <v>111</v>
      </c>
      <c r="B112" s="30">
        <v>45993</v>
      </c>
      <c r="C112" s="31">
        <f>SUMIFS('S2'!$F$2:$F$7790,'S2'!$C$2:$C$7790,$B112)</f>
        <v>0</v>
      </c>
      <c r="D112" s="31">
        <f>COUNTIFS('S2'!$F$2:$F$7790,$I$3,'S2'!$C$2:$C$7790,$B112)</f>
        <v>0</v>
      </c>
      <c r="E112" s="31">
        <f>COUNTIFS('S2'!$J$2:$J$7791,$I$4,'S2'!$C$2:$C$7791,$B112)</f>
        <v>0</v>
      </c>
      <c r="F112" s="32" t="str">
        <f t="shared" si="2"/>
        <v/>
      </c>
      <c r="G112" s="31" t="str">
        <f t="shared" si="3"/>
        <v/>
      </c>
    </row>
    <row r="113" spans="1:7">
      <c r="A113" s="29">
        <f>ROW() - ROW(ИЧ_school[[#Headers],[№]])</f>
        <v>112</v>
      </c>
      <c r="B113" s="30">
        <v>45994</v>
      </c>
      <c r="C113" s="31">
        <f>SUMIFS('S2'!$F$2:$F$7790,'S2'!$C$2:$C$7790,$B113)</f>
        <v>0</v>
      </c>
      <c r="D113" s="31">
        <f>COUNTIFS('S2'!$F$2:$F$7790,$I$3,'S2'!$C$2:$C$7790,$B113)</f>
        <v>0</v>
      </c>
      <c r="E113" s="31">
        <f>COUNTIFS('S2'!$J$2:$J$7791,$I$4,'S2'!$C$2:$C$7791,$B113)</f>
        <v>0</v>
      </c>
      <c r="F113" s="32" t="str">
        <f t="shared" si="2"/>
        <v/>
      </c>
      <c r="G113" s="31" t="str">
        <f t="shared" si="3"/>
        <v/>
      </c>
    </row>
    <row r="114" spans="1:7">
      <c r="A114" s="29">
        <f>ROW() - ROW(ИЧ_school[[#Headers],[№]])</f>
        <v>113</v>
      </c>
      <c r="B114" s="30">
        <v>45995</v>
      </c>
      <c r="C114" s="31">
        <f>SUMIFS('S2'!$F$2:$F$7790,'S2'!$C$2:$C$7790,$B114)</f>
        <v>0</v>
      </c>
      <c r="D114" s="31">
        <f>COUNTIFS('S2'!$F$2:$F$7790,$I$3,'S2'!$C$2:$C$7790,$B114)</f>
        <v>0</v>
      </c>
      <c r="E114" s="31">
        <f>COUNTIFS('S2'!$J$2:$J$7791,$I$4,'S2'!$C$2:$C$7791,$B114)</f>
        <v>0</v>
      </c>
      <c r="F114" s="32" t="str">
        <f t="shared" si="2"/>
        <v/>
      </c>
      <c r="G114" s="31" t="str">
        <f t="shared" si="3"/>
        <v/>
      </c>
    </row>
    <row r="115" spans="1:7">
      <c r="A115" s="29">
        <f>ROW() - ROW(ИЧ_school[[#Headers],[№]])</f>
        <v>114</v>
      </c>
      <c r="B115" s="30">
        <v>45996</v>
      </c>
      <c r="C115" s="31">
        <f>SUMIFS('S2'!$F$2:$F$7790,'S2'!$C$2:$C$7790,$B115)</f>
        <v>0</v>
      </c>
      <c r="D115" s="31">
        <f>COUNTIFS('S2'!$F$2:$F$7790,$I$3,'S2'!$C$2:$C$7790,$B115)</f>
        <v>0</v>
      </c>
      <c r="E115" s="31">
        <f>COUNTIFS('S2'!$J$2:$J$7791,$I$4,'S2'!$C$2:$C$7791,$B115)</f>
        <v>0</v>
      </c>
      <c r="F115" s="32" t="str">
        <f t="shared" si="2"/>
        <v/>
      </c>
      <c r="G115" s="31" t="str">
        <f t="shared" si="3"/>
        <v/>
      </c>
    </row>
    <row r="116" spans="1:7">
      <c r="A116" s="29">
        <f>ROW() - ROW(ИЧ_school[[#Headers],[№]])</f>
        <v>115</v>
      </c>
      <c r="B116" s="30">
        <v>45997</v>
      </c>
      <c r="C116" s="31">
        <f>SUMIFS('S2'!$F$2:$F$7790,'S2'!$C$2:$C$7790,$B116)</f>
        <v>0</v>
      </c>
      <c r="D116" s="31">
        <f>COUNTIFS('S2'!$F$2:$F$7790,$I$3,'S2'!$C$2:$C$7790,$B116)</f>
        <v>0</v>
      </c>
      <c r="E116" s="31">
        <f>COUNTIFS('S2'!$J$2:$J$7791,$I$4,'S2'!$C$2:$C$7791,$B116)</f>
        <v>0</v>
      </c>
      <c r="F116" s="32" t="str">
        <f t="shared" si="2"/>
        <v/>
      </c>
      <c r="G116" s="31" t="str">
        <f t="shared" si="3"/>
        <v/>
      </c>
    </row>
    <row r="117" spans="1:7">
      <c r="A117" s="29">
        <f>ROW() - ROW(ИЧ_school[[#Headers],[№]])</f>
        <v>116</v>
      </c>
      <c r="B117" s="30">
        <v>45998</v>
      </c>
      <c r="C117" s="31">
        <f>SUMIFS('S2'!$F$2:$F$7790,'S2'!$C$2:$C$7790,$B117)</f>
        <v>0</v>
      </c>
      <c r="D117" s="31">
        <f>COUNTIFS('S2'!$F$2:$F$7790,$I$3,'S2'!$C$2:$C$7790,$B117)</f>
        <v>0</v>
      </c>
      <c r="E117" s="31">
        <f>COUNTIFS('S2'!$J$2:$J$7791,$I$4,'S2'!$C$2:$C$7791,$B117)</f>
        <v>0</v>
      </c>
      <c r="F117" s="32" t="str">
        <f t="shared" si="2"/>
        <v/>
      </c>
      <c r="G117" s="31" t="str">
        <f t="shared" si="3"/>
        <v/>
      </c>
    </row>
    <row r="118" spans="1:7">
      <c r="A118" s="29">
        <f>ROW() - ROW(ИЧ_school[[#Headers],[№]])</f>
        <v>117</v>
      </c>
      <c r="B118" s="30">
        <v>45999</v>
      </c>
      <c r="C118" s="31">
        <f>SUMIFS('S2'!$F$2:$F$7790,'S2'!$C$2:$C$7790,$B118)</f>
        <v>0</v>
      </c>
      <c r="D118" s="31">
        <f>COUNTIFS('S2'!$F$2:$F$7790,$I$3,'S2'!$C$2:$C$7790,$B118)</f>
        <v>0</v>
      </c>
      <c r="E118" s="31">
        <f>COUNTIFS('S2'!$J$2:$J$7791,$I$4,'S2'!$C$2:$C$7791,$B118)</f>
        <v>0</v>
      </c>
      <c r="F118" s="32" t="str">
        <f t="shared" si="2"/>
        <v/>
      </c>
      <c r="G118" s="31" t="str">
        <f t="shared" si="3"/>
        <v/>
      </c>
    </row>
    <row r="119" spans="1:7">
      <c r="A119" s="29">
        <f>ROW() - ROW(ИЧ_school[[#Headers],[№]])</f>
        <v>118</v>
      </c>
      <c r="B119" s="30">
        <v>46000</v>
      </c>
      <c r="C119" s="31">
        <f>SUMIFS('S2'!$F$2:$F$7790,'S2'!$C$2:$C$7790,$B119)</f>
        <v>0</v>
      </c>
      <c r="D119" s="31">
        <f>COUNTIFS('S2'!$F$2:$F$7790,$I$3,'S2'!$C$2:$C$7790,$B119)</f>
        <v>0</v>
      </c>
      <c r="E119" s="31">
        <f>COUNTIFS('S2'!$J$2:$J$7791,$I$4,'S2'!$C$2:$C$7791,$B119)</f>
        <v>0</v>
      </c>
      <c r="F119" s="32" t="str">
        <f t="shared" si="2"/>
        <v/>
      </c>
      <c r="G119" s="31" t="str">
        <f t="shared" si="3"/>
        <v/>
      </c>
    </row>
    <row r="120" spans="1:7">
      <c r="A120" s="29">
        <f>ROW() - ROW(ИЧ_school[[#Headers],[№]])</f>
        <v>119</v>
      </c>
      <c r="B120" s="30">
        <v>46001</v>
      </c>
      <c r="C120" s="31">
        <f>SUMIFS('S2'!$F$2:$F$7790,'S2'!$C$2:$C$7790,$B120)</f>
        <v>0</v>
      </c>
      <c r="D120" s="31">
        <f>COUNTIFS('S2'!$F$2:$F$7790,$I$3,'S2'!$C$2:$C$7790,$B120)</f>
        <v>0</v>
      </c>
      <c r="E120" s="31">
        <f>COUNTIFS('S2'!$J$2:$J$7791,$I$4,'S2'!$C$2:$C$7791,$B120)</f>
        <v>0</v>
      </c>
      <c r="F120" s="32" t="str">
        <f t="shared" si="2"/>
        <v/>
      </c>
      <c r="G120" s="31" t="str">
        <f t="shared" si="3"/>
        <v/>
      </c>
    </row>
    <row r="121" spans="1:7">
      <c r="A121" s="29">
        <f>ROW() - ROW(ИЧ_school[[#Headers],[№]])</f>
        <v>120</v>
      </c>
      <c r="B121" s="30">
        <v>46002</v>
      </c>
      <c r="C121" s="31">
        <f>SUMIFS('S2'!$F$2:$F$7790,'S2'!$C$2:$C$7790,$B121)</f>
        <v>0</v>
      </c>
      <c r="D121" s="31">
        <f>COUNTIFS('S2'!$F$2:$F$7790,$I$3,'S2'!$C$2:$C$7790,$B121)</f>
        <v>0</v>
      </c>
      <c r="E121" s="31">
        <f>COUNTIFS('S2'!$J$2:$J$7791,$I$4,'S2'!$C$2:$C$7791,$B121)</f>
        <v>0</v>
      </c>
      <c r="F121" s="32" t="str">
        <f t="shared" si="2"/>
        <v/>
      </c>
      <c r="G121" s="31" t="str">
        <f t="shared" si="3"/>
        <v/>
      </c>
    </row>
    <row r="122" spans="1:7">
      <c r="A122" s="29">
        <f>ROW() - ROW(ИЧ_school[[#Headers],[№]])</f>
        <v>121</v>
      </c>
      <c r="B122" s="30">
        <v>46003</v>
      </c>
      <c r="C122" s="31">
        <f>SUMIFS('S2'!$F$2:$F$7790,'S2'!$C$2:$C$7790,$B122)</f>
        <v>0</v>
      </c>
      <c r="D122" s="31">
        <f>COUNTIFS('S2'!$F$2:$F$7790,$I$3,'S2'!$C$2:$C$7790,$B122)</f>
        <v>0</v>
      </c>
      <c r="E122" s="31">
        <f>COUNTIFS('S2'!$J$2:$J$7791,$I$4,'S2'!$C$2:$C$7791,$B122)</f>
        <v>0</v>
      </c>
      <c r="F122" s="32" t="str">
        <f t="shared" si="2"/>
        <v/>
      </c>
      <c r="G122" s="31" t="str">
        <f t="shared" si="3"/>
        <v/>
      </c>
    </row>
    <row r="123" spans="1:7">
      <c r="A123" s="29">
        <f>ROW() - ROW(ИЧ_school[[#Headers],[№]])</f>
        <v>122</v>
      </c>
      <c r="B123" s="30">
        <v>46004</v>
      </c>
      <c r="C123" s="31">
        <f>SUMIFS('S2'!$F$2:$F$7790,'S2'!$C$2:$C$7790,$B123)</f>
        <v>0</v>
      </c>
      <c r="D123" s="31">
        <f>COUNTIFS('S2'!$F$2:$F$7790,$I$3,'S2'!$C$2:$C$7790,$B123)</f>
        <v>0</v>
      </c>
      <c r="E123" s="31">
        <f>COUNTIFS('S2'!$J$2:$J$7791,$I$4,'S2'!$C$2:$C$7791,$B123)</f>
        <v>0</v>
      </c>
      <c r="F123" s="32" t="str">
        <f t="shared" si="2"/>
        <v/>
      </c>
      <c r="G123" s="31" t="str">
        <f t="shared" si="3"/>
        <v/>
      </c>
    </row>
    <row r="124" spans="1:7">
      <c r="A124" s="29">
        <f>ROW() - ROW(ИЧ_school[[#Headers],[№]])</f>
        <v>123</v>
      </c>
      <c r="B124" s="30">
        <v>46005</v>
      </c>
      <c r="C124" s="31">
        <f>SUMIFS('S2'!$F$2:$F$7790,'S2'!$C$2:$C$7790,$B124)</f>
        <v>0</v>
      </c>
      <c r="D124" s="31">
        <f>COUNTIFS('S2'!$F$2:$F$7790,$I$3,'S2'!$C$2:$C$7790,$B124)</f>
        <v>0</v>
      </c>
      <c r="E124" s="31">
        <f>COUNTIFS('S2'!$J$2:$J$7791,$I$4,'S2'!$C$2:$C$7791,$B124)</f>
        <v>0</v>
      </c>
      <c r="F124" s="32" t="str">
        <f t="shared" si="2"/>
        <v/>
      </c>
      <c r="G124" s="31" t="str">
        <f t="shared" si="3"/>
        <v/>
      </c>
    </row>
    <row r="125" spans="1:7">
      <c r="A125" s="29">
        <f>ROW() - ROW(ИЧ_school[[#Headers],[№]])</f>
        <v>124</v>
      </c>
      <c r="B125" s="30">
        <v>46006</v>
      </c>
      <c r="C125" s="31">
        <f>SUMIFS('S2'!$F$2:$F$7790,'S2'!$C$2:$C$7790,$B125)</f>
        <v>0</v>
      </c>
      <c r="D125" s="31">
        <f>COUNTIFS('S2'!$F$2:$F$7790,$I$3,'S2'!$C$2:$C$7790,$B125)</f>
        <v>0</v>
      </c>
      <c r="E125" s="31">
        <f>COUNTIFS('S2'!$J$2:$J$7791,$I$4,'S2'!$C$2:$C$7791,$B125)</f>
        <v>0</v>
      </c>
      <c r="F125" s="32" t="str">
        <f t="shared" si="2"/>
        <v/>
      </c>
      <c r="G125" s="31" t="str">
        <f t="shared" si="3"/>
        <v/>
      </c>
    </row>
    <row r="126" spans="1:7">
      <c r="A126" s="29">
        <f>ROW() - ROW(ИЧ_school[[#Headers],[№]])</f>
        <v>125</v>
      </c>
      <c r="B126" s="30">
        <v>46007</v>
      </c>
      <c r="C126" s="31">
        <f>SUMIFS('S2'!$F$2:$F$7790,'S2'!$C$2:$C$7790,$B126)</f>
        <v>0</v>
      </c>
      <c r="D126" s="31">
        <f>COUNTIFS('S2'!$F$2:$F$7790,$I$3,'S2'!$C$2:$C$7790,$B126)</f>
        <v>0</v>
      </c>
      <c r="E126" s="31">
        <f>COUNTIFS('S2'!$J$2:$J$7791,$I$4,'S2'!$C$2:$C$7791,$B126)</f>
        <v>0</v>
      </c>
      <c r="F126" s="32" t="str">
        <f t="shared" si="2"/>
        <v/>
      </c>
      <c r="G126" s="31" t="str">
        <f t="shared" si="3"/>
        <v/>
      </c>
    </row>
    <row r="127" spans="1:7">
      <c r="A127" s="29">
        <f>ROW() - ROW(ИЧ_school[[#Headers],[№]])</f>
        <v>126</v>
      </c>
      <c r="B127" s="30">
        <v>46008</v>
      </c>
      <c r="C127" s="31">
        <f>SUMIFS('S2'!$F$2:$F$7790,'S2'!$C$2:$C$7790,$B127)</f>
        <v>0</v>
      </c>
      <c r="D127" s="31">
        <f>COUNTIFS('S2'!$F$2:$F$7790,$I$3,'S2'!$C$2:$C$7790,$B127)</f>
        <v>0</v>
      </c>
      <c r="E127" s="31">
        <f>COUNTIFS('S2'!$J$2:$J$7791,$I$4,'S2'!$C$2:$C$7791,$B127)</f>
        <v>0</v>
      </c>
      <c r="F127" s="32" t="str">
        <f t="shared" si="2"/>
        <v/>
      </c>
      <c r="G127" s="31" t="str">
        <f t="shared" si="3"/>
        <v/>
      </c>
    </row>
    <row r="128" spans="1:7">
      <c r="A128" s="29">
        <f>ROW() - ROW(ИЧ_school[[#Headers],[№]])</f>
        <v>127</v>
      </c>
      <c r="B128" s="30">
        <v>46009</v>
      </c>
      <c r="C128" s="31">
        <f>SUMIFS('S2'!$F$2:$F$7790,'S2'!$C$2:$C$7790,$B128)</f>
        <v>0</v>
      </c>
      <c r="D128" s="31">
        <f>COUNTIFS('S2'!$F$2:$F$7790,$I$3,'S2'!$C$2:$C$7790,$B128)</f>
        <v>0</v>
      </c>
      <c r="E128" s="31">
        <f>COUNTIFS('S2'!$J$2:$J$7791,$I$4,'S2'!$C$2:$C$7791,$B128)</f>
        <v>0</v>
      </c>
      <c r="F128" s="32" t="str">
        <f t="shared" si="2"/>
        <v/>
      </c>
      <c r="G128" s="31" t="str">
        <f t="shared" si="3"/>
        <v/>
      </c>
    </row>
    <row r="129" spans="1:7">
      <c r="A129" s="29">
        <f>ROW() - ROW(ИЧ_school[[#Headers],[№]])</f>
        <v>128</v>
      </c>
      <c r="B129" s="30">
        <v>46010</v>
      </c>
      <c r="C129" s="31">
        <f>SUMIFS('S2'!$F$2:$F$7790,'S2'!$C$2:$C$7790,$B129)</f>
        <v>0</v>
      </c>
      <c r="D129" s="31">
        <f>COUNTIFS('S2'!$F$2:$F$7790,$I$3,'S2'!$C$2:$C$7790,$B129)</f>
        <v>0</v>
      </c>
      <c r="E129" s="31">
        <f>COUNTIFS('S2'!$J$2:$J$7791,$I$4,'S2'!$C$2:$C$7791,$B129)</f>
        <v>0</v>
      </c>
      <c r="F129" s="32" t="str">
        <f t="shared" si="2"/>
        <v/>
      </c>
      <c r="G129" s="31" t="str">
        <f t="shared" si="3"/>
        <v/>
      </c>
    </row>
    <row r="130" spans="1:7">
      <c r="A130" s="29">
        <f>ROW() - ROW(ИЧ_school[[#Headers],[№]])</f>
        <v>129</v>
      </c>
      <c r="B130" s="30">
        <v>46011</v>
      </c>
      <c r="C130" s="31">
        <f>SUMIFS('S2'!$F$2:$F$7790,'S2'!$C$2:$C$7790,$B130)</f>
        <v>0</v>
      </c>
      <c r="D130" s="31">
        <f>COUNTIFS('S2'!$F$2:$F$7790,$I$3,'S2'!$C$2:$C$7790,$B130)</f>
        <v>0</v>
      </c>
      <c r="E130" s="31">
        <f>COUNTIFS('S2'!$J$2:$J$7791,$I$4,'S2'!$C$2:$C$7791,$B130)</f>
        <v>0</v>
      </c>
      <c r="F130" s="32" t="str">
        <f t="shared" si="2"/>
        <v/>
      </c>
      <c r="G130" s="31" t="str">
        <f t="shared" si="3"/>
        <v/>
      </c>
    </row>
    <row r="131" spans="1:7">
      <c r="A131" s="29">
        <f>ROW() - ROW(ИЧ_school[[#Headers],[№]])</f>
        <v>130</v>
      </c>
      <c r="B131" s="30">
        <v>46012</v>
      </c>
      <c r="C131" s="31">
        <f>SUMIFS('S2'!$F$2:$F$7790,'S2'!$C$2:$C$7790,$B131)</f>
        <v>0</v>
      </c>
      <c r="D131" s="31">
        <f>COUNTIFS('S2'!$F$2:$F$7790,$I$3,'S2'!$C$2:$C$7790,$B131)</f>
        <v>0</v>
      </c>
      <c r="E131" s="31">
        <f>COUNTIFS('S2'!$J$2:$J$7791,$I$4,'S2'!$C$2:$C$7791,$B131)</f>
        <v>0</v>
      </c>
      <c r="F131" s="32" t="str">
        <f t="shared" ref="F131:F142" si="4">IF(C131&lt;&gt;0,(1-(D131*1+E131*2)/(C131*2)),"")</f>
        <v/>
      </c>
      <c r="G131" s="31" t="str">
        <f t="shared" ref="G131:G142" si="5">IF(C131&lt;&gt;0,IF(F131&lt;&gt;0,IF(F131&gt;=90%,"Хорошо",IF(F131&gt;=75%,"Удовлетворительно","Плохо")),""),"")</f>
        <v/>
      </c>
    </row>
    <row r="132" spans="1:7">
      <c r="A132" s="29">
        <f>ROW() - ROW(ИЧ_school[[#Headers],[№]])</f>
        <v>131</v>
      </c>
      <c r="B132" s="30">
        <v>46013</v>
      </c>
      <c r="C132" s="31">
        <f>SUMIFS('S2'!$F$2:$F$7790,'S2'!$C$2:$C$7790,$B132)</f>
        <v>0</v>
      </c>
      <c r="D132" s="31">
        <f>COUNTIFS('S2'!$F$2:$F$7790,$I$3,'S2'!$C$2:$C$7790,$B132)</f>
        <v>0</v>
      </c>
      <c r="E132" s="31">
        <f>COUNTIFS('S2'!$J$2:$J$7791,$I$4,'S2'!$C$2:$C$7791,$B132)</f>
        <v>0</v>
      </c>
      <c r="F132" s="32" t="str">
        <f t="shared" si="4"/>
        <v/>
      </c>
      <c r="G132" s="31" t="str">
        <f t="shared" si="5"/>
        <v/>
      </c>
    </row>
    <row r="133" spans="1:7">
      <c r="A133" s="29">
        <f>ROW() - ROW(ИЧ_school[[#Headers],[№]])</f>
        <v>132</v>
      </c>
      <c r="B133" s="30">
        <v>46014</v>
      </c>
      <c r="C133" s="31">
        <f>SUMIFS('S2'!$F$2:$F$7790,'S2'!$C$2:$C$7790,$B133)</f>
        <v>0</v>
      </c>
      <c r="D133" s="31">
        <f>COUNTIFS('S2'!$F$2:$F$7790,$I$3,'S2'!$C$2:$C$7790,$B133)</f>
        <v>0</v>
      </c>
      <c r="E133" s="31">
        <f>COUNTIFS('S2'!$J$2:$J$7791,$I$4,'S2'!$C$2:$C$7791,$B133)</f>
        <v>0</v>
      </c>
      <c r="F133" s="32" t="str">
        <f t="shared" si="4"/>
        <v/>
      </c>
      <c r="G133" s="31" t="str">
        <f t="shared" si="5"/>
        <v/>
      </c>
    </row>
    <row r="134" spans="1:7">
      <c r="A134" s="29">
        <f>ROW() - ROW(ИЧ_school[[#Headers],[№]])</f>
        <v>133</v>
      </c>
      <c r="B134" s="30">
        <v>46015</v>
      </c>
      <c r="C134" s="31">
        <f>SUMIFS('S2'!$F$2:$F$7790,'S2'!$C$2:$C$7790,$B134)</f>
        <v>0</v>
      </c>
      <c r="D134" s="31">
        <f>COUNTIFS('S2'!$F$2:$F$7790,$I$3,'S2'!$C$2:$C$7790,$B134)</f>
        <v>0</v>
      </c>
      <c r="E134" s="31">
        <f>COUNTIFS('S2'!$J$2:$J$7791,$I$4,'S2'!$C$2:$C$7791,$B134)</f>
        <v>0</v>
      </c>
      <c r="F134" s="32" t="str">
        <f t="shared" si="4"/>
        <v/>
      </c>
      <c r="G134" s="31" t="str">
        <f t="shared" si="5"/>
        <v/>
      </c>
    </row>
    <row r="135" spans="1:7">
      <c r="A135" s="29">
        <f>ROW() - ROW(ИЧ_school[[#Headers],[№]])</f>
        <v>134</v>
      </c>
      <c r="B135" s="30">
        <v>46016</v>
      </c>
      <c r="C135" s="31">
        <f>SUMIFS('S2'!$F$2:$F$7790,'S2'!$C$2:$C$7790,$B135)</f>
        <v>0</v>
      </c>
      <c r="D135" s="31">
        <f>COUNTIFS('S2'!$F$2:$F$7790,$I$3,'S2'!$C$2:$C$7790,$B135)</f>
        <v>0</v>
      </c>
      <c r="E135" s="31">
        <f>COUNTIFS('S2'!$J$2:$J$7791,$I$4,'S2'!$C$2:$C$7791,$B135)</f>
        <v>0</v>
      </c>
      <c r="F135" s="32" t="str">
        <f t="shared" si="4"/>
        <v/>
      </c>
      <c r="G135" s="31" t="str">
        <f t="shared" si="5"/>
        <v/>
      </c>
    </row>
    <row r="136" spans="1:7">
      <c r="A136" s="29">
        <f>ROW() - ROW(ИЧ_school[[#Headers],[№]])</f>
        <v>135</v>
      </c>
      <c r="B136" s="30">
        <v>46017</v>
      </c>
      <c r="C136" s="31">
        <f>SUMIFS('S2'!$F$2:$F$7790,'S2'!$C$2:$C$7790,$B136)</f>
        <v>0</v>
      </c>
      <c r="D136" s="31">
        <f>COUNTIFS('S2'!$F$2:$F$7790,$I$3,'S2'!$C$2:$C$7790,$B136)</f>
        <v>0</v>
      </c>
      <c r="E136" s="31">
        <f>COUNTIFS('S2'!$J$2:$J$7791,$I$4,'S2'!$C$2:$C$7791,$B136)</f>
        <v>0</v>
      </c>
      <c r="F136" s="32" t="str">
        <f t="shared" si="4"/>
        <v/>
      </c>
      <c r="G136" s="31" t="str">
        <f t="shared" si="5"/>
        <v/>
      </c>
    </row>
    <row r="137" spans="1:7">
      <c r="A137" s="29">
        <f>ROW() - ROW(ИЧ_school[[#Headers],[№]])</f>
        <v>136</v>
      </c>
      <c r="B137" s="30">
        <v>46018</v>
      </c>
      <c r="C137" s="31">
        <f>SUMIFS('S2'!$F$2:$F$7790,'S2'!$C$2:$C$7790,$B137)</f>
        <v>0</v>
      </c>
      <c r="D137" s="31">
        <f>COUNTIFS('S2'!$F$2:$F$7790,$I$3,'S2'!$C$2:$C$7790,$B137)</f>
        <v>0</v>
      </c>
      <c r="E137" s="31">
        <f>COUNTIFS('S2'!$J$2:$J$7791,$I$4,'S2'!$C$2:$C$7791,$B137)</f>
        <v>0</v>
      </c>
      <c r="F137" s="32" t="str">
        <f t="shared" si="4"/>
        <v/>
      </c>
      <c r="G137" s="31" t="str">
        <f t="shared" si="5"/>
        <v/>
      </c>
    </row>
    <row r="138" spans="1:7">
      <c r="A138" s="29">
        <f>ROW() - ROW(ИЧ_school[[#Headers],[№]])</f>
        <v>137</v>
      </c>
      <c r="B138" s="30">
        <v>46019</v>
      </c>
      <c r="C138" s="31">
        <f>SUMIFS('S2'!$F$2:$F$7790,'S2'!$C$2:$C$7790,$B138)</f>
        <v>0</v>
      </c>
      <c r="D138" s="31">
        <f>COUNTIFS('S2'!$F$2:$F$7790,$I$3,'S2'!$C$2:$C$7790,$B138)</f>
        <v>0</v>
      </c>
      <c r="E138" s="31">
        <f>COUNTIFS('S2'!$J$2:$J$7791,$I$4,'S2'!$C$2:$C$7791,$B138)</f>
        <v>0</v>
      </c>
      <c r="F138" s="32" t="str">
        <f t="shared" si="4"/>
        <v/>
      </c>
      <c r="G138" s="31" t="str">
        <f t="shared" si="5"/>
        <v/>
      </c>
    </row>
    <row r="139" spans="1:7">
      <c r="A139" s="29">
        <f>ROW() - ROW(ИЧ_school[[#Headers],[№]])</f>
        <v>138</v>
      </c>
      <c r="B139" s="30">
        <v>46020</v>
      </c>
      <c r="C139" s="31">
        <f>SUMIFS('S2'!$F$2:$F$7790,'S2'!$C$2:$C$7790,$B139)</f>
        <v>0</v>
      </c>
      <c r="D139" s="31">
        <f>COUNTIFS('S2'!$F$2:$F$7790,$I$3,'S2'!$C$2:$C$7790,$B139)</f>
        <v>0</v>
      </c>
      <c r="E139" s="31">
        <f>COUNTIFS('S2'!$J$2:$J$7791,$I$4,'S2'!$C$2:$C$7791,$B139)</f>
        <v>0</v>
      </c>
      <c r="F139" s="32" t="str">
        <f t="shared" si="4"/>
        <v/>
      </c>
      <c r="G139" s="31" t="str">
        <f t="shared" si="5"/>
        <v/>
      </c>
    </row>
    <row r="140" spans="1:7">
      <c r="A140" s="29">
        <f>ROW() - ROW(ИЧ_school[[#Headers],[№]])</f>
        <v>139</v>
      </c>
      <c r="B140" s="30">
        <v>46021</v>
      </c>
      <c r="C140" s="31">
        <f>SUMIFS('S2'!$F$2:$F$7790,'S2'!$C$2:$C$7790,$B140)</f>
        <v>0</v>
      </c>
      <c r="D140" s="31">
        <f>COUNTIFS('S2'!$F$2:$F$7790,$I$3,'S2'!$C$2:$C$7790,$B140)</f>
        <v>0</v>
      </c>
      <c r="E140" s="31">
        <f>COUNTIFS('S2'!$J$2:$J$7791,$I$4,'S2'!$C$2:$C$7791,$B140)</f>
        <v>0</v>
      </c>
      <c r="F140" s="32" t="str">
        <f t="shared" si="4"/>
        <v/>
      </c>
      <c r="G140" s="31" t="str">
        <f t="shared" si="5"/>
        <v/>
      </c>
    </row>
    <row r="141" spans="1:7">
      <c r="A141" s="29">
        <f>ROW() - ROW(ИЧ_school[[#Headers],[№]])</f>
        <v>140</v>
      </c>
      <c r="B141" s="30">
        <v>46022</v>
      </c>
      <c r="C141" s="31">
        <f>SUMIFS('S2'!$F$2:$F$7790,'S2'!$C$2:$C$7790,$B141)</f>
        <v>0</v>
      </c>
      <c r="D141" s="31">
        <f>COUNTIFS('S2'!$F$2:$F$7790,$I$3,'S2'!$C$2:$C$7790,$B141)</f>
        <v>0</v>
      </c>
      <c r="E141" s="31">
        <f>COUNTIFS('S2'!$J$2:$J$7791,$I$4,'S2'!$C$2:$C$7791,$B141)</f>
        <v>0</v>
      </c>
      <c r="F141" s="32" t="str">
        <f t="shared" si="4"/>
        <v/>
      </c>
      <c r="G141" s="31" t="str">
        <f t="shared" si="5"/>
        <v/>
      </c>
    </row>
    <row r="142" spans="1:7">
      <c r="A142" s="29">
        <f>ROW() - ROW(ИЧ_school[[#Headers],[№]])</f>
        <v>141</v>
      </c>
      <c r="B142" s="30">
        <v>46023</v>
      </c>
      <c r="C142" s="31">
        <f>SUMIFS('S2'!$F$2:$F$7790,'S2'!$C$2:$C$7790,$B142)</f>
        <v>0</v>
      </c>
      <c r="D142" s="31">
        <f>COUNTIFS('S2'!$F$2:$F$7790,$I$3,'S2'!$C$2:$C$7790,$B142)</f>
        <v>0</v>
      </c>
      <c r="E142" s="31">
        <f>COUNTIFS('S2'!$J$2:$J$7791,$I$4,'S2'!$C$2:$C$7791,$B142)</f>
        <v>0</v>
      </c>
      <c r="F142" s="32" t="str">
        <f t="shared" si="4"/>
        <v/>
      </c>
      <c r="G142" s="31" t="str">
        <f t="shared" si="5"/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EF3F-050A-4A33-88DA-AF4C0C6CD8F9}">
  <sheetPr>
    <tabColor rgb="FF00B050"/>
  </sheetPr>
  <dimension ref="A1:Q20"/>
  <sheetViews>
    <sheetView workbookViewId="0">
      <selection activeCell="K13" sqref="K13"/>
    </sheetView>
  </sheetViews>
  <sheetFormatPr defaultRowHeight="14.45"/>
  <cols>
    <col min="1" max="2" width="12.140625" bestFit="1" customWidth="1"/>
    <col min="3" max="3" width="14" bestFit="1" customWidth="1"/>
    <col min="4" max="4" width="10.7109375" bestFit="1" customWidth="1"/>
    <col min="5" max="9" width="10.7109375" customWidth="1"/>
    <col min="10" max="10" width="10.7109375" bestFit="1" customWidth="1"/>
    <col min="11" max="11" width="10.7109375" customWidth="1"/>
    <col min="12" max="12" width="10.7109375" bestFit="1" customWidth="1"/>
    <col min="13" max="16" width="11.42578125" bestFit="1" customWidth="1"/>
    <col min="17" max="17" width="14.85546875" bestFit="1" customWidth="1"/>
  </cols>
  <sheetData>
    <row r="1" spans="1:17" ht="42.95">
      <c r="A1" s="9" t="s">
        <v>104</v>
      </c>
      <c r="B1" s="10" t="s">
        <v>105</v>
      </c>
      <c r="C1" s="10" t="s">
        <v>0</v>
      </c>
      <c r="D1" s="20" t="s">
        <v>106</v>
      </c>
      <c r="E1" s="10" t="s">
        <v>182</v>
      </c>
      <c r="F1" s="10" t="s">
        <v>183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s="10" t="s">
        <v>229</v>
      </c>
      <c r="M1" s="10" t="s">
        <v>230</v>
      </c>
      <c r="N1" s="10" t="s">
        <v>231</v>
      </c>
      <c r="O1" s="10" t="s">
        <v>232</v>
      </c>
      <c r="P1" s="10" t="s">
        <v>117</v>
      </c>
      <c r="Q1" s="11" t="s">
        <v>233</v>
      </c>
    </row>
    <row r="2" spans="1:17">
      <c r="A2" s="7">
        <f t="shared" ref="A2:A18" si="0">IF(A1="ID",1,A1+1)</f>
        <v>1</v>
      </c>
      <c r="B2" s="7" t="s">
        <v>99</v>
      </c>
      <c r="C2" s="24">
        <v>45884</v>
      </c>
      <c r="D2" s="21">
        <v>0.21512731481481481</v>
      </c>
      <c r="E2" s="8" t="s">
        <v>129</v>
      </c>
      <c r="F2" s="8">
        <f t="shared" ref="F2:F18" si="1">IF(G2&lt;&gt;0,1,0)</f>
        <v>1</v>
      </c>
      <c r="G2" s="8" t="s">
        <v>194</v>
      </c>
      <c r="H2" s="8">
        <v>3</v>
      </c>
      <c r="I2" s="8"/>
      <c r="J2" s="8" t="s">
        <v>234</v>
      </c>
      <c r="K2" s="8"/>
      <c r="L2" s="7"/>
      <c r="M2" s="7"/>
      <c r="N2" s="7"/>
      <c r="O2" s="7" t="s">
        <v>142</v>
      </c>
      <c r="P2" s="7"/>
      <c r="Q2" s="7"/>
    </row>
    <row r="3" spans="1:17">
      <c r="A3" s="8">
        <f t="shared" si="0"/>
        <v>2</v>
      </c>
      <c r="B3" s="8" t="s">
        <v>119</v>
      </c>
      <c r="C3" s="13">
        <v>45884</v>
      </c>
      <c r="D3" s="21">
        <v>0.21532407407407408</v>
      </c>
      <c r="E3" s="8" t="s">
        <v>129</v>
      </c>
      <c r="F3" s="8">
        <f t="shared" si="1"/>
        <v>1</v>
      </c>
      <c r="G3" s="8" t="s">
        <v>110</v>
      </c>
      <c r="H3" s="8">
        <v>3</v>
      </c>
      <c r="I3" s="8"/>
      <c r="J3" s="8" t="s">
        <v>52</v>
      </c>
      <c r="K3" s="8"/>
      <c r="L3" s="8"/>
      <c r="M3" s="8"/>
      <c r="N3" s="8"/>
      <c r="O3" s="8" t="s">
        <v>142</v>
      </c>
      <c r="P3" s="8"/>
      <c r="Q3" s="8"/>
    </row>
    <row r="4" spans="1:17">
      <c r="A4" s="8">
        <f t="shared" si="0"/>
        <v>3</v>
      </c>
      <c r="B4" s="8" t="s">
        <v>119</v>
      </c>
      <c r="C4" s="13">
        <v>45885</v>
      </c>
      <c r="D4" s="21">
        <v>0.2154513888888889</v>
      </c>
      <c r="E4" s="8" t="s">
        <v>120</v>
      </c>
      <c r="F4" s="8">
        <f t="shared" si="1"/>
        <v>1</v>
      </c>
      <c r="G4" s="8" t="s">
        <v>198</v>
      </c>
      <c r="H4" s="8">
        <v>3</v>
      </c>
      <c r="I4" s="8" t="s">
        <v>196</v>
      </c>
      <c r="J4" s="8" t="s">
        <v>52</v>
      </c>
      <c r="K4" s="8"/>
      <c r="L4" s="8"/>
      <c r="M4" s="8"/>
      <c r="N4" s="8"/>
      <c r="O4" s="8" t="s">
        <v>142</v>
      </c>
      <c r="P4" s="8"/>
      <c r="Q4" s="8"/>
    </row>
    <row r="5" spans="1:17">
      <c r="A5" s="8">
        <f t="shared" si="0"/>
        <v>4</v>
      </c>
      <c r="B5" s="8" t="s">
        <v>99</v>
      </c>
      <c r="C5" s="13">
        <v>45885</v>
      </c>
      <c r="D5" s="21">
        <v>0.21553240740740739</v>
      </c>
      <c r="E5" s="8" t="s">
        <v>129</v>
      </c>
      <c r="F5" s="8">
        <f t="shared" si="1"/>
        <v>1</v>
      </c>
      <c r="G5" s="8" t="s">
        <v>110</v>
      </c>
      <c r="H5" s="8">
        <v>4</v>
      </c>
      <c r="I5" s="8"/>
      <c r="J5" s="8" t="s">
        <v>234</v>
      </c>
      <c r="K5" s="8"/>
      <c r="L5" s="8"/>
      <c r="M5" s="8"/>
      <c r="N5" s="8"/>
      <c r="O5" s="8" t="s">
        <v>142</v>
      </c>
      <c r="P5" s="8"/>
      <c r="Q5" s="8"/>
    </row>
    <row r="6" spans="1:17">
      <c r="A6" s="8">
        <f t="shared" si="0"/>
        <v>5</v>
      </c>
      <c r="B6" s="8" t="s">
        <v>99</v>
      </c>
      <c r="C6" s="13">
        <v>45886</v>
      </c>
      <c r="D6" s="21">
        <v>0.21575231481481483</v>
      </c>
      <c r="E6" s="8" t="s">
        <v>124</v>
      </c>
      <c r="F6" s="8">
        <f t="shared" si="1"/>
        <v>1</v>
      </c>
      <c r="G6" s="8" t="s">
        <v>51</v>
      </c>
      <c r="H6" s="8">
        <v>2</v>
      </c>
      <c r="I6" s="8"/>
      <c r="J6" s="8" t="s">
        <v>52</v>
      </c>
      <c r="K6" s="8"/>
      <c r="L6" s="8"/>
      <c r="M6" s="8"/>
      <c r="N6" s="8"/>
      <c r="O6" s="8" t="s">
        <v>142</v>
      </c>
      <c r="P6" s="8"/>
      <c r="Q6" s="8"/>
    </row>
    <row r="7" spans="1:17">
      <c r="A7" s="8">
        <f t="shared" si="0"/>
        <v>6</v>
      </c>
      <c r="B7" s="8" t="s">
        <v>99</v>
      </c>
      <c r="C7" s="13">
        <v>45886</v>
      </c>
      <c r="D7" s="21">
        <v>0.2159375</v>
      </c>
      <c r="E7" s="8" t="s">
        <v>120</v>
      </c>
      <c r="F7" s="8">
        <f t="shared" si="1"/>
        <v>1</v>
      </c>
      <c r="G7" s="8" t="s">
        <v>110</v>
      </c>
      <c r="H7" s="8">
        <v>2</v>
      </c>
      <c r="I7" s="8"/>
      <c r="J7" s="8" t="s">
        <v>52</v>
      </c>
      <c r="K7" s="8"/>
      <c r="L7" s="8"/>
      <c r="M7" s="8"/>
      <c r="N7" s="8"/>
      <c r="O7" s="8" t="s">
        <v>142</v>
      </c>
      <c r="P7" s="8"/>
      <c r="Q7" s="8"/>
    </row>
    <row r="8" spans="1:17">
      <c r="A8" s="8">
        <f t="shared" si="0"/>
        <v>7</v>
      </c>
      <c r="B8" s="8" t="s">
        <v>99</v>
      </c>
      <c r="C8" s="13">
        <v>45887</v>
      </c>
      <c r="D8" s="21">
        <v>0.21618055555555554</v>
      </c>
      <c r="E8" s="8" t="s">
        <v>120</v>
      </c>
      <c r="F8" s="8">
        <f t="shared" si="1"/>
        <v>1</v>
      </c>
      <c r="G8" s="8" t="s">
        <v>110</v>
      </c>
      <c r="H8" s="8">
        <v>1</v>
      </c>
      <c r="I8" s="8"/>
      <c r="J8" s="8" t="s">
        <v>234</v>
      </c>
      <c r="K8" s="8"/>
      <c r="L8" s="8"/>
      <c r="M8" s="8"/>
      <c r="N8" s="8"/>
      <c r="O8" s="8" t="s">
        <v>142</v>
      </c>
      <c r="P8" s="8"/>
      <c r="Q8" s="8"/>
    </row>
    <row r="9" spans="1:17">
      <c r="A9" s="8">
        <f t="shared" si="0"/>
        <v>8</v>
      </c>
      <c r="B9" s="8" t="s">
        <v>99</v>
      </c>
      <c r="C9" s="13">
        <v>45887</v>
      </c>
      <c r="D9" s="21">
        <v>0.21644675925925927</v>
      </c>
      <c r="E9" s="8" t="s">
        <v>124</v>
      </c>
      <c r="F9" s="8">
        <f t="shared" si="1"/>
        <v>1</v>
      </c>
      <c r="G9" s="8" t="s">
        <v>110</v>
      </c>
      <c r="H9" s="8">
        <v>2</v>
      </c>
      <c r="I9" s="8"/>
      <c r="J9" s="8" t="s">
        <v>234</v>
      </c>
      <c r="K9" s="8"/>
      <c r="L9" s="8"/>
      <c r="M9" s="8"/>
      <c r="N9" s="8"/>
      <c r="O9" s="8" t="s">
        <v>142</v>
      </c>
      <c r="P9" s="8"/>
      <c r="Q9" s="8"/>
    </row>
    <row r="10" spans="1:17">
      <c r="A10" s="8">
        <f t="shared" si="0"/>
        <v>9</v>
      </c>
      <c r="B10" s="8" t="s">
        <v>99</v>
      </c>
      <c r="C10" s="13">
        <v>45888</v>
      </c>
      <c r="D10" s="21">
        <v>0.21671296296296297</v>
      </c>
      <c r="E10" s="8" t="s">
        <v>129</v>
      </c>
      <c r="F10" s="8">
        <f t="shared" si="1"/>
        <v>1</v>
      </c>
      <c r="G10" s="8" t="s">
        <v>199</v>
      </c>
      <c r="H10" s="8">
        <v>4</v>
      </c>
      <c r="I10" s="8"/>
      <c r="J10" s="8" t="s">
        <v>234</v>
      </c>
      <c r="K10" s="8"/>
      <c r="L10" s="8"/>
      <c r="M10" s="8"/>
      <c r="N10" s="8"/>
      <c r="O10" s="8" t="s">
        <v>142</v>
      </c>
      <c r="P10" s="8"/>
      <c r="Q10" s="8"/>
    </row>
    <row r="11" spans="1:17">
      <c r="A11" s="8">
        <f t="shared" si="0"/>
        <v>10</v>
      </c>
      <c r="B11" s="8" t="s">
        <v>99</v>
      </c>
      <c r="C11" s="13">
        <v>45888</v>
      </c>
      <c r="D11" s="21">
        <v>0.21692129629629631</v>
      </c>
      <c r="E11" s="8" t="s">
        <v>120</v>
      </c>
      <c r="F11" s="8">
        <f t="shared" si="1"/>
        <v>1</v>
      </c>
      <c r="G11" s="8" t="s">
        <v>201</v>
      </c>
      <c r="H11" s="8">
        <v>5</v>
      </c>
      <c r="I11" s="8"/>
      <c r="J11" s="8" t="s">
        <v>52</v>
      </c>
      <c r="K11" s="8"/>
      <c r="L11" s="8"/>
      <c r="M11" s="8"/>
      <c r="N11" s="8"/>
      <c r="O11" s="8" t="s">
        <v>142</v>
      </c>
      <c r="P11" s="8"/>
      <c r="Q11" s="8"/>
    </row>
    <row r="12" spans="1:17">
      <c r="A12" s="8">
        <f t="shared" si="0"/>
        <v>11</v>
      </c>
      <c r="B12" s="8" t="s">
        <v>99</v>
      </c>
      <c r="C12" s="13">
        <v>45889</v>
      </c>
      <c r="D12" s="21">
        <v>0.21721064814814814</v>
      </c>
      <c r="E12" s="8" t="s">
        <v>120</v>
      </c>
      <c r="F12" s="8">
        <f t="shared" si="1"/>
        <v>1</v>
      </c>
      <c r="G12" s="8" t="s">
        <v>200</v>
      </c>
      <c r="H12" s="8">
        <v>4</v>
      </c>
      <c r="I12" s="8"/>
      <c r="J12" s="8" t="s">
        <v>52</v>
      </c>
      <c r="K12" s="8"/>
      <c r="L12" s="8"/>
      <c r="M12" s="8"/>
      <c r="N12" s="8"/>
      <c r="O12" s="8" t="s">
        <v>142</v>
      </c>
      <c r="P12" s="8"/>
      <c r="Q12" s="8"/>
    </row>
    <row r="13" spans="1:17">
      <c r="A13" s="8">
        <f t="shared" si="0"/>
        <v>12</v>
      </c>
      <c r="B13" s="8" t="s">
        <v>99</v>
      </c>
      <c r="C13" s="13">
        <v>45889</v>
      </c>
      <c r="D13" s="21">
        <v>0.21758101851851852</v>
      </c>
      <c r="E13" s="8" t="s">
        <v>124</v>
      </c>
      <c r="F13" s="8">
        <f t="shared" si="1"/>
        <v>1</v>
      </c>
      <c r="G13" s="8" t="s">
        <v>199</v>
      </c>
      <c r="H13" s="8">
        <v>1</v>
      </c>
      <c r="I13" s="8"/>
      <c r="J13" s="8" t="s">
        <v>234</v>
      </c>
      <c r="K13" s="8"/>
      <c r="L13" s="8"/>
      <c r="M13" s="8"/>
      <c r="N13" s="8"/>
      <c r="O13" s="8" t="s">
        <v>142</v>
      </c>
      <c r="P13" s="8"/>
      <c r="Q13" s="8"/>
    </row>
    <row r="14" spans="1:17">
      <c r="A14" s="8">
        <f t="shared" si="0"/>
        <v>13</v>
      </c>
      <c r="B14" s="8" t="s">
        <v>134</v>
      </c>
      <c r="C14" s="13">
        <v>45890</v>
      </c>
      <c r="D14" s="21">
        <v>0.66197916666666667</v>
      </c>
      <c r="E14" s="8" t="s">
        <v>129</v>
      </c>
      <c r="F14" s="8">
        <f t="shared" si="1"/>
        <v>1</v>
      </c>
      <c r="G14" s="8" t="s">
        <v>199</v>
      </c>
      <c r="H14" s="8">
        <v>2</v>
      </c>
      <c r="I14" s="8" t="s">
        <v>235</v>
      </c>
      <c r="J14" s="8" t="s">
        <v>52</v>
      </c>
      <c r="K14" s="8"/>
      <c r="L14" s="8"/>
      <c r="M14" s="8"/>
      <c r="N14" s="8"/>
      <c r="O14" s="8" t="s">
        <v>142</v>
      </c>
      <c r="P14" s="8" t="s">
        <v>236</v>
      </c>
      <c r="Q14" s="8"/>
    </row>
    <row r="15" spans="1:17">
      <c r="A15" s="8">
        <f t="shared" si="0"/>
        <v>14</v>
      </c>
      <c r="B15" s="8" t="s">
        <v>40</v>
      </c>
      <c r="C15" s="13">
        <v>45890</v>
      </c>
      <c r="D15" s="21">
        <v>0.66232638888888884</v>
      </c>
      <c r="E15" s="8" t="s">
        <v>124</v>
      </c>
      <c r="F15" s="8">
        <f t="shared" si="1"/>
        <v>1</v>
      </c>
      <c r="G15" s="8" t="s">
        <v>200</v>
      </c>
      <c r="H15" s="8">
        <v>1</v>
      </c>
      <c r="I15" s="8" t="s">
        <v>237</v>
      </c>
      <c r="J15" s="8" t="s">
        <v>52</v>
      </c>
      <c r="K15" s="8"/>
      <c r="L15" s="8"/>
      <c r="M15" s="8"/>
      <c r="N15" s="8"/>
      <c r="O15" s="8" t="s">
        <v>142</v>
      </c>
      <c r="P15" s="8" t="s">
        <v>238</v>
      </c>
      <c r="Q15" s="8"/>
    </row>
    <row r="16" spans="1:17">
      <c r="A16" s="8">
        <f t="shared" si="0"/>
        <v>15</v>
      </c>
      <c r="B16" s="8" t="s">
        <v>119</v>
      </c>
      <c r="C16" s="13">
        <v>45891</v>
      </c>
      <c r="D16" s="21">
        <v>0.66265046296296293</v>
      </c>
      <c r="E16" s="8" t="s">
        <v>120</v>
      </c>
      <c r="F16" s="8">
        <f t="shared" si="1"/>
        <v>1</v>
      </c>
      <c r="G16" s="8" t="s">
        <v>194</v>
      </c>
      <c r="H16" s="8">
        <v>2</v>
      </c>
      <c r="I16" s="8" t="s">
        <v>239</v>
      </c>
      <c r="J16" s="8" t="s">
        <v>234</v>
      </c>
      <c r="K16" s="8"/>
      <c r="L16" s="8"/>
      <c r="M16" s="8"/>
      <c r="N16" s="8"/>
      <c r="O16" s="8" t="s">
        <v>142</v>
      </c>
      <c r="P16" s="8" t="s">
        <v>240</v>
      </c>
      <c r="Q16" s="8"/>
    </row>
    <row r="17" spans="1:17">
      <c r="A17" s="8">
        <f t="shared" si="0"/>
        <v>16</v>
      </c>
      <c r="B17" s="8" t="s">
        <v>119</v>
      </c>
      <c r="C17" s="13">
        <v>45891</v>
      </c>
      <c r="D17" s="21">
        <v>0.12885416666666666</v>
      </c>
      <c r="E17" s="8" t="s">
        <v>120</v>
      </c>
      <c r="F17" s="8">
        <f t="shared" si="1"/>
        <v>1</v>
      </c>
      <c r="G17" s="8" t="s">
        <v>194</v>
      </c>
      <c r="H17" s="8">
        <v>2</v>
      </c>
      <c r="I17" s="8" t="s">
        <v>241</v>
      </c>
      <c r="J17" s="8" t="s">
        <v>234</v>
      </c>
      <c r="K17" s="8"/>
      <c r="L17" s="8"/>
      <c r="M17" s="8"/>
      <c r="N17" s="8"/>
      <c r="O17" s="8" t="s">
        <v>142</v>
      </c>
      <c r="P17" s="8" t="s">
        <v>242</v>
      </c>
      <c r="Q17" s="8" t="s">
        <v>243</v>
      </c>
    </row>
    <row r="18" spans="1:17">
      <c r="A18" s="8">
        <f t="shared" si="0"/>
        <v>17</v>
      </c>
      <c r="B18" s="8" t="s">
        <v>119</v>
      </c>
      <c r="C18" s="13">
        <v>45891</v>
      </c>
      <c r="D18" s="21">
        <v>0.13541666666666666</v>
      </c>
      <c r="E18" s="8" t="s">
        <v>139</v>
      </c>
      <c r="F18" s="8">
        <f t="shared" si="1"/>
        <v>1</v>
      </c>
      <c r="G18" s="8" t="s">
        <v>201</v>
      </c>
      <c r="H18" s="8">
        <v>1</v>
      </c>
      <c r="I18" s="8" t="s">
        <v>244</v>
      </c>
      <c r="J18" s="8" t="s">
        <v>234</v>
      </c>
      <c r="K18" s="8"/>
      <c r="L18" s="8"/>
      <c r="M18" s="8"/>
      <c r="N18" s="8"/>
      <c r="O18" s="8" t="s">
        <v>142</v>
      </c>
      <c r="P18" s="8" t="s">
        <v>245</v>
      </c>
      <c r="Q18" s="8" t="s">
        <v>246</v>
      </c>
    </row>
    <row r="19" spans="1:17" ht="15">
      <c r="A19" s="8">
        <f>IF(A18="ID",1,A18+1)</f>
        <v>18</v>
      </c>
      <c r="B19" s="8" t="s">
        <v>40</v>
      </c>
      <c r="C19" s="13">
        <v>45896.543009259258</v>
      </c>
      <c r="D19" s="21"/>
      <c r="E19" s="8" t="s">
        <v>120</v>
      </c>
      <c r="F19" s="8">
        <f>IF(G19&lt;&gt;0,1,0)</f>
        <v>1</v>
      </c>
      <c r="G19" s="8" t="s">
        <v>198</v>
      </c>
      <c r="H19" s="8">
        <v>1</v>
      </c>
      <c r="I19" s="8" t="s">
        <v>247</v>
      </c>
      <c r="J19" s="8" t="s">
        <v>52</v>
      </c>
      <c r="K19" s="8"/>
      <c r="L19" s="8"/>
      <c r="M19" s="8"/>
      <c r="N19" s="8"/>
      <c r="O19" s="8" t="s">
        <v>142</v>
      </c>
      <c r="P19" s="8"/>
      <c r="Q19" s="8"/>
    </row>
    <row r="20" spans="1:17" ht="15">
      <c r="A20" s="8">
        <f>IF(A19="ID",1,A19+1)</f>
        <v>19</v>
      </c>
      <c r="B20" s="8" t="s">
        <v>48</v>
      </c>
      <c r="C20" s="13">
        <v>45897.273634259298</v>
      </c>
      <c r="D20" s="21"/>
      <c r="E20" s="8" t="s">
        <v>129</v>
      </c>
      <c r="F20" s="8">
        <f>IF(G20&lt;&gt;0,1,0)</f>
        <v>1</v>
      </c>
      <c r="G20" s="8" t="s">
        <v>194</v>
      </c>
      <c r="H20" s="8">
        <v>3</v>
      </c>
      <c r="I20" s="8">
        <v>12</v>
      </c>
      <c r="J20" s="8" t="s">
        <v>234</v>
      </c>
      <c r="K20" s="8"/>
      <c r="L20" s="8"/>
      <c r="M20" s="8"/>
      <c r="N20" s="8"/>
      <c r="O20" s="8" t="s">
        <v>142</v>
      </c>
      <c r="P20" s="8"/>
      <c r="Q20" s="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A33C-45AC-403C-B263-D546443B7DFC}">
  <sheetPr>
    <tabColor rgb="FF00B050"/>
  </sheetPr>
  <dimension ref="A1:M44"/>
  <sheetViews>
    <sheetView topLeftCell="C1" workbookViewId="0">
      <selection activeCell="C1" sqref="C1"/>
    </sheetView>
  </sheetViews>
  <sheetFormatPr defaultRowHeight="14.45"/>
  <cols>
    <col min="1" max="2" width="12.140625" bestFit="1" customWidth="1"/>
    <col min="3" max="3" width="14" bestFit="1" customWidth="1"/>
    <col min="4" max="4" width="10.7109375" bestFit="1" customWidth="1"/>
    <col min="5" max="5" width="10.7109375" customWidth="1"/>
    <col min="6" max="6" width="10.7109375" bestFit="1" customWidth="1"/>
    <col min="7" max="7" width="10.7109375" customWidth="1"/>
    <col min="8" max="8" width="10.7109375" bestFit="1" customWidth="1"/>
    <col min="9" max="12" width="11.42578125" bestFit="1" customWidth="1"/>
    <col min="13" max="13" width="14.85546875" bestFit="1" customWidth="1"/>
  </cols>
  <sheetData>
    <row r="1" spans="1:13" ht="42.95">
      <c r="A1" s="5" t="s">
        <v>104</v>
      </c>
      <c r="B1" s="4" t="s">
        <v>105</v>
      </c>
      <c r="C1" s="4" t="s">
        <v>0</v>
      </c>
      <c r="D1" s="4" t="s">
        <v>106</v>
      </c>
      <c r="E1" s="4" t="s">
        <v>107</v>
      </c>
      <c r="F1" s="4" t="s">
        <v>248</v>
      </c>
      <c r="G1" s="4" t="s">
        <v>249</v>
      </c>
      <c r="H1" s="4" t="s">
        <v>250</v>
      </c>
      <c r="I1" s="4" t="s">
        <v>114</v>
      </c>
      <c r="J1" s="4" t="s">
        <v>115</v>
      </c>
      <c r="K1" s="4" t="s">
        <v>116</v>
      </c>
      <c r="L1" s="4" t="s">
        <v>117</v>
      </c>
      <c r="M1" s="6" t="s">
        <v>251</v>
      </c>
    </row>
    <row r="2" spans="1:13">
      <c r="A2" s="8">
        <f t="shared" ref="A2:A30" si="0">IF(A1="ID",1,A1+1)</f>
        <v>1</v>
      </c>
      <c r="B2" s="8" t="s">
        <v>119</v>
      </c>
      <c r="C2" s="13">
        <v>45889</v>
      </c>
      <c r="D2" s="21">
        <v>0.15031249999999999</v>
      </c>
      <c r="E2" s="8" t="s">
        <v>124</v>
      </c>
      <c r="F2" s="8" t="s">
        <v>252</v>
      </c>
      <c r="G2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2" s="8"/>
      <c r="I2" s="8"/>
      <c r="J2" s="8"/>
      <c r="K2" s="8" t="s">
        <v>142</v>
      </c>
      <c r="L2" s="8"/>
      <c r="M2" s="7"/>
    </row>
    <row r="3" spans="1:13">
      <c r="A3" s="8">
        <f t="shared" si="0"/>
        <v>2</v>
      </c>
      <c r="B3" s="8" t="s">
        <v>119</v>
      </c>
      <c r="C3" s="13">
        <v>45889</v>
      </c>
      <c r="D3" s="21">
        <v>0.16055555555555556</v>
      </c>
      <c r="E3" s="8" t="s">
        <v>124</v>
      </c>
      <c r="F3" s="8" t="s">
        <v>253</v>
      </c>
      <c r="G3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3" s="8"/>
      <c r="I3" s="8"/>
      <c r="J3" s="8" t="s">
        <v>254</v>
      </c>
      <c r="K3" s="8" t="s">
        <v>142</v>
      </c>
      <c r="L3" s="8" t="s">
        <v>255</v>
      </c>
      <c r="M3" s="8">
        <v>87019247106</v>
      </c>
    </row>
    <row r="4" spans="1:13">
      <c r="A4" s="8">
        <f t="shared" si="0"/>
        <v>3</v>
      </c>
      <c r="B4" s="8" t="s">
        <v>119</v>
      </c>
      <c r="C4" s="13">
        <v>45889</v>
      </c>
      <c r="D4" s="21">
        <v>0.15031249999999999</v>
      </c>
      <c r="E4" s="8" t="s">
        <v>129</v>
      </c>
      <c r="F4" s="8" t="s">
        <v>252</v>
      </c>
      <c r="G4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4" s="8"/>
      <c r="I4" s="8"/>
      <c r="J4" s="8"/>
      <c r="K4" s="8" t="s">
        <v>142</v>
      </c>
      <c r="L4" s="8"/>
      <c r="M4" s="8"/>
    </row>
    <row r="5" spans="1:13">
      <c r="A5" s="8">
        <f t="shared" si="0"/>
        <v>4</v>
      </c>
      <c r="B5" s="8" t="s">
        <v>119</v>
      </c>
      <c r="C5" s="13">
        <v>45890</v>
      </c>
      <c r="D5" s="21">
        <v>0.16055555555555556</v>
      </c>
      <c r="E5" s="8" t="s">
        <v>129</v>
      </c>
      <c r="F5" s="8" t="s">
        <v>253</v>
      </c>
      <c r="G5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5" s="8"/>
      <c r="I5" s="8"/>
      <c r="J5" s="8" t="s">
        <v>254</v>
      </c>
      <c r="K5" s="8" t="s">
        <v>142</v>
      </c>
      <c r="L5" s="8" t="s">
        <v>255</v>
      </c>
      <c r="M5" s="8">
        <v>87019247106</v>
      </c>
    </row>
    <row r="6" spans="1:13">
      <c r="A6" s="8">
        <f t="shared" si="0"/>
        <v>5</v>
      </c>
      <c r="B6" s="8" t="s">
        <v>40</v>
      </c>
      <c r="C6" s="13">
        <v>45890</v>
      </c>
      <c r="D6" s="21">
        <v>0.19376157407407407</v>
      </c>
      <c r="E6" s="8" t="s">
        <v>129</v>
      </c>
      <c r="F6" s="8" t="s">
        <v>256</v>
      </c>
      <c r="G6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Төмен/Низкий</v>
      </c>
      <c r="H6" s="8"/>
      <c r="I6" s="8"/>
      <c r="J6" s="8"/>
      <c r="K6" s="8" t="s">
        <v>142</v>
      </c>
      <c r="L6" s="8"/>
      <c r="M6" s="8"/>
    </row>
    <row r="7" spans="1:13">
      <c r="A7" s="8">
        <f t="shared" si="0"/>
        <v>6</v>
      </c>
      <c r="B7" s="8" t="s">
        <v>99</v>
      </c>
      <c r="C7" s="13">
        <v>45890</v>
      </c>
      <c r="D7" s="21">
        <v>0.20034722222222223</v>
      </c>
      <c r="E7" s="8" t="s">
        <v>129</v>
      </c>
      <c r="F7" s="8" t="s">
        <v>257</v>
      </c>
      <c r="G7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Төмен/Низкий</v>
      </c>
      <c r="H7" s="8"/>
      <c r="I7" s="8"/>
      <c r="J7" s="8"/>
      <c r="K7" s="8" t="s">
        <v>142</v>
      </c>
      <c r="L7" s="8"/>
      <c r="M7" s="8"/>
    </row>
    <row r="8" spans="1:13">
      <c r="A8" s="8">
        <f t="shared" si="0"/>
        <v>7</v>
      </c>
      <c r="B8" s="8" t="s">
        <v>99</v>
      </c>
      <c r="C8" s="13">
        <v>45883</v>
      </c>
      <c r="D8" s="21">
        <v>0.21807870370370369</v>
      </c>
      <c r="E8" s="8" t="s">
        <v>124</v>
      </c>
      <c r="F8" s="8" t="s">
        <v>258</v>
      </c>
      <c r="G8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8" s="8"/>
      <c r="I8" s="8"/>
      <c r="J8" s="8"/>
      <c r="K8" s="8" t="s">
        <v>142</v>
      </c>
      <c r="L8" s="8"/>
      <c r="M8" s="8"/>
    </row>
    <row r="9" spans="1:13">
      <c r="A9" s="8">
        <f t="shared" si="0"/>
        <v>8</v>
      </c>
      <c r="B9" s="8" t="s">
        <v>119</v>
      </c>
      <c r="C9" s="13">
        <v>45883</v>
      </c>
      <c r="D9" s="21">
        <v>0.21824074074074074</v>
      </c>
      <c r="E9" s="8" t="s">
        <v>129</v>
      </c>
      <c r="F9" s="8" t="s">
        <v>258</v>
      </c>
      <c r="G9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9" s="8"/>
      <c r="I9" s="8"/>
      <c r="J9" s="8"/>
      <c r="K9" s="8" t="s">
        <v>142</v>
      </c>
      <c r="L9" s="8"/>
      <c r="M9" s="8"/>
    </row>
    <row r="10" spans="1:13">
      <c r="A10" s="8">
        <f t="shared" si="0"/>
        <v>9</v>
      </c>
      <c r="B10" s="8" t="s">
        <v>99</v>
      </c>
      <c r="C10" s="13">
        <v>45883</v>
      </c>
      <c r="D10" s="21">
        <v>0.2185300925925926</v>
      </c>
      <c r="E10" s="8" t="s">
        <v>129</v>
      </c>
      <c r="F10" s="8" t="s">
        <v>259</v>
      </c>
      <c r="G10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10" s="8"/>
      <c r="I10" s="8"/>
      <c r="J10" s="8"/>
      <c r="K10" s="8" t="s">
        <v>142</v>
      </c>
      <c r="L10" s="8"/>
      <c r="M10" s="8"/>
    </row>
    <row r="11" spans="1:13">
      <c r="A11" s="8">
        <f t="shared" si="0"/>
        <v>10</v>
      </c>
      <c r="B11" s="8" t="s">
        <v>99</v>
      </c>
      <c r="C11" s="13">
        <v>45883</v>
      </c>
      <c r="D11" s="21">
        <v>0.21876157407407407</v>
      </c>
      <c r="E11" s="8" t="s">
        <v>124</v>
      </c>
      <c r="F11" s="8" t="s">
        <v>260</v>
      </c>
      <c r="G11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11" s="8"/>
      <c r="I11" s="8"/>
      <c r="J11" s="8"/>
      <c r="K11" s="8" t="s">
        <v>142</v>
      </c>
      <c r="L11" s="8"/>
      <c r="M11" s="8"/>
    </row>
    <row r="12" spans="1:13">
      <c r="A12" s="8">
        <f t="shared" si="0"/>
        <v>11</v>
      </c>
      <c r="B12" s="8" t="s">
        <v>99</v>
      </c>
      <c r="C12" s="13">
        <v>45884</v>
      </c>
      <c r="D12" s="21">
        <v>0.21895833333333334</v>
      </c>
      <c r="E12" s="8" t="s">
        <v>124</v>
      </c>
      <c r="F12" s="8" t="s">
        <v>257</v>
      </c>
      <c r="G12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Төмен/Низкий</v>
      </c>
      <c r="H12" s="8"/>
      <c r="I12" s="8"/>
      <c r="J12" s="8"/>
      <c r="K12" s="8" t="s">
        <v>142</v>
      </c>
      <c r="L12" s="8"/>
      <c r="M12" s="8"/>
    </row>
    <row r="13" spans="1:13">
      <c r="A13" s="8">
        <f t="shared" si="0"/>
        <v>12</v>
      </c>
      <c r="B13" s="8" t="s">
        <v>134</v>
      </c>
      <c r="C13" s="13">
        <v>45884</v>
      </c>
      <c r="D13" s="21">
        <v>0.21910879629629629</v>
      </c>
      <c r="E13" s="8" t="s">
        <v>124</v>
      </c>
      <c r="F13" s="8" t="s">
        <v>252</v>
      </c>
      <c r="G13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13" s="8"/>
      <c r="I13" s="8"/>
      <c r="J13" s="8"/>
      <c r="K13" s="8" t="s">
        <v>142</v>
      </c>
      <c r="L13" s="8"/>
      <c r="M13" s="8"/>
    </row>
    <row r="14" spans="1:13">
      <c r="A14" s="8">
        <f t="shared" si="0"/>
        <v>13</v>
      </c>
      <c r="B14" s="8" t="s">
        <v>99</v>
      </c>
      <c r="C14" s="13">
        <v>45885</v>
      </c>
      <c r="D14" s="21">
        <v>0.21939814814814815</v>
      </c>
      <c r="E14" s="8" t="s">
        <v>129</v>
      </c>
      <c r="F14" s="8" t="s">
        <v>260</v>
      </c>
      <c r="G14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14" s="8"/>
      <c r="I14" s="8"/>
      <c r="J14" s="8"/>
      <c r="K14" s="8" t="s">
        <v>142</v>
      </c>
      <c r="L14" s="8"/>
      <c r="M14" s="8"/>
    </row>
    <row r="15" spans="1:13">
      <c r="A15" s="8">
        <f t="shared" si="0"/>
        <v>14</v>
      </c>
      <c r="B15" s="8" t="s">
        <v>134</v>
      </c>
      <c r="C15" s="13">
        <v>45885</v>
      </c>
      <c r="D15" s="21">
        <v>0.21961805555555555</v>
      </c>
      <c r="E15" s="8" t="s">
        <v>120</v>
      </c>
      <c r="F15" s="8" t="s">
        <v>92</v>
      </c>
      <c r="G15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15" s="8"/>
      <c r="I15" s="8"/>
      <c r="J15" s="8"/>
      <c r="K15" s="8" t="s">
        <v>142</v>
      </c>
      <c r="L15" s="8"/>
      <c r="M15" s="8"/>
    </row>
    <row r="16" spans="1:13">
      <c r="A16" s="8">
        <f t="shared" si="0"/>
        <v>15</v>
      </c>
      <c r="B16" s="8" t="s">
        <v>99</v>
      </c>
      <c r="C16" s="13">
        <v>45886</v>
      </c>
      <c r="D16" s="21">
        <v>0.21987268518518518</v>
      </c>
      <c r="E16" s="8" t="s">
        <v>129</v>
      </c>
      <c r="F16" s="8" t="s">
        <v>257</v>
      </c>
      <c r="G16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Төмен/Низкий</v>
      </c>
      <c r="H16" s="8"/>
      <c r="I16" s="8"/>
      <c r="J16" s="8"/>
      <c r="K16" s="8" t="s">
        <v>142</v>
      </c>
      <c r="L16" s="8"/>
      <c r="M16" s="8"/>
    </row>
    <row r="17" spans="1:13">
      <c r="A17" s="8">
        <f t="shared" si="0"/>
        <v>16</v>
      </c>
      <c r="B17" s="8" t="s">
        <v>99</v>
      </c>
      <c r="C17" s="13">
        <v>45886</v>
      </c>
      <c r="D17" s="21">
        <v>0.22016203703703704</v>
      </c>
      <c r="E17" s="8" t="s">
        <v>120</v>
      </c>
      <c r="F17" s="8" t="s">
        <v>260</v>
      </c>
      <c r="G17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17" s="8"/>
      <c r="I17" s="8"/>
      <c r="J17" s="8"/>
      <c r="K17" s="8" t="s">
        <v>142</v>
      </c>
      <c r="L17" s="8"/>
      <c r="M17" s="8"/>
    </row>
    <row r="18" spans="1:13">
      <c r="A18" s="8">
        <f t="shared" si="0"/>
        <v>17</v>
      </c>
      <c r="B18" s="8" t="s">
        <v>99</v>
      </c>
      <c r="C18" s="13">
        <v>45887</v>
      </c>
      <c r="D18" s="21">
        <v>0.22059027777777779</v>
      </c>
      <c r="E18" s="8" t="s">
        <v>120</v>
      </c>
      <c r="F18" s="8" t="s">
        <v>92</v>
      </c>
      <c r="G18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18" s="8"/>
      <c r="I18" s="8"/>
      <c r="J18" s="8"/>
      <c r="K18" s="8" t="s">
        <v>142</v>
      </c>
      <c r="L18" s="8"/>
      <c r="M18" s="8"/>
    </row>
    <row r="19" spans="1:13">
      <c r="A19" s="8">
        <f t="shared" si="0"/>
        <v>18</v>
      </c>
      <c r="B19" s="8" t="s">
        <v>99</v>
      </c>
      <c r="C19" s="13">
        <v>45887</v>
      </c>
      <c r="D19" s="21">
        <v>0.2207175925925926</v>
      </c>
      <c r="E19" s="8" t="s">
        <v>129</v>
      </c>
      <c r="F19" s="8" t="s">
        <v>256</v>
      </c>
      <c r="G19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Төмен/Низкий</v>
      </c>
      <c r="H19" s="8"/>
      <c r="I19" s="8"/>
      <c r="J19" s="8"/>
      <c r="K19" s="8" t="s">
        <v>142</v>
      </c>
      <c r="L19" s="8"/>
      <c r="M19" s="8"/>
    </row>
    <row r="20" spans="1:13">
      <c r="A20" s="8">
        <f t="shared" si="0"/>
        <v>19</v>
      </c>
      <c r="B20" s="8" t="s">
        <v>119</v>
      </c>
      <c r="C20" s="13">
        <v>45888</v>
      </c>
      <c r="D20" s="21">
        <v>0.22084490740740742</v>
      </c>
      <c r="E20" s="8" t="s">
        <v>124</v>
      </c>
      <c r="F20" s="8" t="s">
        <v>252</v>
      </c>
      <c r="G20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20" s="8"/>
      <c r="I20" s="8"/>
      <c r="J20" s="8"/>
      <c r="K20" s="8" t="s">
        <v>142</v>
      </c>
      <c r="L20" s="8"/>
      <c r="M20" s="8"/>
    </row>
    <row r="21" spans="1:13">
      <c r="A21" s="8">
        <f t="shared" si="0"/>
        <v>20</v>
      </c>
      <c r="B21" s="8" t="s">
        <v>99</v>
      </c>
      <c r="C21" s="13">
        <v>45888</v>
      </c>
      <c r="D21" s="21">
        <v>0.2210300925925926</v>
      </c>
      <c r="E21" s="8" t="s">
        <v>129</v>
      </c>
      <c r="F21" s="8" t="s">
        <v>257</v>
      </c>
      <c r="G21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Төмен/Низкий</v>
      </c>
      <c r="H21" s="8"/>
      <c r="I21" s="8"/>
      <c r="J21" s="8"/>
      <c r="K21" s="8" t="s">
        <v>142</v>
      </c>
      <c r="L21" s="8"/>
      <c r="M21" s="8"/>
    </row>
    <row r="22" spans="1:13">
      <c r="A22" s="8">
        <f t="shared" si="0"/>
        <v>21</v>
      </c>
      <c r="B22" s="8" t="s">
        <v>119</v>
      </c>
      <c r="C22" s="13">
        <v>45889</v>
      </c>
      <c r="D22" s="21">
        <v>0.3856134259259259</v>
      </c>
      <c r="E22" s="8" t="s">
        <v>129</v>
      </c>
      <c r="F22" s="8" t="s">
        <v>253</v>
      </c>
      <c r="G22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22" s="8"/>
      <c r="I22" s="8"/>
      <c r="J22" s="8"/>
      <c r="K22" s="8" t="s">
        <v>142</v>
      </c>
      <c r="L22" s="8">
        <v>43355</v>
      </c>
      <c r="M22" s="8">
        <v>465656</v>
      </c>
    </row>
    <row r="23" spans="1:13">
      <c r="A23" s="8">
        <f t="shared" si="0"/>
        <v>22</v>
      </c>
      <c r="B23" s="8" t="s">
        <v>119</v>
      </c>
      <c r="C23" s="13">
        <v>45889</v>
      </c>
      <c r="D23" s="21">
        <v>0.45878472222222222</v>
      </c>
      <c r="E23" s="8" t="s">
        <v>129</v>
      </c>
      <c r="F23" s="8" t="s">
        <v>253</v>
      </c>
      <c r="G23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23" s="8"/>
      <c r="I23" s="8"/>
      <c r="J23" s="8"/>
      <c r="K23" s="8" t="s">
        <v>142</v>
      </c>
      <c r="L23" s="8" t="s">
        <v>261</v>
      </c>
      <c r="M23" s="8">
        <v>87019247106</v>
      </c>
    </row>
    <row r="24" spans="1:13">
      <c r="A24" s="8">
        <f t="shared" si="0"/>
        <v>23</v>
      </c>
      <c r="B24" s="8" t="s">
        <v>119</v>
      </c>
      <c r="C24" s="13">
        <v>45890</v>
      </c>
      <c r="D24" s="21">
        <v>0.52807870370370369</v>
      </c>
      <c r="E24" s="8" t="s">
        <v>120</v>
      </c>
      <c r="F24" s="8" t="s">
        <v>252</v>
      </c>
      <c r="G24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24" s="8"/>
      <c r="I24" s="8"/>
      <c r="J24" s="8"/>
      <c r="K24" s="8" t="s">
        <v>142</v>
      </c>
      <c r="L24" s="8"/>
      <c r="M24" s="8"/>
    </row>
    <row r="25" spans="1:13">
      <c r="A25" s="8">
        <f t="shared" si="0"/>
        <v>24</v>
      </c>
      <c r="B25" s="8" t="s">
        <v>48</v>
      </c>
      <c r="C25" s="13">
        <v>45890</v>
      </c>
      <c r="D25" s="21">
        <v>0.66296296296296298</v>
      </c>
      <c r="E25" s="8" t="s">
        <v>120</v>
      </c>
      <c r="F25" s="8" t="s">
        <v>253</v>
      </c>
      <c r="G25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25" s="8"/>
      <c r="I25" s="8"/>
      <c r="J25" s="8"/>
      <c r="K25" s="8" t="s">
        <v>142</v>
      </c>
      <c r="L25" s="8" t="s">
        <v>262</v>
      </c>
      <c r="M25" s="8"/>
    </row>
    <row r="26" spans="1:13">
      <c r="A26" s="8">
        <f t="shared" si="0"/>
        <v>25</v>
      </c>
      <c r="B26" s="8" t="s">
        <v>134</v>
      </c>
      <c r="C26" s="13">
        <v>45891</v>
      </c>
      <c r="D26" s="21">
        <v>0.66321759259259261</v>
      </c>
      <c r="E26" s="8" t="s">
        <v>129</v>
      </c>
      <c r="F26" s="8" t="s">
        <v>259</v>
      </c>
      <c r="G26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26" s="8"/>
      <c r="I26" s="8"/>
      <c r="J26" s="8"/>
      <c r="K26" s="8" t="s">
        <v>142</v>
      </c>
      <c r="L26" s="8" t="s">
        <v>263</v>
      </c>
      <c r="M26" s="8"/>
    </row>
    <row r="27" spans="1:13">
      <c r="A27" s="8">
        <f t="shared" si="0"/>
        <v>26</v>
      </c>
      <c r="B27" s="8" t="s">
        <v>48</v>
      </c>
      <c r="C27" s="13">
        <v>45891</v>
      </c>
      <c r="D27" s="21">
        <v>0.66339120370370375</v>
      </c>
      <c r="E27" s="8" t="s">
        <v>124</v>
      </c>
      <c r="F27" s="8" t="s">
        <v>257</v>
      </c>
      <c r="G27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Төмен/Низкий</v>
      </c>
      <c r="H27" s="8"/>
      <c r="I27" s="8"/>
      <c r="J27" s="8"/>
      <c r="K27" s="8" t="s">
        <v>142</v>
      </c>
      <c r="L27" s="8" t="s">
        <v>264</v>
      </c>
      <c r="M27" s="8"/>
    </row>
    <row r="28" spans="1:13">
      <c r="A28" s="8">
        <f t="shared" si="0"/>
        <v>27</v>
      </c>
      <c r="B28" s="8" t="s">
        <v>119</v>
      </c>
      <c r="C28" s="13">
        <v>45891</v>
      </c>
      <c r="D28" s="21">
        <v>0.72531250000000003</v>
      </c>
      <c r="E28" s="8" t="s">
        <v>156</v>
      </c>
      <c r="F28" s="8" t="s">
        <v>256</v>
      </c>
      <c r="G28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Төмен/Низкий</v>
      </c>
      <c r="H28" s="8"/>
      <c r="I28" s="8"/>
      <c r="J28" s="8"/>
      <c r="K28" s="8"/>
      <c r="L28" s="8" t="s">
        <v>265</v>
      </c>
      <c r="M28" s="8" t="s">
        <v>266</v>
      </c>
    </row>
    <row r="29" spans="1:13">
      <c r="A29" s="8">
        <f t="shared" si="0"/>
        <v>28</v>
      </c>
      <c r="B29" s="8" t="s">
        <v>64</v>
      </c>
      <c r="C29" s="13">
        <v>45892</v>
      </c>
      <c r="D29" s="21">
        <v>0.44996527777777778</v>
      </c>
      <c r="E29" s="8" t="s">
        <v>139</v>
      </c>
      <c r="F29" s="8" t="s">
        <v>253</v>
      </c>
      <c r="G29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29" s="8"/>
      <c r="I29" s="8"/>
      <c r="J29" s="8"/>
      <c r="K29" s="8"/>
      <c r="L29" s="8"/>
      <c r="M29" s="8"/>
    </row>
    <row r="30" spans="1:13">
      <c r="A30" s="8">
        <f t="shared" si="0"/>
        <v>29</v>
      </c>
      <c r="B30" s="8" t="s">
        <v>134</v>
      </c>
      <c r="C30" s="13">
        <v>45892</v>
      </c>
      <c r="D30" s="21" t="s">
        <v>267</v>
      </c>
      <c r="E30" s="8" t="s">
        <v>139</v>
      </c>
      <c r="F30" s="8" t="s">
        <v>252</v>
      </c>
      <c r="G30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30" s="8"/>
      <c r="I30" s="8"/>
      <c r="J30" s="8"/>
      <c r="K30" s="8"/>
      <c r="L30" s="8"/>
      <c r="M30" s="8"/>
    </row>
    <row r="31" spans="1:13" ht="15">
      <c r="A31" s="8">
        <f>IF(A30="ID",1,A30+1)</f>
        <v>30</v>
      </c>
      <c r="B31" s="8" t="s">
        <v>48</v>
      </c>
      <c r="C31" s="13">
        <v>45897</v>
      </c>
      <c r="D31" s="21" t="s">
        <v>268</v>
      </c>
      <c r="E31" s="8" t="s">
        <v>139</v>
      </c>
      <c r="F31" s="8" t="s">
        <v>253</v>
      </c>
      <c r="G31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31" s="8"/>
      <c r="I31" s="8"/>
      <c r="J31" s="8"/>
      <c r="K31" s="8" t="s">
        <v>142</v>
      </c>
      <c r="L31" s="8"/>
      <c r="M31" s="8"/>
    </row>
    <row r="32" spans="1:13" ht="15">
      <c r="A32" s="8">
        <f>IF(A31="ID",1,A31+1)</f>
        <v>31</v>
      </c>
      <c r="B32" s="8" t="s">
        <v>134</v>
      </c>
      <c r="C32" s="13">
        <v>45897</v>
      </c>
      <c r="D32" s="21" t="s">
        <v>267</v>
      </c>
      <c r="E32" s="8" t="s">
        <v>129</v>
      </c>
      <c r="F32" s="8" t="s">
        <v>258</v>
      </c>
      <c r="G32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32" s="8"/>
      <c r="I32" s="8"/>
      <c r="J32" s="8"/>
      <c r="K32" s="8" t="s">
        <v>142</v>
      </c>
      <c r="L32" s="8"/>
      <c r="M32" s="8"/>
    </row>
    <row r="33" spans="1:13" ht="15">
      <c r="A33" s="8">
        <f>IF(A32="ID",1,A32+1)</f>
        <v>32</v>
      </c>
      <c r="B33" s="8" t="s">
        <v>134</v>
      </c>
      <c r="C33" s="13">
        <v>45897</v>
      </c>
      <c r="D33" s="21" t="s">
        <v>267</v>
      </c>
      <c r="E33" s="8" t="s">
        <v>120</v>
      </c>
      <c r="F33" s="8" t="s">
        <v>252</v>
      </c>
      <c r="G33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33" s="8"/>
      <c r="I33" s="8"/>
      <c r="J33" s="8"/>
      <c r="K33" s="8" t="s">
        <v>142</v>
      </c>
      <c r="L33" s="8"/>
      <c r="M33" s="8"/>
    </row>
    <row r="34" spans="1:13" ht="15">
      <c r="A34" s="8">
        <f>IF(A33="ID",1,A33+1)</f>
        <v>33</v>
      </c>
      <c r="B34" s="8" t="s">
        <v>48</v>
      </c>
      <c r="C34" s="13">
        <v>45897</v>
      </c>
      <c r="D34" s="21" t="s">
        <v>267</v>
      </c>
      <c r="E34" s="8" t="s">
        <v>129</v>
      </c>
      <c r="F34" s="8" t="s">
        <v>252</v>
      </c>
      <c r="G34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34" s="8"/>
      <c r="I34" s="8"/>
      <c r="J34" s="8"/>
      <c r="K34" s="8" t="s">
        <v>142</v>
      </c>
      <c r="L34" s="8"/>
      <c r="M34" s="8"/>
    </row>
    <row r="35" spans="1:13" ht="15">
      <c r="A35" s="8">
        <f>IF(A34="ID",1,A34+1)</f>
        <v>34</v>
      </c>
      <c r="B35" s="8" t="s">
        <v>40</v>
      </c>
      <c r="C35" s="13">
        <v>45897</v>
      </c>
      <c r="D35" s="21">
        <v>45897.274525462999</v>
      </c>
      <c r="E35" s="8" t="s">
        <v>139</v>
      </c>
      <c r="F35" s="8" t="s">
        <v>252</v>
      </c>
      <c r="G35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35" s="8"/>
      <c r="I35" s="8"/>
      <c r="J35" s="8"/>
      <c r="K35" s="8" t="s">
        <v>142</v>
      </c>
      <c r="L35" s="8"/>
      <c r="M35" s="8"/>
    </row>
    <row r="36" spans="1:13" ht="15">
      <c r="A36" s="8">
        <f>IF(A35="ID",1,A35+1)</f>
        <v>35</v>
      </c>
      <c r="B36" s="8" t="s">
        <v>48</v>
      </c>
      <c r="C36" s="13">
        <v>45897</v>
      </c>
      <c r="D36" s="21" t="s">
        <v>267</v>
      </c>
      <c r="E36" s="8" t="s">
        <v>129</v>
      </c>
      <c r="F36" s="8" t="s">
        <v>252</v>
      </c>
      <c r="G36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36" s="8"/>
      <c r="I36" s="8"/>
      <c r="J36" s="8"/>
      <c r="K36" s="8" t="s">
        <v>142</v>
      </c>
      <c r="L36" s="8"/>
      <c r="M36" s="8"/>
    </row>
    <row r="37" spans="1:13" ht="15">
      <c r="A37" s="8">
        <f>IF(A36="ID",1,A36+1)</f>
        <v>36</v>
      </c>
      <c r="B37" s="8" t="s">
        <v>48</v>
      </c>
      <c r="C37" s="13">
        <v>45897</v>
      </c>
      <c r="D37" s="21">
        <v>0.28418981481481481</v>
      </c>
      <c r="E37" s="8" t="s">
        <v>129</v>
      </c>
      <c r="F37" s="8" t="s">
        <v>256</v>
      </c>
      <c r="G37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Төмен/Низкий</v>
      </c>
      <c r="H37" s="8"/>
      <c r="I37" s="8"/>
      <c r="J37" s="8"/>
      <c r="K37" s="8" t="s">
        <v>142</v>
      </c>
      <c r="L37" s="8"/>
      <c r="M37" s="8"/>
    </row>
    <row r="38" spans="1:13" ht="15">
      <c r="A38" s="8">
        <f>IF(A37="ID",1,A37+1)</f>
        <v>37</v>
      </c>
      <c r="B38" s="8" t="s">
        <v>119</v>
      </c>
      <c r="C38" s="13">
        <v>45897</v>
      </c>
      <c r="D38" s="21">
        <v>45897.429768518501</v>
      </c>
      <c r="E38" s="8" t="s">
        <v>120</v>
      </c>
      <c r="F38" s="8" t="s">
        <v>253</v>
      </c>
      <c r="G38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38" s="8"/>
      <c r="I38" s="8"/>
      <c r="J38" s="8"/>
      <c r="K38" s="8" t="s">
        <v>142</v>
      </c>
      <c r="L38" s="8"/>
      <c r="M38" s="8"/>
    </row>
    <row r="39" spans="1:13" ht="15">
      <c r="A39" s="8">
        <f>IF(A38="ID",1,A38+1)</f>
        <v>38</v>
      </c>
      <c r="B39" s="8" t="s">
        <v>138</v>
      </c>
      <c r="C39" s="13">
        <v>45897</v>
      </c>
      <c r="D39" s="21">
        <v>45897.439039351899</v>
      </c>
      <c r="E39" s="8" t="s">
        <v>120</v>
      </c>
      <c r="F39" s="8" t="s">
        <v>92</v>
      </c>
      <c r="G39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39" s="8"/>
      <c r="I39" s="8"/>
      <c r="J39" s="8"/>
      <c r="K39" s="8" t="s">
        <v>142</v>
      </c>
      <c r="L39" s="8"/>
      <c r="M39" s="8"/>
    </row>
    <row r="40" spans="1:13" ht="15">
      <c r="A40" s="8">
        <f>IF(A39="ID",1,A39+1)</f>
        <v>39</v>
      </c>
      <c r="B40" s="8" t="s">
        <v>160</v>
      </c>
      <c r="C40" s="13">
        <v>45897</v>
      </c>
      <c r="D40" s="21">
        <v>45897.439247685201</v>
      </c>
      <c r="E40" s="8" t="s">
        <v>129</v>
      </c>
      <c r="F40" s="8" t="s">
        <v>259</v>
      </c>
      <c r="G40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40" s="8"/>
      <c r="I40" s="8"/>
      <c r="J40" s="8"/>
      <c r="K40" s="8" t="s">
        <v>142</v>
      </c>
      <c r="L40" s="8"/>
      <c r="M40" s="8"/>
    </row>
    <row r="41" spans="1:13" ht="15">
      <c r="A41" s="8">
        <f>IF(A40="ID",1,A40+1)</f>
        <v>40</v>
      </c>
      <c r="B41" s="8" t="s">
        <v>137</v>
      </c>
      <c r="C41" s="13">
        <v>45897</v>
      </c>
      <c r="D41" s="21">
        <v>45897.439444444397</v>
      </c>
      <c r="E41" s="8" t="s">
        <v>120</v>
      </c>
      <c r="F41" s="8" t="s">
        <v>252</v>
      </c>
      <c r="G41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41" s="8"/>
      <c r="I41" s="8"/>
      <c r="J41" s="8"/>
      <c r="K41" s="8" t="s">
        <v>142</v>
      </c>
      <c r="L41" s="8"/>
      <c r="M41" s="8"/>
    </row>
    <row r="42" spans="1:13" ht="15">
      <c r="A42" s="8">
        <f>IF(A41="ID",1,A41+1)</f>
        <v>41</v>
      </c>
      <c r="B42" s="8" t="s">
        <v>162</v>
      </c>
      <c r="C42" s="13">
        <v>45897</v>
      </c>
      <c r="D42" s="21">
        <v>45897.439629629604</v>
      </c>
      <c r="E42" s="8" t="s">
        <v>129</v>
      </c>
      <c r="F42" s="8" t="s">
        <v>257</v>
      </c>
      <c r="G42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Төмен/Низкий</v>
      </c>
      <c r="H42" s="8"/>
      <c r="I42" s="8"/>
      <c r="J42" s="8"/>
      <c r="K42" s="8" t="s">
        <v>142</v>
      </c>
      <c r="L42" s="8"/>
      <c r="M42" s="8"/>
    </row>
    <row r="43" spans="1:13" ht="15">
      <c r="A43" s="8">
        <f>IF(A42="ID",1,A42+1)</f>
        <v>42</v>
      </c>
      <c r="B43" s="8" t="s">
        <v>175</v>
      </c>
      <c r="C43" s="13">
        <v>45897</v>
      </c>
      <c r="D43" s="21">
        <v>45897.439849536997</v>
      </c>
      <c r="E43" s="8" t="s">
        <v>120</v>
      </c>
      <c r="F43" s="8" t="s">
        <v>260</v>
      </c>
      <c r="G43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Жоғары/Высокий</v>
      </c>
      <c r="H43" s="8"/>
      <c r="I43" s="8"/>
      <c r="J43" s="8"/>
      <c r="K43" s="8" t="s">
        <v>142</v>
      </c>
      <c r="L43" s="8"/>
      <c r="M43" s="8"/>
    </row>
    <row r="44" spans="1:13" ht="15">
      <c r="A44" s="8">
        <f>IF(A43="ID",1,A43+1)</f>
        <v>43</v>
      </c>
      <c r="B44" s="8" t="s">
        <v>54</v>
      </c>
      <c r="C44" s="13">
        <v>45897</v>
      </c>
      <c r="D44" s="21">
        <v>45897.440462963001</v>
      </c>
      <c r="E44" s="8" t="s">
        <v>120</v>
      </c>
      <c r="F44" s="8" t="s">
        <v>252</v>
      </c>
      <c r="G44" s="8" t="str">
        <f>IF(OR(S4_Питание[[#This Row],[Тип проблемы]]="Кезек &gt; 10 минут / Очереди &gt; 10 мин", S4_Питание[[#This Row],[Тип проблемы]]="Тамақтанудың бірсарындығы / Однообразие питания", S4_Питание[[#This Row],[Тип проблемы]]="Тамақ үлестірудің әлсіз ұйымдастырылуы / Слабая организация раздачи"),"Төмен/Низкий", IF(OR(S4_Питание[[#This Row],[Тип проблемы]]="Салқын тағамдар / Блюда холодные", S4_Питание[[#This Row],[Тип проблемы]]="Тәтті сусындардың (газдалған) сатылуы / Продажа сладких (газированных) напитков"),"Орташа/Средний","Жоғары/Высокий"))</f>
        <v>Орташа/Средний</v>
      </c>
      <c r="H44" s="8"/>
      <c r="I44" s="8"/>
      <c r="J44" s="8"/>
      <c r="K44" s="8" t="s">
        <v>142</v>
      </c>
      <c r="L44" s="8"/>
      <c r="M44" s="8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C7225-66CA-4A85-8166-0F2D1EB62944}">
  <sheetPr>
    <tabColor rgb="FF00B050"/>
  </sheetPr>
  <dimension ref="A1:P31"/>
  <sheetViews>
    <sheetView workbookViewId="0">
      <selection activeCell="F4" sqref="F4"/>
    </sheetView>
  </sheetViews>
  <sheetFormatPr defaultRowHeight="14.45"/>
  <cols>
    <col min="1" max="2" width="12.140625" bestFit="1" customWidth="1"/>
    <col min="3" max="3" width="13.140625" bestFit="1" customWidth="1"/>
    <col min="4" max="4" width="10.7109375" bestFit="1" customWidth="1"/>
    <col min="5" max="5" width="10.7109375" customWidth="1"/>
    <col min="6" max="6" width="10.7109375" bestFit="1" customWidth="1"/>
    <col min="7" max="10" width="10.7109375" customWidth="1"/>
    <col min="11" max="11" width="10.7109375" bestFit="1" customWidth="1"/>
    <col min="12" max="15" width="11.42578125" bestFit="1" customWidth="1"/>
    <col min="16" max="16" width="14.85546875" bestFit="1" customWidth="1"/>
  </cols>
  <sheetData>
    <row r="1" spans="1:16" ht="42.95">
      <c r="A1" s="5" t="s">
        <v>104</v>
      </c>
      <c r="B1" s="4" t="s">
        <v>105</v>
      </c>
      <c r="C1" s="4" t="s">
        <v>0</v>
      </c>
      <c r="D1" s="4" t="s">
        <v>106</v>
      </c>
      <c r="E1" s="4" t="s">
        <v>182</v>
      </c>
      <c r="F1" s="4" t="s">
        <v>269</v>
      </c>
      <c r="G1" s="4" t="s">
        <v>270</v>
      </c>
      <c r="H1" s="4" t="s">
        <v>271</v>
      </c>
      <c r="I1" s="4" t="s">
        <v>272</v>
      </c>
      <c r="J1" s="4" t="s">
        <v>273</v>
      </c>
      <c r="K1" s="4" t="s">
        <v>274</v>
      </c>
      <c r="L1" s="4" t="s">
        <v>275</v>
      </c>
      <c r="M1" s="4" t="s">
        <v>276</v>
      </c>
      <c r="N1" s="4" t="s">
        <v>116</v>
      </c>
      <c r="O1" s="4" t="s">
        <v>117</v>
      </c>
      <c r="P1" s="6" t="s">
        <v>277</v>
      </c>
    </row>
    <row r="2" spans="1:16">
      <c r="A2" s="8">
        <f t="shared" ref="A2:A29" si="0">IF(A1="ID",1,A1+1)</f>
        <v>1</v>
      </c>
      <c r="B2" s="8" t="s">
        <v>99</v>
      </c>
      <c r="C2" s="13">
        <v>45890</v>
      </c>
      <c r="D2" s="21">
        <v>0.30173611111111109</v>
      </c>
      <c r="E2" s="8" t="s">
        <v>129</v>
      </c>
      <c r="F2" s="8" t="s">
        <v>86</v>
      </c>
      <c r="G2" s="8">
        <v>3</v>
      </c>
      <c r="H2" s="8" t="s">
        <v>278</v>
      </c>
      <c r="I2" s="8"/>
      <c r="J2" s="8"/>
      <c r="K2" s="8"/>
      <c r="L2" s="8"/>
      <c r="M2" s="8"/>
      <c r="N2" s="8" t="s">
        <v>142</v>
      </c>
      <c r="O2" s="8"/>
      <c r="P2" s="8"/>
    </row>
    <row r="3" spans="1:16">
      <c r="A3" s="8">
        <f t="shared" si="0"/>
        <v>2</v>
      </c>
      <c r="B3" s="8" t="s">
        <v>99</v>
      </c>
      <c r="C3" s="13">
        <v>45890</v>
      </c>
      <c r="D3" s="21">
        <v>0.30202546296296295</v>
      </c>
      <c r="E3" s="8" t="s">
        <v>124</v>
      </c>
      <c r="F3" s="8" t="s">
        <v>279</v>
      </c>
      <c r="G3" s="8">
        <v>8</v>
      </c>
      <c r="H3" s="8" t="s">
        <v>280</v>
      </c>
      <c r="I3" s="8"/>
      <c r="J3" s="8"/>
      <c r="K3" s="8"/>
      <c r="L3" s="8"/>
      <c r="M3" s="8"/>
      <c r="N3" s="8" t="s">
        <v>142</v>
      </c>
      <c r="O3" s="8"/>
      <c r="P3" s="8"/>
    </row>
    <row r="4" spans="1:16">
      <c r="A4" s="8">
        <f t="shared" si="0"/>
        <v>3</v>
      </c>
      <c r="B4" s="8" t="s">
        <v>99</v>
      </c>
      <c r="C4" s="13">
        <v>45890</v>
      </c>
      <c r="D4" s="21">
        <v>0.30230324074074072</v>
      </c>
      <c r="E4" s="8" t="s">
        <v>129</v>
      </c>
      <c r="F4" s="8" t="s">
        <v>281</v>
      </c>
      <c r="G4" s="8">
        <v>2</v>
      </c>
      <c r="H4" s="8" t="s">
        <v>282</v>
      </c>
      <c r="I4" s="8" t="s">
        <v>283</v>
      </c>
      <c r="J4" s="8"/>
      <c r="K4" s="8"/>
      <c r="L4" s="8"/>
      <c r="M4" s="8"/>
      <c r="N4" s="8" t="s">
        <v>142</v>
      </c>
      <c r="O4" s="8"/>
      <c r="P4" s="8"/>
    </row>
    <row r="5" spans="1:16">
      <c r="A5" s="8">
        <f t="shared" si="0"/>
        <v>4</v>
      </c>
      <c r="B5" s="8" t="s">
        <v>99</v>
      </c>
      <c r="C5" s="13">
        <v>45890</v>
      </c>
      <c r="D5" s="21">
        <v>0.30253472222222222</v>
      </c>
      <c r="E5" s="8" t="s">
        <v>120</v>
      </c>
      <c r="F5" s="8" t="s">
        <v>61</v>
      </c>
      <c r="G5" s="8">
        <v>2</v>
      </c>
      <c r="H5" s="8" t="s">
        <v>278</v>
      </c>
      <c r="I5" s="8" t="s">
        <v>62</v>
      </c>
      <c r="J5" s="8"/>
      <c r="K5" s="8"/>
      <c r="L5" s="8"/>
      <c r="M5" s="8"/>
      <c r="N5" s="8" t="s">
        <v>142</v>
      </c>
      <c r="O5" s="8"/>
      <c r="P5" s="8"/>
    </row>
    <row r="6" spans="1:16">
      <c r="A6" s="8">
        <f t="shared" si="0"/>
        <v>5</v>
      </c>
      <c r="B6" s="8" t="s">
        <v>99</v>
      </c>
      <c r="C6" s="13">
        <v>45890</v>
      </c>
      <c r="D6" s="21">
        <v>0.30277777777777776</v>
      </c>
      <c r="E6" s="8" t="s">
        <v>129</v>
      </c>
      <c r="F6" s="8" t="s">
        <v>284</v>
      </c>
      <c r="G6" s="8">
        <v>5</v>
      </c>
      <c r="H6" s="8" t="s">
        <v>282</v>
      </c>
      <c r="I6" s="8"/>
      <c r="J6" s="8"/>
      <c r="K6" s="8"/>
      <c r="L6" s="8"/>
      <c r="M6" s="8"/>
      <c r="N6" s="8" t="s">
        <v>142</v>
      </c>
      <c r="O6" s="8"/>
      <c r="P6" s="8"/>
    </row>
    <row r="7" spans="1:16">
      <c r="A7" s="8">
        <f t="shared" si="0"/>
        <v>6</v>
      </c>
      <c r="B7" s="8" t="s">
        <v>99</v>
      </c>
      <c r="C7" s="13">
        <v>45890</v>
      </c>
      <c r="D7" s="21">
        <v>0.30304398148148148</v>
      </c>
      <c r="E7" s="8" t="s">
        <v>120</v>
      </c>
      <c r="F7" s="8" t="s">
        <v>279</v>
      </c>
      <c r="G7" s="8">
        <v>9</v>
      </c>
      <c r="H7" s="8" t="s">
        <v>282</v>
      </c>
      <c r="I7" s="8"/>
      <c r="J7" s="8"/>
      <c r="K7" s="8"/>
      <c r="L7" s="8"/>
      <c r="M7" s="8"/>
      <c r="N7" s="8" t="s">
        <v>142</v>
      </c>
      <c r="O7" s="8"/>
      <c r="P7" s="8"/>
    </row>
    <row r="8" spans="1:16">
      <c r="A8" s="8">
        <f t="shared" si="0"/>
        <v>7</v>
      </c>
      <c r="B8" s="8" t="s">
        <v>99</v>
      </c>
      <c r="C8" s="13">
        <v>45890</v>
      </c>
      <c r="D8" s="21">
        <v>0.30329861111111112</v>
      </c>
      <c r="E8" s="8" t="s">
        <v>129</v>
      </c>
      <c r="F8" s="8" t="s">
        <v>284</v>
      </c>
      <c r="G8" s="8">
        <v>6</v>
      </c>
      <c r="H8" s="8" t="s">
        <v>278</v>
      </c>
      <c r="I8" s="8"/>
      <c r="J8" s="8"/>
      <c r="K8" s="8"/>
      <c r="L8" s="8"/>
      <c r="M8" s="8"/>
      <c r="N8" s="8" t="s">
        <v>142</v>
      </c>
      <c r="O8" s="8"/>
      <c r="P8" s="8"/>
    </row>
    <row r="9" spans="1:16">
      <c r="A9" s="8">
        <f t="shared" si="0"/>
        <v>8</v>
      </c>
      <c r="B9" s="8" t="s">
        <v>99</v>
      </c>
      <c r="C9" s="13">
        <v>45890</v>
      </c>
      <c r="D9" s="21">
        <v>0.30356481481481479</v>
      </c>
      <c r="E9" s="8" t="s">
        <v>129</v>
      </c>
      <c r="F9" s="8" t="s">
        <v>285</v>
      </c>
      <c r="G9" s="8">
        <v>3</v>
      </c>
      <c r="H9" s="8" t="s">
        <v>278</v>
      </c>
      <c r="I9" s="8" t="s">
        <v>286</v>
      </c>
      <c r="J9" s="8"/>
      <c r="K9" s="8"/>
      <c r="L9" s="8"/>
      <c r="M9" s="8"/>
      <c r="N9" s="8" t="s">
        <v>142</v>
      </c>
      <c r="O9" s="8"/>
      <c r="P9" s="8"/>
    </row>
    <row r="10" spans="1:16">
      <c r="A10" s="8">
        <f t="shared" si="0"/>
        <v>9</v>
      </c>
      <c r="B10" s="8" t="s">
        <v>99</v>
      </c>
      <c r="C10" s="13">
        <v>45890</v>
      </c>
      <c r="D10" s="21">
        <v>0.30384259259259261</v>
      </c>
      <c r="E10" s="8" t="s">
        <v>120</v>
      </c>
      <c r="F10" s="8" t="s">
        <v>279</v>
      </c>
      <c r="G10" s="8">
        <v>7</v>
      </c>
      <c r="H10" s="8" t="s">
        <v>278</v>
      </c>
      <c r="I10" s="8"/>
      <c r="J10" s="8"/>
      <c r="K10" s="8"/>
      <c r="L10" s="8"/>
      <c r="M10" s="8"/>
      <c r="N10" s="8" t="s">
        <v>142</v>
      </c>
      <c r="O10" s="8"/>
      <c r="P10" s="8"/>
    </row>
    <row r="11" spans="1:16">
      <c r="A11" s="8">
        <f t="shared" si="0"/>
        <v>10</v>
      </c>
      <c r="B11" s="8" t="s">
        <v>99</v>
      </c>
      <c r="C11" s="13">
        <v>45890</v>
      </c>
      <c r="D11" s="21">
        <v>0.30406250000000001</v>
      </c>
      <c r="E11" s="8" t="s">
        <v>124</v>
      </c>
      <c r="F11" s="8" t="s">
        <v>284</v>
      </c>
      <c r="G11" s="8">
        <v>4</v>
      </c>
      <c r="H11" s="8" t="s">
        <v>287</v>
      </c>
      <c r="I11" s="8"/>
      <c r="J11" s="8"/>
      <c r="K11" s="8"/>
      <c r="L11" s="8"/>
      <c r="M11" s="8"/>
      <c r="N11" s="8" t="s">
        <v>142</v>
      </c>
      <c r="O11" s="8"/>
      <c r="P11" s="8"/>
    </row>
    <row r="12" spans="1:16">
      <c r="A12" s="8">
        <f t="shared" si="0"/>
        <v>11</v>
      </c>
      <c r="B12" s="8" t="s">
        <v>99</v>
      </c>
      <c r="C12" s="13">
        <v>45890</v>
      </c>
      <c r="D12" s="21">
        <v>0.30439814814814814</v>
      </c>
      <c r="E12" s="8" t="s">
        <v>129</v>
      </c>
      <c r="F12" s="8" t="s">
        <v>61</v>
      </c>
      <c r="G12" s="8">
        <v>9</v>
      </c>
      <c r="H12" s="8" t="s">
        <v>288</v>
      </c>
      <c r="I12" s="8" t="s">
        <v>289</v>
      </c>
      <c r="J12" s="8"/>
      <c r="K12" s="8"/>
      <c r="L12" s="8"/>
      <c r="M12" s="8"/>
      <c r="N12" s="8" t="s">
        <v>142</v>
      </c>
      <c r="O12" s="8"/>
      <c r="P12" s="8"/>
    </row>
    <row r="13" spans="1:16">
      <c r="A13" s="8">
        <f t="shared" si="0"/>
        <v>12</v>
      </c>
      <c r="B13" s="8" t="s">
        <v>99</v>
      </c>
      <c r="C13" s="13">
        <v>45890</v>
      </c>
      <c r="D13" s="21">
        <v>0.30467592592592591</v>
      </c>
      <c r="E13" s="8" t="s">
        <v>129</v>
      </c>
      <c r="F13" s="8" t="s">
        <v>86</v>
      </c>
      <c r="G13" s="8">
        <v>11</v>
      </c>
      <c r="H13" s="8" t="s">
        <v>290</v>
      </c>
      <c r="I13" s="8"/>
      <c r="J13" s="8"/>
      <c r="K13" s="8"/>
      <c r="L13" s="8"/>
      <c r="M13" s="8"/>
      <c r="N13" s="8" t="s">
        <v>142</v>
      </c>
      <c r="O13" s="8"/>
      <c r="P13" s="8"/>
    </row>
    <row r="14" spans="1:16">
      <c r="A14" s="8">
        <f t="shared" si="0"/>
        <v>13</v>
      </c>
      <c r="B14" s="8" t="s">
        <v>99</v>
      </c>
      <c r="C14" s="13">
        <v>45890</v>
      </c>
      <c r="D14" s="21">
        <v>0.30489583333333331</v>
      </c>
      <c r="E14" s="8" t="s">
        <v>129</v>
      </c>
      <c r="F14" s="8" t="s">
        <v>284</v>
      </c>
      <c r="G14" s="8">
        <v>4</v>
      </c>
      <c r="H14" s="8" t="s">
        <v>278</v>
      </c>
      <c r="I14" s="8"/>
      <c r="J14" s="8"/>
      <c r="K14" s="8"/>
      <c r="L14" s="8"/>
      <c r="M14" s="8"/>
      <c r="N14" s="8" t="s">
        <v>142</v>
      </c>
      <c r="O14" s="8"/>
      <c r="P14" s="8"/>
    </row>
    <row r="15" spans="1:16">
      <c r="A15" s="8">
        <f t="shared" si="0"/>
        <v>14</v>
      </c>
      <c r="B15" s="8" t="s">
        <v>99</v>
      </c>
      <c r="C15" s="13">
        <v>45890</v>
      </c>
      <c r="D15" s="21">
        <v>0.30520833333333336</v>
      </c>
      <c r="E15" s="8" t="s">
        <v>124</v>
      </c>
      <c r="F15" s="8" t="s">
        <v>86</v>
      </c>
      <c r="G15" s="8">
        <v>7</v>
      </c>
      <c r="H15" s="8" t="s">
        <v>291</v>
      </c>
      <c r="I15" s="8"/>
      <c r="J15" s="8"/>
      <c r="K15" s="8"/>
      <c r="L15" s="8"/>
      <c r="M15" s="8"/>
      <c r="N15" s="8" t="s">
        <v>142</v>
      </c>
      <c r="O15" s="8"/>
      <c r="P15" s="8"/>
    </row>
    <row r="16" spans="1:16">
      <c r="A16" s="8">
        <f t="shared" si="0"/>
        <v>15</v>
      </c>
      <c r="B16" s="8" t="s">
        <v>99</v>
      </c>
      <c r="C16" s="13">
        <v>45890</v>
      </c>
      <c r="D16" s="21">
        <v>0.30548611111111112</v>
      </c>
      <c r="E16" s="8" t="s">
        <v>120</v>
      </c>
      <c r="F16" s="8" t="s">
        <v>281</v>
      </c>
      <c r="G16" s="8">
        <v>10</v>
      </c>
      <c r="H16" s="8" t="s">
        <v>291</v>
      </c>
      <c r="I16" s="8" t="s">
        <v>292</v>
      </c>
      <c r="J16" s="8"/>
      <c r="K16" s="8"/>
      <c r="L16" s="8"/>
      <c r="M16" s="8"/>
      <c r="N16" s="8" t="s">
        <v>142</v>
      </c>
      <c r="O16" s="8"/>
      <c r="P16" s="8"/>
    </row>
    <row r="17" spans="1:16">
      <c r="A17" s="8">
        <f t="shared" si="0"/>
        <v>16</v>
      </c>
      <c r="B17" s="8" t="s">
        <v>99</v>
      </c>
      <c r="C17" s="13">
        <v>45890</v>
      </c>
      <c r="D17" s="21">
        <v>0.30576388888888889</v>
      </c>
      <c r="E17" s="8" t="s">
        <v>129</v>
      </c>
      <c r="F17" s="8" t="s">
        <v>279</v>
      </c>
      <c r="G17" s="8">
        <v>0</v>
      </c>
      <c r="H17" s="8" t="s">
        <v>293</v>
      </c>
      <c r="I17" s="8"/>
      <c r="J17" s="8"/>
      <c r="K17" s="8"/>
      <c r="L17" s="8"/>
      <c r="M17" s="8"/>
      <c r="N17" s="8" t="s">
        <v>142</v>
      </c>
      <c r="O17" s="8"/>
      <c r="P17" s="8"/>
    </row>
    <row r="18" spans="1:16">
      <c r="A18" s="8">
        <f t="shared" si="0"/>
        <v>17</v>
      </c>
      <c r="B18" s="8" t="s">
        <v>99</v>
      </c>
      <c r="C18" s="13">
        <v>45890</v>
      </c>
      <c r="D18" s="21">
        <v>0.52638888888888891</v>
      </c>
      <c r="E18" s="8" t="s">
        <v>120</v>
      </c>
      <c r="F18" s="8" t="s">
        <v>284</v>
      </c>
      <c r="G18" s="8">
        <v>6</v>
      </c>
      <c r="H18" s="8" t="s">
        <v>287</v>
      </c>
      <c r="I18" s="8"/>
      <c r="J18" s="8"/>
      <c r="K18" s="8"/>
      <c r="L18" s="8"/>
      <c r="M18" s="8"/>
      <c r="N18" s="8" t="s">
        <v>142</v>
      </c>
      <c r="O18" s="8"/>
      <c r="P18" s="8"/>
    </row>
    <row r="19" spans="1:16">
      <c r="A19" s="8">
        <f t="shared" si="0"/>
        <v>18</v>
      </c>
      <c r="B19" s="8" t="s">
        <v>40</v>
      </c>
      <c r="C19" s="13">
        <v>45890</v>
      </c>
      <c r="D19" s="21">
        <v>0.53115740740740736</v>
      </c>
      <c r="E19" s="8" t="s">
        <v>120</v>
      </c>
      <c r="F19" s="8" t="s">
        <v>285</v>
      </c>
      <c r="G19" s="8">
        <v>4</v>
      </c>
      <c r="H19" s="8" t="s">
        <v>278</v>
      </c>
      <c r="I19" s="8" t="s">
        <v>283</v>
      </c>
      <c r="J19" s="8"/>
      <c r="K19" s="8"/>
      <c r="L19" s="8"/>
      <c r="M19" s="8"/>
      <c r="N19" s="8" t="s">
        <v>142</v>
      </c>
      <c r="O19" s="8"/>
      <c r="P19" s="8"/>
    </row>
    <row r="20" spans="1:16">
      <c r="A20" s="8">
        <f t="shared" si="0"/>
        <v>19</v>
      </c>
      <c r="B20" s="8" t="s">
        <v>48</v>
      </c>
      <c r="C20" s="13">
        <v>45890</v>
      </c>
      <c r="D20" s="21">
        <v>0.66374999999999995</v>
      </c>
      <c r="E20" s="8" t="s">
        <v>120</v>
      </c>
      <c r="F20" s="8" t="s">
        <v>285</v>
      </c>
      <c r="G20" s="8">
        <v>1</v>
      </c>
      <c r="H20" s="8" t="s">
        <v>294</v>
      </c>
      <c r="I20" s="8" t="s">
        <v>295</v>
      </c>
      <c r="J20" s="13">
        <v>45890</v>
      </c>
      <c r="K20" s="8"/>
      <c r="L20" s="8"/>
      <c r="M20" s="8"/>
      <c r="N20" s="8" t="s">
        <v>142</v>
      </c>
      <c r="O20" s="8" t="s">
        <v>296</v>
      </c>
      <c r="P20" s="8"/>
    </row>
    <row r="21" spans="1:16">
      <c r="A21" s="8">
        <f t="shared" si="0"/>
        <v>20</v>
      </c>
      <c r="B21" s="8" t="s">
        <v>48</v>
      </c>
      <c r="C21" s="13">
        <v>45890</v>
      </c>
      <c r="D21" s="21">
        <v>0.66788194444444449</v>
      </c>
      <c r="E21" s="8" t="s">
        <v>120</v>
      </c>
      <c r="F21" s="8" t="s">
        <v>285</v>
      </c>
      <c r="G21" s="8">
        <v>2</v>
      </c>
      <c r="H21" s="8" t="s">
        <v>287</v>
      </c>
      <c r="I21" s="8" t="s">
        <v>295</v>
      </c>
      <c r="J21" s="13">
        <v>45890</v>
      </c>
      <c r="K21" s="8"/>
      <c r="L21" s="8"/>
      <c r="M21" s="8"/>
      <c r="N21" s="8" t="s">
        <v>142</v>
      </c>
      <c r="O21" s="8" t="s">
        <v>297</v>
      </c>
      <c r="P21" s="8"/>
    </row>
    <row r="22" spans="1:16">
      <c r="A22" s="8">
        <f t="shared" si="0"/>
        <v>21</v>
      </c>
      <c r="B22" s="8" t="s">
        <v>48</v>
      </c>
      <c r="C22" s="13">
        <v>45890</v>
      </c>
      <c r="D22" s="21">
        <v>0.66899305555555555</v>
      </c>
      <c r="E22" s="8" t="s">
        <v>120</v>
      </c>
      <c r="F22" s="8" t="s">
        <v>281</v>
      </c>
      <c r="G22" s="8">
        <v>4</v>
      </c>
      <c r="H22" s="8" t="s">
        <v>280</v>
      </c>
      <c r="I22" s="8" t="s">
        <v>289</v>
      </c>
      <c r="J22" s="13">
        <v>45890</v>
      </c>
      <c r="K22" s="8"/>
      <c r="L22" s="8"/>
      <c r="M22" s="8"/>
      <c r="N22" s="8" t="s">
        <v>142</v>
      </c>
      <c r="O22" s="8" t="s">
        <v>298</v>
      </c>
      <c r="P22" s="8"/>
    </row>
    <row r="23" spans="1:16">
      <c r="A23" s="8">
        <f t="shared" si="0"/>
        <v>22</v>
      </c>
      <c r="B23" s="8" t="s">
        <v>48</v>
      </c>
      <c r="C23" s="13">
        <v>45890</v>
      </c>
      <c r="D23" s="21">
        <v>0.67099537037037038</v>
      </c>
      <c r="E23" s="8" t="s">
        <v>120</v>
      </c>
      <c r="F23" s="8" t="s">
        <v>285</v>
      </c>
      <c r="G23" s="8">
        <v>11</v>
      </c>
      <c r="H23" s="8" t="s">
        <v>278</v>
      </c>
      <c r="I23" s="8" t="s">
        <v>289</v>
      </c>
      <c r="J23" s="13">
        <v>45890</v>
      </c>
      <c r="K23" s="8"/>
      <c r="L23" s="8"/>
      <c r="M23" s="8"/>
      <c r="N23" s="8" t="s">
        <v>142</v>
      </c>
      <c r="O23" s="8" t="s">
        <v>299</v>
      </c>
      <c r="P23" s="8"/>
    </row>
    <row r="24" spans="1:16">
      <c r="A24" s="8">
        <f t="shared" si="0"/>
        <v>23</v>
      </c>
      <c r="B24" s="8" t="s">
        <v>64</v>
      </c>
      <c r="C24" s="13">
        <v>45890</v>
      </c>
      <c r="D24" s="21">
        <v>0.6715740740740741</v>
      </c>
      <c r="E24" s="8" t="s">
        <v>129</v>
      </c>
      <c r="F24" s="8" t="s">
        <v>285</v>
      </c>
      <c r="G24" s="8">
        <v>5</v>
      </c>
      <c r="H24" s="8" t="s">
        <v>278</v>
      </c>
      <c r="I24" s="8" t="s">
        <v>292</v>
      </c>
      <c r="J24" s="13">
        <v>45890</v>
      </c>
      <c r="K24" s="8"/>
      <c r="L24" s="8"/>
      <c r="M24" s="8"/>
      <c r="N24" s="8" t="s">
        <v>142</v>
      </c>
      <c r="O24" s="8" t="s">
        <v>300</v>
      </c>
      <c r="P24" s="8"/>
    </row>
    <row r="25" spans="1:16">
      <c r="A25" s="8">
        <f t="shared" si="0"/>
        <v>24</v>
      </c>
      <c r="B25" s="8" t="s">
        <v>134</v>
      </c>
      <c r="C25" s="13">
        <v>45890</v>
      </c>
      <c r="D25" s="21">
        <v>0.67192129629629627</v>
      </c>
      <c r="E25" s="8" t="s">
        <v>124</v>
      </c>
      <c r="F25" s="8" t="s">
        <v>285</v>
      </c>
      <c r="G25" s="8">
        <v>4</v>
      </c>
      <c r="H25" s="8" t="s">
        <v>280</v>
      </c>
      <c r="I25" s="8" t="s">
        <v>283</v>
      </c>
      <c r="J25" s="13">
        <v>45890</v>
      </c>
      <c r="K25" s="8"/>
      <c r="L25" s="8"/>
      <c r="M25" s="8"/>
      <c r="N25" s="8" t="s">
        <v>142</v>
      </c>
      <c r="O25" s="8" t="s">
        <v>301</v>
      </c>
      <c r="P25" s="8"/>
    </row>
    <row r="26" spans="1:16">
      <c r="A26" s="8">
        <f t="shared" si="0"/>
        <v>25</v>
      </c>
      <c r="B26" s="8" t="s">
        <v>40</v>
      </c>
      <c r="C26" s="13">
        <v>45890</v>
      </c>
      <c r="D26" s="21">
        <v>0.67327546296296292</v>
      </c>
      <c r="E26" s="8" t="s">
        <v>120</v>
      </c>
      <c r="F26" s="8" t="s">
        <v>61</v>
      </c>
      <c r="G26" s="8">
        <v>7</v>
      </c>
      <c r="H26" s="8" t="s">
        <v>288</v>
      </c>
      <c r="I26" s="8" t="s">
        <v>302</v>
      </c>
      <c r="J26" s="13">
        <v>45890</v>
      </c>
      <c r="K26" s="8"/>
      <c r="L26" s="8"/>
      <c r="M26" s="8"/>
      <c r="N26" s="8" t="s">
        <v>142</v>
      </c>
      <c r="O26" s="8" t="s">
        <v>303</v>
      </c>
      <c r="P26" s="8"/>
    </row>
    <row r="27" spans="1:16">
      <c r="A27" s="8">
        <f t="shared" si="0"/>
        <v>26</v>
      </c>
      <c r="B27" s="8" t="s">
        <v>40</v>
      </c>
      <c r="C27" s="13">
        <v>45890</v>
      </c>
      <c r="D27" s="21">
        <v>0.6736805555555555</v>
      </c>
      <c r="E27" s="8" t="s">
        <v>124</v>
      </c>
      <c r="F27" s="8" t="s">
        <v>61</v>
      </c>
      <c r="G27" s="8">
        <v>6</v>
      </c>
      <c r="H27" s="8" t="s">
        <v>291</v>
      </c>
      <c r="I27" s="8" t="s">
        <v>283</v>
      </c>
      <c r="J27" s="13">
        <v>45889</v>
      </c>
      <c r="K27" s="8"/>
      <c r="L27" s="8"/>
      <c r="M27" s="8"/>
      <c r="N27" s="8" t="s">
        <v>142</v>
      </c>
      <c r="O27" s="8" t="s">
        <v>304</v>
      </c>
      <c r="P27" s="8"/>
    </row>
    <row r="28" spans="1:16">
      <c r="A28" s="8">
        <f t="shared" si="0"/>
        <v>27</v>
      </c>
      <c r="B28" s="8" t="s">
        <v>40</v>
      </c>
      <c r="C28" s="13">
        <v>45890</v>
      </c>
      <c r="D28" s="21">
        <v>0.67409722222222224</v>
      </c>
      <c r="E28" s="8" t="s">
        <v>129</v>
      </c>
      <c r="F28" s="8" t="s">
        <v>61</v>
      </c>
      <c r="G28" s="8">
        <v>5</v>
      </c>
      <c r="H28" s="8" t="s">
        <v>280</v>
      </c>
      <c r="I28" s="8" t="s">
        <v>62</v>
      </c>
      <c r="J28" s="13">
        <v>45891</v>
      </c>
      <c r="K28" s="8"/>
      <c r="L28" s="8"/>
      <c r="M28" s="8"/>
      <c r="N28" s="8" t="s">
        <v>142</v>
      </c>
      <c r="O28" s="8" t="s">
        <v>305</v>
      </c>
      <c r="P28" s="8"/>
    </row>
    <row r="29" spans="1:16">
      <c r="A29" s="8">
        <f t="shared" si="0"/>
        <v>28</v>
      </c>
      <c r="B29" s="8" t="s">
        <v>54</v>
      </c>
      <c r="C29" s="13">
        <v>45891</v>
      </c>
      <c r="D29" s="21">
        <v>0.77063657407407404</v>
      </c>
      <c r="E29" s="8" t="s">
        <v>159</v>
      </c>
      <c r="F29" s="8" t="s">
        <v>306</v>
      </c>
      <c r="G29" s="8">
        <v>6</v>
      </c>
      <c r="H29" s="8" t="s">
        <v>290</v>
      </c>
      <c r="I29" s="8" t="s">
        <v>307</v>
      </c>
      <c r="J29" s="13">
        <v>45891</v>
      </c>
      <c r="K29" s="8"/>
      <c r="L29" s="8"/>
      <c r="M29" s="8"/>
      <c r="N29" s="8" t="s">
        <v>142</v>
      </c>
      <c r="O29" s="8" t="s">
        <v>308</v>
      </c>
      <c r="P29" s="8" t="s">
        <v>309</v>
      </c>
    </row>
    <row r="30" spans="1:16" ht="15">
      <c r="A30" s="8">
        <f>IF(A29="ID",1,A29+1)</f>
        <v>29</v>
      </c>
      <c r="B30" s="8" t="s">
        <v>119</v>
      </c>
      <c r="C30" s="13">
        <v>45898</v>
      </c>
      <c r="D30" s="21">
        <v>0.26211805555555556</v>
      </c>
      <c r="E30" s="8" t="s">
        <v>120</v>
      </c>
      <c r="F30" s="8" t="s">
        <v>285</v>
      </c>
      <c r="G30" s="8">
        <v>2</v>
      </c>
      <c r="H30" s="8" t="s">
        <v>294</v>
      </c>
      <c r="I30" s="8" t="s">
        <v>302</v>
      </c>
      <c r="J30" s="13"/>
      <c r="K30" s="8"/>
      <c r="L30" s="8"/>
      <c r="M30" s="8"/>
      <c r="N30" s="8" t="s">
        <v>142</v>
      </c>
      <c r="O30" s="8"/>
      <c r="P30" s="8">
        <v>546</v>
      </c>
    </row>
    <row r="31" spans="1:16" ht="15">
      <c r="A31" s="8">
        <f>IF(A30="ID",1,A30+1)</f>
        <v>30</v>
      </c>
      <c r="B31" s="8" t="s">
        <v>119</v>
      </c>
      <c r="C31" s="13">
        <v>45898</v>
      </c>
      <c r="D31" s="21">
        <v>45898.448807870402</v>
      </c>
      <c r="E31" s="8" t="s">
        <v>120</v>
      </c>
      <c r="F31" s="8" t="s">
        <v>61</v>
      </c>
      <c r="G31" s="8">
        <v>1</v>
      </c>
      <c r="H31" s="8" t="s">
        <v>278</v>
      </c>
      <c r="I31" s="8" t="s">
        <v>62</v>
      </c>
      <c r="J31" s="13">
        <v>45897</v>
      </c>
      <c r="K31" s="8"/>
      <c r="L31" s="8"/>
      <c r="M31" s="8"/>
      <c r="N31" s="8" t="s">
        <v>142</v>
      </c>
      <c r="O31" s="8"/>
      <c r="P31" s="8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b 8 f d 2 6 - e 8 b a - 4 c 6 1 - a b 7 7 - a 1 9 5 c 1 7 8 d 6 5 2 "   x m l n s = " h t t p : / / s c h e m a s . m i c r o s o f t . c o m / D a t a M a s h u p " > A A A A A I 8 F A A B Q S w M E F A A C A A g A x U g Z W w e T I i C m A A A A 9 w A A A B I A H A B D b 2 5 m a W c v U G F j a 2 F n Z S 5 4 b W w g o h g A K K A U A A A A A A A A A A A A A A A A A A A A A A A A A A A A h Y 8 9 C s I w A I W v U r I 3 S S M U W 9 J 0 c N S C I I i 4 h R j b Y J t K f k z v 5 u C R v I I V r b o 5 v u 9 9 w 3 v 3 6 4 2 W Q 9 d G F 2 m s 6 n U B E o h B J L X o D 0 r X B f D u G M 9 B y e i a i x O v Z T T K 2 u a D P R S g c e 6 c I x R C g G E G e 1 M j g n G C d t V q I x r Z c f C R 1 X 8 5 V t o 6 r o U E j G 5 f Y x i B W Q q T L E 0 J x B R N l F Z K f w 0 y D n 6 2 P 5 A u f O u 8 k c z 4 e L m n a I o U v U + w B 1 B L A w Q U A A I A C A D F S B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U g Z W w t f 8 f K H A g A A g w Y A A B M A H A B G b 3 J t d W x h c y 9 T Z W N 0 a W 9 u M S 5 t I K I Y A C i g F A A A A A A A A A A A A A A A A A A A A A A A A A A A A I 1 U z W 7 T Q B C + R 8 o 7 W O b S S i E S A n G g 6 i U N o A o h D g 3 i 0 F S r 8 X r c L F n v W v t T E q J K w I U D N 0 5 9 E C o K o v A K z h s x t u s 2 r W 2 p l m z L 8 3 0 z 8 8 2 P 1 y J 3 Q q v g o H o / 2 u n 3 + j 0 7 A 4 N x M E G J x w b S C U Q S g 9 1 A o u v 3 A r r y s / X n 9 Z f 8 7 / p r f p l f 5 L 8 J e 7 7 g K I f v t J l H W s + 3 X g i J w z 2 t H C p n t 8 K 9 Z 9 O 3 F o 2 d z s G K V J + w C K Z v F I 6 N O M H g Y T D G B L x 0 L B a G Z G i z Z K P 9 4 U u j f T Y d j Q 6 m 4 9 f T / D t l O s 9 / r D / R s 8 h 5 z s j q r g S y S L u p 9 e Y E l 8 y g p V B 2 u J B 2 E W 4 P A u W l H A T O e N w e V O p v l c X q 4 u 7 W t D r c d 5 j u h r f Y 4 e C V U D E Z y 4 + j 0 8 M x O D i 6 i v s g z M / y n / m f U m F x X 6 6 / 5 b 8 C C n q R / w s p R e k 1 n B h Q N t E m 3 d P S p 2 q y z N B u t W g a r F a h E y l a B 2 k W U g l E D G J w W B h P B 8 E q t H y m t a w h h w t X m o 0 u h N 4 x O p 0 J 3 r B y i a B Y R I r 4 r A N M p N a G s H 3 l n j 4 Z F m o 3 Q C 7 B W q N 1 2 u F s M + Q i E Z x l E j h 2 R c m M p n p T V j h 3 B O J a x a J Y U P a 4 W R q m G Z O a Q 4 G 3 o z f u 1 D L B m + 1 J t I 5 r H Q 3 Q O h 8 v q 1 q Z 8 m m E L f 2 o O F K 4 E m z z b 5 8 A z R B j T z P v T F 4 T r I / e 0 9 / R T S h 2 Y 3 N P K r T L q 7 J 3 p o 2 F 5 S K T Q n U r 2 6 A U F d K f z h S k b V P W K c 1 f E E 7 H C j Q n f A 2 3 L o C I E d o d S w S T p K r v T t I S j N F y I 7 K r x W h j g H e z t v 1 2 y G d M W O u v W w p q e Y N s 7 n w N W O T e C E e b Q s 0 / p l O s 2 f S a I R Q X Z c M K / B 6 0 o o 6 W n a t 5 x x 5 M f F t t M 9 g M P j Z Y t X Q i G 6 B 0 i W 7 4 f w D K z 0 H K C P i 8 Z X b K A a 1 R w / V 0 u 9 8 T 6 j 4 H 4 8 5 / U E s B A i 0 A F A A C A A g A x U g Z W w e T I i C m A A A A 9 w A A A B I A A A A A A A A A A A A A A A A A A A A A A E N v b m Z p Z y 9 Q Y W N r Y W d l L n h t b F B L A Q I t A B Q A A g A I A M V I G V s P y u m r p A A A A O k A A A A T A A A A A A A A A A A A A A A A A P I A A A B b Q 2 9 u d G V u d F 9 U e X B l c 1 0 u e G 1 s U E s B A i 0 A F A A C A A g A x U g Z W w t f 8 f K H A g A A g w Y A A B M A A A A A A A A A A A A A A A A A 4 w E A A E Z v c m 1 1 b G F z L 1 N l Y 3 R p b 2 4 x L m 1 Q S w U G A A A A A A M A A w D C A A A A t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y Y A A A A A A A A d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s Z W d y Y W 1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b G V n c m F t V G F i b G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G V n c m F t V G F i b G U v 0 J j Q t 9 C 8 0 L X Q v d C 1 0 L 3 Q v d G L 0 L k g 0 Y L Q u N C / L n t 0 a W 1 l c 3 R h b X A s M H 0 m c X V v d D s s J n F 1 b 3 Q 7 U 2 V j d G l v b j E v V G V s Z W d y Y W 1 U Y W J s Z S / Q m N C 3 0 L z Q t d C 9 0 L X Q v d C 9 0 Y v Q u S D R g t C 4 0 L 8 u e 3 N j a G 9 v b C w x f S Z x d W 9 0 O y w m c X V v d D t T Z W N 0 a W 9 u M S 9 U Z W x l Z 3 J h b V R h Y m x l L 9 C Y 0 L f Q v N C 1 0 L 3 Q t d C 9 0 L 3 R i 9 C 5 I N G C 0 L j Q v y 5 7 c m 9 s Z S w y f S Z x d W 9 0 O y w m c X V v d D t T Z W N 0 a W 9 u M S 9 U Z W x l Z 3 J h b V R h Y m x l L 9 C Y 0 L f Q v N C 1 0 L 3 Q t d C 9 0 L 3 R i 9 C 5 I N G C 0 L j Q v y 5 7 d G 9 w a W M s M 3 0 m c X V v d D s s J n F 1 b 3 Q 7 U 2 V j d G l v b j E v V G V s Z W d y Y W 1 U Y W J s Z S / Q m N C 3 0 L z Q t d C 9 0 L X Q v d C 9 0 Y v Q u S D R g t C 4 0 L 8 u e 2 N s Z W F u X 2 J y Y W 5 j a C w 0 f S Z x d W 9 0 O y w m c X V v d D t T Z W N 0 a W 9 u M S 9 U Z W x l Z 3 J h b V R h Y m x l L 9 C Y 0 L f Q v N C 1 0 L 3 Q t d C 9 0 L 3 R i 9 C 5 I N G C 0 L j Q v y 5 7 Y 2 x l Y W 5 f Z m x v b 3 I s N X 0 m c X V v d D s s J n F 1 b 3 Q 7 U 2 V j d G l v b j E v V G V s Z W d y Y W 1 U Y W J s Z S / Q m N C 3 0 L z Q t d C 9 0 L X Q v d C 9 0 Y v Q u S D R g t C 4 0 L 8 u e 2 N s Z W F u X 2 N s Y X N z c m 9 v b S w 2 f S Z x d W 9 0 O y w m c X V v d D t T Z W N 0 a W 9 u M S 9 U Z W x l Z 3 J h b V R h Y m x l L 9 C Y 0 L f Q v N C 1 0 L 3 Q t d C 9 0 L 3 R i 9 C 5 I N G C 0 L j Q v y 5 7 Y 2 x l Y W 5 f c 3 B l Y 2 l m a W N f c G x h Y 2 U s N 3 0 m c X V v d D s s J n F 1 b 3 Q 7 U 2 V j d G l v b j E v V G V s Z W d y Y W 1 U Y W J s Z S / Q m N C 3 0 L z Q t d C 9 0 L X Q v d C 9 0 Y v Q u S D R g t C 4 0 L 8 u e 2 N s Z W F u X 3 B y b 2 J s Z W 1 f d G V 4 d C w 4 f S Z x d W 9 0 O y w m c X V v d D t T Z W N 0 a W 9 u M S 9 U Z W x l Z 3 J h b V R h Y m x l L 9 C Y 0 L f Q v N C 1 0 L 3 Q t d C 9 0 L 3 R i 9 C 5 I N G C 0 L j Q v y 5 7 Y 2 x l Y W 5 f Y 2 9 u Z G l 0 a W 9 u X z M s O X 0 m c X V v d D s s J n F 1 b 3 Q 7 U 2 V j d G l v b j E v V G V s Z W d y Y W 1 U Y W J s Z S / Q m N C 3 0 L z Q t d C 9 0 L X Q v d C 9 0 Y v Q u S D R g t C 4 0 L 8 u e 3 R l b X B f b G 9 j Y X R p b 2 4 s M T B 9 J n F 1 b 3 Q 7 L C Z x d W 9 0 O 1 N l Y 3 R p b 2 4 x L 1 R l b G V n c m F t V G F i b G U v 0 J j Q t 9 C 8 0 L X Q v d C 1 0 L 3 Q v d G L 0 L k g 0 Y L Q u N C / L n t 0 Z W 1 w X 2 N v b m R p d G l v b l 9 j a G 9 p Y 2 U s M T F 9 J n F 1 b 3 Q 7 L C Z x d W 9 0 O 1 N l Y 3 R p b 2 4 x L 1 R l b G V n c m F t V G F i b G U v 0 J j Q t 9 C 8 0 L X Q v d C 1 0 L 3 Q v d G L 0 L k g 0 Y L Q u N C / L n t m b 2 9 k X 3 B y b 2 J s Z W 0 s M T J 9 J n F 1 b 3 Q 7 L C Z x d W 9 0 O 1 N l Y 3 R p b 2 4 x L 1 R l b G V n c m F t V G F i b G U v 0 J j Q t 9 C 8 0 L X Q v d C 1 0 L 3 Q v d G L 0 L k g 0 Y L Q u N C / L n t z d H V k e V 9 j b G F z c 1 9 u d W 1 i Z X I s M T N 9 J n F 1 b 3 Q 7 L C Z x d W 9 0 O 1 N l Y 3 R p b 2 4 x L 1 R l b G V n c m F t V G F i b G U v 0 J j Q t 9 C 8 0 L X Q v d C 1 0 L 3 Q v d G L 0 L k g 0 Y L Q u N C / L n t z d H V k e V 9 s a X R l c i w x N H 0 m c X V v d D s s J n F 1 b 3 Q 7 U 2 V j d G l v b j E v V G V s Z W d y Y W 1 U Y W J s Z S / Q m N C 3 0 L z Q t d C 9 0 L X Q v d C 9 0 Y v Q u S D R g t C 4 0 L 8 u e 3 N 0 d W R 5 X 3 R v c G l j L D E 1 f S Z x d W 9 0 O y w m c X V v d D t T Z W N 0 a W 9 u M S 9 U Z W x l Z 3 J h b V R h Y m x l L 9 C Y 0 L f Q v N C 1 0 L 3 Q t d C 9 0 L 3 R i 9 C 5 I N G C 0 L j Q v y 5 7 c 2 N o Z W R 1 b G V f c H J v Y m x l b S w x N n 0 m c X V v d D s s J n F 1 b 3 Q 7 U 2 V j d G l v b j E v V G V s Z W d y Y W 1 U Y W J s Z S / Q m N C 3 0 L z Q t d C 9 0 L X Q v d C 9 0 Y v Q u S D R g t C 4 0 L 8 u e 3 N j a G V k d W x l X 3 N 1 Y m p l Y 3 Q s M T d 9 J n F 1 b 3 Q 7 L C Z x d W 9 0 O 1 N l Y 3 R p b 2 4 x L 1 R l b G V n c m F t V G F i b G U v 0 J j Q t 9 C 8 0 L X Q v d C 1 0 L 3 Q v d G L 0 L k g 0 Y L Q u N C / L n t z Y 2 h l Z H V s Z V 9 k Y X R l L D E 4 f S Z x d W 9 0 O y w m c X V v d D t T Z W N 0 a W 9 u M S 9 U Z W x l Z 3 J h b V R h Y m x l L 9 C Y 0 L f Q v N C 1 0 L 3 Q t d C 9 0 L 3 R i 9 C 5 I N G C 0 L j Q v y 5 7 c 3 V i a m V j d C w x O X 0 m c X V v d D s s J n F 1 b 3 Q 7 U 2 V j d G l v b j E v V G V s Z W d y Y W 1 U Y W J s Z S / Q m N C 3 0 L z Q t d C 9 0 L X Q v d C 9 0 Y v Q u S D R g t C 4 0 L 8 u e 3 N 1 Y m p l Y 3 R f c H J v Y m x l b S w y M H 0 m c X V v d D s s J n F 1 b 3 Q 7 U 2 V j d G l v b j E v V G V s Z W d y Y W 1 U Y W J s Z S / Q m N C 3 0 L z Q t d C 9 0 L X Q v d C 9 0 Y v Q u S D R g t C 4 0 L 8 u e 2 R p c 2 N p c G x p b m V f c H J v Y m x l b S w y M X 0 m c X V v d D s s J n F 1 b 3 Q 7 U 2 V j d G l v b j E v V G V s Z W d y Y W 1 U Y W J s Z S / Q m N C 3 0 L z Q t d C 9 0 L X Q v d C 9 0 Y v Q u S D R g t C 4 0 L 8 u e 2 R p c 2 N p c G x p b m V f c 3 R 1 Z G V u d F 9 u Y W 1 l L D I y f S Z x d W 9 0 O y w m c X V v d D t T Z W N 0 a W 9 u M S 9 U Z W x l Z 3 J h b V R h Y m x l L 9 C Y 0 L f Q v N C 1 0 L 3 Q t d C 9 0 L 3 R i 9 C 5 I N G C 0 L j Q v y 5 7 Y 2 9 t c G x h a W 5 0 X 2 F y Z W E s M j N 9 J n F 1 b 3 Q 7 L C Z x d W 9 0 O 1 N l Y 3 R p b 2 4 x L 1 R l b G V n c m F t V G F i b G U v 0 J j Q t 9 C 8 0 L X Q v d C 1 0 L 3 Q v d G L 0 L k g 0 Y L Q u N C / L n t j b 2 1 w b G F p b n R f d G V 4 d C w y N H 0 m c X V v d D s s J n F 1 b 3 Q 7 U 2 V j d G l v b j E v V G V s Z W d y Y W 1 U Y W J s Z S / Q m N C 3 0 L z Q t d C 9 0 L X Q v d C 9 0 Y v Q u S D R g t C 4 0 L 8 u e 2 l k Z W F f Y X J l Y S w y N X 0 m c X V v d D s s J n F 1 b 3 Q 7 U 2 V j d G l v b j E v V G V s Z W d y Y W 1 U Y W J s Z S / Q m N C 3 0 L z Q t d C 9 0 L X Q v d C 9 0 Y v Q u S D R g t C 4 0 L 8 u e 2 l k Z W F f Z W Z m Z W N 0 L D I 2 f S Z x d W 9 0 O y w m c X V v d D t T Z W N 0 a W 9 u M S 9 U Z W x l Z 3 J h b V R h Y m x l L 9 C Y 0 L f Q v N C 1 0 L 3 Q t d C 9 0 L 3 R i 9 C 5 I N G C 0 L j Q v y 5 7 a W R l Y V 9 k Z X N j c m l w d G l v b i w y N 3 0 m c X V v d D s s J n F 1 b 3 Q 7 U 2 V j d G l v b j E v V G V s Z W d y Y W 1 U Y W J s Z S / Q m N C 3 0 L z Q t d C 9 0 L X Q v d C 9 0 Y v Q u S D R g t C 4 0 L 8 u e 2 l k Z W F f Y X V 0 a G 9 y L D I 4 f S Z x d W 9 0 O y w m c X V v d D t T Z W N 0 a W 9 u M S 9 U Z W x l Z 3 J h b V R h Y m x l L 9 C Y 0 L f Q v N C 1 0 L 3 Q t d C 9 0 L 3 R i 9 C 5 I N G C 0 L j Q v y 5 7 d G V j a F 9 p c 3 N 1 Z S w y O X 0 m c X V v d D s s J n F 1 b 3 Q 7 U 2 V j d G l v b j E v V G V s Z W d y Y W 1 U Y W J s Z S / Q m N C 3 0 L z Q t d C 9 0 L X Q v d C 9 0 Y v Q u S D R g t C 4 0 L 8 u e 3 R l Y 2 h f c m 9 v b S w z M H 0 m c X V v d D s s J n F 1 b 3 Q 7 U 2 V j d G l v b j E v V G V s Z W d y Y W 1 U Y W J s Z S / Q m N C 3 0 L z Q t d C 9 0 L X Q v d C 9 0 Y v Q u S D R g t C 4 0 L 8 u e 3 N l Y 3 V y a X R 5 X 2 N h d G V n b 3 J 5 L D M x f S Z x d W 9 0 O y w m c X V v d D t T Z W N 0 a W 9 u M S 9 U Z W x l Z 3 J h b V R h Y m x l L 9 C Y 0 L f Q v N C 1 0 L 3 Q t d C 9 0 L 3 R i 9 C 5 I N G C 0 L j Q v y 5 7 c 2 V j d X J p d H l f a W 5 j a W R l b n R f d H l w Z S w z M n 0 m c X V v d D s s J n F 1 b 3 Q 7 U 2 V j d G l v b j E v V G V s Z W d y Y W 1 U Y W J s Z S / Q m N C 3 0 L z Q t d C 9 0 L X Q v d C 9 0 Y v Q u S D R g t C 4 0 L 8 u e 3 N l Y 3 V y a X R 5 X 2 l u Y 2 l k Z W 5 0 X 2 R l c 2 M s M z N 9 J n F 1 b 3 Q 7 L C Z x d W 9 0 O 1 N l Y 3 R p b 2 4 x L 1 R l b G V n c m F t V G F i b G U v 0 J j Q t 9 C 8 0 L X Q v d C 1 0 L 3 Q v d G L 0 L k g 0 Y L Q u N C / L n t z Z W N 1 c m l 0 e V 9 n d W F y Z F 9 p c 3 N 1 Z S w z N H 0 m c X V v d D s s J n F 1 b 3 Q 7 U 2 V j d G l v b j E v V G V s Z W d y Y W 1 U Y W J s Z S / Q m N C 3 0 L z Q t d C 9 0 L X Q v d C 9 0 Y v Q u S D R g t C 4 0 L 8 u e 3 N l Y 3 V y a X R 5 X 2 h h e m F y Z F 9 p c 3 N 1 Z S w z N X 0 m c X V v d D s s J n F 1 b 3 Q 7 U 2 V j d G l v b j E v V G V s Z W d y Y W 1 U Y W J s Z S / Q m N C 3 0 L z Q t d C 9 0 L X Q v d C 9 0 Y v Q u S D R g t C 4 0 L 8 u e 2 V 4 d H J h X 2 l u Z m 8 s M z Z 9 J n F 1 b 3 Q 7 L C Z x d W 9 0 O 1 N l Y 3 R p b 2 4 x L 1 R l b G V n c m F t V G F i b G U v 0 J j Q t 9 C 8 0 L X Q v d C 1 0 L 3 Q v d G L 0 L k g 0 Y L Q u N C / L n t 3 Y W 5 0 X 2 N h b G x i Y W N r L D M 3 f S Z x d W 9 0 O y w m c X V v d D t T Z W N 0 a W 9 u M S 9 U Z W x l Z 3 J h b V R h Y m x l L 9 C Y 0 L f Q v N C 1 0 L 3 Q t d C 9 0 L 3 R i 9 C 5 I N G C 0 L j Q v y 5 7 Y 2 9 u d G F j d F 9 p b m Z v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V G V s Z W d y Y W 1 U Y W J s Z S / Q m N C 3 0 L z Q t d C 9 0 L X Q v d C 9 0 Y v Q u S D R g t C 4 0 L 8 u e 3 R p b W V z d G F t c C w w f S Z x d W 9 0 O y w m c X V v d D t T Z W N 0 a W 9 u M S 9 U Z W x l Z 3 J h b V R h Y m x l L 9 C Y 0 L f Q v N C 1 0 L 3 Q t d C 9 0 L 3 R i 9 C 5 I N G C 0 L j Q v y 5 7 c 2 N o b 2 9 s L D F 9 J n F 1 b 3 Q 7 L C Z x d W 9 0 O 1 N l Y 3 R p b 2 4 x L 1 R l b G V n c m F t V G F i b G U v 0 J j Q t 9 C 8 0 L X Q v d C 1 0 L 3 Q v d G L 0 L k g 0 Y L Q u N C / L n t y b 2 x l L D J 9 J n F 1 b 3 Q 7 L C Z x d W 9 0 O 1 N l Y 3 R p b 2 4 x L 1 R l b G V n c m F t V G F i b G U v 0 J j Q t 9 C 8 0 L X Q v d C 1 0 L 3 Q v d G L 0 L k g 0 Y L Q u N C / L n t 0 b 3 B p Y y w z f S Z x d W 9 0 O y w m c X V v d D t T Z W N 0 a W 9 u M S 9 U Z W x l Z 3 J h b V R h Y m x l L 9 C Y 0 L f Q v N C 1 0 L 3 Q t d C 9 0 L 3 R i 9 C 5 I N G C 0 L j Q v y 5 7 Y 2 x l Y W 5 f Y n J h b m N o L D R 9 J n F 1 b 3 Q 7 L C Z x d W 9 0 O 1 N l Y 3 R p b 2 4 x L 1 R l b G V n c m F t V G F i b G U v 0 J j Q t 9 C 8 0 L X Q v d C 1 0 L 3 Q v d G L 0 L k g 0 Y L Q u N C / L n t j b G V h b l 9 m b G 9 v c i w 1 f S Z x d W 9 0 O y w m c X V v d D t T Z W N 0 a W 9 u M S 9 U Z W x l Z 3 J h b V R h Y m x l L 9 C Y 0 L f Q v N C 1 0 L 3 Q t d C 9 0 L 3 R i 9 C 5 I N G C 0 L j Q v y 5 7 Y 2 x l Y W 5 f Y 2 x h c 3 N y b 2 9 t L D Z 9 J n F 1 b 3 Q 7 L C Z x d W 9 0 O 1 N l Y 3 R p b 2 4 x L 1 R l b G V n c m F t V G F i b G U v 0 J j Q t 9 C 8 0 L X Q v d C 1 0 L 3 Q v d G L 0 L k g 0 Y L Q u N C / L n t j b G V h b l 9 z c G V j a W Z p Y 1 9 w b G F j Z S w 3 f S Z x d W 9 0 O y w m c X V v d D t T Z W N 0 a W 9 u M S 9 U Z W x l Z 3 J h b V R h Y m x l L 9 C Y 0 L f Q v N C 1 0 L 3 Q t d C 9 0 L 3 R i 9 C 5 I N G C 0 L j Q v y 5 7 Y 2 x l Y W 5 f c H J v Y m x l b V 9 0 Z X h 0 L D h 9 J n F 1 b 3 Q 7 L C Z x d W 9 0 O 1 N l Y 3 R p b 2 4 x L 1 R l b G V n c m F t V G F i b G U v 0 J j Q t 9 C 8 0 L X Q v d C 1 0 L 3 Q v d G L 0 L k g 0 Y L Q u N C / L n t j b G V h b l 9 j b 2 5 k a X R p b 2 5 f M y w 5 f S Z x d W 9 0 O y w m c X V v d D t T Z W N 0 a W 9 u M S 9 U Z W x l Z 3 J h b V R h Y m x l L 9 C Y 0 L f Q v N C 1 0 L 3 Q t d C 9 0 L 3 R i 9 C 5 I N G C 0 L j Q v y 5 7 d G V t c F 9 s b 2 N h d G l v b i w x M H 0 m c X V v d D s s J n F 1 b 3 Q 7 U 2 V j d G l v b j E v V G V s Z W d y Y W 1 U Y W J s Z S / Q m N C 3 0 L z Q t d C 9 0 L X Q v d C 9 0 Y v Q u S D R g t C 4 0 L 8 u e 3 R l b X B f Y 2 9 u Z G l 0 a W 9 u X 2 N o b 2 l j Z S w x M X 0 m c X V v d D s s J n F 1 b 3 Q 7 U 2 V j d G l v b j E v V G V s Z W d y Y W 1 U Y W J s Z S / Q m N C 3 0 L z Q t d C 9 0 L X Q v d C 9 0 Y v Q u S D R g t C 4 0 L 8 u e 2 Z v b 2 R f c H J v Y m x l b S w x M n 0 m c X V v d D s s J n F 1 b 3 Q 7 U 2 V j d G l v b j E v V G V s Z W d y Y W 1 U Y W J s Z S / Q m N C 3 0 L z Q t d C 9 0 L X Q v d C 9 0 Y v Q u S D R g t C 4 0 L 8 u e 3 N 0 d W R 5 X 2 N s Y X N z X 2 5 1 b W J l c i w x M 3 0 m c X V v d D s s J n F 1 b 3 Q 7 U 2 V j d G l v b j E v V G V s Z W d y Y W 1 U Y W J s Z S / Q m N C 3 0 L z Q t d C 9 0 L X Q v d C 9 0 Y v Q u S D R g t C 4 0 L 8 u e 3 N 0 d W R 5 X 2 x p d G V y L D E 0 f S Z x d W 9 0 O y w m c X V v d D t T Z W N 0 a W 9 u M S 9 U Z W x l Z 3 J h b V R h Y m x l L 9 C Y 0 L f Q v N C 1 0 L 3 Q t d C 9 0 L 3 R i 9 C 5 I N G C 0 L j Q v y 5 7 c 3 R 1 Z H l f d G 9 w a W M s M T V 9 J n F 1 b 3 Q 7 L C Z x d W 9 0 O 1 N l Y 3 R p b 2 4 x L 1 R l b G V n c m F t V G F i b G U v 0 J j Q t 9 C 8 0 L X Q v d C 1 0 L 3 Q v d G L 0 L k g 0 Y L Q u N C / L n t z Y 2 h l Z H V s Z V 9 w c m 9 i b G V t L D E 2 f S Z x d W 9 0 O y w m c X V v d D t T Z W N 0 a W 9 u M S 9 U Z W x l Z 3 J h b V R h Y m x l L 9 C Y 0 L f Q v N C 1 0 L 3 Q t d C 9 0 L 3 R i 9 C 5 I N G C 0 L j Q v y 5 7 c 2 N o Z W R 1 b G V f c 3 V i a m V j d C w x N 3 0 m c X V v d D s s J n F 1 b 3 Q 7 U 2 V j d G l v b j E v V G V s Z W d y Y W 1 U Y W J s Z S / Q m N C 3 0 L z Q t d C 9 0 L X Q v d C 9 0 Y v Q u S D R g t C 4 0 L 8 u e 3 N j a G V k d W x l X 2 R h d G U s M T h 9 J n F 1 b 3 Q 7 L C Z x d W 9 0 O 1 N l Y 3 R p b 2 4 x L 1 R l b G V n c m F t V G F i b G U v 0 J j Q t 9 C 8 0 L X Q v d C 1 0 L 3 Q v d G L 0 L k g 0 Y L Q u N C / L n t z d W J q Z W N 0 L D E 5 f S Z x d W 9 0 O y w m c X V v d D t T Z W N 0 a W 9 u M S 9 U Z W x l Z 3 J h b V R h Y m x l L 9 C Y 0 L f Q v N C 1 0 L 3 Q t d C 9 0 L 3 R i 9 C 5 I N G C 0 L j Q v y 5 7 c 3 V i a m V j d F 9 w c m 9 i b G V t L D I w f S Z x d W 9 0 O y w m c X V v d D t T Z W N 0 a W 9 u M S 9 U Z W x l Z 3 J h b V R h Y m x l L 9 C Y 0 L f Q v N C 1 0 L 3 Q t d C 9 0 L 3 R i 9 C 5 I N G C 0 L j Q v y 5 7 Z G l z Y 2 l w b G l u Z V 9 w c m 9 i b G V t L D I x f S Z x d W 9 0 O y w m c X V v d D t T Z W N 0 a W 9 u M S 9 U Z W x l Z 3 J h b V R h Y m x l L 9 C Y 0 L f Q v N C 1 0 L 3 Q t d C 9 0 L 3 R i 9 C 5 I N G C 0 L j Q v y 5 7 Z G l z Y 2 l w b G l u Z V 9 z d H V k Z W 5 0 X 2 5 h b W U s M j J 9 J n F 1 b 3 Q 7 L C Z x d W 9 0 O 1 N l Y 3 R p b 2 4 x L 1 R l b G V n c m F t V G F i b G U v 0 J j Q t 9 C 8 0 L X Q v d C 1 0 L 3 Q v d G L 0 L k g 0 Y L Q u N C / L n t j b 2 1 w b G F p b n R f Y X J l Y S w y M 3 0 m c X V v d D s s J n F 1 b 3 Q 7 U 2 V j d G l v b j E v V G V s Z W d y Y W 1 U Y W J s Z S / Q m N C 3 0 L z Q t d C 9 0 L X Q v d C 9 0 Y v Q u S D R g t C 4 0 L 8 u e 2 N v b X B s Y W l u d F 9 0 Z X h 0 L D I 0 f S Z x d W 9 0 O y w m c X V v d D t T Z W N 0 a W 9 u M S 9 U Z W x l Z 3 J h b V R h Y m x l L 9 C Y 0 L f Q v N C 1 0 L 3 Q t d C 9 0 L 3 R i 9 C 5 I N G C 0 L j Q v y 5 7 a W R l Y V 9 h c m V h L D I 1 f S Z x d W 9 0 O y w m c X V v d D t T Z W N 0 a W 9 u M S 9 U Z W x l Z 3 J h b V R h Y m x l L 9 C Y 0 L f Q v N C 1 0 L 3 Q t d C 9 0 L 3 R i 9 C 5 I N G C 0 L j Q v y 5 7 a W R l Y V 9 l Z m Z l Y 3 Q s M j Z 9 J n F 1 b 3 Q 7 L C Z x d W 9 0 O 1 N l Y 3 R p b 2 4 x L 1 R l b G V n c m F t V G F i b G U v 0 J j Q t 9 C 8 0 L X Q v d C 1 0 L 3 Q v d G L 0 L k g 0 Y L Q u N C / L n t p Z G V h X 2 R l c 2 N y a X B 0 a W 9 u L D I 3 f S Z x d W 9 0 O y w m c X V v d D t T Z W N 0 a W 9 u M S 9 U Z W x l Z 3 J h b V R h Y m x l L 9 C Y 0 L f Q v N C 1 0 L 3 Q t d C 9 0 L 3 R i 9 C 5 I N G C 0 L j Q v y 5 7 a W R l Y V 9 h d X R o b 3 I s M j h 9 J n F 1 b 3 Q 7 L C Z x d W 9 0 O 1 N l Y 3 R p b 2 4 x L 1 R l b G V n c m F t V G F i b G U v 0 J j Q t 9 C 8 0 L X Q v d C 1 0 L 3 Q v d G L 0 L k g 0 Y L Q u N C / L n t 0 Z W N o X 2 l z c 3 V l L D I 5 f S Z x d W 9 0 O y w m c X V v d D t T Z W N 0 a W 9 u M S 9 U Z W x l Z 3 J h b V R h Y m x l L 9 C Y 0 L f Q v N C 1 0 L 3 Q t d C 9 0 L 3 R i 9 C 5 I N G C 0 L j Q v y 5 7 d G V j a F 9 y b 2 9 t L D M w f S Z x d W 9 0 O y w m c X V v d D t T Z W N 0 a W 9 u M S 9 U Z W x l Z 3 J h b V R h Y m x l L 9 C Y 0 L f Q v N C 1 0 L 3 Q t d C 9 0 L 3 R i 9 C 5 I N G C 0 L j Q v y 5 7 c 2 V j d X J p d H l f Y 2 F 0 Z W d v c n k s M z F 9 J n F 1 b 3 Q 7 L C Z x d W 9 0 O 1 N l Y 3 R p b 2 4 x L 1 R l b G V n c m F t V G F i b G U v 0 J j Q t 9 C 8 0 L X Q v d C 1 0 L 3 Q v d G L 0 L k g 0 Y L Q u N C / L n t z Z W N 1 c m l 0 e V 9 p b m N p Z G V u d F 9 0 e X B l L D M y f S Z x d W 9 0 O y w m c X V v d D t T Z W N 0 a W 9 u M S 9 U Z W x l Z 3 J h b V R h Y m x l L 9 C Y 0 L f Q v N C 1 0 L 3 Q t d C 9 0 L 3 R i 9 C 5 I N G C 0 L j Q v y 5 7 c 2 V j d X J p d H l f a W 5 j a W R l b n R f Z G V z Y y w z M 3 0 m c X V v d D s s J n F 1 b 3 Q 7 U 2 V j d G l v b j E v V G V s Z W d y Y W 1 U Y W J s Z S / Q m N C 3 0 L z Q t d C 9 0 L X Q v d C 9 0 Y v Q u S D R g t C 4 0 L 8 u e 3 N l Y 3 V y a X R 5 X 2 d 1 Y X J k X 2 l z c 3 V l L D M 0 f S Z x d W 9 0 O y w m c X V v d D t T Z W N 0 a W 9 u M S 9 U Z W x l Z 3 J h b V R h Y m x l L 9 C Y 0 L f Q v N C 1 0 L 3 Q t d C 9 0 L 3 R i 9 C 5 I N G C 0 L j Q v y 5 7 c 2 V j d X J p d H l f a G F 6 Y X J k X 2 l z c 3 V l L D M 1 f S Z x d W 9 0 O y w m c X V v d D t T Z W N 0 a W 9 u M S 9 U Z W x l Z 3 J h b V R h Y m x l L 9 C Y 0 L f Q v N C 1 0 L 3 Q t d C 9 0 L 3 R i 9 C 5 I N G C 0 L j Q v y 5 7 Z X h 0 c m F f a W 5 m b y w z N n 0 m c X V v d D s s J n F 1 b 3 Q 7 U 2 V j d G l v b j E v V G V s Z W d y Y W 1 U Y W J s Z S / Q m N C 3 0 L z Q t d C 9 0 L X Q v d C 9 0 Y v Q u S D R g t C 4 0 L 8 u e 3 d h b n R f Y 2 F s b G J h Y 2 s s M z d 9 J n F 1 b 3 Q 7 L C Z x d W 9 0 O 1 N l Y 3 R p b 2 4 x L 1 R l b G V n c m F t V G F i b G U v 0 J j Q t 9 C 8 0 L X Q v d C 1 0 L 3 Q v d G L 0 L k g 0 Y L Q u N C / L n t j b 2 5 0 Y W N 0 X 2 l u Z m 8 s M z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W 1 l c 3 R h b X A m c X V v d D s s J n F 1 b 3 Q 7 c 2 N o b 2 9 s J n F 1 b 3 Q 7 L C Z x d W 9 0 O 3 J v b G U m c X V v d D s s J n F 1 b 3 Q 7 d G 9 w a W M m c X V v d D s s J n F 1 b 3 Q 7 Y 2 x l Y W 5 f Y n J h b m N o J n F 1 b 3 Q 7 L C Z x d W 9 0 O 2 N s Z W F u X 2 Z s b 2 9 y J n F 1 b 3 Q 7 L C Z x d W 9 0 O 2 N s Z W F u X 2 N s Y X N z c m 9 v b S Z x d W 9 0 O y w m c X V v d D t j b G V h b l 9 z c G V j a W Z p Y 1 9 w b G F j Z S Z x d W 9 0 O y w m c X V v d D t j b G V h b l 9 w c m 9 i b G V t X 3 R l e H Q m c X V v d D s s J n F 1 b 3 Q 7 Y 2 x l Y W 5 f Y 2 9 u Z G l 0 a W 9 u X z M m c X V v d D s s J n F 1 b 3 Q 7 d G V t c F 9 s b 2 N h d G l v b i Z x d W 9 0 O y w m c X V v d D t 0 Z W 1 w X 2 N v b m R p d G l v b l 9 j a G 9 p Y 2 U m c X V v d D s s J n F 1 b 3 Q 7 Z m 9 v Z F 9 w c m 9 i b G V t J n F 1 b 3 Q 7 L C Z x d W 9 0 O 3 N 0 d W R 5 X 2 N s Y X N z X 2 5 1 b W J l c i Z x d W 9 0 O y w m c X V v d D t z d H V k e V 9 s a X R l c i Z x d W 9 0 O y w m c X V v d D t z d H V k e V 9 0 b 3 B p Y y Z x d W 9 0 O y w m c X V v d D t z Y 2 h l Z H V s Z V 9 w c m 9 i b G V t J n F 1 b 3 Q 7 L C Z x d W 9 0 O 3 N j a G V k d W x l X 3 N 1 Y m p l Y 3 Q m c X V v d D s s J n F 1 b 3 Q 7 c 2 N o Z W R 1 b G V f Z G F 0 Z S Z x d W 9 0 O y w m c X V v d D t z d W J q Z W N 0 J n F 1 b 3 Q 7 L C Z x d W 9 0 O 3 N 1 Y m p l Y 3 R f c H J v Y m x l b S Z x d W 9 0 O y w m c X V v d D t k a X N j a X B s a W 5 l X 3 B y b 2 J s Z W 0 m c X V v d D s s J n F 1 b 3 Q 7 Z G l z Y 2 l w b G l u Z V 9 z d H V k Z W 5 0 X 2 5 h b W U m c X V v d D s s J n F 1 b 3 Q 7 Y 2 9 t c G x h a W 5 0 X 2 F y Z W E m c X V v d D s s J n F 1 b 3 Q 7 Y 2 9 t c G x h a W 5 0 X 3 R l e H Q m c X V v d D s s J n F 1 b 3 Q 7 a W R l Y V 9 h c m V h J n F 1 b 3 Q 7 L C Z x d W 9 0 O 2 l k Z W F f Z W Z m Z W N 0 J n F 1 b 3 Q 7 L C Z x d W 9 0 O 2 l k Z W F f Z G V z Y 3 J p c H R p b 2 4 m c X V v d D s s J n F 1 b 3 Q 7 a W R l Y V 9 h d X R o b 3 I m c X V v d D s s J n F 1 b 3 Q 7 d G V j a F 9 p c 3 N 1 Z S Z x d W 9 0 O y w m c X V v d D t 0 Z W N o X 3 J v b 2 0 m c X V v d D s s J n F 1 b 3 Q 7 c 2 V j d X J p d H l f Y 2 F 0 Z W d v c n k m c X V v d D s s J n F 1 b 3 Q 7 c 2 V j d X J p d H l f a W 5 j a W R l b n R f d H l w Z S Z x d W 9 0 O y w m c X V v d D t z Z W N 1 c m l 0 e V 9 p b m N p Z G V u d F 9 k Z X N j J n F 1 b 3 Q 7 L C Z x d W 9 0 O 3 N l Y 3 V y a X R 5 X 2 d 1 Y X J k X 2 l z c 3 V l J n F 1 b 3 Q 7 L C Z x d W 9 0 O 3 N l Y 3 V y a X R 5 X 2 h h e m F y Z F 9 p c 3 N 1 Z S Z x d W 9 0 O y w m c X V v d D t l e H R y Y V 9 p b m Z v J n F 1 b 3 Q 7 L C Z x d W 9 0 O 3 d h b n R f Y 2 F s b G J h Y 2 s m c X V v d D s s J n F 1 b 3 Q 7 Y 2 9 u d G F j d F 9 p b m Z v J n F 1 b 3 Q 7 X S I g L z 4 8 R W 5 0 c n k g V H l w Z T 0 i R m l s b E N v b H V t b l R 5 c G V z I i B W Y W x 1 Z T 0 i c 0 J 3 W U d C Z 1 l E Q m d N R 0 J n W U d C Z 0 1 H Q m d Z R 0 N R W U d C Z 0 1 H Q m d Z R E F 3 T U F B Q V l H Q X d Z Q U J n W U c i I C 8 + P E V u d H J 5 I F R 5 c G U 9 I k Z p b G x M Y X N 0 V X B k Y X R l Z C I g V m F s d W U 9 I m Q y M D I 1 L T A 4 L T I 1 V D A 0 O j A 2 O j E w L j I z O T E 0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R d W V y e U l E I i B W Y W x 1 Z T 0 i c 2 M 5 Z G Q 5 O G E y L W Y x N z U t N D k w Y i 0 4 N j l k L W I 0 M T Y y M j d i N D B i Z i I g L z 4 8 L 1 N 0 Y W J s Z U V u d H J p Z X M + P C 9 J d G V t P j x J d G V t P j x J d G V t T G 9 j Y X R p b 2 4 + P E l 0 Z W 1 U e X B l P k Z v c m 1 1 b G E 8 L 0 l 0 Z W 1 U e X B l P j x J d G V t U G F 0 a D 5 T Z W N 0 a W 9 u M S 9 U Z W x l Z 3 J h b V R h Y m x l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n c m F t V G F i b G U v V G V s Z W d y Y W 1 U Y W J s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G V n c m F t V G F i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z T m m q O o V d M v w k 4 n w f l 1 M I A A A A A A g A A A A A A E G Y A A A A B A A A g A A A A E Q 4 h W n s x F Q O 6 V D K g F 9 0 7 c v X T Z v Q z / y w I C W C / y w C I Q c 8 A A A A A D o A A A A A C A A A g A A A A J 8 f u G 6 7 R n R 4 5 b Q u Y 0 t X T C f R v l / v r U F O A A 3 X r 1 I r x n J F Q A A A A 6 Q X z O w 8 k S w + s G X b b + t T 7 0 x f Q 9 q / c S I 4 6 i H z h U + U Y m p w 9 j f b g D v p G 1 c S i I 2 y B y L c q / f S j h U S e m T P 4 g Y u Q / b 9 X h r O M 9 V Y l L y 6 + Y I a N S 7 k g u G l A A A A A M 0 B 5 O 4 Y 0 u L f D g + C a q y r R 1 9 x j k 0 D q O J 0 4 g R L + e K 4 L I q + B t 0 O I j R M U e Y l d m 5 z 8 a O 8 z 6 N J d G 6 G H a d V a p V z Z O M 2 8 V w = = < / D a t a M a s h u p > 
</file>

<file path=customXml/itemProps1.xml><?xml version="1.0" encoding="utf-8"?>
<ds:datastoreItem xmlns:ds="http://schemas.openxmlformats.org/officeDocument/2006/customXml" ds:itemID="{963322E5-4DFE-4C2C-80F3-4E72FC6750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Касимов Балкан</dc:creator>
  <cp:keywords/>
  <dc:description/>
  <cp:lastModifiedBy/>
  <cp:revision/>
  <dcterms:created xsi:type="dcterms:W3CDTF">2015-06-05T18:19:34Z</dcterms:created>
  <dcterms:modified xsi:type="dcterms:W3CDTF">2025-08-31T18:09:30Z</dcterms:modified>
  <cp:category/>
  <cp:contentStatus/>
</cp:coreProperties>
</file>