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608" windowHeight="9432" activeTab="1"/>
  </bookViews>
  <sheets>
    <sheet name="Project Plan Summary" sheetId="1" r:id="rId1"/>
    <sheet name="Project Log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G41" i="1"/>
  <c r="G40" i="1"/>
  <c r="G39" i="1"/>
  <c r="G38" i="1"/>
  <c r="F23" i="2"/>
  <c r="F21" i="2"/>
  <c r="F25" i="2"/>
  <c r="D12" i="1"/>
  <c r="D11" i="1"/>
  <c r="D10" i="1"/>
  <c r="D9" i="1"/>
  <c r="D14" i="1" s="1"/>
  <c r="D15" i="1" s="1"/>
  <c r="C13" i="1"/>
  <c r="C12" i="1"/>
  <c r="C11" i="1"/>
  <c r="C10" i="1"/>
  <c r="C9" i="1"/>
  <c r="C14" i="1" s="1"/>
  <c r="C15" i="1" s="1"/>
</calcChain>
</file>

<file path=xl/sharedStrings.xml><?xml version="1.0" encoding="utf-8"?>
<sst xmlns="http://schemas.openxmlformats.org/spreadsheetml/2006/main" count="80" uniqueCount="58">
  <si>
    <t xml:space="preserve">Ingeniero: </t>
  </si>
  <si>
    <t>Nombre del ingeniero</t>
  </si>
  <si>
    <t>Fecha:</t>
  </si>
  <si>
    <t>Tiempo en fase (Min)</t>
  </si>
  <si>
    <t>Planeación</t>
  </si>
  <si>
    <t>Diseño</t>
  </si>
  <si>
    <t>Codificación</t>
  </si>
  <si>
    <t>Pruebas</t>
  </si>
  <si>
    <t>Postmortem</t>
  </si>
  <si>
    <t>Planeado</t>
  </si>
  <si>
    <t>Real</t>
  </si>
  <si>
    <t>Fecha estimada de terminación</t>
  </si>
  <si>
    <t>Fecha real de terminación</t>
  </si>
  <si>
    <t>Fecha actual de creación</t>
  </si>
  <si>
    <t>Fecha</t>
  </si>
  <si>
    <t>Hora inicio</t>
  </si>
  <si>
    <t>Hora fin</t>
  </si>
  <si>
    <t>Tiempo de interrupción</t>
  </si>
  <si>
    <t>Fase</t>
  </si>
  <si>
    <t>Comentarios</t>
  </si>
  <si>
    <t>Yerson Porras</t>
  </si>
  <si>
    <t>martes, 3 de marzo</t>
  </si>
  <si>
    <t>jueves, 5 de marzo</t>
  </si>
  <si>
    <t>lunes, 2 de marzo</t>
  </si>
  <si>
    <t>miercoles, 4 de marzo</t>
  </si>
  <si>
    <t>iniciando con la planeacion y el diseño</t>
  </si>
  <si>
    <t>miércoles, 4 de marzo</t>
  </si>
  <si>
    <t>20 min</t>
  </si>
  <si>
    <t>iniciando con la codificación</t>
  </si>
  <si>
    <t>50 min</t>
  </si>
  <si>
    <t>continuando con la codificación</t>
  </si>
  <si>
    <t>40 min</t>
  </si>
  <si>
    <t>continuando con la codificación y averiguando y resolviendo dudas</t>
  </si>
  <si>
    <t>continuando con la codificacion y averiguando cosas</t>
  </si>
  <si>
    <t>30 min</t>
  </si>
  <si>
    <t>continuando con la codificación y resolviendo varios problemas</t>
  </si>
  <si>
    <t>5 min</t>
  </si>
  <si>
    <t>realizando post-mortem con lo que se hizo</t>
  </si>
  <si>
    <t>90 min</t>
  </si>
  <si>
    <t>275 min</t>
  </si>
  <si>
    <t>1545 min</t>
  </si>
  <si>
    <t>Inversión</t>
  </si>
  <si>
    <t>Interrupción</t>
  </si>
  <si>
    <t>Trabajo</t>
  </si>
  <si>
    <t>1270 min</t>
  </si>
  <si>
    <t>(horas)</t>
  </si>
  <si>
    <t>TOTAL (minutos)</t>
  </si>
  <si>
    <t>TOTAL (horas)</t>
  </si>
  <si>
    <t>Planeación y Diseño</t>
  </si>
  <si>
    <t>Post-mortem</t>
  </si>
  <si>
    <t>php</t>
  </si>
  <si>
    <t>html</t>
  </si>
  <si>
    <t>css</t>
  </si>
  <si>
    <t>65+54+47</t>
  </si>
  <si>
    <t>28+39+32+19+7+13+23</t>
  </si>
  <si>
    <t>25+15+20+28+14+29</t>
  </si>
  <si>
    <t>CON lo anterior</t>
  </si>
  <si>
    <t>Lo último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</si>
</sst>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18" fontId="0" fillId="0" borderId="0" xfId="0" applyNumberFormat="1"/>
    <xf numFmtId="0" fontId="0" fillId="0" borderId="0" xfId="0" applyAlignme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'Project Plan Summary'!$C$8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'Project Plan Summary'!$B$9:$B$13</c:f>
              <c:strCache>
                <c:ptCount val="5"/>
                <c:pt idx="0">
                  <c:v>Planeación</c:v>
                </c:pt>
                <c:pt idx="1">
                  <c:v>Diseño</c:v>
                </c:pt>
                <c:pt idx="2">
                  <c:v>Codificación</c:v>
                </c:pt>
                <c:pt idx="3">
                  <c:v>Pruebas</c:v>
                </c:pt>
                <c:pt idx="4">
                  <c:v>Postmortem</c:v>
                </c:pt>
              </c:strCache>
            </c:strRef>
          </c:cat>
          <c:val>
            <c:numRef>
              <c:f>'Project Plan Summary'!$C$9:$C$13</c:f>
              <c:numCache>
                <c:formatCode>General</c:formatCode>
                <c:ptCount val="5"/>
                <c:pt idx="0">
                  <c:v>60</c:v>
                </c:pt>
                <c:pt idx="1">
                  <c:v>90</c:v>
                </c:pt>
                <c:pt idx="2">
                  <c:v>1080</c:v>
                </c:pt>
                <c:pt idx="3">
                  <c:v>84</c:v>
                </c:pt>
                <c:pt idx="4">
                  <c:v>72</c:v>
                </c:pt>
              </c:numCache>
            </c:numRef>
          </c:val>
        </c:ser>
        <c:ser>
          <c:idx val="1"/>
          <c:order val="1"/>
          <c:tx>
            <c:strRef>
              <c:f>'Project Plan Summary'!$D$8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'Project Plan Summary'!$B$9:$B$13</c:f>
              <c:strCache>
                <c:ptCount val="5"/>
                <c:pt idx="0">
                  <c:v>Planeación</c:v>
                </c:pt>
                <c:pt idx="1">
                  <c:v>Diseño</c:v>
                </c:pt>
                <c:pt idx="2">
                  <c:v>Codificación</c:v>
                </c:pt>
                <c:pt idx="3">
                  <c:v>Pruebas</c:v>
                </c:pt>
                <c:pt idx="4">
                  <c:v>Postmortem</c:v>
                </c:pt>
              </c:strCache>
            </c:strRef>
          </c:cat>
          <c:val>
            <c:numRef>
              <c:f>'Project Plan Summary'!$D$9:$D$13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1320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42848"/>
        <c:axId val="84944384"/>
        <c:axId val="0"/>
      </c:bar3DChart>
      <c:catAx>
        <c:axId val="849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Fases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944384"/>
        <c:crosses val="autoZero"/>
        <c:auto val="1"/>
        <c:lblAlgn val="ctr"/>
        <c:lblOffset val="100"/>
        <c:noMultiLvlLbl val="0"/>
      </c:catAx>
      <c:valAx>
        <c:axId val="8494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(minutos)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'Project Plan Summary'!$E$38:$E$40</c:f>
              <c:strCache>
                <c:ptCount val="3"/>
                <c:pt idx="0">
                  <c:v>php</c:v>
                </c:pt>
                <c:pt idx="1">
                  <c:v>html</c:v>
                </c:pt>
                <c:pt idx="2">
                  <c:v>css</c:v>
                </c:pt>
              </c:strCache>
            </c:strRef>
          </c:cat>
          <c:val>
            <c:numRef>
              <c:f>'Project Plan Summary'!$H$38:$H$40</c:f>
              <c:numCache>
                <c:formatCode>General</c:formatCode>
                <c:ptCount val="3"/>
                <c:pt idx="0">
                  <c:v>131</c:v>
                </c:pt>
                <c:pt idx="1">
                  <c:v>91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200320"/>
        <c:axId val="130201856"/>
        <c:axId val="0"/>
      </c:bar3DChart>
      <c:catAx>
        <c:axId val="1302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01856"/>
        <c:crosses val="autoZero"/>
        <c:auto val="1"/>
        <c:lblAlgn val="ctr"/>
        <c:lblOffset val="100"/>
        <c:noMultiLvlLbl val="0"/>
      </c:catAx>
      <c:valAx>
        <c:axId val="1302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2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Tiempo Invertido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('Project Log'!$E$22,'Project Log'!$E$24)</c:f>
              <c:strCache>
                <c:ptCount val="2"/>
                <c:pt idx="0">
                  <c:v>Interrupción</c:v>
                </c:pt>
                <c:pt idx="1">
                  <c:v>Trabajo</c:v>
                </c:pt>
              </c:strCache>
            </c:strRef>
          </c:cat>
          <c:val>
            <c:numRef>
              <c:f>('Project Log'!$F$23,'Project Log'!$F$25)</c:f>
              <c:numCache>
                <c:formatCode>General</c:formatCode>
                <c:ptCount val="2"/>
                <c:pt idx="0">
                  <c:v>4.583333333333333</c:v>
                </c:pt>
                <c:pt idx="1">
                  <c:v>21.166666666666668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85725</xdr:rowOff>
    </xdr:from>
    <xdr:to>
      <xdr:col>5</xdr:col>
      <xdr:colOff>1647825</xdr:colOff>
      <xdr:row>2</xdr:row>
      <xdr:rowOff>101105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6000750" y="85725"/>
          <a:ext cx="1247775" cy="39638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15</xdr:row>
      <xdr:rowOff>121920</xdr:rowOff>
    </xdr:from>
    <xdr:to>
      <xdr:col>5</xdr:col>
      <xdr:colOff>624840</xdr:colOff>
      <xdr:row>32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33</xdr:row>
      <xdr:rowOff>121920</xdr:rowOff>
    </xdr:from>
    <xdr:to>
      <xdr:col>4</xdr:col>
      <xdr:colOff>1257300</xdr:colOff>
      <xdr:row>48</xdr:row>
      <xdr:rowOff>121920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47626</xdr:rowOff>
    </xdr:from>
    <xdr:to>
      <xdr:col>6</xdr:col>
      <xdr:colOff>1990725</xdr:colOff>
      <xdr:row>2</xdr:row>
      <xdr:rowOff>63006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5686425" y="47626"/>
          <a:ext cx="1247775" cy="396380"/>
        </a:xfrm>
        <a:prstGeom prst="rect">
          <a:avLst/>
        </a:prstGeom>
      </xdr:spPr>
    </xdr:pic>
    <xdr:clientData/>
  </xdr:twoCellAnchor>
  <xdr:twoCellAnchor>
    <xdr:from>
      <xdr:col>2</xdr:col>
      <xdr:colOff>601980</xdr:colOff>
      <xdr:row>25</xdr:row>
      <xdr:rowOff>30480</xdr:rowOff>
    </xdr:from>
    <xdr:to>
      <xdr:col>6</xdr:col>
      <xdr:colOff>853440</xdr:colOff>
      <xdr:row>40</xdr:row>
      <xdr:rowOff>30480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8:F14" totalsRowCount="1" headerRowDxfId="7">
  <autoFilter ref="B8:F13"/>
  <tableColumns count="5">
    <tableColumn id="1" name="Tiempo en fase (Min)" totalsRowLabel="TOTAL (minutos)" dataDxfId="6" totalsRowDxfId="2"/>
    <tableColumn id="2" name="Planeado" totalsRowFunction="custom" dataDxfId="5" totalsRowDxfId="1">
      <calculatedColumnFormula>1.4*60</calculatedColumnFormula>
      <totalsRowFormula>SUM(C9:C13)</totalsRowFormula>
    </tableColumn>
    <tableColumn id="3" name="Real" totalsRowFunction="custom" dataDxfId="4" totalsRowDxfId="0">
      <calculatedColumnFormula>1.5*60</calculatedColumnFormula>
      <totalsRowFormula>SUM(D9:D13)</totalsRowFormula>
    </tableColumn>
    <tableColumn id="4" name="Fecha estimada de terminación"/>
    <tableColumn id="5" name="Fecha real de termin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G18" totalsRowShown="0" headerRowDxfId="3">
  <autoFilter ref="B8:G18"/>
  <tableColumns count="6">
    <tableColumn id="1" name="Fecha"/>
    <tableColumn id="2" name="Hora inicio"/>
    <tableColumn id="3" name="Hora fin"/>
    <tableColumn id="4" name="Tiempo de interrupción"/>
    <tableColumn id="5" name="Fase"/>
    <tableColumn id="6" name="Comentari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1"/>
  <sheetViews>
    <sheetView workbookViewId="0">
      <selection activeCell="H42" sqref="H42"/>
    </sheetView>
  </sheetViews>
  <sheetFormatPr baseColWidth="10" defaultColWidth="8.88671875" defaultRowHeight="14.4" x14ac:dyDescent="0.3"/>
  <cols>
    <col min="1" max="1" width="10.5546875" bestFit="1" customWidth="1"/>
    <col min="2" max="2" width="22.109375" customWidth="1"/>
    <col min="3" max="3" width="11.44140625" customWidth="1"/>
    <col min="5" max="5" width="30.6640625" customWidth="1"/>
    <col min="6" max="6" width="26" customWidth="1"/>
  </cols>
  <sheetData>
    <row r="4" spans="1:11" ht="15" x14ac:dyDescent="0.25">
      <c r="A4" s="1" t="s">
        <v>0</v>
      </c>
      <c r="B4" s="2" t="s">
        <v>20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1" t="s">
        <v>2</v>
      </c>
      <c r="B5" s="3">
        <v>42068</v>
      </c>
      <c r="C5" s="2"/>
      <c r="D5" s="2"/>
      <c r="E5" s="2"/>
      <c r="F5" s="2"/>
      <c r="G5" s="2"/>
      <c r="H5" s="2"/>
      <c r="I5" s="2"/>
      <c r="J5" s="2"/>
      <c r="K5" s="2"/>
    </row>
    <row r="8" spans="1:11" x14ac:dyDescent="0.3">
      <c r="B8" s="1" t="s">
        <v>3</v>
      </c>
      <c r="C8" s="1" t="s">
        <v>9</v>
      </c>
      <c r="D8" s="1" t="s">
        <v>10</v>
      </c>
      <c r="E8" s="1" t="s">
        <v>11</v>
      </c>
      <c r="F8" s="1" t="s">
        <v>12</v>
      </c>
    </row>
    <row r="9" spans="1:11" x14ac:dyDescent="0.3">
      <c r="B9" s="1" t="s">
        <v>4</v>
      </c>
      <c r="C9">
        <f>1*60</f>
        <v>60</v>
      </c>
      <c r="D9">
        <f t="shared" ref="D9" si="0">1.5*60</f>
        <v>90</v>
      </c>
      <c r="E9" t="s">
        <v>23</v>
      </c>
      <c r="F9" t="s">
        <v>21</v>
      </c>
    </row>
    <row r="10" spans="1:11" x14ac:dyDescent="0.3">
      <c r="B10" s="1" t="s">
        <v>5</v>
      </c>
      <c r="C10">
        <f>1.5*60</f>
        <v>90</v>
      </c>
      <c r="D10">
        <f>1*60</f>
        <v>60</v>
      </c>
      <c r="E10" t="s">
        <v>23</v>
      </c>
      <c r="F10" t="s">
        <v>21</v>
      </c>
    </row>
    <row r="11" spans="1:11" x14ac:dyDescent="0.3">
      <c r="B11" s="1" t="s">
        <v>6</v>
      </c>
      <c r="C11">
        <f>18*60</f>
        <v>1080</v>
      </c>
      <c r="D11">
        <f>22*60</f>
        <v>1320</v>
      </c>
      <c r="E11" t="s">
        <v>24</v>
      </c>
      <c r="F11" t="s">
        <v>22</v>
      </c>
    </row>
    <row r="12" spans="1:11" x14ac:dyDescent="0.3">
      <c r="B12" s="1" t="s">
        <v>7</v>
      </c>
      <c r="C12">
        <f>1.4*60</f>
        <v>84</v>
      </c>
      <c r="D12">
        <f>1.5*60</f>
        <v>90</v>
      </c>
      <c r="E12" t="s">
        <v>22</v>
      </c>
      <c r="F12" t="s">
        <v>22</v>
      </c>
    </row>
    <row r="13" spans="1:11" x14ac:dyDescent="0.3">
      <c r="B13" s="1" t="s">
        <v>8</v>
      </c>
      <c r="C13">
        <f>1.2*60</f>
        <v>72</v>
      </c>
      <c r="D13">
        <v>60</v>
      </c>
      <c r="E13" t="s">
        <v>22</v>
      </c>
      <c r="F13" t="s">
        <v>22</v>
      </c>
    </row>
    <row r="14" spans="1:11" x14ac:dyDescent="0.3">
      <c r="B14" s="6" t="s">
        <v>46</v>
      </c>
      <c r="C14" s="7">
        <f>SUM(C9:C13)</f>
        <v>1386</v>
      </c>
      <c r="D14" s="7">
        <f>SUM(D9:D13)</f>
        <v>1620</v>
      </c>
    </row>
    <row r="15" spans="1:11" x14ac:dyDescent="0.3">
      <c r="B15" t="s">
        <v>47</v>
      </c>
      <c r="C15">
        <f>Table3[[#Totals],[Planeado]]/60</f>
        <v>23.1</v>
      </c>
      <c r="D15">
        <f>Table3[[#Totals],[Real]]/60</f>
        <v>27</v>
      </c>
    </row>
    <row r="36" spans="5:8" x14ac:dyDescent="0.3">
      <c r="G36" t="s">
        <v>56</v>
      </c>
      <c r="H36" t="s">
        <v>57</v>
      </c>
    </row>
    <row r="38" spans="5:8" x14ac:dyDescent="0.3">
      <c r="E38" t="s">
        <v>50</v>
      </c>
      <c r="F38" t="s">
        <v>54</v>
      </c>
      <c r="G38">
        <f>28+39+32+19+7+13+23</f>
        <v>161</v>
      </c>
      <c r="H38">
        <f>G38-30</f>
        <v>131</v>
      </c>
    </row>
    <row r="39" spans="5:8" x14ac:dyDescent="0.3">
      <c r="E39" t="s">
        <v>51</v>
      </c>
      <c r="F39" t="s">
        <v>55</v>
      </c>
      <c r="G39">
        <f>25+15+20+28+14+29</f>
        <v>131</v>
      </c>
      <c r="H39">
        <f>G39-40</f>
        <v>91</v>
      </c>
    </row>
    <row r="40" spans="5:8" x14ac:dyDescent="0.3">
      <c r="E40" t="s">
        <v>52</v>
      </c>
      <c r="F40" t="s">
        <v>53</v>
      </c>
      <c r="G40">
        <f>65+54+47</f>
        <v>166</v>
      </c>
      <c r="H40">
        <f>G40-118</f>
        <v>48</v>
      </c>
    </row>
    <row r="41" spans="5:8" x14ac:dyDescent="0.3">
      <c r="G41">
        <f>SUM(G38:G40)</f>
        <v>458</v>
      </c>
      <c r="H41">
        <f>SUM(H38:H40)</f>
        <v>270</v>
      </c>
    </row>
  </sheetData>
  <mergeCells count="2">
    <mergeCell ref="B4:K4"/>
    <mergeCell ref="B5:K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5"/>
  <sheetViews>
    <sheetView tabSelected="1" topLeftCell="A10" workbookViewId="0">
      <selection activeCell="G28" sqref="G28"/>
    </sheetView>
  </sheetViews>
  <sheetFormatPr baseColWidth="10" defaultColWidth="8.88671875" defaultRowHeight="14.4" x14ac:dyDescent="0.3"/>
  <cols>
    <col min="2" max="2" width="18.88671875" bestFit="1" customWidth="1"/>
    <col min="3" max="3" width="12.5546875" customWidth="1"/>
    <col min="4" max="4" width="10.109375" customWidth="1"/>
    <col min="5" max="5" width="23" bestFit="1" customWidth="1"/>
    <col min="6" max="6" width="17.33203125" bestFit="1" customWidth="1"/>
    <col min="7" max="7" width="56" bestFit="1" customWidth="1"/>
  </cols>
  <sheetData>
    <row r="4" spans="1:11" ht="15" x14ac:dyDescent="0.25">
      <c r="A4" s="1" t="s">
        <v>0</v>
      </c>
      <c r="B4" s="2" t="s">
        <v>1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s="1" t="s">
        <v>2</v>
      </c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8" spans="1:11" x14ac:dyDescent="0.3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</row>
    <row r="9" spans="1:11" x14ac:dyDescent="0.3">
      <c r="B9" t="s">
        <v>21</v>
      </c>
      <c r="C9" s="4">
        <v>0.58333333333333337</v>
      </c>
      <c r="D9" s="4">
        <v>0.875</v>
      </c>
      <c r="E9" t="s">
        <v>38</v>
      </c>
      <c r="F9" t="s">
        <v>48</v>
      </c>
      <c r="G9" t="s">
        <v>25</v>
      </c>
    </row>
    <row r="10" spans="1:11" x14ac:dyDescent="0.3">
      <c r="B10" t="s">
        <v>26</v>
      </c>
      <c r="C10" s="4">
        <v>0.40277777777777773</v>
      </c>
      <c r="D10" s="4">
        <v>0.5</v>
      </c>
      <c r="E10" t="s">
        <v>27</v>
      </c>
      <c r="F10" t="s">
        <v>6</v>
      </c>
      <c r="G10" t="s">
        <v>28</v>
      </c>
    </row>
    <row r="11" spans="1:11" x14ac:dyDescent="0.3">
      <c r="B11" t="s">
        <v>26</v>
      </c>
      <c r="C11" s="4">
        <v>0.625</v>
      </c>
      <c r="D11" s="4">
        <v>0.75</v>
      </c>
      <c r="E11" t="s">
        <v>29</v>
      </c>
      <c r="F11" t="s">
        <v>6</v>
      </c>
      <c r="G11" t="s">
        <v>30</v>
      </c>
    </row>
    <row r="12" spans="1:11" x14ac:dyDescent="0.3">
      <c r="B12" t="s">
        <v>26</v>
      </c>
      <c r="C12" s="4">
        <v>0.83333333333333337</v>
      </c>
      <c r="D12" s="4">
        <v>0</v>
      </c>
      <c r="E12" t="s">
        <v>31</v>
      </c>
      <c r="F12" t="s">
        <v>6</v>
      </c>
      <c r="G12" t="s">
        <v>32</v>
      </c>
    </row>
    <row r="13" spans="1:11" x14ac:dyDescent="0.3">
      <c r="B13" t="s">
        <v>22</v>
      </c>
      <c r="C13" s="4">
        <v>0</v>
      </c>
      <c r="D13" s="4">
        <v>0.18055555555555555</v>
      </c>
      <c r="E13" t="s">
        <v>31</v>
      </c>
      <c r="F13" t="s">
        <v>6</v>
      </c>
      <c r="G13" t="s">
        <v>33</v>
      </c>
    </row>
    <row r="14" spans="1:11" x14ac:dyDescent="0.3">
      <c r="B14" t="s">
        <v>22</v>
      </c>
      <c r="C14" s="4">
        <v>0.32291666666666669</v>
      </c>
      <c r="D14" s="4">
        <v>0.49305555555555558</v>
      </c>
      <c r="E14" t="s">
        <v>34</v>
      </c>
      <c r="F14" t="s">
        <v>6</v>
      </c>
      <c r="G14" t="s">
        <v>35</v>
      </c>
    </row>
    <row r="15" spans="1:11" x14ac:dyDescent="0.3">
      <c r="B15" t="s">
        <v>22</v>
      </c>
      <c r="C15" s="4">
        <v>0.83333333333333337</v>
      </c>
      <c r="D15" s="4">
        <v>0.875</v>
      </c>
      <c r="E15" t="s">
        <v>36</v>
      </c>
      <c r="F15" t="s">
        <v>49</v>
      </c>
      <c r="G15" t="s">
        <v>37</v>
      </c>
    </row>
    <row r="19" spans="3:6" x14ac:dyDescent="0.3">
      <c r="C19" s="5"/>
      <c r="D19" s="5"/>
    </row>
    <row r="20" spans="3:6" x14ac:dyDescent="0.3">
      <c r="E20" t="s">
        <v>41</v>
      </c>
      <c r="F20" t="s">
        <v>40</v>
      </c>
    </row>
    <row r="21" spans="3:6" x14ac:dyDescent="0.3">
      <c r="E21" t="s">
        <v>45</v>
      </c>
      <c r="F21">
        <f>1545/60</f>
        <v>25.75</v>
      </c>
    </row>
    <row r="22" spans="3:6" x14ac:dyDescent="0.3">
      <c r="E22" t="s">
        <v>42</v>
      </c>
      <c r="F22" t="s">
        <v>39</v>
      </c>
    </row>
    <row r="23" spans="3:6" x14ac:dyDescent="0.3">
      <c r="E23" t="s">
        <v>45</v>
      </c>
      <c r="F23">
        <f>275/60</f>
        <v>4.583333333333333</v>
      </c>
    </row>
    <row r="24" spans="3:6" x14ac:dyDescent="0.3">
      <c r="E24" t="s">
        <v>43</v>
      </c>
      <c r="F24" t="s">
        <v>44</v>
      </c>
    </row>
    <row r="25" spans="3:6" x14ac:dyDescent="0.3">
      <c r="E25" t="s">
        <v>45</v>
      </c>
      <c r="F25">
        <f>1270/60</f>
        <v>21.166666666666668</v>
      </c>
    </row>
  </sheetData>
  <mergeCells count="2">
    <mergeCell ref="B4:K4"/>
    <mergeCell ref="B5:K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Plan Summary</vt:lpstr>
      <vt:lpstr>Project 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YERFER</cp:lastModifiedBy>
  <dcterms:created xsi:type="dcterms:W3CDTF">2015-02-20T01:58:14Z</dcterms:created>
  <dcterms:modified xsi:type="dcterms:W3CDTF">2015-03-06T02:26:27Z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4ea2fa40-020c-444c-a636-d3ceeed0d8f8</vt:lpwstr>
  </property>
</Properties>
</file>