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l\OneDrive\Escritorio\estadistica\"/>
    </mc:Choice>
  </mc:AlternateContent>
  <xr:revisionPtr revIDLastSave="0" documentId="13_ncr:1_{C33E9C5C-D9E3-48DA-B96D-825435D6F3CD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Valores y Aporte Absoluto_Datos" sheetId="1" r:id="rId1"/>
    <sheet name="Análisis 1" sheetId="2" r:id="rId2"/>
    <sheet name="Análisis 2" sheetId="3" r:id="rId3"/>
  </sheets>
  <definedNames>
    <definedName name="_xlchart.v1.0" hidden="1">'Análisis 1'!$A$2:$A$6</definedName>
    <definedName name="_xlchart.v1.1" hidden="1">'Análisis 1'!$C$2:$C$6</definedName>
    <definedName name="_xlchart.v1.10" hidden="1">'Análisis 1'!$A$2:$A$6</definedName>
    <definedName name="_xlchart.v1.11" hidden="1">'Análisis 1'!$E$2:$E$6</definedName>
    <definedName name="_xlchart.v1.12" hidden="1">'Análisis 1'!$A$2:$A$6</definedName>
    <definedName name="_xlchart.v1.13" hidden="1">'Análisis 1'!$G$2:$G$6</definedName>
    <definedName name="_xlchart.v1.14" hidden="1">'Análisis 1'!$A$2:$A$6</definedName>
    <definedName name="_xlchart.v1.15" hidden="1">'Análisis 1'!$C$2:$C$6</definedName>
    <definedName name="_xlchart.v1.2" hidden="1">'Análisis 1'!$A$2:$A$6</definedName>
    <definedName name="_xlchart.v1.3" hidden="1">'Análisis 1'!$F$2:$F$6</definedName>
    <definedName name="_xlchart.v1.4" hidden="1">'Análisis 1'!$A$2:$A$6</definedName>
    <definedName name="_xlchart.v1.5" hidden="1">'Análisis 1'!$F$2:$F$6</definedName>
    <definedName name="_xlchart.v1.6" hidden="1">'Análisis 1'!$A$2:$A$6</definedName>
    <definedName name="_xlchart.v1.7" hidden="1">'Análisis 1'!$E$2:$E$6</definedName>
    <definedName name="_xlchart.v1.8" hidden="1">'Análisis 1'!$A$2:$A$6</definedName>
    <definedName name="_xlchart.v1.9" hidden="1">'Análisis 1'!$G$2:$G$6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L3" i="3"/>
  <c r="L4" i="3"/>
  <c r="L5" i="3"/>
  <c r="L2" i="3"/>
  <c r="K3" i="3"/>
  <c r="K4" i="3"/>
  <c r="K5" i="3"/>
  <c r="K6" i="3"/>
  <c r="K2" i="3"/>
  <c r="J3" i="3"/>
  <c r="J4" i="3"/>
  <c r="J5" i="3"/>
  <c r="J6" i="3"/>
  <c r="J2" i="3"/>
  <c r="I3" i="3"/>
  <c r="I4" i="3"/>
  <c r="I5" i="3"/>
  <c r="I6" i="3"/>
  <c r="I2" i="3"/>
  <c r="D6" i="3"/>
  <c r="C6" i="3"/>
  <c r="B6" i="3"/>
  <c r="H6" i="3" s="1"/>
  <c r="D5" i="3"/>
  <c r="C5" i="3"/>
  <c r="B5" i="3"/>
  <c r="H5" i="3" s="1"/>
  <c r="D4" i="3"/>
  <c r="C4" i="3"/>
  <c r="B4" i="3"/>
  <c r="H4" i="3" s="1"/>
  <c r="D3" i="3"/>
  <c r="C3" i="3"/>
  <c r="B3" i="3"/>
  <c r="H3" i="3" s="1"/>
  <c r="D2" i="3"/>
  <c r="C2" i="3"/>
  <c r="B2" i="3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H6" i="2" l="1"/>
  <c r="H3" i="2"/>
  <c r="H4" i="2"/>
  <c r="H5" i="2"/>
  <c r="B8" i="3"/>
  <c r="B7" i="3"/>
  <c r="H2" i="3"/>
  <c r="C8" i="3"/>
  <c r="C7" i="3"/>
  <c r="D8" i="3"/>
  <c r="D7" i="3"/>
  <c r="F2" i="3"/>
  <c r="E2" i="3"/>
  <c r="F3" i="3"/>
  <c r="E3" i="3"/>
  <c r="F4" i="3"/>
  <c r="E4" i="3"/>
  <c r="F5" i="3"/>
  <c r="E5" i="3"/>
  <c r="F6" i="3"/>
  <c r="E6" i="3"/>
  <c r="B8" i="2"/>
  <c r="B7" i="2"/>
  <c r="H2" i="2"/>
  <c r="C8" i="2"/>
  <c r="C7" i="2"/>
  <c r="D8" i="2"/>
  <c r="D7" i="2"/>
  <c r="F2" i="2" s="1"/>
  <c r="E2" i="2"/>
  <c r="E3" i="2" s="1"/>
  <c r="E4" i="2" s="1"/>
  <c r="E5" i="2" s="1"/>
  <c r="E6" i="2" s="1"/>
  <c r="F3" i="2"/>
  <c r="F4" i="2"/>
  <c r="F5" i="2"/>
  <c r="F6" i="2"/>
  <c r="E8" i="3" l="1"/>
  <c r="E7" i="3"/>
  <c r="F8" i="3"/>
  <c r="F7" i="3"/>
  <c r="G2" i="3"/>
  <c r="H8" i="3"/>
  <c r="H7" i="3"/>
  <c r="E8" i="2"/>
  <c r="E7" i="2"/>
  <c r="F8" i="2"/>
  <c r="F7" i="2"/>
  <c r="G2" i="2"/>
  <c r="H8" i="2"/>
  <c r="H7" i="2"/>
  <c r="G3" i="3" l="1"/>
  <c r="G3" i="2"/>
  <c r="G4" i="3" l="1"/>
  <c r="G5" i="3" s="1"/>
  <c r="G6" i="3" s="1"/>
  <c r="G8" i="3"/>
  <c r="G7" i="3"/>
  <c r="G4" i="2"/>
  <c r="G5" i="2" s="1"/>
  <c r="G6" i="2" s="1"/>
  <c r="G8" i="2"/>
  <c r="G7" i="2"/>
</calcChain>
</file>

<file path=xl/sharedStrings.xml><?xml version="1.0" encoding="utf-8"?>
<sst xmlns="http://schemas.openxmlformats.org/spreadsheetml/2006/main" count="84" uniqueCount="67">
  <si>
    <t>Años</t>
  </si>
  <si>
    <t>Relación - Año</t>
  </si>
  <si>
    <t>Año</t>
  </si>
  <si>
    <t>Aporte Absoluto</t>
  </si>
  <si>
    <t>Aporte Absoluto Constante</t>
  </si>
  <si>
    <t>Aporte Absoluto Corriente</t>
  </si>
  <si>
    <t>Valor Constante</t>
  </si>
  <si>
    <t>Valor Corriente</t>
  </si>
  <si>
    <t>Valores</t>
  </si>
  <si>
    <t>2008-2007</t>
  </si>
  <si>
    <t>3859.9</t>
  </si>
  <si>
    <t>2098.9</t>
  </si>
  <si>
    <t>2009-2008</t>
  </si>
  <si>
    <t>1960.7</t>
  </si>
  <si>
    <t>290.8</t>
  </si>
  <si>
    <t>2010-2009</t>
  </si>
  <si>
    <t>2323.7</t>
  </si>
  <si>
    <t>1380.4</t>
  </si>
  <si>
    <t>2011-2010</t>
  </si>
  <si>
    <t>5245.9</t>
  </si>
  <si>
    <t>2835.9</t>
  </si>
  <si>
    <t>2012-2011</t>
  </si>
  <si>
    <t>5743.5</t>
  </si>
  <si>
    <t>2728.5</t>
  </si>
  <si>
    <t>2013-2012</t>
  </si>
  <si>
    <t>5170.3</t>
  </si>
  <si>
    <t>2114.5</t>
  </si>
  <si>
    <t>2014-2013</t>
  </si>
  <si>
    <t>4321.5</t>
  </si>
  <si>
    <t>1659.1</t>
  </si>
  <si>
    <t>2015-2014</t>
  </si>
  <si>
    <t>4170.2</t>
  </si>
  <si>
    <t>1972.3</t>
  </si>
  <si>
    <t>2016-2015</t>
  </si>
  <si>
    <t>1801.9</t>
  </si>
  <si>
    <t>2017-2016</t>
  </si>
  <si>
    <t>2134.7</t>
  </si>
  <si>
    <t>2018-2017</t>
  </si>
  <si>
    <t>2726.7</t>
  </si>
  <si>
    <t>1485.7</t>
  </si>
  <si>
    <t>41798.5</t>
  </si>
  <si>
    <t>64929.4</t>
  </si>
  <si>
    <t>2019 (P)</t>
  </si>
  <si>
    <t>2019-2018</t>
  </si>
  <si>
    <t>1245.5</t>
  </si>
  <si>
    <t>66984.4</t>
  </si>
  <si>
    <t>2020 (E)</t>
  </si>
  <si>
    <t>2020-2019</t>
  </si>
  <si>
    <t>-13007.4</t>
  </si>
  <si>
    <t>-7724.2</t>
  </si>
  <si>
    <t>35319.8</t>
  </si>
  <si>
    <t>Suma</t>
  </si>
  <si>
    <t>2007-2009</t>
  </si>
  <si>
    <t>2010-2012</t>
  </si>
  <si>
    <t>2013-2015</t>
  </si>
  <si>
    <t>2016-2018</t>
  </si>
  <si>
    <t>2019-2020</t>
  </si>
  <si>
    <t>Frecuencia</t>
  </si>
  <si>
    <t>Fre. Absoluta</t>
  </si>
  <si>
    <t>Fre. Abs. Acumulada</t>
  </si>
  <si>
    <t>Fre. Relativa</t>
  </si>
  <si>
    <t>Fre. Rel. Acumulativa</t>
  </si>
  <si>
    <t>Intervalos</t>
  </si>
  <si>
    <t>Totales</t>
  </si>
  <si>
    <t>Media</t>
  </si>
  <si>
    <t>Media por intervalo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</si>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</sst>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16" fillId="0" borderId="0" xfId="0" applyFont="1"/>
    <xf numFmtId="2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10" fillId="6" borderId="5" xfId="10"/>
    <xf numFmtId="0" fontId="1" fillId="0" borderId="0" xfId="20" applyFill="1"/>
    <xf numFmtId="2" fontId="1" fillId="0" borderId="0" xfId="20" applyNumberFormat="1" applyFill="1"/>
    <xf numFmtId="0" fontId="1" fillId="0" borderId="0" xfId="2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Aporte</a:t>
            </a:r>
            <a:r>
              <a:rPr lang="es-ES" baseline="0"/>
              <a:t> Absoluto de los extranjeros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B8-4F2B-B26A-FF23725CA8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B8-4F2B-B26A-FF23725CA8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B8-4F2B-B26A-FF23725CA8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B8-4F2B-B26A-FF23725CA8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B8-4F2B-B26A-FF23725CA814}"/>
              </c:ext>
            </c:extLst>
          </c:dPt>
          <c:cat>
            <c:strRef>
              <c:f>'Análisis 1'!$A$2:$A$6</c:f>
              <c:strCache>
                <c:ptCount val="5"/>
                <c:pt idx="0">
                  <c:v>2007-2009</c:v>
                </c:pt>
                <c:pt idx="1">
                  <c:v>2010-2012</c:v>
                </c:pt>
                <c:pt idx="2">
                  <c:v>2013-2015</c:v>
                </c:pt>
                <c:pt idx="3">
                  <c:v>2016-2018</c:v>
                </c:pt>
                <c:pt idx="4">
                  <c:v>2019-2020</c:v>
                </c:pt>
              </c:strCache>
            </c:strRef>
          </c:cat>
          <c:val>
            <c:numRef>
              <c:f>'Análisis 1'!$B$2:$B$6</c:f>
              <c:numCache>
                <c:formatCode>General</c:formatCode>
                <c:ptCount val="5"/>
                <c:pt idx="0">
                  <c:v>8142</c:v>
                </c:pt>
                <c:pt idx="1">
                  <c:v>16158</c:v>
                </c:pt>
                <c:pt idx="2">
                  <c:v>12307</c:v>
                </c:pt>
                <c:pt idx="3">
                  <c:v>9076</c:v>
                </c:pt>
                <c:pt idx="4">
                  <c:v>-13007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3-40B3-BFFF-ED39AFBA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Histograma de Frecuencia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</a:t>
          </a:r>
        </a:p>
      </cx:txPr>
    </cx:title>
    <cx:plotArea>
      <cx:plotAreaRegion>
        <cx:series layoutId="clusteredColumn" uniqueId="{1CDF2FE4-0EF3-4253-B2D4-E2980BCFECE7}" formatIdx="2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Histograma de Fre.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Fre. Abs. Acumulativa</a:t>
          </a:r>
        </a:p>
      </cx:txPr>
    </cx:title>
    <cx:plotArea>
      <cx:plotAreaRegion>
        <cx:series layoutId="clusteredColumn" uniqueId="{64FC93BA-0091-478B-B425-934EF0DD7C34}" formatIdx="6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Histograma de Fre.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Fre. Relativa</a:t>
          </a:r>
        </a:p>
      </cx:txPr>
    </cx:title>
    <cx:plotArea>
      <cx:plotAreaRegion>
        <cx:series layoutId="clusteredColumn" uniqueId="{64FC93BA-0091-478B-B425-934EF0DD7C34}" formatIdx="6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Histograma de Fre. Rel.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Fre. Rel. Acumulativa</a:t>
          </a:r>
        </a:p>
      </cx:txPr>
    </cx:title>
    <cx:plotArea>
      <cx:plotAreaRegion>
        <cx:series layoutId="clusteredColumn" uniqueId="{64FC93BA-0091-478B-B425-934EF0DD7C34}" formatIdx="6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20637</xdr:rowOff>
    </xdr:from>
    <xdr:to>
      <xdr:col>6</xdr:col>
      <xdr:colOff>28575</xdr:colOff>
      <xdr:row>22</xdr:row>
      <xdr:rowOff>96837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6A28F6-0BD4-FD45-7349-E569BDF18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177800</xdr:colOff>
      <xdr:row>0</xdr:row>
      <xdr:rowOff>0</xdr:rowOff>
    </xdr:from>
    <xdr:to>
      <xdr:col>14</xdr:col>
      <xdr:colOff>177800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EDEB9C9-B9D6-4CD0-BEDF-B38D96E433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3800" y="0"/>
              <a:ext cx="45720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330200</xdr:colOff>
      <xdr:row>0</xdr:row>
      <xdr:rowOff>0</xdr:rowOff>
    </xdr:from>
    <xdr:to>
      <xdr:col>20</xdr:col>
      <xdr:colOff>330200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9C131A2-5AA1-4EA6-8718-AF847701DC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8200" y="0"/>
              <a:ext cx="45720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20</xdr:col>
      <xdr:colOff>498475</xdr:colOff>
      <xdr:row>0</xdr:row>
      <xdr:rowOff>19050</xdr:rowOff>
    </xdr:from>
    <xdr:to>
      <xdr:col>26</xdr:col>
      <xdr:colOff>498475</xdr:colOff>
      <xdr:row>14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720B9A24-D32A-444F-ADFB-BEE0B56A7B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38475" y="19050"/>
              <a:ext cx="45720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26</xdr:col>
      <xdr:colOff>635000</xdr:colOff>
      <xdr:row>0</xdr:row>
      <xdr:rowOff>25400</xdr:rowOff>
    </xdr:from>
    <xdr:to>
      <xdr:col>32</xdr:col>
      <xdr:colOff>635000</xdr:colOff>
      <xdr:row>14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F0EE744B-99AE-41AB-BB7B-37C8C59426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47000" y="25400"/>
              <a:ext cx="45720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G28" sqref="G28"/>
    </sheetView>
  </sheetViews>
  <sheetFormatPr baseColWidth="10" defaultRowHeight="14.5" x14ac:dyDescent="0.35"/>
  <cols>
    <col min="6" max="6" width="13.542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2007</v>
      </c>
      <c r="B2">
        <v>2007</v>
      </c>
      <c r="C2">
        <v>2007</v>
      </c>
      <c r="D2" s="3"/>
      <c r="G2" s="1">
        <v>21295984230256</v>
      </c>
      <c r="H2" s="1">
        <v>21295984230256</v>
      </c>
      <c r="I2" s="1">
        <v>21295984230256</v>
      </c>
    </row>
    <row r="3" spans="1:9" x14ac:dyDescent="0.35">
      <c r="A3">
        <v>2008</v>
      </c>
      <c r="B3" t="s">
        <v>9</v>
      </c>
      <c r="C3">
        <v>2008</v>
      </c>
      <c r="D3" s="4">
        <v>3859</v>
      </c>
      <c r="E3" t="s">
        <v>11</v>
      </c>
      <c r="F3" t="s">
        <v>10</v>
      </c>
      <c r="G3" s="1">
        <v>23394842891008</v>
      </c>
      <c r="H3" s="1">
        <v>25155888616322</v>
      </c>
      <c r="I3" s="1">
        <v>25155888616322</v>
      </c>
    </row>
    <row r="4" spans="1:9" x14ac:dyDescent="0.35">
      <c r="A4">
        <v>2009</v>
      </c>
      <c r="B4" t="s">
        <v>12</v>
      </c>
      <c r="C4">
        <v>2009</v>
      </c>
      <c r="D4" s="4">
        <v>1960</v>
      </c>
      <c r="E4" t="s">
        <v>14</v>
      </c>
      <c r="F4" t="s">
        <v>13</v>
      </c>
      <c r="G4" s="1">
        <v>23685639048664</v>
      </c>
      <c r="H4" s="1">
        <v>27116635565174</v>
      </c>
      <c r="I4" s="1">
        <v>27116635565174</v>
      </c>
    </row>
    <row r="5" spans="1:9" x14ac:dyDescent="0.35">
      <c r="A5">
        <v>2010</v>
      </c>
      <c r="B5" t="s">
        <v>15</v>
      </c>
      <c r="C5">
        <v>2010</v>
      </c>
      <c r="D5" s="4">
        <v>2323</v>
      </c>
      <c r="E5" t="s">
        <v>17</v>
      </c>
      <c r="F5" t="s">
        <v>16</v>
      </c>
      <c r="G5" s="1">
        <v>25066036464509</v>
      </c>
      <c r="H5" s="1">
        <v>29440287581268</v>
      </c>
      <c r="I5" s="1">
        <v>29440287581268</v>
      </c>
    </row>
    <row r="6" spans="1:9" x14ac:dyDescent="0.35">
      <c r="A6">
        <v>2011</v>
      </c>
      <c r="B6" t="s">
        <v>18</v>
      </c>
      <c r="C6">
        <v>2011</v>
      </c>
      <c r="D6" s="4">
        <v>5245</v>
      </c>
      <c r="E6" t="s">
        <v>20</v>
      </c>
      <c r="F6" t="s">
        <v>19</v>
      </c>
      <c r="G6" s="1">
        <v>27901914146135</v>
      </c>
      <c r="H6" s="1">
        <v>34686224301177</v>
      </c>
      <c r="I6" s="1">
        <v>34686224301177</v>
      </c>
    </row>
    <row r="7" spans="1:9" x14ac:dyDescent="0.35">
      <c r="A7">
        <v>2012</v>
      </c>
      <c r="B7" t="s">
        <v>21</v>
      </c>
      <c r="C7">
        <v>2012</v>
      </c>
      <c r="D7" s="4">
        <v>5743</v>
      </c>
      <c r="E7" t="s">
        <v>23</v>
      </c>
      <c r="F7" t="s">
        <v>22</v>
      </c>
      <c r="G7" s="1">
        <v>30630394203220</v>
      </c>
      <c r="H7" s="1">
        <v>40429734384218</v>
      </c>
      <c r="I7" s="1">
        <v>40429734384218</v>
      </c>
    </row>
    <row r="8" spans="1:9" x14ac:dyDescent="0.35">
      <c r="A8">
        <v>2013</v>
      </c>
      <c r="B8" t="s">
        <v>24</v>
      </c>
      <c r="C8">
        <v>2013</v>
      </c>
      <c r="D8" s="4">
        <v>5170</v>
      </c>
      <c r="E8" t="s">
        <v>26</v>
      </c>
      <c r="F8" t="s">
        <v>25</v>
      </c>
      <c r="G8" s="1">
        <v>32744944099195</v>
      </c>
      <c r="H8" s="1">
        <v>45599994004887</v>
      </c>
      <c r="I8" s="1">
        <v>45599994004887</v>
      </c>
    </row>
    <row r="9" spans="1:9" x14ac:dyDescent="0.35">
      <c r="A9">
        <v>2014</v>
      </c>
      <c r="B9" t="s">
        <v>27</v>
      </c>
      <c r="C9">
        <v>2014</v>
      </c>
      <c r="D9" s="4">
        <v>4321</v>
      </c>
      <c r="E9" t="s">
        <v>29</v>
      </c>
      <c r="F9" t="s">
        <v>28</v>
      </c>
      <c r="G9" s="1">
        <v>34404003736365</v>
      </c>
      <c r="H9" s="1">
        <v>49921464365320</v>
      </c>
      <c r="I9" s="1">
        <v>49921464365320</v>
      </c>
    </row>
    <row r="10" spans="1:9" x14ac:dyDescent="0.35">
      <c r="A10">
        <v>2015</v>
      </c>
      <c r="B10" t="s">
        <v>30</v>
      </c>
      <c r="C10">
        <v>2015</v>
      </c>
      <c r="D10" s="4">
        <v>4170</v>
      </c>
      <c r="E10" t="s">
        <v>32</v>
      </c>
      <c r="F10" t="s">
        <v>31</v>
      </c>
      <c r="G10" s="1">
        <v>36376278707699</v>
      </c>
      <c r="H10" s="1">
        <v>54091713775563</v>
      </c>
      <c r="I10" s="1">
        <v>54091713775563</v>
      </c>
    </row>
    <row r="11" spans="1:9" x14ac:dyDescent="0.35">
      <c r="A11">
        <v>2016</v>
      </c>
      <c r="B11" t="s">
        <v>33</v>
      </c>
      <c r="C11">
        <v>2016</v>
      </c>
      <c r="D11" s="4">
        <v>3816</v>
      </c>
      <c r="E11" t="s">
        <v>34</v>
      </c>
      <c r="F11">
        <v>3816</v>
      </c>
      <c r="G11" s="1">
        <v>38178154005943</v>
      </c>
      <c r="H11" s="1">
        <v>57907695408939</v>
      </c>
      <c r="I11" s="1">
        <v>57907695408939</v>
      </c>
    </row>
    <row r="12" spans="1:9" x14ac:dyDescent="0.35">
      <c r="A12">
        <v>2017</v>
      </c>
      <c r="B12" t="s">
        <v>35</v>
      </c>
      <c r="C12">
        <v>2017</v>
      </c>
      <c r="D12" s="4">
        <v>4295</v>
      </c>
      <c r="E12" t="s">
        <v>36</v>
      </c>
      <c r="F12">
        <v>4295</v>
      </c>
      <c r="G12" s="1">
        <v>40312819925285</v>
      </c>
      <c r="H12" s="1">
        <v>62202725204465</v>
      </c>
      <c r="I12" s="1">
        <v>62202725204465</v>
      </c>
    </row>
    <row r="13" spans="1:9" x14ac:dyDescent="0.35">
      <c r="A13">
        <v>2018</v>
      </c>
      <c r="B13" t="s">
        <v>37</v>
      </c>
      <c r="C13">
        <v>2018</v>
      </c>
      <c r="D13" s="4">
        <v>2726</v>
      </c>
      <c r="E13" t="s">
        <v>39</v>
      </c>
      <c r="F13" t="s">
        <v>38</v>
      </c>
      <c r="G13" t="s">
        <v>40</v>
      </c>
      <c r="H13" t="s">
        <v>41</v>
      </c>
      <c r="I13" t="s">
        <v>41</v>
      </c>
    </row>
    <row r="14" spans="1:9" x14ac:dyDescent="0.35">
      <c r="A14" t="s">
        <v>42</v>
      </c>
      <c r="B14" t="s">
        <v>43</v>
      </c>
      <c r="C14">
        <v>2019</v>
      </c>
      <c r="D14" s="4">
        <v>2055</v>
      </c>
      <c r="E14" t="s">
        <v>44</v>
      </c>
      <c r="F14">
        <v>2055</v>
      </c>
      <c r="G14">
        <v>43044</v>
      </c>
      <c r="H14" t="s">
        <v>45</v>
      </c>
      <c r="I14" t="s">
        <v>45</v>
      </c>
    </row>
    <row r="15" spans="1:9" x14ac:dyDescent="0.35">
      <c r="A15" t="s">
        <v>46</v>
      </c>
      <c r="B15" t="s">
        <v>47</v>
      </c>
      <c r="C15">
        <v>2020</v>
      </c>
      <c r="D15" s="4">
        <v>-13007</v>
      </c>
      <c r="E15" t="s">
        <v>49</v>
      </c>
      <c r="F15" t="s">
        <v>48</v>
      </c>
      <c r="G15" t="s">
        <v>50</v>
      </c>
      <c r="H15">
        <v>53977</v>
      </c>
      <c r="I15">
        <v>53977</v>
      </c>
    </row>
    <row r="16" spans="1:9" x14ac:dyDescent="0.35">
      <c r="D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5804-D5DC-4759-A26F-C29DE4B59717}">
  <dimension ref="A1:H8"/>
  <sheetViews>
    <sheetView topLeftCell="A7" workbookViewId="0">
      <selection activeCell="H12" sqref="H12"/>
    </sheetView>
  </sheetViews>
  <sheetFormatPr baseColWidth="10" defaultRowHeight="14.5" x14ac:dyDescent="0.35"/>
  <sheetData>
    <row r="1" spans="1:8" x14ac:dyDescent="0.35">
      <c r="A1" s="8" t="s">
        <v>62</v>
      </c>
      <c r="B1" s="8" t="s">
        <v>51</v>
      </c>
      <c r="C1" s="8" t="s">
        <v>57</v>
      </c>
      <c r="D1" s="9" t="s">
        <v>58</v>
      </c>
      <c r="E1" s="8" t="s">
        <v>59</v>
      </c>
      <c r="F1" s="8" t="s">
        <v>60</v>
      </c>
      <c r="G1" s="8" t="s">
        <v>61</v>
      </c>
      <c r="H1" s="8" t="s">
        <v>65</v>
      </c>
    </row>
    <row r="2" spans="1:8" x14ac:dyDescent="0.35">
      <c r="A2" t="s">
        <v>52</v>
      </c>
      <c r="B2">
        <f>SUM('Valores y Aporte Absoluto_Datos'!D2:D5)</f>
        <v>8142</v>
      </c>
      <c r="C2">
        <f>COUNT('Valores y Aporte Absoluto_Datos'!D2:D5)</f>
        <v>3</v>
      </c>
      <c r="D2">
        <f>COUNT('Valores y Aporte Absoluto_Datos'!D2:D5)</f>
        <v>3</v>
      </c>
      <c r="E2">
        <f>SUM(D2)</f>
        <v>3</v>
      </c>
      <c r="F2" s="3">
        <f>D2/$D$7*100</f>
        <v>23.076923076923077</v>
      </c>
      <c r="G2" s="3">
        <f>F2</f>
        <v>23.076923076923077</v>
      </c>
      <c r="H2">
        <f>B2/C2</f>
        <v>2714</v>
      </c>
    </row>
    <row r="3" spans="1:8" x14ac:dyDescent="0.35">
      <c r="A3" t="s">
        <v>53</v>
      </c>
      <c r="B3">
        <f>SUM('Valores y Aporte Absoluto_Datos'!D6:D8)</f>
        <v>16158</v>
      </c>
      <c r="C3">
        <f>COUNT('Valores y Aporte Absoluto_Datos'!D6:D8)</f>
        <v>3</v>
      </c>
      <c r="D3">
        <f>COUNT('Valores y Aporte Absoluto_Datos'!D6:D8)</f>
        <v>3</v>
      </c>
      <c r="E3">
        <f>SUM(D3+E2)</f>
        <v>6</v>
      </c>
      <c r="F3" s="3">
        <f>D3/$D$7*100</f>
        <v>23.076923076923077</v>
      </c>
      <c r="G3" s="3">
        <f>F3+G2</f>
        <v>46.153846153846153</v>
      </c>
      <c r="H3">
        <f>B3/C3</f>
        <v>5386</v>
      </c>
    </row>
    <row r="4" spans="1:8" x14ac:dyDescent="0.35">
      <c r="A4" t="s">
        <v>54</v>
      </c>
      <c r="B4">
        <f>SUM('Valores y Aporte Absoluto_Datos'!D9:D11)</f>
        <v>12307</v>
      </c>
      <c r="C4">
        <f>COUNT('Valores y Aporte Absoluto_Datos'!D9:D11)</f>
        <v>3</v>
      </c>
      <c r="D4">
        <f>COUNT('Valores y Aporte Absoluto_Datos'!D9:D11)</f>
        <v>3</v>
      </c>
      <c r="E4">
        <f>SUM(D4+E3)</f>
        <v>9</v>
      </c>
      <c r="F4" s="3">
        <f>D4/$D$7*100</f>
        <v>23.076923076923077</v>
      </c>
      <c r="G4" s="3">
        <f>F4+G3</f>
        <v>69.230769230769226</v>
      </c>
      <c r="H4" s="6">
        <f>B4/C4</f>
        <v>4102.333333333333</v>
      </c>
    </row>
    <row r="5" spans="1:8" x14ac:dyDescent="0.35">
      <c r="A5" t="s">
        <v>55</v>
      </c>
      <c r="B5">
        <f>SUM('Valores y Aporte Absoluto_Datos'!D12:D14)</f>
        <v>9076</v>
      </c>
      <c r="C5">
        <f>COUNT('Valores y Aporte Absoluto_Datos'!D12:D14)</f>
        <v>3</v>
      </c>
      <c r="D5">
        <f>COUNT('Valores y Aporte Absoluto_Datos'!D12:D14)</f>
        <v>3</v>
      </c>
      <c r="E5">
        <f>SUM(D5+E4)</f>
        <v>12</v>
      </c>
      <c r="F5" s="3">
        <f>D5/$D$7*100</f>
        <v>23.076923076923077</v>
      </c>
      <c r="G5" s="3">
        <f>F5+G4</f>
        <v>92.307692307692307</v>
      </c>
      <c r="H5" s="6">
        <f>B5/C5</f>
        <v>3025.3333333333335</v>
      </c>
    </row>
    <row r="6" spans="1:8" x14ac:dyDescent="0.35">
      <c r="A6" t="s">
        <v>56</v>
      </c>
      <c r="B6">
        <f>SUM('Valores y Aporte Absoluto_Datos'!D15)</f>
        <v>-13007</v>
      </c>
      <c r="C6">
        <f>COUNT('Valores y Aporte Absoluto_Datos'!D15)</f>
        <v>1</v>
      </c>
      <c r="D6">
        <f>COUNT('Valores y Aporte Absoluto_Datos'!D15)</f>
        <v>1</v>
      </c>
      <c r="E6">
        <f>SUM(D6+E5)</f>
        <v>13</v>
      </c>
      <c r="F6" s="3">
        <f>D6/$D$7*100</f>
        <v>7.6923076923076925</v>
      </c>
      <c r="G6" s="3">
        <f>F6+G5</f>
        <v>100</v>
      </c>
      <c r="H6">
        <f>B6/C6</f>
        <v>-13007</v>
      </c>
    </row>
    <row r="7" spans="1:8" x14ac:dyDescent="0.35">
      <c r="A7" t="s">
        <v>63</v>
      </c>
      <c r="B7">
        <f t="shared" ref="B7:H7" si="0">SUM(B2:B6)</f>
        <v>32676</v>
      </c>
      <c r="C7">
        <f t="shared" si="0"/>
        <v>13</v>
      </c>
      <c r="D7">
        <f t="shared" si="0"/>
        <v>13</v>
      </c>
      <c r="E7">
        <f t="shared" si="0"/>
        <v>43</v>
      </c>
      <c r="F7" s="3">
        <f t="shared" si="0"/>
        <v>100</v>
      </c>
      <c r="G7" s="3">
        <f t="shared" si="0"/>
        <v>330.76923076923077</v>
      </c>
      <c r="H7" s="5">
        <f t="shared" si="0"/>
        <v>2220.6666666666661</v>
      </c>
    </row>
    <row r="8" spans="1:8" x14ac:dyDescent="0.35">
      <c r="A8" t="s">
        <v>64</v>
      </c>
      <c r="B8" s="3">
        <f t="shared" ref="B8:H8" si="1">AVERAGE(B2:B6)</f>
        <v>6535.2</v>
      </c>
      <c r="C8" s="3">
        <f t="shared" si="1"/>
        <v>2.6</v>
      </c>
      <c r="D8" s="3">
        <f t="shared" si="1"/>
        <v>2.6</v>
      </c>
      <c r="E8" s="3">
        <f t="shared" si="1"/>
        <v>8.6</v>
      </c>
      <c r="F8" s="3">
        <f t="shared" si="1"/>
        <v>20</v>
      </c>
      <c r="G8" s="3">
        <f t="shared" si="1"/>
        <v>66.15384615384616</v>
      </c>
      <c r="H8" s="3">
        <f t="shared" si="1"/>
        <v>444.13333333333321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AF4C-0077-4BB5-92E6-EF547856A135}">
  <dimension ref="A1:L8"/>
  <sheetViews>
    <sheetView tabSelected="1" workbookViewId="0">
      <selection activeCell="F9" sqref="F9"/>
    </sheetView>
  </sheetViews>
  <sheetFormatPr baseColWidth="10" defaultRowHeight="14.5" x14ac:dyDescent="0.35"/>
  <sheetData>
    <row r="1" spans="1:12" x14ac:dyDescent="0.35">
      <c r="A1" s="8" t="s">
        <v>62</v>
      </c>
      <c r="B1" s="8" t="s">
        <v>51</v>
      </c>
      <c r="C1" s="8" t="s">
        <v>57</v>
      </c>
      <c r="D1" s="9" t="s">
        <v>58</v>
      </c>
      <c r="E1" s="8" t="s">
        <v>59</v>
      </c>
      <c r="F1" s="8" t="s">
        <v>60</v>
      </c>
      <c r="G1" s="8" t="s">
        <v>61</v>
      </c>
      <c r="H1" s="8" t="s">
        <v>65</v>
      </c>
      <c r="I1" s="10" t="s">
        <v>66</v>
      </c>
      <c r="J1" s="10"/>
      <c r="K1" s="10"/>
      <c r="L1" s="10"/>
    </row>
    <row r="2" spans="1:12" x14ac:dyDescent="0.35">
      <c r="A2" t="s">
        <v>52</v>
      </c>
      <c r="B2">
        <f>SUM('Valores y Aporte Absoluto_Datos'!D2:D5)</f>
        <v>8142</v>
      </c>
      <c r="C2">
        <f>COUNT('Valores y Aporte Absoluto_Datos'!D2:D5)</f>
        <v>3</v>
      </c>
      <c r="D2">
        <f>COUNT('Valores y Aporte Absoluto_Datos'!D2:D5)</f>
        <v>3</v>
      </c>
      <c r="E2">
        <f>SUM(D2)</f>
        <v>3</v>
      </c>
      <c r="F2" s="5">
        <f>D2/$D$7*100</f>
        <v>23.076923076923077</v>
      </c>
      <c r="G2" s="5">
        <f>F2</f>
        <v>23.076923076923077</v>
      </c>
      <c r="H2">
        <f>B2/C2</f>
        <v>2714</v>
      </c>
      <c r="I2">
        <f>B2-H2</f>
        <v>5428</v>
      </c>
      <c r="J2">
        <f>I2^2</f>
        <v>29463184</v>
      </c>
      <c r="K2">
        <f>J2/D2</f>
        <v>9821061.333333334</v>
      </c>
      <c r="L2" s="7">
        <f>SQRT(K2)</f>
        <v>3133.8572611612885</v>
      </c>
    </row>
    <row r="3" spans="1:12" x14ac:dyDescent="0.35">
      <c r="A3" t="s">
        <v>53</v>
      </c>
      <c r="B3">
        <f>SUM('Valores y Aporte Absoluto_Datos'!D6:D8)</f>
        <v>16158</v>
      </c>
      <c r="C3">
        <f>COUNT('Valores y Aporte Absoluto_Datos'!D6:D8)</f>
        <v>3</v>
      </c>
      <c r="D3">
        <f>COUNT('Valores y Aporte Absoluto_Datos'!D6:D8)</f>
        <v>3</v>
      </c>
      <c r="E3">
        <f>SUM(D3+E2)</f>
        <v>6</v>
      </c>
      <c r="F3" s="5">
        <f>D3/$D$7*100</f>
        <v>23.076923076923077</v>
      </c>
      <c r="G3" s="5">
        <f>F3+G2</f>
        <v>46.153846153846153</v>
      </c>
      <c r="H3">
        <f>B3/C3</f>
        <v>5386</v>
      </c>
      <c r="I3">
        <f t="shared" ref="I3:I6" si="0">B3-H3</f>
        <v>10772</v>
      </c>
      <c r="J3">
        <f t="shared" ref="J3:J6" si="1">I3^2</f>
        <v>116035984</v>
      </c>
      <c r="K3">
        <f t="shared" ref="K3:K6" si="2">J3/D3</f>
        <v>38678661.333333336</v>
      </c>
      <c r="L3" s="7">
        <f t="shared" ref="L3:L5" si="3">SQRT(K3)</f>
        <v>6219.2170997106487</v>
      </c>
    </row>
    <row r="4" spans="1:12" x14ac:dyDescent="0.35">
      <c r="A4" t="s">
        <v>54</v>
      </c>
      <c r="B4">
        <f>SUM('Valores y Aporte Absoluto_Datos'!D9:D11)</f>
        <v>12307</v>
      </c>
      <c r="C4">
        <f>COUNT('Valores y Aporte Absoluto_Datos'!D9:D11)</f>
        <v>3</v>
      </c>
      <c r="D4">
        <f>COUNT('Valores y Aporte Absoluto_Datos'!D9:D11)</f>
        <v>3</v>
      </c>
      <c r="E4">
        <f>SUM(D4+E3)</f>
        <v>9</v>
      </c>
      <c r="F4" s="5">
        <f>D4/$D$7*100</f>
        <v>23.076923076923077</v>
      </c>
      <c r="G4" s="5">
        <f>F4+G3</f>
        <v>69.230769230769226</v>
      </c>
      <c r="H4" s="6">
        <f>B4/C4</f>
        <v>4102.333333333333</v>
      </c>
      <c r="I4" s="3">
        <f t="shared" si="0"/>
        <v>8204.6666666666679</v>
      </c>
      <c r="J4">
        <f t="shared" si="1"/>
        <v>67316555.111111134</v>
      </c>
      <c r="K4">
        <f t="shared" si="2"/>
        <v>22438851.703703713</v>
      </c>
      <c r="L4" s="7">
        <f t="shared" si="3"/>
        <v>4736.9665086111509</v>
      </c>
    </row>
    <row r="5" spans="1:12" x14ac:dyDescent="0.35">
      <c r="A5" t="s">
        <v>55</v>
      </c>
      <c r="B5">
        <f>SUM('Valores y Aporte Absoluto_Datos'!D12:D14)</f>
        <v>9076</v>
      </c>
      <c r="C5">
        <f>COUNT('Valores y Aporte Absoluto_Datos'!D12:D14)</f>
        <v>3</v>
      </c>
      <c r="D5">
        <f>COUNT('Valores y Aporte Absoluto_Datos'!D12:D14)</f>
        <v>3</v>
      </c>
      <c r="E5">
        <f>SUM(D5+E4)</f>
        <v>12</v>
      </c>
      <c r="F5" s="5">
        <f>D5/$D$7*100</f>
        <v>23.076923076923077</v>
      </c>
      <c r="G5" s="5">
        <f>F5+G4</f>
        <v>92.307692307692307</v>
      </c>
      <c r="H5" s="6">
        <f>B5/C5</f>
        <v>3025.3333333333335</v>
      </c>
      <c r="I5" s="3">
        <f t="shared" si="0"/>
        <v>6050.6666666666661</v>
      </c>
      <c r="J5">
        <f t="shared" si="1"/>
        <v>36610567.111111104</v>
      </c>
      <c r="K5">
        <f t="shared" si="2"/>
        <v>12203522.370370368</v>
      </c>
      <c r="L5" s="7">
        <f t="shared" si="3"/>
        <v>3493.354028776695</v>
      </c>
    </row>
    <row r="6" spans="1:12" x14ac:dyDescent="0.35">
      <c r="A6" t="s">
        <v>56</v>
      </c>
      <c r="B6">
        <f>SUM('Valores y Aporte Absoluto_Datos'!D15)</f>
        <v>-13007</v>
      </c>
      <c r="C6">
        <f>COUNT('Valores y Aporte Absoluto_Datos'!D15)</f>
        <v>1</v>
      </c>
      <c r="D6">
        <f>COUNT('Valores y Aporte Absoluto_Datos'!D15)</f>
        <v>1</v>
      </c>
      <c r="E6">
        <f>SUM(D6+E5)</f>
        <v>13</v>
      </c>
      <c r="F6" s="5">
        <f>D6/$D$7*100</f>
        <v>7.6923076923076925</v>
      </c>
      <c r="G6">
        <f>F6+G5</f>
        <v>100</v>
      </c>
      <c r="H6">
        <f>B6/C6</f>
        <v>-13007</v>
      </c>
      <c r="I6">
        <f t="shared" si="0"/>
        <v>0</v>
      </c>
      <c r="J6">
        <f t="shared" si="1"/>
        <v>0</v>
      </c>
      <c r="K6">
        <f t="shared" si="2"/>
        <v>0</v>
      </c>
      <c r="L6" s="7">
        <f>SQRT(K6)</f>
        <v>0</v>
      </c>
    </row>
    <row r="7" spans="1:12" x14ac:dyDescent="0.35">
      <c r="A7" t="s">
        <v>63</v>
      </c>
      <c r="B7">
        <f t="shared" ref="B7:H7" si="4">SUM(B2:B6)</f>
        <v>32676</v>
      </c>
      <c r="C7">
        <f t="shared" si="4"/>
        <v>13</v>
      </c>
      <c r="D7">
        <f t="shared" si="4"/>
        <v>13</v>
      </c>
      <c r="E7">
        <f t="shared" si="4"/>
        <v>43</v>
      </c>
      <c r="F7">
        <f t="shared" si="4"/>
        <v>100</v>
      </c>
      <c r="G7" s="5">
        <f t="shared" si="4"/>
        <v>330.76923076923077</v>
      </c>
      <c r="H7" s="5">
        <f t="shared" si="4"/>
        <v>2220.6666666666661</v>
      </c>
    </row>
    <row r="8" spans="1:12" x14ac:dyDescent="0.35">
      <c r="A8" t="s">
        <v>64</v>
      </c>
      <c r="B8" s="3">
        <f t="shared" ref="B8:H8" si="5">AVERAGE(B2:B6)</f>
        <v>6535.2</v>
      </c>
      <c r="C8" s="3">
        <f t="shared" si="5"/>
        <v>2.6</v>
      </c>
      <c r="D8" s="3">
        <f t="shared" si="5"/>
        <v>2.6</v>
      </c>
      <c r="E8" s="3">
        <f t="shared" si="5"/>
        <v>8.6</v>
      </c>
      <c r="F8" s="3">
        <f t="shared" si="5"/>
        <v>20</v>
      </c>
      <c r="G8" s="3">
        <f t="shared" si="5"/>
        <v>66.15384615384616</v>
      </c>
      <c r="H8" s="3">
        <f t="shared" si="5"/>
        <v>444.13333333333321</v>
      </c>
    </row>
  </sheetData>
  <mergeCells count="1"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Valores y Aporte Absoluto_Datos</vt:lpstr>
      <vt:lpstr>Análisis 1</vt:lpstr>
      <vt:lpstr>Análisis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majojo bethancourth</dc:creator>
  <cp:lastModifiedBy>rosalinda bethancourt</cp:lastModifiedBy>
  <dcterms:created xsi:type="dcterms:W3CDTF">2023-07-25T21:20:39Z</dcterms:created>
  <dcterms:modified xsi:type="dcterms:W3CDTF">2023-07-26T07:29:24Z</dcterms:modified>
</cp:coreProperties>
</file>