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7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рожайность" sheetId="1" state="visible" r:id="rId2"/>
    <sheet name="Поект пок и NDVI" sheetId="2" state="visible" r:id="rId3"/>
    <sheet name="Почва" sheetId="3" state="visible" r:id="rId4"/>
    <sheet name="Заг4" sheetId="4" state="visible" r:id="rId5"/>
    <sheet name="Заг5" sheetId="5" state="visible" r:id="rId6"/>
    <sheet name="Заг6" sheetId="6" state="visible" r:id="rId7"/>
    <sheet name="Заг 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<sst xmlns="http://schemas.openxmlformats.org/spreadsheetml/2006/main" count="695" uniqueCount="147">
  <si>
    <t xml:space="preserve">Урожайность</t>
  </si>
  <si>
    <t xml:space="preserve">Круг 2 Загон 4 до выпаса</t>
  </si>
  <si>
    <t xml:space="preserve">Круг 2 Загон 5 до выпаса</t>
  </si>
  <si>
    <t xml:space="preserve">Образцы</t>
  </si>
  <si>
    <t xml:space="preserve">Показатели</t>
  </si>
  <si>
    <t xml:space="preserve">Зеленая масса</t>
  </si>
  <si>
    <t xml:space="preserve">Сухая масса</t>
  </si>
  <si>
    <t xml:space="preserve">Зеленая масса т/г</t>
  </si>
  <si>
    <t xml:space="preserve">Образец 1</t>
  </si>
  <si>
    <t xml:space="preserve">Образец 2</t>
  </si>
  <si>
    <t xml:space="preserve">Образец 3</t>
  </si>
  <si>
    <t xml:space="preserve">Образец 4</t>
  </si>
  <si>
    <t xml:space="preserve">Образец 5</t>
  </si>
  <si>
    <t xml:space="preserve">Образец 6 </t>
  </si>
  <si>
    <t xml:space="preserve">Образец 7 </t>
  </si>
  <si>
    <t xml:space="preserve">Образец 8</t>
  </si>
  <si>
    <t xml:space="preserve">Образец 8 </t>
  </si>
  <si>
    <t xml:space="preserve">Образец 9 </t>
  </si>
  <si>
    <t xml:space="preserve">Образец 10 </t>
  </si>
  <si>
    <t xml:space="preserve">ср</t>
  </si>
  <si>
    <t xml:space="preserve">Круг 2 Загон 7  до выпаса</t>
  </si>
  <si>
    <t xml:space="preserve">Круг 2 Загон 6  до выпаса</t>
  </si>
  <si>
    <t xml:space="preserve">Проективное покрытие</t>
  </si>
  <si>
    <t xml:space="preserve">NDVI</t>
  </si>
  <si>
    <t xml:space="preserve">Количество пустых клетох</t>
  </si>
  <si>
    <t xml:space="preserve">общ</t>
  </si>
  <si>
    <t xml:space="preserve">% соотн п/к</t>
  </si>
  <si>
    <t xml:space="preserve">Проек. пок %</t>
  </si>
  <si>
    <t xml:space="preserve">образец 1</t>
  </si>
  <si>
    <t xml:space="preserve">образец 2</t>
  </si>
  <si>
    <t xml:space="preserve">образец 3</t>
  </si>
  <si>
    <t xml:space="preserve">образец 4</t>
  </si>
  <si>
    <t xml:space="preserve">образец 5</t>
  </si>
  <si>
    <t xml:space="preserve">образец 6</t>
  </si>
  <si>
    <t xml:space="preserve">образец 7</t>
  </si>
  <si>
    <t xml:space="preserve">образец 8</t>
  </si>
  <si>
    <t xml:space="preserve">образец 9</t>
  </si>
  <si>
    <t xml:space="preserve">образец 10</t>
  </si>
  <si>
    <t xml:space="preserve">Круг 2 Загон 6 до выпаса</t>
  </si>
  <si>
    <t xml:space="preserve">Круг 2 Загон 7 до выпаса</t>
  </si>
  <si>
    <t xml:space="preserve">Плотность (цилиндр)</t>
  </si>
  <si>
    <t xml:space="preserve">Глубина</t>
  </si>
  <si>
    <t xml:space="preserve">масса, г</t>
  </si>
  <si>
    <t xml:space="preserve">Объемная масса почвы</t>
  </si>
  <si>
    <t xml:space="preserve">Загон 3 пв</t>
  </si>
  <si>
    <t xml:space="preserve">0-10см</t>
  </si>
  <si>
    <t xml:space="preserve">10-20cм</t>
  </si>
  <si>
    <t xml:space="preserve">20-30см</t>
  </si>
  <si>
    <t xml:space="preserve">Загон 4 до в обр 1</t>
  </si>
  <si>
    <t xml:space="preserve">Загон 4 до в обр 2</t>
  </si>
  <si>
    <t xml:space="preserve">Загон 5 до в обр 1</t>
  </si>
  <si>
    <t xml:space="preserve">Загон 5 до в обр 2</t>
  </si>
  <si>
    <t xml:space="preserve">Загон 6 до в обр 1</t>
  </si>
  <si>
    <t xml:space="preserve">Загон 6 до в обр 2</t>
  </si>
  <si>
    <t xml:space="preserve">Загон 7 до в обр 1</t>
  </si>
  <si>
    <t xml:space="preserve">Загон 7 до в обр 2</t>
  </si>
  <si>
    <t xml:space="preserve">Горизонт</t>
  </si>
  <si>
    <t xml:space="preserve">Масса патрона с почвой, г  </t>
  </si>
  <si>
    <t xml:space="preserve">Масса пустого бюкса, г </t>
  </si>
  <si>
    <t xml:space="preserve">Масса бюкса с сырой почвой,г  </t>
  </si>
  <si>
    <t xml:space="preserve">Масса бюкса с сухой почвой, г </t>
  </si>
  <si>
    <t xml:space="preserve">Влажность почвы (W), %</t>
  </si>
  <si>
    <t xml:space="preserve">Масса абсолютно сухой почвы (М),г</t>
  </si>
  <si>
    <t xml:space="preserve">Объем образца почвы, (V) см2</t>
  </si>
  <si>
    <t xml:space="preserve">Объемная масса почвы, (d) г/см2</t>
  </si>
  <si>
    <t xml:space="preserve">Загон 6 пв обр 1</t>
  </si>
  <si>
    <t xml:space="preserve">0-10</t>
  </si>
  <si>
    <t xml:space="preserve">10-20</t>
  </si>
  <si>
    <t xml:space="preserve">20-30</t>
  </si>
  <si>
    <t xml:space="preserve">Загон 4 пв 1 обр</t>
  </si>
  <si>
    <t xml:space="preserve">Загон 6 пв обр 2</t>
  </si>
  <si>
    <t xml:space="preserve">Загон 4 пв 2 обр</t>
  </si>
  <si>
    <t xml:space="preserve">Загон 7 пв</t>
  </si>
  <si>
    <t xml:space="preserve">Загон 5 пв 1 обр</t>
  </si>
  <si>
    <t xml:space="preserve">Загон 5 пв обр 2</t>
  </si>
  <si>
    <t xml:space="preserve">Горизонт, см </t>
  </si>
  <si>
    <t xml:space="preserve">Вес пустого бюкса, г </t>
  </si>
  <si>
    <t xml:space="preserve">Вес бюкса с сырой почвы, г  </t>
  </si>
  <si>
    <t xml:space="preserve">Вес бюкса с сухой почвы, г </t>
  </si>
  <si>
    <t xml:space="preserve">Вес сырой почвы, г </t>
  </si>
  <si>
    <t xml:space="preserve">Вес сухой почвы, г </t>
  </si>
  <si>
    <t xml:space="preserve">Масс испарившейся влаги, г</t>
  </si>
  <si>
    <t xml:space="preserve">Влага, % </t>
  </si>
  <si>
    <t xml:space="preserve">Заг 1</t>
  </si>
  <si>
    <t xml:space="preserve">заг 5 обр 2</t>
  </si>
  <si>
    <t xml:space="preserve">Всего </t>
  </si>
  <si>
    <t xml:space="preserve">Заг 2</t>
  </si>
  <si>
    <t xml:space="preserve">заг 6 обр 1</t>
  </si>
  <si>
    <t xml:space="preserve">заг 3</t>
  </si>
  <si>
    <t xml:space="preserve">заг 6 обр 2</t>
  </si>
  <si>
    <t xml:space="preserve">заг 4 обр 1</t>
  </si>
  <si>
    <t xml:space="preserve">заг 7 обр 1</t>
  </si>
  <si>
    <t xml:space="preserve">заг 4 обр 2</t>
  </si>
  <si>
    <t xml:space="preserve">заг 7 обр 2</t>
  </si>
  <si>
    <t xml:space="preserve">заг 5 обр 1</t>
  </si>
  <si>
    <t xml:space="preserve">Горизонт </t>
  </si>
  <si>
    <t xml:space="preserve">ВУЗ</t>
  </si>
  <si>
    <t xml:space="preserve">Обемная масса почвы, г/см3</t>
  </si>
  <si>
    <t xml:space="preserve">Толщина анализируемого слоя почвы, см</t>
  </si>
  <si>
    <t xml:space="preserve">Запасы продуктивной влаги, мм</t>
  </si>
  <si>
    <t xml:space="preserve">Загон 1 </t>
  </si>
  <si>
    <t xml:space="preserve">Загон 5</t>
  </si>
  <si>
    <t xml:space="preserve">Всего</t>
  </si>
  <si>
    <t xml:space="preserve">Загон 2</t>
  </si>
  <si>
    <t xml:space="preserve">Загон 6</t>
  </si>
  <si>
    <t xml:space="preserve">Загон 3</t>
  </si>
  <si>
    <t xml:space="preserve">Загон 7</t>
  </si>
  <si>
    <t xml:space="preserve">Загон 4</t>
  </si>
  <si>
    <t xml:space="preserve">Образцы </t>
  </si>
  <si>
    <t xml:space="preserve">пастбищная масса, г\м2</t>
  </si>
  <si>
    <t xml:space="preserve">Растений</t>
  </si>
  <si>
    <t xml:space="preserve">Вес фракции, г</t>
  </si>
  <si>
    <t xml:space="preserve">процентное соотношение фракции, %</t>
  </si>
  <si>
    <t xml:space="preserve">Высота растений , см</t>
  </si>
  <si>
    <r>
      <rPr>
        <sz val="11"/>
        <color rgb="FF000000"/>
        <rFont val="Times New Roman"/>
        <family val="1"/>
        <charset val="204"/>
      </rPr>
      <t xml:space="preserve">Мятлик луговой </t>
    </r>
    <r>
      <rPr>
        <i val="true"/>
        <sz val="11"/>
        <color rgb="FF000000"/>
        <rFont val="Times New Roman"/>
        <family val="1"/>
        <charset val="204"/>
      </rPr>
      <t xml:space="preserve">(Poa pratеnsis) </t>
    </r>
  </si>
  <si>
    <r>
      <rPr>
        <sz val="11"/>
        <color rgb="FF202122"/>
        <rFont val="Times New Roman"/>
        <family val="1"/>
        <charset val="204"/>
      </rPr>
      <t xml:space="preserve">Люцерна жёлтая (</t>
    </r>
    <r>
      <rPr>
        <i val="true"/>
        <sz val="11"/>
        <color rgb="FF202122"/>
        <rFont val="Times New Roman"/>
        <family val="1"/>
        <charset val="204"/>
      </rPr>
      <t xml:space="preserve">Medicago falcata</t>
    </r>
    <r>
      <rPr>
        <sz val="11"/>
        <color rgb="FF202122"/>
        <rFont val="Times New Roman"/>
        <family val="1"/>
        <charset val="204"/>
      </rPr>
      <t xml:space="preserve">)</t>
    </r>
  </si>
  <si>
    <t xml:space="preserve">Полынь горкая (Artemísia absínthium)</t>
  </si>
  <si>
    <t xml:space="preserve">Вика посевная (Vicia sativa)</t>
  </si>
  <si>
    <t xml:space="preserve">Вьюнок полевой (convōlvulus arvēnsis)</t>
  </si>
  <si>
    <t xml:space="preserve">Молочай острый (Euphorbia esula)</t>
  </si>
  <si>
    <r>
      <rPr>
        <sz val="11"/>
        <color rgb="FF000000"/>
        <rFont val="Times New Roman"/>
        <family val="1"/>
        <charset val="204"/>
      </rPr>
      <t xml:space="preserve">Полынь обыкновенная </t>
    </r>
    <r>
      <rPr>
        <i val="true"/>
        <sz val="11"/>
        <color rgb="FF000000"/>
        <rFont val="Times New Roman"/>
        <family val="1"/>
        <charset val="204"/>
      </rPr>
      <t xml:space="preserve">(Artemisia vulgaris)</t>
    </r>
  </si>
  <si>
    <t xml:space="preserve">Образец 6</t>
  </si>
  <si>
    <r>
      <rPr>
        <sz val="11"/>
        <color rgb="FF000000"/>
        <rFont val="Times New Roman"/>
        <family val="1"/>
        <charset val="204"/>
      </rPr>
      <t xml:space="preserve">Одуванчик </t>
    </r>
    <r>
      <rPr>
        <i val="true"/>
        <sz val="11"/>
        <color rgb="FF000000"/>
        <rFont val="Times New Roman"/>
        <family val="1"/>
        <charset val="204"/>
      </rPr>
      <t xml:space="preserve">(Tarxacum) </t>
    </r>
  </si>
  <si>
    <t xml:space="preserve">Образец 7</t>
  </si>
  <si>
    <r>
      <rPr>
        <sz val="11"/>
        <color rgb="FF202122"/>
        <rFont val="Times New Roman"/>
        <family val="1"/>
        <charset val="204"/>
      </rPr>
      <t xml:space="preserve">Кострец безостый (</t>
    </r>
    <r>
      <rPr>
        <i val="true"/>
        <sz val="11"/>
        <color rgb="FF202122"/>
        <rFont val="Times New Roman"/>
        <family val="1"/>
        <charset val="204"/>
      </rPr>
      <t xml:space="preserve">Brōmus inērmis</t>
    </r>
    <r>
      <rPr>
        <sz val="11"/>
        <color rgb="FF202122"/>
        <rFont val="Times New Roman"/>
        <family val="1"/>
        <charset val="204"/>
      </rPr>
      <t xml:space="preserve">) </t>
    </r>
  </si>
  <si>
    <t xml:space="preserve">Полынь белоземелый</t>
  </si>
  <si>
    <t xml:space="preserve">Образец 9</t>
  </si>
  <si>
    <t xml:space="preserve">Полынь белоземелая (Artemisia terrae-albae)</t>
  </si>
  <si>
    <t xml:space="preserve">Образец 10</t>
  </si>
  <si>
    <t xml:space="preserve">Наименование растений</t>
  </si>
  <si>
    <t xml:space="preserve">Кострец безостый (Brōmus inērmis) </t>
  </si>
  <si>
    <t xml:space="preserve">Люцерна жёлтая (Medicago falcata)</t>
  </si>
  <si>
    <t xml:space="preserve">молочай острый</t>
  </si>
  <si>
    <t xml:space="preserve">Мятлик луговой (Poa pratеnsis) </t>
  </si>
  <si>
    <t xml:space="preserve">одуванчик</t>
  </si>
  <si>
    <t xml:space="preserve">полынь обыкноваенная</t>
  </si>
  <si>
    <r>
      <rPr>
        <sz val="11"/>
        <color rgb="FF000000"/>
        <rFont val="Times New Roman"/>
        <family val="1"/>
        <charset val="204"/>
      </rPr>
      <t xml:space="preserve">Полынь горкая </t>
    </r>
    <r>
      <rPr>
        <i val="true"/>
        <sz val="11"/>
        <color rgb="FF000000"/>
        <rFont val="Times New Roman"/>
        <family val="1"/>
        <charset val="204"/>
      </rPr>
      <t xml:space="preserve">(Artemísia absínthium)</t>
    </r>
  </si>
  <si>
    <r>
      <rPr>
        <sz val="12"/>
        <color rgb="FF000000"/>
        <rFont val="Times New Roman"/>
        <family val="1"/>
        <charset val="204"/>
      </rPr>
      <t xml:space="preserve">Подорожник большой </t>
    </r>
    <r>
      <rPr>
        <i val="true"/>
        <sz val="12"/>
        <color rgb="FF000000"/>
        <rFont val="Times New Roman"/>
        <family val="1"/>
        <charset val="204"/>
      </rPr>
      <t xml:space="preserve">(Plantágo májor)</t>
    </r>
  </si>
  <si>
    <r>
      <rPr>
        <sz val="11"/>
        <color rgb="FF000000"/>
        <rFont val="Times New Roman"/>
        <family val="1"/>
        <charset val="204"/>
      </rPr>
      <t xml:space="preserve">Овсяница валисская </t>
    </r>
    <r>
      <rPr>
        <i val="true"/>
        <sz val="11"/>
        <color rgb="FF000000"/>
        <rFont val="Times New Roman"/>
        <family val="1"/>
        <charset val="204"/>
      </rPr>
      <t xml:space="preserve">(Festuca valesiaca)</t>
    </r>
  </si>
  <si>
    <t xml:space="preserve">Полынь обыкновенная (Artemisia vulgaris)</t>
  </si>
  <si>
    <t xml:space="preserve">Люцерна (Medicágo satíva) (Medicágo satíva)</t>
  </si>
  <si>
    <t xml:space="preserve">Люцерна (Medicágo satíva) </t>
  </si>
  <si>
    <t xml:space="preserve">Подорожник большой (Plantágo májor)</t>
  </si>
  <si>
    <t xml:space="preserve">полынь белоземелая</t>
  </si>
  <si>
    <t xml:space="preserve">Люцерна (Medicágo satíva)  (Medicágo satíva) </t>
  </si>
  <si>
    <t xml:space="preserve">15,,5</t>
  </si>
  <si>
    <r>
      <rPr>
        <sz val="12"/>
        <color rgb="FF000000"/>
        <rFont val="Times New Roman"/>
        <family val="1"/>
        <charset val="204"/>
      </rPr>
      <t xml:space="preserve">Мятлик луговой </t>
    </r>
    <r>
      <rPr>
        <i val="true"/>
        <sz val="12"/>
        <color rgb="FF000000"/>
        <rFont val="Times New Roman"/>
        <family val="1"/>
        <charset val="204"/>
      </rPr>
      <t xml:space="preserve">(Poa pratеnsis) 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</si>
</sst>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.00"/>
    <numFmt numFmtId="167" formatCode="General"/>
    <numFmt numFmtId="168" formatCode="@"/>
    <numFmt numFmtId="169" formatCode="0%"/>
    <numFmt numFmtId="170" formatCode="0"/>
    <numFmt numFmtId="171" formatCode="_-* #,##0.00\ _₽_-;\-* #,##0.00\ _₽_-;_-* \-??\ _₽_-;_-@_-"/>
    <numFmt numFmtId="172" formatCode="_-* #,##0.0\ _₽_-;\-* #,##0.0\ _₽_-;_-* \-??\ _₽_-;_-@_-"/>
  </numFmts>
  <fonts count="1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FFFF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color rgb="FF0000FF"/>
      <name val="Times New Roman"/>
      <family val="1"/>
      <charset val="204"/>
    </font>
    <font>
      <b val="true"/>
      <sz val="20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1"/>
      <color rgb="FF202122"/>
      <name val="Times New Roman"/>
      <family val="1"/>
      <charset val="204"/>
    </font>
    <font>
      <i val="true"/>
      <sz val="11"/>
      <color rgb="FF202122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B4C7DC"/>
        <bgColor rgb="FF99CCFF"/>
      </patternFill>
    </fill>
    <fill>
      <patternFill patternType="solid">
        <fgColor rgb="FFFFFFFF"/>
        <bgColor rgb="FFEEECE1"/>
      </patternFill>
    </fill>
    <fill>
      <patternFill patternType="solid">
        <fgColor rgb="FFD7E4BD"/>
        <bgColor rgb="FFE6E0EC"/>
      </patternFill>
    </fill>
    <fill>
      <patternFill patternType="solid">
        <fgColor rgb="FFFDEADA"/>
        <bgColor rgb="FFEEECE1"/>
      </patternFill>
    </fill>
    <fill>
      <patternFill patternType="solid">
        <fgColor rgb="FFE6E0EC"/>
        <bgColor rgb="FFEEECE1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FDEADA"/>
      </patternFill>
    </fill>
    <fill>
      <patternFill patternType="solid">
        <fgColor rgb="FF9BBB59"/>
        <bgColor rgb="FFB3B3B3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8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8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1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6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7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CE1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B3B3B3"/>
      <rgbColor rgb="FF003366"/>
      <rgbColor rgb="FF00B050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653400</xdr:colOff>
      <xdr:row>9</xdr:row>
      <xdr:rowOff>85680</xdr:rowOff>
    </xdr:from>
    <xdr:to>
      <xdr:col>18</xdr:col>
      <xdr:colOff>98640</xdr:colOff>
      <xdr:row>25</xdr:row>
      <xdr:rowOff>142920</xdr:rowOff>
    </xdr:to>
    <xdr:graphicFrame>
      <xdr:nvGraphicFramePr>
        <xdr:cNvPr id="0" name=""/>
        <xdr:cNvGraphicFramePr/>
      </xdr:nvGraphicFramePr>
      <xdr:xfrm>
        <a:off x="9704520" y="1886040"/>
        <a:ext cx="57600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5.14"/>
    <col collapsed="false" customWidth="true" hidden="false" outlineLevel="0" max="3" min="3" style="0" width="14"/>
    <col collapsed="false" customWidth="true" hidden="false" outlineLevel="0" max="4" min="4" style="0" width="17.57"/>
    <col collapsed="false" customWidth="true" hidden="false" outlineLevel="0" max="5" min="5" style="0" width="8.57"/>
    <col collapsed="false" customWidth="true" hidden="false" outlineLevel="0" max="6" min="6" style="0" width="14.86"/>
    <col collapsed="false" customWidth="true" hidden="false" outlineLevel="0" max="7" min="7" style="0" width="14.71"/>
    <col collapsed="false" customWidth="true" hidden="false" outlineLevel="0" max="8" min="8" style="0" width="12.71"/>
    <col collapsed="false" customWidth="true" hidden="false" outlineLevel="0" max="9" min="9" style="0" width="17.29"/>
    <col collapsed="false" customWidth="true" hidden="false" outlineLevel="0" max="10" min="10" style="0" width="14.86"/>
    <col collapsed="false" customWidth="true" hidden="false" outlineLevel="0" max="11" min="11" style="0" width="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F1" s="1" t="s">
        <v>0</v>
      </c>
      <c r="G1" s="1"/>
      <c r="H1" s="1"/>
      <c r="I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F2" s="2" t="s">
        <v>2</v>
      </c>
      <c r="G2" s="2"/>
      <c r="H2" s="2"/>
      <c r="I2" s="2"/>
    </row>
    <row r="3" customFormat="false" ht="15.75" hidden="false" customHeight="false" outlineLevel="0" collapsed="false">
      <c r="A3" s="3" t="s">
        <v>3</v>
      </c>
      <c r="B3" s="3" t="s">
        <v>4</v>
      </c>
      <c r="C3" s="3"/>
      <c r="D3" s="3"/>
      <c r="F3" s="3" t="s">
        <v>3</v>
      </c>
      <c r="G3" s="3" t="s">
        <v>4</v>
      </c>
      <c r="H3" s="3"/>
      <c r="I3" s="3"/>
    </row>
    <row r="4" customFormat="false" ht="15.75" hidden="false" customHeight="false" outlineLevel="0" collapsed="false">
      <c r="A4" s="3"/>
      <c r="B4" s="4" t="s">
        <v>5</v>
      </c>
      <c r="C4" s="4" t="s">
        <v>6</v>
      </c>
      <c r="D4" s="4" t="s">
        <v>7</v>
      </c>
      <c r="F4" s="3"/>
      <c r="G4" s="4" t="s">
        <v>5</v>
      </c>
      <c r="H4" s="4" t="s">
        <v>6</v>
      </c>
      <c r="I4" s="4" t="s">
        <v>7</v>
      </c>
    </row>
    <row r="5" customFormat="false" ht="15.75" hidden="false" customHeight="false" outlineLevel="0" collapsed="false">
      <c r="A5" s="4" t="s">
        <v>8</v>
      </c>
      <c r="B5" s="5" t="n">
        <v>143.9</v>
      </c>
      <c r="C5" s="3" t="n">
        <v>83.95</v>
      </c>
      <c r="D5" s="5" t="n">
        <f aca="false">B5*10000/1000000</f>
        <v>1.439</v>
      </c>
      <c r="F5" s="4" t="s">
        <v>8</v>
      </c>
      <c r="G5" s="6" t="n">
        <v>120.25</v>
      </c>
      <c r="H5" s="3" t="n">
        <v>50.55</v>
      </c>
      <c r="I5" s="5" t="n">
        <f aca="false">G5*10000/1000000</f>
        <v>1.2025</v>
      </c>
    </row>
    <row r="6" customFormat="false" ht="15.75" hidden="false" customHeight="false" outlineLevel="0" collapsed="false">
      <c r="A6" s="4" t="s">
        <v>9</v>
      </c>
      <c r="B6" s="5" t="n">
        <v>500.7</v>
      </c>
      <c r="C6" s="3" t="n">
        <v>105</v>
      </c>
      <c r="D6" s="5" t="n">
        <f aca="false">B6*10000/1000000</f>
        <v>5.007</v>
      </c>
      <c r="F6" s="4" t="s">
        <v>9</v>
      </c>
      <c r="G6" s="6" t="n">
        <v>265.4</v>
      </c>
      <c r="H6" s="3" t="n">
        <v>95.5</v>
      </c>
      <c r="I6" s="5" t="n">
        <f aca="false">G6*10000/1000000</f>
        <v>2.654</v>
      </c>
    </row>
    <row r="7" customFormat="false" ht="15.75" hidden="false" customHeight="false" outlineLevel="0" collapsed="false">
      <c r="A7" s="4" t="s">
        <v>10</v>
      </c>
      <c r="B7" s="5" t="n">
        <v>138.55</v>
      </c>
      <c r="C7" s="3" t="n">
        <v>91.85</v>
      </c>
      <c r="D7" s="5" t="n">
        <f aca="false">B7*10000/1000000</f>
        <v>1.3855</v>
      </c>
      <c r="F7" s="4" t="s">
        <v>11</v>
      </c>
      <c r="G7" s="3" t="n">
        <v>180.1</v>
      </c>
      <c r="H7" s="3" t="n">
        <v>56.2</v>
      </c>
      <c r="I7" s="5" t="n">
        <f aca="false">G7*10000/1000000</f>
        <v>1.801</v>
      </c>
    </row>
    <row r="8" customFormat="false" ht="15.75" hidden="false" customHeight="false" outlineLevel="0" collapsed="false">
      <c r="A8" s="4" t="s">
        <v>11</v>
      </c>
      <c r="B8" s="5" t="n">
        <v>194.3</v>
      </c>
      <c r="C8" s="3" t="n">
        <v>49.8</v>
      </c>
      <c r="D8" s="5" t="n">
        <f aca="false">B8*10000/1000000</f>
        <v>1.943</v>
      </c>
      <c r="F8" s="4" t="s">
        <v>12</v>
      </c>
      <c r="G8" s="7" t="n">
        <v>93.7</v>
      </c>
      <c r="H8" s="7" t="n">
        <v>26.95</v>
      </c>
      <c r="I8" s="5" t="n">
        <f aca="false">G8*10000/1000000</f>
        <v>0.937</v>
      </c>
    </row>
    <row r="9" customFormat="false" ht="15.75" hidden="false" customHeight="false" outlineLevel="0" collapsed="false">
      <c r="A9" s="4" t="s">
        <v>12</v>
      </c>
      <c r="B9" s="5" t="n">
        <v>153.25</v>
      </c>
      <c r="C9" s="3" t="n">
        <v>61.4</v>
      </c>
      <c r="D9" s="5" t="n">
        <f aca="false">B9*10000/1000000</f>
        <v>1.5325</v>
      </c>
      <c r="F9" s="4" t="s">
        <v>13</v>
      </c>
      <c r="G9" s="3" t="n">
        <v>95.15</v>
      </c>
      <c r="H9" s="3" t="n">
        <v>50.2</v>
      </c>
      <c r="I9" s="5" t="n">
        <f aca="false">G9*10000/1000000</f>
        <v>0.9515</v>
      </c>
    </row>
    <row r="10" customFormat="false" ht="15.75" hidden="false" customHeight="false" outlineLevel="0" collapsed="false">
      <c r="A10" s="4" t="s">
        <v>13</v>
      </c>
      <c r="B10" s="5" t="n">
        <v>282.45</v>
      </c>
      <c r="C10" s="3" t="n">
        <v>103.9</v>
      </c>
      <c r="D10" s="5" t="n">
        <f aca="false">B10*10000/1000000</f>
        <v>2.8245</v>
      </c>
      <c r="F10" s="4" t="s">
        <v>14</v>
      </c>
      <c r="G10" s="3" t="n">
        <v>77.6</v>
      </c>
      <c r="H10" s="3" t="n">
        <v>32.85</v>
      </c>
      <c r="I10" s="5" t="n">
        <f aca="false">G10*10000/1000000</f>
        <v>0.776</v>
      </c>
    </row>
    <row r="11" customFormat="false" ht="15.75" hidden="false" customHeight="false" outlineLevel="0" collapsed="false">
      <c r="A11" s="4" t="s">
        <v>14</v>
      </c>
      <c r="B11" s="5" t="n">
        <v>236.6</v>
      </c>
      <c r="C11" s="3" t="n">
        <v>153.5</v>
      </c>
      <c r="D11" s="5" t="n">
        <f aca="false">B11*10000/1000000</f>
        <v>2.366</v>
      </c>
      <c r="F11" s="4" t="s">
        <v>15</v>
      </c>
      <c r="G11" s="3" t="n">
        <v>126.45</v>
      </c>
      <c r="H11" s="3" t="n">
        <v>89.67</v>
      </c>
      <c r="I11" s="5" t="n">
        <f aca="false">G11*10000/1000000</f>
        <v>1.2645</v>
      </c>
    </row>
    <row r="12" customFormat="false" ht="15.75" hidden="false" customHeight="false" outlineLevel="0" collapsed="false">
      <c r="A12" s="4" t="s">
        <v>16</v>
      </c>
      <c r="B12" s="5" t="n">
        <v>141.85</v>
      </c>
      <c r="C12" s="3" t="n">
        <v>66.65</v>
      </c>
      <c r="D12" s="8" t="n">
        <f aca="false">B12*10000/1000000</f>
        <v>1.4185</v>
      </c>
      <c r="F12" s="4" t="s">
        <v>17</v>
      </c>
      <c r="G12" s="3" t="n">
        <v>170.95</v>
      </c>
      <c r="H12" s="3" t="n">
        <v>56.2</v>
      </c>
      <c r="I12" s="5" t="n">
        <f aca="false">G12*10000/1000000</f>
        <v>1.7095</v>
      </c>
    </row>
    <row r="13" customFormat="false" ht="15.75" hidden="false" customHeight="false" outlineLevel="0" collapsed="false">
      <c r="A13" s="4" t="s">
        <v>17</v>
      </c>
      <c r="B13" s="5" t="n">
        <v>265.95</v>
      </c>
      <c r="C13" s="3" t="n">
        <v>118.25</v>
      </c>
      <c r="D13" s="5" t="n">
        <f aca="false">B13*10000/1000000</f>
        <v>2.6595</v>
      </c>
      <c r="F13" s="4" t="s">
        <v>18</v>
      </c>
      <c r="G13" s="3" t="n">
        <v>597</v>
      </c>
      <c r="H13" s="3" t="n">
        <v>180.4</v>
      </c>
      <c r="I13" s="5" t="n">
        <f aca="false">G13*10000/1000000</f>
        <v>5.97</v>
      </c>
    </row>
    <row r="14" customFormat="false" ht="15.75" hidden="false" customHeight="false" outlineLevel="0" collapsed="false">
      <c r="A14" s="4" t="s">
        <v>18</v>
      </c>
      <c r="B14" s="5" t="n">
        <v>93</v>
      </c>
      <c r="C14" s="3" t="n">
        <v>97.9</v>
      </c>
      <c r="D14" s="5" t="n">
        <f aca="false">B14*10000/1000000</f>
        <v>0.93</v>
      </c>
      <c r="F14" s="9" t="s">
        <v>19</v>
      </c>
      <c r="G14" s="10" t="n">
        <f aca="false">AVERAGE(G4:G13)</f>
        <v>191.844444444444</v>
      </c>
      <c r="H14" s="10" t="n">
        <f aca="false">AVERAGE(H4:H13)</f>
        <v>70.9466666666667</v>
      </c>
      <c r="I14" s="11" t="n">
        <f aca="false">G14*10000/1000000</f>
        <v>1.91844444444444</v>
      </c>
    </row>
    <row r="15" customFormat="false" ht="15" hidden="false" customHeight="false" outlineLevel="0" collapsed="false">
      <c r="A15" s="9" t="s">
        <v>19</v>
      </c>
      <c r="B15" s="10" t="n">
        <f aca="false">AVERAGE(B5:B14)</f>
        <v>215.055</v>
      </c>
      <c r="C15" s="10" t="n">
        <f aca="false">AVERAGE(C5:C14)</f>
        <v>93.22</v>
      </c>
      <c r="D15" s="12" t="n">
        <f aca="false">AVERAGE(D5:D14)</f>
        <v>2.15055</v>
      </c>
    </row>
    <row r="17" customFormat="false" ht="15.75" hidden="false" customHeight="false" outlineLevel="0" collapsed="false">
      <c r="A17" s="1" t="s">
        <v>0</v>
      </c>
      <c r="B17" s="1"/>
      <c r="C17" s="1"/>
      <c r="D17" s="1"/>
      <c r="F17" s="1" t="s">
        <v>0</v>
      </c>
      <c r="G17" s="1"/>
      <c r="H17" s="1"/>
      <c r="I17" s="1"/>
    </row>
    <row r="18" customFormat="false" ht="15.75" hidden="false" customHeight="false" outlineLevel="0" collapsed="false">
      <c r="A18" s="2" t="s">
        <v>20</v>
      </c>
      <c r="B18" s="2"/>
      <c r="C18" s="2"/>
      <c r="D18" s="2"/>
      <c r="F18" s="2" t="s">
        <v>21</v>
      </c>
      <c r="G18" s="2"/>
      <c r="H18" s="2"/>
      <c r="I18" s="2"/>
    </row>
    <row r="19" customFormat="false" ht="15.75" hidden="false" customHeight="false" outlineLevel="0" collapsed="false">
      <c r="A19" s="3" t="s">
        <v>3</v>
      </c>
      <c r="B19" s="3" t="s">
        <v>4</v>
      </c>
      <c r="C19" s="3"/>
      <c r="D19" s="3"/>
      <c r="F19" s="3" t="s">
        <v>3</v>
      </c>
      <c r="G19" s="3" t="s">
        <v>4</v>
      </c>
      <c r="H19" s="3"/>
      <c r="I19" s="3"/>
    </row>
    <row r="20" customFormat="false" ht="15.75" hidden="false" customHeight="false" outlineLevel="0" collapsed="false">
      <c r="A20" s="3"/>
      <c r="B20" s="4" t="s">
        <v>5</v>
      </c>
      <c r="C20" s="4" t="s">
        <v>6</v>
      </c>
      <c r="D20" s="4" t="s">
        <v>7</v>
      </c>
      <c r="F20" s="3"/>
      <c r="G20" s="4" t="s">
        <v>5</v>
      </c>
      <c r="H20" s="4" t="s">
        <v>6</v>
      </c>
      <c r="I20" s="4" t="s">
        <v>7</v>
      </c>
    </row>
    <row r="21" customFormat="false" ht="15.75" hidden="false" customHeight="false" outlineLevel="0" collapsed="false">
      <c r="A21" s="4" t="s">
        <v>9</v>
      </c>
      <c r="B21" s="14" t="n">
        <v>48.45</v>
      </c>
      <c r="C21" s="15" t="n">
        <v>31.3</v>
      </c>
      <c r="D21" s="5" t="n">
        <f aca="false">B21*10000/1000000</f>
        <v>0.4845</v>
      </c>
      <c r="F21" s="4" t="s">
        <v>8</v>
      </c>
      <c r="G21" s="6" t="n">
        <v>52.65</v>
      </c>
      <c r="H21" s="3" t="n">
        <v>20.95</v>
      </c>
      <c r="I21" s="16" t="n">
        <f aca="false">G21*10000/1000000</f>
        <v>0.5265</v>
      </c>
    </row>
    <row r="22" customFormat="false" ht="15.75" hidden="false" customHeight="false" outlineLevel="0" collapsed="false">
      <c r="A22" s="4" t="s">
        <v>10</v>
      </c>
      <c r="B22" s="15" t="n">
        <v>92.45</v>
      </c>
      <c r="C22" s="15" t="n">
        <v>46.8</v>
      </c>
      <c r="D22" s="5" t="n">
        <f aca="false">B22*10000/1000000</f>
        <v>0.9245</v>
      </c>
      <c r="F22" s="4" t="s">
        <v>9</v>
      </c>
      <c r="G22" s="6" t="n">
        <v>47.3</v>
      </c>
      <c r="H22" s="3" t="n">
        <v>23.4</v>
      </c>
      <c r="I22" s="16" t="n">
        <f aca="false">G22*10000/1000000</f>
        <v>0.473</v>
      </c>
    </row>
    <row r="23" customFormat="false" ht="15.75" hidden="false" customHeight="false" outlineLevel="0" collapsed="false">
      <c r="A23" s="4" t="s">
        <v>11</v>
      </c>
      <c r="B23" s="15" t="n">
        <v>49.6</v>
      </c>
      <c r="C23" s="15" t="n">
        <v>25.7</v>
      </c>
      <c r="D23" s="5" t="n">
        <f aca="false">B23*10000/1000000</f>
        <v>0.496</v>
      </c>
      <c r="F23" s="4" t="s">
        <v>10</v>
      </c>
      <c r="G23" s="3" t="n">
        <v>173.7</v>
      </c>
      <c r="H23" s="3" t="n">
        <v>46.2</v>
      </c>
      <c r="I23" s="16" t="n">
        <f aca="false">G23*10000/1000000</f>
        <v>1.737</v>
      </c>
    </row>
    <row r="24" customFormat="false" ht="15.75" hidden="false" customHeight="false" outlineLevel="0" collapsed="false">
      <c r="A24" s="4" t="s">
        <v>12</v>
      </c>
      <c r="B24" s="15" t="n">
        <v>42.1</v>
      </c>
      <c r="C24" s="15" t="n">
        <v>17.15</v>
      </c>
      <c r="D24" s="5" t="n">
        <f aca="false">B24*10000/1000000</f>
        <v>0.421</v>
      </c>
      <c r="F24" s="4" t="s">
        <v>11</v>
      </c>
      <c r="G24" s="3" t="n">
        <v>82.25</v>
      </c>
      <c r="H24" s="3" t="n">
        <v>28.6</v>
      </c>
      <c r="I24" s="16" t="n">
        <f aca="false">G24*10000/1000000</f>
        <v>0.8225</v>
      </c>
    </row>
    <row r="25" customFormat="false" ht="15.75" hidden="false" customHeight="false" outlineLevel="0" collapsed="false">
      <c r="A25" s="4" t="s">
        <v>13</v>
      </c>
      <c r="B25" s="15" t="n">
        <v>60.9</v>
      </c>
      <c r="C25" s="15" t="n">
        <v>25.9</v>
      </c>
      <c r="D25" s="5" t="n">
        <f aca="false">B25*10000/1000000</f>
        <v>0.609</v>
      </c>
      <c r="F25" s="4" t="s">
        <v>12</v>
      </c>
      <c r="G25" s="3" t="n">
        <v>105.4</v>
      </c>
      <c r="H25" s="3" t="n">
        <v>93.4</v>
      </c>
      <c r="I25" s="16" t="n">
        <f aca="false">G25*10000/1000000</f>
        <v>1.054</v>
      </c>
    </row>
    <row r="26" customFormat="false" ht="15.75" hidden="false" customHeight="false" outlineLevel="0" collapsed="false">
      <c r="A26" s="4" t="s">
        <v>14</v>
      </c>
      <c r="B26" s="3" t="n">
        <v>21.25</v>
      </c>
      <c r="C26" s="3" t="n">
        <v>8.65</v>
      </c>
      <c r="D26" s="5" t="n">
        <f aca="false">B26*10000/1000000</f>
        <v>0.2125</v>
      </c>
      <c r="F26" s="4" t="s">
        <v>13</v>
      </c>
      <c r="G26" s="3" t="n">
        <v>90.05</v>
      </c>
      <c r="H26" s="3" t="n">
        <v>37.35</v>
      </c>
      <c r="I26" s="16" t="n">
        <f aca="false">G26*10000/1000000</f>
        <v>0.9005</v>
      </c>
    </row>
    <row r="27" customFormat="false" ht="15.75" hidden="false" customHeight="false" outlineLevel="0" collapsed="false">
      <c r="A27" s="4" t="s">
        <v>15</v>
      </c>
      <c r="B27" s="3" t="n">
        <v>58.35</v>
      </c>
      <c r="C27" s="3" t="n">
        <v>24.35</v>
      </c>
      <c r="D27" s="5" t="n">
        <f aca="false">B27*10000/1000000</f>
        <v>0.5835</v>
      </c>
      <c r="F27" s="4" t="s">
        <v>14</v>
      </c>
      <c r="G27" s="3" t="n">
        <v>80.5</v>
      </c>
      <c r="H27" s="3" t="n">
        <v>11.6</v>
      </c>
      <c r="I27" s="16" t="n">
        <f aca="false">G27*10000/1000000</f>
        <v>0.805</v>
      </c>
    </row>
    <row r="28" customFormat="false" ht="15.75" hidden="false" customHeight="false" outlineLevel="0" collapsed="false">
      <c r="A28" s="4" t="s">
        <v>17</v>
      </c>
      <c r="B28" s="3" t="n">
        <v>77.95</v>
      </c>
      <c r="C28" s="3" t="n">
        <v>32.15</v>
      </c>
      <c r="D28" s="5" t="n">
        <f aca="false">B28*10000/1000000</f>
        <v>0.7795</v>
      </c>
      <c r="F28" s="4" t="s">
        <v>15</v>
      </c>
      <c r="G28" s="3" t="n">
        <v>118.9</v>
      </c>
      <c r="H28" s="3" t="n">
        <v>48.25</v>
      </c>
      <c r="I28" s="16" t="n">
        <f aca="false">G28*10000/1000000</f>
        <v>1.189</v>
      </c>
    </row>
    <row r="29" customFormat="false" ht="15.75" hidden="false" customHeight="false" outlineLevel="0" collapsed="false">
      <c r="A29" s="4" t="s">
        <v>18</v>
      </c>
      <c r="B29" s="3" t="n">
        <v>97.85</v>
      </c>
      <c r="C29" s="3" t="n">
        <v>92.3</v>
      </c>
      <c r="D29" s="5" t="n">
        <f aca="false">B29*10000/1000000</f>
        <v>0.9785</v>
      </c>
      <c r="F29" s="4" t="s">
        <v>17</v>
      </c>
      <c r="G29" s="3" t="n">
        <v>74.25</v>
      </c>
      <c r="H29" s="3" t="n">
        <v>26.95</v>
      </c>
      <c r="I29" s="16" t="n">
        <f aca="false">G29*10000/1000000</f>
        <v>0.7425</v>
      </c>
    </row>
    <row r="30" customFormat="false" ht="15.75" hidden="false" customHeight="false" outlineLevel="0" collapsed="false">
      <c r="A30" s="9" t="s">
        <v>19</v>
      </c>
      <c r="B30" s="10" t="n">
        <f aca="false">AVERAGE(B20:B29)</f>
        <v>60.9888888888889</v>
      </c>
      <c r="C30" s="10" t="n">
        <f aca="false">AVERAGE(C20:C29)</f>
        <v>33.8111111111111</v>
      </c>
      <c r="D30" s="10" t="n">
        <f aca="false">AVERAGE(D20:D29)</f>
        <v>0.609888888888889</v>
      </c>
      <c r="F30" s="4" t="s">
        <v>18</v>
      </c>
      <c r="G30" s="3" t="n">
        <v>46.15</v>
      </c>
      <c r="H30" s="3" t="n">
        <v>17.85</v>
      </c>
      <c r="I30" s="16" t="n">
        <f aca="false">G30*10000/1000000</f>
        <v>0.4615</v>
      </c>
    </row>
    <row r="31" customFormat="false" ht="15.75" hidden="false" customHeight="false" outlineLevel="0" collapsed="false">
      <c r="F31" s="9" t="s">
        <v>19</v>
      </c>
      <c r="G31" s="10" t="n">
        <f aca="false">AVERAGE(G21:G30)</f>
        <v>87.115</v>
      </c>
      <c r="H31" s="10" t="n">
        <f aca="false">AVERAGE(H21:H30)</f>
        <v>35.455</v>
      </c>
      <c r="I31" s="10" t="n">
        <f aca="false">AVERAGE(I21:I30)</f>
        <v>0.87115</v>
      </c>
    </row>
    <row r="35" customFormat="false" ht="15" hidden="false" customHeight="false" outlineLevel="0" collapsed="false">
      <c r="A35" s="17" t="n">
        <v>1.439</v>
      </c>
      <c r="B35" s="17" t="n">
        <v>1.2025</v>
      </c>
      <c r="C35" s="17"/>
      <c r="D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customFormat="false" ht="15" hidden="false" customHeight="false" outlineLevel="0" collapsed="false">
      <c r="A36" s="17" t="n">
        <v>5.007</v>
      </c>
      <c r="B36" s="17" t="n">
        <v>2.654</v>
      </c>
      <c r="C36" s="17"/>
      <c r="D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customFormat="false" ht="15" hidden="false" customHeight="false" outlineLevel="0" collapsed="false">
      <c r="A37" s="17" t="n">
        <v>1.3855</v>
      </c>
      <c r="B37" s="17" t="n">
        <v>1.801</v>
      </c>
      <c r="C37" s="17"/>
      <c r="D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customFormat="false" ht="15" hidden="false" customHeight="false" outlineLevel="0" collapsed="false">
      <c r="A38" s="17" t="n">
        <v>1.943</v>
      </c>
      <c r="B38" s="17" t="n">
        <v>0.937</v>
      </c>
      <c r="C38" s="17"/>
      <c r="D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customFormat="false" ht="15" hidden="false" customHeight="false" outlineLevel="0" collapsed="false">
      <c r="A39" s="17" t="n">
        <v>1.5325</v>
      </c>
      <c r="B39" s="17" t="n">
        <v>0.9515</v>
      </c>
      <c r="C39" s="17"/>
      <c r="D39" s="17"/>
    </row>
    <row r="40" customFormat="false" ht="15" hidden="false" customHeight="false" outlineLevel="0" collapsed="false">
      <c r="A40" s="17" t="n">
        <v>2.8245</v>
      </c>
      <c r="B40" s="17" t="n">
        <v>0.776</v>
      </c>
      <c r="C40" s="17"/>
      <c r="D40" s="17"/>
    </row>
    <row r="41" customFormat="false" ht="15" hidden="false" customHeight="false" outlineLevel="0" collapsed="false">
      <c r="A41" s="17" t="n">
        <v>2.366</v>
      </c>
      <c r="B41" s="17" t="n">
        <v>1.2645</v>
      </c>
      <c r="C41" s="17"/>
      <c r="D41" s="17"/>
    </row>
    <row r="42" customFormat="false" ht="15" hidden="false" customHeight="false" outlineLevel="0" collapsed="false">
      <c r="A42" s="17" t="n">
        <v>1.4185</v>
      </c>
      <c r="B42" s="17" t="n">
        <v>1.7095</v>
      </c>
      <c r="C42" s="17"/>
      <c r="D42" s="17"/>
    </row>
    <row r="43" customFormat="false" ht="15" hidden="false" customHeight="false" outlineLevel="0" collapsed="false">
      <c r="A43" s="17" t="n">
        <v>2.6595</v>
      </c>
      <c r="B43" s="17" t="n">
        <v>5.97</v>
      </c>
      <c r="C43" s="17"/>
      <c r="D43" s="17"/>
    </row>
    <row r="44" customFormat="false" ht="15" hidden="false" customHeight="false" outlineLevel="0" collapsed="false">
      <c r="A44" s="17" t="n">
        <v>0.93</v>
      </c>
      <c r="B44" s="17" t="n">
        <v>1.3</v>
      </c>
      <c r="C44" s="17"/>
      <c r="D44" s="17"/>
    </row>
    <row r="45" customFormat="false" ht="15" hidden="false" customHeight="false" outlineLevel="0" collapsed="false">
      <c r="A45" s="17" t="n">
        <f aca="false">AVERAGE(A35:A44)</f>
        <v>2.15055</v>
      </c>
      <c r="B45" s="17" t="n">
        <f aca="false">AVERAGE(B35:B44)</f>
        <v>1.8566</v>
      </c>
      <c r="C45" s="17"/>
      <c r="D45" s="17"/>
    </row>
  </sheetData>
  <mergeCells count="16">
    <mergeCell ref="A1:D1"/>
    <mergeCell ref="F1:I1"/>
    <mergeCell ref="A2:D2"/>
    <mergeCell ref="F2:I2"/>
    <mergeCell ref="A3:A4"/>
    <mergeCell ref="B3:D3"/>
    <mergeCell ref="F3:F4"/>
    <mergeCell ref="G3:I3"/>
    <mergeCell ref="A17:D17"/>
    <mergeCell ref="F17:I17"/>
    <mergeCell ref="A18:D18"/>
    <mergeCell ref="F18:I18"/>
    <mergeCell ref="A19:A20"/>
    <mergeCell ref="B19:D19"/>
    <mergeCell ref="F19:F20"/>
    <mergeCell ref="G19:I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8" min="8" style="0" width="16.14"/>
    <col collapsed="false" customWidth="true" hidden="false" outlineLevel="0" max="10" min="10" style="0" width="14.57"/>
  </cols>
  <sheetData>
    <row r="1" customFormat="false" ht="15" hidden="false" customHeight="false" outlineLevel="0" collapsed="false">
      <c r="A1" s="18" t="s">
        <v>22</v>
      </c>
      <c r="B1" s="18"/>
      <c r="C1" s="18"/>
      <c r="D1" s="18"/>
      <c r="E1" s="18"/>
      <c r="F1" s="18"/>
      <c r="G1" s="18"/>
      <c r="H1" s="18"/>
      <c r="J1" s="19" t="s">
        <v>23</v>
      </c>
      <c r="K1" s="19"/>
      <c r="L1" s="19"/>
      <c r="M1" s="19"/>
      <c r="N1" s="19"/>
      <c r="O1" s="19"/>
    </row>
    <row r="2" customFormat="false" ht="15" hidden="false" customHeight="false" outlineLevel="0" collapsed="false">
      <c r="A2" s="20" t="s">
        <v>1</v>
      </c>
      <c r="B2" s="20"/>
      <c r="C2" s="20"/>
      <c r="D2" s="20"/>
      <c r="E2" s="20"/>
      <c r="F2" s="20"/>
      <c r="G2" s="20"/>
      <c r="H2" s="20"/>
      <c r="J2" s="21" t="s">
        <v>1</v>
      </c>
      <c r="K2" s="21"/>
      <c r="L2" s="21"/>
      <c r="M2" s="21"/>
      <c r="N2" s="21"/>
      <c r="O2" s="21"/>
    </row>
    <row r="3" customFormat="false" ht="15" hidden="false" customHeight="false" outlineLevel="0" collapsed="false">
      <c r="A3" s="22" t="s">
        <v>3</v>
      </c>
      <c r="B3" s="22" t="s">
        <v>24</v>
      </c>
      <c r="C3" s="22"/>
      <c r="D3" s="22"/>
      <c r="E3" s="22"/>
      <c r="F3" s="23" t="s">
        <v>25</v>
      </c>
      <c r="G3" s="24" t="s">
        <v>26</v>
      </c>
      <c r="H3" s="24" t="s">
        <v>27</v>
      </c>
      <c r="J3" s="22" t="s">
        <v>3</v>
      </c>
      <c r="K3" s="22" t="s">
        <v>4</v>
      </c>
      <c r="L3" s="22"/>
      <c r="M3" s="22"/>
      <c r="N3" s="22"/>
      <c r="O3" s="23" t="s">
        <v>19</v>
      </c>
      <c r="Q3" s="17" t="n">
        <v>76.7045454545455</v>
      </c>
      <c r="R3" s="13" t="n">
        <v>0.4425</v>
      </c>
    </row>
    <row r="4" customFormat="false" ht="15" hidden="false" customHeight="false" outlineLevel="0" collapsed="false">
      <c r="A4" s="25" t="s">
        <v>28</v>
      </c>
      <c r="B4" s="25" t="n">
        <v>27</v>
      </c>
      <c r="C4" s="25" t="n">
        <v>15</v>
      </c>
      <c r="D4" s="25" t="n">
        <v>21</v>
      </c>
      <c r="E4" s="25" t="n">
        <v>19</v>
      </c>
      <c r="F4" s="26" t="n">
        <f aca="false">SUM(B4:E4)</f>
        <v>82</v>
      </c>
      <c r="G4" s="27" t="n">
        <f aca="false">(F4*100)/352</f>
        <v>23.2954545454545</v>
      </c>
      <c r="H4" s="27" t="n">
        <f aca="false">100-G4</f>
        <v>76.7045454545455</v>
      </c>
      <c r="J4" s="25" t="s">
        <v>28</v>
      </c>
      <c r="K4" s="25" t="n">
        <v>0.36</v>
      </c>
      <c r="L4" s="25" t="n">
        <v>0.33</v>
      </c>
      <c r="M4" s="25" t="n">
        <v>0.52</v>
      </c>
      <c r="N4" s="28" t="n">
        <v>0.56</v>
      </c>
      <c r="O4" s="29" t="n">
        <f aca="false">AVERAGE(K4:N4)</f>
        <v>0.4425</v>
      </c>
      <c r="Q4" s="17" t="n">
        <v>79.2613636363636</v>
      </c>
      <c r="R4" s="13" t="n">
        <v>0.6925</v>
      </c>
    </row>
    <row r="5" customFormat="false" ht="15" hidden="false" customHeight="false" outlineLevel="0" collapsed="false">
      <c r="A5" s="25" t="s">
        <v>29</v>
      </c>
      <c r="B5" s="25" t="n">
        <v>24</v>
      </c>
      <c r="C5" s="25" t="n">
        <v>21</v>
      </c>
      <c r="D5" s="25" t="n">
        <v>13</v>
      </c>
      <c r="E5" s="25" t="n">
        <v>15</v>
      </c>
      <c r="F5" s="26" t="n">
        <f aca="false">SUM(B5:E5)</f>
        <v>73</v>
      </c>
      <c r="G5" s="27" t="n">
        <f aca="false">(F5*100)/352</f>
        <v>20.7386363636364</v>
      </c>
      <c r="H5" s="27" t="n">
        <f aca="false">100-G5</f>
        <v>79.2613636363636</v>
      </c>
      <c r="J5" s="25" t="s">
        <v>29</v>
      </c>
      <c r="K5" s="25" t="n">
        <v>0.73</v>
      </c>
      <c r="L5" s="28" t="n">
        <v>0.71</v>
      </c>
      <c r="M5" s="25" t="n">
        <v>0.65</v>
      </c>
      <c r="N5" s="25" t="n">
        <v>0.68</v>
      </c>
      <c r="O5" s="29" t="n">
        <f aca="false">AVERAGE(K5:N5)</f>
        <v>0.6925</v>
      </c>
      <c r="Q5" s="17" t="n">
        <v>63.6363636363636</v>
      </c>
      <c r="R5" s="13" t="n">
        <v>0.4425</v>
      </c>
    </row>
    <row r="6" customFormat="false" ht="15" hidden="false" customHeight="false" outlineLevel="0" collapsed="false">
      <c r="A6" s="25" t="s">
        <v>30</v>
      </c>
      <c r="B6" s="25" t="n">
        <v>27</v>
      </c>
      <c r="C6" s="25" t="n">
        <v>31</v>
      </c>
      <c r="D6" s="25" t="n">
        <v>31</v>
      </c>
      <c r="E6" s="25" t="n">
        <v>39</v>
      </c>
      <c r="F6" s="26" t="n">
        <f aca="false">SUM(B6:E6)</f>
        <v>128</v>
      </c>
      <c r="G6" s="27" t="n">
        <f aca="false">(F6*100)/352</f>
        <v>36.3636363636364</v>
      </c>
      <c r="H6" s="27" t="n">
        <f aca="false">100-G6</f>
        <v>63.6363636363636</v>
      </c>
      <c r="J6" s="25" t="s">
        <v>30</v>
      </c>
      <c r="K6" s="25" t="n">
        <v>0.4</v>
      </c>
      <c r="L6" s="25" t="n">
        <v>0.45</v>
      </c>
      <c r="M6" s="25" t="n">
        <v>0.4</v>
      </c>
      <c r="N6" s="25" t="n">
        <v>0.52</v>
      </c>
      <c r="O6" s="29" t="n">
        <f aca="false">AVERAGE(K6:N6)</f>
        <v>0.4425</v>
      </c>
      <c r="Q6" s="17" t="n">
        <v>50.8522727272727</v>
      </c>
      <c r="R6" s="13" t="n">
        <v>0.34</v>
      </c>
    </row>
    <row r="7" customFormat="false" ht="15" hidden="false" customHeight="false" outlineLevel="0" collapsed="false">
      <c r="A7" s="25" t="s">
        <v>31</v>
      </c>
      <c r="B7" s="25" t="n">
        <v>54</v>
      </c>
      <c r="C7" s="25" t="n">
        <v>48</v>
      </c>
      <c r="D7" s="25" t="n">
        <v>32</v>
      </c>
      <c r="E7" s="25" t="n">
        <v>39</v>
      </c>
      <c r="F7" s="26" t="n">
        <f aca="false">SUM(B7:E7)</f>
        <v>173</v>
      </c>
      <c r="G7" s="27" t="n">
        <f aca="false">(F7*100)/352</f>
        <v>49.1477272727273</v>
      </c>
      <c r="H7" s="27" t="n">
        <f aca="false">100-G7</f>
        <v>50.8522727272727</v>
      </c>
      <c r="J7" s="25" t="s">
        <v>31</v>
      </c>
      <c r="K7" s="25" t="n">
        <v>0.46</v>
      </c>
      <c r="L7" s="25" t="n">
        <v>0.35</v>
      </c>
      <c r="M7" s="25" t="n">
        <v>0.3</v>
      </c>
      <c r="N7" s="25" t="n">
        <v>0.25</v>
      </c>
      <c r="O7" s="29" t="n">
        <f aca="false">AVERAGE(K7:N7)</f>
        <v>0.34</v>
      </c>
      <c r="Q7" s="17" t="n">
        <v>42.6136363636364</v>
      </c>
      <c r="R7" s="13" t="n">
        <v>0.35</v>
      </c>
    </row>
    <row r="8" customFormat="false" ht="15" hidden="false" customHeight="false" outlineLevel="0" collapsed="false">
      <c r="A8" s="25" t="s">
        <v>32</v>
      </c>
      <c r="B8" s="25"/>
      <c r="C8" s="25"/>
      <c r="D8" s="25"/>
      <c r="E8" s="25"/>
      <c r="F8" s="26" t="n">
        <v>202</v>
      </c>
      <c r="G8" s="27" t="n">
        <f aca="false">(F8*100)/352</f>
        <v>57.3863636363636</v>
      </c>
      <c r="H8" s="27" t="n">
        <f aca="false">100-G8</f>
        <v>42.6136363636364</v>
      </c>
      <c r="J8" s="25" t="s">
        <v>32</v>
      </c>
      <c r="K8" s="25" t="n">
        <v>0.35</v>
      </c>
      <c r="L8" s="25" t="n">
        <v>0.44</v>
      </c>
      <c r="M8" s="25" t="n">
        <v>0.33</v>
      </c>
      <c r="N8" s="25" t="n">
        <v>0.28</v>
      </c>
      <c r="O8" s="29" t="n">
        <f aca="false">AVERAGE(K8:N8)</f>
        <v>0.35</v>
      </c>
      <c r="Q8" s="17" t="n">
        <v>79.8295454545455</v>
      </c>
      <c r="R8" s="13" t="n">
        <v>0.6425</v>
      </c>
    </row>
    <row r="9" customFormat="false" ht="15" hidden="false" customHeight="false" outlineLevel="0" collapsed="false">
      <c r="A9" s="25" t="s">
        <v>33</v>
      </c>
      <c r="B9" s="25" t="n">
        <v>25</v>
      </c>
      <c r="C9" s="25" t="n">
        <v>24</v>
      </c>
      <c r="D9" s="25" t="n">
        <v>13</v>
      </c>
      <c r="E9" s="25" t="n">
        <v>9</v>
      </c>
      <c r="F9" s="26" t="n">
        <f aca="false">SUM(B9:E9)</f>
        <v>71</v>
      </c>
      <c r="G9" s="27" t="n">
        <f aca="false">(F9*100)/352</f>
        <v>20.1704545454545</v>
      </c>
      <c r="H9" s="27" t="n">
        <f aca="false">100-G9</f>
        <v>79.8295454545455</v>
      </c>
      <c r="J9" s="25" t="s">
        <v>33</v>
      </c>
      <c r="K9" s="25" t="n">
        <v>0.46</v>
      </c>
      <c r="L9" s="25" t="n">
        <v>0.77</v>
      </c>
      <c r="M9" s="25" t="n">
        <v>0.67</v>
      </c>
      <c r="N9" s="25" t="n">
        <v>0.67</v>
      </c>
      <c r="O9" s="29" t="n">
        <f aca="false">AVERAGE(K9:N9)</f>
        <v>0.6425</v>
      </c>
      <c r="Q9" s="17" t="n">
        <v>81.8181818181818</v>
      </c>
      <c r="R9" s="13" t="n">
        <v>0.605</v>
      </c>
    </row>
    <row r="10" customFormat="false" ht="15" hidden="false" customHeight="false" outlineLevel="0" collapsed="false">
      <c r="A10" s="25" t="s">
        <v>34</v>
      </c>
      <c r="B10" s="25"/>
      <c r="C10" s="25"/>
      <c r="D10" s="25"/>
      <c r="E10" s="25"/>
      <c r="F10" s="26" t="n">
        <v>64</v>
      </c>
      <c r="G10" s="27" t="n">
        <f aca="false">(F10*100)/352</f>
        <v>18.1818181818182</v>
      </c>
      <c r="H10" s="27" t="n">
        <f aca="false">100-G10</f>
        <v>81.8181818181818</v>
      </c>
      <c r="J10" s="25" t="s">
        <v>34</v>
      </c>
      <c r="K10" s="25" t="n">
        <v>0.52</v>
      </c>
      <c r="L10" s="25" t="n">
        <v>0.58</v>
      </c>
      <c r="M10" s="28" t="n">
        <v>0.7</v>
      </c>
      <c r="N10" s="25" t="n">
        <v>0.62</v>
      </c>
      <c r="O10" s="29" t="n">
        <f aca="false">AVERAGE(K10:N10)</f>
        <v>0.605</v>
      </c>
      <c r="Q10" s="17" t="n">
        <v>62.7840909090909</v>
      </c>
      <c r="R10" s="13" t="n">
        <v>0.36</v>
      </c>
    </row>
    <row r="11" customFormat="false" ht="13.8" hidden="false" customHeight="false" outlineLevel="0" collapsed="false">
      <c r="A11" s="25" t="s">
        <v>35</v>
      </c>
      <c r="B11" s="25"/>
      <c r="C11" s="25"/>
      <c r="D11" s="25"/>
      <c r="E11" s="25"/>
      <c r="F11" s="26" t="n">
        <v>131</v>
      </c>
      <c r="G11" s="27" t="n">
        <f aca="false">(F11*100)/352</f>
        <v>37.2159090909091</v>
      </c>
      <c r="H11" s="27" t="n">
        <f aca="false">100-G11</f>
        <v>62.7840909090909</v>
      </c>
      <c r="J11" s="25" t="s">
        <v>35</v>
      </c>
      <c r="K11" s="30" t="n">
        <v>0.38</v>
      </c>
      <c r="L11" s="30" t="n">
        <v>0.39</v>
      </c>
      <c r="M11" s="31" t="n">
        <v>0.28</v>
      </c>
      <c r="N11" s="30" t="n">
        <v>0.39</v>
      </c>
      <c r="O11" s="29" t="n">
        <f aca="false">AVERAGE(K11:N11)</f>
        <v>0.36</v>
      </c>
      <c r="Q11" s="17" t="n">
        <v>54.5454545454546</v>
      </c>
      <c r="R11" s="13" t="n">
        <v>0.48</v>
      </c>
    </row>
    <row r="12" customFormat="false" ht="15" hidden="false" customHeight="false" outlineLevel="0" collapsed="false">
      <c r="A12" s="25" t="s">
        <v>36</v>
      </c>
      <c r="B12" s="25"/>
      <c r="C12" s="25"/>
      <c r="D12" s="25"/>
      <c r="E12" s="25"/>
      <c r="F12" s="26" t="n">
        <v>160</v>
      </c>
      <c r="G12" s="27" t="n">
        <f aca="false">(F12*100)/352</f>
        <v>45.4545454545455</v>
      </c>
      <c r="H12" s="27" t="n">
        <f aca="false">100-G12</f>
        <v>54.5454545454546</v>
      </c>
      <c r="J12" s="25" t="s">
        <v>36</v>
      </c>
      <c r="K12" s="25" t="n">
        <v>0.48</v>
      </c>
      <c r="L12" s="25" t="n">
        <v>0.51</v>
      </c>
      <c r="M12" s="28" t="n">
        <v>0.45</v>
      </c>
      <c r="N12" s="25" t="n">
        <v>0.48</v>
      </c>
      <c r="O12" s="29" t="n">
        <f aca="false">AVERAGE(K12:N12)</f>
        <v>0.48</v>
      </c>
      <c r="Q12" s="17" t="n">
        <v>36.6477272727273</v>
      </c>
      <c r="R12" s="13" t="n">
        <v>0.4425</v>
      </c>
    </row>
    <row r="13" customFormat="false" ht="13.8" hidden="false" customHeight="false" outlineLevel="0" collapsed="false">
      <c r="A13" s="32" t="s">
        <v>37</v>
      </c>
      <c r="B13" s="32"/>
      <c r="C13" s="32"/>
      <c r="D13" s="32"/>
      <c r="E13" s="32"/>
      <c r="F13" s="33" t="n">
        <v>223</v>
      </c>
      <c r="G13" s="27" t="n">
        <f aca="false">(F13*100)/352</f>
        <v>63.3522727272727</v>
      </c>
      <c r="H13" s="27" t="n">
        <f aca="false">100-G13</f>
        <v>36.6477272727273</v>
      </c>
      <c r="J13" s="25" t="s">
        <v>37</v>
      </c>
      <c r="K13" s="25" t="n">
        <v>0.46</v>
      </c>
      <c r="L13" s="25" t="n">
        <v>0.38</v>
      </c>
      <c r="M13" s="25" t="n">
        <v>0.45</v>
      </c>
      <c r="N13" s="25" t="n">
        <v>0.48</v>
      </c>
      <c r="O13" s="29" t="n">
        <f aca="false">AVERAGE(K13:N13)</f>
        <v>0.4425</v>
      </c>
      <c r="Q13" s="34" t="n">
        <f aca="false">AVERAGE(Q3:Q12)</f>
        <v>62.8693181818182</v>
      </c>
      <c r="R13" s="35" t="n">
        <f aca="false">AVERAGE(R3:R12)</f>
        <v>0.47975</v>
      </c>
    </row>
    <row r="14" customFormat="false" ht="15" hidden="false" customHeight="false" outlineLevel="0" collapsed="false">
      <c r="A14" s="21" t="s">
        <v>2</v>
      </c>
      <c r="B14" s="21"/>
      <c r="C14" s="21"/>
      <c r="D14" s="21"/>
      <c r="E14" s="21"/>
      <c r="F14" s="21"/>
      <c r="G14" s="21"/>
      <c r="H14" s="21"/>
      <c r="J14" s="21" t="s">
        <v>2</v>
      </c>
      <c r="K14" s="21"/>
      <c r="L14" s="21"/>
      <c r="M14" s="21"/>
      <c r="N14" s="21"/>
      <c r="O14" s="21"/>
    </row>
    <row r="15" customFormat="false" ht="15" hidden="false" customHeight="false" outlineLevel="0" collapsed="false">
      <c r="A15" s="22" t="s">
        <v>3</v>
      </c>
      <c r="B15" s="22" t="s">
        <v>24</v>
      </c>
      <c r="C15" s="22"/>
      <c r="D15" s="22"/>
      <c r="E15" s="22"/>
      <c r="F15" s="23" t="s">
        <v>25</v>
      </c>
      <c r="G15" s="24" t="s">
        <v>26</v>
      </c>
      <c r="H15" s="24" t="s">
        <v>27</v>
      </c>
      <c r="J15" s="22" t="s">
        <v>3</v>
      </c>
      <c r="K15" s="22" t="s">
        <v>4</v>
      </c>
      <c r="L15" s="22"/>
      <c r="M15" s="22"/>
      <c r="N15" s="22"/>
      <c r="O15" s="23" t="s">
        <v>19</v>
      </c>
      <c r="Q15" s="0" t="n">
        <v>50.2840909090909</v>
      </c>
      <c r="R15" s="0" t="n">
        <v>0.4425</v>
      </c>
    </row>
    <row r="16" customFormat="false" ht="15" hidden="false" customHeight="false" outlineLevel="0" collapsed="false">
      <c r="A16" s="25" t="s">
        <v>28</v>
      </c>
      <c r="B16" s="25"/>
      <c r="C16" s="25"/>
      <c r="D16" s="25"/>
      <c r="E16" s="25"/>
      <c r="F16" s="26" t="n">
        <v>175</v>
      </c>
      <c r="G16" s="27" t="n">
        <f aca="false">(F16*100)/352</f>
        <v>49.7159090909091</v>
      </c>
      <c r="H16" s="27" t="n">
        <f aca="false">100-G16</f>
        <v>50.2840909090909</v>
      </c>
      <c r="J16" s="25" t="s">
        <v>28</v>
      </c>
      <c r="K16" s="25" t="n">
        <v>0.46</v>
      </c>
      <c r="L16" s="28" t="n">
        <v>0.38</v>
      </c>
      <c r="M16" s="25" t="n">
        <v>0.45</v>
      </c>
      <c r="N16" s="25" t="n">
        <v>0.48</v>
      </c>
      <c r="O16" s="29" t="n">
        <f aca="false">AVERAGE(K16:N16)</f>
        <v>0.4425</v>
      </c>
      <c r="Q16" s="0" t="n">
        <v>68.4659090909091</v>
      </c>
      <c r="R16" s="0" t="n">
        <v>0.38</v>
      </c>
    </row>
    <row r="17" customFormat="false" ht="15" hidden="false" customHeight="false" outlineLevel="0" collapsed="false">
      <c r="A17" s="25" t="s">
        <v>29</v>
      </c>
      <c r="B17" s="25"/>
      <c r="C17" s="25"/>
      <c r="D17" s="25"/>
      <c r="E17" s="25"/>
      <c r="F17" s="26" t="n">
        <v>111</v>
      </c>
      <c r="G17" s="27" t="n">
        <f aca="false">(F17*100)/352</f>
        <v>31.5340909090909</v>
      </c>
      <c r="H17" s="27" t="n">
        <f aca="false">100-G17</f>
        <v>68.4659090909091</v>
      </c>
      <c r="J17" s="25" t="s">
        <v>29</v>
      </c>
      <c r="K17" s="25" t="n">
        <v>0.46</v>
      </c>
      <c r="L17" s="28" t="n">
        <v>0.32</v>
      </c>
      <c r="M17" s="25" t="n">
        <v>0.34</v>
      </c>
      <c r="N17" s="25" t="n">
        <v>0.4</v>
      </c>
      <c r="O17" s="29" t="n">
        <f aca="false">AVERAGE(K17:N17)</f>
        <v>0.38</v>
      </c>
      <c r="Q17" s="0" t="n">
        <v>57.6704545454546</v>
      </c>
      <c r="R17" s="0" t="n">
        <v>0.4475</v>
      </c>
    </row>
    <row r="18" customFormat="false" ht="15" hidden="false" customHeight="false" outlineLevel="0" collapsed="false">
      <c r="A18" s="25" t="s">
        <v>30</v>
      </c>
      <c r="B18" s="25"/>
      <c r="C18" s="25"/>
      <c r="D18" s="25"/>
      <c r="E18" s="25"/>
      <c r="F18" s="26"/>
      <c r="G18" s="27" t="n">
        <f aca="false">(F18*100)/352</f>
        <v>0</v>
      </c>
      <c r="H18" s="27" t="n">
        <f aca="false">100-G18</f>
        <v>100</v>
      </c>
      <c r="J18" s="25" t="s">
        <v>30</v>
      </c>
      <c r="K18" s="25"/>
      <c r="L18" s="25"/>
      <c r="M18" s="25"/>
      <c r="N18" s="25"/>
      <c r="O18" s="29" t="e">
        <f aca="false">AVERAGE(K18:N18)</f>
        <v>#DIV/0!</v>
      </c>
      <c r="Q18" s="0" t="n">
        <v>54.5454545454546</v>
      </c>
      <c r="R18" s="0" t="n">
        <v>0.16</v>
      </c>
    </row>
    <row r="19" customFormat="false" ht="15" hidden="false" customHeight="false" outlineLevel="0" collapsed="false">
      <c r="A19" s="25" t="s">
        <v>31</v>
      </c>
      <c r="B19" s="25"/>
      <c r="C19" s="25"/>
      <c r="D19" s="25"/>
      <c r="E19" s="25"/>
      <c r="F19" s="26" t="n">
        <v>149</v>
      </c>
      <c r="G19" s="27" t="n">
        <f aca="false">(F19*100)/352</f>
        <v>42.3295454545455</v>
      </c>
      <c r="H19" s="27" t="n">
        <f aca="false">100-G19</f>
        <v>57.6704545454546</v>
      </c>
      <c r="J19" s="25" t="s">
        <v>31</v>
      </c>
      <c r="K19" s="25" t="n">
        <v>0.45</v>
      </c>
      <c r="L19" s="25" t="n">
        <v>0.53</v>
      </c>
      <c r="M19" s="25" t="n">
        <v>0.43</v>
      </c>
      <c r="N19" s="25" t="n">
        <v>0.38</v>
      </c>
      <c r="O19" s="29" t="n">
        <f aca="false">AVERAGE(K19:N19)</f>
        <v>0.4475</v>
      </c>
      <c r="Q19" s="0" t="n">
        <v>53.6931818181818</v>
      </c>
      <c r="R19" s="0" t="n">
        <v>0.305</v>
      </c>
    </row>
    <row r="20" customFormat="false" ht="15" hidden="false" customHeight="false" outlineLevel="0" collapsed="false">
      <c r="A20" s="25" t="s">
        <v>32</v>
      </c>
      <c r="B20" s="25"/>
      <c r="C20" s="25"/>
      <c r="D20" s="25"/>
      <c r="E20" s="25"/>
      <c r="F20" s="26" t="n">
        <v>160</v>
      </c>
      <c r="G20" s="27" t="n">
        <f aca="false">(F20*100)/352</f>
        <v>45.4545454545455</v>
      </c>
      <c r="H20" s="27" t="n">
        <f aca="false">100-G20</f>
        <v>54.5454545454546</v>
      </c>
      <c r="J20" s="25" t="s">
        <v>32</v>
      </c>
      <c r="K20" s="25" t="n">
        <v>0.4</v>
      </c>
      <c r="L20" s="28" t="n">
        <v>0.3</v>
      </c>
      <c r="M20" s="28" t="n">
        <v>25</v>
      </c>
      <c r="N20" s="25" t="n">
        <v>42</v>
      </c>
      <c r="O20" s="29" t="n">
        <f aca="false">AVERAGE(K20:N20)</f>
        <v>16.925</v>
      </c>
      <c r="Q20" s="0" t="n">
        <v>56.25</v>
      </c>
      <c r="R20" s="0" t="n">
        <v>0.39</v>
      </c>
    </row>
    <row r="21" customFormat="false" ht="15" hidden="false" customHeight="false" outlineLevel="0" collapsed="false">
      <c r="A21" s="25" t="s">
        <v>33</v>
      </c>
      <c r="B21" s="25"/>
      <c r="C21" s="25"/>
      <c r="D21" s="25"/>
      <c r="E21" s="25"/>
      <c r="F21" s="26" t="n">
        <v>163</v>
      </c>
      <c r="G21" s="27" t="n">
        <f aca="false">(F21*100)/352</f>
        <v>46.3068181818182</v>
      </c>
      <c r="H21" s="27" t="n">
        <f aca="false">100-G21</f>
        <v>53.6931818181818</v>
      </c>
      <c r="J21" s="25" t="s">
        <v>33</v>
      </c>
      <c r="K21" s="25" t="n">
        <v>0.31</v>
      </c>
      <c r="L21" s="25" t="n">
        <v>0.33</v>
      </c>
      <c r="M21" s="25" t="n">
        <v>0.33</v>
      </c>
      <c r="N21" s="25" t="n">
        <v>0.25</v>
      </c>
      <c r="O21" s="29" t="n">
        <f aca="false">AVERAGE(K21:N21)</f>
        <v>0.305</v>
      </c>
      <c r="Q21" s="0" t="n">
        <v>60.7954545454546</v>
      </c>
      <c r="R21" s="0" t="n">
        <v>0.37</v>
      </c>
    </row>
    <row r="22" customFormat="false" ht="15" hidden="false" customHeight="false" outlineLevel="0" collapsed="false">
      <c r="A22" s="25" t="s">
        <v>34</v>
      </c>
      <c r="B22" s="25"/>
      <c r="C22" s="25"/>
      <c r="D22" s="25"/>
      <c r="E22" s="25"/>
      <c r="F22" s="26" t="n">
        <v>154</v>
      </c>
      <c r="G22" s="27" t="n">
        <f aca="false">(F22*100)/352</f>
        <v>43.75</v>
      </c>
      <c r="H22" s="27" t="n">
        <f aca="false">100-G22</f>
        <v>56.25</v>
      </c>
      <c r="J22" s="25" t="s">
        <v>34</v>
      </c>
      <c r="K22" s="25" t="n">
        <v>0.4</v>
      </c>
      <c r="L22" s="25" t="n">
        <v>0.4</v>
      </c>
      <c r="M22" s="28" t="n">
        <v>0.42</v>
      </c>
      <c r="N22" s="25" t="n">
        <v>0.34</v>
      </c>
      <c r="O22" s="29" t="n">
        <f aca="false">AVERAGE(K22:N22)</f>
        <v>0.39</v>
      </c>
      <c r="Q22" s="0" t="n">
        <v>53.4090909090909</v>
      </c>
      <c r="R22" s="0" t="n">
        <v>0.3925</v>
      </c>
    </row>
    <row r="23" customFormat="false" ht="15" hidden="false" customHeight="false" outlineLevel="0" collapsed="false">
      <c r="A23" s="25" t="s">
        <v>35</v>
      </c>
      <c r="B23" s="25"/>
      <c r="C23" s="25"/>
      <c r="D23" s="25"/>
      <c r="E23" s="25"/>
      <c r="F23" s="26" t="n">
        <v>138</v>
      </c>
      <c r="G23" s="27" t="n">
        <f aca="false">(F23*100)/352</f>
        <v>39.2045454545455</v>
      </c>
      <c r="H23" s="27" t="n">
        <f aca="false">100-G23</f>
        <v>60.7954545454546</v>
      </c>
      <c r="J23" s="25" t="s">
        <v>35</v>
      </c>
      <c r="K23" s="25" t="n">
        <v>0.44</v>
      </c>
      <c r="L23" s="25" t="n">
        <v>0.43</v>
      </c>
      <c r="M23" s="25" t="n">
        <v>0.32</v>
      </c>
      <c r="N23" s="25" t="n">
        <v>0.29</v>
      </c>
      <c r="O23" s="29" t="n">
        <f aca="false">AVERAGE(K23:N23)</f>
        <v>0.37</v>
      </c>
      <c r="Q23" s="0" t="n">
        <v>83.2386363636364</v>
      </c>
      <c r="R23" s="0" t="n">
        <v>0.695</v>
      </c>
    </row>
    <row r="24" customFormat="false" ht="15" hidden="false" customHeight="false" outlineLevel="0" collapsed="false">
      <c r="A24" s="25" t="s">
        <v>36</v>
      </c>
      <c r="B24" s="25"/>
      <c r="C24" s="25"/>
      <c r="D24" s="25"/>
      <c r="E24" s="25"/>
      <c r="F24" s="26" t="n">
        <v>164</v>
      </c>
      <c r="G24" s="27" t="n">
        <f aca="false">(F24*100)/352</f>
        <v>46.5909090909091</v>
      </c>
      <c r="H24" s="27" t="n">
        <f aca="false">100-G24</f>
        <v>53.4090909090909</v>
      </c>
      <c r="J24" s="25" t="s">
        <v>36</v>
      </c>
      <c r="K24" s="25" t="n">
        <v>0.35</v>
      </c>
      <c r="L24" s="28" t="n">
        <v>0.42</v>
      </c>
      <c r="M24" s="25" t="n">
        <v>0.38</v>
      </c>
      <c r="N24" s="25" t="n">
        <v>0.42</v>
      </c>
      <c r="O24" s="29" t="n">
        <f aca="false">AVERAGE(K24:N24)</f>
        <v>0.3925</v>
      </c>
      <c r="Q24" s="36" t="n">
        <f aca="false">AVERAGE(Q15:Q23)</f>
        <v>59.8169191919192</v>
      </c>
      <c r="R24" s="36" t="n">
        <f aca="false">AVERAGE(R15:R23)</f>
        <v>0.398055555555556</v>
      </c>
    </row>
    <row r="25" customFormat="false" ht="15" hidden="false" customHeight="false" outlineLevel="0" collapsed="false">
      <c r="A25" s="25" t="s">
        <v>37</v>
      </c>
      <c r="B25" s="25"/>
      <c r="C25" s="25"/>
      <c r="D25" s="25"/>
      <c r="E25" s="25"/>
      <c r="F25" s="26" t="n">
        <v>59</v>
      </c>
      <c r="G25" s="27" t="n">
        <f aca="false">(F25*100)/352</f>
        <v>16.7613636363636</v>
      </c>
      <c r="H25" s="27" t="n">
        <f aca="false">100-G25</f>
        <v>83.2386363636364</v>
      </c>
      <c r="J25" s="25" t="s">
        <v>37</v>
      </c>
      <c r="K25" s="28" t="n">
        <v>0.7</v>
      </c>
      <c r="L25" s="25" t="n">
        <v>0.68</v>
      </c>
      <c r="M25" s="28" t="n">
        <v>0.69</v>
      </c>
      <c r="N25" s="25" t="n">
        <v>0.71</v>
      </c>
      <c r="O25" s="29" t="n">
        <f aca="false">AVERAGE(K25:N25)</f>
        <v>0.695</v>
      </c>
    </row>
    <row r="26" customFormat="false" ht="15" hidden="false" customHeight="false" outlineLevel="0" collapsed="false">
      <c r="A26" s="21" t="s">
        <v>38</v>
      </c>
      <c r="B26" s="21"/>
      <c r="C26" s="21"/>
      <c r="D26" s="21"/>
      <c r="E26" s="21"/>
      <c r="F26" s="21"/>
      <c r="G26" s="21"/>
      <c r="H26" s="21"/>
      <c r="J26" s="21" t="s">
        <v>38</v>
      </c>
      <c r="K26" s="21"/>
      <c r="L26" s="21"/>
      <c r="M26" s="21"/>
      <c r="N26" s="21"/>
      <c r="O26" s="21"/>
    </row>
    <row r="27" customFormat="false" ht="15" hidden="false" customHeight="false" outlineLevel="0" collapsed="false">
      <c r="A27" s="22" t="s">
        <v>3</v>
      </c>
      <c r="B27" s="22" t="s">
        <v>24</v>
      </c>
      <c r="C27" s="22"/>
      <c r="D27" s="22"/>
      <c r="E27" s="22"/>
      <c r="F27" s="23" t="s">
        <v>25</v>
      </c>
      <c r="G27" s="24" t="s">
        <v>26</v>
      </c>
      <c r="H27" s="24" t="s">
        <v>27</v>
      </c>
      <c r="J27" s="22" t="s">
        <v>3</v>
      </c>
      <c r="K27" s="22" t="s">
        <v>4</v>
      </c>
      <c r="L27" s="22"/>
      <c r="M27" s="22"/>
      <c r="N27" s="22"/>
      <c r="O27" s="23" t="s">
        <v>19</v>
      </c>
      <c r="Q27" s="0" t="n">
        <v>60.7954545454546</v>
      </c>
      <c r="R27" s="0" t="n">
        <v>0.35</v>
      </c>
    </row>
    <row r="28" customFormat="false" ht="15" hidden="false" customHeight="false" outlineLevel="0" collapsed="false">
      <c r="A28" s="25" t="s">
        <v>28</v>
      </c>
      <c r="B28" s="25"/>
      <c r="C28" s="25"/>
      <c r="D28" s="25"/>
      <c r="E28" s="25"/>
      <c r="F28" s="26" t="n">
        <v>138</v>
      </c>
      <c r="G28" s="27" t="n">
        <f aca="false">(F28*100)/352</f>
        <v>39.2045454545455</v>
      </c>
      <c r="H28" s="27" t="n">
        <f aca="false">100-G28</f>
        <v>60.7954545454546</v>
      </c>
      <c r="J28" s="25" t="s">
        <v>28</v>
      </c>
      <c r="K28" s="25" t="n">
        <v>0.28</v>
      </c>
      <c r="L28" s="28" t="n">
        <v>0.38</v>
      </c>
      <c r="M28" s="25" t="n">
        <v>0.46</v>
      </c>
      <c r="N28" s="25" t="n">
        <v>0.28</v>
      </c>
      <c r="O28" s="29" t="n">
        <f aca="false">AVERAGE(K28:N28)</f>
        <v>0.35</v>
      </c>
      <c r="Q28" s="0" t="n">
        <v>54.2613636363636</v>
      </c>
      <c r="R28" s="0" t="n">
        <v>0.31</v>
      </c>
    </row>
    <row r="29" customFormat="false" ht="15" hidden="false" customHeight="false" outlineLevel="0" collapsed="false">
      <c r="A29" s="25" t="s">
        <v>29</v>
      </c>
      <c r="B29" s="25"/>
      <c r="C29" s="25"/>
      <c r="D29" s="25"/>
      <c r="E29" s="25"/>
      <c r="F29" s="26" t="n">
        <v>161</v>
      </c>
      <c r="G29" s="27" t="n">
        <f aca="false">(F29*100)/352</f>
        <v>45.7386363636364</v>
      </c>
      <c r="H29" s="27" t="n">
        <f aca="false">100-G29</f>
        <v>54.2613636363636</v>
      </c>
      <c r="J29" s="25" t="s">
        <v>29</v>
      </c>
      <c r="K29" s="25" t="n">
        <v>0.23</v>
      </c>
      <c r="L29" s="28" t="n">
        <v>0.38</v>
      </c>
      <c r="M29" s="25" t="n">
        <v>0.28</v>
      </c>
      <c r="N29" s="25" t="n">
        <v>0.35</v>
      </c>
      <c r="O29" s="29" t="n">
        <f aca="false">AVERAGE(K29:N29)</f>
        <v>0.31</v>
      </c>
      <c r="Q29" s="0" t="n">
        <v>59.0909090909091</v>
      </c>
      <c r="R29" s="0" t="n">
        <v>0.48</v>
      </c>
    </row>
    <row r="30" customFormat="false" ht="15" hidden="false" customHeight="false" outlineLevel="0" collapsed="false">
      <c r="A30" s="25" t="s">
        <v>30</v>
      </c>
      <c r="B30" s="25"/>
      <c r="C30" s="25"/>
      <c r="D30" s="25"/>
      <c r="E30" s="25"/>
      <c r="F30" s="26" t="n">
        <v>144</v>
      </c>
      <c r="G30" s="27" t="n">
        <f aca="false">(F30*100)/352</f>
        <v>40.9090909090909</v>
      </c>
      <c r="H30" s="27" t="n">
        <f aca="false">100-G30</f>
        <v>59.0909090909091</v>
      </c>
      <c r="J30" s="25" t="s">
        <v>30</v>
      </c>
      <c r="K30" s="25" t="n">
        <v>0.4</v>
      </c>
      <c r="L30" s="25" t="n">
        <v>0.42</v>
      </c>
      <c r="M30" s="25" t="n">
        <v>0.48</v>
      </c>
      <c r="N30" s="25" t="n">
        <v>0.62</v>
      </c>
      <c r="O30" s="29" t="n">
        <f aca="false">AVERAGE(K30:N30)</f>
        <v>0.48</v>
      </c>
      <c r="Q30" s="0" t="n">
        <v>49.1477272727273</v>
      </c>
      <c r="R30" s="0" t="n">
        <v>0.385</v>
      </c>
    </row>
    <row r="31" customFormat="false" ht="15" hidden="false" customHeight="false" outlineLevel="0" collapsed="false">
      <c r="A31" s="25" t="s">
        <v>31</v>
      </c>
      <c r="B31" s="25"/>
      <c r="C31" s="25"/>
      <c r="D31" s="25"/>
      <c r="E31" s="25"/>
      <c r="F31" s="26" t="n">
        <v>179</v>
      </c>
      <c r="G31" s="27" t="n">
        <f aca="false">(F31*100)/352</f>
        <v>50.8522727272727</v>
      </c>
      <c r="H31" s="27" t="n">
        <f aca="false">100-G31</f>
        <v>49.1477272727273</v>
      </c>
      <c r="J31" s="25" t="s">
        <v>31</v>
      </c>
      <c r="K31" s="25" t="n">
        <v>0.39</v>
      </c>
      <c r="L31" s="25" t="n">
        <v>0.41</v>
      </c>
      <c r="M31" s="25" t="n">
        <v>0.39</v>
      </c>
      <c r="N31" s="25" t="n">
        <v>0.35</v>
      </c>
      <c r="O31" s="29" t="n">
        <f aca="false">AVERAGE(K31:N31)</f>
        <v>0.385</v>
      </c>
      <c r="Q31" s="0" t="n">
        <v>44.3181818181818</v>
      </c>
      <c r="R31" s="0" t="n">
        <v>0.36</v>
      </c>
    </row>
    <row r="32" customFormat="false" ht="15" hidden="false" customHeight="false" outlineLevel="0" collapsed="false">
      <c r="A32" s="25" t="s">
        <v>32</v>
      </c>
      <c r="B32" s="25"/>
      <c r="C32" s="25"/>
      <c r="D32" s="25"/>
      <c r="E32" s="25"/>
      <c r="F32" s="26" t="n">
        <v>196</v>
      </c>
      <c r="G32" s="27" t="n">
        <f aca="false">(F32*100)/352</f>
        <v>55.6818181818182</v>
      </c>
      <c r="H32" s="27" t="n">
        <f aca="false">100-G32</f>
        <v>44.3181818181818</v>
      </c>
      <c r="J32" s="25" t="s">
        <v>32</v>
      </c>
      <c r="K32" s="25" t="n">
        <v>0.35</v>
      </c>
      <c r="L32" s="28" t="n">
        <v>0.36</v>
      </c>
      <c r="M32" s="28" t="n">
        <v>0.34</v>
      </c>
      <c r="N32" s="25" t="n">
        <v>0.39</v>
      </c>
      <c r="O32" s="29" t="n">
        <f aca="false">AVERAGE(K32:N32)</f>
        <v>0.36</v>
      </c>
      <c r="Q32" s="0" t="n">
        <v>55.3977272727273</v>
      </c>
      <c r="R32" s="0" t="n">
        <v>0.3325</v>
      </c>
    </row>
    <row r="33" customFormat="false" ht="15" hidden="false" customHeight="false" outlineLevel="0" collapsed="false">
      <c r="A33" s="25" t="s">
        <v>33</v>
      </c>
      <c r="B33" s="25"/>
      <c r="C33" s="25"/>
      <c r="D33" s="25"/>
      <c r="E33" s="25"/>
      <c r="F33" s="26" t="n">
        <v>157</v>
      </c>
      <c r="G33" s="27" t="n">
        <f aca="false">(F33*100)/352</f>
        <v>44.6022727272727</v>
      </c>
      <c r="H33" s="27" t="n">
        <f aca="false">100-G33</f>
        <v>55.3977272727273</v>
      </c>
      <c r="J33" s="25" t="s">
        <v>33</v>
      </c>
      <c r="K33" s="25" t="n">
        <v>0.41</v>
      </c>
      <c r="L33" s="25" t="n">
        <v>0.29</v>
      </c>
      <c r="M33" s="25" t="n">
        <v>0.39</v>
      </c>
      <c r="N33" s="25" t="n">
        <v>0.24</v>
      </c>
      <c r="O33" s="29" t="n">
        <f aca="false">AVERAGE(K33:N33)</f>
        <v>0.3325</v>
      </c>
      <c r="Q33" s="0" t="n">
        <v>49.7159090909091</v>
      </c>
      <c r="R33" s="0" t="n">
        <v>0.3475</v>
      </c>
    </row>
    <row r="34" customFormat="false" ht="15" hidden="false" customHeight="false" outlineLevel="0" collapsed="false">
      <c r="A34" s="25" t="s">
        <v>34</v>
      </c>
      <c r="B34" s="25"/>
      <c r="C34" s="25"/>
      <c r="D34" s="25"/>
      <c r="E34" s="25"/>
      <c r="F34" s="26" t="n">
        <v>177</v>
      </c>
      <c r="G34" s="27" t="n">
        <f aca="false">(F34*100)/352</f>
        <v>50.2840909090909</v>
      </c>
      <c r="H34" s="27" t="n">
        <f aca="false">100-G34</f>
        <v>49.7159090909091</v>
      </c>
      <c r="J34" s="25" t="s">
        <v>34</v>
      </c>
      <c r="K34" s="25" t="n">
        <v>0.31</v>
      </c>
      <c r="L34" s="25" t="n">
        <v>0.39</v>
      </c>
      <c r="M34" s="28" t="n">
        <v>0.39</v>
      </c>
      <c r="N34" s="25" t="n">
        <v>0.3</v>
      </c>
      <c r="O34" s="29" t="n">
        <f aca="false">AVERAGE(K34:N34)</f>
        <v>0.3475</v>
      </c>
      <c r="Q34" s="0" t="n">
        <v>56.25</v>
      </c>
      <c r="R34" s="0" t="n">
        <v>0.35</v>
      </c>
    </row>
    <row r="35" customFormat="false" ht="15" hidden="false" customHeight="false" outlineLevel="0" collapsed="false">
      <c r="A35" s="25" t="s">
        <v>35</v>
      </c>
      <c r="B35" s="25"/>
      <c r="C35" s="25"/>
      <c r="D35" s="25"/>
      <c r="E35" s="25"/>
      <c r="F35" s="26" t="n">
        <v>154</v>
      </c>
      <c r="G35" s="27" t="n">
        <f aca="false">(F35*100)/352</f>
        <v>43.75</v>
      </c>
      <c r="H35" s="27" t="n">
        <f aca="false">100-G35</f>
        <v>56.25</v>
      </c>
      <c r="J35" s="25" t="s">
        <v>35</v>
      </c>
      <c r="K35" s="25" t="n">
        <v>0.35</v>
      </c>
      <c r="L35" s="25" t="n">
        <v>0.38</v>
      </c>
      <c r="M35" s="25" t="n">
        <v>0.33</v>
      </c>
      <c r="N35" s="25" t="n">
        <v>0.34</v>
      </c>
      <c r="O35" s="29" t="n">
        <f aca="false">AVERAGE(K35:N35)</f>
        <v>0.35</v>
      </c>
      <c r="Q35" s="0" t="n">
        <v>60.2272727272727</v>
      </c>
      <c r="R35" s="0" t="n">
        <v>0.3175</v>
      </c>
    </row>
    <row r="36" customFormat="false" ht="15" hidden="false" customHeight="false" outlineLevel="0" collapsed="false">
      <c r="A36" s="25" t="s">
        <v>36</v>
      </c>
      <c r="B36" s="25"/>
      <c r="C36" s="25"/>
      <c r="D36" s="25"/>
      <c r="E36" s="25"/>
      <c r="F36" s="26" t="n">
        <v>140</v>
      </c>
      <c r="G36" s="27" t="n">
        <f aca="false">(F36*100)/352</f>
        <v>39.7727272727273</v>
      </c>
      <c r="H36" s="27" t="n">
        <f aca="false">100-G36</f>
        <v>60.2272727272727</v>
      </c>
      <c r="J36" s="25" t="s">
        <v>36</v>
      </c>
      <c r="K36" s="25" t="n">
        <v>0.4</v>
      </c>
      <c r="L36" s="25" t="n">
        <v>0.35</v>
      </c>
      <c r="M36" s="25" t="n">
        <v>0.27</v>
      </c>
      <c r="N36" s="25" t="n">
        <v>0.25</v>
      </c>
      <c r="O36" s="29" t="n">
        <f aca="false">AVERAGE(K36:N36)</f>
        <v>0.3175</v>
      </c>
      <c r="Q36" s="0" t="n">
        <v>51.7045454545455</v>
      </c>
      <c r="R36" s="0" t="n">
        <v>0.285</v>
      </c>
    </row>
    <row r="37" customFormat="false" ht="15" hidden="false" customHeight="false" outlineLevel="0" collapsed="false">
      <c r="A37" s="25" t="s">
        <v>37</v>
      </c>
      <c r="B37" s="25"/>
      <c r="C37" s="25"/>
      <c r="D37" s="25"/>
      <c r="E37" s="25"/>
      <c r="F37" s="26" t="n">
        <v>170</v>
      </c>
      <c r="G37" s="27" t="n">
        <f aca="false">(F37*100)/352</f>
        <v>48.2954545454546</v>
      </c>
      <c r="H37" s="27" t="n">
        <f aca="false">100-G37</f>
        <v>51.7045454545455</v>
      </c>
      <c r="J37" s="25" t="s">
        <v>37</v>
      </c>
      <c r="K37" s="25" t="n">
        <v>0.26</v>
      </c>
      <c r="L37" s="28" t="n">
        <v>0.31</v>
      </c>
      <c r="M37" s="25" t="n">
        <v>0.35</v>
      </c>
      <c r="N37" s="25" t="n">
        <v>0.22</v>
      </c>
      <c r="O37" s="29" t="n">
        <f aca="false">AVERAGE(K37:N37)</f>
        <v>0.285</v>
      </c>
      <c r="Q37" s="36" t="n">
        <f aca="false">AVERAGE(Q27:Q36)</f>
        <v>54.0909090909091</v>
      </c>
      <c r="R37" s="36" t="n">
        <f aca="false">AVERAGE(R27:R36)</f>
        <v>0.35175</v>
      </c>
    </row>
    <row r="38" customFormat="false" ht="15" hidden="false" customHeight="false" outlineLevel="0" collapsed="false">
      <c r="A38" s="21" t="s">
        <v>39</v>
      </c>
      <c r="B38" s="21"/>
      <c r="C38" s="21"/>
      <c r="D38" s="21"/>
      <c r="E38" s="21"/>
      <c r="F38" s="21"/>
      <c r="G38" s="21"/>
      <c r="H38" s="21"/>
      <c r="J38" s="21" t="s">
        <v>39</v>
      </c>
      <c r="K38" s="21"/>
      <c r="L38" s="21"/>
      <c r="M38" s="21"/>
      <c r="N38" s="21"/>
      <c r="O38" s="21"/>
    </row>
    <row r="39" customFormat="false" ht="15" hidden="false" customHeight="false" outlineLevel="0" collapsed="false">
      <c r="A39" s="22" t="s">
        <v>3</v>
      </c>
      <c r="B39" s="22" t="s">
        <v>24</v>
      </c>
      <c r="C39" s="22"/>
      <c r="D39" s="22"/>
      <c r="E39" s="22"/>
      <c r="F39" s="23" t="s">
        <v>25</v>
      </c>
      <c r="G39" s="24" t="s">
        <v>26</v>
      </c>
      <c r="H39" s="24" t="s">
        <v>27</v>
      </c>
      <c r="J39" s="22" t="s">
        <v>3</v>
      </c>
      <c r="K39" s="22" t="s">
        <v>4</v>
      </c>
      <c r="L39" s="22"/>
      <c r="M39" s="22"/>
      <c r="N39" s="22"/>
      <c r="O39" s="23" t="s">
        <v>19</v>
      </c>
    </row>
    <row r="40" customFormat="false" ht="15" hidden="false" customHeight="false" outlineLevel="0" collapsed="false">
      <c r="A40" s="25" t="s">
        <v>28</v>
      </c>
      <c r="B40" s="25"/>
      <c r="C40" s="25"/>
      <c r="D40" s="25"/>
      <c r="E40" s="25"/>
      <c r="F40" s="26" t="n">
        <v>168</v>
      </c>
      <c r="G40" s="27" t="n">
        <f aca="false">(F40*100)/352</f>
        <v>47.7272727272727</v>
      </c>
      <c r="H40" s="27" t="n">
        <f aca="false">100-G40</f>
        <v>52.2727272727273</v>
      </c>
      <c r="J40" s="25" t="s">
        <v>28</v>
      </c>
      <c r="K40" s="25" t="n">
        <v>0.25</v>
      </c>
      <c r="L40" s="28" t="n">
        <v>0.3</v>
      </c>
      <c r="M40" s="25" t="n">
        <v>0.35</v>
      </c>
      <c r="N40" s="25" t="n">
        <v>0.2</v>
      </c>
      <c r="O40" s="29" t="n">
        <f aca="false">AVERAGE(K40:N40)</f>
        <v>0.275</v>
      </c>
      <c r="Q40" s="0" t="n">
        <v>52.2727272727273</v>
      </c>
      <c r="R40" s="0" t="n">
        <v>0.275</v>
      </c>
    </row>
    <row r="41" customFormat="false" ht="15" hidden="false" customHeight="false" outlineLevel="0" collapsed="false">
      <c r="A41" s="25" t="s">
        <v>29</v>
      </c>
      <c r="B41" s="25"/>
      <c r="C41" s="25"/>
      <c r="D41" s="25"/>
      <c r="E41" s="25"/>
      <c r="F41" s="26" t="n">
        <v>188</v>
      </c>
      <c r="G41" s="27" t="n">
        <f aca="false">(F41*100)/1000</f>
        <v>18.8</v>
      </c>
      <c r="H41" s="27" t="n">
        <f aca="false">100-G41</f>
        <v>81.2</v>
      </c>
      <c r="J41" s="25" t="s">
        <v>29</v>
      </c>
      <c r="K41" s="25" t="n">
        <v>0.28</v>
      </c>
      <c r="L41" s="28" t="n">
        <v>0.34</v>
      </c>
      <c r="M41" s="25" t="n">
        <v>0.35</v>
      </c>
      <c r="N41" s="25" t="n">
        <v>0.27</v>
      </c>
      <c r="O41" s="29" t="n">
        <f aca="false">AVERAGE(K41:N41)</f>
        <v>0.31</v>
      </c>
      <c r="Q41" s="0" t="n">
        <v>81.2</v>
      </c>
      <c r="R41" s="0" t="n">
        <v>0.31</v>
      </c>
    </row>
    <row r="42" customFormat="false" ht="15" hidden="false" customHeight="false" outlineLevel="0" collapsed="false">
      <c r="A42" s="25" t="s">
        <v>30</v>
      </c>
      <c r="B42" s="25"/>
      <c r="C42" s="25"/>
      <c r="D42" s="25"/>
      <c r="E42" s="25"/>
      <c r="F42" s="26" t="n">
        <v>188</v>
      </c>
      <c r="G42" s="27" t="n">
        <f aca="false">(F42*100)/1000</f>
        <v>18.8</v>
      </c>
      <c r="H42" s="27" t="n">
        <f aca="false">100-G42</f>
        <v>81.2</v>
      </c>
      <c r="J42" s="25" t="s">
        <v>30</v>
      </c>
      <c r="K42" s="25" t="n">
        <v>0.24</v>
      </c>
      <c r="L42" s="25" t="n">
        <v>0.22</v>
      </c>
      <c r="M42" s="25" t="n">
        <v>0.25</v>
      </c>
      <c r="N42" s="25" t="n">
        <v>0.23</v>
      </c>
      <c r="O42" s="29" t="n">
        <f aca="false">AVERAGE(K42:N42)</f>
        <v>0.235</v>
      </c>
      <c r="Q42" s="0" t="n">
        <v>81.2</v>
      </c>
      <c r="R42" s="0" t="n">
        <v>0.235</v>
      </c>
    </row>
    <row r="43" customFormat="false" ht="15" hidden="false" customHeight="false" outlineLevel="0" collapsed="false">
      <c r="A43" s="25" t="s">
        <v>31</v>
      </c>
      <c r="B43" s="25"/>
      <c r="C43" s="25"/>
      <c r="D43" s="25"/>
      <c r="E43" s="25"/>
      <c r="F43" s="26" t="n">
        <v>138</v>
      </c>
      <c r="G43" s="27" t="n">
        <f aca="false">(F43*100)/1000</f>
        <v>13.8</v>
      </c>
      <c r="H43" s="27" t="n">
        <f aca="false">100-G43</f>
        <v>86.2</v>
      </c>
      <c r="J43" s="25" t="s">
        <v>31</v>
      </c>
      <c r="K43" s="25" t="n">
        <v>0.33</v>
      </c>
      <c r="L43" s="25" t="n">
        <v>0.38</v>
      </c>
      <c r="M43" s="25" t="n">
        <v>0.41</v>
      </c>
      <c r="N43" s="25" t="n">
        <v>0.35</v>
      </c>
      <c r="O43" s="29" t="n">
        <f aca="false">AVERAGE(K43:N43)</f>
        <v>0.3675</v>
      </c>
      <c r="Q43" s="0" t="n">
        <v>86.2</v>
      </c>
      <c r="R43" s="0" t="n">
        <v>0.3675</v>
      </c>
    </row>
    <row r="44" customFormat="false" ht="15" hidden="false" customHeight="false" outlineLevel="0" collapsed="false">
      <c r="A44" s="25" t="s">
        <v>32</v>
      </c>
      <c r="B44" s="25"/>
      <c r="C44" s="25"/>
      <c r="D44" s="25"/>
      <c r="E44" s="25"/>
      <c r="F44" s="26" t="n">
        <v>145</v>
      </c>
      <c r="G44" s="27" t="n">
        <f aca="false">(F44*100)/1000</f>
        <v>14.5</v>
      </c>
      <c r="H44" s="27" t="n">
        <f aca="false">100-G44</f>
        <v>85.5</v>
      </c>
      <c r="J44" s="25" t="s">
        <v>32</v>
      </c>
      <c r="K44" s="25" t="n">
        <v>0.36</v>
      </c>
      <c r="L44" s="28" t="n">
        <v>0.32</v>
      </c>
      <c r="M44" s="28" t="n">
        <v>0.25</v>
      </c>
      <c r="N44" s="25" t="n">
        <v>0.31</v>
      </c>
      <c r="O44" s="29" t="n">
        <f aca="false">AVERAGE(K44:N44)</f>
        <v>0.31</v>
      </c>
      <c r="Q44" s="0" t="n">
        <v>85.5</v>
      </c>
      <c r="R44" s="0" t="n">
        <v>0.31</v>
      </c>
    </row>
    <row r="45" customFormat="false" ht="15" hidden="false" customHeight="false" outlineLevel="0" collapsed="false">
      <c r="A45" s="25" t="s">
        <v>33</v>
      </c>
      <c r="B45" s="25"/>
      <c r="C45" s="25"/>
      <c r="D45" s="25"/>
      <c r="E45" s="25"/>
      <c r="F45" s="26" t="n">
        <v>143</v>
      </c>
      <c r="G45" s="27" t="n">
        <f aca="false">(F45*100)/1000</f>
        <v>14.3</v>
      </c>
      <c r="H45" s="27" t="n">
        <f aca="false">100-G45</f>
        <v>85.7</v>
      </c>
      <c r="J45" s="25" t="s">
        <v>33</v>
      </c>
      <c r="K45" s="25" t="n">
        <v>0.26</v>
      </c>
      <c r="L45" s="25" t="n">
        <v>0.29</v>
      </c>
      <c r="M45" s="25" t="n">
        <v>0.34</v>
      </c>
      <c r="N45" s="25" t="n">
        <v>0.3</v>
      </c>
      <c r="O45" s="29" t="n">
        <f aca="false">AVERAGE(K45:N45)</f>
        <v>0.2975</v>
      </c>
      <c r="Q45" s="0" t="n">
        <v>85.7</v>
      </c>
      <c r="R45" s="0" t="n">
        <v>0.2975</v>
      </c>
    </row>
    <row r="46" customFormat="false" ht="15" hidden="false" customHeight="false" outlineLevel="0" collapsed="false">
      <c r="A46" s="25" t="s">
        <v>34</v>
      </c>
      <c r="B46" s="25"/>
      <c r="C46" s="25"/>
      <c r="D46" s="25"/>
      <c r="E46" s="25"/>
      <c r="F46" s="26" t="n">
        <v>156</v>
      </c>
      <c r="G46" s="27" t="n">
        <f aca="false">(F46*100)/1000</f>
        <v>15.6</v>
      </c>
      <c r="H46" s="27" t="n">
        <f aca="false">100-G46</f>
        <v>84.4</v>
      </c>
      <c r="J46" s="25" t="s">
        <v>34</v>
      </c>
      <c r="K46" s="25" t="n">
        <v>0.32</v>
      </c>
      <c r="L46" s="25" t="n">
        <v>0.36</v>
      </c>
      <c r="M46" s="28" t="n">
        <v>0.37</v>
      </c>
      <c r="N46" s="25" t="n">
        <v>0.32</v>
      </c>
      <c r="O46" s="29" t="n">
        <f aca="false">AVERAGE(K46:N46)</f>
        <v>0.3425</v>
      </c>
      <c r="Q46" s="0" t="n">
        <v>84.4</v>
      </c>
      <c r="R46" s="0" t="n">
        <v>0.3425</v>
      </c>
    </row>
    <row r="47" customFormat="false" ht="15" hidden="false" customHeight="false" outlineLevel="0" collapsed="false">
      <c r="A47" s="25" t="s">
        <v>35</v>
      </c>
      <c r="B47" s="25"/>
      <c r="C47" s="25"/>
      <c r="D47" s="25"/>
      <c r="E47" s="25"/>
      <c r="F47" s="26" t="n">
        <v>178</v>
      </c>
      <c r="G47" s="27" t="n">
        <f aca="false">(F47*100)/1000</f>
        <v>17.8</v>
      </c>
      <c r="H47" s="27" t="n">
        <f aca="false">100-G47</f>
        <v>82.2</v>
      </c>
      <c r="J47" s="25" t="s">
        <v>35</v>
      </c>
      <c r="K47" s="25" t="n">
        <v>0.27</v>
      </c>
      <c r="L47" s="25" t="n">
        <v>0.33</v>
      </c>
      <c r="M47" s="25" t="n">
        <v>0.44</v>
      </c>
      <c r="N47" s="25" t="n">
        <v>0.27</v>
      </c>
      <c r="O47" s="29" t="n">
        <f aca="false">AVERAGE(K47:N47)</f>
        <v>0.3275</v>
      </c>
      <c r="Q47" s="0" t="n">
        <v>82.2</v>
      </c>
      <c r="R47" s="0" t="n">
        <v>0.3275</v>
      </c>
    </row>
    <row r="48" customFormat="false" ht="15" hidden="false" customHeight="false" outlineLevel="0" collapsed="false">
      <c r="A48" s="25" t="s">
        <v>36</v>
      </c>
      <c r="B48" s="25"/>
      <c r="C48" s="25"/>
      <c r="D48" s="25"/>
      <c r="E48" s="25"/>
      <c r="F48" s="26" t="n">
        <v>190</v>
      </c>
      <c r="G48" s="27" t="n">
        <f aca="false">(F48*100)/1000</f>
        <v>19</v>
      </c>
      <c r="H48" s="27" t="n">
        <f aca="false">100-G48</f>
        <v>81</v>
      </c>
      <c r="J48" s="25" t="s">
        <v>36</v>
      </c>
      <c r="K48" s="25" t="n">
        <v>0.31</v>
      </c>
      <c r="L48" s="28" t="n">
        <v>0.22</v>
      </c>
      <c r="M48" s="25" t="n">
        <v>0.32</v>
      </c>
      <c r="N48" s="25" t="n">
        <v>0.34</v>
      </c>
      <c r="O48" s="29" t="n">
        <f aca="false">AVERAGE(K48:N48)</f>
        <v>0.2975</v>
      </c>
      <c r="Q48" s="0" t="n">
        <v>81</v>
      </c>
      <c r="R48" s="0" t="n">
        <v>0.2975</v>
      </c>
    </row>
    <row r="49" customFormat="false" ht="15" hidden="false" customHeight="false" outlineLevel="0" collapsed="false">
      <c r="A49" s="25" t="s">
        <v>37</v>
      </c>
      <c r="B49" s="25"/>
      <c r="C49" s="25"/>
      <c r="D49" s="25"/>
      <c r="E49" s="25"/>
      <c r="F49" s="26" t="n">
        <v>107</v>
      </c>
      <c r="G49" s="27" t="n">
        <f aca="false">(F49*100)/1000</f>
        <v>10.7</v>
      </c>
      <c r="H49" s="27" t="n">
        <f aca="false">100-G49</f>
        <v>89.3</v>
      </c>
      <c r="J49" s="25" t="s">
        <v>37</v>
      </c>
      <c r="K49" s="25" t="n">
        <v>0.35</v>
      </c>
      <c r="L49" s="28" t="n">
        <v>0.32</v>
      </c>
      <c r="M49" s="25" t="n">
        <v>0.41</v>
      </c>
      <c r="N49" s="25" t="n">
        <v>0.46</v>
      </c>
      <c r="O49" s="29" t="n">
        <f aca="false">AVERAGE(K49:N49)</f>
        <v>0.385</v>
      </c>
      <c r="Q49" s="0" t="n">
        <v>89.3</v>
      </c>
      <c r="R49" s="0" t="n">
        <v>0.385</v>
      </c>
    </row>
    <row r="50" customFormat="false" ht="15" hidden="false" customHeight="false" outlineLevel="0" collapsed="false">
      <c r="Q50" s="36" t="n">
        <f aca="false">AVERAGE(Q40:Q49)</f>
        <v>80.8972727272727</v>
      </c>
      <c r="R50" s="36" t="n">
        <f aca="false">AVERAGE(R40:R49)</f>
        <v>0.31475</v>
      </c>
    </row>
    <row r="52" customFormat="false" ht="15" hidden="false" customHeight="false" outlineLevel="0" collapsed="false">
      <c r="A52" s="17" t="n">
        <v>76.7045454545455</v>
      </c>
      <c r="B52" s="17" t="n">
        <v>50.2840909090909</v>
      </c>
      <c r="C52" s="17" t="n">
        <v>60.7954545454546</v>
      </c>
      <c r="D52" s="17" t="n">
        <v>52.2727272727273</v>
      </c>
      <c r="F52" s="17" t="n">
        <v>76.7045454545455</v>
      </c>
      <c r="G52" s="17" t="n">
        <v>79.2613636363636</v>
      </c>
      <c r="H52" s="17" t="n">
        <v>63.6363636363636</v>
      </c>
      <c r="I52" s="17" t="n">
        <v>50.8522727272727</v>
      </c>
      <c r="J52" s="17" t="n">
        <v>42.6136363636364</v>
      </c>
      <c r="K52" s="17" t="n">
        <v>79.8295454545455</v>
      </c>
      <c r="L52" s="17" t="n">
        <v>81.8181818181818</v>
      </c>
      <c r="M52" s="17" t="n">
        <v>62.7840909090909</v>
      </c>
      <c r="N52" s="17" t="n">
        <v>54.5454545454546</v>
      </c>
      <c r="O52" s="17" t="n">
        <v>36.6477272727273</v>
      </c>
      <c r="P52" s="34" t="n">
        <f aca="false">AVERAGE(F52:O52)</f>
        <v>62.8693181818182</v>
      </c>
    </row>
    <row r="53" customFormat="false" ht="15" hidden="false" customHeight="false" outlineLevel="0" collapsed="false">
      <c r="A53" s="17" t="n">
        <v>79.2613636363636</v>
      </c>
      <c r="B53" s="17" t="n">
        <v>68.4659090909091</v>
      </c>
      <c r="C53" s="17" t="n">
        <v>54.2613636363636</v>
      </c>
      <c r="D53" s="17" t="n">
        <v>81.2</v>
      </c>
      <c r="F53" s="17" t="n">
        <v>50.2840909090909</v>
      </c>
      <c r="G53" s="17" t="n">
        <v>68.4659090909091</v>
      </c>
      <c r="H53" s="17" t="n">
        <v>57</v>
      </c>
      <c r="I53" s="17" t="n">
        <v>57</v>
      </c>
      <c r="J53" s="17" t="n">
        <v>54.5454545454546</v>
      </c>
      <c r="K53" s="17" t="n">
        <v>53.6931818181818</v>
      </c>
      <c r="L53" s="17" t="n">
        <v>56.25</v>
      </c>
      <c r="M53" s="17" t="n">
        <v>60.7954545454546</v>
      </c>
      <c r="N53" s="17" t="n">
        <v>53.4090909090909</v>
      </c>
      <c r="O53" s="17" t="n">
        <v>83.2386363636364</v>
      </c>
      <c r="P53" s="34" t="n">
        <f aca="false">AVERAGE(F53:O53)</f>
        <v>59.4681818181818</v>
      </c>
    </row>
    <row r="54" customFormat="false" ht="15" hidden="false" customHeight="false" outlineLevel="0" collapsed="false">
      <c r="A54" s="17" t="n">
        <v>63.6363636363636</v>
      </c>
      <c r="B54" s="17" t="n">
        <v>57</v>
      </c>
      <c r="C54" s="17" t="n">
        <v>59.0909090909091</v>
      </c>
      <c r="D54" s="17" t="n">
        <v>81.2</v>
      </c>
      <c r="F54" s="17" t="n">
        <v>60.7954545454546</v>
      </c>
      <c r="G54" s="17" t="n">
        <v>54.2613636363636</v>
      </c>
      <c r="H54" s="17" t="n">
        <v>59.0909090909091</v>
      </c>
      <c r="I54" s="17" t="n">
        <v>49.1477272727273</v>
      </c>
      <c r="J54" s="17" t="n">
        <v>44.3181818181818</v>
      </c>
      <c r="K54" s="17" t="n">
        <v>55.3977272727273</v>
      </c>
      <c r="L54" s="17" t="n">
        <v>49.7159090909091</v>
      </c>
      <c r="M54" s="17" t="n">
        <v>56.25</v>
      </c>
      <c r="N54" s="17" t="n">
        <v>60.2272727272727</v>
      </c>
      <c r="O54" s="17" t="n">
        <v>51.7045454545455</v>
      </c>
      <c r="P54" s="34" t="n">
        <f aca="false">AVERAGE(F54:O54)</f>
        <v>54.0909090909091</v>
      </c>
    </row>
    <row r="55" customFormat="false" ht="15" hidden="false" customHeight="false" outlineLevel="0" collapsed="false">
      <c r="A55" s="17" t="n">
        <v>50.8522727272727</v>
      </c>
      <c r="B55" s="17" t="n">
        <v>57</v>
      </c>
      <c r="C55" s="17" t="n">
        <v>49.1477272727273</v>
      </c>
      <c r="D55" s="17" t="n">
        <v>86.2</v>
      </c>
      <c r="F55" s="17" t="n">
        <v>52.2727272727273</v>
      </c>
      <c r="G55" s="17" t="n">
        <v>81.2</v>
      </c>
      <c r="H55" s="17" t="n">
        <v>81.2</v>
      </c>
      <c r="I55" s="17" t="n">
        <v>86.2</v>
      </c>
      <c r="J55" s="17" t="n">
        <v>85.5</v>
      </c>
      <c r="K55" s="17" t="n">
        <v>85.7</v>
      </c>
      <c r="L55" s="17" t="n">
        <v>84.4</v>
      </c>
      <c r="M55" s="17" t="n">
        <v>82.2</v>
      </c>
      <c r="N55" s="17" t="n">
        <v>81</v>
      </c>
      <c r="O55" s="17" t="n">
        <v>89.3</v>
      </c>
      <c r="P55" s="34" t="n">
        <f aca="false">AVERAGE(F55:O55)</f>
        <v>80.8972727272727</v>
      </c>
    </row>
    <row r="56" customFormat="false" ht="15" hidden="false" customHeight="false" outlineLevel="0" collapsed="false">
      <c r="A56" s="17" t="n">
        <v>42.6136363636364</v>
      </c>
      <c r="B56" s="17" t="n">
        <v>54.5454545454546</v>
      </c>
      <c r="C56" s="17" t="n">
        <v>44.3181818181818</v>
      </c>
      <c r="D56" s="17" t="n">
        <v>85.5</v>
      </c>
    </row>
    <row r="57" customFormat="false" ht="15" hidden="false" customHeight="false" outlineLevel="0" collapsed="false">
      <c r="A57" s="17" t="n">
        <v>79.8295454545455</v>
      </c>
      <c r="B57" s="17" t="n">
        <v>53.6931818181818</v>
      </c>
      <c r="C57" s="17" t="n">
        <v>55.3977272727273</v>
      </c>
      <c r="D57" s="17" t="n">
        <v>85.7</v>
      </c>
    </row>
    <row r="58" customFormat="false" ht="15" hidden="false" customHeight="false" outlineLevel="0" collapsed="false">
      <c r="A58" s="17" t="n">
        <v>81.8181818181818</v>
      </c>
      <c r="B58" s="17" t="n">
        <v>56.25</v>
      </c>
      <c r="C58" s="17" t="n">
        <v>49.7159090909091</v>
      </c>
      <c r="D58" s="17" t="n">
        <v>84.4</v>
      </c>
    </row>
    <row r="59" customFormat="false" ht="15" hidden="false" customHeight="false" outlineLevel="0" collapsed="false">
      <c r="A59" s="17" t="n">
        <v>62.7840909090909</v>
      </c>
      <c r="B59" s="17" t="n">
        <v>60.7954545454546</v>
      </c>
      <c r="C59" s="17" t="n">
        <v>56.25</v>
      </c>
      <c r="D59" s="17" t="n">
        <v>82.2</v>
      </c>
    </row>
    <row r="60" customFormat="false" ht="15" hidden="false" customHeight="false" outlineLevel="0" collapsed="false">
      <c r="A60" s="17" t="n">
        <v>54.5454545454546</v>
      </c>
      <c r="B60" s="17" t="n">
        <v>53.4090909090909</v>
      </c>
      <c r="C60" s="17" t="n">
        <v>60.2272727272727</v>
      </c>
      <c r="D60" s="17" t="n">
        <v>81</v>
      </c>
    </row>
    <row r="61" customFormat="false" ht="15" hidden="false" customHeight="false" outlineLevel="0" collapsed="false">
      <c r="A61" s="17" t="n">
        <v>36.6477272727273</v>
      </c>
      <c r="B61" s="17" t="n">
        <v>83.2386363636364</v>
      </c>
      <c r="C61" s="17" t="n">
        <v>51.7045454545455</v>
      </c>
      <c r="D61" s="17" t="n">
        <v>89.3</v>
      </c>
    </row>
    <row r="62" customFormat="false" ht="15" hidden="false" customHeight="false" outlineLevel="0" collapsed="false">
      <c r="A62" s="34" t="n">
        <f aca="false">AVERAGE(A52:A61)</f>
        <v>62.8693181818182</v>
      </c>
      <c r="B62" s="34" t="n">
        <f aca="false">AVERAGE(B52:B61)</f>
        <v>59.4681818181818</v>
      </c>
      <c r="C62" s="34" t="n">
        <f aca="false">AVERAGE(C52:C61)</f>
        <v>54.0909090909091</v>
      </c>
      <c r="D62" s="34" t="n">
        <f aca="false">AVERAGE(D52:D61)</f>
        <v>80.8972727272727</v>
      </c>
    </row>
  </sheetData>
  <mergeCells count="18">
    <mergeCell ref="A1:H1"/>
    <mergeCell ref="J1:O1"/>
    <mergeCell ref="A2:H2"/>
    <mergeCell ref="J2:O2"/>
    <mergeCell ref="B3:E3"/>
    <mergeCell ref="K3:N3"/>
    <mergeCell ref="A14:H14"/>
    <mergeCell ref="J14:O14"/>
    <mergeCell ref="B15:E15"/>
    <mergeCell ref="K15:N15"/>
    <mergeCell ref="A26:H26"/>
    <mergeCell ref="J26:O26"/>
    <mergeCell ref="B27:E27"/>
    <mergeCell ref="K27:N27"/>
    <mergeCell ref="A38:H38"/>
    <mergeCell ref="J38:O38"/>
    <mergeCell ref="B39:E39"/>
    <mergeCell ref="K39:N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28.86"/>
  </cols>
  <sheetData>
    <row r="1" customFormat="false" ht="15" hidden="false" customHeight="false" outlineLevel="0" collapsed="false">
      <c r="A1" s="37" t="s">
        <v>40</v>
      </c>
      <c r="B1" s="37"/>
      <c r="C1" s="37"/>
      <c r="D1" s="37"/>
    </row>
    <row r="2" customFormat="false" ht="15" hidden="false" customHeight="false" outlineLevel="0" collapsed="false">
      <c r="A2" s="22" t="s">
        <v>3</v>
      </c>
      <c r="B2" s="22" t="s">
        <v>41</v>
      </c>
      <c r="C2" s="22" t="s">
        <v>42</v>
      </c>
      <c r="D2" s="22" t="s">
        <v>43</v>
      </c>
    </row>
    <row r="3" customFormat="false" ht="15" hidden="false" customHeight="false" outlineLevel="0" collapsed="false">
      <c r="A3" s="38" t="s">
        <v>44</v>
      </c>
      <c r="B3" s="39" t="s">
        <v>45</v>
      </c>
      <c r="C3" s="39" t="n">
        <v>316.95</v>
      </c>
      <c r="D3" s="16" t="n">
        <v>1.14947176522118</v>
      </c>
    </row>
    <row r="4" customFormat="false" ht="15" hidden="false" customHeight="false" outlineLevel="0" collapsed="false">
      <c r="A4" s="38"/>
      <c r="B4" s="39" t="s">
        <v>46</v>
      </c>
      <c r="C4" s="39" t="n">
        <v>277.8</v>
      </c>
      <c r="D4" s="16" t="n">
        <v>0.986280846792754</v>
      </c>
    </row>
    <row r="5" customFormat="false" ht="15" hidden="false" customHeight="false" outlineLevel="0" collapsed="false">
      <c r="A5" s="38"/>
      <c r="B5" s="39" t="s">
        <v>47</v>
      </c>
      <c r="C5" s="39" t="n">
        <v>274.8</v>
      </c>
      <c r="D5" s="16" t="n">
        <v>1.02229757655144</v>
      </c>
    </row>
    <row r="6" customFormat="false" ht="15" hidden="false" customHeight="false" outlineLevel="0" collapsed="false">
      <c r="A6" s="38" t="s">
        <v>48</v>
      </c>
      <c r="B6" s="39" t="s">
        <v>45</v>
      </c>
      <c r="C6" s="39" t="n">
        <v>310.1</v>
      </c>
      <c r="D6" s="16" t="n">
        <v>1.12462910362861</v>
      </c>
    </row>
    <row r="7" customFormat="false" ht="15" hidden="false" customHeight="false" outlineLevel="0" collapsed="false">
      <c r="A7" s="38"/>
      <c r="B7" s="39" t="s">
        <v>46</v>
      </c>
      <c r="C7" s="39" t="n">
        <v>271.3</v>
      </c>
      <c r="D7" s="16" t="n">
        <v>0.963203721147855</v>
      </c>
    </row>
    <row r="8" customFormat="false" ht="15" hidden="false" customHeight="false" outlineLevel="0" collapsed="false">
      <c r="A8" s="38"/>
      <c r="B8" s="39" t="s">
        <v>47</v>
      </c>
      <c r="C8" s="39" t="n">
        <v>286.05</v>
      </c>
      <c r="D8" s="16" t="n">
        <v>1.06414927864826</v>
      </c>
    </row>
    <row r="9" customFormat="false" ht="15" hidden="false" customHeight="false" outlineLevel="0" collapsed="false">
      <c r="A9" s="38" t="s">
        <v>49</v>
      </c>
      <c r="B9" s="39" t="s">
        <v>45</v>
      </c>
      <c r="C9" s="39" t="n">
        <v>282.65</v>
      </c>
      <c r="D9" s="16" t="n">
        <v>1.0204182798405</v>
      </c>
    </row>
    <row r="10" customFormat="false" ht="15" hidden="false" customHeight="false" outlineLevel="0" collapsed="false">
      <c r="A10" s="38"/>
      <c r="B10" s="39" t="s">
        <v>46</v>
      </c>
      <c r="C10" s="39" t="n">
        <v>269.95</v>
      </c>
      <c r="D10" s="16" t="n">
        <v>0.965245490257067</v>
      </c>
    </row>
    <row r="11" customFormat="false" ht="15" hidden="false" customHeight="false" outlineLevel="0" collapsed="false">
      <c r="A11" s="38"/>
      <c r="B11" s="39" t="s">
        <v>47</v>
      </c>
      <c r="C11" s="39" t="n">
        <v>297.7</v>
      </c>
      <c r="D11" s="16" t="n">
        <v>1.09172683139073</v>
      </c>
    </row>
    <row r="12" customFormat="false" ht="15" hidden="false" customHeight="false" outlineLevel="0" collapsed="false">
      <c r="A12" s="38" t="s">
        <v>50</v>
      </c>
      <c r="B12" s="39" t="s">
        <v>45</v>
      </c>
      <c r="C12" s="39" t="n">
        <v>334.35</v>
      </c>
      <c r="D12" s="16" t="n">
        <v>1.20439463730852</v>
      </c>
    </row>
    <row r="13" customFormat="false" ht="15" hidden="false" customHeight="false" outlineLevel="0" collapsed="false">
      <c r="A13" s="38"/>
      <c r="B13" s="39" t="s">
        <v>46</v>
      </c>
      <c r="C13" s="39" t="n">
        <v>298.3</v>
      </c>
      <c r="D13" s="16" t="n">
        <v>1.05420918367347</v>
      </c>
    </row>
    <row r="14" customFormat="false" ht="15" hidden="false" customHeight="false" outlineLevel="0" collapsed="false">
      <c r="A14" s="38"/>
      <c r="B14" s="39" t="s">
        <v>47</v>
      </c>
      <c r="C14" s="39" t="n">
        <v>289.15</v>
      </c>
      <c r="D14" s="16" t="n">
        <v>1.10594160322783</v>
      </c>
    </row>
    <row r="15" customFormat="false" ht="15" hidden="false" customHeight="false" outlineLevel="0" collapsed="false">
      <c r="A15" s="38" t="s">
        <v>51</v>
      </c>
      <c r="B15" s="39" t="s">
        <v>45</v>
      </c>
      <c r="C15" s="39" t="n">
        <v>318.1</v>
      </c>
      <c r="D15" s="16" t="n">
        <v>1.15090629408798</v>
      </c>
    </row>
    <row r="16" customFormat="false" ht="15" hidden="false" customHeight="false" outlineLevel="0" collapsed="false">
      <c r="A16" s="38"/>
      <c r="B16" s="39" t="s">
        <v>46</v>
      </c>
      <c r="C16" s="39" t="n">
        <v>292.5</v>
      </c>
      <c r="D16" s="16" t="n">
        <v>1.04246287744283</v>
      </c>
    </row>
    <row r="17" customFormat="false" ht="15" hidden="false" customHeight="false" outlineLevel="0" collapsed="false">
      <c r="A17" s="38"/>
      <c r="B17" s="39" t="s">
        <v>47</v>
      </c>
      <c r="C17" s="39" t="n">
        <v>302.4</v>
      </c>
      <c r="D17" s="16" t="n">
        <v>1.14053561580137</v>
      </c>
    </row>
    <row r="18" customFormat="false" ht="15" hidden="false" customHeight="false" outlineLevel="0" collapsed="false">
      <c r="A18" s="38" t="s">
        <v>52</v>
      </c>
      <c r="B18" s="39" t="s">
        <v>45</v>
      </c>
      <c r="C18" s="39" t="n">
        <v>345.8</v>
      </c>
      <c r="D18" s="16" t="n">
        <v>1.21019108280255</v>
      </c>
    </row>
    <row r="19" customFormat="false" ht="15" hidden="false" customHeight="false" outlineLevel="0" collapsed="false">
      <c r="A19" s="38"/>
      <c r="B19" s="39" t="s">
        <v>46</v>
      </c>
      <c r="C19" s="39" t="n">
        <v>303.75</v>
      </c>
      <c r="D19" s="16" t="n">
        <v>1.07949296707846</v>
      </c>
    </row>
    <row r="20" customFormat="false" ht="15" hidden="false" customHeight="false" outlineLevel="0" collapsed="false">
      <c r="A20" s="38"/>
      <c r="B20" s="39" t="s">
        <v>47</v>
      </c>
      <c r="C20" s="39" t="n">
        <v>301</v>
      </c>
      <c r="D20" s="16" t="n">
        <v>1.1405144141702</v>
      </c>
    </row>
    <row r="21" customFormat="false" ht="15" hidden="false" customHeight="false" outlineLevel="0" collapsed="false">
      <c r="A21" s="38" t="s">
        <v>53</v>
      </c>
      <c r="B21" s="39" t="s">
        <v>45</v>
      </c>
      <c r="C21" s="39" t="n">
        <v>315.55</v>
      </c>
      <c r="D21" s="16" t="n">
        <v>1.15192810420241</v>
      </c>
    </row>
    <row r="22" customFormat="false" ht="15" hidden="false" customHeight="false" outlineLevel="0" collapsed="false">
      <c r="A22" s="38"/>
      <c r="B22" s="39" t="s">
        <v>46</v>
      </c>
      <c r="C22" s="39" t="n">
        <v>283.6</v>
      </c>
      <c r="D22" s="16" t="n">
        <v>1.01831661645176</v>
      </c>
    </row>
    <row r="23" customFormat="false" ht="15" hidden="false" customHeight="false" outlineLevel="0" collapsed="false">
      <c r="A23" s="38"/>
      <c r="B23" s="39" t="s">
        <v>47</v>
      </c>
      <c r="C23" s="39" t="n">
        <v>269.9</v>
      </c>
      <c r="D23" s="16" t="n">
        <v>1.03062654475736</v>
      </c>
    </row>
    <row r="24" customFormat="false" ht="15" hidden="false" customHeight="false" outlineLevel="0" collapsed="false">
      <c r="A24" s="38" t="s">
        <v>54</v>
      </c>
      <c r="B24" s="39" t="s">
        <v>45</v>
      </c>
      <c r="C24" s="39" t="n">
        <v>321.7</v>
      </c>
      <c r="D24" s="16" t="n">
        <v>1.14008479101746</v>
      </c>
    </row>
    <row r="25" customFormat="false" ht="15" hidden="false" customHeight="false" outlineLevel="0" collapsed="false">
      <c r="A25" s="38"/>
      <c r="B25" s="39" t="s">
        <v>46</v>
      </c>
      <c r="C25" s="39" t="n">
        <v>305.25</v>
      </c>
      <c r="D25" s="16" t="n">
        <v>1.12388455517727</v>
      </c>
    </row>
    <row r="26" customFormat="false" ht="15" hidden="false" customHeight="false" outlineLevel="0" collapsed="false">
      <c r="A26" s="38"/>
      <c r="B26" s="39" t="s">
        <v>47</v>
      </c>
      <c r="C26" s="39" t="n">
        <v>310.95</v>
      </c>
      <c r="D26" s="16" t="n">
        <v>1.26112149692581</v>
      </c>
    </row>
    <row r="27" customFormat="false" ht="15" hidden="false" customHeight="false" outlineLevel="0" collapsed="false">
      <c r="A27" s="38" t="s">
        <v>55</v>
      </c>
      <c r="B27" s="39" t="s">
        <v>45</v>
      </c>
      <c r="C27" s="39" t="n">
        <v>309.9</v>
      </c>
      <c r="D27" s="16" t="n">
        <v>1.12123816579021</v>
      </c>
    </row>
    <row r="28" customFormat="false" ht="15" hidden="false" customHeight="false" outlineLevel="0" collapsed="false">
      <c r="A28" s="38"/>
      <c r="B28" s="39" t="s">
        <v>46</v>
      </c>
      <c r="C28" s="39" t="n">
        <v>303.1</v>
      </c>
      <c r="D28" s="16" t="n">
        <v>0.928954193523781</v>
      </c>
    </row>
    <row r="29" customFormat="false" ht="15" hidden="false" customHeight="false" outlineLevel="0" collapsed="false">
      <c r="A29" s="38"/>
      <c r="B29" s="39" t="s">
        <v>47</v>
      </c>
      <c r="C29" s="39" t="n">
        <v>231</v>
      </c>
      <c r="D29" s="16" t="n">
        <v>0.717728373196412</v>
      </c>
    </row>
    <row r="31" customFormat="false" ht="75" hidden="false" customHeight="false" outlineLevel="0" collapsed="false">
      <c r="A31" s="40" t="s">
        <v>56</v>
      </c>
      <c r="B31" s="40" t="s">
        <v>57</v>
      </c>
      <c r="C31" s="40" t="s">
        <v>58</v>
      </c>
      <c r="D31" s="40" t="s">
        <v>59</v>
      </c>
      <c r="E31" s="40" t="s">
        <v>60</v>
      </c>
      <c r="F31" s="40" t="s">
        <v>61</v>
      </c>
      <c r="G31" s="40" t="s">
        <v>62</v>
      </c>
      <c r="H31" s="40" t="s">
        <v>63</v>
      </c>
      <c r="I31" s="40" t="s">
        <v>64</v>
      </c>
      <c r="J31" s="41"/>
      <c r="K31" s="40" t="s">
        <v>56</v>
      </c>
      <c r="L31" s="40" t="s">
        <v>57</v>
      </c>
      <c r="M31" s="40" t="s">
        <v>58</v>
      </c>
      <c r="N31" s="40" t="s">
        <v>59</v>
      </c>
      <c r="O31" s="40" t="s">
        <v>60</v>
      </c>
      <c r="P31" s="40" t="s">
        <v>61</v>
      </c>
      <c r="Q31" s="40" t="s">
        <v>62</v>
      </c>
      <c r="R31" s="40" t="s">
        <v>63</v>
      </c>
      <c r="S31" s="40" t="s">
        <v>64</v>
      </c>
    </row>
    <row r="32" customFormat="false" ht="15" hidden="false" customHeight="true" outlineLevel="0" collapsed="false">
      <c r="A32" s="40" t="s">
        <v>44</v>
      </c>
      <c r="B32" s="40"/>
      <c r="C32" s="40"/>
      <c r="D32" s="40"/>
      <c r="E32" s="40"/>
      <c r="F32" s="40"/>
      <c r="G32" s="40"/>
      <c r="H32" s="40"/>
      <c r="I32" s="40"/>
      <c r="J32" s="41"/>
      <c r="K32" s="40" t="s">
        <v>65</v>
      </c>
      <c r="L32" s="40"/>
      <c r="M32" s="40"/>
      <c r="N32" s="40"/>
      <c r="O32" s="40"/>
      <c r="P32" s="40"/>
      <c r="Q32" s="40"/>
      <c r="R32" s="40"/>
      <c r="S32" s="40"/>
    </row>
    <row r="33" customFormat="false" ht="15" hidden="false" customHeight="false" outlineLevel="0" collapsed="false">
      <c r="A33" s="42" t="s">
        <v>66</v>
      </c>
      <c r="B33" s="43" t="n">
        <v>316.95</v>
      </c>
      <c r="C33" s="44" t="n">
        <v>22.35</v>
      </c>
      <c r="D33" s="44" t="n">
        <v>64.7</v>
      </c>
      <c r="E33" s="44" t="n">
        <v>60.16</v>
      </c>
      <c r="F33" s="45" t="n">
        <f aca="false">SUM(D33-E33)*100/(E33-C33)</f>
        <v>12.0074054482941</v>
      </c>
      <c r="G33" s="45" t="n">
        <f aca="false">SUM(B33)*100/(F33+100)</f>
        <v>282.972361275089</v>
      </c>
      <c r="H33" s="45" t="n">
        <f aca="false">SUM(3.14*31.36)*10/4</f>
        <v>246.176</v>
      </c>
      <c r="I33" s="45" t="n">
        <f aca="false">SUM(G33/H33)</f>
        <v>1.14947176522118</v>
      </c>
      <c r="J33" s="41"/>
      <c r="K33" s="42" t="s">
        <v>66</v>
      </c>
      <c r="L33" s="43" t="n">
        <v>345.8</v>
      </c>
      <c r="M33" s="44" t="n">
        <v>22.35</v>
      </c>
      <c r="N33" s="44" t="n">
        <v>90.6</v>
      </c>
      <c r="O33" s="44" t="n">
        <v>81.15</v>
      </c>
      <c r="P33" s="45" t="n">
        <f aca="false">SUM(N33-O33)*100/(O33-M33)</f>
        <v>16.0714285714286</v>
      </c>
      <c r="Q33" s="45" t="n">
        <f aca="false">SUM(L33)*100/(P33+100)</f>
        <v>297.92</v>
      </c>
      <c r="R33" s="45" t="n">
        <f aca="false">SUM(3.14*31.36)*10/4</f>
        <v>246.176</v>
      </c>
      <c r="S33" s="44" t="n">
        <f aca="false">SUM(Q33/R33)</f>
        <v>1.21019108280255</v>
      </c>
    </row>
    <row r="34" customFormat="false" ht="15" hidden="false" customHeight="false" outlineLevel="0" collapsed="false">
      <c r="A34" s="46" t="s">
        <v>67</v>
      </c>
      <c r="B34" s="43" t="n">
        <v>277.8</v>
      </c>
      <c r="C34" s="44" t="n">
        <v>28.25</v>
      </c>
      <c r="D34" s="44" t="n">
        <v>65.95</v>
      </c>
      <c r="E34" s="44" t="n">
        <v>61.2</v>
      </c>
      <c r="F34" s="45" t="n">
        <f aca="false">SUM(D34-E34)*100/(E34-C34)</f>
        <v>14.4157814871017</v>
      </c>
      <c r="G34" s="45" t="n">
        <f aca="false">SUM(B34)*100/(F34+100)</f>
        <v>242.798673740053</v>
      </c>
      <c r="H34" s="45" t="n">
        <f aca="false">SUM(3.14*31.36)*10/4</f>
        <v>246.176</v>
      </c>
      <c r="I34" s="45" t="n">
        <f aca="false">SUM(G34/H34)</f>
        <v>0.986280846792754</v>
      </c>
      <c r="J34" s="41"/>
      <c r="K34" s="46" t="s">
        <v>67</v>
      </c>
      <c r="L34" s="43" t="n">
        <v>303.75</v>
      </c>
      <c r="M34" s="44" t="n">
        <v>28.25</v>
      </c>
      <c r="N34" s="44" t="n">
        <v>81</v>
      </c>
      <c r="O34" s="44" t="n">
        <v>74.4</v>
      </c>
      <c r="P34" s="45" t="n">
        <f aca="false">SUM(N34-O34)*100/(O34-M34)</f>
        <v>14.3011917659805</v>
      </c>
      <c r="Q34" s="45" t="n">
        <f aca="false">SUM(L34)*100/(P34+100)</f>
        <v>265.745260663507</v>
      </c>
      <c r="R34" s="45" t="n">
        <f aca="false">SUM(3.14*31.36)*10/4</f>
        <v>246.176</v>
      </c>
      <c r="S34" s="44" t="n">
        <f aca="false">SUM(Q34/R34)</f>
        <v>1.07949296707846</v>
      </c>
    </row>
    <row r="35" customFormat="false" ht="15" hidden="false" customHeight="false" outlineLevel="0" collapsed="false">
      <c r="A35" s="42" t="s">
        <v>68</v>
      </c>
      <c r="B35" s="43" t="n">
        <v>274.8</v>
      </c>
      <c r="C35" s="44" t="n">
        <v>22.2</v>
      </c>
      <c r="D35" s="44" t="n">
        <v>70.95</v>
      </c>
      <c r="E35" s="44" t="n">
        <v>65.06</v>
      </c>
      <c r="F35" s="45" t="n">
        <f aca="false">SUM(D35-E35)*100/(E35-C35)</f>
        <v>13.7424171721885</v>
      </c>
      <c r="G35" s="45" t="n">
        <f aca="false">SUM(B35)*100/(F35+100)</f>
        <v>241.598523076923</v>
      </c>
      <c r="H35" s="45" t="n">
        <f aca="false">SUM(3.14*31.36)*9.6/4</f>
        <v>236.32896</v>
      </c>
      <c r="I35" s="45" t="n">
        <f aca="false">SUM(G35/H35)</f>
        <v>1.02229757655144</v>
      </c>
      <c r="J35" s="41"/>
      <c r="K35" s="42" t="s">
        <v>68</v>
      </c>
      <c r="L35" s="43" t="n">
        <v>301</v>
      </c>
      <c r="M35" s="44" t="n">
        <v>22.2</v>
      </c>
      <c r="N35" s="44" t="n">
        <v>79.6</v>
      </c>
      <c r="O35" s="44" t="n">
        <v>73.6</v>
      </c>
      <c r="P35" s="45" t="n">
        <f aca="false">SUM(N35-O35)*100/(O35-M35)</f>
        <v>11.6731517509728</v>
      </c>
      <c r="Q35" s="45" t="n">
        <f aca="false">SUM(L35)*100/(P35+100)</f>
        <v>269.536585365854</v>
      </c>
      <c r="R35" s="45" t="n">
        <f aca="false">SUM(3.14*31.36)*9.6/4</f>
        <v>236.32896</v>
      </c>
      <c r="S35" s="44" t="n">
        <f aca="false">SUM(Q35/R35)</f>
        <v>1.1405144141702</v>
      </c>
    </row>
    <row r="36" customFormat="false" ht="15" hidden="false" customHeight="true" outlineLevel="0" collapsed="false">
      <c r="A36" s="40" t="s">
        <v>69</v>
      </c>
      <c r="B36" s="40"/>
      <c r="C36" s="40"/>
      <c r="D36" s="40"/>
      <c r="E36" s="40"/>
      <c r="F36" s="40"/>
      <c r="G36" s="40"/>
      <c r="H36" s="40"/>
      <c r="I36" s="40"/>
      <c r="J36" s="41"/>
      <c r="K36" s="40" t="s">
        <v>70</v>
      </c>
      <c r="L36" s="40"/>
      <c r="M36" s="40"/>
      <c r="N36" s="40"/>
      <c r="O36" s="40"/>
      <c r="P36" s="40"/>
      <c r="Q36" s="40"/>
      <c r="R36" s="40"/>
      <c r="S36" s="40"/>
    </row>
    <row r="37" customFormat="false" ht="15" hidden="false" customHeight="false" outlineLevel="0" collapsed="false">
      <c r="A37" s="42" t="s">
        <v>66</v>
      </c>
      <c r="B37" s="43" t="n">
        <v>310.1</v>
      </c>
      <c r="C37" s="44" t="n">
        <v>22.35</v>
      </c>
      <c r="D37" s="44" t="n">
        <v>64.7</v>
      </c>
      <c r="E37" s="44" t="n">
        <v>60.16</v>
      </c>
      <c r="F37" s="45" t="n">
        <f aca="false">SUM(D37-E37)*100/(E37-C37)</f>
        <v>12.0074054482941</v>
      </c>
      <c r="G37" s="45" t="n">
        <f aca="false">SUM(B37)*100/(F37+100)</f>
        <v>276.856694214876</v>
      </c>
      <c r="H37" s="45" t="n">
        <f aca="false">SUM(3.14*31.36)*10/4</f>
        <v>246.176</v>
      </c>
      <c r="I37" s="45" t="n">
        <f aca="false">SUM(G37/H37)</f>
        <v>1.12462910362861</v>
      </c>
      <c r="J37" s="41"/>
      <c r="K37" s="42" t="s">
        <v>66</v>
      </c>
      <c r="L37" s="43" t="n">
        <v>315.55</v>
      </c>
      <c r="M37" s="44" t="n">
        <v>22.35</v>
      </c>
      <c r="N37" s="44" t="n">
        <v>67.65</v>
      </c>
      <c r="O37" s="44" t="n">
        <v>63.06</v>
      </c>
      <c r="P37" s="45" t="n">
        <f aca="false">SUM(N37-O37)*100/(O37-M37)</f>
        <v>11.2748710390568</v>
      </c>
      <c r="Q37" s="45" t="n">
        <f aca="false">SUM(L37)*100/(P37+100)</f>
        <v>283.577052980132</v>
      </c>
      <c r="R37" s="45" t="n">
        <f aca="false">SUM(3.14*31.36)*10/4</f>
        <v>246.176</v>
      </c>
      <c r="S37" s="44" t="n">
        <f aca="false">SUM(Q37/R37)</f>
        <v>1.15192810420241</v>
      </c>
    </row>
    <row r="38" customFormat="false" ht="15" hidden="false" customHeight="false" outlineLevel="0" collapsed="false">
      <c r="A38" s="46" t="s">
        <v>67</v>
      </c>
      <c r="B38" s="43" t="n">
        <v>271.3</v>
      </c>
      <c r="C38" s="44" t="n">
        <v>28.25</v>
      </c>
      <c r="D38" s="44" t="n">
        <v>65.95</v>
      </c>
      <c r="E38" s="44" t="n">
        <v>61.2</v>
      </c>
      <c r="F38" s="45" t="n">
        <f aca="false">SUM(D38-E38)*100/(E38-C38)</f>
        <v>14.4157814871017</v>
      </c>
      <c r="G38" s="45" t="n">
        <f aca="false">SUM(B38)*100/(F38+100)</f>
        <v>237.117639257294</v>
      </c>
      <c r="H38" s="45" t="n">
        <f aca="false">SUM(3.14*31.36)*10/4</f>
        <v>246.176</v>
      </c>
      <c r="I38" s="45" t="n">
        <f aca="false">SUM(G38/H38)</f>
        <v>0.963203721147855</v>
      </c>
      <c r="J38" s="41"/>
      <c r="K38" s="46" t="s">
        <v>67</v>
      </c>
      <c r="L38" s="43" t="n">
        <v>283.6</v>
      </c>
      <c r="M38" s="44" t="n">
        <v>28.25</v>
      </c>
      <c r="N38" s="44" t="n">
        <v>70.9</v>
      </c>
      <c r="O38" s="44" t="n">
        <v>65.95</v>
      </c>
      <c r="P38" s="45" t="n">
        <f aca="false">SUM(N38-O38)*100/(O38-M38)</f>
        <v>13.1299734748011</v>
      </c>
      <c r="Q38" s="45" t="n">
        <f aca="false">SUM(L38)*100/(P38+100)</f>
        <v>250.68511137163</v>
      </c>
      <c r="R38" s="45" t="n">
        <f aca="false">SUM(3.14*31.36)*10/4</f>
        <v>246.176</v>
      </c>
      <c r="S38" s="44" t="n">
        <f aca="false">SUM(Q38/R38)</f>
        <v>1.01831661645176</v>
      </c>
    </row>
    <row r="39" customFormat="false" ht="15" hidden="false" customHeight="false" outlineLevel="0" collapsed="false">
      <c r="A39" s="42" t="s">
        <v>68</v>
      </c>
      <c r="B39" s="43" t="n">
        <v>286.05</v>
      </c>
      <c r="C39" s="44" t="n">
        <v>22.2</v>
      </c>
      <c r="D39" s="44" t="n">
        <v>70.95</v>
      </c>
      <c r="E39" s="44" t="n">
        <v>65.06</v>
      </c>
      <c r="F39" s="45" t="n">
        <f aca="false">SUM(D39-E39)*100/(E39-C39)</f>
        <v>13.7424171721885</v>
      </c>
      <c r="G39" s="45" t="n">
        <f aca="false">SUM(B39)*100/(F39+100)</f>
        <v>251.489292307692</v>
      </c>
      <c r="H39" s="45" t="n">
        <f aca="false">SUM(3.14*31.36)*9.6/4</f>
        <v>236.32896</v>
      </c>
      <c r="I39" s="45" t="n">
        <f aca="false">SUM(G39/H39)</f>
        <v>1.06414927864826</v>
      </c>
      <c r="J39" s="41"/>
      <c r="K39" s="42" t="s">
        <v>68</v>
      </c>
      <c r="L39" s="43" t="n">
        <v>269.9</v>
      </c>
      <c r="M39" s="44" t="n">
        <v>22.2</v>
      </c>
      <c r="N39" s="44" t="n">
        <v>69.45</v>
      </c>
      <c r="O39" s="44" t="n">
        <v>64.84</v>
      </c>
      <c r="P39" s="45" t="n">
        <f aca="false">SUM(N39-O39)*100/(O39-M39)</f>
        <v>10.8114446529081</v>
      </c>
      <c r="Q39" s="45" t="n">
        <f aca="false">SUM(L39)*100/(P39+100)</f>
        <v>243.566899470899</v>
      </c>
      <c r="R39" s="45" t="n">
        <f aca="false">SUM(3.14*31.36)*9.6/4</f>
        <v>236.32896</v>
      </c>
      <c r="S39" s="44" t="n">
        <f aca="false">SUM(Q39/R39)</f>
        <v>1.03062654475736</v>
      </c>
    </row>
    <row r="40" customFormat="false" ht="15" hidden="false" customHeight="true" outlineLevel="0" collapsed="false">
      <c r="A40" s="40" t="s">
        <v>71</v>
      </c>
      <c r="B40" s="40"/>
      <c r="C40" s="40"/>
      <c r="D40" s="40"/>
      <c r="E40" s="40"/>
      <c r="F40" s="40"/>
      <c r="G40" s="40"/>
      <c r="H40" s="40"/>
      <c r="I40" s="40"/>
      <c r="J40" s="41"/>
      <c r="K40" s="40" t="s">
        <v>72</v>
      </c>
      <c r="L40" s="40"/>
      <c r="M40" s="40"/>
      <c r="N40" s="40"/>
      <c r="O40" s="40"/>
      <c r="P40" s="40"/>
      <c r="Q40" s="40"/>
      <c r="R40" s="40"/>
      <c r="S40" s="40"/>
    </row>
    <row r="41" customFormat="false" ht="15" hidden="false" customHeight="false" outlineLevel="0" collapsed="false">
      <c r="A41" s="42" t="s">
        <v>66</v>
      </c>
      <c r="B41" s="43" t="n">
        <v>282.65</v>
      </c>
      <c r="C41" s="44" t="n">
        <v>22.35</v>
      </c>
      <c r="D41" s="44" t="n">
        <v>74.75</v>
      </c>
      <c r="E41" s="44" t="n">
        <v>68.92</v>
      </c>
      <c r="F41" s="45" t="n">
        <f aca="false">SUM(D41-E41)*100/(E41-C41)</f>
        <v>12.5187889199055</v>
      </c>
      <c r="G41" s="45" t="n">
        <f aca="false">SUM(B41)*100/(F41+100)</f>
        <v>251.202490458015</v>
      </c>
      <c r="H41" s="45" t="n">
        <f aca="false">SUM(3.14*31.36)*10/4</f>
        <v>246.176</v>
      </c>
      <c r="I41" s="45" t="n">
        <f aca="false">SUM(G41/H41)</f>
        <v>1.0204182798405</v>
      </c>
      <c r="J41" s="41"/>
      <c r="K41" s="42" t="s">
        <v>66</v>
      </c>
      <c r="L41" s="43" t="n">
        <v>321.7</v>
      </c>
      <c r="M41" s="44" t="n">
        <v>22.35</v>
      </c>
      <c r="N41" s="44" t="n">
        <v>68.6</v>
      </c>
      <c r="O41" s="44" t="n">
        <v>62.7</v>
      </c>
      <c r="P41" s="45" t="n">
        <f aca="false">SUM(N41-O41)*100/(O41-M41)</f>
        <v>14.6220570012391</v>
      </c>
      <c r="Q41" s="45" t="n">
        <f aca="false">SUM(L41)*100/(P41+100)</f>
        <v>280.661513513514</v>
      </c>
      <c r="R41" s="45" t="n">
        <f aca="false">SUM(3.14*31.36)*10/4</f>
        <v>246.176</v>
      </c>
      <c r="S41" s="44" t="n">
        <f aca="false">SUM(Q41/R41)</f>
        <v>1.14008479101746</v>
      </c>
    </row>
    <row r="42" customFormat="false" ht="15" hidden="false" customHeight="false" outlineLevel="0" collapsed="false">
      <c r="A42" s="46" t="s">
        <v>67</v>
      </c>
      <c r="B42" s="43" t="n">
        <v>269.95</v>
      </c>
      <c r="C42" s="44" t="n">
        <v>28.25</v>
      </c>
      <c r="D42" s="44" t="n">
        <v>70.25</v>
      </c>
      <c r="E42" s="44" t="n">
        <v>65.22</v>
      </c>
      <c r="F42" s="45" t="n">
        <f aca="false">SUM(D42-E42)*100/(E42-C42)</f>
        <v>13.6056261833919</v>
      </c>
      <c r="G42" s="45" t="n">
        <f aca="false">SUM(B42)*100/(F42+100)</f>
        <v>237.620273809524</v>
      </c>
      <c r="H42" s="45" t="n">
        <f aca="false">SUM(3.14*31.36)*10/4</f>
        <v>246.176</v>
      </c>
      <c r="I42" s="45" t="n">
        <f aca="false">SUM(G42/H42)</f>
        <v>0.965245490257067</v>
      </c>
      <c r="J42" s="41"/>
      <c r="K42" s="46" t="s">
        <v>67</v>
      </c>
      <c r="L42" s="43" t="n">
        <v>305.25</v>
      </c>
      <c r="M42" s="44" t="n">
        <v>28.25</v>
      </c>
      <c r="N42" s="44" t="n">
        <v>75.25</v>
      </c>
      <c r="O42" s="44" t="n">
        <v>70.85</v>
      </c>
      <c r="P42" s="45" t="n">
        <f aca="false">SUM(N42-O42)*100/(O42-M42)</f>
        <v>10.3286384976526</v>
      </c>
      <c r="Q42" s="45" t="n">
        <f aca="false">SUM(L42)*100/(P42+100)</f>
        <v>276.673404255319</v>
      </c>
      <c r="R42" s="45" t="n">
        <f aca="false">SUM(3.14*31.36)*10/4</f>
        <v>246.176</v>
      </c>
      <c r="S42" s="44" t="n">
        <f aca="false">SUM(Q42/R42)</f>
        <v>1.12388455517727</v>
      </c>
    </row>
    <row r="43" customFormat="false" ht="15" hidden="false" customHeight="false" outlineLevel="0" collapsed="false">
      <c r="A43" s="42" t="s">
        <v>68</v>
      </c>
      <c r="B43" s="43" t="n">
        <v>297.7</v>
      </c>
      <c r="C43" s="44" t="n">
        <v>22.2</v>
      </c>
      <c r="D43" s="44" t="n">
        <v>74.7</v>
      </c>
      <c r="E43" s="44" t="n">
        <v>67.7</v>
      </c>
      <c r="F43" s="45" t="n">
        <f aca="false">SUM(D43-E43)*100/(E43-C43)</f>
        <v>15.3846153846154</v>
      </c>
      <c r="G43" s="45" t="n">
        <f aca="false">SUM(B43)*100/(F43+100)</f>
        <v>258.006666666667</v>
      </c>
      <c r="H43" s="45" t="n">
        <f aca="false">SUM(3.14*31.36)*9.6/4</f>
        <v>236.32896</v>
      </c>
      <c r="I43" s="45" t="n">
        <f aca="false">SUM(G43/H43)</f>
        <v>1.09172683139073</v>
      </c>
      <c r="J43" s="41"/>
      <c r="K43" s="42" t="s">
        <v>68</v>
      </c>
      <c r="L43" s="43" t="n">
        <v>310.95</v>
      </c>
      <c r="M43" s="44" t="n">
        <v>22.2</v>
      </c>
      <c r="N43" s="44" t="n">
        <v>78.8</v>
      </c>
      <c r="O43" s="44" t="n">
        <v>76.45</v>
      </c>
      <c r="P43" s="45" t="n">
        <f aca="false">SUM(N43-O43)*100/(O43-M43)</f>
        <v>4.33179723502303</v>
      </c>
      <c r="Q43" s="45" t="n">
        <f aca="false">SUM(L43)*100/(P43+100)</f>
        <v>298.03953180212</v>
      </c>
      <c r="R43" s="45" t="n">
        <f aca="false">SUM(3.14*31.36)*9.6/4</f>
        <v>236.32896</v>
      </c>
      <c r="S43" s="44" t="n">
        <f aca="false">SUM(Q43/R43)</f>
        <v>1.26112149692581</v>
      </c>
    </row>
    <row r="44" customFormat="false" ht="15" hidden="false" customHeight="true" outlineLevel="0" collapsed="false">
      <c r="A44" s="40" t="s">
        <v>73</v>
      </c>
      <c r="B44" s="40"/>
      <c r="C44" s="40"/>
      <c r="D44" s="40"/>
      <c r="E44" s="40"/>
      <c r="F44" s="40"/>
      <c r="G44" s="40"/>
      <c r="H44" s="40"/>
      <c r="I44" s="40"/>
      <c r="J44" s="41"/>
      <c r="K44" s="40" t="s">
        <v>72</v>
      </c>
      <c r="L44" s="40"/>
      <c r="M44" s="40"/>
      <c r="N44" s="40"/>
      <c r="O44" s="40"/>
      <c r="P44" s="40"/>
      <c r="Q44" s="40"/>
      <c r="R44" s="40"/>
      <c r="S44" s="40"/>
    </row>
    <row r="45" customFormat="false" ht="15" hidden="false" customHeight="false" outlineLevel="0" collapsed="false">
      <c r="A45" s="42" t="s">
        <v>66</v>
      </c>
      <c r="B45" s="43" t="n">
        <v>334.35</v>
      </c>
      <c r="C45" s="44" t="n">
        <v>22.35</v>
      </c>
      <c r="D45" s="44" t="n">
        <v>74.9</v>
      </c>
      <c r="E45" s="44" t="n">
        <v>68.95</v>
      </c>
      <c r="F45" s="45" t="n">
        <f aca="false">SUM(D45-E45)*100/(E45-C45)</f>
        <v>12.7682403433476</v>
      </c>
      <c r="G45" s="45" t="n">
        <f aca="false">SUM(B45)*100/(F45+100)</f>
        <v>296.493054234063</v>
      </c>
      <c r="H45" s="45" t="n">
        <f aca="false">SUM(3.14*31.36)*10/4</f>
        <v>246.176</v>
      </c>
      <c r="I45" s="44" t="n">
        <f aca="false">SUM(G45/H45)</f>
        <v>1.20439463730852</v>
      </c>
      <c r="J45" s="41"/>
      <c r="K45" s="42" t="s">
        <v>66</v>
      </c>
      <c r="L45" s="43" t="n">
        <v>309.9</v>
      </c>
      <c r="M45" s="44" t="n">
        <v>22.35</v>
      </c>
      <c r="N45" s="44" t="n">
        <v>70.1</v>
      </c>
      <c r="O45" s="44" t="n">
        <v>64.88</v>
      </c>
      <c r="P45" s="45" t="n">
        <f aca="false">SUM(N45-O45)*100/(O45-M45)</f>
        <v>12.2736891605925</v>
      </c>
      <c r="Q45" s="45" t="n">
        <f aca="false">SUM(L45)*100/(P45+100)</f>
        <v>276.021926701571</v>
      </c>
      <c r="R45" s="45" t="n">
        <f aca="false">SUM(3.14*31.36)*10/4</f>
        <v>246.176</v>
      </c>
      <c r="S45" s="44" t="n">
        <f aca="false">SUM(Q45/R45)</f>
        <v>1.12123816579021</v>
      </c>
    </row>
    <row r="46" customFormat="false" ht="15" hidden="false" customHeight="false" outlineLevel="0" collapsed="false">
      <c r="A46" s="46" t="s">
        <v>67</v>
      </c>
      <c r="B46" s="43" t="n">
        <v>298.3</v>
      </c>
      <c r="C46" s="44" t="n">
        <v>28.25</v>
      </c>
      <c r="D46" s="44" t="n">
        <v>75.25</v>
      </c>
      <c r="E46" s="44" t="n">
        <v>69.14</v>
      </c>
      <c r="F46" s="45" t="n">
        <f aca="false">SUM(D46-E46)*100/(E46-C46)</f>
        <v>14.9425287356322</v>
      </c>
      <c r="G46" s="45" t="n">
        <f aca="false">SUM(B46)*100/(F46+100)</f>
        <v>259.521</v>
      </c>
      <c r="H46" s="45" t="n">
        <f aca="false">SUM(3.14*31.36)*10/4</f>
        <v>246.176</v>
      </c>
      <c r="I46" s="44" t="n">
        <f aca="false">SUM(G46/H46)</f>
        <v>1.05420918367347</v>
      </c>
      <c r="J46" s="41"/>
      <c r="K46" s="46" t="s">
        <v>67</v>
      </c>
      <c r="L46" s="43" t="n">
        <v>303.1</v>
      </c>
      <c r="M46" s="44" t="n">
        <v>28.25</v>
      </c>
      <c r="N46" s="44" t="n">
        <v>70</v>
      </c>
      <c r="O46" s="44" t="n">
        <v>59.75</v>
      </c>
      <c r="P46" s="45" t="n">
        <f aca="false">SUM(N46-O46)*100/(O46-M46)</f>
        <v>32.5396825396825</v>
      </c>
      <c r="Q46" s="45" t="n">
        <f aca="false">SUM(L46)*100/(P46+100)</f>
        <v>228.68622754491</v>
      </c>
      <c r="R46" s="45" t="n">
        <f aca="false">SUM(3.14*31.36)*10/4</f>
        <v>246.176</v>
      </c>
      <c r="S46" s="44" t="n">
        <f aca="false">SUM(Q46/R46)</f>
        <v>0.928954193523781</v>
      </c>
    </row>
    <row r="47" customFormat="false" ht="15" hidden="false" customHeight="false" outlineLevel="0" collapsed="false">
      <c r="A47" s="42" t="s">
        <v>68</v>
      </c>
      <c r="B47" s="43" t="n">
        <v>289.15</v>
      </c>
      <c r="C47" s="44" t="n">
        <v>22.2</v>
      </c>
      <c r="D47" s="44" t="n">
        <v>81</v>
      </c>
      <c r="E47" s="44" t="n">
        <v>75.35</v>
      </c>
      <c r="F47" s="45" t="n">
        <f aca="false">SUM(D47-E47)*100/(E47-C47)</f>
        <v>10.6302916274694</v>
      </c>
      <c r="G47" s="45" t="n">
        <f aca="false">SUM(B47)*100/(F47+100)</f>
        <v>261.366028911565</v>
      </c>
      <c r="H47" s="45" t="n">
        <f aca="false">SUM(3.14*31.36)*9.6/4</f>
        <v>236.32896</v>
      </c>
      <c r="I47" s="44" t="n">
        <f aca="false">SUM(G47/H47)</f>
        <v>1.10594160322783</v>
      </c>
      <c r="J47" s="41"/>
      <c r="K47" s="42" t="s">
        <v>68</v>
      </c>
      <c r="L47" s="43" t="n">
        <v>231</v>
      </c>
      <c r="M47" s="44" t="n">
        <v>22.2</v>
      </c>
      <c r="N47" s="44" t="n">
        <v>74.7</v>
      </c>
      <c r="O47" s="44" t="n">
        <v>60.75</v>
      </c>
      <c r="P47" s="45" t="n">
        <f aca="false">SUM(N47-O47)*100/(O47-M47)</f>
        <v>36.1867704280156</v>
      </c>
      <c r="Q47" s="45" t="n">
        <f aca="false">SUM(L47)*100/(P47+100)</f>
        <v>169.62</v>
      </c>
      <c r="R47" s="45" t="n">
        <f aca="false">SUM(3.14*31.36)*9.6/4</f>
        <v>236.32896</v>
      </c>
      <c r="S47" s="44" t="n">
        <f aca="false">SUM(Q47/R47)</f>
        <v>0.717728373196412</v>
      </c>
    </row>
    <row r="48" customFormat="false" ht="15" hidden="false" customHeight="true" outlineLevel="0" collapsed="false">
      <c r="A48" s="40" t="s">
        <v>74</v>
      </c>
      <c r="B48" s="40"/>
      <c r="C48" s="40"/>
      <c r="D48" s="40"/>
      <c r="E48" s="40"/>
      <c r="F48" s="40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customFormat="false" ht="15" hidden="false" customHeight="false" outlineLevel="0" collapsed="false">
      <c r="A49" s="42" t="s">
        <v>66</v>
      </c>
      <c r="B49" s="43" t="n">
        <v>318.1</v>
      </c>
      <c r="C49" s="44" t="n">
        <v>22.35</v>
      </c>
      <c r="D49" s="44" t="n">
        <v>70.1</v>
      </c>
      <c r="E49" s="44" t="n">
        <v>64.88</v>
      </c>
      <c r="F49" s="45" t="n">
        <f aca="false">SUM(D49-E49)*100/(E49-C49)</f>
        <v>12.2736891605925</v>
      </c>
      <c r="G49" s="45" t="n">
        <f aca="false">SUM(B49)*100/(F49+100)</f>
        <v>283.325507853403</v>
      </c>
      <c r="H49" s="45" t="n">
        <f aca="false">SUM(3.14*31.36)*10/4</f>
        <v>246.176</v>
      </c>
      <c r="I49" s="44" t="n">
        <f aca="false">SUM(G49/H49)</f>
        <v>1.15090629408798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customFormat="false" ht="15" hidden="false" customHeight="false" outlineLevel="0" collapsed="false">
      <c r="A50" s="46" t="s">
        <v>67</v>
      </c>
      <c r="B50" s="43" t="n">
        <v>292.5</v>
      </c>
      <c r="C50" s="44" t="n">
        <v>28.25</v>
      </c>
      <c r="D50" s="44" t="n">
        <v>70</v>
      </c>
      <c r="E50" s="44" t="n">
        <v>64.88</v>
      </c>
      <c r="F50" s="45" t="n">
        <f aca="false">SUM(D50-E50)*100/(E50-C50)</f>
        <v>13.977613977614</v>
      </c>
      <c r="G50" s="45" t="n">
        <f aca="false">SUM(B50)*100/(F50+100)</f>
        <v>256.629341317365</v>
      </c>
      <c r="H50" s="45" t="n">
        <f aca="false">SUM(3.14*31.36)*10/4</f>
        <v>246.176</v>
      </c>
      <c r="I50" s="44" t="n">
        <f aca="false">SUM(G50/H50)</f>
        <v>1.04246287744283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</row>
    <row r="51" customFormat="false" ht="15" hidden="false" customHeight="false" outlineLevel="0" collapsed="false">
      <c r="A51" s="42" t="s">
        <v>68</v>
      </c>
      <c r="B51" s="43" t="n">
        <v>302.4</v>
      </c>
      <c r="C51" s="44" t="n">
        <v>22.2</v>
      </c>
      <c r="D51" s="44" t="n">
        <v>81.1</v>
      </c>
      <c r="E51" s="44" t="n">
        <v>74.7</v>
      </c>
      <c r="F51" s="45" t="n">
        <f aca="false">SUM(D51-E51)*100/(E51-C51)</f>
        <v>12.1904761904762</v>
      </c>
      <c r="G51" s="45" t="n">
        <f aca="false">SUM(B51)*100/(F51+100)</f>
        <v>269.541595925297</v>
      </c>
      <c r="H51" s="45" t="n">
        <f aca="false">SUM(3.14*31.36)*9.6/4</f>
        <v>236.32896</v>
      </c>
      <c r="I51" s="44" t="n">
        <f aca="false">SUM(G51/H51)</f>
        <v>1.14053561580137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</row>
    <row r="58" customFormat="false" ht="60" hidden="false" customHeight="false" outlineLevel="0" collapsed="false">
      <c r="A58" s="47" t="s">
        <v>75</v>
      </c>
      <c r="B58" s="47" t="s">
        <v>76</v>
      </c>
      <c r="C58" s="47" t="s">
        <v>77</v>
      </c>
      <c r="D58" s="47" t="s">
        <v>78</v>
      </c>
      <c r="E58" s="47" t="s">
        <v>79</v>
      </c>
      <c r="F58" s="47" t="s">
        <v>80</v>
      </c>
      <c r="G58" s="47" t="s">
        <v>81</v>
      </c>
      <c r="H58" s="47" t="s">
        <v>82</v>
      </c>
      <c r="J58" s="47" t="s">
        <v>75</v>
      </c>
      <c r="K58" s="47" t="s">
        <v>76</v>
      </c>
      <c r="L58" s="47" t="s">
        <v>77</v>
      </c>
      <c r="M58" s="47" t="s">
        <v>78</v>
      </c>
      <c r="N58" s="47" t="s">
        <v>79</v>
      </c>
      <c r="O58" s="47" t="s">
        <v>80</v>
      </c>
      <c r="P58" s="47" t="s">
        <v>81</v>
      </c>
      <c r="Q58" s="47" t="s">
        <v>82</v>
      </c>
    </row>
    <row r="59" customFormat="false" ht="15" hidden="false" customHeight="false" outlineLevel="0" collapsed="false">
      <c r="A59" s="48" t="s">
        <v>83</v>
      </c>
      <c r="B59" s="48"/>
      <c r="C59" s="48"/>
      <c r="D59" s="48"/>
      <c r="E59" s="48"/>
      <c r="F59" s="48"/>
      <c r="G59" s="48"/>
      <c r="H59" s="48"/>
      <c r="J59" s="48" t="s">
        <v>84</v>
      </c>
      <c r="K59" s="48"/>
      <c r="L59" s="48"/>
      <c r="M59" s="48"/>
      <c r="N59" s="48"/>
      <c r="O59" s="48"/>
      <c r="P59" s="48"/>
      <c r="Q59" s="48"/>
    </row>
    <row r="60" customFormat="false" ht="15" hidden="false" customHeight="false" outlineLevel="0" collapsed="false">
      <c r="A60" s="49" t="s">
        <v>66</v>
      </c>
      <c r="B60" s="44" t="n">
        <v>22.35</v>
      </c>
      <c r="C60" s="44" t="n">
        <v>81.15</v>
      </c>
      <c r="D60" s="44" t="n">
        <v>70.75</v>
      </c>
      <c r="E60" s="45" t="n">
        <f aca="false">SUM(C60-B60)</f>
        <v>58.8</v>
      </c>
      <c r="F60" s="45" t="n">
        <f aca="false">SUM(D60-B60)</f>
        <v>48.4</v>
      </c>
      <c r="G60" s="45" t="n">
        <f aca="false">SUM(E60-F60)</f>
        <v>10.4</v>
      </c>
      <c r="H60" s="45" t="n">
        <f aca="false">SUM(C60-D60)*100/F60</f>
        <v>21.4876033057851</v>
      </c>
      <c r="J60" s="25" t="s">
        <v>66</v>
      </c>
      <c r="K60" s="50" t="n">
        <v>22.35</v>
      </c>
      <c r="L60" s="50" t="n">
        <v>70.1</v>
      </c>
      <c r="M60" s="50" t="n">
        <v>64.88</v>
      </c>
      <c r="N60" s="51" t="n">
        <f aca="false">SUM(L60-K60)</f>
        <v>47.75</v>
      </c>
      <c r="O60" s="51" t="n">
        <f aca="false">SUM(M60-K60)</f>
        <v>42.53</v>
      </c>
      <c r="P60" s="51" t="n">
        <f aca="false">SUM(N60-O60)</f>
        <v>5.22</v>
      </c>
      <c r="Q60" s="51" t="n">
        <f aca="false">SUM(L60-M60)*100/O60</f>
        <v>12.2736891605925</v>
      </c>
    </row>
    <row r="61" customFormat="false" ht="15" hidden="false" customHeight="false" outlineLevel="0" collapsed="false">
      <c r="A61" s="52" t="s">
        <v>67</v>
      </c>
      <c r="B61" s="44" t="n">
        <v>28.25</v>
      </c>
      <c r="C61" s="44" t="n">
        <v>78.2</v>
      </c>
      <c r="D61" s="44" t="n">
        <v>68.6</v>
      </c>
      <c r="E61" s="45" t="n">
        <f aca="false">SUM(C61-B61)</f>
        <v>49.95</v>
      </c>
      <c r="F61" s="45" t="n">
        <f aca="false">SUM(D61-B61)</f>
        <v>40.35</v>
      </c>
      <c r="G61" s="45" t="n">
        <f aca="false">SUM(E61-F61)</f>
        <v>9.60000000000001</v>
      </c>
      <c r="H61" s="45" t="n">
        <f aca="false">SUM(C61-D61)*100/F61</f>
        <v>23.7918215613383</v>
      </c>
      <c r="J61" s="53" t="s">
        <v>67</v>
      </c>
      <c r="K61" s="44" t="n">
        <v>28.25</v>
      </c>
      <c r="L61" s="50" t="n">
        <v>70</v>
      </c>
      <c r="M61" s="50" t="n">
        <v>64.88</v>
      </c>
      <c r="N61" s="51" t="n">
        <f aca="false">SUM(L61-K61)</f>
        <v>41.75</v>
      </c>
      <c r="O61" s="51" t="n">
        <f aca="false">SUM(M61-K61)</f>
        <v>36.63</v>
      </c>
      <c r="P61" s="51" t="n">
        <f aca="false">SUM(N61-O61)</f>
        <v>5.12</v>
      </c>
      <c r="Q61" s="51" t="n">
        <f aca="false">SUM(L61-M61)*100/O61</f>
        <v>13.977613977614</v>
      </c>
    </row>
    <row r="62" customFormat="false" ht="15" hidden="false" customHeight="false" outlineLevel="0" collapsed="false">
      <c r="A62" s="49" t="s">
        <v>68</v>
      </c>
      <c r="B62" s="44" t="n">
        <v>22.2</v>
      </c>
      <c r="C62" s="44" t="n">
        <v>79.6</v>
      </c>
      <c r="D62" s="44" t="n">
        <v>65.15</v>
      </c>
      <c r="E62" s="45" t="n">
        <f aca="false">SUM(C62-B62)</f>
        <v>57.4</v>
      </c>
      <c r="F62" s="45" t="n">
        <f aca="false">SUM(D62-B62)</f>
        <v>42.95</v>
      </c>
      <c r="G62" s="45" t="n">
        <f aca="false">SUM(E62-F62)</f>
        <v>14.45</v>
      </c>
      <c r="H62" s="45" t="n">
        <f aca="false">SUM(C62-D62)*100/F62</f>
        <v>33.6437718277066</v>
      </c>
      <c r="J62" s="54" t="s">
        <v>68</v>
      </c>
      <c r="K62" s="55" t="n">
        <v>22.2</v>
      </c>
      <c r="L62" s="55" t="n">
        <v>81.1</v>
      </c>
      <c r="M62" s="55" t="n">
        <v>74.7</v>
      </c>
      <c r="N62" s="56" t="n">
        <f aca="false">SUM(L62-K62)</f>
        <v>58.9</v>
      </c>
      <c r="O62" s="56" t="n">
        <f aca="false">M62-K62</f>
        <v>52.5</v>
      </c>
      <c r="P62" s="56" t="n">
        <f aca="false">SUM(N62-O62)</f>
        <v>6.39999999999999</v>
      </c>
      <c r="Q62" s="56" t="n">
        <f aca="false">SUM(L62-M62)*100/O62</f>
        <v>12.1904761904762</v>
      </c>
    </row>
    <row r="63" customFormat="false" ht="15" hidden="false" customHeight="false" outlineLevel="0" collapsed="false">
      <c r="A63" s="57" t="s">
        <v>85</v>
      </c>
      <c r="B63" s="57"/>
      <c r="C63" s="57"/>
      <c r="D63" s="57"/>
      <c r="E63" s="57"/>
      <c r="F63" s="57"/>
      <c r="G63" s="57"/>
      <c r="H63" s="58" t="n">
        <f aca="false">AVERAGE(H60:H62)</f>
        <v>26.30773223161</v>
      </c>
      <c r="J63" s="59" t="s">
        <v>85</v>
      </c>
      <c r="K63" s="59"/>
      <c r="L63" s="59"/>
      <c r="M63" s="59"/>
      <c r="N63" s="59"/>
      <c r="O63" s="59"/>
      <c r="P63" s="59"/>
      <c r="Q63" s="60" t="n">
        <f aca="false">AVERAGE(Q60:Q62)</f>
        <v>12.8139264428942</v>
      </c>
    </row>
    <row r="64" customFormat="false" ht="15" hidden="false" customHeight="false" outlineLevel="0" collapsed="false">
      <c r="A64" s="48" t="s">
        <v>86</v>
      </c>
      <c r="B64" s="48"/>
      <c r="C64" s="48"/>
      <c r="D64" s="48"/>
      <c r="E64" s="48"/>
      <c r="F64" s="48"/>
      <c r="G64" s="48"/>
      <c r="H64" s="48"/>
      <c r="J64" s="48" t="s">
        <v>87</v>
      </c>
      <c r="K64" s="48"/>
      <c r="L64" s="48"/>
      <c r="M64" s="48"/>
      <c r="N64" s="48"/>
      <c r="O64" s="48"/>
      <c r="P64" s="48"/>
      <c r="Q64" s="48"/>
    </row>
    <row r="65" customFormat="false" ht="15" hidden="false" customHeight="false" outlineLevel="0" collapsed="false">
      <c r="A65" s="25" t="s">
        <v>66</v>
      </c>
      <c r="B65" s="50" t="n">
        <v>22.35</v>
      </c>
      <c r="C65" s="50" t="n">
        <v>70.1</v>
      </c>
      <c r="D65" s="50" t="n">
        <v>64.88</v>
      </c>
      <c r="E65" s="51" t="n">
        <f aca="false">SUM(C65-B65)</f>
        <v>47.75</v>
      </c>
      <c r="F65" s="51" t="n">
        <f aca="false">SUM(D65-B65)</f>
        <v>42.53</v>
      </c>
      <c r="G65" s="51" t="n">
        <f aca="false">SUM(E65-F65)</f>
        <v>5.22</v>
      </c>
      <c r="H65" s="51" t="n">
        <f aca="false">SUM(C65-D65)*100/F65</f>
        <v>12.2736891605925</v>
      </c>
      <c r="J65" s="54" t="s">
        <v>66</v>
      </c>
      <c r="K65" s="55" t="n">
        <v>22.35</v>
      </c>
      <c r="L65" s="55" t="n">
        <v>90.6</v>
      </c>
      <c r="M65" s="55" t="n">
        <v>81.15</v>
      </c>
      <c r="N65" s="56" t="n">
        <f aca="false">SUM(L65-K65)</f>
        <v>68.25</v>
      </c>
      <c r="O65" s="56" t="n">
        <f aca="false">SUM(M65-K65)</f>
        <v>58.8</v>
      </c>
      <c r="P65" s="56" t="n">
        <f aca="false">SUM(N65-O65)</f>
        <v>9.45</v>
      </c>
      <c r="Q65" s="56" t="n">
        <f aca="false">SUM(L65-M65)*100/O65</f>
        <v>16.0714285714286</v>
      </c>
    </row>
    <row r="66" customFormat="false" ht="15" hidden="false" customHeight="false" outlineLevel="0" collapsed="false">
      <c r="A66" s="53" t="s">
        <v>67</v>
      </c>
      <c r="B66" s="50" t="n">
        <v>28.25</v>
      </c>
      <c r="C66" s="50" t="n">
        <v>78.9</v>
      </c>
      <c r="D66" s="50" t="n">
        <v>73.2</v>
      </c>
      <c r="E66" s="51" t="n">
        <f aca="false">SUM(C66-B66)</f>
        <v>50.65</v>
      </c>
      <c r="F66" s="51" t="n">
        <f aca="false">SUM(D66-B66)</f>
        <v>44.95</v>
      </c>
      <c r="G66" s="51" t="n">
        <f aca="false">SUM(E66-F66)</f>
        <v>5.7</v>
      </c>
      <c r="H66" s="51" t="n">
        <f aca="false">SUM(C66-D66)*100/F66</f>
        <v>12.6807563959956</v>
      </c>
      <c r="J66" s="52" t="s">
        <v>67</v>
      </c>
      <c r="K66" s="44" t="n">
        <v>28.25</v>
      </c>
      <c r="L66" s="44" t="n">
        <v>81</v>
      </c>
      <c r="M66" s="44" t="n">
        <v>74.4</v>
      </c>
      <c r="N66" s="61" t="n">
        <f aca="false">SUM(L66-K66)</f>
        <v>52.75</v>
      </c>
      <c r="O66" s="61" t="n">
        <f aca="false">SUM(M66-K66)</f>
        <v>46.15</v>
      </c>
      <c r="P66" s="61" t="n">
        <f aca="false">SUM(N66-O66)</f>
        <v>6.59999999999999</v>
      </c>
      <c r="Q66" s="61" t="n">
        <f aca="false">SUM(L66-M66)*100/O66</f>
        <v>14.3011917659805</v>
      </c>
    </row>
    <row r="67" customFormat="false" ht="15" hidden="false" customHeight="false" outlineLevel="0" collapsed="false">
      <c r="A67" s="25" t="s">
        <v>68</v>
      </c>
      <c r="B67" s="50" t="n">
        <v>22.2</v>
      </c>
      <c r="C67" s="50" t="n">
        <v>67.25</v>
      </c>
      <c r="D67" s="50" t="n">
        <v>62.36</v>
      </c>
      <c r="E67" s="51" t="n">
        <f aca="false">SUM(C67-B67)</f>
        <v>45.05</v>
      </c>
      <c r="F67" s="51" t="n">
        <f aca="false">SUM(D67-B67)</f>
        <v>40.16</v>
      </c>
      <c r="G67" s="51" t="n">
        <f aca="false">SUM(E67-F67)</f>
        <v>4.89</v>
      </c>
      <c r="H67" s="51" t="n">
        <f aca="false">SUM(C67-D67)*100/F67</f>
        <v>12.1762948207171</v>
      </c>
      <c r="J67" s="49" t="s">
        <v>68</v>
      </c>
      <c r="K67" s="44" t="n">
        <v>22.2</v>
      </c>
      <c r="L67" s="44" t="n">
        <v>79.6</v>
      </c>
      <c r="M67" s="44" t="n">
        <v>73.6</v>
      </c>
      <c r="N67" s="61" t="n">
        <f aca="false">SUM(L67-K67)</f>
        <v>57.4</v>
      </c>
      <c r="O67" s="61" t="n">
        <f aca="false">M67-K67</f>
        <v>51.4</v>
      </c>
      <c r="P67" s="61" t="n">
        <f aca="false">SUM(N67-O67)</f>
        <v>6</v>
      </c>
      <c r="Q67" s="61" t="n">
        <f aca="false">SUM(L67-M67)*100/O67</f>
        <v>11.6731517509728</v>
      </c>
    </row>
    <row r="68" customFormat="false" ht="15" hidden="false" customHeight="false" outlineLevel="0" collapsed="false">
      <c r="A68" s="59" t="s">
        <v>85</v>
      </c>
      <c r="B68" s="59"/>
      <c r="C68" s="59"/>
      <c r="D68" s="59"/>
      <c r="E68" s="59"/>
      <c r="F68" s="59"/>
      <c r="G68" s="59"/>
      <c r="H68" s="60" t="n">
        <f aca="false">AVERAGE(H65:H67)</f>
        <v>12.3769134591017</v>
      </c>
      <c r="J68" s="57" t="s">
        <v>85</v>
      </c>
      <c r="K68" s="57"/>
      <c r="L68" s="57"/>
      <c r="M68" s="57"/>
      <c r="N68" s="57"/>
      <c r="O68" s="57"/>
      <c r="P68" s="57"/>
      <c r="Q68" s="62" t="n">
        <f aca="false">AVERAGE(Q65:Q67)</f>
        <v>14.0152573627939</v>
      </c>
    </row>
    <row r="69" customFormat="false" ht="15" hidden="false" customHeight="false" outlineLevel="0" collapsed="false">
      <c r="A69" s="48" t="s">
        <v>88</v>
      </c>
      <c r="B69" s="48"/>
      <c r="C69" s="48"/>
      <c r="D69" s="48"/>
      <c r="E69" s="48"/>
      <c r="F69" s="48"/>
      <c r="G69" s="48"/>
      <c r="H69" s="48"/>
      <c r="J69" s="63" t="s">
        <v>89</v>
      </c>
      <c r="K69" s="63"/>
      <c r="L69" s="63"/>
      <c r="M69" s="63"/>
      <c r="N69" s="63"/>
      <c r="O69" s="63"/>
      <c r="P69" s="63"/>
      <c r="Q69" s="63"/>
    </row>
    <row r="70" customFormat="false" ht="15" hidden="false" customHeight="false" outlineLevel="0" collapsed="false">
      <c r="A70" s="25" t="s">
        <v>66</v>
      </c>
      <c r="B70" s="50" t="n">
        <v>22.35</v>
      </c>
      <c r="C70" s="50" t="n">
        <v>64.7</v>
      </c>
      <c r="D70" s="50" t="n">
        <v>60.16</v>
      </c>
      <c r="E70" s="51" t="n">
        <f aca="false">SUM(C70-B70)</f>
        <v>42.35</v>
      </c>
      <c r="F70" s="51" t="n">
        <f aca="false">SUM(D70-B70)</f>
        <v>37.81</v>
      </c>
      <c r="G70" s="51" t="n">
        <f aca="false">SUM(E70-F70)</f>
        <v>4.54000000000001</v>
      </c>
      <c r="H70" s="51" t="n">
        <f aca="false">SUM(C70-D70)*100/F70</f>
        <v>12.0074054482941</v>
      </c>
      <c r="J70" s="49" t="s">
        <v>66</v>
      </c>
      <c r="K70" s="44" t="n">
        <v>22.35</v>
      </c>
      <c r="L70" s="44" t="n">
        <v>67.65</v>
      </c>
      <c r="M70" s="44" t="n">
        <v>63.06</v>
      </c>
      <c r="N70" s="61" t="n">
        <f aca="false">SUM(L70-K70)</f>
        <v>45.3</v>
      </c>
      <c r="O70" s="61" t="n">
        <f aca="false">SUM(M70-K70)</f>
        <v>40.71</v>
      </c>
      <c r="P70" s="61" t="n">
        <f aca="false">SUM(N70-O70)</f>
        <v>4.59</v>
      </c>
      <c r="Q70" s="61" t="n">
        <f aca="false">SUM(L70-M70)*100/O70</f>
        <v>11.2748710390568</v>
      </c>
    </row>
    <row r="71" customFormat="false" ht="15" hidden="false" customHeight="false" outlineLevel="0" collapsed="false">
      <c r="A71" s="53" t="s">
        <v>67</v>
      </c>
      <c r="B71" s="50" t="n">
        <v>28.25</v>
      </c>
      <c r="C71" s="50" t="n">
        <v>65.95</v>
      </c>
      <c r="D71" s="50" t="n">
        <v>61.2</v>
      </c>
      <c r="E71" s="51" t="n">
        <f aca="false">SUM(C71-B71)</f>
        <v>37.7</v>
      </c>
      <c r="F71" s="51" t="n">
        <f aca="false">SUM(D71-B71)</f>
        <v>32.95</v>
      </c>
      <c r="G71" s="51" t="n">
        <f aca="false">SUM(E71-F71)</f>
        <v>4.75</v>
      </c>
      <c r="H71" s="51" t="n">
        <f aca="false">SUM(C71-D71)*100/F71</f>
        <v>14.4157814871017</v>
      </c>
      <c r="J71" s="52" t="s">
        <v>67</v>
      </c>
      <c r="K71" s="44" t="n">
        <v>28.25</v>
      </c>
      <c r="L71" s="44" t="n">
        <v>70.9</v>
      </c>
      <c r="M71" s="44" t="n">
        <v>65.95</v>
      </c>
      <c r="N71" s="61" t="n">
        <f aca="false">SUM(L71-K71)</f>
        <v>42.65</v>
      </c>
      <c r="O71" s="61" t="n">
        <f aca="false">SUM(M71-K71)</f>
        <v>37.7</v>
      </c>
      <c r="P71" s="61" t="n">
        <f aca="false">SUM(N71-O71)</f>
        <v>4.95</v>
      </c>
      <c r="Q71" s="61" t="n">
        <f aca="false">SUM(L71-M71)*100/O71</f>
        <v>13.1299734748011</v>
      </c>
    </row>
    <row r="72" customFormat="false" ht="15" hidden="false" customHeight="false" outlineLevel="0" collapsed="false">
      <c r="A72" s="25" t="s">
        <v>68</v>
      </c>
      <c r="B72" s="50" t="n">
        <v>22.2</v>
      </c>
      <c r="C72" s="50" t="n">
        <v>70.95</v>
      </c>
      <c r="D72" s="50" t="n">
        <v>65.06</v>
      </c>
      <c r="E72" s="51" t="n">
        <f aca="false">SUM(C72-B72)</f>
        <v>48.75</v>
      </c>
      <c r="F72" s="51" t="n">
        <f aca="false">D72-B72</f>
        <v>42.86</v>
      </c>
      <c r="G72" s="51" t="n">
        <f aca="false">SUM(E72-F72)</f>
        <v>5.89</v>
      </c>
      <c r="H72" s="51" t="n">
        <f aca="false">SUM(C72-D72)*100/F72</f>
        <v>13.7424171721885</v>
      </c>
      <c r="J72" s="49" t="s">
        <v>68</v>
      </c>
      <c r="K72" s="44" t="n">
        <v>22.2</v>
      </c>
      <c r="L72" s="44" t="n">
        <v>69.45</v>
      </c>
      <c r="M72" s="44" t="n">
        <v>64.84</v>
      </c>
      <c r="N72" s="61" t="n">
        <f aca="false">SUM(L72-K72)</f>
        <v>47.25</v>
      </c>
      <c r="O72" s="61" t="n">
        <f aca="false">M72-K72</f>
        <v>42.64</v>
      </c>
      <c r="P72" s="61" t="n">
        <f aca="false">SUM(N72-O72)</f>
        <v>4.61</v>
      </c>
      <c r="Q72" s="61" t="n">
        <f aca="false">SUM(L72-M72)*100/O72</f>
        <v>10.8114446529081</v>
      </c>
    </row>
    <row r="73" customFormat="false" ht="15" hidden="false" customHeight="false" outlineLevel="0" collapsed="false">
      <c r="A73" s="59" t="s">
        <v>85</v>
      </c>
      <c r="B73" s="59"/>
      <c r="C73" s="59"/>
      <c r="D73" s="59"/>
      <c r="E73" s="59"/>
      <c r="F73" s="59"/>
      <c r="G73" s="59"/>
      <c r="H73" s="60" t="n">
        <f aca="false">AVERAGE(H70:H72)</f>
        <v>13.3885347025281</v>
      </c>
      <c r="J73" s="57" t="s">
        <v>85</v>
      </c>
      <c r="K73" s="57"/>
      <c r="L73" s="57"/>
      <c r="M73" s="57"/>
      <c r="N73" s="57"/>
      <c r="O73" s="57"/>
      <c r="P73" s="57"/>
      <c r="Q73" s="62" t="n">
        <f aca="false">AVERAGE(Q70:Q72)</f>
        <v>11.7387630555886</v>
      </c>
    </row>
    <row r="74" customFormat="false" ht="15" hidden="false" customHeight="false" outlineLevel="0" collapsed="false">
      <c r="A74" s="48" t="s">
        <v>90</v>
      </c>
      <c r="B74" s="48"/>
      <c r="C74" s="48"/>
      <c r="D74" s="48"/>
      <c r="E74" s="48"/>
      <c r="F74" s="48"/>
      <c r="G74" s="48"/>
      <c r="H74" s="48"/>
      <c r="J74" s="48" t="s">
        <v>91</v>
      </c>
      <c r="K74" s="48"/>
      <c r="L74" s="48"/>
      <c r="M74" s="48"/>
      <c r="N74" s="48"/>
      <c r="O74" s="48"/>
      <c r="P74" s="48"/>
      <c r="Q74" s="48"/>
    </row>
    <row r="75" customFormat="false" ht="15" hidden="false" customHeight="false" outlineLevel="0" collapsed="false">
      <c r="A75" s="25" t="s">
        <v>66</v>
      </c>
      <c r="B75" s="50" t="n">
        <v>22.35</v>
      </c>
      <c r="C75" s="50" t="n">
        <v>69</v>
      </c>
      <c r="D75" s="50" t="n">
        <v>63</v>
      </c>
      <c r="E75" s="51" t="n">
        <f aca="false">SUM(C75-B75)</f>
        <v>46.65</v>
      </c>
      <c r="F75" s="51" t="n">
        <f aca="false">SUM(D75-B75)</f>
        <v>40.65</v>
      </c>
      <c r="G75" s="51" t="n">
        <f aca="false">SUM(E75-F75)</f>
        <v>6</v>
      </c>
      <c r="H75" s="51" t="n">
        <f aca="false">SUM(C75-D75)*100/F75</f>
        <v>14.760147601476</v>
      </c>
      <c r="J75" s="49" t="s">
        <v>66</v>
      </c>
      <c r="K75" s="44" t="n">
        <v>22.35</v>
      </c>
      <c r="L75" s="44" t="n">
        <v>68.6</v>
      </c>
      <c r="M75" s="44" t="n">
        <v>62.7</v>
      </c>
      <c r="N75" s="61" t="n">
        <f aca="false">SUM(L75-K75)</f>
        <v>46.25</v>
      </c>
      <c r="O75" s="61" t="n">
        <f aca="false">SUM(M75-K75)</f>
        <v>40.35</v>
      </c>
      <c r="P75" s="61" t="n">
        <f aca="false">SUM(N75-O75)</f>
        <v>5.89999999999999</v>
      </c>
      <c r="Q75" s="61" t="n">
        <f aca="false">SUM(L75-M75)*100/O75</f>
        <v>14.6220570012391</v>
      </c>
    </row>
    <row r="76" customFormat="false" ht="15" hidden="false" customHeight="false" outlineLevel="0" collapsed="false">
      <c r="A76" s="64" t="s">
        <v>67</v>
      </c>
      <c r="B76" s="55" t="n">
        <v>28.25</v>
      </c>
      <c r="C76" s="55" t="n">
        <v>81.15</v>
      </c>
      <c r="D76" s="55" t="n">
        <v>72.8</v>
      </c>
      <c r="E76" s="56" t="n">
        <f aca="false">SUM(C76-B76)</f>
        <v>52.9</v>
      </c>
      <c r="F76" s="56" t="n">
        <f aca="false">SUM(D76-B76)</f>
        <v>44.55</v>
      </c>
      <c r="G76" s="56" t="n">
        <f aca="false">SUM(E76-F76)</f>
        <v>8.35000000000001</v>
      </c>
      <c r="H76" s="56" t="n">
        <f aca="false">SUM(C76-D76)*100/F76</f>
        <v>18.7429854096521</v>
      </c>
      <c r="J76" s="52" t="s">
        <v>67</v>
      </c>
      <c r="K76" s="44" t="n">
        <v>28.25</v>
      </c>
      <c r="L76" s="44" t="n">
        <v>75.25</v>
      </c>
      <c r="M76" s="44" t="n">
        <v>70.85</v>
      </c>
      <c r="N76" s="61" t="n">
        <f aca="false">SUM(L76-K76)</f>
        <v>47</v>
      </c>
      <c r="O76" s="61" t="n">
        <f aca="false">SUM(M76-K76)</f>
        <v>42.6</v>
      </c>
      <c r="P76" s="61" t="n">
        <f aca="false">SUM(N76-O76)</f>
        <v>4.40000000000001</v>
      </c>
      <c r="Q76" s="61" t="n">
        <f aca="false">SUM(L76-M76)*100/O76</f>
        <v>10.3286384976526</v>
      </c>
    </row>
    <row r="77" customFormat="false" ht="15" hidden="false" customHeight="false" outlineLevel="0" collapsed="false">
      <c r="A77" s="25" t="s">
        <v>68</v>
      </c>
      <c r="B77" s="50" t="n">
        <v>22.2</v>
      </c>
      <c r="C77" s="50" t="n">
        <v>69.4</v>
      </c>
      <c r="D77" s="50" t="n">
        <v>64.08</v>
      </c>
      <c r="E77" s="51" t="n">
        <f aca="false">SUM(C77-B77)</f>
        <v>47.2</v>
      </c>
      <c r="F77" s="51" t="n">
        <f aca="false">D77-B77</f>
        <v>41.88</v>
      </c>
      <c r="G77" s="51" t="n">
        <f aca="false">SUM(E77-F77)</f>
        <v>5.32000000000001</v>
      </c>
      <c r="H77" s="51" t="n">
        <f aca="false">SUM(C77-D77)*100/F77</f>
        <v>12.7029608404967</v>
      </c>
      <c r="J77" s="49" t="s">
        <v>68</v>
      </c>
      <c r="K77" s="44" t="n">
        <v>22.2</v>
      </c>
      <c r="L77" s="44" t="n">
        <v>78.8</v>
      </c>
      <c r="M77" s="44" t="n">
        <v>76.45</v>
      </c>
      <c r="N77" s="61" t="n">
        <f aca="false">SUM(L77-K77)</f>
        <v>56.6</v>
      </c>
      <c r="O77" s="61" t="n">
        <f aca="false">M77-K77</f>
        <v>54.25</v>
      </c>
      <c r="P77" s="61" t="n">
        <f aca="false">SUM(N77-O77)</f>
        <v>2.34999999999999</v>
      </c>
      <c r="Q77" s="61" t="n">
        <f aca="false">SUM(L77-M77)*100/O77</f>
        <v>4.33179723502303</v>
      </c>
    </row>
    <row r="78" customFormat="false" ht="15" hidden="false" customHeight="false" outlineLevel="0" collapsed="false">
      <c r="A78" s="59" t="s">
        <v>85</v>
      </c>
      <c r="B78" s="59"/>
      <c r="C78" s="59"/>
      <c r="D78" s="59"/>
      <c r="E78" s="59"/>
      <c r="F78" s="59"/>
      <c r="G78" s="59"/>
      <c r="H78" s="60" t="n">
        <f aca="false">AVERAGE(H75:H77)</f>
        <v>15.4020312838749</v>
      </c>
      <c r="J78" s="57" t="s">
        <v>85</v>
      </c>
      <c r="K78" s="57"/>
      <c r="L78" s="57"/>
      <c r="M78" s="57"/>
      <c r="N78" s="57"/>
      <c r="O78" s="57"/>
      <c r="P78" s="57"/>
      <c r="Q78" s="62" t="n">
        <f aca="false">AVERAGE(Q75:Q77)</f>
        <v>9.76083091130492</v>
      </c>
    </row>
    <row r="79" customFormat="false" ht="15" hidden="false" customHeight="false" outlineLevel="0" collapsed="false">
      <c r="A79" s="48" t="s">
        <v>92</v>
      </c>
      <c r="B79" s="48"/>
      <c r="C79" s="48"/>
      <c r="D79" s="48"/>
      <c r="E79" s="48"/>
      <c r="F79" s="48"/>
      <c r="G79" s="48"/>
      <c r="H79" s="48"/>
      <c r="J79" s="63" t="s">
        <v>93</v>
      </c>
      <c r="K79" s="63"/>
      <c r="L79" s="63"/>
      <c r="M79" s="63"/>
      <c r="N79" s="63"/>
      <c r="O79" s="63"/>
      <c r="P79" s="63"/>
      <c r="Q79" s="63"/>
    </row>
    <row r="80" customFormat="false" ht="15" hidden="false" customHeight="false" outlineLevel="0" collapsed="false">
      <c r="A80" s="25" t="s">
        <v>66</v>
      </c>
      <c r="B80" s="50" t="n">
        <v>22.35</v>
      </c>
      <c r="C80" s="50" t="n">
        <v>74.75</v>
      </c>
      <c r="D80" s="50" t="n">
        <v>68.92</v>
      </c>
      <c r="E80" s="51" t="n">
        <f aca="false">SUM(C80-B80)</f>
        <v>52.4</v>
      </c>
      <c r="F80" s="51" t="n">
        <f aca="false">SUM(D80-B80)</f>
        <v>46.57</v>
      </c>
      <c r="G80" s="51" t="n">
        <f aca="false">SUM(E80-F80)</f>
        <v>5.83</v>
      </c>
      <c r="H80" s="51" t="n">
        <f aca="false">SUM(C80-D80)*100/F80</f>
        <v>12.5187889199055</v>
      </c>
      <c r="J80" s="49" t="s">
        <v>66</v>
      </c>
      <c r="K80" s="44" t="n">
        <v>22.35</v>
      </c>
      <c r="L80" s="44" t="n">
        <v>70.1</v>
      </c>
      <c r="M80" s="44" t="n">
        <v>64.88</v>
      </c>
      <c r="N80" s="61" t="n">
        <f aca="false">SUM(L80-K80)</f>
        <v>47.75</v>
      </c>
      <c r="O80" s="61" t="n">
        <f aca="false">SUM(M80-K80)</f>
        <v>42.53</v>
      </c>
      <c r="P80" s="61" t="n">
        <f aca="false">SUM(N80-O80)</f>
        <v>5.22</v>
      </c>
      <c r="Q80" s="61" t="n">
        <f aca="false">SUM(L80-M80)*100/O80</f>
        <v>12.2736891605925</v>
      </c>
    </row>
    <row r="81" customFormat="false" ht="15" hidden="false" customHeight="false" outlineLevel="0" collapsed="false">
      <c r="A81" s="53" t="s">
        <v>67</v>
      </c>
      <c r="B81" s="44" t="n">
        <v>28.25</v>
      </c>
      <c r="C81" s="50" t="n">
        <v>70.25</v>
      </c>
      <c r="D81" s="50" t="n">
        <v>65.22</v>
      </c>
      <c r="E81" s="51" t="n">
        <f aca="false">SUM(C81-B81)</f>
        <v>42</v>
      </c>
      <c r="F81" s="51" t="n">
        <f aca="false">SUM(D81-B81)</f>
        <v>36.97</v>
      </c>
      <c r="G81" s="51" t="n">
        <f aca="false">SUM(E81-F81)</f>
        <v>5.03</v>
      </c>
      <c r="H81" s="51" t="n">
        <f aca="false">SUM(C81-D81)*100/F81</f>
        <v>13.6056261833919</v>
      </c>
      <c r="J81" s="64" t="s">
        <v>67</v>
      </c>
      <c r="K81" s="55" t="n">
        <v>28.25</v>
      </c>
      <c r="L81" s="55" t="n">
        <v>70</v>
      </c>
      <c r="M81" s="55" t="n">
        <v>59.75</v>
      </c>
      <c r="N81" s="56" t="n">
        <f aca="false">SUM(L81-K81)</f>
        <v>41.75</v>
      </c>
      <c r="O81" s="56" t="n">
        <f aca="false">SUM(M81-K81)</f>
        <v>31.5</v>
      </c>
      <c r="P81" s="56" t="n">
        <f aca="false">SUM(N81-O81)</f>
        <v>10.25</v>
      </c>
      <c r="Q81" s="56" t="n">
        <f aca="false">SUM(L81-M81)*100/O81</f>
        <v>32.5396825396825</v>
      </c>
    </row>
    <row r="82" customFormat="false" ht="15" hidden="false" customHeight="false" outlineLevel="0" collapsed="false">
      <c r="A82" s="25" t="s">
        <v>68</v>
      </c>
      <c r="B82" s="55" t="n">
        <v>22.2</v>
      </c>
      <c r="C82" s="55" t="n">
        <v>74.7</v>
      </c>
      <c r="D82" s="55" t="n">
        <v>67.7</v>
      </c>
      <c r="E82" s="56" t="n">
        <f aca="false">SUM(C82-B82)</f>
        <v>52.5</v>
      </c>
      <c r="F82" s="56" t="n">
        <f aca="false">D82-B82</f>
        <v>45.5</v>
      </c>
      <c r="G82" s="56" t="n">
        <f aca="false">SUM(E82-F82)</f>
        <v>7</v>
      </c>
      <c r="H82" s="56" t="n">
        <f aca="false">SUM(C82-D82)*100/F82</f>
        <v>15.3846153846154</v>
      </c>
      <c r="J82" s="49" t="s">
        <v>68</v>
      </c>
      <c r="K82" s="44" t="n">
        <v>22.2</v>
      </c>
      <c r="L82" s="44" t="n">
        <v>74.7</v>
      </c>
      <c r="M82" s="44" t="n">
        <v>60.75</v>
      </c>
      <c r="N82" s="61" t="n">
        <f aca="false">SUM(L82-K82)</f>
        <v>52.5</v>
      </c>
      <c r="O82" s="61" t="n">
        <f aca="false">M82-K82</f>
        <v>38.55</v>
      </c>
      <c r="P82" s="61" t="n">
        <f aca="false">SUM(N82-O82)</f>
        <v>13.95</v>
      </c>
      <c r="Q82" s="61" t="n">
        <f aca="false">SUM(L82-M82)*100/O82</f>
        <v>36.1867704280156</v>
      </c>
    </row>
    <row r="83" customFormat="false" ht="15" hidden="false" customHeight="false" outlineLevel="0" collapsed="false">
      <c r="A83" s="59" t="s">
        <v>85</v>
      </c>
      <c r="B83" s="59"/>
      <c r="C83" s="59"/>
      <c r="D83" s="59"/>
      <c r="E83" s="59"/>
      <c r="F83" s="59"/>
      <c r="G83" s="59"/>
      <c r="H83" s="60" t="n">
        <f aca="false">AVERAGE(H80:H82)</f>
        <v>13.8363434959709</v>
      </c>
      <c r="J83" s="57" t="s">
        <v>85</v>
      </c>
      <c r="K83" s="57"/>
      <c r="L83" s="57"/>
      <c r="M83" s="57"/>
      <c r="N83" s="57"/>
      <c r="O83" s="57"/>
      <c r="P83" s="57"/>
      <c r="Q83" s="62" t="n">
        <f aca="false">AVERAGE(Q80:Q82)</f>
        <v>27.0000473760969</v>
      </c>
    </row>
    <row r="84" customFormat="false" ht="15" hidden="false" customHeight="false" outlineLevel="0" collapsed="false">
      <c r="A84" s="48" t="s">
        <v>94</v>
      </c>
      <c r="B84" s="48"/>
      <c r="C84" s="48"/>
      <c r="D84" s="48"/>
      <c r="E84" s="48"/>
      <c r="F84" s="48"/>
      <c r="G84" s="48"/>
      <c r="H84" s="48"/>
    </row>
    <row r="85" customFormat="false" ht="15" hidden="false" customHeight="false" outlineLevel="0" collapsed="false">
      <c r="A85" s="54" t="s">
        <v>66</v>
      </c>
      <c r="B85" s="55" t="n">
        <v>22.35</v>
      </c>
      <c r="C85" s="55" t="n">
        <v>74.9</v>
      </c>
      <c r="D85" s="55" t="n">
        <v>68.95</v>
      </c>
      <c r="E85" s="56" t="n">
        <f aca="false">SUM(C85-B85)</f>
        <v>52.55</v>
      </c>
      <c r="F85" s="56" t="n">
        <f aca="false">SUM(D85-B85)</f>
        <v>46.6</v>
      </c>
      <c r="G85" s="56" t="n">
        <f aca="false">SUM(E85-F85)</f>
        <v>5.95</v>
      </c>
      <c r="H85" s="56" t="n">
        <f aca="false">SUM(C85-D85)*100/F85</f>
        <v>12.7682403433476</v>
      </c>
    </row>
    <row r="86" customFormat="false" ht="15" hidden="false" customHeight="false" outlineLevel="0" collapsed="false">
      <c r="A86" s="65" t="s">
        <v>67</v>
      </c>
      <c r="B86" s="66" t="n">
        <v>28.25</v>
      </c>
      <c r="C86" s="66" t="n">
        <v>75.25</v>
      </c>
      <c r="D86" s="66" t="n">
        <v>69.14</v>
      </c>
      <c r="E86" s="67" t="n">
        <f aca="false">SUM(C86-B86)</f>
        <v>47</v>
      </c>
      <c r="F86" s="67" t="n">
        <f aca="false">SUM(D86-B86)</f>
        <v>40.89</v>
      </c>
      <c r="G86" s="67" t="n">
        <f aca="false">SUM(E86-F86)</f>
        <v>6.11</v>
      </c>
      <c r="H86" s="67" t="n">
        <f aca="false">SUM(C86-D86)*100/F86</f>
        <v>14.9425287356322</v>
      </c>
    </row>
    <row r="87" customFormat="false" ht="15" hidden="false" customHeight="false" outlineLevel="0" collapsed="false">
      <c r="A87" s="54" t="s">
        <v>68</v>
      </c>
      <c r="B87" s="55" t="n">
        <v>22.2</v>
      </c>
      <c r="C87" s="55" t="n">
        <v>81</v>
      </c>
      <c r="D87" s="55" t="n">
        <v>75.35</v>
      </c>
      <c r="E87" s="56" t="n">
        <f aca="false">SUM(C87-B87)</f>
        <v>58.8</v>
      </c>
      <c r="F87" s="56" t="n">
        <f aca="false">D87-B87</f>
        <v>53.15</v>
      </c>
      <c r="G87" s="56" t="n">
        <f aca="false">SUM(E87-F87)</f>
        <v>5.65000000000001</v>
      </c>
      <c r="H87" s="56" t="n">
        <f aca="false">SUM(C87-D87)*100/F87</f>
        <v>10.6302916274694</v>
      </c>
    </row>
    <row r="88" customFormat="false" ht="15" hidden="false" customHeight="false" outlineLevel="0" collapsed="false">
      <c r="A88" s="59" t="s">
        <v>85</v>
      </c>
      <c r="B88" s="59"/>
      <c r="C88" s="59"/>
      <c r="D88" s="59"/>
      <c r="E88" s="59"/>
      <c r="F88" s="59"/>
      <c r="G88" s="59"/>
      <c r="H88" s="60" t="n">
        <f aca="false">AVERAGE(H85:H87)</f>
        <v>12.7803535688164</v>
      </c>
    </row>
    <row r="91" customFormat="false" ht="90" hidden="false" customHeight="false" outlineLevel="0" collapsed="false">
      <c r="A91" s="47" t="s">
        <v>95</v>
      </c>
      <c r="B91" s="47" t="s">
        <v>61</v>
      </c>
      <c r="C91" s="47" t="s">
        <v>96</v>
      </c>
      <c r="D91" s="47" t="s">
        <v>97</v>
      </c>
      <c r="E91" s="47" t="s">
        <v>98</v>
      </c>
      <c r="F91" s="47" t="s">
        <v>99</v>
      </c>
      <c r="J91" s="47" t="s">
        <v>95</v>
      </c>
      <c r="K91" s="47" t="s">
        <v>61</v>
      </c>
      <c r="L91" s="47" t="s">
        <v>96</v>
      </c>
      <c r="M91" s="47" t="s">
        <v>97</v>
      </c>
      <c r="N91" s="47" t="s">
        <v>98</v>
      </c>
      <c r="O91" s="47" t="s">
        <v>99</v>
      </c>
    </row>
    <row r="92" customFormat="false" ht="15" hidden="false" customHeight="false" outlineLevel="0" collapsed="false">
      <c r="A92" s="48" t="s">
        <v>100</v>
      </c>
      <c r="B92" s="48"/>
      <c r="C92" s="48"/>
      <c r="D92" s="48"/>
      <c r="E92" s="48"/>
      <c r="F92" s="48"/>
      <c r="J92" s="48" t="s">
        <v>101</v>
      </c>
      <c r="K92" s="48"/>
      <c r="L92" s="48"/>
      <c r="M92" s="48"/>
      <c r="N92" s="48"/>
      <c r="O92" s="48"/>
    </row>
    <row r="93" customFormat="false" ht="15" hidden="false" customHeight="false" outlineLevel="0" collapsed="false">
      <c r="A93" s="25" t="s">
        <v>66</v>
      </c>
      <c r="B93" s="16" t="n">
        <v>21.4876033057851</v>
      </c>
      <c r="C93" s="68" t="n">
        <v>8.2</v>
      </c>
      <c r="D93" s="69" t="n">
        <v>1.19355991831703</v>
      </c>
      <c r="E93" s="39" t="n">
        <v>10</v>
      </c>
      <c r="F93" s="50" t="n">
        <f aca="false">0.1*(B93-C93)*D93*E93</f>
        <v>15.859550716282</v>
      </c>
      <c r="J93" s="25" t="s">
        <v>66</v>
      </c>
      <c r="K93" s="16" t="n">
        <f aca="false">(H85+Q60)/2</f>
        <v>12.5209647519701</v>
      </c>
      <c r="L93" s="68" t="n">
        <v>8.2</v>
      </c>
      <c r="M93" s="69" t="n">
        <v>1.19355991831703</v>
      </c>
      <c r="N93" s="39" t="n">
        <v>10</v>
      </c>
      <c r="O93" s="50" t="n">
        <f aca="false">0.1*(K93-L93)*M93*N93</f>
        <v>5.15733033641217</v>
      </c>
    </row>
    <row r="94" customFormat="false" ht="15" hidden="false" customHeight="false" outlineLevel="0" collapsed="false">
      <c r="A94" s="53" t="s">
        <v>67</v>
      </c>
      <c r="B94" s="16" t="n">
        <v>23.7918215613383</v>
      </c>
      <c r="C94" s="68" t="n">
        <v>9.4</v>
      </c>
      <c r="D94" s="69" t="n">
        <v>1.27342615251584</v>
      </c>
      <c r="E94" s="39" t="n">
        <v>10</v>
      </c>
      <c r="F94" s="50" t="n">
        <f aca="false">0.1*(B94-C94)*D94*E94</f>
        <v>18.3269219585495</v>
      </c>
      <c r="J94" s="53" t="s">
        <v>67</v>
      </c>
      <c r="K94" s="16" t="n">
        <f aca="false">(H86+Q61)/2</f>
        <v>14.4600713566231</v>
      </c>
      <c r="L94" s="68" t="n">
        <v>9.4</v>
      </c>
      <c r="M94" s="69" t="n">
        <v>1.27342615251584</v>
      </c>
      <c r="N94" s="39" t="n">
        <v>10</v>
      </c>
      <c r="O94" s="50" t="n">
        <f aca="false">0.1*(K94-L94)*M94*N94</f>
        <v>6.44362719912014</v>
      </c>
    </row>
    <row r="95" customFormat="false" ht="15" hidden="false" customHeight="false" outlineLevel="0" collapsed="false">
      <c r="A95" s="25" t="s">
        <v>68</v>
      </c>
      <c r="B95" s="16" t="n">
        <v>33.6437718277066</v>
      </c>
      <c r="C95" s="68" t="n">
        <v>9.1</v>
      </c>
      <c r="D95" s="69" t="n">
        <v>1.35836864318066</v>
      </c>
      <c r="E95" s="39" t="n">
        <v>10</v>
      </c>
      <c r="F95" s="50" t="n">
        <f aca="false">0.1*(B95-C95)*D95*E95</f>
        <v>33.3394900361375</v>
      </c>
      <c r="J95" s="25" t="s">
        <v>68</v>
      </c>
      <c r="K95" s="16" t="n">
        <f aca="false">(H87+Q62)/2</f>
        <v>11.4103839089728</v>
      </c>
      <c r="L95" s="68" t="n">
        <v>9.1</v>
      </c>
      <c r="M95" s="69" t="n">
        <v>1.35836864318066</v>
      </c>
      <c r="N95" s="39" t="n">
        <v>10</v>
      </c>
      <c r="O95" s="50" t="n">
        <f aca="false">0.1*(K95-L95)*M95*N95</f>
        <v>3.13835305565781</v>
      </c>
    </row>
    <row r="96" customFormat="false" ht="15" hidden="false" customHeight="false" outlineLevel="0" collapsed="false">
      <c r="A96" s="59" t="s">
        <v>102</v>
      </c>
      <c r="B96" s="59"/>
      <c r="C96" s="59"/>
      <c r="D96" s="59"/>
      <c r="E96" s="59"/>
      <c r="F96" s="10" t="n">
        <f aca="false">SUM(F93:F95)</f>
        <v>67.525962710969</v>
      </c>
      <c r="J96" s="59" t="s">
        <v>102</v>
      </c>
      <c r="K96" s="59"/>
      <c r="L96" s="59"/>
      <c r="M96" s="59"/>
      <c r="N96" s="59"/>
      <c r="O96" s="10" t="n">
        <f aca="false">SUM(O93:O95)</f>
        <v>14.7393105911901</v>
      </c>
    </row>
    <row r="97" customFormat="false" ht="15" hidden="false" customHeight="false" outlineLevel="0" collapsed="false">
      <c r="A97" s="48" t="s">
        <v>103</v>
      </c>
      <c r="B97" s="48"/>
      <c r="C97" s="48"/>
      <c r="D97" s="48"/>
      <c r="E97" s="48"/>
      <c r="F97" s="48"/>
      <c r="J97" s="48" t="s">
        <v>104</v>
      </c>
      <c r="K97" s="48"/>
      <c r="L97" s="48"/>
      <c r="M97" s="48"/>
      <c r="N97" s="48"/>
      <c r="O97" s="48"/>
    </row>
    <row r="98" customFormat="false" ht="15" hidden="false" customHeight="false" outlineLevel="0" collapsed="false">
      <c r="A98" s="25" t="s">
        <v>66</v>
      </c>
      <c r="B98" s="16" t="n">
        <v>12.2736891605925</v>
      </c>
      <c r="C98" s="68" t="n">
        <v>8.2</v>
      </c>
      <c r="D98" s="69" t="n">
        <v>1.19355991831703</v>
      </c>
      <c r="E98" s="39" t="n">
        <v>10</v>
      </c>
      <c r="F98" s="50" t="n">
        <f aca="false">0.1*(B98-C98)*D98*E98</f>
        <v>4.86219210176578</v>
      </c>
      <c r="J98" s="25" t="s">
        <v>66</v>
      </c>
      <c r="K98" s="16" t="n">
        <f aca="false">(Q65+Q70)/2</f>
        <v>13.6731498052427</v>
      </c>
      <c r="L98" s="68" t="n">
        <v>8.2</v>
      </c>
      <c r="M98" s="69" t="n">
        <v>1.19355991831703</v>
      </c>
      <c r="N98" s="39" t="n">
        <v>10</v>
      </c>
      <c r="O98" s="50" t="n">
        <f aca="false">0.1*(K98-L98)*M98*N98</f>
        <v>6.53253223448228</v>
      </c>
    </row>
    <row r="99" customFormat="false" ht="15" hidden="false" customHeight="false" outlineLevel="0" collapsed="false">
      <c r="A99" s="53" t="s">
        <v>67</v>
      </c>
      <c r="B99" s="16" t="n">
        <v>12.6807563959956</v>
      </c>
      <c r="C99" s="68" t="n">
        <v>9.4</v>
      </c>
      <c r="D99" s="69" t="n">
        <v>1.27342615251584</v>
      </c>
      <c r="E99" s="39" t="n">
        <v>10</v>
      </c>
      <c r="F99" s="50" t="n">
        <f aca="false">0.1*(B99-C99)*D99*E99</f>
        <v>4.17780099469435</v>
      </c>
      <c r="J99" s="53" t="s">
        <v>67</v>
      </c>
      <c r="K99" s="16" t="n">
        <f aca="false">(Q66+Q71)/2</f>
        <v>13.7155826203908</v>
      </c>
      <c r="L99" s="68" t="n">
        <v>9.4</v>
      </c>
      <c r="M99" s="69" t="n">
        <v>1.27342615251584</v>
      </c>
      <c r="N99" s="39" t="n">
        <v>10</v>
      </c>
      <c r="O99" s="50" t="n">
        <f aca="false">0.1*(K99-L99)*M99*N99</f>
        <v>5.49557577214845</v>
      </c>
    </row>
    <row r="100" customFormat="false" ht="15" hidden="false" customHeight="false" outlineLevel="0" collapsed="false">
      <c r="A100" s="25" t="s">
        <v>68</v>
      </c>
      <c r="B100" s="16" t="n">
        <v>12.1762948207171</v>
      </c>
      <c r="C100" s="68" t="n">
        <v>9.1</v>
      </c>
      <c r="D100" s="69" t="n">
        <v>1.35836864318066</v>
      </c>
      <c r="E100" s="39" t="n">
        <v>10</v>
      </c>
      <c r="F100" s="50" t="n">
        <f aca="false">0.1*(B100-C100)*D100*E100</f>
        <v>4.17874242164122</v>
      </c>
      <c r="J100" s="25" t="s">
        <v>68</v>
      </c>
      <c r="K100" s="16" t="n">
        <f aca="false">(Q67+Q72)/2</f>
        <v>11.2422982019404</v>
      </c>
      <c r="L100" s="68" t="n">
        <v>9.1</v>
      </c>
      <c r="M100" s="69" t="n">
        <v>1.35836864318066</v>
      </c>
      <c r="N100" s="39" t="n">
        <v>10</v>
      </c>
      <c r="O100" s="50" t="n">
        <f aca="false">0.1*(K100-L100)*M100*N100</f>
        <v>2.91003070185816</v>
      </c>
    </row>
    <row r="101" customFormat="false" ht="15" hidden="false" customHeight="false" outlineLevel="0" collapsed="false">
      <c r="A101" s="59" t="s">
        <v>102</v>
      </c>
      <c r="B101" s="59"/>
      <c r="C101" s="59"/>
      <c r="D101" s="59"/>
      <c r="E101" s="59"/>
      <c r="F101" s="10" t="n">
        <f aca="false">SUM(F98:F100)</f>
        <v>13.2187355181013</v>
      </c>
      <c r="J101" s="59" t="s">
        <v>102</v>
      </c>
      <c r="K101" s="59"/>
      <c r="L101" s="59"/>
      <c r="M101" s="59"/>
      <c r="N101" s="59"/>
      <c r="O101" s="10" t="n">
        <f aca="false">SUM(O98:O100)</f>
        <v>14.9381387084889</v>
      </c>
    </row>
    <row r="102" customFormat="false" ht="15" hidden="false" customHeight="false" outlineLevel="0" collapsed="false">
      <c r="A102" s="48" t="s">
        <v>105</v>
      </c>
      <c r="B102" s="48"/>
      <c r="C102" s="48"/>
      <c r="D102" s="48"/>
      <c r="E102" s="48"/>
      <c r="F102" s="48"/>
      <c r="J102" s="48" t="s">
        <v>106</v>
      </c>
      <c r="K102" s="48"/>
      <c r="L102" s="48"/>
      <c r="M102" s="48"/>
      <c r="N102" s="48"/>
      <c r="O102" s="48"/>
    </row>
    <row r="103" customFormat="false" ht="15" hidden="false" customHeight="false" outlineLevel="0" collapsed="false">
      <c r="A103" s="25" t="s">
        <v>66</v>
      </c>
      <c r="B103" s="16" t="n">
        <v>12.0074054482941</v>
      </c>
      <c r="C103" s="68" t="n">
        <v>8.2</v>
      </c>
      <c r="D103" s="69" t="n">
        <v>1.19355991831703</v>
      </c>
      <c r="E103" s="39" t="n">
        <v>10</v>
      </c>
      <c r="F103" s="50" t="n">
        <f aca="false">0.1*(B103-C103)*D103*E103</f>
        <v>4.54436653586574</v>
      </c>
      <c r="J103" s="25" t="s">
        <v>66</v>
      </c>
      <c r="K103" s="16" t="n">
        <f aca="false">(Q75+Q80)/2</f>
        <v>13.4478730809158</v>
      </c>
      <c r="L103" s="68" t="n">
        <v>8.2</v>
      </c>
      <c r="M103" s="69" t="n">
        <v>1.19355991831703</v>
      </c>
      <c r="N103" s="39" t="n">
        <v>10</v>
      </c>
      <c r="O103" s="50" t="n">
        <f aca="false">0.1*(K103-L103)*M103*N103</f>
        <v>6.26365096579603</v>
      </c>
    </row>
    <row r="104" customFormat="false" ht="15" hidden="false" customHeight="false" outlineLevel="0" collapsed="false">
      <c r="A104" s="53" t="s">
        <v>67</v>
      </c>
      <c r="B104" s="16" t="n">
        <v>14.4157814871017</v>
      </c>
      <c r="C104" s="68" t="n">
        <v>9.4</v>
      </c>
      <c r="D104" s="69" t="n">
        <v>1.27342615251584</v>
      </c>
      <c r="E104" s="39" t="n">
        <v>10</v>
      </c>
      <c r="F104" s="50" t="n">
        <f aca="false">0.1*(B104-C104)*D104*E104</f>
        <v>6.38722732098005</v>
      </c>
      <c r="J104" s="53" t="s">
        <v>67</v>
      </c>
      <c r="K104" s="16" t="n">
        <f aca="false">(Q76+Q81)/2</f>
        <v>21.4341605186676</v>
      </c>
      <c r="L104" s="68" t="n">
        <v>9.4</v>
      </c>
      <c r="M104" s="69" t="n">
        <v>1.27342615251584</v>
      </c>
      <c r="N104" s="39" t="n">
        <v>10</v>
      </c>
      <c r="O104" s="50" t="n">
        <f aca="false">0.1*(K104-L104)*M104*N104</f>
        <v>15.3246147280449</v>
      </c>
    </row>
    <row r="105" customFormat="false" ht="15" hidden="false" customHeight="false" outlineLevel="0" collapsed="false">
      <c r="A105" s="25" t="s">
        <v>68</v>
      </c>
      <c r="B105" s="16" t="n">
        <v>13.7424171721885</v>
      </c>
      <c r="C105" s="68" t="n">
        <v>9.1</v>
      </c>
      <c r="D105" s="69" t="n">
        <v>1.35836864318066</v>
      </c>
      <c r="E105" s="39" t="n">
        <v>10</v>
      </c>
      <c r="F105" s="50" t="n">
        <f aca="false">0.1*(B105-C105)*D105*E105</f>
        <v>6.30611391526431</v>
      </c>
      <c r="J105" s="25" t="s">
        <v>68</v>
      </c>
      <c r="K105" s="16" t="n">
        <f aca="false">(Q77+Q82)/2</f>
        <v>20.2592838315193</v>
      </c>
      <c r="L105" s="68" t="n">
        <v>9.1</v>
      </c>
      <c r="M105" s="69" t="n">
        <v>1.35836864318066</v>
      </c>
      <c r="N105" s="39" t="n">
        <v>10</v>
      </c>
      <c r="O105" s="50" t="n">
        <f aca="false">0.1*(K105-L105)*M105*N105</f>
        <v>15.1584212370887</v>
      </c>
    </row>
    <row r="106" customFormat="false" ht="15" hidden="false" customHeight="false" outlineLevel="0" collapsed="false">
      <c r="A106" s="59" t="s">
        <v>102</v>
      </c>
      <c r="B106" s="59"/>
      <c r="C106" s="59"/>
      <c r="D106" s="59"/>
      <c r="E106" s="59"/>
      <c r="F106" s="10" t="n">
        <f aca="false">SUM(F103:F105)</f>
        <v>17.2377077721101</v>
      </c>
      <c r="J106" s="59" t="s">
        <v>102</v>
      </c>
      <c r="K106" s="59"/>
      <c r="L106" s="59"/>
      <c r="M106" s="59"/>
      <c r="N106" s="59"/>
      <c r="O106" s="10" t="n">
        <f aca="false">SUM(O103:O105)</f>
        <v>36.7466869309296</v>
      </c>
    </row>
    <row r="107" customFormat="false" ht="15" hidden="false" customHeight="false" outlineLevel="0" collapsed="false">
      <c r="A107" s="48" t="s">
        <v>107</v>
      </c>
      <c r="B107" s="48"/>
      <c r="C107" s="48"/>
      <c r="D107" s="48"/>
      <c r="E107" s="48"/>
      <c r="F107" s="48"/>
    </row>
    <row r="108" customFormat="false" ht="15" hidden="false" customHeight="false" outlineLevel="0" collapsed="false">
      <c r="A108" s="25" t="s">
        <v>66</v>
      </c>
      <c r="B108" s="16" t="n">
        <f aca="false">(H75+H80)/2</f>
        <v>13.6394682606908</v>
      </c>
      <c r="C108" s="68" t="n">
        <v>8.2</v>
      </c>
      <c r="D108" s="69" t="n">
        <v>1.19355991831703</v>
      </c>
      <c r="E108" s="39" t="n">
        <v>10</v>
      </c>
      <c r="F108" s="50" t="n">
        <f aca="false">0.1*(B108-C108)*D108*E108</f>
        <v>6.49233129291814</v>
      </c>
    </row>
    <row r="109" customFormat="false" ht="15" hidden="false" customHeight="false" outlineLevel="0" collapsed="false">
      <c r="A109" s="53" t="s">
        <v>67</v>
      </c>
      <c r="B109" s="16" t="n">
        <f aca="false">(H76+H81)/2</f>
        <v>16.174305796522</v>
      </c>
      <c r="C109" s="68" t="n">
        <v>9.4</v>
      </c>
      <c r="D109" s="69" t="n">
        <v>1.27342615251584</v>
      </c>
      <c r="E109" s="39" t="n">
        <v>10</v>
      </c>
      <c r="F109" s="50" t="n">
        <f aca="false">0.1*(B109-C109)*D109*E109</f>
        <v>8.62657816643078</v>
      </c>
    </row>
    <row r="110" customFormat="false" ht="15" hidden="false" customHeight="false" outlineLevel="0" collapsed="false">
      <c r="A110" s="25" t="s">
        <v>68</v>
      </c>
      <c r="B110" s="16" t="n">
        <f aca="false">(H77+H82)/2</f>
        <v>14.043788112556</v>
      </c>
      <c r="C110" s="68" t="n">
        <v>9.1</v>
      </c>
      <c r="D110" s="69" t="n">
        <v>1.35836864318066</v>
      </c>
      <c r="E110" s="39" t="n">
        <v>10</v>
      </c>
      <c r="F110" s="50" t="n">
        <f aca="false">0.1*(B110-C110)*D110*E110</f>
        <v>6.7154867506254</v>
      </c>
    </row>
    <row r="111" customFormat="false" ht="15" hidden="false" customHeight="false" outlineLevel="0" collapsed="false">
      <c r="A111" s="59" t="s">
        <v>102</v>
      </c>
      <c r="B111" s="59"/>
      <c r="C111" s="59"/>
      <c r="D111" s="59"/>
      <c r="E111" s="59"/>
      <c r="F111" s="10" t="n">
        <f aca="false">SUM(F108:F110)</f>
        <v>21.8343962099743</v>
      </c>
    </row>
  </sheetData>
  <mergeCells count="55">
    <mergeCell ref="A1:D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2:I32"/>
    <mergeCell ref="K32:S32"/>
    <mergeCell ref="A36:I36"/>
    <mergeCell ref="K36:S36"/>
    <mergeCell ref="A40:I40"/>
    <mergeCell ref="K40:S40"/>
    <mergeCell ref="A44:I44"/>
    <mergeCell ref="K44:S44"/>
    <mergeCell ref="A48:I48"/>
    <mergeCell ref="A59:H59"/>
    <mergeCell ref="J59:Q59"/>
    <mergeCell ref="A63:G63"/>
    <mergeCell ref="J63:P63"/>
    <mergeCell ref="A64:H64"/>
    <mergeCell ref="J64:Q64"/>
    <mergeCell ref="A68:G68"/>
    <mergeCell ref="J68:P68"/>
    <mergeCell ref="A69:H69"/>
    <mergeCell ref="J69:Q69"/>
    <mergeCell ref="A73:G73"/>
    <mergeCell ref="J73:P73"/>
    <mergeCell ref="A74:H74"/>
    <mergeCell ref="J74:Q74"/>
    <mergeCell ref="A78:G78"/>
    <mergeCell ref="J78:P78"/>
    <mergeCell ref="A79:H79"/>
    <mergeCell ref="J79:Q79"/>
    <mergeCell ref="A83:G83"/>
    <mergeCell ref="J83:P83"/>
    <mergeCell ref="A84:H84"/>
    <mergeCell ref="A88:G88"/>
    <mergeCell ref="A92:F92"/>
    <mergeCell ref="J92:O92"/>
    <mergeCell ref="A96:E96"/>
    <mergeCell ref="J96:N96"/>
    <mergeCell ref="A97:F97"/>
    <mergeCell ref="J97:O97"/>
    <mergeCell ref="A101:E101"/>
    <mergeCell ref="J101:N101"/>
    <mergeCell ref="A102:F102"/>
    <mergeCell ref="J102:O102"/>
    <mergeCell ref="A106:E106"/>
    <mergeCell ref="J106:N106"/>
    <mergeCell ref="A107:F107"/>
    <mergeCell ref="A111:E1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42"/>
    <col collapsed="false" customWidth="true" hidden="false" outlineLevel="0" max="2" min="2" style="0" width="16.57"/>
    <col collapsed="false" customWidth="true" hidden="false" outlineLevel="0" max="3" min="3" style="0" width="43.29"/>
    <col collapsed="false" customWidth="true" hidden="false" outlineLevel="0" max="4" min="4" style="0" width="16.57"/>
    <col collapsed="false" customWidth="true" hidden="false" outlineLevel="0" max="5" min="5" style="0" width="26.57"/>
  </cols>
  <sheetData>
    <row r="1" customFormat="false" ht="15" hidden="false" customHeight="false" outlineLevel="0" collapsed="false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customFormat="false" ht="15" hidden="false" customHeight="false" outlineLevel="0" collapsed="false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customFormat="false" ht="15" hidden="false" customHeight="true" outlineLevel="0" collapsed="false">
      <c r="A3" s="71" t="s">
        <v>108</v>
      </c>
      <c r="B3" s="72" t="s">
        <v>109</v>
      </c>
      <c r="C3" s="71" t="s">
        <v>110</v>
      </c>
      <c r="D3" s="73" t="s">
        <v>111</v>
      </c>
      <c r="E3" s="74" t="s">
        <v>112</v>
      </c>
      <c r="F3" s="75" t="s">
        <v>113</v>
      </c>
      <c r="G3" s="75"/>
      <c r="H3" s="75"/>
      <c r="I3" s="75"/>
      <c r="J3" s="75"/>
      <c r="K3" s="75"/>
      <c r="L3" s="75"/>
      <c r="M3" s="75"/>
      <c r="N3" s="75"/>
      <c r="O3" s="75"/>
      <c r="P3" s="76" t="s">
        <v>19</v>
      </c>
    </row>
    <row r="4" customFormat="false" ht="15" hidden="false" customHeight="false" outlineLevel="0" collapsed="false">
      <c r="A4" s="71"/>
      <c r="B4" s="72"/>
      <c r="C4" s="71"/>
      <c r="D4" s="73"/>
      <c r="E4" s="74"/>
      <c r="F4" s="71" t="n">
        <v>1</v>
      </c>
      <c r="G4" s="71" t="n">
        <v>2</v>
      </c>
      <c r="H4" s="71" t="n">
        <v>3</v>
      </c>
      <c r="I4" s="71" t="n">
        <v>4</v>
      </c>
      <c r="J4" s="71" t="n">
        <v>5</v>
      </c>
      <c r="K4" s="71" t="n">
        <v>6</v>
      </c>
      <c r="L4" s="71" t="n">
        <v>7</v>
      </c>
      <c r="M4" s="71" t="n">
        <v>8</v>
      </c>
      <c r="N4" s="71" t="n">
        <v>9</v>
      </c>
      <c r="O4" s="71" t="n">
        <v>10</v>
      </c>
      <c r="P4" s="76"/>
    </row>
    <row r="5" customFormat="false" ht="15" hidden="false" customHeight="false" outlineLevel="0" collapsed="false">
      <c r="A5" s="38" t="s">
        <v>8</v>
      </c>
      <c r="B5" s="38" t="n">
        <f aca="false">SUM(D5:D8)</f>
        <v>83.95</v>
      </c>
      <c r="C5" s="38" t="s">
        <v>114</v>
      </c>
      <c r="D5" s="38" t="n">
        <v>45.05</v>
      </c>
      <c r="E5" s="77" t="n">
        <f aca="false">D5*100/B5</f>
        <v>53.6628945801072</v>
      </c>
      <c r="F5" s="38" t="n">
        <v>23</v>
      </c>
      <c r="G5" s="38" t="n">
        <v>29</v>
      </c>
      <c r="H5" s="38" t="n">
        <v>24</v>
      </c>
      <c r="I5" s="38" t="n">
        <v>28</v>
      </c>
      <c r="J5" s="38" t="n">
        <v>28</v>
      </c>
      <c r="K5" s="38" t="n">
        <v>18</v>
      </c>
      <c r="L5" s="38" t="n">
        <v>30</v>
      </c>
      <c r="M5" s="38" t="n">
        <v>22</v>
      </c>
      <c r="N5" s="38" t="n">
        <v>20</v>
      </c>
      <c r="O5" s="38" t="n">
        <v>32</v>
      </c>
      <c r="P5" s="77" t="n">
        <f aca="false">AVERAGE(F5:O5)</f>
        <v>25.4</v>
      </c>
    </row>
    <row r="6" customFormat="false" ht="15" hidden="false" customHeight="false" outlineLevel="0" collapsed="false">
      <c r="A6" s="38"/>
      <c r="B6" s="38"/>
      <c r="C6" s="78" t="s">
        <v>115</v>
      </c>
      <c r="D6" s="38" t="n">
        <v>3.2</v>
      </c>
      <c r="E6" s="77" t="n">
        <f aca="false">D6*100/B5</f>
        <v>3.8117927337701</v>
      </c>
      <c r="F6" s="38" t="n">
        <v>11</v>
      </c>
      <c r="G6" s="38" t="n">
        <v>13</v>
      </c>
      <c r="H6" s="38" t="n">
        <v>11</v>
      </c>
      <c r="I6" s="38" t="n">
        <v>7</v>
      </c>
      <c r="J6" s="38" t="n">
        <v>18</v>
      </c>
      <c r="K6" s="38" t="n">
        <v>10</v>
      </c>
      <c r="L6" s="38" t="n">
        <v>5</v>
      </c>
      <c r="M6" s="38" t="n">
        <v>7</v>
      </c>
      <c r="N6" s="38" t="n">
        <v>8.5</v>
      </c>
      <c r="O6" s="38" t="n">
        <v>8.8</v>
      </c>
      <c r="P6" s="77" t="n">
        <f aca="false">AVERAGE(F6:O6)</f>
        <v>9.93</v>
      </c>
    </row>
    <row r="7" customFormat="false" ht="15" hidden="false" customHeight="false" outlineLevel="0" collapsed="false">
      <c r="A7" s="38"/>
      <c r="B7" s="38"/>
      <c r="C7" s="79" t="s">
        <v>116</v>
      </c>
      <c r="D7" s="38" t="n">
        <v>32</v>
      </c>
      <c r="E7" s="77" t="n">
        <f aca="false">D7*100/83.95</f>
        <v>38.117927337701</v>
      </c>
      <c r="F7" s="38" t="n">
        <v>9</v>
      </c>
      <c r="G7" s="38" t="n">
        <v>25</v>
      </c>
      <c r="H7" s="38" t="n">
        <v>7</v>
      </c>
      <c r="I7" s="38" t="n">
        <v>6</v>
      </c>
      <c r="J7" s="38" t="n">
        <v>4</v>
      </c>
      <c r="K7" s="38" t="n">
        <v>4</v>
      </c>
      <c r="L7" s="38" t="n">
        <v>8</v>
      </c>
      <c r="M7" s="38" t="n">
        <v>9</v>
      </c>
      <c r="N7" s="38" t="n">
        <v>7</v>
      </c>
      <c r="O7" s="38" t="n">
        <v>7</v>
      </c>
      <c r="P7" s="77" t="n">
        <f aca="false">AVERAGE(F7:O7)</f>
        <v>8.6</v>
      </c>
    </row>
    <row r="8" customFormat="false" ht="15" hidden="false" customHeight="false" outlineLevel="0" collapsed="false">
      <c r="A8" s="38"/>
      <c r="B8" s="38"/>
      <c r="C8" s="38" t="s">
        <v>117</v>
      </c>
      <c r="D8" s="38" t="n">
        <v>3.7</v>
      </c>
      <c r="E8" s="77" t="n">
        <f aca="false">D8*100/83.95</f>
        <v>4.40738534842168</v>
      </c>
      <c r="F8" s="38" t="n">
        <v>9</v>
      </c>
      <c r="G8" s="38" t="n">
        <v>9</v>
      </c>
      <c r="H8" s="38" t="n">
        <v>8</v>
      </c>
      <c r="I8" s="38" t="n">
        <v>5</v>
      </c>
      <c r="J8" s="38" t="n">
        <v>3</v>
      </c>
      <c r="K8" s="38" t="n">
        <v>8</v>
      </c>
      <c r="L8" s="38" t="n">
        <v>11</v>
      </c>
      <c r="M8" s="38" t="n">
        <v>10</v>
      </c>
      <c r="N8" s="38" t="n">
        <v>11</v>
      </c>
      <c r="O8" s="38" t="n">
        <v>10</v>
      </c>
      <c r="P8" s="77" t="n">
        <f aca="false">AVERAGE(F8:O8)</f>
        <v>8.4</v>
      </c>
    </row>
    <row r="9" customFormat="false" ht="15" hidden="false" customHeight="false" outlineLevel="0" collapsed="false">
      <c r="A9" s="38"/>
      <c r="B9" s="38"/>
      <c r="C9" s="80" t="s">
        <v>19</v>
      </c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2" t="n">
        <f aca="false">AVERAGE(P5:P8)</f>
        <v>13.0825</v>
      </c>
      <c r="R9" s="0" t="n">
        <v>13.1</v>
      </c>
    </row>
    <row r="10" customFormat="false" ht="15" hidden="false" customHeight="false" outlineLevel="0" collapsed="false">
      <c r="A10" s="38" t="s">
        <v>9</v>
      </c>
      <c r="B10" s="83" t="n">
        <f aca="false">D10+D11+D12</f>
        <v>105</v>
      </c>
      <c r="C10" s="38" t="s">
        <v>118</v>
      </c>
      <c r="D10" s="84" t="n">
        <v>46.1</v>
      </c>
      <c r="E10" s="77" t="n">
        <f aca="false">D10*100/105</f>
        <v>43.9047619047619</v>
      </c>
      <c r="F10" s="38" t="n">
        <v>25</v>
      </c>
      <c r="G10" s="38" t="n">
        <v>26</v>
      </c>
      <c r="H10" s="38" t="n">
        <v>25</v>
      </c>
      <c r="I10" s="38" t="n">
        <v>21</v>
      </c>
      <c r="J10" s="38" t="n">
        <v>24</v>
      </c>
      <c r="K10" s="38" t="n">
        <v>24</v>
      </c>
      <c r="L10" s="38" t="n">
        <v>23</v>
      </c>
      <c r="M10" s="38" t="n">
        <v>21</v>
      </c>
      <c r="N10" s="38" t="n">
        <v>21</v>
      </c>
      <c r="O10" s="38" t="n">
        <v>31</v>
      </c>
      <c r="P10" s="38" t="n">
        <f aca="false">AVERAGE(F10:O10)</f>
        <v>24.1</v>
      </c>
      <c r="R10" s="85" t="n">
        <v>21.8</v>
      </c>
    </row>
    <row r="11" customFormat="false" ht="15" hidden="false" customHeight="false" outlineLevel="0" collapsed="false">
      <c r="A11" s="38"/>
      <c r="B11" s="83"/>
      <c r="C11" s="38" t="s">
        <v>114</v>
      </c>
      <c r="D11" s="84" t="n">
        <v>54.5</v>
      </c>
      <c r="E11" s="77" t="n">
        <f aca="false">D11*100/105</f>
        <v>51.9047619047619</v>
      </c>
      <c r="F11" s="38" t="n">
        <v>25</v>
      </c>
      <c r="G11" s="38" t="n">
        <v>24</v>
      </c>
      <c r="H11" s="38" t="n">
        <v>26</v>
      </c>
      <c r="I11" s="38" t="n">
        <v>31</v>
      </c>
      <c r="J11" s="38" t="n">
        <v>30</v>
      </c>
      <c r="K11" s="38" t="n">
        <v>34</v>
      </c>
      <c r="L11" s="38" t="n">
        <v>11</v>
      </c>
      <c r="M11" s="38" t="n">
        <v>21</v>
      </c>
      <c r="N11" s="38" t="n">
        <v>13</v>
      </c>
      <c r="O11" s="38" t="n">
        <v>26</v>
      </c>
      <c r="P11" s="38" t="n">
        <f aca="false">AVERAGE(F11:O11)</f>
        <v>24.1</v>
      </c>
      <c r="R11" s="85" t="n">
        <v>25.7</v>
      </c>
    </row>
    <row r="12" customFormat="false" ht="15" hidden="false" customHeight="false" outlineLevel="0" collapsed="false">
      <c r="A12" s="38"/>
      <c r="B12" s="83"/>
      <c r="C12" s="38" t="s">
        <v>119</v>
      </c>
      <c r="D12" s="84" t="n">
        <v>4.4</v>
      </c>
      <c r="E12" s="77" t="n">
        <f aca="false">D12*100/105</f>
        <v>4.19047619047619</v>
      </c>
      <c r="F12" s="38" t="n">
        <v>22</v>
      </c>
      <c r="G12" s="38" t="n">
        <v>27</v>
      </c>
      <c r="H12" s="38" t="n">
        <v>18</v>
      </c>
      <c r="I12" s="38" t="n">
        <v>24</v>
      </c>
      <c r="J12" s="38" t="n">
        <v>20</v>
      </c>
      <c r="K12" s="38" t="n">
        <v>31</v>
      </c>
      <c r="L12" s="38" t="n">
        <v>29</v>
      </c>
      <c r="M12" s="38" t="n">
        <v>27</v>
      </c>
      <c r="N12" s="38" t="n">
        <v>30</v>
      </c>
      <c r="O12" s="38" t="n">
        <v>30</v>
      </c>
      <c r="P12" s="38" t="n">
        <f aca="false">AVERAGE(F12:O12)</f>
        <v>25.8</v>
      </c>
      <c r="R12" s="85" t="n">
        <v>25.7</v>
      </c>
    </row>
    <row r="13" customFormat="false" ht="15" hidden="false" customHeight="false" outlineLevel="0" collapsed="false">
      <c r="A13" s="38"/>
      <c r="B13" s="83"/>
      <c r="C13" s="80" t="s">
        <v>19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2" t="n">
        <f aca="false">AVERAGE(P9:P12)</f>
        <v>21.770625</v>
      </c>
      <c r="R13" s="86" t="n">
        <v>21.8</v>
      </c>
    </row>
    <row r="14" customFormat="false" ht="15" hidden="false" customHeight="false" outlineLevel="0" collapsed="false">
      <c r="A14" s="38" t="s">
        <v>10</v>
      </c>
      <c r="B14" s="38" t="n">
        <v>91.85</v>
      </c>
      <c r="C14" s="79" t="s">
        <v>120</v>
      </c>
      <c r="D14" s="84" t="n">
        <v>91.85</v>
      </c>
      <c r="E14" s="38" t="n">
        <f aca="false">D14*100/B14</f>
        <v>100</v>
      </c>
      <c r="F14" s="84" t="n">
        <v>20.5</v>
      </c>
      <c r="G14" s="84" t="n">
        <v>23</v>
      </c>
      <c r="H14" s="84" t="n">
        <v>29</v>
      </c>
      <c r="I14" s="84" t="n">
        <v>29</v>
      </c>
      <c r="J14" s="84" t="n">
        <v>28</v>
      </c>
      <c r="K14" s="84" t="n">
        <v>30</v>
      </c>
      <c r="L14" s="84" t="n">
        <v>29</v>
      </c>
      <c r="M14" s="84" t="n">
        <v>24</v>
      </c>
      <c r="N14" s="84" t="n">
        <v>23</v>
      </c>
      <c r="O14" s="84" t="n">
        <v>21</v>
      </c>
      <c r="P14" s="87" t="n">
        <f aca="false">AVERAGE(F14:O14)</f>
        <v>25.65</v>
      </c>
      <c r="R14" s="86" t="n">
        <v>20.9</v>
      </c>
    </row>
    <row r="15" customFormat="false" ht="15" hidden="false" customHeight="false" outlineLevel="0" collapsed="false">
      <c r="A15" s="38"/>
      <c r="B15" s="38"/>
      <c r="C15" s="80" t="s">
        <v>19</v>
      </c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2" t="n">
        <v>25.7</v>
      </c>
      <c r="R15" s="86" t="n">
        <v>17.2</v>
      </c>
    </row>
    <row r="16" customFormat="false" ht="15" hidden="false" customHeight="false" outlineLevel="0" collapsed="false">
      <c r="A16" s="38" t="s">
        <v>11</v>
      </c>
      <c r="B16" s="38" t="n">
        <f aca="false">D16+D17+D18</f>
        <v>49.8</v>
      </c>
      <c r="C16" s="38" t="s">
        <v>118</v>
      </c>
      <c r="D16" s="84" t="n">
        <v>10.4</v>
      </c>
      <c r="E16" s="77" t="n">
        <f aca="false">D16*100/49.8</f>
        <v>20.8835341365462</v>
      </c>
      <c r="F16" s="38" t="n">
        <v>11</v>
      </c>
      <c r="G16" s="38" t="n">
        <v>10.5</v>
      </c>
      <c r="H16" s="38" t="n">
        <v>14</v>
      </c>
      <c r="I16" s="38" t="n">
        <v>11</v>
      </c>
      <c r="J16" s="38" t="n">
        <v>10</v>
      </c>
      <c r="K16" s="38" t="n">
        <v>11.5</v>
      </c>
      <c r="L16" s="38" t="n">
        <v>23</v>
      </c>
      <c r="M16" s="38" t="n">
        <v>10</v>
      </c>
      <c r="N16" s="38" t="n">
        <v>14</v>
      </c>
      <c r="O16" s="38" t="n">
        <v>14</v>
      </c>
      <c r="P16" s="38" t="n">
        <f aca="false">AVERAGE(F16:O16)</f>
        <v>12.9</v>
      </c>
      <c r="R16" s="86" t="n">
        <v>25.6</v>
      </c>
    </row>
    <row r="17" customFormat="false" ht="15" hidden="false" customHeight="false" outlineLevel="0" collapsed="false">
      <c r="A17" s="38"/>
      <c r="B17" s="38"/>
      <c r="C17" s="38" t="s">
        <v>114</v>
      </c>
      <c r="D17" s="84" t="n">
        <v>20.1</v>
      </c>
      <c r="E17" s="77" t="n">
        <f aca="false">D17*100/49.8</f>
        <v>40.3614457831325</v>
      </c>
      <c r="F17" s="38" t="n">
        <v>14</v>
      </c>
      <c r="G17" s="38" t="n">
        <v>18</v>
      </c>
      <c r="H17" s="38" t="n">
        <v>19</v>
      </c>
      <c r="I17" s="38" t="n">
        <v>20</v>
      </c>
      <c r="J17" s="38" t="n">
        <v>19</v>
      </c>
      <c r="K17" s="38" t="n">
        <v>13</v>
      </c>
      <c r="L17" s="38" t="n">
        <v>13</v>
      </c>
      <c r="M17" s="38" t="n">
        <v>19</v>
      </c>
      <c r="N17" s="38" t="n">
        <v>10</v>
      </c>
      <c r="O17" s="38" t="n">
        <v>9.5</v>
      </c>
      <c r="P17" s="38" t="n">
        <f aca="false">AVERAGE(F17:O17)</f>
        <v>15.45</v>
      </c>
      <c r="R17" s="86" t="n">
        <v>21.85</v>
      </c>
    </row>
    <row r="18" customFormat="false" ht="15" hidden="false" customHeight="false" outlineLevel="0" collapsed="false">
      <c r="A18" s="38"/>
      <c r="B18" s="38"/>
      <c r="C18" s="79" t="s">
        <v>116</v>
      </c>
      <c r="D18" s="84" t="n">
        <v>19.3</v>
      </c>
      <c r="E18" s="77" t="n">
        <f aca="false">D18*100/49.8</f>
        <v>38.7550200803213</v>
      </c>
      <c r="F18" s="38" t="n">
        <v>12.5</v>
      </c>
      <c r="G18" s="38" t="n">
        <v>11.5</v>
      </c>
      <c r="H18" s="38" t="n">
        <v>27</v>
      </c>
      <c r="I18" s="38" t="n">
        <v>21</v>
      </c>
      <c r="J18" s="38" t="n">
        <v>25</v>
      </c>
      <c r="K18" s="38" t="n">
        <v>13</v>
      </c>
      <c r="L18" s="38" t="n">
        <v>4</v>
      </c>
      <c r="M18" s="38" t="n">
        <v>4</v>
      </c>
      <c r="N18" s="38" t="n">
        <v>5</v>
      </c>
      <c r="O18" s="38" t="n">
        <v>4</v>
      </c>
      <c r="P18" s="38" t="n">
        <f aca="false">AVERAGE(F18:O18)</f>
        <v>12.7</v>
      </c>
      <c r="R18" s="86" t="n">
        <v>19.1</v>
      </c>
    </row>
    <row r="19" customFormat="false" ht="15" hidden="false" customHeight="false" outlineLevel="0" collapsed="false">
      <c r="A19" s="38"/>
      <c r="B19" s="38"/>
      <c r="C19" s="80" t="s">
        <v>19</v>
      </c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2" t="n">
        <v>25.7</v>
      </c>
    </row>
    <row r="20" customFormat="false" ht="15" hidden="false" customHeight="false" outlineLevel="0" collapsed="false">
      <c r="A20" s="39" t="s">
        <v>12</v>
      </c>
      <c r="B20" s="38" t="n">
        <f aca="false">D20+D21</f>
        <v>64.1</v>
      </c>
      <c r="C20" s="79" t="s">
        <v>120</v>
      </c>
      <c r="D20" s="88" t="n">
        <v>38.1</v>
      </c>
      <c r="E20" s="16" t="n">
        <f aca="false">D20*100/B20</f>
        <v>59.4383775351014</v>
      </c>
      <c r="F20" s="39" t="n">
        <v>28</v>
      </c>
      <c r="G20" s="39" t="n">
        <v>24</v>
      </c>
      <c r="H20" s="39" t="n">
        <v>13</v>
      </c>
      <c r="I20" s="39" t="n">
        <v>13</v>
      </c>
      <c r="J20" s="39" t="n">
        <v>14</v>
      </c>
      <c r="K20" s="39" t="n">
        <v>17</v>
      </c>
      <c r="L20" s="39" t="n">
        <v>36</v>
      </c>
      <c r="M20" s="39" t="n">
        <v>25</v>
      </c>
      <c r="N20" s="39" t="n">
        <v>12</v>
      </c>
      <c r="O20" s="39" t="n">
        <v>13</v>
      </c>
      <c r="P20" s="39" t="n">
        <f aca="false">AVERAGE(F20:O20)</f>
        <v>19.5</v>
      </c>
    </row>
    <row r="21" customFormat="false" ht="15" hidden="false" customHeight="false" outlineLevel="0" collapsed="false">
      <c r="A21" s="39"/>
      <c r="B21" s="38"/>
      <c r="C21" s="38" t="s">
        <v>119</v>
      </c>
      <c r="D21" s="84" t="n">
        <v>26</v>
      </c>
      <c r="E21" s="16" t="n">
        <f aca="false">D21*100/64.1</f>
        <v>40.5616224648986</v>
      </c>
      <c r="F21" s="39" t="n">
        <v>26</v>
      </c>
      <c r="G21" s="39" t="n">
        <v>25</v>
      </c>
      <c r="H21" s="39" t="n">
        <v>19</v>
      </c>
      <c r="I21" s="39" t="n">
        <v>37</v>
      </c>
      <c r="J21" s="39" t="n">
        <v>30</v>
      </c>
      <c r="K21" s="39" t="n">
        <v>25</v>
      </c>
      <c r="L21" s="39" t="n">
        <v>21</v>
      </c>
      <c r="M21" s="39" t="n">
        <v>19</v>
      </c>
      <c r="N21" s="39" t="n">
        <v>17</v>
      </c>
      <c r="O21" s="39" t="n">
        <v>22</v>
      </c>
      <c r="P21" s="39" t="n">
        <f aca="false">AVERAGE(F21:O21)</f>
        <v>24.1</v>
      </c>
    </row>
    <row r="22" customFormat="false" ht="15" hidden="false" customHeight="false" outlineLevel="0" collapsed="false">
      <c r="A22" s="39"/>
      <c r="B22" s="38"/>
      <c r="C22" s="80" t="s">
        <v>19</v>
      </c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9" t="n">
        <f aca="false">AVERAGE(P20:P21)</f>
        <v>21.8</v>
      </c>
    </row>
    <row r="23" customFormat="false" ht="15" hidden="false" customHeight="false" outlineLevel="0" collapsed="false">
      <c r="A23" s="38" t="s">
        <v>121</v>
      </c>
      <c r="B23" s="38" t="n">
        <f aca="false">D23+D24+D25+D26</f>
        <v>103.9</v>
      </c>
      <c r="C23" s="38" t="s">
        <v>119</v>
      </c>
      <c r="D23" s="39" t="n">
        <v>2.4</v>
      </c>
      <c r="E23" s="16" t="n">
        <f aca="false">D23*100/103.9</f>
        <v>2.30991337824832</v>
      </c>
      <c r="F23" s="39" t="n">
        <v>44</v>
      </c>
      <c r="G23" s="39" t="n">
        <v>42</v>
      </c>
      <c r="H23" s="39"/>
      <c r="I23" s="39"/>
      <c r="J23" s="39"/>
      <c r="K23" s="39"/>
      <c r="L23" s="39"/>
      <c r="M23" s="39"/>
      <c r="N23" s="39"/>
      <c r="O23" s="39"/>
      <c r="P23" s="39" t="n">
        <f aca="false">AVERAGE(F23:O23)</f>
        <v>43</v>
      </c>
    </row>
    <row r="24" customFormat="false" ht="15" hidden="false" customHeight="false" outlineLevel="0" collapsed="false">
      <c r="A24" s="38"/>
      <c r="B24" s="38"/>
      <c r="C24" s="38" t="s">
        <v>122</v>
      </c>
      <c r="D24" s="39" t="n">
        <v>0.4</v>
      </c>
      <c r="E24" s="16" t="n">
        <f aca="false">D24*100/103.9</f>
        <v>0.384985563041386</v>
      </c>
      <c r="F24" s="39" t="n">
        <v>6</v>
      </c>
      <c r="G24" s="39" t="n">
        <v>8</v>
      </c>
      <c r="H24" s="39" t="n">
        <v>4</v>
      </c>
      <c r="I24" s="39" t="n">
        <v>4</v>
      </c>
      <c r="J24" s="39"/>
      <c r="K24" s="39"/>
      <c r="L24" s="39"/>
      <c r="M24" s="39"/>
      <c r="N24" s="39"/>
      <c r="O24" s="39"/>
      <c r="P24" s="39" t="n">
        <f aca="false">AVERAGE(F24:O24)</f>
        <v>5.5</v>
      </c>
    </row>
    <row r="25" customFormat="false" ht="15" hidden="false" customHeight="false" outlineLevel="0" collapsed="false">
      <c r="A25" s="38"/>
      <c r="B25" s="38"/>
      <c r="C25" s="38" t="s">
        <v>114</v>
      </c>
      <c r="D25" s="39" t="n">
        <v>10.4</v>
      </c>
      <c r="E25" s="16" t="n">
        <f aca="false">D25*100/103.9</f>
        <v>10.009624639076</v>
      </c>
      <c r="F25" s="39" t="n">
        <v>15</v>
      </c>
      <c r="G25" s="39" t="n">
        <v>18</v>
      </c>
      <c r="H25" s="39" t="n">
        <v>14</v>
      </c>
      <c r="I25" s="39" t="n">
        <v>15</v>
      </c>
      <c r="J25" s="39" t="n">
        <v>14.5</v>
      </c>
      <c r="K25" s="39" t="n">
        <v>15</v>
      </c>
      <c r="L25" s="39" t="n">
        <v>10</v>
      </c>
      <c r="M25" s="39" t="n">
        <v>13</v>
      </c>
      <c r="N25" s="39" t="n">
        <v>17</v>
      </c>
      <c r="O25" s="39" t="n">
        <v>15</v>
      </c>
      <c r="P25" s="39" t="n">
        <f aca="false">AVERAGE(F25:O25)</f>
        <v>14.65</v>
      </c>
    </row>
    <row r="26" customFormat="false" ht="15" hidden="false" customHeight="false" outlineLevel="0" collapsed="false">
      <c r="A26" s="38"/>
      <c r="B26" s="38"/>
      <c r="C26" s="78" t="s">
        <v>115</v>
      </c>
      <c r="D26" s="39" t="n">
        <v>90.7</v>
      </c>
      <c r="E26" s="16" t="n">
        <f aca="false">D26*100/103.9</f>
        <v>87.2954764196343</v>
      </c>
      <c r="F26" s="39" t="n">
        <v>15</v>
      </c>
      <c r="G26" s="39" t="n">
        <v>14</v>
      </c>
      <c r="H26" s="39" t="n">
        <v>30</v>
      </c>
      <c r="I26" s="39" t="n">
        <v>12</v>
      </c>
      <c r="J26" s="39" t="n">
        <v>27</v>
      </c>
      <c r="K26" s="39" t="n">
        <v>11</v>
      </c>
      <c r="L26" s="39" t="n">
        <v>18</v>
      </c>
      <c r="M26" s="39" t="n">
        <v>20</v>
      </c>
      <c r="N26" s="39" t="n">
        <v>32</v>
      </c>
      <c r="O26" s="39" t="n">
        <v>24</v>
      </c>
      <c r="P26" s="39" t="n">
        <f aca="false">AVERAGE(F26:O26)</f>
        <v>20.3</v>
      </c>
    </row>
    <row r="27" customFormat="false" ht="15" hidden="false" customHeight="false" outlineLevel="0" collapsed="false">
      <c r="A27" s="38"/>
      <c r="B27" s="38"/>
      <c r="C27" s="80" t="s">
        <v>19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9" t="n">
        <f aca="false">AVERAGE(P23:P26)</f>
        <v>20.8625</v>
      </c>
    </row>
    <row r="28" customFormat="false" ht="15" hidden="false" customHeight="false" outlineLevel="0" collapsed="false">
      <c r="A28" s="38" t="s">
        <v>123</v>
      </c>
      <c r="B28" s="38" t="n">
        <f aca="false">D28+D29+D30+D31</f>
        <v>153.5</v>
      </c>
      <c r="C28" s="90" t="s">
        <v>117</v>
      </c>
      <c r="D28" s="91" t="n">
        <v>109.2</v>
      </c>
      <c r="E28" s="92" t="n">
        <f aca="false">D28*100/153.5</f>
        <v>71.1400651465798</v>
      </c>
      <c r="F28" s="93" t="n">
        <v>10.5</v>
      </c>
      <c r="G28" s="39" t="n">
        <v>6</v>
      </c>
      <c r="H28" s="39" t="n">
        <v>7</v>
      </c>
      <c r="I28" s="39" t="n">
        <v>11</v>
      </c>
      <c r="J28" s="39" t="n">
        <v>12</v>
      </c>
      <c r="K28" s="39" t="n">
        <v>12.5</v>
      </c>
      <c r="L28" s="39" t="n">
        <v>10</v>
      </c>
      <c r="M28" s="39" t="n">
        <v>10</v>
      </c>
      <c r="N28" s="39" t="n">
        <v>10</v>
      </c>
      <c r="O28" s="39" t="n">
        <v>6</v>
      </c>
      <c r="P28" s="16" t="n">
        <f aca="false">AVERAGE(F28:O28)</f>
        <v>9.5</v>
      </c>
    </row>
    <row r="29" customFormat="false" ht="15" hidden="false" customHeight="false" outlineLevel="0" collapsed="false">
      <c r="A29" s="38"/>
      <c r="B29" s="38"/>
      <c r="C29" s="78" t="s">
        <v>124</v>
      </c>
      <c r="D29" s="91" t="n">
        <v>11.5</v>
      </c>
      <c r="E29" s="92" t="n">
        <f aca="false">D29*100/153.5</f>
        <v>7.49185667752443</v>
      </c>
      <c r="F29" s="93" t="n">
        <v>20.5</v>
      </c>
      <c r="G29" s="39" t="n">
        <v>19.5</v>
      </c>
      <c r="H29" s="39" t="n">
        <v>18</v>
      </c>
      <c r="I29" s="39" t="n">
        <v>18</v>
      </c>
      <c r="J29" s="39" t="n">
        <v>25</v>
      </c>
      <c r="K29" s="39" t="n">
        <v>21.3</v>
      </c>
      <c r="L29" s="39" t="n">
        <v>18.5</v>
      </c>
      <c r="M29" s="39" t="n">
        <v>19</v>
      </c>
      <c r="N29" s="39" t="n">
        <v>20</v>
      </c>
      <c r="O29" s="39" t="n">
        <v>21</v>
      </c>
      <c r="P29" s="16" t="n">
        <f aca="false">AVERAGE(F29:O29)</f>
        <v>20.08</v>
      </c>
    </row>
    <row r="30" customFormat="false" ht="15" hidden="false" customHeight="false" outlineLevel="0" collapsed="false">
      <c r="A30" s="38"/>
      <c r="B30" s="38"/>
      <c r="C30" s="78" t="s">
        <v>115</v>
      </c>
      <c r="D30" s="91" t="n">
        <v>17.1</v>
      </c>
      <c r="E30" s="92" t="n">
        <f aca="false">D30*100/153.5</f>
        <v>11.1400651465798</v>
      </c>
      <c r="F30" s="93" t="n">
        <v>15</v>
      </c>
      <c r="G30" s="39" t="n">
        <v>14</v>
      </c>
      <c r="H30" s="39" t="n">
        <v>16</v>
      </c>
      <c r="I30" s="39" t="n">
        <v>14</v>
      </c>
      <c r="J30" s="39" t="n">
        <v>14</v>
      </c>
      <c r="K30" s="39" t="n">
        <v>12.5</v>
      </c>
      <c r="L30" s="39" t="n">
        <v>17</v>
      </c>
      <c r="M30" s="39" t="n">
        <v>13</v>
      </c>
      <c r="N30" s="39" t="n">
        <v>13</v>
      </c>
      <c r="O30" s="39" t="n">
        <v>15</v>
      </c>
      <c r="P30" s="16" t="n">
        <f aca="false">AVERAGE(F30:O30)</f>
        <v>14.35</v>
      </c>
    </row>
    <row r="31" customFormat="false" ht="15" hidden="false" customHeight="false" outlineLevel="0" collapsed="false">
      <c r="A31" s="38"/>
      <c r="B31" s="38"/>
      <c r="C31" s="38" t="s">
        <v>114</v>
      </c>
      <c r="D31" s="91" t="n">
        <v>15.7</v>
      </c>
      <c r="E31" s="92" t="n">
        <f aca="false">D31*100/153.5</f>
        <v>10.228013029316</v>
      </c>
      <c r="F31" s="93" t="n">
        <v>28</v>
      </c>
      <c r="G31" s="39" t="n">
        <v>29</v>
      </c>
      <c r="H31" s="39" t="n">
        <v>31</v>
      </c>
      <c r="I31" s="39" t="n">
        <v>30</v>
      </c>
      <c r="J31" s="39" t="n">
        <v>25</v>
      </c>
      <c r="K31" s="39" t="n">
        <v>25</v>
      </c>
      <c r="L31" s="39" t="n">
        <v>21.5</v>
      </c>
      <c r="M31" s="39" t="n">
        <v>20</v>
      </c>
      <c r="N31" s="39" t="n">
        <v>19</v>
      </c>
      <c r="O31" s="39" t="n">
        <v>19</v>
      </c>
      <c r="P31" s="16" t="n">
        <f aca="false">AVERAGE(F31:O31)</f>
        <v>24.75</v>
      </c>
    </row>
    <row r="32" customFormat="false" ht="15" hidden="false" customHeight="false" outlineLevel="0" collapsed="false">
      <c r="A32" s="38"/>
      <c r="B32" s="38"/>
      <c r="C32" s="80" t="s">
        <v>19</v>
      </c>
      <c r="D32" s="94"/>
      <c r="E32" s="95"/>
      <c r="F32" s="96"/>
      <c r="G32" s="81"/>
      <c r="H32" s="81"/>
      <c r="I32" s="81"/>
      <c r="J32" s="81"/>
      <c r="K32" s="81"/>
      <c r="L32" s="81"/>
      <c r="M32" s="81"/>
      <c r="N32" s="81"/>
      <c r="O32" s="81"/>
      <c r="P32" s="82" t="n">
        <f aca="false">AVERAGE(P28:P31)</f>
        <v>17.17</v>
      </c>
    </row>
    <row r="33" customFormat="false" ht="15" hidden="false" customHeight="false" outlineLevel="0" collapsed="false">
      <c r="A33" s="39" t="s">
        <v>15</v>
      </c>
      <c r="B33" s="38" t="n">
        <f aca="false">D33+D34</f>
        <v>66.65</v>
      </c>
      <c r="C33" s="38" t="s">
        <v>114</v>
      </c>
      <c r="D33" s="39" t="n">
        <v>57.8</v>
      </c>
      <c r="E33" s="97" t="n">
        <f aca="false">D33*100/66.65</f>
        <v>86.721680420105</v>
      </c>
      <c r="F33" s="39" t="n">
        <v>16</v>
      </c>
      <c r="G33" s="39" t="n">
        <v>18</v>
      </c>
      <c r="H33" s="39" t="n">
        <v>23</v>
      </c>
      <c r="I33" s="39" t="n">
        <v>23</v>
      </c>
      <c r="J33" s="39" t="n">
        <v>16</v>
      </c>
      <c r="K33" s="39" t="n">
        <v>12.5</v>
      </c>
      <c r="L33" s="39" t="n">
        <v>14</v>
      </c>
      <c r="M33" s="39" t="n">
        <v>13</v>
      </c>
      <c r="N33" s="39" t="n">
        <v>13.5</v>
      </c>
      <c r="O33" s="39" t="n">
        <v>15</v>
      </c>
      <c r="P33" s="39" t="n">
        <f aca="false">AVERAGE(F33:O33)</f>
        <v>16.4</v>
      </c>
    </row>
    <row r="34" customFormat="false" ht="15" hidden="false" customHeight="false" outlineLevel="0" collapsed="false">
      <c r="A34" s="39"/>
      <c r="B34" s="38"/>
      <c r="C34" s="39" t="s">
        <v>125</v>
      </c>
      <c r="D34" s="39" t="n">
        <v>8.85</v>
      </c>
      <c r="E34" s="97" t="n">
        <f aca="false">D34*100/66.65</f>
        <v>13.278319579895</v>
      </c>
      <c r="F34" s="39" t="n">
        <v>31</v>
      </c>
      <c r="G34" s="39" t="n">
        <v>37</v>
      </c>
      <c r="H34" s="39" t="n">
        <v>37</v>
      </c>
      <c r="I34" s="39" t="n">
        <v>34</v>
      </c>
      <c r="J34" s="39"/>
      <c r="K34" s="39"/>
      <c r="L34" s="39"/>
      <c r="M34" s="39"/>
      <c r="N34" s="39"/>
      <c r="O34" s="39"/>
      <c r="P34" s="39" t="n">
        <f aca="false">AVERAGE(F34:O34)</f>
        <v>34.75</v>
      </c>
    </row>
    <row r="35" customFormat="false" ht="15" hidden="false" customHeight="false" outlineLevel="0" collapsed="false">
      <c r="A35" s="39"/>
      <c r="B35" s="38"/>
      <c r="C35" s="80" t="s">
        <v>19</v>
      </c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9" t="n">
        <f aca="false">AVERAGE(P33:P34)</f>
        <v>25.575</v>
      </c>
    </row>
    <row r="36" customFormat="false" ht="15" hidden="false" customHeight="false" outlineLevel="0" collapsed="false">
      <c r="A36" s="39" t="s">
        <v>126</v>
      </c>
      <c r="B36" s="38" t="n">
        <v>118.25</v>
      </c>
      <c r="C36" s="38" t="s">
        <v>127</v>
      </c>
      <c r="D36" s="39" t="n">
        <v>118.25</v>
      </c>
      <c r="E36" s="39" t="n">
        <v>100</v>
      </c>
      <c r="F36" s="39" t="n">
        <v>15</v>
      </c>
      <c r="G36" s="39" t="n">
        <v>25</v>
      </c>
      <c r="H36" s="39" t="n">
        <v>19</v>
      </c>
      <c r="I36" s="39" t="n">
        <v>20</v>
      </c>
      <c r="J36" s="39" t="n">
        <v>24</v>
      </c>
      <c r="K36" s="39" t="n">
        <v>19</v>
      </c>
      <c r="L36" s="39" t="n">
        <v>23</v>
      </c>
      <c r="M36" s="39" t="n">
        <v>24.5</v>
      </c>
      <c r="N36" s="39" t="n">
        <v>25</v>
      </c>
      <c r="O36" s="39" t="n">
        <v>24</v>
      </c>
      <c r="P36" s="39" t="n">
        <f aca="false">AVERAGE(F36:O36)</f>
        <v>21.85</v>
      </c>
    </row>
    <row r="37" customFormat="false" ht="15" hidden="false" customHeight="false" outlineLevel="0" collapsed="false">
      <c r="A37" s="39"/>
      <c r="B37" s="38"/>
      <c r="C37" s="80" t="s">
        <v>19</v>
      </c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23" t="n">
        <v>21.85</v>
      </c>
    </row>
    <row r="38" customFormat="false" ht="15" hidden="false" customHeight="false" outlineLevel="0" collapsed="false">
      <c r="A38" s="98" t="s">
        <v>128</v>
      </c>
      <c r="B38" s="38" t="n">
        <f aca="false">D38+D39+D40+D41</f>
        <v>97.9</v>
      </c>
      <c r="C38" s="78" t="s">
        <v>124</v>
      </c>
      <c r="D38" s="38" t="n">
        <v>66.5</v>
      </c>
      <c r="E38" s="77" t="n">
        <f aca="false">D38*100/97.9</f>
        <v>67.926455566905</v>
      </c>
      <c r="F38" s="38" t="n">
        <v>11</v>
      </c>
      <c r="G38" s="38" t="n">
        <v>17</v>
      </c>
      <c r="H38" s="38" t="n">
        <v>25</v>
      </c>
      <c r="I38" s="38" t="n">
        <v>24</v>
      </c>
      <c r="J38" s="38" t="n">
        <v>16</v>
      </c>
      <c r="K38" s="38" t="n">
        <v>18</v>
      </c>
      <c r="L38" s="38" t="n">
        <v>18</v>
      </c>
      <c r="M38" s="38" t="n">
        <v>22</v>
      </c>
      <c r="N38" s="38" t="n">
        <v>26</v>
      </c>
      <c r="O38" s="38" t="n">
        <v>24</v>
      </c>
      <c r="P38" s="77" t="n">
        <f aca="false">AVERAGE(F38:O38)</f>
        <v>20.1</v>
      </c>
    </row>
    <row r="39" customFormat="false" ht="15" hidden="false" customHeight="false" outlineLevel="0" collapsed="false">
      <c r="A39" s="98"/>
      <c r="B39" s="38"/>
      <c r="C39" s="38" t="s">
        <v>119</v>
      </c>
      <c r="D39" s="38" t="n">
        <v>5.1</v>
      </c>
      <c r="E39" s="77" t="n">
        <f aca="false">D39*100/97.9</f>
        <v>5.2093973442288</v>
      </c>
      <c r="F39" s="38" t="n">
        <v>22</v>
      </c>
      <c r="G39" s="38" t="n">
        <v>20</v>
      </c>
      <c r="H39" s="38" t="n">
        <v>24</v>
      </c>
      <c r="I39" s="38"/>
      <c r="J39" s="38"/>
      <c r="K39" s="38"/>
      <c r="L39" s="38"/>
      <c r="M39" s="38"/>
      <c r="N39" s="38"/>
      <c r="O39" s="38"/>
      <c r="P39" s="77" t="n">
        <f aca="false">AVERAGE(F39:O39)</f>
        <v>22</v>
      </c>
    </row>
    <row r="40" customFormat="false" ht="15" hidden="false" customHeight="false" outlineLevel="0" collapsed="false">
      <c r="A40" s="98"/>
      <c r="B40" s="38"/>
      <c r="C40" s="79" t="s">
        <v>120</v>
      </c>
      <c r="D40" s="38" t="n">
        <v>20.4</v>
      </c>
      <c r="E40" s="77" t="n">
        <f aca="false">D40*100/97.9</f>
        <v>20.8375893769152</v>
      </c>
      <c r="F40" s="38" t="n">
        <v>22.5</v>
      </c>
      <c r="G40" s="38" t="n">
        <v>25</v>
      </c>
      <c r="H40" s="38" t="n">
        <v>25</v>
      </c>
      <c r="I40" s="38" t="n">
        <v>16.5</v>
      </c>
      <c r="J40" s="38" t="n">
        <v>17</v>
      </c>
      <c r="K40" s="38" t="n">
        <v>13</v>
      </c>
      <c r="L40" s="38" t="n">
        <v>13</v>
      </c>
      <c r="M40" s="38" t="n">
        <v>25.5</v>
      </c>
      <c r="N40" s="38" t="n">
        <v>26.25</v>
      </c>
      <c r="O40" s="38"/>
      <c r="P40" s="77" t="n">
        <f aca="false">AVERAGE(F40:O40)</f>
        <v>20.4166666666667</v>
      </c>
    </row>
    <row r="41" customFormat="false" ht="15" hidden="false" customHeight="false" outlineLevel="0" collapsed="false">
      <c r="A41" s="98"/>
      <c r="B41" s="38"/>
      <c r="C41" s="38" t="s">
        <v>118</v>
      </c>
      <c r="D41" s="38" t="n">
        <v>5.9</v>
      </c>
      <c r="E41" s="77" t="n">
        <f aca="false">D41*100/97.9</f>
        <v>6.02655771195097</v>
      </c>
      <c r="F41" s="38" t="n">
        <v>13</v>
      </c>
      <c r="G41" s="38" t="n">
        <v>7</v>
      </c>
      <c r="H41" s="38" t="n">
        <v>20</v>
      </c>
      <c r="I41" s="38" t="n">
        <v>24</v>
      </c>
      <c r="J41" s="38" t="n">
        <v>18</v>
      </c>
      <c r="K41" s="38" t="n">
        <v>10</v>
      </c>
      <c r="L41" s="38" t="n">
        <v>13</v>
      </c>
      <c r="M41" s="38" t="n">
        <v>5</v>
      </c>
      <c r="N41" s="38"/>
      <c r="O41" s="38"/>
      <c r="P41" s="77" t="n">
        <f aca="false">AVERAGE(F41:O41)</f>
        <v>13.75</v>
      </c>
    </row>
    <row r="42" customFormat="false" ht="15" hidden="false" customHeight="false" outlineLevel="0" collapsed="false">
      <c r="A42" s="98"/>
      <c r="B42" s="38"/>
      <c r="C42" s="80" t="s">
        <v>19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2" t="n">
        <f aca="false">AVERAGE(P38:P41)</f>
        <v>19.0666666666667</v>
      </c>
    </row>
    <row r="45" customFormat="false" ht="15" hidden="false" customHeight="false" outlineLevel="0" collapsed="false">
      <c r="C45" s="99" t="s">
        <v>129</v>
      </c>
      <c r="D45" s="99" t="n">
        <v>1</v>
      </c>
      <c r="E45" s="99" t="n">
        <v>2</v>
      </c>
      <c r="F45" s="99" t="n">
        <v>3</v>
      </c>
      <c r="G45" s="99" t="n">
        <v>4</v>
      </c>
      <c r="H45" s="99" t="n">
        <v>5</v>
      </c>
      <c r="I45" s="99" t="n">
        <v>6</v>
      </c>
      <c r="J45" s="99" t="n">
        <v>7</v>
      </c>
      <c r="K45" s="99" t="n">
        <v>8</v>
      </c>
      <c r="L45" s="99" t="n">
        <v>9</v>
      </c>
      <c r="M45" s="99" t="n">
        <v>10</v>
      </c>
      <c r="N45" s="100" t="s">
        <v>19</v>
      </c>
    </row>
    <row r="46" customFormat="false" ht="15" hidden="false" customHeight="false" outlineLevel="0" collapsed="false">
      <c r="C46" s="101" t="s">
        <v>117</v>
      </c>
      <c r="D46" s="17" t="n">
        <v>4.40738534842168</v>
      </c>
      <c r="E46" s="102" t="n">
        <v>0</v>
      </c>
      <c r="F46" s="102" t="n">
        <v>0</v>
      </c>
      <c r="G46" s="102" t="n">
        <v>0</v>
      </c>
      <c r="H46" s="102" t="n">
        <v>0</v>
      </c>
      <c r="I46" s="102" t="n">
        <v>0</v>
      </c>
      <c r="J46" s="102" t="n">
        <v>71.1</v>
      </c>
      <c r="K46" s="102" t="n">
        <v>0</v>
      </c>
      <c r="L46" s="102" t="n">
        <v>0</v>
      </c>
      <c r="M46" s="102" t="n">
        <v>0</v>
      </c>
      <c r="N46" s="102" t="n">
        <f aca="false">AVERAGE(D46:M46)</f>
        <v>7.55073853484217</v>
      </c>
    </row>
    <row r="47" customFormat="false" ht="15" hidden="false" customHeight="false" outlineLevel="0" collapsed="false">
      <c r="C47" s="38" t="s">
        <v>118</v>
      </c>
      <c r="D47" s="102" t="n">
        <v>0</v>
      </c>
      <c r="E47" s="102" t="n">
        <v>43.9047619047619</v>
      </c>
      <c r="F47" s="17" t="n">
        <v>0</v>
      </c>
      <c r="G47" s="102" t="n">
        <v>20.8835341365462</v>
      </c>
      <c r="H47" s="102" t="n">
        <v>0</v>
      </c>
      <c r="I47" s="102" t="n">
        <v>0</v>
      </c>
      <c r="J47" s="102" t="n">
        <v>0</v>
      </c>
      <c r="K47" s="102" t="n">
        <v>0</v>
      </c>
      <c r="L47" s="102" t="n">
        <v>0</v>
      </c>
      <c r="M47" s="102" t="n">
        <v>6.02655771195097</v>
      </c>
      <c r="N47" s="102" t="n">
        <f aca="false">AVERAGE(D47:M47)</f>
        <v>7.08148537532591</v>
      </c>
    </row>
    <row r="48" customFormat="false" ht="15" hidden="false" customHeight="false" outlineLevel="0" collapsed="false">
      <c r="C48" s="101" t="s">
        <v>130</v>
      </c>
      <c r="D48" s="102" t="n">
        <v>0</v>
      </c>
      <c r="E48" s="102" t="n">
        <v>0</v>
      </c>
      <c r="F48" s="102" t="n">
        <v>0</v>
      </c>
      <c r="G48" s="102" t="n">
        <v>0</v>
      </c>
      <c r="H48" s="102" t="n">
        <v>0</v>
      </c>
      <c r="I48" s="102" t="n">
        <v>0</v>
      </c>
      <c r="J48" s="102" t="n">
        <v>7.51633986928105</v>
      </c>
      <c r="K48" s="102" t="n">
        <v>0</v>
      </c>
      <c r="L48" s="102" t="n">
        <v>0</v>
      </c>
      <c r="M48" s="102" t="n">
        <v>67.926455566905</v>
      </c>
      <c r="N48" s="102" t="n">
        <f aca="false">AVERAGE(D48:M48)</f>
        <v>7.54427954361861</v>
      </c>
    </row>
    <row r="49" customFormat="false" ht="15" hidden="false" customHeight="false" outlineLevel="0" collapsed="false">
      <c r="C49" s="101" t="s">
        <v>131</v>
      </c>
      <c r="D49" s="102" t="n">
        <v>3.8117927337701</v>
      </c>
      <c r="E49" s="102" t="n">
        <v>0</v>
      </c>
      <c r="F49" s="102" t="n">
        <v>0</v>
      </c>
      <c r="G49" s="102" t="n">
        <v>0</v>
      </c>
      <c r="H49" s="102" t="n">
        <v>0</v>
      </c>
      <c r="I49" s="102" t="n">
        <v>87.2954764196343</v>
      </c>
      <c r="J49" s="102" t="n">
        <v>11.1</v>
      </c>
      <c r="K49" s="102" t="n">
        <v>0</v>
      </c>
      <c r="L49" s="102" t="n">
        <v>0</v>
      </c>
      <c r="M49" s="102" t="n">
        <v>0</v>
      </c>
      <c r="N49" s="102" t="n">
        <f aca="false">AVERAGE(D49:M49)</f>
        <v>10.2207269153404</v>
      </c>
    </row>
    <row r="50" customFormat="false" ht="15" hidden="false" customHeight="false" outlineLevel="0" collapsed="false">
      <c r="C50" s="101" t="s">
        <v>132</v>
      </c>
      <c r="D50" s="102" t="n">
        <v>0</v>
      </c>
      <c r="E50" s="102" t="n">
        <v>4.19047619047619</v>
      </c>
      <c r="F50" s="102" t="n">
        <v>0</v>
      </c>
      <c r="G50" s="102" t="n">
        <v>0</v>
      </c>
      <c r="H50" s="102" t="n">
        <v>40.5616224648986</v>
      </c>
      <c r="I50" s="102" t="n">
        <v>2.30991337824832</v>
      </c>
      <c r="J50" s="102" t="n">
        <v>0</v>
      </c>
      <c r="K50" s="102" t="n">
        <v>0</v>
      </c>
      <c r="L50" s="102" t="n">
        <v>0</v>
      </c>
      <c r="M50" s="102" t="n">
        <v>5.2093973442288</v>
      </c>
      <c r="N50" s="102" t="n">
        <f aca="false">AVERAGE(D50:M50)</f>
        <v>5.22714093778519</v>
      </c>
    </row>
    <row r="51" customFormat="false" ht="15" hidden="false" customHeight="false" outlineLevel="0" collapsed="false">
      <c r="C51" s="101" t="s">
        <v>133</v>
      </c>
      <c r="D51" s="102" t="n">
        <v>53.6628945801072</v>
      </c>
      <c r="E51" s="102" t="n">
        <v>51.9047619047619</v>
      </c>
      <c r="F51" s="102" t="n">
        <v>0</v>
      </c>
      <c r="G51" s="102" t="n">
        <v>40.3614457831325</v>
      </c>
      <c r="H51" s="102" t="n">
        <v>0</v>
      </c>
      <c r="I51" s="102" t="n">
        <v>10.009624639076</v>
      </c>
      <c r="J51" s="102" t="n">
        <v>10.2</v>
      </c>
      <c r="K51" s="102" t="n">
        <v>86.721680420105</v>
      </c>
      <c r="L51" s="102" t="n">
        <v>0</v>
      </c>
      <c r="M51" s="102" t="n">
        <v>0</v>
      </c>
      <c r="N51" s="102" t="n">
        <f aca="false">AVERAGE(D51:M51)</f>
        <v>25.2860407327183</v>
      </c>
    </row>
    <row r="52" customFormat="false" ht="15" hidden="false" customHeight="false" outlineLevel="0" collapsed="false">
      <c r="C52" s="101" t="s">
        <v>134</v>
      </c>
      <c r="D52" s="102" t="n">
        <v>0</v>
      </c>
      <c r="E52" s="102" t="n">
        <v>0</v>
      </c>
      <c r="F52" s="102" t="n">
        <v>0</v>
      </c>
      <c r="G52" s="102" t="n">
        <v>0</v>
      </c>
      <c r="H52" s="102" t="n">
        <v>0</v>
      </c>
      <c r="I52" s="102" t="n">
        <v>0.384985563041386</v>
      </c>
      <c r="J52" s="102" t="n">
        <v>0</v>
      </c>
      <c r="K52" s="102" t="n">
        <v>0</v>
      </c>
      <c r="L52" s="102" t="n">
        <v>0</v>
      </c>
      <c r="M52" s="102" t="n">
        <v>0</v>
      </c>
      <c r="N52" s="102" t="n">
        <f aca="false">AVERAGE(D52:M52)</f>
        <v>0.0384985563041386</v>
      </c>
    </row>
    <row r="53" customFormat="false" ht="15" hidden="false" customHeight="false" outlineLevel="0" collapsed="false">
      <c r="C53" s="101" t="s">
        <v>125</v>
      </c>
      <c r="D53" s="102" t="n">
        <v>0</v>
      </c>
      <c r="E53" s="102" t="n">
        <v>0</v>
      </c>
      <c r="F53" s="102" t="n">
        <v>0</v>
      </c>
      <c r="G53" s="102" t="n">
        <v>0</v>
      </c>
      <c r="H53" s="102" t="n">
        <v>0</v>
      </c>
      <c r="I53" s="102" t="n">
        <v>0</v>
      </c>
      <c r="J53" s="102" t="n">
        <v>0</v>
      </c>
      <c r="K53" s="102" t="n">
        <v>13.278319579895</v>
      </c>
      <c r="L53" s="16" t="n">
        <v>100</v>
      </c>
      <c r="M53" s="102" t="n">
        <v>0</v>
      </c>
      <c r="N53" s="102" t="n">
        <f aca="false">AVERAGE(D53:M53)</f>
        <v>11.3278319579895</v>
      </c>
    </row>
    <row r="54" customFormat="false" ht="15" hidden="false" customHeight="false" outlineLevel="0" collapsed="false">
      <c r="C54" s="101" t="s">
        <v>116</v>
      </c>
      <c r="D54" s="102" t="n">
        <v>38.117927337701</v>
      </c>
      <c r="E54" s="102" t="n">
        <v>0</v>
      </c>
      <c r="F54" s="102" t="n">
        <v>0</v>
      </c>
      <c r="G54" s="102" t="n">
        <v>38.7550200803213</v>
      </c>
      <c r="H54" s="102" t="n">
        <v>0</v>
      </c>
      <c r="I54" s="102" t="n">
        <v>0</v>
      </c>
      <c r="J54" s="102" t="n">
        <v>0</v>
      </c>
      <c r="K54" s="102" t="n">
        <v>0</v>
      </c>
      <c r="L54" s="102" t="n">
        <v>0</v>
      </c>
      <c r="M54" s="102" t="n">
        <v>0</v>
      </c>
      <c r="N54" s="102" t="n">
        <f aca="false">AVERAGE(D54:M54)</f>
        <v>7.68729474180223</v>
      </c>
    </row>
    <row r="55" customFormat="false" ht="15" hidden="false" customHeight="false" outlineLevel="0" collapsed="false">
      <c r="C55" s="101" t="s">
        <v>135</v>
      </c>
      <c r="D55" s="102" t="n">
        <v>0</v>
      </c>
      <c r="E55" s="102" t="n">
        <v>0</v>
      </c>
      <c r="F55" s="102" t="n">
        <v>100</v>
      </c>
      <c r="G55" s="102" t="n">
        <v>0</v>
      </c>
      <c r="H55" s="102" t="n">
        <v>59.4383775351014</v>
      </c>
      <c r="I55" s="102" t="n">
        <v>0</v>
      </c>
      <c r="J55" s="102" t="n">
        <v>0</v>
      </c>
      <c r="K55" s="102" t="n">
        <v>0</v>
      </c>
      <c r="L55" s="102" t="n">
        <v>0</v>
      </c>
      <c r="M55" s="102" t="n">
        <v>20.8375893769152</v>
      </c>
      <c r="N55" s="102" t="n">
        <f aca="false">AVERAGE(D55:M55)</f>
        <v>18.0275966912017</v>
      </c>
    </row>
    <row r="56" customFormat="false" ht="15" hidden="false" customHeight="false" outlineLevel="0" collapsed="false">
      <c r="D56" s="17" t="n">
        <f aca="false">SUM(D46:D55)</f>
        <v>100</v>
      </c>
      <c r="E56" s="17" t="n">
        <f aca="false">SUM(E46:E55)</f>
        <v>100</v>
      </c>
      <c r="F56" s="17" t="n">
        <f aca="false">SUM(F46:F55)</f>
        <v>100</v>
      </c>
      <c r="G56" s="17" t="n">
        <f aca="false">SUM(G46:G55)</f>
        <v>100</v>
      </c>
      <c r="H56" s="17" t="n">
        <f aca="false">SUM(H46:H55)</f>
        <v>100</v>
      </c>
      <c r="I56" s="17" t="n">
        <f aca="false">SUM(I46:I55)</f>
        <v>100</v>
      </c>
      <c r="J56" s="17" t="n">
        <f aca="false">SUM(J46:J55)</f>
        <v>99.9163398692811</v>
      </c>
      <c r="K56" s="17" t="n">
        <f aca="false">SUM(K46:K55)</f>
        <v>100</v>
      </c>
      <c r="L56" s="17" t="n">
        <f aca="false">SUM(L46:L55)</f>
        <v>100</v>
      </c>
      <c r="M56" s="17" t="n">
        <f aca="false">SUM(M46:M55)</f>
        <v>100</v>
      </c>
      <c r="N56" s="17" t="n">
        <f aca="false">SUM(N46:N55)</f>
        <v>99.9916339869281</v>
      </c>
    </row>
    <row r="60" customFormat="false" ht="15" hidden="false" customHeight="false" outlineLevel="0" collapsed="false">
      <c r="C60" s="103" t="n">
        <v>13.1</v>
      </c>
      <c r="D60" s="104" t="n">
        <v>21.8</v>
      </c>
      <c r="E60" s="104" t="n">
        <v>25.7</v>
      </c>
      <c r="F60" s="104" t="n">
        <v>25.7</v>
      </c>
      <c r="G60" s="105" t="n">
        <v>21.8</v>
      </c>
      <c r="H60" s="105" t="n">
        <v>20.9</v>
      </c>
      <c r="I60" s="105" t="n">
        <v>17.2</v>
      </c>
      <c r="J60" s="105" t="n">
        <v>25.6</v>
      </c>
      <c r="K60" s="105" t="n">
        <v>21.85</v>
      </c>
      <c r="L60" s="105" t="n">
        <v>19.1</v>
      </c>
      <c r="M60" s="103" t="n">
        <f aca="false">AVERAGE(C60:L60)</f>
        <v>21.275</v>
      </c>
    </row>
  </sheetData>
  <mergeCells count="28">
    <mergeCell ref="A1:P2"/>
    <mergeCell ref="A3:A4"/>
    <mergeCell ref="B3:B4"/>
    <mergeCell ref="C3:C4"/>
    <mergeCell ref="D3:D4"/>
    <mergeCell ref="E3:E4"/>
    <mergeCell ref="F3:O3"/>
    <mergeCell ref="P3:P4"/>
    <mergeCell ref="A5:A9"/>
    <mergeCell ref="B5:B9"/>
    <mergeCell ref="A10:A13"/>
    <mergeCell ref="B10:B13"/>
    <mergeCell ref="A14:A15"/>
    <mergeCell ref="B14:B15"/>
    <mergeCell ref="A16:A19"/>
    <mergeCell ref="B16:B19"/>
    <mergeCell ref="A20:A22"/>
    <mergeCell ref="B20:B22"/>
    <mergeCell ref="A23:A27"/>
    <mergeCell ref="B23:B27"/>
    <mergeCell ref="A28:A32"/>
    <mergeCell ref="B28:B32"/>
    <mergeCell ref="A33:A35"/>
    <mergeCell ref="B33:B35"/>
    <mergeCell ref="A36:A37"/>
    <mergeCell ref="B36:B37"/>
    <mergeCell ref="A38:A42"/>
    <mergeCell ref="B38:B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0"/>
  <sheetViews>
    <sheetView showFormulas="false" showGridLines="true" showRowColHeaders="true" showZeros="true" rightToLeft="false" tabSelected="false" showOutlineSymbols="true" defaultGridColor="true" view="normal" topLeftCell="B49" colorId="64" zoomScale="100" zoomScaleNormal="100" zoomScalePageLayoutView="100" workbookViewId="0">
      <selection pane="topLeft" activeCell="E70" activeCellId="0" sqref="E7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2" min="2" style="0" width="20.71"/>
    <col collapsed="false" customWidth="true" hidden="false" outlineLevel="0" max="3" min="3" style="0" width="49.14"/>
    <col collapsed="false" customWidth="true" hidden="false" outlineLevel="0" max="4" min="4" style="0" width="19.57"/>
    <col collapsed="false" customWidth="true" hidden="false" outlineLevel="0" max="5" min="5" style="0" width="28.29"/>
  </cols>
  <sheetData>
    <row r="1" customFormat="false" ht="15" hidden="false" customHeight="false" outlineLevel="0" collapsed="false">
      <c r="A1" s="70" t="s">
        <v>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customFormat="false" ht="15" hidden="false" customHeight="false" outlineLevel="0" collapsed="false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customFormat="false" ht="15" hidden="false" customHeight="true" outlineLevel="0" collapsed="false">
      <c r="A3" s="71" t="s">
        <v>108</v>
      </c>
      <c r="B3" s="72" t="s">
        <v>109</v>
      </c>
      <c r="C3" s="71" t="s">
        <v>110</v>
      </c>
      <c r="D3" s="73" t="s">
        <v>111</v>
      </c>
      <c r="E3" s="74" t="s">
        <v>112</v>
      </c>
      <c r="F3" s="75" t="s">
        <v>113</v>
      </c>
      <c r="G3" s="75"/>
      <c r="H3" s="75"/>
      <c r="I3" s="75"/>
      <c r="J3" s="75"/>
      <c r="K3" s="75"/>
      <c r="L3" s="75"/>
      <c r="M3" s="75"/>
      <c r="N3" s="75"/>
      <c r="O3" s="75"/>
      <c r="P3" s="76" t="s">
        <v>19</v>
      </c>
    </row>
    <row r="4" customFormat="false" ht="15" hidden="false" customHeight="false" outlineLevel="0" collapsed="false">
      <c r="A4" s="71"/>
      <c r="B4" s="72"/>
      <c r="C4" s="71"/>
      <c r="D4" s="73"/>
      <c r="E4" s="74"/>
      <c r="F4" s="71" t="n">
        <v>1</v>
      </c>
      <c r="G4" s="71" t="n">
        <v>2</v>
      </c>
      <c r="H4" s="71" t="n">
        <v>3</v>
      </c>
      <c r="I4" s="71" t="n">
        <v>4</v>
      </c>
      <c r="J4" s="71" t="n">
        <v>5</v>
      </c>
      <c r="K4" s="71" t="n">
        <v>6</v>
      </c>
      <c r="L4" s="71" t="n">
        <v>7</v>
      </c>
      <c r="M4" s="71" t="n">
        <v>8</v>
      </c>
      <c r="N4" s="71" t="n">
        <v>9</v>
      </c>
      <c r="O4" s="71" t="n">
        <v>10</v>
      </c>
      <c r="P4" s="76"/>
    </row>
    <row r="5" customFormat="false" ht="15" hidden="false" customHeight="false" outlineLevel="0" collapsed="false">
      <c r="A5" s="38" t="s">
        <v>8</v>
      </c>
      <c r="B5" s="106" t="n">
        <f aca="false">D5+D6+D7+D8+D9+D10</f>
        <v>50.55</v>
      </c>
      <c r="C5" s="90" t="s">
        <v>117</v>
      </c>
      <c r="D5" s="38" t="n">
        <v>1.4</v>
      </c>
      <c r="E5" s="107" t="n">
        <f aca="false">D5*100/50.55</f>
        <v>2.76953511374876</v>
      </c>
      <c r="F5" s="38" t="n">
        <v>6.5</v>
      </c>
      <c r="G5" s="38" t="n">
        <v>7</v>
      </c>
      <c r="H5" s="38" t="n">
        <v>2.5</v>
      </c>
      <c r="I5" s="38" t="n">
        <v>6</v>
      </c>
      <c r="J5" s="38" t="n">
        <v>4</v>
      </c>
      <c r="K5" s="38" t="n">
        <v>5</v>
      </c>
      <c r="L5" s="38" t="n">
        <v>7</v>
      </c>
      <c r="M5" s="38" t="n">
        <v>7</v>
      </c>
      <c r="N5" s="38" t="n">
        <v>8</v>
      </c>
      <c r="O5" s="38" t="n">
        <v>4</v>
      </c>
      <c r="P5" s="77" t="n">
        <f aca="false">AVERAGE(F5:O5)</f>
        <v>5.7</v>
      </c>
    </row>
    <row r="6" customFormat="false" ht="15" hidden="false" customHeight="false" outlineLevel="0" collapsed="false">
      <c r="A6" s="38"/>
      <c r="B6" s="106"/>
      <c r="C6" s="79" t="s">
        <v>136</v>
      </c>
      <c r="D6" s="38" t="n">
        <v>14.3</v>
      </c>
      <c r="E6" s="107" t="n">
        <f aca="false">D6*100/50.55</f>
        <v>28.2888229475767</v>
      </c>
      <c r="F6" s="38" t="n">
        <v>28</v>
      </c>
      <c r="G6" s="38" t="n">
        <v>23</v>
      </c>
      <c r="H6" s="38" t="n">
        <v>26</v>
      </c>
      <c r="I6" s="38" t="n">
        <v>23</v>
      </c>
      <c r="J6" s="38" t="n">
        <v>31</v>
      </c>
      <c r="K6" s="38" t="n">
        <v>7</v>
      </c>
      <c r="L6" s="38" t="n">
        <v>6</v>
      </c>
      <c r="M6" s="38" t="n">
        <v>6</v>
      </c>
      <c r="N6" s="38" t="n">
        <v>8.5</v>
      </c>
      <c r="O6" s="38" t="n">
        <v>22</v>
      </c>
      <c r="P6" s="77" t="n">
        <f aca="false">AVERAGE(F6:O6)</f>
        <v>18.05</v>
      </c>
    </row>
    <row r="7" customFormat="false" ht="15" hidden="false" customHeight="false" outlineLevel="0" collapsed="false">
      <c r="A7" s="38"/>
      <c r="B7" s="106"/>
      <c r="C7" s="38" t="s">
        <v>119</v>
      </c>
      <c r="D7" s="38" t="n">
        <v>15.05</v>
      </c>
      <c r="E7" s="107" t="n">
        <f aca="false">D7*100/50.55</f>
        <v>29.7725024727992</v>
      </c>
      <c r="F7" s="38" t="n">
        <v>45</v>
      </c>
      <c r="G7" s="38" t="n">
        <v>26</v>
      </c>
      <c r="H7" s="38" t="n">
        <v>27</v>
      </c>
      <c r="I7" s="38" t="n">
        <v>20</v>
      </c>
      <c r="J7" s="38" t="n">
        <v>37</v>
      </c>
      <c r="K7" s="38" t="n">
        <v>33</v>
      </c>
      <c r="L7" s="38" t="n">
        <v>39</v>
      </c>
      <c r="M7" s="38" t="n">
        <v>35</v>
      </c>
      <c r="N7" s="38" t="n">
        <v>22</v>
      </c>
      <c r="O7" s="38"/>
      <c r="P7" s="77" t="n">
        <f aca="false">AVERAGE(F7:O7)</f>
        <v>31.5555555555556</v>
      </c>
    </row>
    <row r="8" customFormat="false" ht="15" hidden="false" customHeight="false" outlineLevel="0" collapsed="false">
      <c r="A8" s="38"/>
      <c r="B8" s="106"/>
      <c r="C8" s="38" t="s">
        <v>122</v>
      </c>
      <c r="D8" s="38" t="n">
        <v>0.15</v>
      </c>
      <c r="E8" s="107" t="n">
        <f aca="false">D8*100/50.55</f>
        <v>0.29673590504451</v>
      </c>
      <c r="F8" s="38" t="n">
        <v>6</v>
      </c>
      <c r="G8" s="38" t="n">
        <v>8</v>
      </c>
      <c r="H8" s="38" t="n">
        <v>7</v>
      </c>
      <c r="I8" s="38" t="n">
        <v>8</v>
      </c>
      <c r="J8" s="38" t="n">
        <v>9</v>
      </c>
      <c r="K8" s="38"/>
      <c r="L8" s="38"/>
      <c r="M8" s="38"/>
      <c r="N8" s="38"/>
      <c r="O8" s="38"/>
      <c r="P8" s="77" t="n">
        <f aca="false">AVERAGE(F8:O8)</f>
        <v>7.6</v>
      </c>
    </row>
    <row r="9" customFormat="false" ht="15" hidden="false" customHeight="false" outlineLevel="0" collapsed="false">
      <c r="A9" s="38"/>
      <c r="B9" s="106"/>
      <c r="C9" s="38" t="s">
        <v>118</v>
      </c>
      <c r="D9" s="38" t="n">
        <v>0.4</v>
      </c>
      <c r="E9" s="107" t="n">
        <f aca="false">D9*100/50.55</f>
        <v>0.791295746785361</v>
      </c>
      <c r="F9" s="38" t="n">
        <v>7.5</v>
      </c>
      <c r="G9" s="38" t="n">
        <v>6</v>
      </c>
      <c r="H9" s="38" t="n">
        <v>6</v>
      </c>
      <c r="I9" s="38" t="n">
        <v>7</v>
      </c>
      <c r="J9" s="38" t="n">
        <v>12</v>
      </c>
      <c r="K9" s="38" t="n">
        <v>11</v>
      </c>
      <c r="L9" s="38"/>
      <c r="M9" s="38"/>
      <c r="N9" s="38"/>
      <c r="O9" s="38"/>
      <c r="P9" s="77" t="n">
        <f aca="false">AVERAGE(F9:O9)</f>
        <v>8.25</v>
      </c>
    </row>
    <row r="10" customFormat="false" ht="15" hidden="false" customHeight="false" outlineLevel="0" collapsed="false">
      <c r="A10" s="38"/>
      <c r="B10" s="106"/>
      <c r="C10" s="38" t="s">
        <v>127</v>
      </c>
      <c r="D10" s="38" t="n">
        <v>19.25</v>
      </c>
      <c r="E10" s="107" t="n">
        <f aca="false">D10*100/50.55</f>
        <v>38.0811078140455</v>
      </c>
      <c r="F10" s="38" t="n">
        <v>34</v>
      </c>
      <c r="G10" s="38" t="n">
        <v>35</v>
      </c>
      <c r="H10" s="38" t="n">
        <v>31</v>
      </c>
      <c r="I10" s="38" t="n">
        <v>33</v>
      </c>
      <c r="J10" s="38" t="n">
        <v>17</v>
      </c>
      <c r="K10" s="38" t="n">
        <v>23</v>
      </c>
      <c r="L10" s="38" t="n">
        <v>24</v>
      </c>
      <c r="M10" s="38" t="n">
        <v>26</v>
      </c>
      <c r="N10" s="38" t="n">
        <v>11</v>
      </c>
      <c r="O10" s="38" t="n">
        <v>8</v>
      </c>
      <c r="P10" s="77" t="n">
        <f aca="false">AVERAGE(F10:O10)</f>
        <v>24.2</v>
      </c>
    </row>
    <row r="11" customFormat="false" ht="15" hidden="false" customHeight="false" outlineLevel="0" collapsed="false">
      <c r="A11" s="38"/>
      <c r="B11" s="106"/>
      <c r="C11" s="81" t="s">
        <v>19</v>
      </c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2" t="n">
        <f aca="false">AVERAGE(P5:P10)</f>
        <v>15.8925925925926</v>
      </c>
      <c r="R11" s="0" t="n">
        <v>15.9</v>
      </c>
    </row>
    <row r="12" customFormat="false" ht="15.75" hidden="false" customHeight="false" outlineLevel="0" collapsed="false">
      <c r="A12" s="38" t="s">
        <v>9</v>
      </c>
      <c r="B12" s="38" t="n">
        <f aca="false">D12+D13+D14+D15</f>
        <v>95.5</v>
      </c>
      <c r="C12" s="108" t="s">
        <v>137</v>
      </c>
      <c r="D12" s="84" t="n">
        <v>22.5</v>
      </c>
      <c r="E12" s="109" t="n">
        <f aca="false">D12*100/95.5</f>
        <v>23.5602094240838</v>
      </c>
      <c r="F12" s="38" t="n">
        <v>34</v>
      </c>
      <c r="G12" s="38" t="n">
        <v>33</v>
      </c>
      <c r="H12" s="38" t="n">
        <v>12</v>
      </c>
      <c r="I12" s="38" t="n">
        <v>34</v>
      </c>
      <c r="J12" s="38" t="n">
        <v>34</v>
      </c>
      <c r="K12" s="38" t="n">
        <v>36</v>
      </c>
      <c r="L12" s="38" t="n">
        <v>25</v>
      </c>
      <c r="M12" s="38" t="n">
        <v>32</v>
      </c>
      <c r="N12" s="38" t="n">
        <v>34</v>
      </c>
      <c r="O12" s="38" t="n">
        <v>38</v>
      </c>
      <c r="P12" s="77" t="n">
        <f aca="false">AVERAGE(F12:O12)</f>
        <v>31.2</v>
      </c>
      <c r="R12" s="85" t="n">
        <v>21.1</v>
      </c>
    </row>
    <row r="13" customFormat="false" ht="15" hidden="false" customHeight="false" outlineLevel="0" collapsed="false">
      <c r="A13" s="38"/>
      <c r="B13" s="38"/>
      <c r="C13" s="38" t="s">
        <v>127</v>
      </c>
      <c r="D13" s="84" t="n">
        <v>37.1</v>
      </c>
      <c r="E13" s="109" t="n">
        <f aca="false">D13*100/95.5</f>
        <v>38.848167539267</v>
      </c>
      <c r="F13" s="38" t="n">
        <v>23</v>
      </c>
      <c r="G13" s="38" t="n">
        <v>24</v>
      </c>
      <c r="H13" s="38" t="n">
        <v>10</v>
      </c>
      <c r="I13" s="38" t="n">
        <v>19</v>
      </c>
      <c r="J13" s="38" t="n">
        <v>13</v>
      </c>
      <c r="K13" s="38" t="n">
        <v>10</v>
      </c>
      <c r="L13" s="38" t="n">
        <v>30</v>
      </c>
      <c r="M13" s="38" t="n">
        <v>8</v>
      </c>
      <c r="N13" s="38" t="n">
        <v>38</v>
      </c>
      <c r="O13" s="38" t="n">
        <v>24</v>
      </c>
      <c r="P13" s="77" t="n">
        <f aca="false">AVERAGE(F13:O13)</f>
        <v>19.9</v>
      </c>
      <c r="R13" s="85" t="n">
        <v>13.7</v>
      </c>
    </row>
    <row r="14" customFormat="false" ht="15" hidden="false" customHeight="false" outlineLevel="0" collapsed="false">
      <c r="A14" s="38"/>
      <c r="B14" s="38"/>
      <c r="C14" s="38" t="s">
        <v>114</v>
      </c>
      <c r="D14" s="84" t="n">
        <v>33.7</v>
      </c>
      <c r="E14" s="109" t="n">
        <f aca="false">D14*100/95.5</f>
        <v>35.2879581151833</v>
      </c>
      <c r="F14" s="38" t="n">
        <v>21</v>
      </c>
      <c r="G14" s="38" t="n">
        <v>22</v>
      </c>
      <c r="H14" s="38" t="n">
        <v>10</v>
      </c>
      <c r="I14" s="38" t="n">
        <v>24</v>
      </c>
      <c r="J14" s="38" t="n">
        <v>16</v>
      </c>
      <c r="K14" s="38" t="n">
        <v>15</v>
      </c>
      <c r="L14" s="38" t="n">
        <v>12</v>
      </c>
      <c r="M14" s="38" t="n">
        <v>15</v>
      </c>
      <c r="N14" s="38" t="n">
        <v>16.5</v>
      </c>
      <c r="O14" s="38" t="n">
        <v>20</v>
      </c>
      <c r="P14" s="77" t="n">
        <f aca="false">AVERAGE(F14:O14)</f>
        <v>17.15</v>
      </c>
      <c r="R14" s="85" t="n">
        <v>15.3</v>
      </c>
    </row>
    <row r="15" customFormat="false" ht="15" hidden="false" customHeight="false" outlineLevel="0" collapsed="false">
      <c r="A15" s="38"/>
      <c r="B15" s="38"/>
      <c r="C15" s="38" t="s">
        <v>118</v>
      </c>
      <c r="D15" s="84" t="n">
        <v>2.2</v>
      </c>
      <c r="E15" s="109" t="n">
        <f aca="false">D15*100/95.5</f>
        <v>2.30366492146597</v>
      </c>
      <c r="F15" s="38" t="n">
        <v>14</v>
      </c>
      <c r="G15" s="38" t="n">
        <v>12</v>
      </c>
      <c r="H15" s="38" t="n">
        <v>19</v>
      </c>
      <c r="I15" s="38" t="n">
        <v>18</v>
      </c>
      <c r="J15" s="38" t="n">
        <v>22</v>
      </c>
      <c r="K15" s="38" t="n">
        <v>24</v>
      </c>
      <c r="L15" s="38" t="n">
        <v>13</v>
      </c>
      <c r="M15" s="38" t="n">
        <v>10</v>
      </c>
      <c r="N15" s="38" t="n">
        <v>15</v>
      </c>
      <c r="O15" s="38" t="n">
        <v>14</v>
      </c>
      <c r="P15" s="77" t="n">
        <f aca="false">AVERAGE(F15:O15)</f>
        <v>16.1</v>
      </c>
      <c r="R15" s="86" t="n">
        <v>15</v>
      </c>
    </row>
    <row r="16" customFormat="false" ht="15" hidden="false" customHeight="false" outlineLevel="0" collapsed="false">
      <c r="A16" s="38"/>
      <c r="B16" s="38"/>
      <c r="C16" s="81" t="s">
        <v>19</v>
      </c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 t="n">
        <f aca="false">AVERAGE(P12:P15)</f>
        <v>21.0875</v>
      </c>
      <c r="R16" s="86" t="n">
        <v>13.4</v>
      </c>
    </row>
    <row r="17" customFormat="false" ht="15" hidden="false" customHeight="false" outlineLevel="0" collapsed="false">
      <c r="A17" s="38" t="s">
        <v>10</v>
      </c>
      <c r="B17" s="38" t="n">
        <f aca="false">D17+D19+D18</f>
        <v>49.8</v>
      </c>
      <c r="C17" s="38" t="s">
        <v>118</v>
      </c>
      <c r="D17" s="77" t="n">
        <v>10.4</v>
      </c>
      <c r="E17" s="77" t="n">
        <f aca="false">D17*100/49.8</f>
        <v>20.8835341365462</v>
      </c>
      <c r="F17" s="38" t="n">
        <v>11</v>
      </c>
      <c r="G17" s="38" t="n">
        <v>10.5</v>
      </c>
      <c r="H17" s="38" t="n">
        <v>14</v>
      </c>
      <c r="I17" s="38" t="n">
        <v>11</v>
      </c>
      <c r="J17" s="38" t="n">
        <v>10</v>
      </c>
      <c r="K17" s="38" t="n">
        <v>11.5</v>
      </c>
      <c r="L17" s="38" t="n">
        <v>23</v>
      </c>
      <c r="M17" s="38" t="n">
        <v>10</v>
      </c>
      <c r="N17" s="38" t="n">
        <v>14</v>
      </c>
      <c r="O17" s="38" t="n">
        <v>14</v>
      </c>
      <c r="P17" s="38" t="n">
        <f aca="false">AVERAGE(F17:O17)</f>
        <v>12.9</v>
      </c>
      <c r="R17" s="86" t="n">
        <v>21.9</v>
      </c>
    </row>
    <row r="18" customFormat="false" ht="15" hidden="false" customHeight="false" outlineLevel="0" collapsed="false">
      <c r="A18" s="38"/>
      <c r="B18" s="38"/>
      <c r="C18" s="38" t="s">
        <v>114</v>
      </c>
      <c r="D18" s="77" t="n">
        <v>20.1</v>
      </c>
      <c r="E18" s="110" t="n">
        <f aca="false">D18*100/49.8</f>
        <v>40.3614457831325</v>
      </c>
      <c r="F18" s="38" t="n">
        <v>14</v>
      </c>
      <c r="G18" s="38" t="n">
        <v>18</v>
      </c>
      <c r="H18" s="38" t="n">
        <v>19</v>
      </c>
      <c r="I18" s="38" t="n">
        <v>20</v>
      </c>
      <c r="J18" s="38" t="n">
        <v>19</v>
      </c>
      <c r="K18" s="38" t="n">
        <v>13</v>
      </c>
      <c r="L18" s="38" t="n">
        <v>13</v>
      </c>
      <c r="M18" s="38" t="n">
        <v>19</v>
      </c>
      <c r="N18" s="38" t="n">
        <v>10</v>
      </c>
      <c r="O18" s="38" t="n">
        <v>9.5</v>
      </c>
      <c r="P18" s="38" t="n">
        <f aca="false">AVERAGE(F18:O18)</f>
        <v>15.45</v>
      </c>
      <c r="R18" s="86" t="n">
        <v>18.2</v>
      </c>
    </row>
    <row r="19" customFormat="false" ht="15" hidden="false" customHeight="false" outlineLevel="0" collapsed="false">
      <c r="A19" s="38"/>
      <c r="B19" s="38"/>
      <c r="C19" s="79" t="s">
        <v>136</v>
      </c>
      <c r="D19" s="77" t="n">
        <v>19.3</v>
      </c>
      <c r="E19" s="77" t="n">
        <f aca="false">D19*100/49.8</f>
        <v>38.7550200803213</v>
      </c>
      <c r="F19" s="38" t="n">
        <v>12.5</v>
      </c>
      <c r="G19" s="38" t="n">
        <v>11.5</v>
      </c>
      <c r="H19" s="38" t="n">
        <v>27</v>
      </c>
      <c r="I19" s="38" t="n">
        <v>21</v>
      </c>
      <c r="J19" s="38" t="n">
        <v>25</v>
      </c>
      <c r="K19" s="38" t="n">
        <v>13</v>
      </c>
      <c r="L19" s="38" t="n">
        <v>4</v>
      </c>
      <c r="M19" s="38" t="n">
        <v>4</v>
      </c>
      <c r="N19" s="38" t="n">
        <v>5</v>
      </c>
      <c r="O19" s="38" t="n">
        <v>4</v>
      </c>
      <c r="P19" s="38" t="n">
        <f aca="false">AVERAGE(F19:O19)</f>
        <v>12.7</v>
      </c>
      <c r="R19" s="86" t="n">
        <v>22.2</v>
      </c>
    </row>
    <row r="20" customFormat="false" ht="15" hidden="false" customHeight="false" outlineLevel="0" collapsed="false">
      <c r="A20" s="38"/>
      <c r="B20" s="38"/>
      <c r="C20" s="81" t="s">
        <v>19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 t="n">
        <f aca="false">AVERAGE(P17:P19)</f>
        <v>13.6833333333333</v>
      </c>
      <c r="R20" s="86" t="n">
        <v>27</v>
      </c>
    </row>
    <row r="21" customFormat="false" ht="15" hidden="false" customHeight="false" outlineLevel="0" collapsed="false">
      <c r="A21" s="38" t="s">
        <v>11</v>
      </c>
      <c r="B21" s="38" t="n">
        <f aca="false">D21+D22+D23+D24+D25</f>
        <v>56.2</v>
      </c>
      <c r="C21" s="79" t="s">
        <v>136</v>
      </c>
      <c r="D21" s="38" t="n">
        <v>3.4</v>
      </c>
      <c r="E21" s="77" t="n">
        <f aca="false">D21*100/56.2</f>
        <v>6.04982206405694</v>
      </c>
      <c r="F21" s="38" t="n">
        <v>28</v>
      </c>
      <c r="G21" s="38" t="n">
        <v>11</v>
      </c>
      <c r="H21" s="38" t="n">
        <v>13</v>
      </c>
      <c r="I21" s="38" t="n">
        <v>4.5</v>
      </c>
      <c r="J21" s="38" t="n">
        <v>9</v>
      </c>
      <c r="K21" s="38" t="n">
        <v>12</v>
      </c>
      <c r="L21" s="38" t="n">
        <v>10</v>
      </c>
      <c r="M21" s="38" t="n">
        <v>4.5</v>
      </c>
      <c r="N21" s="38" t="n">
        <v>4</v>
      </c>
      <c r="O21" s="38" t="n">
        <v>5</v>
      </c>
      <c r="P21" s="77" t="n">
        <f aca="false">AVERAGE(F21:O21)</f>
        <v>10.1</v>
      </c>
    </row>
    <row r="22" customFormat="false" ht="15" hidden="false" customHeight="false" outlineLevel="0" collapsed="false">
      <c r="A22" s="38"/>
      <c r="B22" s="38"/>
      <c r="C22" s="38" t="s">
        <v>119</v>
      </c>
      <c r="D22" s="38" t="n">
        <v>6.6</v>
      </c>
      <c r="E22" s="77" t="n">
        <f aca="false">D22*100/56.2</f>
        <v>11.7437722419929</v>
      </c>
      <c r="F22" s="38" t="n">
        <v>10</v>
      </c>
      <c r="G22" s="38" t="n">
        <v>9</v>
      </c>
      <c r="H22" s="38" t="n">
        <v>18</v>
      </c>
      <c r="I22" s="38" t="n">
        <v>45</v>
      </c>
      <c r="J22" s="38" t="n">
        <v>16</v>
      </c>
      <c r="K22" s="38" t="n">
        <v>18</v>
      </c>
      <c r="L22" s="38"/>
      <c r="M22" s="38"/>
      <c r="N22" s="38"/>
      <c r="O22" s="38"/>
      <c r="P22" s="77" t="n">
        <f aca="false">AVERAGE(F22:O22)</f>
        <v>19.3333333333333</v>
      </c>
    </row>
    <row r="23" customFormat="false" ht="15.75" hidden="false" customHeight="false" outlineLevel="0" collapsed="false">
      <c r="A23" s="38"/>
      <c r="B23" s="38"/>
      <c r="C23" s="108" t="s">
        <v>137</v>
      </c>
      <c r="D23" s="38" t="n">
        <v>22.3</v>
      </c>
      <c r="E23" s="77" t="n">
        <f aca="false">D23*100/56.2</f>
        <v>39.6797153024911</v>
      </c>
      <c r="F23" s="38" t="n">
        <v>26</v>
      </c>
      <c r="G23" s="38" t="n">
        <v>30</v>
      </c>
      <c r="H23" s="38" t="n">
        <v>21</v>
      </c>
      <c r="I23" s="38" t="n">
        <v>24</v>
      </c>
      <c r="J23" s="38" t="n">
        <v>25</v>
      </c>
      <c r="K23" s="38" t="n">
        <v>31</v>
      </c>
      <c r="L23" s="38" t="n">
        <v>21</v>
      </c>
      <c r="M23" s="38" t="n">
        <v>19</v>
      </c>
      <c r="N23" s="38" t="n">
        <v>20</v>
      </c>
      <c r="O23" s="38" t="n">
        <v>28</v>
      </c>
      <c r="P23" s="77" t="n">
        <f aca="false">AVERAGE(F23:O23)</f>
        <v>24.5</v>
      </c>
    </row>
    <row r="24" customFormat="false" ht="15" hidden="false" customHeight="false" outlineLevel="0" collapsed="false">
      <c r="A24" s="38"/>
      <c r="B24" s="38"/>
      <c r="C24" s="38" t="s">
        <v>138</v>
      </c>
      <c r="D24" s="38" t="n">
        <v>15.4</v>
      </c>
      <c r="E24" s="77" t="n">
        <f aca="false">D24*100/56.2</f>
        <v>27.4021352313167</v>
      </c>
      <c r="F24" s="38" t="n">
        <v>10</v>
      </c>
      <c r="G24" s="38" t="n">
        <v>11</v>
      </c>
      <c r="H24" s="38" t="n">
        <v>9</v>
      </c>
      <c r="I24" s="38" t="n">
        <v>15</v>
      </c>
      <c r="J24" s="38" t="n">
        <v>7</v>
      </c>
      <c r="K24" s="38" t="n">
        <v>10.5</v>
      </c>
      <c r="L24" s="38" t="n">
        <v>11</v>
      </c>
      <c r="M24" s="38" t="n">
        <v>7</v>
      </c>
      <c r="N24" s="38" t="n">
        <v>11</v>
      </c>
      <c r="O24" s="38" t="n">
        <v>10</v>
      </c>
      <c r="P24" s="77" t="n">
        <f aca="false">AVERAGE(F24:O24)</f>
        <v>10.15</v>
      </c>
    </row>
    <row r="25" customFormat="false" ht="15" hidden="false" customHeight="false" outlineLevel="0" collapsed="false">
      <c r="A25" s="38"/>
      <c r="B25" s="38"/>
      <c r="C25" s="38" t="s">
        <v>122</v>
      </c>
      <c r="D25" s="38" t="n">
        <v>8.5</v>
      </c>
      <c r="E25" s="77" t="n">
        <f aca="false">D25*100/56.2</f>
        <v>15.1245551601423</v>
      </c>
      <c r="F25" s="38" t="n">
        <v>5</v>
      </c>
      <c r="G25" s="38" t="n">
        <v>10</v>
      </c>
      <c r="H25" s="38" t="n">
        <v>16.5</v>
      </c>
      <c r="I25" s="38" t="n">
        <v>15</v>
      </c>
      <c r="J25" s="38" t="n">
        <v>8</v>
      </c>
      <c r="K25" s="38" t="n">
        <v>9</v>
      </c>
      <c r="L25" s="38" t="n">
        <v>7</v>
      </c>
      <c r="M25" s="38" t="n">
        <v>15</v>
      </c>
      <c r="N25" s="38" t="n">
        <v>19</v>
      </c>
      <c r="O25" s="38" t="n">
        <v>19</v>
      </c>
      <c r="P25" s="77" t="n">
        <f aca="false">AVERAGE(F25:O25)</f>
        <v>12.35</v>
      </c>
    </row>
    <row r="26" customFormat="false" ht="15" hidden="false" customHeight="false" outlineLevel="0" collapsed="false">
      <c r="A26" s="38"/>
      <c r="B26" s="38"/>
      <c r="C26" s="81" t="s">
        <v>19</v>
      </c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2" t="n">
        <f aca="false">AVERAGE(P21:P25)</f>
        <v>15.2866666666667</v>
      </c>
    </row>
    <row r="27" customFormat="false" ht="15" hidden="false" customHeight="false" outlineLevel="0" collapsed="false">
      <c r="A27" s="106" t="s">
        <v>126</v>
      </c>
      <c r="B27" s="106" t="n">
        <f aca="false">D27+D28+D29</f>
        <v>94.3</v>
      </c>
      <c r="C27" s="38" t="s">
        <v>122</v>
      </c>
      <c r="D27" s="84" t="n">
        <v>12.5</v>
      </c>
      <c r="E27" s="77" t="n">
        <f aca="false">D27*100/94.3</f>
        <v>13.2555673382821</v>
      </c>
      <c r="F27" s="38" t="n">
        <v>8</v>
      </c>
      <c r="G27" s="38" t="n">
        <v>11</v>
      </c>
      <c r="H27" s="38" t="n">
        <v>13</v>
      </c>
      <c r="I27" s="38" t="n">
        <v>11</v>
      </c>
      <c r="J27" s="38" t="n">
        <v>7</v>
      </c>
      <c r="K27" s="38" t="n">
        <v>8</v>
      </c>
      <c r="L27" s="38" t="n">
        <v>6</v>
      </c>
      <c r="M27" s="38" t="n">
        <v>5</v>
      </c>
      <c r="N27" s="38" t="n">
        <v>11</v>
      </c>
      <c r="O27" s="38" t="n">
        <v>10</v>
      </c>
      <c r="P27" s="77" t="n">
        <f aca="false">AVERAGE(F27:O27)</f>
        <v>9</v>
      </c>
    </row>
    <row r="28" customFormat="false" ht="15" hidden="false" customHeight="false" outlineLevel="0" collapsed="false">
      <c r="A28" s="106"/>
      <c r="B28" s="106"/>
      <c r="C28" s="38" t="s">
        <v>118</v>
      </c>
      <c r="D28" s="84" t="n">
        <v>2.5</v>
      </c>
      <c r="E28" s="77" t="n">
        <f aca="false">D28*100/94.3</f>
        <v>2.65111346765642</v>
      </c>
      <c r="F28" s="38" t="n">
        <v>27</v>
      </c>
      <c r="G28" s="38" t="n">
        <v>25</v>
      </c>
      <c r="H28" s="38" t="n">
        <v>26</v>
      </c>
      <c r="I28" s="38" t="n">
        <v>23</v>
      </c>
      <c r="J28" s="38"/>
      <c r="K28" s="38"/>
      <c r="L28" s="38"/>
      <c r="M28" s="38"/>
      <c r="N28" s="38"/>
      <c r="O28" s="38"/>
      <c r="P28" s="77" t="n">
        <f aca="false">AVERAGE(F28:O28)</f>
        <v>25.25</v>
      </c>
    </row>
    <row r="29" customFormat="false" ht="15" hidden="false" customHeight="false" outlineLevel="0" collapsed="false">
      <c r="A29" s="106"/>
      <c r="B29" s="106"/>
      <c r="C29" s="79" t="s">
        <v>136</v>
      </c>
      <c r="D29" s="84" t="n">
        <v>79.3</v>
      </c>
      <c r="E29" s="77" t="n">
        <f aca="false">D29*100/94.3</f>
        <v>84.0933191940615</v>
      </c>
      <c r="F29" s="38" t="n">
        <v>21</v>
      </c>
      <c r="G29" s="38" t="n">
        <v>29</v>
      </c>
      <c r="H29" s="38" t="n">
        <v>28</v>
      </c>
      <c r="I29" s="38" t="n">
        <v>7</v>
      </c>
      <c r="J29" s="38" t="n">
        <v>3</v>
      </c>
      <c r="K29" s="38" t="n">
        <v>15</v>
      </c>
      <c r="L29" s="38" t="n">
        <v>11</v>
      </c>
      <c r="M29" s="38" t="n">
        <v>6.5</v>
      </c>
      <c r="N29" s="38" t="n">
        <v>7</v>
      </c>
      <c r="O29" s="38" t="n">
        <v>6</v>
      </c>
      <c r="P29" s="77" t="n">
        <f aca="false">AVERAGE(F29:O29)</f>
        <v>13.35</v>
      </c>
    </row>
    <row r="30" customFormat="false" ht="15" hidden="false" customHeight="false" outlineLevel="0" collapsed="false">
      <c r="A30" s="106"/>
      <c r="B30" s="106"/>
      <c r="C30" s="81" t="s">
        <v>19</v>
      </c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2" t="n">
        <f aca="false">AVERAGE(P25:P29)</f>
        <v>15.0473333333333</v>
      </c>
    </row>
    <row r="31" customFormat="false" ht="15" hidden="false" customHeight="false" outlineLevel="0" collapsed="false">
      <c r="A31" s="38" t="s">
        <v>121</v>
      </c>
      <c r="B31" s="38" t="n">
        <f aca="false">D31+D32</f>
        <v>50.2</v>
      </c>
      <c r="C31" s="38" t="s">
        <v>122</v>
      </c>
      <c r="D31" s="84" t="n">
        <v>1.5</v>
      </c>
      <c r="E31" s="109" t="n">
        <f aca="false">D31*100/50.2</f>
        <v>2.98804780876494</v>
      </c>
      <c r="F31" s="38" t="n">
        <v>18</v>
      </c>
      <c r="G31" s="38" t="n">
        <v>13</v>
      </c>
      <c r="H31" s="38" t="n">
        <v>6</v>
      </c>
      <c r="I31" s="38"/>
      <c r="J31" s="38"/>
      <c r="K31" s="38"/>
      <c r="L31" s="38"/>
      <c r="M31" s="38"/>
      <c r="N31" s="38"/>
      <c r="O31" s="38"/>
      <c r="P31" s="77" t="n">
        <f aca="false">AVERAGE(F31:O31)</f>
        <v>12.3333333333333</v>
      </c>
    </row>
    <row r="32" customFormat="false" ht="15.75" hidden="false" customHeight="false" outlineLevel="0" collapsed="false">
      <c r="A32" s="38"/>
      <c r="B32" s="38"/>
      <c r="C32" s="3" t="s">
        <v>139</v>
      </c>
      <c r="D32" s="84" t="n">
        <v>48.7</v>
      </c>
      <c r="E32" s="109" t="n">
        <f aca="false">D32*100/50.2</f>
        <v>97.0119521912351</v>
      </c>
      <c r="F32" s="38" t="n">
        <v>23</v>
      </c>
      <c r="G32" s="38" t="n">
        <v>6</v>
      </c>
      <c r="H32" s="38" t="n">
        <v>13</v>
      </c>
      <c r="I32" s="38" t="n">
        <v>11</v>
      </c>
      <c r="J32" s="38" t="n">
        <v>23</v>
      </c>
      <c r="K32" s="38" t="n">
        <v>23</v>
      </c>
      <c r="L32" s="38" t="n">
        <v>6.5</v>
      </c>
      <c r="M32" s="38" t="n">
        <v>14</v>
      </c>
      <c r="N32" s="38" t="n">
        <v>15</v>
      </c>
      <c r="O32" s="38" t="n">
        <v>10</v>
      </c>
      <c r="P32" s="77" t="n">
        <f aca="false">AVERAGE(F32:O32)</f>
        <v>14.45</v>
      </c>
    </row>
    <row r="33" customFormat="false" ht="15" hidden="false" customHeight="false" outlineLevel="0" collapsed="false">
      <c r="A33" s="38"/>
      <c r="B33" s="38"/>
      <c r="C33" s="81" t="s">
        <v>19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2" t="n">
        <f aca="false">AVERAGE(P31:P32)</f>
        <v>13.3916666666667</v>
      </c>
    </row>
    <row r="34" customFormat="false" ht="15" hidden="false" customHeight="false" outlineLevel="0" collapsed="false">
      <c r="A34" s="38" t="s">
        <v>123</v>
      </c>
      <c r="B34" s="106" t="n">
        <f aca="false">D34+D35+D36+D37</f>
        <v>32.85</v>
      </c>
      <c r="C34" s="38" t="s">
        <v>114</v>
      </c>
      <c r="D34" s="87" t="n">
        <v>18.35</v>
      </c>
      <c r="E34" s="87" t="n">
        <f aca="false">D34*100/32.85</f>
        <v>55.8599695585997</v>
      </c>
      <c r="F34" s="87" t="n">
        <v>15</v>
      </c>
      <c r="G34" s="87" t="n">
        <v>10</v>
      </c>
      <c r="H34" s="87" t="n">
        <v>11</v>
      </c>
      <c r="I34" s="87" t="n">
        <v>18</v>
      </c>
      <c r="J34" s="87" t="n">
        <v>10</v>
      </c>
      <c r="K34" s="87" t="n">
        <v>19.5</v>
      </c>
      <c r="L34" s="87" t="n">
        <v>20.5</v>
      </c>
      <c r="M34" s="87" t="n">
        <v>14</v>
      </c>
      <c r="N34" s="87" t="n">
        <v>13</v>
      </c>
      <c r="O34" s="87" t="n">
        <v>13</v>
      </c>
      <c r="P34" s="87" t="n">
        <f aca="false">AVERAGE(F34:O34)</f>
        <v>14.4</v>
      </c>
    </row>
    <row r="35" customFormat="false" ht="15.75" hidden="false" customHeight="false" outlineLevel="0" collapsed="false">
      <c r="A35" s="38"/>
      <c r="B35" s="106"/>
      <c r="C35" s="3" t="s">
        <v>140</v>
      </c>
      <c r="D35" s="87" t="n">
        <v>6</v>
      </c>
      <c r="E35" s="87" t="n">
        <f aca="false">D35*100/32.85</f>
        <v>18.2648401826484</v>
      </c>
      <c r="F35" s="87" t="n">
        <v>6</v>
      </c>
      <c r="G35" s="87" t="n">
        <v>45</v>
      </c>
      <c r="H35" s="87" t="n">
        <v>46</v>
      </c>
      <c r="I35" s="87" t="n">
        <v>43</v>
      </c>
      <c r="J35" s="87" t="n">
        <v>40</v>
      </c>
      <c r="K35" s="87" t="n">
        <v>42.5</v>
      </c>
      <c r="L35" s="77"/>
      <c r="M35" s="77"/>
      <c r="N35" s="77"/>
      <c r="O35" s="77"/>
      <c r="P35" s="87" t="n">
        <f aca="false">AVERAGE(F35:O35)</f>
        <v>37.0833333333333</v>
      </c>
    </row>
    <row r="36" customFormat="false" ht="15" hidden="false" customHeight="false" outlineLevel="0" collapsed="false">
      <c r="A36" s="38"/>
      <c r="B36" s="106"/>
      <c r="C36" s="38" t="s">
        <v>119</v>
      </c>
      <c r="D36" s="87" t="n">
        <v>6.35</v>
      </c>
      <c r="E36" s="87" t="n">
        <f aca="false">D36*100/32.85</f>
        <v>19.3302891933029</v>
      </c>
      <c r="F36" s="87" t="n">
        <v>6.35</v>
      </c>
      <c r="G36" s="87" t="n">
        <v>21</v>
      </c>
      <c r="H36" s="87" t="n">
        <v>18</v>
      </c>
      <c r="I36" s="87" t="n">
        <v>19.5</v>
      </c>
      <c r="J36" s="87" t="n">
        <v>21.5</v>
      </c>
      <c r="K36" s="87" t="n">
        <v>25</v>
      </c>
      <c r="L36" s="87" t="n">
        <v>31</v>
      </c>
      <c r="M36" s="87" t="n">
        <v>33</v>
      </c>
      <c r="N36" s="87" t="n">
        <v>29.5</v>
      </c>
      <c r="O36" s="77"/>
      <c r="P36" s="87" t="n">
        <f aca="false">AVERAGE(F36:O36)</f>
        <v>22.7611111111111</v>
      </c>
    </row>
    <row r="37" customFormat="false" ht="15" hidden="false" customHeight="false" outlineLevel="0" collapsed="false">
      <c r="A37" s="38"/>
      <c r="B37" s="106"/>
      <c r="C37" s="38" t="s">
        <v>118</v>
      </c>
      <c r="D37" s="87" t="n">
        <v>2.15</v>
      </c>
      <c r="E37" s="87" t="n">
        <f aca="false">D37*100/32.85</f>
        <v>6.54490106544901</v>
      </c>
      <c r="F37" s="87" t="n">
        <v>14</v>
      </c>
      <c r="G37" s="87" t="n">
        <v>9.5</v>
      </c>
      <c r="H37" s="87" t="n">
        <v>9</v>
      </c>
      <c r="I37" s="87" t="n">
        <v>27</v>
      </c>
      <c r="J37" s="87" t="n">
        <v>12</v>
      </c>
      <c r="K37" s="87" t="n">
        <v>20</v>
      </c>
      <c r="L37" s="87" t="n">
        <v>9</v>
      </c>
      <c r="M37" s="87" t="n">
        <v>7</v>
      </c>
      <c r="N37" s="77"/>
      <c r="O37" s="77"/>
      <c r="P37" s="87" t="n">
        <f aca="false">AVERAGE(F37:O37)</f>
        <v>13.4375</v>
      </c>
    </row>
    <row r="38" customFormat="false" ht="15" hidden="false" customHeight="false" outlineLevel="0" collapsed="false">
      <c r="A38" s="38"/>
      <c r="B38" s="106"/>
      <c r="C38" s="81" t="s">
        <v>19</v>
      </c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82" t="n">
        <f aca="false">AVERAGE(P34:P37)</f>
        <v>21.9204861111111</v>
      </c>
    </row>
    <row r="39" customFormat="false" ht="15.75" hidden="false" customHeight="false" outlineLevel="0" collapsed="false">
      <c r="A39" s="38" t="s">
        <v>15</v>
      </c>
      <c r="B39" s="38" t="n">
        <f aca="false">D39+D40+D41+D42+D43+D44</f>
        <v>89.67</v>
      </c>
      <c r="C39" s="108" t="s">
        <v>137</v>
      </c>
      <c r="D39" s="87" t="n">
        <v>2.33</v>
      </c>
      <c r="E39" s="87" t="n">
        <f aca="false">D39*100/89.67</f>
        <v>2.59841641574663</v>
      </c>
      <c r="F39" s="87" t="n">
        <v>7</v>
      </c>
      <c r="G39" s="87" t="n">
        <v>3</v>
      </c>
      <c r="H39" s="87" t="n">
        <v>4</v>
      </c>
      <c r="I39" s="87" t="n">
        <v>4</v>
      </c>
      <c r="J39" s="77"/>
      <c r="K39" s="77"/>
      <c r="L39" s="77"/>
      <c r="M39" s="77"/>
      <c r="N39" s="77"/>
      <c r="O39" s="77"/>
      <c r="P39" s="87" t="n">
        <f aca="false">AVERAGE(F39:O39)</f>
        <v>4.5</v>
      </c>
    </row>
    <row r="40" customFormat="false" ht="15" hidden="false" customHeight="false" outlineLevel="0" collapsed="false">
      <c r="A40" s="38"/>
      <c r="B40" s="38"/>
      <c r="C40" s="38" t="s">
        <v>119</v>
      </c>
      <c r="D40" s="87" t="n">
        <v>11.9</v>
      </c>
      <c r="E40" s="87" t="n">
        <f aca="false">D40*100/89.67</f>
        <v>13.2708821233411</v>
      </c>
      <c r="F40" s="87" t="n">
        <v>12</v>
      </c>
      <c r="G40" s="87" t="n">
        <v>8</v>
      </c>
      <c r="H40" s="87" t="n">
        <v>6</v>
      </c>
      <c r="I40" s="87" t="n">
        <v>6</v>
      </c>
      <c r="J40" s="87" t="n">
        <v>10</v>
      </c>
      <c r="K40" s="87" t="n">
        <v>15</v>
      </c>
      <c r="L40" s="87" t="n">
        <v>13</v>
      </c>
      <c r="M40" s="87" t="n">
        <v>11</v>
      </c>
      <c r="N40" s="87" t="n">
        <v>13</v>
      </c>
      <c r="O40" s="87" t="n">
        <v>8</v>
      </c>
      <c r="P40" s="87" t="n">
        <f aca="false">AVERAGE(F40:O40)</f>
        <v>10.2</v>
      </c>
    </row>
    <row r="41" customFormat="false" ht="15" hidden="false" customHeight="false" outlineLevel="0" collapsed="false">
      <c r="A41" s="38"/>
      <c r="B41" s="38"/>
      <c r="C41" s="38" t="s">
        <v>118</v>
      </c>
      <c r="D41" s="87" t="n">
        <v>4.84</v>
      </c>
      <c r="E41" s="87" t="n">
        <f aca="false">D41*100/89.67</f>
        <v>5.39756886361102</v>
      </c>
      <c r="F41" s="87" t="n">
        <v>15</v>
      </c>
      <c r="G41" s="87" t="n">
        <v>10</v>
      </c>
      <c r="H41" s="87" t="n">
        <v>15</v>
      </c>
      <c r="I41" s="87" t="n">
        <v>11</v>
      </c>
      <c r="J41" s="87" t="n">
        <v>10</v>
      </c>
      <c r="K41" s="87" t="n">
        <v>8</v>
      </c>
      <c r="L41" s="87" t="n">
        <v>8</v>
      </c>
      <c r="M41" s="77"/>
      <c r="N41" s="77"/>
      <c r="O41" s="77"/>
      <c r="P41" s="87" t="n">
        <f aca="false">AVERAGE(F41:O41)</f>
        <v>11</v>
      </c>
    </row>
    <row r="42" customFormat="false" ht="15.75" hidden="false" customHeight="false" outlineLevel="0" collapsed="false">
      <c r="A42" s="38"/>
      <c r="B42" s="38"/>
      <c r="C42" s="3" t="s">
        <v>140</v>
      </c>
      <c r="D42" s="87" t="n">
        <v>4.1</v>
      </c>
      <c r="E42" s="87" t="n">
        <f aca="false">D42*100/89.67</f>
        <v>4.57232073157132</v>
      </c>
      <c r="F42" s="87" t="n">
        <v>13</v>
      </c>
      <c r="G42" s="87" t="n">
        <v>20</v>
      </c>
      <c r="H42" s="87" t="n">
        <v>24</v>
      </c>
      <c r="I42" s="87" t="n">
        <v>12</v>
      </c>
      <c r="J42" s="77"/>
      <c r="K42" s="77"/>
      <c r="L42" s="77"/>
      <c r="M42" s="77"/>
      <c r="N42" s="77"/>
      <c r="O42" s="77"/>
      <c r="P42" s="87" t="n">
        <f aca="false">AVERAGE(F42:O42)</f>
        <v>17.25</v>
      </c>
    </row>
    <row r="43" customFormat="false" ht="15" hidden="false" customHeight="false" outlineLevel="0" collapsed="false">
      <c r="A43" s="38"/>
      <c r="B43" s="38"/>
      <c r="C43" s="79" t="s">
        <v>136</v>
      </c>
      <c r="D43" s="87" t="n">
        <v>47.6</v>
      </c>
      <c r="E43" s="87" t="n">
        <f aca="false">D43*100/89.67</f>
        <v>53.0835284933646</v>
      </c>
      <c r="F43" s="87" t="n">
        <v>32</v>
      </c>
      <c r="G43" s="87" t="n">
        <v>9</v>
      </c>
      <c r="H43" s="87" t="n">
        <v>7</v>
      </c>
      <c r="I43" s="87" t="n">
        <v>7</v>
      </c>
      <c r="J43" s="87" t="n">
        <v>23</v>
      </c>
      <c r="K43" s="87" t="n">
        <v>18</v>
      </c>
      <c r="L43" s="87" t="n">
        <v>35</v>
      </c>
      <c r="M43" s="87" t="n">
        <v>12</v>
      </c>
      <c r="N43" s="87" t="n">
        <v>12</v>
      </c>
      <c r="O43" s="87" t="n">
        <v>31</v>
      </c>
      <c r="P43" s="87" t="n">
        <v>30</v>
      </c>
    </row>
    <row r="44" customFormat="false" ht="15" hidden="false" customHeight="false" outlineLevel="0" collapsed="false">
      <c r="A44" s="38"/>
      <c r="B44" s="38"/>
      <c r="C44" s="38" t="s">
        <v>114</v>
      </c>
      <c r="D44" s="87" t="n">
        <v>18.9</v>
      </c>
      <c r="E44" s="87" t="n">
        <f aca="false">D44*100/89.67</f>
        <v>21.0772833723653</v>
      </c>
      <c r="F44" s="87" t="n">
        <v>14</v>
      </c>
      <c r="G44" s="87" t="n">
        <v>13</v>
      </c>
      <c r="H44" s="87" t="n">
        <v>13</v>
      </c>
      <c r="I44" s="87" t="n">
        <v>12</v>
      </c>
      <c r="J44" s="87" t="n">
        <v>8</v>
      </c>
      <c r="K44" s="87" t="n">
        <v>23</v>
      </c>
      <c r="L44" s="87" t="n">
        <v>18.5</v>
      </c>
      <c r="M44" s="87" t="n">
        <v>10</v>
      </c>
      <c r="N44" s="87" t="n">
        <v>18</v>
      </c>
      <c r="O44" s="87" t="n">
        <v>17</v>
      </c>
      <c r="P44" s="87" t="n">
        <f aca="false">AVERAGE(F44:O44)</f>
        <v>14.65</v>
      </c>
    </row>
    <row r="45" customFormat="false" ht="15" hidden="false" customHeight="false" outlineLevel="0" collapsed="false">
      <c r="A45" s="38"/>
      <c r="B45" s="38"/>
      <c r="C45" s="100" t="s">
        <v>19</v>
      </c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82" t="n">
        <f aca="false">AVERAGE(P41:P44)</f>
        <v>18.225</v>
      </c>
    </row>
    <row r="46" customFormat="false" ht="15" hidden="false" customHeight="false" outlineLevel="0" collapsed="false">
      <c r="A46" s="38" t="s">
        <v>12</v>
      </c>
      <c r="B46" s="38" t="n">
        <v>33.2</v>
      </c>
      <c r="C46" s="38" t="s">
        <v>127</v>
      </c>
      <c r="D46" s="77" t="n">
        <v>32</v>
      </c>
      <c r="E46" s="77" t="n">
        <f aca="false">D46*100/33.2</f>
        <v>96.3855421686747</v>
      </c>
      <c r="F46" s="77" t="n">
        <v>32</v>
      </c>
      <c r="G46" s="77" t="n">
        <v>32</v>
      </c>
      <c r="H46" s="77" t="n">
        <v>26.5</v>
      </c>
      <c r="I46" s="77" t="n">
        <v>33</v>
      </c>
      <c r="J46" s="77" t="n">
        <v>37</v>
      </c>
      <c r="K46" s="77" t="n">
        <v>31</v>
      </c>
      <c r="L46" s="77" t="n">
        <v>24</v>
      </c>
      <c r="M46" s="77" t="n">
        <v>11</v>
      </c>
      <c r="N46" s="77" t="n">
        <v>7</v>
      </c>
      <c r="O46" s="77" t="n">
        <v>29</v>
      </c>
      <c r="P46" s="77" t="n">
        <f aca="false">AVERAGE(F46:O46)</f>
        <v>26.25</v>
      </c>
    </row>
    <row r="47" customFormat="false" ht="15" hidden="false" customHeight="false" outlineLevel="0" collapsed="false">
      <c r="A47" s="38"/>
      <c r="B47" s="38"/>
      <c r="C47" s="38" t="s">
        <v>118</v>
      </c>
      <c r="D47" s="77" t="n">
        <v>1.2</v>
      </c>
      <c r="E47" s="77" t="n">
        <f aca="false">D47*100/B46</f>
        <v>3.6144578313253</v>
      </c>
      <c r="F47" s="77" t="n">
        <v>25</v>
      </c>
      <c r="G47" s="77" t="n">
        <v>11</v>
      </c>
      <c r="H47" s="77" t="n">
        <v>17</v>
      </c>
      <c r="I47" s="77" t="n">
        <v>19.5</v>
      </c>
      <c r="J47" s="77"/>
      <c r="K47" s="77"/>
      <c r="L47" s="77"/>
      <c r="M47" s="77"/>
      <c r="N47" s="77"/>
      <c r="O47" s="77"/>
      <c r="P47" s="77" t="n">
        <f aca="false">AVERAGE(F47:O47)</f>
        <v>18.125</v>
      </c>
    </row>
    <row r="48" customFormat="false" ht="15" hidden="false" customHeight="false" outlineLevel="0" collapsed="false">
      <c r="A48" s="38"/>
      <c r="B48" s="38"/>
      <c r="C48" s="81" t="s">
        <v>19</v>
      </c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82" t="n">
        <f aca="false">AVERAGE(P46:P47)</f>
        <v>22.1875</v>
      </c>
    </row>
    <row r="49" customFormat="false" ht="15" hidden="false" customHeight="false" outlineLevel="0" collapsed="false">
      <c r="A49" s="38" t="s">
        <v>128</v>
      </c>
      <c r="B49" s="38" t="n">
        <f aca="false">D49+D50+D51</f>
        <v>180.4</v>
      </c>
      <c r="C49" s="38" t="s">
        <v>118</v>
      </c>
      <c r="D49" s="77" t="n">
        <v>168.5</v>
      </c>
      <c r="E49" s="77" t="n">
        <f aca="false">D49*100/180.4</f>
        <v>93.4035476718404</v>
      </c>
      <c r="F49" s="77" t="n">
        <v>45</v>
      </c>
      <c r="G49" s="77" t="n">
        <v>46</v>
      </c>
      <c r="H49" s="77" t="n">
        <v>44</v>
      </c>
      <c r="I49" s="77" t="n">
        <v>51</v>
      </c>
      <c r="J49" s="77" t="n">
        <v>30</v>
      </c>
      <c r="K49" s="77" t="n">
        <v>28</v>
      </c>
      <c r="L49" s="77" t="n">
        <v>20</v>
      </c>
      <c r="M49" s="77" t="n">
        <v>21</v>
      </c>
      <c r="N49" s="77" t="n">
        <v>40</v>
      </c>
      <c r="O49" s="77" t="n">
        <v>43</v>
      </c>
      <c r="P49" s="77" t="n">
        <f aca="false">AVERAGE(F49:O49)</f>
        <v>36.8</v>
      </c>
    </row>
    <row r="50" customFormat="false" ht="15" hidden="false" customHeight="false" outlineLevel="0" collapsed="false">
      <c r="A50" s="38"/>
      <c r="B50" s="38"/>
      <c r="C50" s="38" t="s">
        <v>127</v>
      </c>
      <c r="D50" s="77" t="n">
        <v>6.1</v>
      </c>
      <c r="E50" s="77" t="n">
        <f aca="false">D50*100/180.4</f>
        <v>3.38137472283814</v>
      </c>
      <c r="F50" s="77" t="n">
        <v>27</v>
      </c>
      <c r="G50" s="77" t="n">
        <v>29</v>
      </c>
      <c r="H50" s="77" t="n">
        <v>22</v>
      </c>
      <c r="I50" s="77" t="n">
        <v>16</v>
      </c>
      <c r="J50" s="77" t="n">
        <v>10</v>
      </c>
      <c r="K50" s="77" t="n">
        <v>23</v>
      </c>
      <c r="L50" s="77" t="n">
        <v>25</v>
      </c>
      <c r="M50" s="77" t="n">
        <v>19</v>
      </c>
      <c r="N50" s="77" t="n">
        <v>15</v>
      </c>
      <c r="O50" s="77" t="n">
        <v>22</v>
      </c>
      <c r="P50" s="77" t="n">
        <f aca="false">AVERAGE(F50:O50)</f>
        <v>20.8</v>
      </c>
    </row>
    <row r="51" customFormat="false" ht="15" hidden="false" customHeight="false" outlineLevel="0" collapsed="false">
      <c r="A51" s="38"/>
      <c r="B51" s="38"/>
      <c r="C51" s="79" t="s">
        <v>136</v>
      </c>
      <c r="D51" s="77" t="n">
        <v>5.8</v>
      </c>
      <c r="E51" s="77" t="n">
        <f aca="false">D51*100/180.4</f>
        <v>3.21507760532151</v>
      </c>
      <c r="F51" s="77" t="n">
        <v>18</v>
      </c>
      <c r="G51" s="77" t="n">
        <v>27</v>
      </c>
      <c r="H51" s="77" t="n">
        <v>28</v>
      </c>
      <c r="I51" s="77" t="n">
        <v>20</v>
      </c>
      <c r="J51" s="77" t="n">
        <v>15</v>
      </c>
      <c r="K51" s="77" t="n">
        <v>31</v>
      </c>
      <c r="L51" s="77" t="n">
        <v>24</v>
      </c>
      <c r="M51" s="77" t="n">
        <v>25</v>
      </c>
      <c r="N51" s="77"/>
      <c r="O51" s="77"/>
      <c r="P51" s="77" t="n">
        <f aca="false">AVERAGE(F51:O51)</f>
        <v>23.5</v>
      </c>
    </row>
    <row r="52" customFormat="false" ht="15" hidden="false" customHeight="false" outlineLevel="0" collapsed="false">
      <c r="A52" s="38"/>
      <c r="B52" s="38"/>
      <c r="C52" s="81" t="s">
        <v>19</v>
      </c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82" t="n">
        <f aca="false">AVERAGE(P49:P51)</f>
        <v>27.0333333333333</v>
      </c>
    </row>
    <row r="53" customFormat="false" ht="15" hidden="false" customHeight="false" outlineLevel="0" collapsed="false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</row>
    <row r="54" customFormat="false" ht="15" hidden="false" customHeight="false" outlineLevel="0" collapsed="false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</row>
    <row r="55" customFormat="false" ht="15" hidden="false" customHeight="false" outlineLevel="0" collapsed="false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</row>
    <row r="56" customFormat="false" ht="15" hidden="false" customHeight="false" outlineLevel="0" collapsed="false">
      <c r="A56" s="112"/>
      <c r="B56" s="112"/>
      <c r="C56" s="99" t="s">
        <v>129</v>
      </c>
      <c r="D56" s="99" t="n">
        <v>1</v>
      </c>
      <c r="E56" s="99" t="n">
        <v>2</v>
      </c>
      <c r="F56" s="99" t="n">
        <v>3</v>
      </c>
      <c r="G56" s="99" t="n">
        <v>4</v>
      </c>
      <c r="H56" s="99" t="n">
        <v>5</v>
      </c>
      <c r="I56" s="99" t="n">
        <v>6</v>
      </c>
      <c r="J56" s="99" t="n">
        <v>7</v>
      </c>
      <c r="K56" s="99" t="n">
        <v>8</v>
      </c>
      <c r="L56" s="99" t="n">
        <v>9</v>
      </c>
      <c r="M56" s="99" t="n">
        <v>10</v>
      </c>
      <c r="N56" s="100" t="s">
        <v>19</v>
      </c>
      <c r="O56" s="112"/>
      <c r="P56" s="112"/>
    </row>
    <row r="57" customFormat="false" ht="15" hidden="false" customHeight="false" outlineLevel="0" collapsed="false">
      <c r="A57" s="112"/>
      <c r="B57" s="112"/>
      <c r="C57" s="39" t="s">
        <v>117</v>
      </c>
      <c r="D57" s="113" t="n">
        <v>2.76953511374876</v>
      </c>
      <c r="E57" s="113" t="n">
        <v>0</v>
      </c>
      <c r="F57" s="113" t="n">
        <v>0</v>
      </c>
      <c r="G57" s="113" t="n">
        <v>0</v>
      </c>
      <c r="H57" s="113" t="n">
        <v>0</v>
      </c>
      <c r="I57" s="113" t="n">
        <v>0</v>
      </c>
      <c r="J57" s="113" t="n">
        <v>0</v>
      </c>
      <c r="K57" s="113" t="n">
        <v>0</v>
      </c>
      <c r="L57" s="113" t="n">
        <v>0</v>
      </c>
      <c r="M57" s="113" t="n">
        <v>0</v>
      </c>
      <c r="N57" s="113" t="n">
        <f aca="false">AVERAGE(D57:M57)</f>
        <v>0.276953511374876</v>
      </c>
      <c r="O57" s="112"/>
      <c r="P57" s="112"/>
    </row>
    <row r="58" customFormat="false" ht="15" hidden="false" customHeight="false" outlineLevel="0" collapsed="false">
      <c r="A58" s="112"/>
      <c r="B58" s="112"/>
      <c r="C58" s="39" t="s">
        <v>118</v>
      </c>
      <c r="D58" s="113" t="n">
        <f aca="false">$E$9</f>
        <v>0.791295746785361</v>
      </c>
      <c r="E58" s="113" t="n">
        <v>2.30366492146597</v>
      </c>
      <c r="F58" s="113" t="n">
        <v>20.8835341365462</v>
      </c>
      <c r="G58" s="113" t="n">
        <v>0</v>
      </c>
      <c r="H58" s="113" t="n">
        <v>3.6144578313253</v>
      </c>
      <c r="I58" s="113" t="n">
        <v>0</v>
      </c>
      <c r="J58" s="113" t="n">
        <v>6.54490106544901</v>
      </c>
      <c r="K58" s="113" t="n">
        <v>5.39756886361102</v>
      </c>
      <c r="L58" s="113" t="n">
        <v>2.65111346765642</v>
      </c>
      <c r="M58" s="113" t="n">
        <v>93.4035476718404</v>
      </c>
      <c r="N58" s="113" t="n">
        <f aca="false">AVERAGE(D58:M58)</f>
        <v>13.559008370468</v>
      </c>
      <c r="O58" s="112"/>
      <c r="P58" s="112"/>
    </row>
    <row r="59" customFormat="false" ht="15" hidden="false" customHeight="false" outlineLevel="0" collapsed="false">
      <c r="A59" s="112"/>
      <c r="B59" s="112"/>
      <c r="C59" s="39" t="s">
        <v>141</v>
      </c>
      <c r="D59" s="113" t="n">
        <v>0</v>
      </c>
      <c r="E59" s="113" t="n">
        <v>0</v>
      </c>
      <c r="F59" s="113" t="n">
        <v>0</v>
      </c>
      <c r="G59" s="113" t="n">
        <v>0</v>
      </c>
      <c r="H59" s="113" t="n">
        <v>0</v>
      </c>
      <c r="I59" s="113" t="n">
        <v>0</v>
      </c>
      <c r="J59" s="113" t="n">
        <v>18.2648401826484</v>
      </c>
      <c r="K59" s="113" t="n">
        <v>4.57232073157132</v>
      </c>
      <c r="L59" s="113" t="n">
        <v>0</v>
      </c>
      <c r="M59" s="113" t="n">
        <v>0</v>
      </c>
      <c r="N59" s="113" t="n">
        <f aca="false">AVERAGE(D59:M59)</f>
        <v>2.28371609142197</v>
      </c>
      <c r="O59" s="112"/>
      <c r="P59" s="112"/>
    </row>
    <row r="60" customFormat="false" ht="15" hidden="false" customHeight="false" outlineLevel="0" collapsed="false">
      <c r="A60" s="112"/>
      <c r="B60" s="112"/>
      <c r="C60" s="39" t="s">
        <v>119</v>
      </c>
      <c r="D60" s="113" t="n">
        <v>29.7725024727992</v>
      </c>
      <c r="E60" s="113" t="n">
        <v>0</v>
      </c>
      <c r="F60" s="113" t="n">
        <v>0</v>
      </c>
      <c r="G60" s="113" t="n">
        <v>11.7437722419929</v>
      </c>
      <c r="H60" s="113" t="n">
        <v>0</v>
      </c>
      <c r="I60" s="113" t="n">
        <v>0</v>
      </c>
      <c r="J60" s="113" t="n">
        <v>19.3302891933029</v>
      </c>
      <c r="K60" s="113" t="n">
        <v>13.2708821233411</v>
      </c>
      <c r="L60" s="113" t="n">
        <v>0</v>
      </c>
      <c r="M60" s="113" t="n">
        <v>0</v>
      </c>
      <c r="N60" s="113" t="n">
        <f aca="false">AVERAGE(D60:M60)</f>
        <v>7.41174460314361</v>
      </c>
      <c r="O60" s="112"/>
      <c r="P60" s="112"/>
    </row>
    <row r="61" customFormat="false" ht="15" hidden="false" customHeight="false" outlineLevel="0" collapsed="false">
      <c r="A61" s="112"/>
      <c r="B61" s="112"/>
      <c r="C61" s="39" t="s">
        <v>133</v>
      </c>
      <c r="D61" s="113" t="n">
        <v>0</v>
      </c>
      <c r="E61" s="113" t="n">
        <v>35.2879581151833</v>
      </c>
      <c r="F61" s="114" t="n">
        <f aca="false">D18*100/49.8</f>
        <v>40.3614457831325</v>
      </c>
      <c r="G61" s="113" t="n">
        <v>0</v>
      </c>
      <c r="H61" s="113" t="n">
        <v>0</v>
      </c>
      <c r="I61" s="113" t="n">
        <v>0</v>
      </c>
      <c r="J61" s="113" t="n">
        <v>55.8599695585997</v>
      </c>
      <c r="K61" s="113" t="n">
        <v>21.0772833723653</v>
      </c>
      <c r="L61" s="113" t="n">
        <v>0</v>
      </c>
      <c r="M61" s="113" t="n">
        <v>0</v>
      </c>
      <c r="N61" s="113" t="n">
        <f aca="false">AVERAGE(D61:M61)</f>
        <v>15.2586656829281</v>
      </c>
      <c r="O61" s="112"/>
      <c r="P61" s="112"/>
    </row>
    <row r="62" customFormat="false" ht="15" hidden="false" customHeight="false" outlineLevel="0" collapsed="false">
      <c r="A62" s="112"/>
      <c r="B62" s="112"/>
      <c r="C62" s="38" t="s">
        <v>138</v>
      </c>
      <c r="D62" s="113" t="n">
        <v>0</v>
      </c>
      <c r="E62" s="113" t="n">
        <v>0</v>
      </c>
      <c r="F62" s="113" t="n">
        <v>0</v>
      </c>
      <c r="G62" s="113" t="n">
        <v>27.4021352313167</v>
      </c>
      <c r="H62" s="113" t="n">
        <v>0</v>
      </c>
      <c r="I62" s="113" t="n">
        <v>0</v>
      </c>
      <c r="J62" s="113" t="n">
        <v>0</v>
      </c>
      <c r="K62" s="113" t="n">
        <v>0</v>
      </c>
      <c r="L62" s="113" t="n">
        <v>0</v>
      </c>
      <c r="M62" s="113" t="n">
        <v>0</v>
      </c>
      <c r="N62" s="113" t="n">
        <f aca="false">AVERAGE(D62:M62)</f>
        <v>2.74021352313167</v>
      </c>
      <c r="O62" s="112"/>
      <c r="P62" s="112"/>
    </row>
    <row r="63" customFormat="false" ht="15" hidden="false" customHeight="false" outlineLevel="0" collapsed="false">
      <c r="A63" s="112"/>
      <c r="B63" s="112"/>
      <c r="C63" s="38" t="s">
        <v>122</v>
      </c>
      <c r="D63" s="113" t="n">
        <v>0.29673590504451</v>
      </c>
      <c r="E63" s="113" t="n">
        <v>0</v>
      </c>
      <c r="F63" s="113" t="n">
        <v>0</v>
      </c>
      <c r="G63" s="113" t="n">
        <v>15.1245551601423</v>
      </c>
      <c r="H63" s="113" t="n">
        <v>0</v>
      </c>
      <c r="I63" s="113" t="n">
        <v>2.98804780876494</v>
      </c>
      <c r="J63" s="113" t="n">
        <v>0</v>
      </c>
      <c r="K63" s="113" t="n">
        <v>0</v>
      </c>
      <c r="L63" s="113" t="n">
        <v>13.3</v>
      </c>
      <c r="M63" s="113" t="n">
        <v>0</v>
      </c>
      <c r="N63" s="113" t="n">
        <f aca="false">AVERAGE(D63:M63)</f>
        <v>3.17093388739518</v>
      </c>
      <c r="O63" s="112"/>
      <c r="P63" s="112"/>
    </row>
    <row r="64" customFormat="false" ht="15" hidden="false" customHeight="false" outlineLevel="0" collapsed="false">
      <c r="A64" s="112"/>
      <c r="B64" s="112"/>
      <c r="C64" s="39" t="s">
        <v>142</v>
      </c>
      <c r="D64" s="113" t="n">
        <v>0</v>
      </c>
      <c r="E64" s="113" t="n">
        <v>23.5602094240838</v>
      </c>
      <c r="F64" s="113" t="n">
        <v>0</v>
      </c>
      <c r="G64" s="113" t="n">
        <v>39.6797153024911</v>
      </c>
      <c r="H64" s="113" t="n">
        <v>0</v>
      </c>
      <c r="I64" s="113" t="n">
        <v>0</v>
      </c>
      <c r="J64" s="113" t="n">
        <v>0</v>
      </c>
      <c r="K64" s="113" t="n">
        <v>2.59841641574663</v>
      </c>
      <c r="L64" s="113" t="n">
        <v>0</v>
      </c>
      <c r="M64" s="113" t="n">
        <v>0</v>
      </c>
      <c r="N64" s="113" t="n">
        <f aca="false">AVERAGE(D64:M64)</f>
        <v>6.58383411423215</v>
      </c>
      <c r="O64" s="112"/>
      <c r="P64" s="112"/>
    </row>
    <row r="65" customFormat="false" ht="15" hidden="false" customHeight="false" outlineLevel="0" collapsed="false">
      <c r="A65" s="112"/>
      <c r="B65" s="112"/>
      <c r="C65" s="39" t="s">
        <v>143</v>
      </c>
      <c r="D65" s="113" t="n">
        <v>38.0811078140455</v>
      </c>
      <c r="E65" s="113" t="n">
        <v>38.848167539267</v>
      </c>
      <c r="F65" s="113" t="n">
        <v>0</v>
      </c>
      <c r="G65" s="113" t="n">
        <v>0</v>
      </c>
      <c r="H65" s="113" t="n">
        <v>96.3855421686747</v>
      </c>
      <c r="I65" s="113" t="n">
        <v>0</v>
      </c>
      <c r="J65" s="113" t="n">
        <v>0</v>
      </c>
      <c r="K65" s="113" t="n">
        <v>0</v>
      </c>
      <c r="L65" s="113" t="n">
        <v>0</v>
      </c>
      <c r="M65" s="113" t="n">
        <v>3.38137472283814</v>
      </c>
      <c r="N65" s="113" t="n">
        <f aca="false">AVERAGE(D65:M65)</f>
        <v>17.6696192244825</v>
      </c>
      <c r="O65" s="112"/>
      <c r="P65" s="112"/>
    </row>
    <row r="66" customFormat="false" ht="15" hidden="false" customHeight="false" outlineLevel="0" collapsed="false">
      <c r="A66" s="112"/>
      <c r="B66" s="112"/>
      <c r="C66" s="39" t="s">
        <v>116</v>
      </c>
      <c r="D66" s="113" t="n">
        <v>28.2888229475767</v>
      </c>
      <c r="E66" s="113" t="n">
        <v>0</v>
      </c>
      <c r="F66" s="113" t="n">
        <v>38.7550200803213</v>
      </c>
      <c r="G66" s="113" t="n">
        <v>6.04982206405694</v>
      </c>
      <c r="H66" s="113" t="n">
        <v>0</v>
      </c>
      <c r="I66" s="113" t="n">
        <v>0</v>
      </c>
      <c r="J66" s="113" t="n">
        <v>0</v>
      </c>
      <c r="K66" s="113" t="n">
        <v>53.0835284933646</v>
      </c>
      <c r="L66" s="113" t="n">
        <v>84.0933191940615</v>
      </c>
      <c r="M66" s="113" t="n">
        <v>3.21507760532151</v>
      </c>
      <c r="N66" s="113" t="n">
        <f aca="false">AVERAGE(D66:M66)</f>
        <v>21.3485590384702</v>
      </c>
      <c r="O66" s="112"/>
      <c r="P66" s="112"/>
    </row>
    <row r="67" customFormat="false" ht="15" hidden="false" customHeight="false" outlineLevel="0" collapsed="false">
      <c r="A67" s="112"/>
      <c r="B67" s="112"/>
      <c r="C67" s="39" t="s">
        <v>135</v>
      </c>
      <c r="D67" s="113" t="n">
        <v>0</v>
      </c>
      <c r="E67" s="113" t="n">
        <v>0</v>
      </c>
      <c r="F67" s="113" t="n">
        <v>0</v>
      </c>
      <c r="G67" s="113" t="n">
        <v>0</v>
      </c>
      <c r="H67" s="113" t="n">
        <v>0</v>
      </c>
      <c r="I67" s="113" t="n">
        <v>97.0119521912351</v>
      </c>
      <c r="J67" s="113" t="n">
        <v>0</v>
      </c>
      <c r="K67" s="113" t="n">
        <v>0</v>
      </c>
      <c r="L67" s="113" t="n">
        <v>0</v>
      </c>
      <c r="M67" s="113" t="n">
        <v>0</v>
      </c>
      <c r="N67" s="113" t="n">
        <f aca="false">AVERAGE(D67:M67)</f>
        <v>9.70119521912351</v>
      </c>
      <c r="O67" s="112"/>
      <c r="P67" s="112"/>
    </row>
    <row r="68" customFormat="false" ht="15" hidden="false" customHeight="false" outlineLevel="0" collapsed="false">
      <c r="A68" s="112"/>
      <c r="B68" s="112"/>
      <c r="C68" s="112"/>
      <c r="D68" s="115" t="n">
        <f aca="false">SUM(D57:D67)</f>
        <v>100</v>
      </c>
      <c r="E68" s="115" t="n">
        <f aca="false">SUM(E57:E67)</f>
        <v>100</v>
      </c>
      <c r="F68" s="115" t="n">
        <f aca="false">SUM(F57:F67)</f>
        <v>100</v>
      </c>
      <c r="G68" s="115" t="n">
        <f aca="false">SUM(G57:G67)</f>
        <v>100</v>
      </c>
      <c r="H68" s="115" t="n">
        <f aca="false">SUM(H57:H67)</f>
        <v>100</v>
      </c>
      <c r="I68" s="115" t="n">
        <f aca="false">SUM(I57:I67)</f>
        <v>100</v>
      </c>
      <c r="J68" s="115" t="n">
        <f aca="false">SUM(J57:J67)</f>
        <v>100</v>
      </c>
      <c r="K68" s="115" t="n">
        <f aca="false">SUM(K57:K67)</f>
        <v>100</v>
      </c>
      <c r="L68" s="115" t="n">
        <f aca="false">SUM(L57:L67)</f>
        <v>100.044432661718</v>
      </c>
      <c r="M68" s="115" t="n">
        <f aca="false">SUM(M57:M67)</f>
        <v>100</v>
      </c>
      <c r="N68" s="115" t="n">
        <f aca="false">SUM(N57:N67)</f>
        <v>100.004443266172</v>
      </c>
      <c r="O68" s="112"/>
      <c r="P68" s="112"/>
    </row>
    <row r="69" customFormat="false" ht="15" hidden="false" customHeight="false" outlineLevel="0" collapsed="false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</row>
    <row r="70" customFormat="false" ht="15" hidden="false" customHeight="false" outlineLevel="0" collapsed="false">
      <c r="C70" s="116" t="n">
        <v>15.9</v>
      </c>
      <c r="E70" s="116" t="n">
        <v>15.9</v>
      </c>
      <c r="F70" s="85" t="n">
        <v>21.1</v>
      </c>
      <c r="G70" s="85" t="n">
        <v>13.7</v>
      </c>
      <c r="H70" s="85" t="n">
        <v>15.3</v>
      </c>
      <c r="I70" s="86" t="n">
        <v>15</v>
      </c>
      <c r="J70" s="86" t="n">
        <v>13.4</v>
      </c>
      <c r="K70" s="86" t="n">
        <v>21.9</v>
      </c>
      <c r="L70" s="86" t="n">
        <v>18.2</v>
      </c>
      <c r="M70" s="86" t="n">
        <v>22.2</v>
      </c>
      <c r="N70" s="86" t="n">
        <v>27</v>
      </c>
      <c r="O70" s="116" t="n">
        <f aca="false">AVERAGE(E70:N70)</f>
        <v>18.37</v>
      </c>
    </row>
    <row r="71" customFormat="false" ht="15" hidden="false" customHeight="false" outlineLevel="0" collapsed="false">
      <c r="C71" s="85" t="n">
        <v>21.1</v>
      </c>
    </row>
    <row r="72" customFormat="false" ht="15" hidden="false" customHeight="false" outlineLevel="0" collapsed="false">
      <c r="C72" s="85" t="n">
        <v>13.7</v>
      </c>
    </row>
    <row r="73" customFormat="false" ht="15" hidden="false" customHeight="false" outlineLevel="0" collapsed="false">
      <c r="C73" s="85" t="n">
        <v>15.3</v>
      </c>
    </row>
    <row r="74" customFormat="false" ht="15" hidden="false" customHeight="false" outlineLevel="0" collapsed="false">
      <c r="C74" s="86" t="n">
        <v>15</v>
      </c>
    </row>
    <row r="75" customFormat="false" ht="15" hidden="false" customHeight="false" outlineLevel="0" collapsed="false">
      <c r="C75" s="86" t="n">
        <v>13.4</v>
      </c>
    </row>
    <row r="76" customFormat="false" ht="15" hidden="false" customHeight="false" outlineLevel="0" collapsed="false">
      <c r="C76" s="86" t="n">
        <v>21.9</v>
      </c>
    </row>
    <row r="77" customFormat="false" ht="15" hidden="false" customHeight="false" outlineLevel="0" collapsed="false">
      <c r="C77" s="86" t="n">
        <v>18.2</v>
      </c>
    </row>
    <row r="78" customFormat="false" ht="15" hidden="false" customHeight="false" outlineLevel="0" collapsed="false">
      <c r="C78" s="86" t="n">
        <v>22.2</v>
      </c>
    </row>
    <row r="79" customFormat="false" ht="15" hidden="false" customHeight="false" outlineLevel="0" collapsed="false">
      <c r="C79" s="86" t="n">
        <v>27</v>
      </c>
    </row>
    <row r="80" customFormat="false" ht="15" hidden="false" customHeight="false" outlineLevel="0" collapsed="false">
      <c r="C80" s="116" t="n">
        <f aca="false">AVERAGE(C70:C79)</f>
        <v>18.37</v>
      </c>
    </row>
  </sheetData>
  <mergeCells count="28">
    <mergeCell ref="A1:P2"/>
    <mergeCell ref="A3:A4"/>
    <mergeCell ref="B3:B4"/>
    <mergeCell ref="C3:C4"/>
    <mergeCell ref="D3:D4"/>
    <mergeCell ref="E3:E4"/>
    <mergeCell ref="F3:O3"/>
    <mergeCell ref="P3:P4"/>
    <mergeCell ref="A5:A11"/>
    <mergeCell ref="B5:B11"/>
    <mergeCell ref="A12:A16"/>
    <mergeCell ref="B12:B16"/>
    <mergeCell ref="A17:A20"/>
    <mergeCell ref="B17:B20"/>
    <mergeCell ref="A21:A26"/>
    <mergeCell ref="B21:B26"/>
    <mergeCell ref="A27:A30"/>
    <mergeCell ref="B27:B30"/>
    <mergeCell ref="A31:A33"/>
    <mergeCell ref="B31:B33"/>
    <mergeCell ref="A34:A38"/>
    <mergeCell ref="B34:B38"/>
    <mergeCell ref="A39:A45"/>
    <mergeCell ref="B39:B45"/>
    <mergeCell ref="A46:A48"/>
    <mergeCell ref="B46:B48"/>
    <mergeCell ref="A49:A52"/>
    <mergeCell ref="B49:B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E66" activeCellId="0" sqref="E6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21.85"/>
    <col collapsed="false" customWidth="true" hidden="false" outlineLevel="0" max="3" min="3" style="0" width="50.71"/>
    <col collapsed="false" customWidth="true" hidden="false" outlineLevel="0" max="4" min="4" style="0" width="21.29"/>
    <col collapsed="false" customWidth="true" hidden="false" outlineLevel="0" max="5" min="5" style="0" width="31.42"/>
  </cols>
  <sheetData>
    <row r="1" customFormat="false" ht="15" hidden="false" customHeight="false" outlineLevel="0" collapsed="false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5.75" hidden="false" customHeight="true" outlineLevel="0" collapsed="false">
      <c r="A3" s="117" t="s">
        <v>108</v>
      </c>
      <c r="B3" s="118" t="s">
        <v>109</v>
      </c>
      <c r="C3" s="117" t="s">
        <v>110</v>
      </c>
      <c r="D3" s="119" t="s">
        <v>111</v>
      </c>
      <c r="E3" s="120" t="s">
        <v>112</v>
      </c>
      <c r="F3" s="121" t="s">
        <v>113</v>
      </c>
      <c r="G3" s="121"/>
      <c r="H3" s="121"/>
      <c r="I3" s="121"/>
      <c r="J3" s="121"/>
      <c r="K3" s="121"/>
      <c r="L3" s="121"/>
      <c r="M3" s="121"/>
      <c r="N3" s="121"/>
      <c r="O3" s="121"/>
      <c r="P3" s="122" t="s">
        <v>19</v>
      </c>
    </row>
    <row r="4" customFormat="false" ht="15.75" hidden="false" customHeight="false" outlineLevel="0" collapsed="false">
      <c r="A4" s="117"/>
      <c r="B4" s="118"/>
      <c r="C4" s="117"/>
      <c r="D4" s="119"/>
      <c r="E4" s="120"/>
      <c r="F4" s="117" t="n">
        <v>1</v>
      </c>
      <c r="G4" s="117" t="n">
        <v>2</v>
      </c>
      <c r="H4" s="117" t="n">
        <v>3</v>
      </c>
      <c r="I4" s="117" t="n">
        <v>4</v>
      </c>
      <c r="J4" s="117" t="n">
        <v>5</v>
      </c>
      <c r="K4" s="117" t="n">
        <v>6</v>
      </c>
      <c r="L4" s="117" t="n">
        <v>7</v>
      </c>
      <c r="M4" s="117" t="n">
        <v>8</v>
      </c>
      <c r="N4" s="117" t="n">
        <v>9</v>
      </c>
      <c r="O4" s="117" t="n">
        <v>10</v>
      </c>
      <c r="P4" s="122"/>
    </row>
    <row r="5" customFormat="false" ht="15.75" hidden="false" customHeight="false" outlineLevel="0" collapsed="false">
      <c r="A5" s="123" t="s">
        <v>8</v>
      </c>
      <c r="B5" s="123" t="n">
        <f aca="false">D5+D6+D7+D8</f>
        <v>20.95</v>
      </c>
      <c r="C5" s="3" t="s">
        <v>139</v>
      </c>
      <c r="D5" s="3" t="n">
        <v>17.35</v>
      </c>
      <c r="E5" s="5" t="n">
        <f aca="false">D5*100/20.95</f>
        <v>82.8162291169451</v>
      </c>
      <c r="F5" s="3" t="n">
        <v>35</v>
      </c>
      <c r="G5" s="3" t="n">
        <v>34.5</v>
      </c>
      <c r="H5" s="3" t="n">
        <v>21</v>
      </c>
      <c r="I5" s="3" t="n">
        <v>35</v>
      </c>
      <c r="J5" s="3" t="n">
        <v>20.5</v>
      </c>
      <c r="K5" s="3" t="n">
        <v>18.5</v>
      </c>
      <c r="L5" s="3" t="n">
        <v>25</v>
      </c>
      <c r="M5" s="3" t="n">
        <v>19</v>
      </c>
      <c r="N5" s="3" t="n">
        <v>29</v>
      </c>
      <c r="O5" s="3" t="n">
        <v>32</v>
      </c>
      <c r="P5" s="5" t="n">
        <f aca="false">AVERAGE(F5:O5)</f>
        <v>26.95</v>
      </c>
    </row>
    <row r="6" customFormat="false" ht="15.75" hidden="false" customHeight="false" outlineLevel="0" collapsed="false">
      <c r="A6" s="123"/>
      <c r="B6" s="123"/>
      <c r="C6" s="123" t="s">
        <v>118</v>
      </c>
      <c r="D6" s="3" t="n">
        <v>1.85</v>
      </c>
      <c r="E6" s="5" t="n">
        <f aca="false">D6*100/20.95</f>
        <v>8.83054892601432</v>
      </c>
      <c r="F6" s="3" t="n">
        <v>27</v>
      </c>
      <c r="G6" s="3" t="n">
        <v>24</v>
      </c>
      <c r="H6" s="3" t="n">
        <v>11</v>
      </c>
      <c r="I6" s="3"/>
      <c r="J6" s="3"/>
      <c r="K6" s="3"/>
      <c r="L6" s="3"/>
      <c r="M6" s="3"/>
      <c r="N6" s="3"/>
      <c r="O6" s="3"/>
      <c r="P6" s="5" t="n">
        <f aca="false">AVERAGE(F6:O6)</f>
        <v>20.6666666666667</v>
      </c>
    </row>
    <row r="7" customFormat="false" ht="15.75" hidden="false" customHeight="false" outlineLevel="0" collapsed="false">
      <c r="A7" s="123"/>
      <c r="B7" s="123"/>
      <c r="C7" s="3" t="s">
        <v>144</v>
      </c>
      <c r="D7" s="3" t="n">
        <v>1.25</v>
      </c>
      <c r="E7" s="5" t="n">
        <f aca="false">D7*100/20.95</f>
        <v>5.96658711217184</v>
      </c>
      <c r="F7" s="3" t="n">
        <v>9.5</v>
      </c>
      <c r="G7" s="3" t="n">
        <v>14.5</v>
      </c>
      <c r="H7" s="3" t="n">
        <v>10</v>
      </c>
      <c r="I7" s="3" t="n">
        <v>14.5</v>
      </c>
      <c r="J7" s="3" t="n">
        <v>9.5</v>
      </c>
      <c r="K7" s="3" t="n">
        <v>13.5</v>
      </c>
      <c r="L7" s="3" t="n">
        <v>11</v>
      </c>
      <c r="M7" s="3" t="n">
        <v>15</v>
      </c>
      <c r="N7" s="3" t="n">
        <v>23</v>
      </c>
      <c r="O7" s="3" t="n">
        <v>12</v>
      </c>
      <c r="P7" s="5" t="n">
        <f aca="false">AVERAGE(F7:O7)</f>
        <v>13.25</v>
      </c>
    </row>
    <row r="8" customFormat="false" ht="15.75" hidden="false" customHeight="false" outlineLevel="0" collapsed="false">
      <c r="A8" s="123"/>
      <c r="B8" s="123"/>
      <c r="C8" s="38" t="s">
        <v>122</v>
      </c>
      <c r="D8" s="3" t="n">
        <v>0.5</v>
      </c>
      <c r="E8" s="5" t="n">
        <f aca="false">D8*100/20.95</f>
        <v>2.38663484486874</v>
      </c>
      <c r="F8" s="3" t="n">
        <v>7</v>
      </c>
      <c r="G8" s="3" t="n">
        <v>9</v>
      </c>
      <c r="H8" s="3" t="n">
        <v>5</v>
      </c>
      <c r="I8" s="3" t="n">
        <v>4</v>
      </c>
      <c r="J8" s="3" t="n">
        <v>4</v>
      </c>
      <c r="K8" s="3" t="n">
        <v>4</v>
      </c>
      <c r="L8" s="3" t="n">
        <v>11</v>
      </c>
      <c r="M8" s="3"/>
      <c r="N8" s="3"/>
      <c r="O8" s="3"/>
      <c r="P8" s="5" t="n">
        <f aca="false">AVERAGE(F8:O8)</f>
        <v>6.28571428571429</v>
      </c>
    </row>
    <row r="9" customFormat="false" ht="15.75" hidden="false" customHeight="false" outlineLevel="0" collapsed="false">
      <c r="A9" s="123"/>
      <c r="B9" s="123"/>
      <c r="C9" s="124" t="s">
        <v>19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6" t="n">
        <f aca="false">AVERAGE(P5:P8)</f>
        <v>16.7880952380952</v>
      </c>
    </row>
    <row r="10" customFormat="false" ht="15.75" hidden="false" customHeight="false" outlineLevel="0" collapsed="false">
      <c r="A10" s="123" t="s">
        <v>9</v>
      </c>
      <c r="B10" s="123" t="n">
        <v>23.4</v>
      </c>
      <c r="C10" s="79" t="s">
        <v>120</v>
      </c>
      <c r="D10" s="3" t="n">
        <v>23.4</v>
      </c>
      <c r="E10" s="3" t="n">
        <v>100</v>
      </c>
      <c r="F10" s="3" t="n">
        <v>12.5</v>
      </c>
      <c r="G10" s="3" t="n">
        <v>34.5</v>
      </c>
      <c r="H10" s="3" t="n">
        <v>12</v>
      </c>
      <c r="I10" s="3" t="n">
        <v>10.5</v>
      </c>
      <c r="J10" s="3" t="n">
        <v>8</v>
      </c>
      <c r="K10" s="3" t="s">
        <v>145</v>
      </c>
      <c r="L10" s="3" t="n">
        <v>13</v>
      </c>
      <c r="M10" s="3" t="n">
        <v>14</v>
      </c>
      <c r="N10" s="3" t="n">
        <v>16</v>
      </c>
      <c r="O10" s="3" t="n">
        <v>14</v>
      </c>
      <c r="P10" s="5" t="n">
        <f aca="false">AVERAGE(F10:O10)</f>
        <v>14.9444444444444</v>
      </c>
    </row>
    <row r="11" customFormat="false" ht="15.75" hidden="false" customHeight="false" outlineLevel="0" collapsed="false">
      <c r="A11" s="123"/>
      <c r="B11" s="123"/>
      <c r="C11" s="124" t="s">
        <v>19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 t="n">
        <v>14.9</v>
      </c>
    </row>
    <row r="12" customFormat="false" ht="15.75" hidden="false" customHeight="false" outlineLevel="0" collapsed="false">
      <c r="A12" s="123" t="s">
        <v>10</v>
      </c>
      <c r="B12" s="123" t="n">
        <f aca="false">D12+D13+D14+D15</f>
        <v>66.05</v>
      </c>
      <c r="C12" s="108" t="s">
        <v>119</v>
      </c>
      <c r="D12" s="3" t="n">
        <v>26</v>
      </c>
      <c r="E12" s="5" t="n">
        <f aca="false">D12*100/66.05</f>
        <v>39.3641180923543</v>
      </c>
      <c r="F12" s="3" t="n">
        <v>25</v>
      </c>
      <c r="G12" s="3" t="n">
        <v>21.5</v>
      </c>
      <c r="H12" s="3" t="n">
        <v>29.5</v>
      </c>
      <c r="I12" s="3" t="n">
        <v>21.5</v>
      </c>
      <c r="J12" s="3" t="n">
        <v>27</v>
      </c>
      <c r="K12" s="3" t="n">
        <v>24</v>
      </c>
      <c r="L12" s="3" t="n">
        <v>27</v>
      </c>
      <c r="M12" s="3" t="n">
        <v>39</v>
      </c>
      <c r="N12" s="3" t="n">
        <v>27</v>
      </c>
      <c r="O12" s="3" t="n">
        <v>35</v>
      </c>
      <c r="P12" s="5" t="n">
        <f aca="false">AVERAGE(F12:O12)</f>
        <v>27.65</v>
      </c>
    </row>
    <row r="13" customFormat="false" ht="15.75" hidden="false" customHeight="false" outlineLevel="0" collapsed="false">
      <c r="A13" s="123"/>
      <c r="B13" s="123"/>
      <c r="C13" s="108" t="s">
        <v>146</v>
      </c>
      <c r="D13" s="3" t="n">
        <v>37.4</v>
      </c>
      <c r="E13" s="5" t="n">
        <f aca="false">D13*100/66.05</f>
        <v>56.6237698713096</v>
      </c>
      <c r="F13" s="3" t="n">
        <v>21</v>
      </c>
      <c r="G13" s="3" t="n">
        <v>15</v>
      </c>
      <c r="H13" s="3" t="n">
        <v>45.5</v>
      </c>
      <c r="I13" s="3" t="n">
        <v>15.5</v>
      </c>
      <c r="J13" s="3" t="n">
        <v>16.5</v>
      </c>
      <c r="K13" s="3" t="n">
        <v>15.5</v>
      </c>
      <c r="L13" s="3" t="n">
        <v>23.5</v>
      </c>
      <c r="M13" s="3" t="n">
        <v>25</v>
      </c>
      <c r="N13" s="3" t="n">
        <v>16</v>
      </c>
      <c r="O13" s="3" t="n">
        <v>15.5</v>
      </c>
      <c r="P13" s="5" t="n">
        <f aca="false">AVERAGE(F13:O13)</f>
        <v>20.9</v>
      </c>
    </row>
    <row r="14" customFormat="false" ht="15.75" hidden="false" customHeight="false" outlineLevel="0" collapsed="false">
      <c r="A14" s="123"/>
      <c r="B14" s="123"/>
      <c r="C14" s="108" t="s">
        <v>118</v>
      </c>
      <c r="D14" s="3" t="n">
        <v>1.05</v>
      </c>
      <c r="E14" s="5" t="n">
        <f aca="false">D14*100/66.05</f>
        <v>1.58970476911431</v>
      </c>
      <c r="F14" s="3" t="n">
        <v>16</v>
      </c>
      <c r="G14" s="3" t="n">
        <v>13</v>
      </c>
      <c r="H14" s="3" t="n">
        <v>26</v>
      </c>
      <c r="I14" s="3" t="n">
        <v>25</v>
      </c>
      <c r="J14" s="3"/>
      <c r="K14" s="3"/>
      <c r="L14" s="3"/>
      <c r="M14" s="3"/>
      <c r="N14" s="3"/>
      <c r="O14" s="3"/>
      <c r="P14" s="5" t="n">
        <f aca="false">AVERAGE(F14:O14)</f>
        <v>20</v>
      </c>
    </row>
    <row r="15" customFormat="false" ht="15.75" hidden="false" customHeight="false" outlineLevel="0" collapsed="false">
      <c r="A15" s="123"/>
      <c r="B15" s="123"/>
      <c r="C15" s="108" t="s">
        <v>137</v>
      </c>
      <c r="D15" s="3" t="n">
        <v>1.6</v>
      </c>
      <c r="E15" s="5" t="n">
        <f aca="false">D15*100/66.05</f>
        <v>2.4224072672218</v>
      </c>
      <c r="F15" s="3" t="n">
        <v>23</v>
      </c>
      <c r="G15" s="3" t="n">
        <v>22.5</v>
      </c>
      <c r="H15" s="3"/>
      <c r="I15" s="3"/>
      <c r="J15" s="3"/>
      <c r="K15" s="3"/>
      <c r="L15" s="3"/>
      <c r="M15" s="3"/>
      <c r="N15" s="3"/>
      <c r="O15" s="3"/>
      <c r="P15" s="5" t="n">
        <f aca="false">AVERAGE(F15:O15)</f>
        <v>22.75</v>
      </c>
    </row>
    <row r="16" customFormat="false" ht="15.75" hidden="false" customHeight="false" outlineLevel="0" collapsed="false">
      <c r="A16" s="123"/>
      <c r="B16" s="123"/>
      <c r="C16" s="124" t="s">
        <v>19</v>
      </c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6" t="n">
        <f aca="false">AVERAGE(P12:P15)</f>
        <v>22.825</v>
      </c>
    </row>
    <row r="17" customFormat="false" ht="15.75" hidden="false" customHeight="false" outlineLevel="0" collapsed="false">
      <c r="A17" s="38" t="s">
        <v>11</v>
      </c>
      <c r="B17" s="38" t="n">
        <f aca="false">D17+D18</f>
        <v>28.6</v>
      </c>
      <c r="C17" s="3" t="s">
        <v>139</v>
      </c>
      <c r="D17" s="39" t="n">
        <v>12.2</v>
      </c>
      <c r="E17" s="16" t="n">
        <f aca="false">D17*100/28.6</f>
        <v>42.6573426573427</v>
      </c>
      <c r="F17" s="39" t="n">
        <v>32.5</v>
      </c>
      <c r="G17" s="39" t="n">
        <v>28.5</v>
      </c>
      <c r="H17" s="39" t="n">
        <v>21</v>
      </c>
      <c r="I17" s="39" t="n">
        <v>4</v>
      </c>
      <c r="J17" s="39" t="n">
        <v>11</v>
      </c>
      <c r="K17" s="39" t="n">
        <v>20</v>
      </c>
      <c r="L17" s="39" t="n">
        <v>31</v>
      </c>
      <c r="M17" s="39" t="n">
        <v>19</v>
      </c>
      <c r="N17" s="39" t="n">
        <v>20</v>
      </c>
      <c r="O17" s="39" t="n">
        <v>29.5</v>
      </c>
      <c r="P17" s="16" t="n">
        <f aca="false">AVERAGE(F17:O17)</f>
        <v>21.65</v>
      </c>
    </row>
    <row r="18" customFormat="false" ht="15.75" hidden="false" customHeight="false" outlineLevel="0" collapsed="false">
      <c r="A18" s="38"/>
      <c r="B18" s="38"/>
      <c r="C18" s="108" t="s">
        <v>137</v>
      </c>
      <c r="D18" s="39" t="n">
        <v>16.4</v>
      </c>
      <c r="E18" s="16" t="n">
        <f aca="false">D18*100/28.6</f>
        <v>57.3426573426573</v>
      </c>
      <c r="F18" s="39" t="n">
        <v>8.5</v>
      </c>
      <c r="G18" s="39" t="n">
        <v>10</v>
      </c>
      <c r="H18" s="39" t="n">
        <v>7.5</v>
      </c>
      <c r="I18" s="39" t="n">
        <v>8</v>
      </c>
      <c r="J18" s="39" t="n">
        <v>8</v>
      </c>
      <c r="K18" s="39" t="n">
        <v>4</v>
      </c>
      <c r="L18" s="39" t="n">
        <v>5.5</v>
      </c>
      <c r="M18" s="39" t="n">
        <v>5</v>
      </c>
      <c r="N18" s="39" t="n">
        <v>6</v>
      </c>
      <c r="O18" s="39" t="n">
        <v>8</v>
      </c>
      <c r="P18" s="16" t="n">
        <f aca="false">AVERAGE(F18:O18)</f>
        <v>7.05</v>
      </c>
    </row>
    <row r="19" customFormat="false" ht="15.75" hidden="false" customHeight="false" outlineLevel="0" collapsed="false">
      <c r="A19" s="38"/>
      <c r="B19" s="38"/>
      <c r="C19" s="124" t="s">
        <v>19</v>
      </c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6" t="n">
        <f aca="false">AVERAGE(P17:P18)</f>
        <v>14.35</v>
      </c>
    </row>
    <row r="20" customFormat="false" ht="15" hidden="false" customHeight="false" outlineLevel="0" collapsed="false">
      <c r="A20" s="39" t="s">
        <v>12</v>
      </c>
      <c r="B20" s="39" t="n">
        <f aca="false">D20+D21+D22</f>
        <v>94.3</v>
      </c>
      <c r="C20" s="38" t="s">
        <v>122</v>
      </c>
      <c r="D20" s="25" t="n">
        <v>12.5</v>
      </c>
      <c r="E20" s="16" t="n">
        <f aca="false">D20*100/94.3</f>
        <v>13.2555673382821</v>
      </c>
      <c r="F20" s="25" t="n">
        <v>8</v>
      </c>
      <c r="G20" s="25" t="n">
        <v>11</v>
      </c>
      <c r="H20" s="25" t="n">
        <v>13</v>
      </c>
      <c r="I20" s="25" t="n">
        <v>11</v>
      </c>
      <c r="J20" s="25" t="n">
        <v>7</v>
      </c>
      <c r="K20" s="25" t="n">
        <v>8</v>
      </c>
      <c r="L20" s="25" t="n">
        <v>6</v>
      </c>
      <c r="M20" s="25" t="n">
        <v>5</v>
      </c>
      <c r="N20" s="25" t="n">
        <v>11</v>
      </c>
      <c r="O20" s="25" t="n">
        <v>10</v>
      </c>
      <c r="P20" s="39" t="n">
        <f aca="false">AVERAGE(F20:O20)</f>
        <v>9</v>
      </c>
    </row>
    <row r="21" customFormat="false" ht="15.75" hidden="false" customHeight="false" outlineLevel="0" collapsed="false">
      <c r="A21" s="39"/>
      <c r="B21" s="39"/>
      <c r="C21" s="123" t="s">
        <v>118</v>
      </c>
      <c r="D21" s="25" t="n">
        <v>2.5</v>
      </c>
      <c r="E21" s="16" t="n">
        <f aca="false">D21*100/94.3</f>
        <v>2.65111346765642</v>
      </c>
      <c r="F21" s="25" t="n">
        <v>27</v>
      </c>
      <c r="G21" s="25" t="n">
        <v>25</v>
      </c>
      <c r="H21" s="25" t="n">
        <v>26</v>
      </c>
      <c r="I21" s="25" t="n">
        <v>25</v>
      </c>
      <c r="J21" s="25"/>
      <c r="K21" s="25"/>
      <c r="L21" s="25"/>
      <c r="M21" s="25"/>
      <c r="N21" s="25"/>
      <c r="O21" s="25"/>
      <c r="P21" s="39" t="n">
        <f aca="false">AVERAGE(F21:O21)</f>
        <v>25.75</v>
      </c>
    </row>
    <row r="22" customFormat="false" ht="15.75" hidden="false" customHeight="false" outlineLevel="0" collapsed="false">
      <c r="A22" s="39"/>
      <c r="B22" s="39"/>
      <c r="C22" s="3" t="s">
        <v>139</v>
      </c>
      <c r="D22" s="25" t="n">
        <v>79.3</v>
      </c>
      <c r="E22" s="16" t="n">
        <f aca="false">D22*100/94.3</f>
        <v>84.0933191940615</v>
      </c>
      <c r="F22" s="25" t="n">
        <v>21</v>
      </c>
      <c r="G22" s="25" t="n">
        <v>29</v>
      </c>
      <c r="H22" s="25" t="n">
        <v>28</v>
      </c>
      <c r="I22" s="25" t="n">
        <v>7</v>
      </c>
      <c r="J22" s="25" t="n">
        <v>3</v>
      </c>
      <c r="K22" s="25" t="n">
        <v>15</v>
      </c>
      <c r="L22" s="25" t="n">
        <v>11</v>
      </c>
      <c r="M22" s="25" t="n">
        <v>6.5</v>
      </c>
      <c r="N22" s="25" t="n">
        <v>7</v>
      </c>
      <c r="O22" s="25" t="n">
        <v>6</v>
      </c>
      <c r="P22" s="39" t="n">
        <f aca="false">AVERAGE(F22:O22)</f>
        <v>13.35</v>
      </c>
    </row>
    <row r="23" customFormat="false" ht="15.75" hidden="false" customHeight="false" outlineLevel="0" collapsed="false">
      <c r="A23" s="39"/>
      <c r="B23" s="39"/>
      <c r="C23" s="124" t="s">
        <v>19</v>
      </c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6" t="n">
        <f aca="false">AVERAGE(P20:P22)</f>
        <v>16.0333333333333</v>
      </c>
    </row>
    <row r="24" customFormat="false" ht="15" hidden="false" customHeight="false" outlineLevel="0" collapsed="false">
      <c r="A24" s="38" t="s">
        <v>121</v>
      </c>
      <c r="B24" s="38" t="n">
        <f aca="false">D24+D25+D26</f>
        <v>37.35</v>
      </c>
      <c r="C24" s="39" t="s">
        <v>141</v>
      </c>
      <c r="D24" s="39" t="n">
        <v>1.35</v>
      </c>
      <c r="E24" s="16" t="n">
        <f aca="false">D24*100/37.35</f>
        <v>3.6144578313253</v>
      </c>
      <c r="F24" s="39" t="n">
        <v>11</v>
      </c>
      <c r="G24" s="39" t="n">
        <v>14</v>
      </c>
      <c r="H24" s="39" t="n">
        <v>10</v>
      </c>
      <c r="I24" s="39" t="n">
        <v>15</v>
      </c>
      <c r="J24" s="39"/>
      <c r="K24" s="39"/>
      <c r="L24" s="39"/>
      <c r="M24" s="39"/>
      <c r="N24" s="39"/>
      <c r="O24" s="39"/>
      <c r="P24" s="16" t="n">
        <f aca="false">AVERAGE(F24:O24)</f>
        <v>12.5</v>
      </c>
    </row>
    <row r="25" customFormat="false" ht="15" hidden="false" customHeight="false" outlineLevel="0" collapsed="false">
      <c r="A25" s="38"/>
      <c r="B25" s="38"/>
      <c r="C25" s="39" t="s">
        <v>118</v>
      </c>
      <c r="D25" s="39" t="n">
        <v>0.75</v>
      </c>
      <c r="E25" s="16" t="n">
        <f aca="false">D25*100/37.35</f>
        <v>2.00803212851406</v>
      </c>
      <c r="F25" s="39" t="n">
        <v>15</v>
      </c>
      <c r="G25" s="39" t="n">
        <v>22</v>
      </c>
      <c r="H25" s="39" t="n">
        <v>13.5</v>
      </c>
      <c r="I25" s="39" t="n">
        <v>16.5</v>
      </c>
      <c r="J25" s="39" t="n">
        <v>9.5</v>
      </c>
      <c r="K25" s="39" t="n">
        <v>13</v>
      </c>
      <c r="L25" s="39"/>
      <c r="M25" s="39"/>
      <c r="N25" s="39"/>
      <c r="O25" s="39"/>
      <c r="P25" s="16" t="n">
        <f aca="false">AVERAGE(F25:O25)</f>
        <v>14.9166666666667</v>
      </c>
    </row>
    <row r="26" customFormat="false" ht="15" hidden="false" customHeight="false" outlineLevel="0" collapsed="false">
      <c r="A26" s="38"/>
      <c r="B26" s="38"/>
      <c r="C26" s="38" t="s">
        <v>127</v>
      </c>
      <c r="D26" s="39" t="n">
        <v>35.25</v>
      </c>
      <c r="E26" s="16" t="n">
        <f aca="false">D26*100/37.35</f>
        <v>94.3775100401606</v>
      </c>
      <c r="F26" s="39" t="n">
        <v>28</v>
      </c>
      <c r="G26" s="39" t="n">
        <v>17</v>
      </c>
      <c r="H26" s="39" t="n">
        <v>20</v>
      </c>
      <c r="I26" s="39" t="n">
        <v>11.5</v>
      </c>
      <c r="J26" s="39" t="n">
        <v>13</v>
      </c>
      <c r="K26" s="39" t="n">
        <v>24</v>
      </c>
      <c r="L26" s="39" t="n">
        <v>33</v>
      </c>
      <c r="M26" s="39" t="n">
        <v>16</v>
      </c>
      <c r="N26" s="39" t="n">
        <v>18.5</v>
      </c>
      <c r="O26" s="39" t="n">
        <v>11</v>
      </c>
      <c r="P26" s="16" t="n">
        <f aca="false">AVERAGE(F26:O26)</f>
        <v>19.2</v>
      </c>
    </row>
    <row r="27" customFormat="false" ht="15.75" hidden="false" customHeight="false" outlineLevel="0" collapsed="false">
      <c r="A27" s="38"/>
      <c r="B27" s="38"/>
      <c r="C27" s="124" t="s">
        <v>19</v>
      </c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6" t="n">
        <f aca="false">AVERAGE(P25:P26)</f>
        <v>17.0583333333333</v>
      </c>
    </row>
    <row r="28" customFormat="false" ht="15.75" hidden="false" customHeight="false" outlineLevel="0" collapsed="false">
      <c r="A28" s="38" t="s">
        <v>123</v>
      </c>
      <c r="B28" s="38" t="n">
        <f aca="false">D28+D29+D30</f>
        <v>11.6</v>
      </c>
      <c r="C28" s="108" t="s">
        <v>146</v>
      </c>
      <c r="D28" s="39" t="n">
        <v>8.5</v>
      </c>
      <c r="E28" s="16" t="n">
        <f aca="false">D28*100/11.6</f>
        <v>73.2758620689655</v>
      </c>
      <c r="F28" s="39" t="n">
        <v>11</v>
      </c>
      <c r="G28" s="39" t="n">
        <v>15.5</v>
      </c>
      <c r="H28" s="39" t="n">
        <v>5.5</v>
      </c>
      <c r="I28" s="39" t="n">
        <v>12.5</v>
      </c>
      <c r="J28" s="39" t="n">
        <v>11</v>
      </c>
      <c r="K28" s="39" t="n">
        <v>8</v>
      </c>
      <c r="L28" s="39" t="n">
        <v>10</v>
      </c>
      <c r="M28" s="39" t="n">
        <v>9</v>
      </c>
      <c r="N28" s="39" t="n">
        <v>8</v>
      </c>
      <c r="O28" s="39" t="n">
        <v>8</v>
      </c>
      <c r="P28" s="16" t="n">
        <f aca="false">AVERAGE(F28:O28)</f>
        <v>9.85</v>
      </c>
    </row>
    <row r="29" customFormat="false" ht="15" hidden="false" customHeight="false" outlineLevel="0" collapsed="false">
      <c r="A29" s="38"/>
      <c r="B29" s="38"/>
      <c r="C29" s="38" t="s">
        <v>122</v>
      </c>
      <c r="D29" s="39" t="n">
        <v>1.4</v>
      </c>
      <c r="E29" s="16" t="n">
        <f aca="false">D29*100/11.6</f>
        <v>12.0689655172414</v>
      </c>
      <c r="F29" s="39" t="n">
        <v>10</v>
      </c>
      <c r="G29" s="39" t="n">
        <v>9</v>
      </c>
      <c r="H29" s="39"/>
      <c r="I29" s="39"/>
      <c r="J29" s="39"/>
      <c r="K29" s="39"/>
      <c r="L29" s="39"/>
      <c r="M29" s="39"/>
      <c r="N29" s="39"/>
      <c r="O29" s="39"/>
      <c r="P29" s="16" t="n">
        <f aca="false">AVERAGE(F29:O29)</f>
        <v>9.5</v>
      </c>
    </row>
    <row r="30" customFormat="false" ht="15" hidden="false" customHeight="false" outlineLevel="0" collapsed="false">
      <c r="A30" s="38"/>
      <c r="B30" s="38"/>
      <c r="C30" s="79" t="s">
        <v>136</v>
      </c>
      <c r="D30" s="39" t="n">
        <v>1.7</v>
      </c>
      <c r="E30" s="16" t="n">
        <f aca="false">D30*100/11.6</f>
        <v>14.6551724137931</v>
      </c>
      <c r="F30" s="39" t="n">
        <v>10.5</v>
      </c>
      <c r="G30" s="39" t="n">
        <v>11</v>
      </c>
      <c r="H30" s="39" t="n">
        <v>7.5</v>
      </c>
      <c r="I30" s="39" t="n">
        <v>12</v>
      </c>
      <c r="J30" s="39" t="n">
        <v>11.5</v>
      </c>
      <c r="K30" s="39" t="n">
        <v>8</v>
      </c>
      <c r="L30" s="39" t="n">
        <v>4.5</v>
      </c>
      <c r="M30" s="39" t="n">
        <v>4</v>
      </c>
      <c r="N30" s="39" t="n">
        <v>4</v>
      </c>
      <c r="O30" s="39" t="n">
        <v>3.5</v>
      </c>
      <c r="P30" s="16" t="n">
        <f aca="false">AVERAGE(F30:O30)</f>
        <v>7.65</v>
      </c>
    </row>
    <row r="31" customFormat="false" ht="15.75" hidden="false" customHeight="false" outlineLevel="0" collapsed="false">
      <c r="A31" s="38"/>
      <c r="B31" s="38"/>
      <c r="C31" s="124" t="s">
        <v>19</v>
      </c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6" t="n">
        <f aca="false">AVERAGE(P29:P30)</f>
        <v>8.575</v>
      </c>
    </row>
    <row r="32" customFormat="false" ht="15.75" hidden="false" customHeight="false" outlineLevel="0" collapsed="false">
      <c r="A32" s="38" t="s">
        <v>15</v>
      </c>
      <c r="B32" s="38" t="n">
        <f aca="false">D32+D33+D34+D35+D36</f>
        <v>48.25</v>
      </c>
      <c r="C32" s="3" t="s">
        <v>139</v>
      </c>
      <c r="D32" s="39" t="n">
        <v>41.9</v>
      </c>
      <c r="E32" s="16" t="n">
        <f aca="false">D32*100/48.25</f>
        <v>86.839378238342</v>
      </c>
      <c r="F32" s="39" t="n">
        <v>28</v>
      </c>
      <c r="G32" s="39" t="n">
        <v>24</v>
      </c>
      <c r="H32" s="39" t="n">
        <v>30</v>
      </c>
      <c r="I32" s="39"/>
      <c r="J32" s="39"/>
      <c r="K32" s="39"/>
      <c r="L32" s="39"/>
      <c r="M32" s="39"/>
      <c r="N32" s="39"/>
      <c r="O32" s="39"/>
      <c r="P32" s="16" t="n">
        <f aca="false">AVERAGE(F32:O32)</f>
        <v>27.3333333333333</v>
      </c>
    </row>
    <row r="33" customFormat="false" ht="15.75" hidden="false" customHeight="false" outlineLevel="0" collapsed="false">
      <c r="A33" s="38"/>
      <c r="B33" s="38"/>
      <c r="C33" s="123" t="s">
        <v>118</v>
      </c>
      <c r="D33" s="39" t="n">
        <v>2.25</v>
      </c>
      <c r="E33" s="16" t="n">
        <f aca="false">D33*100/48.25</f>
        <v>4.66321243523316</v>
      </c>
      <c r="F33" s="39" t="n">
        <v>19</v>
      </c>
      <c r="G33" s="39" t="n">
        <v>26</v>
      </c>
      <c r="H33" s="39" t="n">
        <v>13</v>
      </c>
      <c r="I33" s="39" t="n">
        <v>10</v>
      </c>
      <c r="J33" s="39" t="n">
        <v>12</v>
      </c>
      <c r="K33" s="39" t="n">
        <v>17</v>
      </c>
      <c r="L33" s="39" t="n">
        <v>7</v>
      </c>
      <c r="M33" s="39" t="n">
        <v>20</v>
      </c>
      <c r="N33" s="39" t="n">
        <v>20</v>
      </c>
      <c r="O33" s="39"/>
      <c r="P33" s="16" t="n">
        <f aca="false">AVERAGE(F33:O33)</f>
        <v>16</v>
      </c>
    </row>
    <row r="34" customFormat="false" ht="15.75" hidden="false" customHeight="false" outlineLevel="0" collapsed="false">
      <c r="A34" s="38"/>
      <c r="B34" s="38"/>
      <c r="C34" s="3" t="s">
        <v>141</v>
      </c>
      <c r="D34" s="39" t="n">
        <v>1.6</v>
      </c>
      <c r="E34" s="16" t="n">
        <f aca="false">D34*100/48.25</f>
        <v>3.3160621761658</v>
      </c>
      <c r="F34" s="39" t="n">
        <v>14</v>
      </c>
      <c r="G34" s="39" t="n">
        <v>15</v>
      </c>
      <c r="H34" s="39" t="n">
        <v>16</v>
      </c>
      <c r="I34" s="39" t="n">
        <v>16</v>
      </c>
      <c r="J34" s="39"/>
      <c r="K34" s="39"/>
      <c r="L34" s="39"/>
      <c r="M34" s="39"/>
      <c r="N34" s="39"/>
      <c r="O34" s="39"/>
      <c r="P34" s="16" t="n">
        <f aca="false">AVERAGE(F34:O34)</f>
        <v>15.25</v>
      </c>
    </row>
    <row r="35" customFormat="false" ht="15.75" hidden="false" customHeight="false" outlineLevel="0" collapsed="false">
      <c r="A35" s="38"/>
      <c r="B35" s="38"/>
      <c r="C35" s="108" t="s">
        <v>137</v>
      </c>
      <c r="D35" s="39" t="n">
        <v>1.15</v>
      </c>
      <c r="E35" s="16" t="n">
        <f aca="false">D35*100/48.25</f>
        <v>2.38341968911917</v>
      </c>
      <c r="F35" s="39" t="n">
        <v>4</v>
      </c>
      <c r="G35" s="39" t="n">
        <v>5</v>
      </c>
      <c r="H35" s="39" t="n">
        <v>5</v>
      </c>
      <c r="I35" s="39" t="n">
        <v>6</v>
      </c>
      <c r="J35" s="39" t="n">
        <v>6</v>
      </c>
      <c r="K35" s="39" t="n">
        <v>9</v>
      </c>
      <c r="L35" s="39" t="n">
        <v>7</v>
      </c>
      <c r="M35" s="39" t="n">
        <v>6</v>
      </c>
      <c r="N35" s="39" t="n">
        <v>6.5</v>
      </c>
      <c r="O35" s="39" t="n">
        <v>29</v>
      </c>
      <c r="P35" s="16" t="n">
        <f aca="false">AVERAGE(F35:O35)</f>
        <v>8.35</v>
      </c>
    </row>
    <row r="36" customFormat="false" ht="15.75" hidden="false" customHeight="false" outlineLevel="0" collapsed="false">
      <c r="A36" s="38"/>
      <c r="B36" s="38"/>
      <c r="C36" s="38" t="s">
        <v>122</v>
      </c>
      <c r="D36" s="127" t="n">
        <v>1.35</v>
      </c>
      <c r="E36" s="16" t="n">
        <f aca="false">D36*100/48.25</f>
        <v>2.7979274611399</v>
      </c>
      <c r="F36" s="127" t="n">
        <v>13</v>
      </c>
      <c r="G36" s="127" t="n">
        <v>8</v>
      </c>
      <c r="H36" s="127" t="n">
        <v>8</v>
      </c>
      <c r="I36" s="127" t="n">
        <v>7</v>
      </c>
      <c r="J36" s="127" t="n">
        <v>10</v>
      </c>
      <c r="K36" s="127"/>
      <c r="L36" s="127"/>
      <c r="M36" s="127"/>
      <c r="N36" s="127"/>
      <c r="O36" s="127"/>
      <c r="P36" s="16" t="n">
        <f aca="false">AVERAGE(F36:O36)</f>
        <v>9.2</v>
      </c>
    </row>
    <row r="37" customFormat="false" ht="15.75" hidden="false" customHeight="false" outlineLevel="0" collapsed="false">
      <c r="A37" s="38"/>
      <c r="B37" s="38"/>
      <c r="C37" s="124" t="s">
        <v>19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6" t="n">
        <f aca="false">AVERAGE(P35:P36)</f>
        <v>8.775</v>
      </c>
    </row>
    <row r="38" customFormat="false" ht="15" hidden="false" customHeight="false" outlineLevel="0" collapsed="false">
      <c r="A38" s="38" t="s">
        <v>126</v>
      </c>
      <c r="B38" s="38" t="n">
        <f aca="false">D38+D39+D40+D41+D42</f>
        <v>26.95</v>
      </c>
      <c r="C38" s="79" t="s">
        <v>136</v>
      </c>
      <c r="D38" s="39" t="n">
        <v>18.9</v>
      </c>
      <c r="E38" s="16" t="n">
        <f aca="false">D38*100/26.95</f>
        <v>70.1298701298701</v>
      </c>
      <c r="F38" s="25" t="n">
        <v>27</v>
      </c>
      <c r="G38" s="25" t="n">
        <v>6</v>
      </c>
      <c r="H38" s="25" t="n">
        <v>7</v>
      </c>
      <c r="I38" s="25" t="n">
        <v>6</v>
      </c>
      <c r="J38" s="25" t="n">
        <v>10.5</v>
      </c>
      <c r="K38" s="25" t="n">
        <v>6.5</v>
      </c>
      <c r="L38" s="25" t="n">
        <v>26</v>
      </c>
      <c r="M38" s="25" t="n">
        <v>18</v>
      </c>
      <c r="N38" s="25" t="n">
        <v>15</v>
      </c>
      <c r="O38" s="25" t="n">
        <v>7</v>
      </c>
      <c r="P38" s="128" t="n">
        <f aca="false">AVERAGE(F38:O38)</f>
        <v>12.9</v>
      </c>
    </row>
    <row r="39" customFormat="false" ht="15.75" hidden="false" customHeight="false" outlineLevel="0" collapsed="false">
      <c r="A39" s="38"/>
      <c r="B39" s="38"/>
      <c r="C39" s="108" t="s">
        <v>137</v>
      </c>
      <c r="D39" s="39" t="n">
        <v>3.25</v>
      </c>
      <c r="E39" s="16" t="n">
        <f aca="false">D39*100/26.95</f>
        <v>12.0593692022263</v>
      </c>
      <c r="F39" s="25" t="n">
        <v>31</v>
      </c>
      <c r="G39" s="25" t="n">
        <v>32</v>
      </c>
      <c r="H39" s="25" t="n">
        <v>28</v>
      </c>
      <c r="I39" s="25" t="n">
        <v>27.5</v>
      </c>
      <c r="J39" s="25" t="n">
        <v>23</v>
      </c>
      <c r="K39" s="25"/>
      <c r="L39" s="25"/>
      <c r="M39" s="25"/>
      <c r="N39" s="25"/>
      <c r="O39" s="25"/>
      <c r="P39" s="128" t="n">
        <f aca="false">AVERAGE(F39:O39)</f>
        <v>28.3</v>
      </c>
    </row>
    <row r="40" customFormat="false" ht="15.75" hidden="false" customHeight="false" outlineLevel="0" collapsed="false">
      <c r="A40" s="38"/>
      <c r="B40" s="38"/>
      <c r="C40" s="3" t="s">
        <v>141</v>
      </c>
      <c r="D40" s="39" t="n">
        <v>2.5</v>
      </c>
      <c r="E40" s="16" t="n">
        <f aca="false">D40*100/26.95</f>
        <v>9.27643784786642</v>
      </c>
      <c r="F40" s="25" t="n">
        <v>16</v>
      </c>
      <c r="G40" s="25" t="n">
        <v>17</v>
      </c>
      <c r="H40" s="25" t="n">
        <v>12.5</v>
      </c>
      <c r="I40" s="25" t="n">
        <v>18</v>
      </c>
      <c r="J40" s="25" t="n">
        <v>12</v>
      </c>
      <c r="K40" s="25" t="n">
        <v>14</v>
      </c>
      <c r="L40" s="25" t="n">
        <v>17</v>
      </c>
      <c r="M40" s="25" t="n">
        <v>11</v>
      </c>
      <c r="N40" s="25" t="n">
        <v>8</v>
      </c>
      <c r="O40" s="25" t="n">
        <v>2</v>
      </c>
      <c r="P40" s="128" t="n">
        <f aca="false">AVERAGE(F40:O40)</f>
        <v>12.75</v>
      </c>
    </row>
    <row r="41" customFormat="false" ht="15" hidden="false" customHeight="false" outlineLevel="0" collapsed="false">
      <c r="A41" s="38"/>
      <c r="B41" s="38"/>
      <c r="C41" s="90" t="s">
        <v>117</v>
      </c>
      <c r="D41" s="39" t="n">
        <v>0.75</v>
      </c>
      <c r="E41" s="16" t="n">
        <f aca="false">D41*100/26.95</f>
        <v>2.78293135435993</v>
      </c>
      <c r="F41" s="25" t="n">
        <v>8</v>
      </c>
      <c r="G41" s="25" t="n">
        <v>7</v>
      </c>
      <c r="H41" s="25" t="n">
        <v>7</v>
      </c>
      <c r="I41" s="25" t="n">
        <v>6.5</v>
      </c>
      <c r="J41" s="25" t="n">
        <v>6</v>
      </c>
      <c r="K41" s="25" t="n">
        <v>7</v>
      </c>
      <c r="L41" s="25" t="n">
        <v>6</v>
      </c>
      <c r="M41" s="25" t="n">
        <v>5.5</v>
      </c>
      <c r="N41" s="25" t="n">
        <v>5</v>
      </c>
      <c r="O41" s="25" t="n">
        <v>4</v>
      </c>
      <c r="P41" s="128" t="n">
        <f aca="false">AVERAGE(F41:O41)</f>
        <v>6.2</v>
      </c>
    </row>
    <row r="42" customFormat="false" ht="15.75" hidden="false" customHeight="false" outlineLevel="0" collapsed="false">
      <c r="A42" s="38"/>
      <c r="B42" s="38"/>
      <c r="C42" s="123" t="s">
        <v>118</v>
      </c>
      <c r="D42" s="39" t="n">
        <v>1.55</v>
      </c>
      <c r="E42" s="16" t="n">
        <f aca="false">D42*100/26.95</f>
        <v>5.75139146567718</v>
      </c>
      <c r="F42" s="25" t="n">
        <v>18</v>
      </c>
      <c r="G42" s="25" t="n">
        <v>19</v>
      </c>
      <c r="H42" s="25" t="n">
        <v>14</v>
      </c>
      <c r="I42" s="25" t="n">
        <v>9.5</v>
      </c>
      <c r="J42" s="25" t="n">
        <v>12</v>
      </c>
      <c r="K42" s="25" t="n">
        <v>8.5</v>
      </c>
      <c r="L42" s="25" t="n">
        <v>9</v>
      </c>
      <c r="M42" s="25" t="n">
        <v>7.5</v>
      </c>
      <c r="N42" s="25" t="n">
        <v>9.5</v>
      </c>
      <c r="O42" s="25"/>
      <c r="P42" s="128" t="n">
        <f aca="false">AVERAGE(F42:O42)</f>
        <v>11.8888888888889</v>
      </c>
    </row>
    <row r="43" customFormat="false" ht="15.75" hidden="false" customHeight="false" outlineLevel="0" collapsed="false">
      <c r="A43" s="38"/>
      <c r="B43" s="38"/>
      <c r="C43" s="124" t="s">
        <v>19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6" t="n">
        <f aca="false">AVERAGE(P41:P42)</f>
        <v>9.04444444444444</v>
      </c>
    </row>
    <row r="44" customFormat="false" ht="15.75" hidden="false" customHeight="false" outlineLevel="0" collapsed="false">
      <c r="A44" s="38" t="s">
        <v>128</v>
      </c>
      <c r="B44" s="38" t="n">
        <f aca="false">D44+D45+D46+D47</f>
        <v>17.85</v>
      </c>
      <c r="C44" s="129" t="s">
        <v>139</v>
      </c>
      <c r="D44" s="88" t="n">
        <v>5.9</v>
      </c>
      <c r="E44" s="16" t="n">
        <f aca="false">D44*100/17.85</f>
        <v>33.0532212885154</v>
      </c>
      <c r="F44" s="25" t="n">
        <v>32.5</v>
      </c>
      <c r="G44" s="25" t="n">
        <v>26.5</v>
      </c>
      <c r="H44" s="25" t="n">
        <v>25.5</v>
      </c>
      <c r="I44" s="25" t="n">
        <v>6.5</v>
      </c>
      <c r="J44" s="25" t="n">
        <v>7.5</v>
      </c>
      <c r="K44" s="25" t="n">
        <v>10</v>
      </c>
      <c r="L44" s="25" t="n">
        <v>8</v>
      </c>
      <c r="M44" s="25" t="n">
        <v>6.5</v>
      </c>
      <c r="N44" s="25" t="n">
        <v>14</v>
      </c>
      <c r="O44" s="25" t="n">
        <v>7</v>
      </c>
      <c r="P44" s="130" t="n">
        <f aca="false">AVERAGE(F44:O44)</f>
        <v>14.4</v>
      </c>
    </row>
    <row r="45" customFormat="false" ht="15.75" hidden="false" customHeight="false" outlineLevel="0" collapsed="false">
      <c r="A45" s="38"/>
      <c r="B45" s="38"/>
      <c r="C45" s="131" t="s">
        <v>118</v>
      </c>
      <c r="D45" s="88" t="n">
        <v>2.15</v>
      </c>
      <c r="E45" s="16" t="n">
        <f aca="false">D45*100/17.85</f>
        <v>12.0448179271709</v>
      </c>
      <c r="F45" s="25" t="n">
        <v>27</v>
      </c>
      <c r="G45" s="25" t="n">
        <v>9</v>
      </c>
      <c r="H45" s="25" t="n">
        <v>8</v>
      </c>
      <c r="I45" s="25" t="n">
        <v>12</v>
      </c>
      <c r="J45" s="25" t="n">
        <v>28</v>
      </c>
      <c r="K45" s="25" t="n">
        <v>16</v>
      </c>
      <c r="L45" s="25" t="n">
        <v>20</v>
      </c>
      <c r="M45" s="25" t="n">
        <v>19.5</v>
      </c>
      <c r="N45" s="25" t="n">
        <v>24</v>
      </c>
      <c r="O45" s="25"/>
      <c r="P45" s="130" t="n">
        <f aca="false">AVERAGE(F45:O45)</f>
        <v>18.1666666666667</v>
      </c>
    </row>
    <row r="46" customFormat="false" ht="15" hidden="false" customHeight="false" outlineLevel="0" collapsed="false">
      <c r="A46" s="38"/>
      <c r="B46" s="38"/>
      <c r="C46" s="38" t="s">
        <v>138</v>
      </c>
      <c r="D46" s="88" t="n">
        <v>9.5</v>
      </c>
      <c r="E46" s="16" t="n">
        <f aca="false">D46*100/17.85</f>
        <v>53.2212885154062</v>
      </c>
      <c r="F46" s="25" t="n">
        <v>7</v>
      </c>
      <c r="G46" s="25" t="n">
        <v>6.5</v>
      </c>
      <c r="H46" s="25" t="n">
        <v>5</v>
      </c>
      <c r="I46" s="25" t="n">
        <v>4</v>
      </c>
      <c r="J46" s="25"/>
      <c r="K46" s="25"/>
      <c r="L46" s="25"/>
      <c r="M46" s="25"/>
      <c r="N46" s="25"/>
      <c r="O46" s="25"/>
      <c r="P46" s="130" t="n">
        <f aca="false">AVERAGE(F46:O46)</f>
        <v>5.625</v>
      </c>
    </row>
    <row r="47" customFormat="false" ht="15.75" hidden="false" customHeight="false" outlineLevel="0" collapsed="false">
      <c r="A47" s="38"/>
      <c r="B47" s="38"/>
      <c r="C47" s="132" t="s">
        <v>137</v>
      </c>
      <c r="D47" s="88" t="n">
        <v>0.3</v>
      </c>
      <c r="E47" s="16" t="n">
        <f aca="false">D47*100/17.85</f>
        <v>1.68067226890756</v>
      </c>
      <c r="F47" s="25" t="n">
        <v>27</v>
      </c>
      <c r="G47" s="25" t="n">
        <v>10</v>
      </c>
      <c r="H47" s="25" t="n">
        <v>11</v>
      </c>
      <c r="I47" s="25" t="n">
        <v>14</v>
      </c>
      <c r="J47" s="25" t="n">
        <v>15.3</v>
      </c>
      <c r="K47" s="25" t="n">
        <v>16</v>
      </c>
      <c r="L47" s="25" t="n">
        <v>10</v>
      </c>
      <c r="M47" s="25" t="n">
        <v>8</v>
      </c>
      <c r="N47" s="25" t="n">
        <v>8</v>
      </c>
      <c r="O47" s="25" t="n">
        <v>8</v>
      </c>
      <c r="P47" s="130" t="n">
        <f aca="false">AVERAGE(F47:O47)</f>
        <v>12.73</v>
      </c>
    </row>
    <row r="48" customFormat="false" ht="15.75" hidden="false" customHeight="false" outlineLevel="0" collapsed="false">
      <c r="A48" s="38"/>
      <c r="B48" s="38"/>
      <c r="C48" s="133" t="s">
        <v>19</v>
      </c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6" t="n">
        <f aca="false">AVERAGE(P47:P47)</f>
        <v>12.73</v>
      </c>
    </row>
    <row r="49" customFormat="false" ht="15" hidden="false" customHeight="false" outlineLevel="0" collapsed="false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</row>
    <row r="50" customFormat="false" ht="15" hidden="false" customHeight="false" outlineLevel="0" collapsed="false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</row>
    <row r="51" customFormat="false" ht="15" hidden="false" customHeight="false" outlineLevel="0" collapsed="false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</row>
    <row r="52" customFormat="false" ht="15" hidden="false" customHeight="false" outlineLevel="0" collapsed="false">
      <c r="A52" s="112"/>
      <c r="B52" s="112"/>
      <c r="C52" s="99" t="s">
        <v>129</v>
      </c>
      <c r="D52" s="99" t="n">
        <v>1</v>
      </c>
      <c r="E52" s="99" t="n">
        <v>2</v>
      </c>
      <c r="F52" s="99" t="n">
        <v>3</v>
      </c>
      <c r="G52" s="99" t="n">
        <v>4</v>
      </c>
      <c r="H52" s="99" t="n">
        <v>5</v>
      </c>
      <c r="I52" s="99" t="n">
        <v>6</v>
      </c>
      <c r="J52" s="99" t="n">
        <v>7</v>
      </c>
      <c r="K52" s="99" t="n">
        <v>8</v>
      </c>
      <c r="L52" s="99" t="n">
        <v>9</v>
      </c>
      <c r="M52" s="99" t="n">
        <v>10</v>
      </c>
      <c r="N52" s="100" t="s">
        <v>19</v>
      </c>
      <c r="O52" s="112"/>
      <c r="P52" s="112"/>
    </row>
    <row r="53" customFormat="false" ht="15" hidden="false" customHeight="false" outlineLevel="0" collapsed="false">
      <c r="A53" s="112"/>
      <c r="B53" s="112"/>
      <c r="C53" s="90" t="s">
        <v>117</v>
      </c>
      <c r="D53" s="128" t="n">
        <v>0</v>
      </c>
      <c r="E53" s="128" t="n">
        <v>0</v>
      </c>
      <c r="F53" s="128" t="n">
        <v>0</v>
      </c>
      <c r="G53" s="128" t="n">
        <v>0</v>
      </c>
      <c r="H53" s="128" t="n">
        <v>0</v>
      </c>
      <c r="I53" s="128" t="n">
        <v>0</v>
      </c>
      <c r="J53" s="128" t="n">
        <v>0</v>
      </c>
      <c r="K53" s="128" t="n">
        <v>0</v>
      </c>
      <c r="L53" s="128" t="n">
        <v>2.78293135435993</v>
      </c>
      <c r="M53" s="128" t="n">
        <v>0</v>
      </c>
      <c r="N53" s="128" t="n">
        <f aca="false">AVERAGE(D53:M53)</f>
        <v>0.278293135435993</v>
      </c>
      <c r="O53" s="112"/>
      <c r="P53" s="112"/>
    </row>
    <row r="54" customFormat="false" ht="15" hidden="false" customHeight="false" outlineLevel="0" collapsed="false">
      <c r="A54" s="112"/>
      <c r="B54" s="112"/>
      <c r="C54" s="39" t="s">
        <v>118</v>
      </c>
      <c r="D54" s="128" t="n">
        <v>8.83054892601432</v>
      </c>
      <c r="E54" s="128" t="n">
        <v>0</v>
      </c>
      <c r="F54" s="128" t="n">
        <v>1.58970476911431</v>
      </c>
      <c r="G54" s="128" t="n">
        <v>0</v>
      </c>
      <c r="H54" s="128" t="n">
        <v>2.65111346765642</v>
      </c>
      <c r="I54" s="128" t="n">
        <v>2.00803212851406</v>
      </c>
      <c r="J54" s="128" t="n">
        <v>0</v>
      </c>
      <c r="K54" s="128" t="n">
        <v>4.66321243523316</v>
      </c>
      <c r="L54" s="128" t="n">
        <v>5.75139146567718</v>
      </c>
      <c r="M54" s="128" t="n">
        <v>12</v>
      </c>
      <c r="N54" s="128" t="n">
        <f aca="false">AVERAGE(D54:M54)</f>
        <v>3.74940031922094</v>
      </c>
      <c r="O54" s="112"/>
      <c r="P54" s="112"/>
    </row>
    <row r="55" customFormat="false" ht="15" hidden="false" customHeight="false" outlineLevel="0" collapsed="false">
      <c r="A55" s="112"/>
      <c r="B55" s="112"/>
      <c r="C55" s="39" t="s">
        <v>141</v>
      </c>
      <c r="D55" s="128" t="n">
        <v>5.96658711217184</v>
      </c>
      <c r="E55" s="128" t="n">
        <v>0</v>
      </c>
      <c r="F55" s="128" t="n">
        <v>0</v>
      </c>
      <c r="G55" s="128" t="n">
        <v>0</v>
      </c>
      <c r="H55" s="128" t="n">
        <v>0</v>
      </c>
      <c r="I55" s="128" t="n">
        <v>3.6144578313253</v>
      </c>
      <c r="J55" s="128" t="n">
        <v>0</v>
      </c>
      <c r="K55" s="128" t="n">
        <v>3.3160621761658</v>
      </c>
      <c r="L55" s="128" t="n">
        <v>9.27643784786642</v>
      </c>
      <c r="M55" s="128" t="n">
        <v>0</v>
      </c>
      <c r="N55" s="128" t="n">
        <f aca="false">AVERAGE(D55:M55)</f>
        <v>2.21735449675294</v>
      </c>
      <c r="O55" s="112"/>
      <c r="P55" s="112"/>
    </row>
    <row r="56" customFormat="false" ht="15" hidden="false" customHeight="false" outlineLevel="0" collapsed="false">
      <c r="A56" s="112"/>
      <c r="B56" s="112"/>
      <c r="C56" s="39" t="s">
        <v>119</v>
      </c>
      <c r="D56" s="128" t="n">
        <v>0</v>
      </c>
      <c r="E56" s="128" t="n">
        <v>0</v>
      </c>
      <c r="F56" s="128" t="n">
        <v>39.3641180923543</v>
      </c>
      <c r="G56" s="128" t="n">
        <v>0</v>
      </c>
      <c r="H56" s="128" t="n">
        <v>0</v>
      </c>
      <c r="I56" s="128" t="n">
        <v>0</v>
      </c>
      <c r="J56" s="128" t="n">
        <v>0</v>
      </c>
      <c r="K56" s="128" t="n">
        <v>0</v>
      </c>
      <c r="L56" s="128" t="n">
        <v>0</v>
      </c>
      <c r="M56" s="128" t="n">
        <v>0</v>
      </c>
      <c r="N56" s="128" t="n">
        <f aca="false">AVERAGE(D56:M56)</f>
        <v>3.93641180923543</v>
      </c>
      <c r="O56" s="112"/>
      <c r="P56" s="112"/>
    </row>
    <row r="57" customFormat="false" ht="15" hidden="false" customHeight="false" outlineLevel="0" collapsed="false">
      <c r="A57" s="112"/>
      <c r="B57" s="112"/>
      <c r="C57" s="39" t="s">
        <v>133</v>
      </c>
      <c r="D57" s="128" t="n">
        <v>0</v>
      </c>
      <c r="E57" s="128" t="n">
        <v>0</v>
      </c>
      <c r="F57" s="128" t="n">
        <v>56.6237698713096</v>
      </c>
      <c r="G57" s="128" t="n">
        <v>0</v>
      </c>
      <c r="H57" s="128" t="n">
        <v>0</v>
      </c>
      <c r="I57" s="128" t="n">
        <v>0</v>
      </c>
      <c r="J57" s="128" t="n">
        <v>73.2758620689655</v>
      </c>
      <c r="K57" s="128" t="n">
        <v>0</v>
      </c>
      <c r="L57" s="128" t="n">
        <v>0</v>
      </c>
      <c r="M57" s="128" t="n">
        <v>0</v>
      </c>
      <c r="N57" s="128" t="n">
        <f aca="false">AVERAGE(D57:M57)</f>
        <v>12.9899631940275</v>
      </c>
      <c r="O57" s="112"/>
      <c r="P57" s="112"/>
    </row>
    <row r="58" customFormat="false" ht="15" hidden="false" customHeight="false" outlineLevel="0" collapsed="false">
      <c r="A58" s="112"/>
      <c r="B58" s="112"/>
      <c r="C58" s="38" t="s">
        <v>138</v>
      </c>
      <c r="D58" s="128" t="n">
        <v>0</v>
      </c>
      <c r="E58" s="128" t="n">
        <v>0</v>
      </c>
      <c r="F58" s="128" t="n">
        <v>0</v>
      </c>
      <c r="G58" s="128" t="n">
        <v>0</v>
      </c>
      <c r="H58" s="128" t="n">
        <v>0</v>
      </c>
      <c r="I58" s="128" t="n">
        <v>0</v>
      </c>
      <c r="J58" s="128" t="n">
        <v>0</v>
      </c>
      <c r="K58" s="128" t="n">
        <v>0</v>
      </c>
      <c r="L58" s="128" t="n">
        <v>0</v>
      </c>
      <c r="M58" s="128" t="n">
        <v>53.2</v>
      </c>
      <c r="N58" s="128" t="n">
        <f aca="false">AVERAGE(D58:M58)</f>
        <v>5.32</v>
      </c>
      <c r="O58" s="112"/>
      <c r="P58" s="112"/>
    </row>
    <row r="59" customFormat="false" ht="15" hidden="false" customHeight="false" outlineLevel="0" collapsed="false">
      <c r="A59" s="112"/>
      <c r="B59" s="112"/>
      <c r="C59" s="38" t="s">
        <v>122</v>
      </c>
      <c r="D59" s="128" t="n">
        <v>2.38663484486874</v>
      </c>
      <c r="E59" s="128" t="n">
        <v>0</v>
      </c>
      <c r="F59" s="128" t="n">
        <v>0</v>
      </c>
      <c r="G59" s="128" t="n">
        <v>0</v>
      </c>
      <c r="H59" s="128" t="n">
        <v>13.2555673382821</v>
      </c>
      <c r="I59" s="128" t="n">
        <v>0</v>
      </c>
      <c r="J59" s="128" t="n">
        <v>12.0689655172414</v>
      </c>
      <c r="K59" s="128" t="n">
        <v>2.7979274611399</v>
      </c>
      <c r="L59" s="128" t="n">
        <v>0</v>
      </c>
      <c r="M59" s="128" t="n">
        <v>0</v>
      </c>
      <c r="N59" s="128" t="n">
        <f aca="false">AVERAGE(D59:M59)</f>
        <v>3.05090951615321</v>
      </c>
      <c r="O59" s="112"/>
      <c r="P59" s="112"/>
    </row>
    <row r="60" customFormat="false" ht="15" hidden="false" customHeight="false" outlineLevel="0" collapsed="false">
      <c r="A60" s="112"/>
      <c r="B60" s="112"/>
      <c r="C60" s="39" t="s">
        <v>142</v>
      </c>
      <c r="D60" s="128" t="n">
        <v>0</v>
      </c>
      <c r="E60" s="128" t="n">
        <v>0</v>
      </c>
      <c r="F60" s="128" t="n">
        <v>2.4224072672218</v>
      </c>
      <c r="G60" s="128" t="n">
        <v>57.3426573426573</v>
      </c>
      <c r="H60" s="128" t="n">
        <v>0</v>
      </c>
      <c r="I60" s="128" t="n">
        <v>0</v>
      </c>
      <c r="J60" s="128" t="n">
        <v>0</v>
      </c>
      <c r="K60" s="128" t="n">
        <v>2.38341968911917</v>
      </c>
      <c r="L60" s="128" t="n">
        <v>12.0593692022263</v>
      </c>
      <c r="M60" s="128" t="n">
        <v>1.7</v>
      </c>
      <c r="N60" s="128" t="n">
        <f aca="false">AVERAGE(D60:M60)</f>
        <v>7.59078535012247</v>
      </c>
      <c r="O60" s="112"/>
      <c r="P60" s="112"/>
    </row>
    <row r="61" customFormat="false" ht="15" hidden="false" customHeight="false" outlineLevel="0" collapsed="false">
      <c r="A61" s="112"/>
      <c r="B61" s="112"/>
      <c r="C61" s="38" t="s">
        <v>127</v>
      </c>
      <c r="D61" s="128" t="n">
        <v>0</v>
      </c>
      <c r="E61" s="128" t="n">
        <v>0</v>
      </c>
      <c r="F61" s="128" t="n">
        <v>0</v>
      </c>
      <c r="G61" s="128" t="n">
        <v>0</v>
      </c>
      <c r="H61" s="128" t="n">
        <v>0</v>
      </c>
      <c r="I61" s="128" t="n">
        <v>94.3775100401606</v>
      </c>
      <c r="J61" s="128" t="n">
        <v>0</v>
      </c>
      <c r="K61" s="128" t="n">
        <v>0</v>
      </c>
      <c r="L61" s="128" t="n">
        <v>0</v>
      </c>
      <c r="M61" s="128" t="n">
        <v>0</v>
      </c>
      <c r="N61" s="128" t="n">
        <f aca="false">AVERAGE(D61:M61)</f>
        <v>9.43775100401606</v>
      </c>
      <c r="O61" s="112"/>
      <c r="P61" s="112"/>
    </row>
    <row r="62" customFormat="false" ht="15" hidden="false" customHeight="false" outlineLevel="0" collapsed="false">
      <c r="A62" s="112"/>
      <c r="B62" s="112"/>
      <c r="C62" s="39" t="s">
        <v>116</v>
      </c>
      <c r="D62" s="128" t="n">
        <v>0</v>
      </c>
      <c r="E62" s="128" t="n">
        <v>0</v>
      </c>
      <c r="F62" s="128" t="n">
        <v>0</v>
      </c>
      <c r="G62" s="128" t="n">
        <v>0</v>
      </c>
      <c r="H62" s="128" t="n">
        <v>0</v>
      </c>
      <c r="I62" s="128" t="n">
        <v>0</v>
      </c>
      <c r="J62" s="128" t="n">
        <v>14.6551724137931</v>
      </c>
      <c r="K62" s="128" t="n">
        <v>0</v>
      </c>
      <c r="L62" s="128" t="n">
        <v>0</v>
      </c>
      <c r="M62" s="128" t="n">
        <v>0</v>
      </c>
      <c r="N62" s="128" t="n">
        <f aca="false">AVERAGE(D62:M62)</f>
        <v>1.46551724137931</v>
      </c>
      <c r="O62" s="112"/>
      <c r="P62" s="112"/>
    </row>
    <row r="63" customFormat="false" ht="15" hidden="false" customHeight="false" outlineLevel="0" collapsed="false">
      <c r="A63" s="112"/>
      <c r="B63" s="112"/>
      <c r="C63" s="39" t="s">
        <v>139</v>
      </c>
      <c r="D63" s="128" t="n">
        <v>82.8162291169451</v>
      </c>
      <c r="E63" s="128" t="n">
        <v>100</v>
      </c>
      <c r="F63" s="128" t="n">
        <v>0</v>
      </c>
      <c r="G63" s="128" t="n">
        <v>42.6573426573427</v>
      </c>
      <c r="H63" s="128" t="n">
        <v>84.0933191940615</v>
      </c>
      <c r="I63" s="128" t="n">
        <v>0</v>
      </c>
      <c r="J63" s="128" t="n">
        <v>0</v>
      </c>
      <c r="K63" s="128" t="n">
        <v>86.839378238342</v>
      </c>
      <c r="L63" s="128" t="n">
        <v>70.1298701298701</v>
      </c>
      <c r="M63" s="128" t="n">
        <v>33.0532212885154</v>
      </c>
      <c r="N63" s="128" t="n">
        <f aca="false">AVERAGE(D63:M63)</f>
        <v>49.9589360625077</v>
      </c>
      <c r="O63" s="112"/>
      <c r="P63" s="112"/>
    </row>
    <row r="64" customFormat="false" ht="15" hidden="false" customHeight="false" outlineLevel="0" collapsed="false">
      <c r="A64" s="112"/>
      <c r="B64" s="112"/>
      <c r="C64" s="112"/>
      <c r="D64" s="103" t="n">
        <f aca="false">SUM(D53:D63)</f>
        <v>100</v>
      </c>
      <c r="E64" s="103" t="n">
        <f aca="false">SUM(E53:E63)</f>
        <v>100</v>
      </c>
      <c r="F64" s="103" t="n">
        <f aca="false">SUM(F53:F63)</f>
        <v>100</v>
      </c>
      <c r="G64" s="103" t="n">
        <f aca="false">SUM(G53:G63)</f>
        <v>100</v>
      </c>
      <c r="H64" s="103" t="n">
        <f aca="false">SUM(H53:H63)</f>
        <v>100</v>
      </c>
      <c r="I64" s="103" t="n">
        <f aca="false">SUM(I53:I63)</f>
        <v>100</v>
      </c>
      <c r="J64" s="103" t="n">
        <f aca="false">SUM(J53:J63)</f>
        <v>100</v>
      </c>
      <c r="K64" s="103" t="n">
        <f aca="false">SUM(K53:K63)</f>
        <v>100</v>
      </c>
      <c r="L64" s="103" t="n">
        <f aca="false">SUM(L53:L63)</f>
        <v>100</v>
      </c>
      <c r="M64" s="103" t="n">
        <f aca="false">SUM(M53:M63)</f>
        <v>99.9532212885154</v>
      </c>
      <c r="N64" s="134" t="n">
        <f aca="false">SUM(N53:N63)</f>
        <v>99.9953221288515</v>
      </c>
      <c r="O64" s="112"/>
      <c r="P64" s="112"/>
    </row>
    <row r="66" customFormat="false" ht="15.75" hidden="false" customHeight="false" outlineLevel="0" collapsed="false">
      <c r="C66" s="116" t="n">
        <v>16.8</v>
      </c>
      <c r="E66" s="116" t="n">
        <v>16.8</v>
      </c>
      <c r="F66" s="135" t="n">
        <v>14.9</v>
      </c>
      <c r="G66" s="116" t="n">
        <v>22.8</v>
      </c>
      <c r="H66" s="135" t="n">
        <v>14.4</v>
      </c>
      <c r="I66" s="135" t="n">
        <v>16</v>
      </c>
      <c r="J66" s="136" t="n">
        <v>17.1</v>
      </c>
      <c r="K66" s="136" t="n">
        <v>8.6</v>
      </c>
      <c r="L66" s="136" t="n">
        <v>8.8</v>
      </c>
      <c r="M66" s="136" t="n">
        <v>9</v>
      </c>
      <c r="N66" s="136" t="n">
        <v>12.7</v>
      </c>
      <c r="O66" s="137" t="n">
        <f aca="false">AVERAGE(E66:N66)</f>
        <v>14.11</v>
      </c>
    </row>
    <row r="67" customFormat="false" ht="15.75" hidden="false" customHeight="false" outlineLevel="0" collapsed="false">
      <c r="C67" s="135" t="n">
        <v>14.9</v>
      </c>
    </row>
    <row r="68" customFormat="false" ht="15" hidden="false" customHeight="false" outlineLevel="0" collapsed="false">
      <c r="C68" s="116" t="n">
        <v>22.8</v>
      </c>
    </row>
    <row r="69" customFormat="false" ht="15.75" hidden="false" customHeight="false" outlineLevel="0" collapsed="false">
      <c r="C69" s="135" t="n">
        <v>14.4</v>
      </c>
    </row>
    <row r="70" customFormat="false" ht="15.75" hidden="false" customHeight="false" outlineLevel="0" collapsed="false">
      <c r="C70" s="135" t="n">
        <v>16</v>
      </c>
    </row>
    <row r="71" customFormat="false" ht="15.75" hidden="false" customHeight="false" outlineLevel="0" collapsed="false">
      <c r="C71" s="136" t="n">
        <v>17.1</v>
      </c>
    </row>
    <row r="72" customFormat="false" ht="15.75" hidden="false" customHeight="false" outlineLevel="0" collapsed="false">
      <c r="C72" s="136" t="n">
        <v>8.6</v>
      </c>
    </row>
    <row r="73" customFormat="false" ht="15.75" hidden="false" customHeight="false" outlineLevel="0" collapsed="false">
      <c r="C73" s="136" t="n">
        <v>8.8</v>
      </c>
    </row>
    <row r="74" customFormat="false" ht="15.75" hidden="false" customHeight="false" outlineLevel="0" collapsed="false">
      <c r="C74" s="136" t="n">
        <v>9</v>
      </c>
    </row>
    <row r="75" customFormat="false" ht="15.75" hidden="false" customHeight="false" outlineLevel="0" collapsed="false">
      <c r="C75" s="136" t="n">
        <v>12.7</v>
      </c>
    </row>
    <row r="76" customFormat="false" ht="15" hidden="false" customHeight="false" outlineLevel="0" collapsed="false">
      <c r="C76" s="137" t="n">
        <f aca="false">AVERAGE(C66:C75)</f>
        <v>14.11</v>
      </c>
    </row>
  </sheetData>
  <mergeCells count="28">
    <mergeCell ref="A1:P2"/>
    <mergeCell ref="A3:A4"/>
    <mergeCell ref="B3:B4"/>
    <mergeCell ref="C3:C4"/>
    <mergeCell ref="D3:D4"/>
    <mergeCell ref="E3:E4"/>
    <mergeCell ref="F3:O3"/>
    <mergeCell ref="P3:P4"/>
    <mergeCell ref="A5:A9"/>
    <mergeCell ref="B5:B9"/>
    <mergeCell ref="A10:A11"/>
    <mergeCell ref="B10:B11"/>
    <mergeCell ref="A12:A16"/>
    <mergeCell ref="B12:B16"/>
    <mergeCell ref="A17:A19"/>
    <mergeCell ref="B17:B19"/>
    <mergeCell ref="A20:A23"/>
    <mergeCell ref="B20:B23"/>
    <mergeCell ref="A24:A27"/>
    <mergeCell ref="B24:B27"/>
    <mergeCell ref="A28:A31"/>
    <mergeCell ref="B28:B31"/>
    <mergeCell ref="A32:A37"/>
    <mergeCell ref="B32:B37"/>
    <mergeCell ref="A38:A43"/>
    <mergeCell ref="B38:B43"/>
    <mergeCell ref="A44:A48"/>
    <mergeCell ref="B44:B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F61" activeCellId="0" sqref="F6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2.86"/>
    <col collapsed="false" customWidth="true" hidden="false" outlineLevel="0" max="3" min="3" style="0" width="46.29"/>
    <col collapsed="false" customWidth="true" hidden="false" outlineLevel="0" max="4" min="4" style="0" width="19"/>
    <col collapsed="false" customWidth="true" hidden="false" outlineLevel="0" max="5" min="5" style="0" width="28.86"/>
  </cols>
  <sheetData>
    <row r="1" customFormat="false" ht="15" hidden="false" customHeight="false" outlineLevel="0" collapsed="false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5.75" hidden="false" customHeight="true" outlineLevel="0" collapsed="false">
      <c r="A3" s="117" t="s">
        <v>108</v>
      </c>
      <c r="B3" s="118" t="s">
        <v>109</v>
      </c>
      <c r="C3" s="117" t="s">
        <v>110</v>
      </c>
      <c r="D3" s="119" t="s">
        <v>111</v>
      </c>
      <c r="E3" s="120" t="s">
        <v>112</v>
      </c>
      <c r="F3" s="121" t="s">
        <v>113</v>
      </c>
      <c r="G3" s="121"/>
      <c r="H3" s="121"/>
      <c r="I3" s="121"/>
      <c r="J3" s="121"/>
      <c r="K3" s="121"/>
      <c r="L3" s="121"/>
      <c r="M3" s="121"/>
      <c r="N3" s="121"/>
      <c r="O3" s="121"/>
      <c r="P3" s="122" t="s">
        <v>19</v>
      </c>
    </row>
    <row r="4" customFormat="false" ht="15.75" hidden="false" customHeight="false" outlineLevel="0" collapsed="false">
      <c r="A4" s="117"/>
      <c r="B4" s="118"/>
      <c r="C4" s="117"/>
      <c r="D4" s="119"/>
      <c r="E4" s="120"/>
      <c r="F4" s="117" t="n">
        <v>1</v>
      </c>
      <c r="G4" s="117" t="n">
        <v>2</v>
      </c>
      <c r="H4" s="117" t="n">
        <v>3</v>
      </c>
      <c r="I4" s="117" t="n">
        <v>4</v>
      </c>
      <c r="J4" s="117" t="n">
        <v>5</v>
      </c>
      <c r="K4" s="117" t="n">
        <v>6</v>
      </c>
      <c r="L4" s="117" t="n">
        <v>7</v>
      </c>
      <c r="M4" s="117" t="n">
        <v>8</v>
      </c>
      <c r="N4" s="117" t="n">
        <v>9</v>
      </c>
      <c r="O4" s="117" t="n">
        <v>10</v>
      </c>
      <c r="P4" s="122"/>
    </row>
    <row r="5" customFormat="false" ht="15" hidden="false" customHeight="false" outlineLevel="0" collapsed="false">
      <c r="A5" s="38" t="s">
        <v>9</v>
      </c>
      <c r="B5" s="79" t="n">
        <v>31.3</v>
      </c>
      <c r="C5" s="101" t="s">
        <v>141</v>
      </c>
      <c r="D5" s="39" t="n">
        <v>7</v>
      </c>
      <c r="E5" s="16" t="n">
        <v>22.4</v>
      </c>
      <c r="F5" s="39" t="n">
        <v>14.8</v>
      </c>
      <c r="G5" s="39" t="n">
        <v>13.6</v>
      </c>
      <c r="H5" s="39" t="n">
        <v>14</v>
      </c>
      <c r="I5" s="39" t="n">
        <v>14</v>
      </c>
      <c r="J5" s="39" t="n">
        <v>15</v>
      </c>
      <c r="K5" s="39" t="n">
        <v>16.4</v>
      </c>
      <c r="L5" s="39" t="n">
        <v>15.8</v>
      </c>
      <c r="M5" s="39" t="n">
        <v>17.9</v>
      </c>
      <c r="N5" s="39" t="n">
        <v>13</v>
      </c>
      <c r="O5" s="39" t="n">
        <v>13</v>
      </c>
      <c r="P5" s="38" t="n">
        <f aca="false">AVERAGE(F5:O5)</f>
        <v>14.75</v>
      </c>
    </row>
    <row r="6" customFormat="false" ht="15.75" hidden="false" customHeight="false" outlineLevel="0" collapsed="false">
      <c r="A6" s="38"/>
      <c r="B6" s="79"/>
      <c r="C6" s="108" t="s">
        <v>137</v>
      </c>
      <c r="D6" s="39" t="n">
        <v>10.1</v>
      </c>
      <c r="E6" s="16" t="n">
        <v>32.2</v>
      </c>
      <c r="F6" s="39" t="n">
        <v>14.5</v>
      </c>
      <c r="G6" s="39" t="n">
        <v>29.5</v>
      </c>
      <c r="H6" s="39" t="n">
        <v>20</v>
      </c>
      <c r="I6" s="39" t="n">
        <v>23</v>
      </c>
      <c r="J6" s="39"/>
      <c r="K6" s="39"/>
      <c r="L6" s="39"/>
      <c r="M6" s="39"/>
      <c r="N6" s="39"/>
      <c r="O6" s="39"/>
      <c r="P6" s="38" t="n">
        <f aca="false">AVERAGE(F6:O6)</f>
        <v>21.75</v>
      </c>
    </row>
    <row r="7" customFormat="false" ht="15" hidden="false" customHeight="false" outlineLevel="0" collapsed="false">
      <c r="A7" s="38"/>
      <c r="B7" s="79"/>
      <c r="C7" s="38" t="s">
        <v>127</v>
      </c>
      <c r="D7" s="39" t="n">
        <v>14.2</v>
      </c>
      <c r="E7" s="16" t="n">
        <v>45.6</v>
      </c>
      <c r="F7" s="39" t="n">
        <v>28</v>
      </c>
      <c r="G7" s="39" t="n">
        <v>31</v>
      </c>
      <c r="H7" s="39" t="n">
        <v>13</v>
      </c>
      <c r="I7" s="39" t="n">
        <v>10</v>
      </c>
      <c r="J7" s="39" t="n">
        <v>25</v>
      </c>
      <c r="K7" s="39" t="n">
        <v>25</v>
      </c>
      <c r="L7" s="39" t="n">
        <v>29</v>
      </c>
      <c r="M7" s="39" t="n">
        <v>32</v>
      </c>
      <c r="N7" s="39" t="n">
        <v>32.5</v>
      </c>
      <c r="O7" s="39" t="n">
        <v>34</v>
      </c>
      <c r="P7" s="38" t="n">
        <f aca="false">AVERAGE(F7:O7)</f>
        <v>25.95</v>
      </c>
    </row>
    <row r="8" customFormat="false" ht="15.75" hidden="false" customHeight="false" outlineLevel="0" collapsed="false">
      <c r="A8" s="38"/>
      <c r="B8" s="79"/>
      <c r="C8" s="125" t="s">
        <v>19</v>
      </c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6" t="n">
        <f aca="false">AVERAGE(P5:P7)</f>
        <v>20.8166666666667</v>
      </c>
    </row>
    <row r="9" customFormat="false" ht="15.75" hidden="false" customHeight="false" outlineLevel="0" collapsed="false">
      <c r="A9" s="123" t="s">
        <v>10</v>
      </c>
      <c r="B9" s="123" t="n">
        <v>46.2</v>
      </c>
      <c r="C9" s="101" t="s">
        <v>139</v>
      </c>
      <c r="D9" s="3" t="n">
        <v>46.2</v>
      </c>
      <c r="E9" s="5" t="n">
        <v>100</v>
      </c>
      <c r="F9" s="3" t="n">
        <v>39</v>
      </c>
      <c r="G9" s="3" t="n">
        <v>26</v>
      </c>
      <c r="H9" s="3" t="n">
        <v>21</v>
      </c>
      <c r="I9" s="3" t="n">
        <v>28</v>
      </c>
      <c r="J9" s="3" t="n">
        <v>21</v>
      </c>
      <c r="K9" s="3" t="n">
        <v>18.5</v>
      </c>
      <c r="L9" s="3" t="n">
        <v>32</v>
      </c>
      <c r="M9" s="3" t="n">
        <v>14.5</v>
      </c>
      <c r="N9" s="3" t="n">
        <v>3.5</v>
      </c>
      <c r="O9" s="3" t="n">
        <v>10.5</v>
      </c>
      <c r="P9" s="5" t="n">
        <f aca="false">AVERAGE(F9:O9)</f>
        <v>21.4</v>
      </c>
    </row>
    <row r="10" customFormat="false" ht="15.75" hidden="false" customHeight="false" outlineLevel="0" collapsed="false">
      <c r="A10" s="123"/>
      <c r="B10" s="123"/>
      <c r="C10" s="125" t="s">
        <v>19</v>
      </c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6" t="n">
        <v>21.4</v>
      </c>
    </row>
    <row r="11" customFormat="false" ht="15" hidden="false" customHeight="false" outlineLevel="0" collapsed="false">
      <c r="A11" s="123" t="s">
        <v>11</v>
      </c>
      <c r="B11" s="138" t="n">
        <v>25.7</v>
      </c>
      <c r="C11" s="101" t="s">
        <v>139</v>
      </c>
      <c r="D11" s="39" t="n">
        <v>6.8</v>
      </c>
      <c r="E11" s="16" t="n">
        <v>26.4</v>
      </c>
      <c r="F11" s="39" t="n">
        <v>41</v>
      </c>
      <c r="G11" s="39" t="n">
        <v>34.5</v>
      </c>
      <c r="H11" s="39" t="n">
        <v>29</v>
      </c>
      <c r="I11" s="39" t="n">
        <v>8</v>
      </c>
      <c r="J11" s="39" t="n">
        <v>29</v>
      </c>
      <c r="K11" s="39" t="n">
        <v>30.5</v>
      </c>
      <c r="L11" s="39" t="n">
        <v>30</v>
      </c>
      <c r="M11" s="39" t="n">
        <v>10.5</v>
      </c>
      <c r="N11" s="39" t="n">
        <v>38</v>
      </c>
      <c r="O11" s="39" t="n">
        <v>14.5</v>
      </c>
      <c r="P11" s="39" t="n">
        <f aca="false">AVERAGE(F11:O11)</f>
        <v>26.5</v>
      </c>
    </row>
    <row r="12" customFormat="false" ht="15.75" hidden="false" customHeight="false" outlineLevel="0" collapsed="false">
      <c r="A12" s="123"/>
      <c r="B12" s="138"/>
      <c r="C12" s="108" t="s">
        <v>137</v>
      </c>
      <c r="D12" s="39" t="n">
        <v>0.4</v>
      </c>
      <c r="E12" s="16" t="n">
        <v>1.8</v>
      </c>
      <c r="F12" s="39" t="n">
        <v>26</v>
      </c>
      <c r="G12" s="39" t="n">
        <v>21</v>
      </c>
      <c r="H12" s="39" t="n">
        <v>7</v>
      </c>
      <c r="I12" s="39"/>
      <c r="J12" s="39"/>
      <c r="K12" s="39"/>
      <c r="L12" s="39"/>
      <c r="M12" s="39"/>
      <c r="N12" s="39"/>
      <c r="O12" s="39"/>
      <c r="P12" s="39" t="n">
        <f aca="false">AVERAGE(F12:O12)</f>
        <v>18</v>
      </c>
    </row>
    <row r="13" customFormat="false" ht="15" hidden="false" customHeight="false" outlineLevel="0" collapsed="false">
      <c r="A13" s="123"/>
      <c r="B13" s="138"/>
      <c r="C13" s="38" t="s">
        <v>119</v>
      </c>
      <c r="D13" s="39" t="n">
        <v>18.5</v>
      </c>
      <c r="E13" s="16" t="n">
        <v>71.8</v>
      </c>
      <c r="F13" s="39" t="n">
        <v>39</v>
      </c>
      <c r="G13" s="39" t="n">
        <v>42</v>
      </c>
      <c r="H13" s="39" t="n">
        <v>12</v>
      </c>
      <c r="I13" s="39" t="n">
        <v>45</v>
      </c>
      <c r="J13" s="39"/>
      <c r="K13" s="39"/>
      <c r="L13" s="39"/>
      <c r="M13" s="39"/>
      <c r="N13" s="39"/>
      <c r="O13" s="39"/>
      <c r="P13" s="39" t="n">
        <f aca="false">AVERAGE(F13:O13)</f>
        <v>34.5</v>
      </c>
    </row>
    <row r="14" customFormat="false" ht="15.75" hidden="false" customHeight="false" outlineLevel="0" collapsed="false">
      <c r="A14" s="123"/>
      <c r="B14" s="138"/>
      <c r="C14" s="125" t="s">
        <v>19</v>
      </c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6" t="n">
        <f aca="false">AVERAGE(P11:P13)</f>
        <v>26.3333333333333</v>
      </c>
    </row>
    <row r="15" customFormat="false" ht="15" hidden="false" customHeight="false" outlineLevel="0" collapsed="false">
      <c r="A15" s="139" t="s">
        <v>12</v>
      </c>
      <c r="B15" s="38" t="n">
        <f aca="false">D15+D16+D17</f>
        <v>17.15</v>
      </c>
      <c r="C15" s="38" t="s">
        <v>119</v>
      </c>
      <c r="D15" s="39" t="n">
        <v>6.15</v>
      </c>
      <c r="E15" s="16" t="n">
        <f aca="false">D15*100/17.15</f>
        <v>35.8600583090379</v>
      </c>
      <c r="F15" s="39" t="n">
        <v>34</v>
      </c>
      <c r="G15" s="39" t="n">
        <v>21</v>
      </c>
      <c r="H15" s="39" t="n">
        <v>20</v>
      </c>
      <c r="I15" s="39" t="n">
        <v>30</v>
      </c>
      <c r="J15" s="39" t="n">
        <v>25</v>
      </c>
      <c r="K15" s="39" t="n">
        <v>23</v>
      </c>
      <c r="L15" s="39" t="n">
        <v>24</v>
      </c>
      <c r="M15" s="39" t="n">
        <v>24.5</v>
      </c>
      <c r="N15" s="39"/>
      <c r="O15" s="39"/>
      <c r="P15" s="16" t="n">
        <f aca="false">AVERAGE(E15:O15)</f>
        <v>26.3733398121153</v>
      </c>
    </row>
    <row r="16" customFormat="false" ht="15.75" hidden="false" customHeight="false" outlineLevel="0" collapsed="false">
      <c r="A16" s="139"/>
      <c r="B16" s="139"/>
      <c r="C16" s="123" t="s">
        <v>118</v>
      </c>
      <c r="D16" s="39" t="n">
        <v>0.7</v>
      </c>
      <c r="E16" s="16" t="n">
        <f aca="false">D16*100/17.15</f>
        <v>4.08163265306123</v>
      </c>
      <c r="F16" s="39" t="n">
        <v>10</v>
      </c>
      <c r="G16" s="39"/>
      <c r="H16" s="39"/>
      <c r="I16" s="39"/>
      <c r="J16" s="39"/>
      <c r="K16" s="39"/>
      <c r="L16" s="39"/>
      <c r="M16" s="39"/>
      <c r="N16" s="39"/>
      <c r="O16" s="39"/>
      <c r="P16" s="16" t="n">
        <f aca="false">AVERAGE(E16:O16)</f>
        <v>7.04081632653061</v>
      </c>
    </row>
    <row r="17" customFormat="false" ht="15" hidden="false" customHeight="false" outlineLevel="0" collapsed="false">
      <c r="A17" s="139"/>
      <c r="B17" s="139"/>
      <c r="C17" s="101" t="s">
        <v>139</v>
      </c>
      <c r="D17" s="39" t="n">
        <v>10.3</v>
      </c>
      <c r="E17" s="16" t="n">
        <f aca="false">D17*100/17.15</f>
        <v>60.0583090379009</v>
      </c>
      <c r="F17" s="39" t="n">
        <v>29</v>
      </c>
      <c r="G17" s="39" t="n">
        <v>32</v>
      </c>
      <c r="H17" s="39" t="n">
        <v>12</v>
      </c>
      <c r="I17" s="39" t="n">
        <v>17</v>
      </c>
      <c r="J17" s="39" t="n">
        <v>5</v>
      </c>
      <c r="K17" s="39" t="n">
        <v>5.5</v>
      </c>
      <c r="L17" s="39" t="n">
        <v>6</v>
      </c>
      <c r="M17" s="39" t="n">
        <v>18.5</v>
      </c>
      <c r="N17" s="39" t="n">
        <v>20</v>
      </c>
      <c r="O17" s="39" t="n">
        <v>6.5</v>
      </c>
      <c r="P17" s="16" t="n">
        <f aca="false">AVERAGE(E17:O17)</f>
        <v>19.2325735489001</v>
      </c>
    </row>
    <row r="18" customFormat="false" ht="15.75" hidden="false" customHeight="false" outlineLevel="0" collapsed="false">
      <c r="A18" s="139"/>
      <c r="B18" s="38"/>
      <c r="C18" s="125" t="s">
        <v>19</v>
      </c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6" t="n">
        <f aca="false">AVERAGE(P15:P17)</f>
        <v>17.5489098958487</v>
      </c>
    </row>
    <row r="19" customFormat="false" ht="15" hidden="false" customHeight="false" outlineLevel="0" collapsed="false">
      <c r="A19" s="140" t="s">
        <v>121</v>
      </c>
      <c r="B19" s="38" t="n">
        <f aca="false">D19+D20+D21+D22</f>
        <v>25.9</v>
      </c>
      <c r="C19" s="79" t="s">
        <v>136</v>
      </c>
      <c r="D19" s="39" t="n">
        <v>15.55</v>
      </c>
      <c r="E19" s="16" t="n">
        <f aca="false">D19*100/25.9</f>
        <v>60.03861003861</v>
      </c>
      <c r="F19" s="39" t="n">
        <v>12</v>
      </c>
      <c r="G19" s="39" t="n">
        <v>25</v>
      </c>
      <c r="H19" s="39" t="n">
        <v>26.5</v>
      </c>
      <c r="I19" s="39" t="n">
        <v>27</v>
      </c>
      <c r="J19" s="39" t="n">
        <v>6</v>
      </c>
      <c r="K19" s="39" t="n">
        <v>29</v>
      </c>
      <c r="L19" s="39" t="n">
        <v>34</v>
      </c>
      <c r="M19" s="39" t="n">
        <v>26</v>
      </c>
      <c r="N19" s="39" t="n">
        <v>25</v>
      </c>
      <c r="O19" s="39" t="n">
        <v>14</v>
      </c>
      <c r="P19" s="39" t="n">
        <f aca="false">AVERAGE(F19:O19)</f>
        <v>22.45</v>
      </c>
    </row>
    <row r="20" customFormat="false" ht="15" hidden="false" customHeight="false" outlineLevel="0" collapsed="false">
      <c r="A20" s="140"/>
      <c r="B20" s="140"/>
      <c r="C20" s="38" t="s">
        <v>127</v>
      </c>
      <c r="D20" s="39" t="n">
        <v>7.65</v>
      </c>
      <c r="E20" s="16" t="n">
        <f aca="false">D20*100/25.9</f>
        <v>29.5366795366795</v>
      </c>
      <c r="F20" s="39" t="n">
        <v>20</v>
      </c>
      <c r="G20" s="39" t="n">
        <v>28</v>
      </c>
      <c r="H20" s="39" t="n">
        <v>15</v>
      </c>
      <c r="I20" s="39" t="n">
        <v>30</v>
      </c>
      <c r="J20" s="39" t="n">
        <v>22</v>
      </c>
      <c r="K20" s="39" t="n">
        <v>18</v>
      </c>
      <c r="L20" s="39" t="n">
        <v>20</v>
      </c>
      <c r="M20" s="39" t="n">
        <v>25</v>
      </c>
      <c r="N20" s="39" t="n">
        <v>15</v>
      </c>
      <c r="O20" s="39" t="n">
        <v>24</v>
      </c>
      <c r="P20" s="39" t="n">
        <f aca="false">AVERAGE(F20:O20)</f>
        <v>21.7</v>
      </c>
    </row>
    <row r="21" customFormat="false" ht="15.75" hidden="false" customHeight="false" outlineLevel="0" collapsed="false">
      <c r="A21" s="140"/>
      <c r="B21" s="140"/>
      <c r="C21" s="123" t="s">
        <v>118</v>
      </c>
      <c r="D21" s="39" t="n">
        <v>1.25</v>
      </c>
      <c r="E21" s="16" t="n">
        <f aca="false">D21*100/25.9</f>
        <v>4.82625482625483</v>
      </c>
      <c r="F21" s="39" t="n">
        <v>13</v>
      </c>
      <c r="G21" s="39" t="n">
        <v>12</v>
      </c>
      <c r="H21" s="39" t="n">
        <v>13</v>
      </c>
      <c r="I21" s="39" t="n">
        <v>7</v>
      </c>
      <c r="J21" s="39" t="n">
        <v>6.5</v>
      </c>
      <c r="K21" s="39" t="n">
        <v>9</v>
      </c>
      <c r="L21" s="39" t="n">
        <v>8</v>
      </c>
      <c r="M21" s="39"/>
      <c r="N21" s="39"/>
      <c r="O21" s="39"/>
      <c r="P21" s="39" t="n">
        <f aca="false">AVERAGE(F21:O21)</f>
        <v>9.78571428571429</v>
      </c>
    </row>
    <row r="22" customFormat="false" ht="15" hidden="false" customHeight="false" outlineLevel="0" collapsed="false">
      <c r="A22" s="140"/>
      <c r="B22" s="140"/>
      <c r="C22" s="38" t="s">
        <v>122</v>
      </c>
      <c r="D22" s="39" t="n">
        <v>1.45</v>
      </c>
      <c r="E22" s="16" t="n">
        <f aca="false">D22*100/25.9</f>
        <v>5.5984555984556</v>
      </c>
      <c r="F22" s="39" t="n">
        <v>10</v>
      </c>
      <c r="G22" s="39" t="n">
        <v>11</v>
      </c>
      <c r="H22" s="39" t="n">
        <v>7</v>
      </c>
      <c r="I22" s="39" t="n">
        <v>7</v>
      </c>
      <c r="J22" s="39"/>
      <c r="K22" s="39"/>
      <c r="L22" s="39"/>
      <c r="M22" s="39"/>
      <c r="N22" s="39"/>
      <c r="O22" s="39"/>
      <c r="P22" s="39" t="n">
        <f aca="false">AVERAGE(F22:O22)</f>
        <v>8.75</v>
      </c>
    </row>
    <row r="23" customFormat="false" ht="15.75" hidden="false" customHeight="false" outlineLevel="0" collapsed="false">
      <c r="A23" s="140"/>
      <c r="B23" s="140"/>
      <c r="C23" s="125" t="s">
        <v>19</v>
      </c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6" t="n">
        <f aca="false">AVERAGE(P20:P22)</f>
        <v>13.4119047619048</v>
      </c>
    </row>
    <row r="24" customFormat="false" ht="15.75" hidden="false" customHeight="false" outlineLevel="0" collapsed="false">
      <c r="A24" s="38" t="s">
        <v>123</v>
      </c>
      <c r="B24" s="38" t="n">
        <f aca="false">D24+D25+D26</f>
        <v>8.65</v>
      </c>
      <c r="C24" s="108" t="s">
        <v>146</v>
      </c>
      <c r="D24" s="16" t="n">
        <v>5.9</v>
      </c>
      <c r="E24" s="16" t="n">
        <f aca="false">D24*100/8.65</f>
        <v>68.2080924855491</v>
      </c>
      <c r="F24" s="16" t="n">
        <v>16.5</v>
      </c>
      <c r="G24" s="16" t="n">
        <v>14</v>
      </c>
      <c r="H24" s="16" t="n">
        <v>25</v>
      </c>
      <c r="I24" s="16" t="n">
        <v>20</v>
      </c>
      <c r="J24" s="16" t="n">
        <v>18</v>
      </c>
      <c r="K24" s="16" t="n">
        <v>16</v>
      </c>
      <c r="L24" s="16" t="n">
        <v>16.5</v>
      </c>
      <c r="M24" s="16" t="n">
        <v>12</v>
      </c>
      <c r="N24" s="16" t="n">
        <v>14.5</v>
      </c>
      <c r="O24" s="16" t="n">
        <v>16</v>
      </c>
      <c r="P24" s="141" t="n">
        <f aca="false">AVERAGE(F24:O24)</f>
        <v>16.85</v>
      </c>
    </row>
    <row r="25" customFormat="false" ht="15" hidden="false" customHeight="false" outlineLevel="0" collapsed="false">
      <c r="A25" s="38"/>
      <c r="B25" s="38"/>
      <c r="C25" s="79" t="s">
        <v>136</v>
      </c>
      <c r="D25" s="16" t="n">
        <v>2.2</v>
      </c>
      <c r="E25" s="16" t="n">
        <f aca="false">D25*100/8.65</f>
        <v>25.4335260115607</v>
      </c>
      <c r="F25" s="16" t="n">
        <v>6</v>
      </c>
      <c r="G25" s="16" t="n">
        <v>3</v>
      </c>
      <c r="H25" s="16" t="n">
        <v>7.5</v>
      </c>
      <c r="I25" s="16" t="n">
        <v>6</v>
      </c>
      <c r="J25" s="16" t="n">
        <v>6</v>
      </c>
      <c r="K25" s="16" t="n">
        <v>6</v>
      </c>
      <c r="L25" s="16" t="n">
        <v>4.5</v>
      </c>
      <c r="M25" s="16" t="n">
        <v>5</v>
      </c>
      <c r="N25" s="16" t="n">
        <v>8</v>
      </c>
      <c r="O25" s="16" t="n">
        <v>3</v>
      </c>
      <c r="P25" s="141" t="n">
        <f aca="false">AVERAGE(F25:O25)</f>
        <v>5.5</v>
      </c>
    </row>
    <row r="26" customFormat="false" ht="15.75" hidden="false" customHeight="false" outlineLevel="0" collapsed="false">
      <c r="A26" s="38"/>
      <c r="B26" s="38"/>
      <c r="C26" s="108" t="s">
        <v>137</v>
      </c>
      <c r="D26" s="16" t="n">
        <v>0.55</v>
      </c>
      <c r="E26" s="16" t="n">
        <f aca="false">D26*100/8.65</f>
        <v>6.35838150289017</v>
      </c>
      <c r="F26" s="16" t="n">
        <v>7</v>
      </c>
      <c r="G26" s="16" t="n">
        <v>7</v>
      </c>
      <c r="H26" s="16" t="n">
        <v>8</v>
      </c>
      <c r="I26" s="16"/>
      <c r="J26" s="16"/>
      <c r="K26" s="16"/>
      <c r="L26" s="16"/>
      <c r="M26" s="16"/>
      <c r="N26" s="16"/>
      <c r="O26" s="16"/>
      <c r="P26" s="141" t="n">
        <f aca="false">AVERAGE(F26:O26)</f>
        <v>7.33333333333333</v>
      </c>
    </row>
    <row r="27" customFormat="false" ht="15.75" hidden="false" customHeight="false" outlineLevel="0" collapsed="false">
      <c r="A27" s="38"/>
      <c r="B27" s="38"/>
      <c r="C27" s="125" t="s">
        <v>19</v>
      </c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26" t="n">
        <f aca="false">AVERAGE(P24:P26)</f>
        <v>9.89444444444444</v>
      </c>
    </row>
    <row r="28" customFormat="false" ht="15" hidden="false" customHeight="false" outlineLevel="0" collapsed="false">
      <c r="A28" s="38" t="s">
        <v>15</v>
      </c>
      <c r="B28" s="38" t="n">
        <f aca="false">D28+D29+D30+D31</f>
        <v>24.35</v>
      </c>
      <c r="C28" s="38" t="s">
        <v>138</v>
      </c>
      <c r="D28" s="39" t="n">
        <v>5.65</v>
      </c>
      <c r="E28" s="16" t="n">
        <f aca="false">D28*100/24.35</f>
        <v>23.2032854209446</v>
      </c>
      <c r="F28" s="39" t="n">
        <v>27</v>
      </c>
      <c r="G28" s="39" t="n">
        <v>25</v>
      </c>
      <c r="H28" s="39" t="n">
        <v>23</v>
      </c>
      <c r="I28" s="39" t="n">
        <v>23</v>
      </c>
      <c r="J28" s="39" t="n">
        <v>24</v>
      </c>
      <c r="K28" s="39" t="n">
        <v>22</v>
      </c>
      <c r="L28" s="39" t="n">
        <v>13</v>
      </c>
      <c r="M28" s="39" t="n">
        <v>14</v>
      </c>
      <c r="N28" s="39" t="n">
        <v>8</v>
      </c>
      <c r="O28" s="39" t="n">
        <v>8</v>
      </c>
      <c r="P28" s="39" t="n">
        <f aca="false">AVERAGE(F28:O28)</f>
        <v>18.7</v>
      </c>
    </row>
    <row r="29" customFormat="false" ht="15.75" hidden="false" customHeight="false" outlineLevel="0" collapsed="false">
      <c r="A29" s="38"/>
      <c r="B29" s="38"/>
      <c r="C29" s="108" t="s">
        <v>146</v>
      </c>
      <c r="D29" s="39" t="n">
        <v>7</v>
      </c>
      <c r="E29" s="16" t="n">
        <f aca="false">D29*100/24.35</f>
        <v>28.7474332648871</v>
      </c>
      <c r="F29" s="39" t="n">
        <v>30.5</v>
      </c>
      <c r="G29" s="39" t="n">
        <v>30</v>
      </c>
      <c r="H29" s="39" t="n">
        <v>34</v>
      </c>
      <c r="I29" s="39" t="n">
        <v>19</v>
      </c>
      <c r="J29" s="39" t="n">
        <v>31</v>
      </c>
      <c r="K29" s="39"/>
      <c r="L29" s="39"/>
      <c r="M29" s="39"/>
      <c r="N29" s="39"/>
      <c r="O29" s="39"/>
      <c r="P29" s="39" t="n">
        <f aca="false">AVERAGE(F29:O29)</f>
        <v>28.9</v>
      </c>
    </row>
    <row r="30" customFormat="false" ht="15.75" hidden="false" customHeight="false" outlineLevel="0" collapsed="false">
      <c r="A30" s="38"/>
      <c r="B30" s="38"/>
      <c r="C30" s="123" t="s">
        <v>118</v>
      </c>
      <c r="D30" s="39" t="n">
        <v>3.4</v>
      </c>
      <c r="E30" s="16" t="n">
        <f aca="false">D30*100/24.35</f>
        <v>13.9630390143737</v>
      </c>
      <c r="F30" s="39" t="n">
        <v>10</v>
      </c>
      <c r="G30" s="39" t="n">
        <v>14</v>
      </c>
      <c r="H30" s="39" t="n">
        <v>12</v>
      </c>
      <c r="I30" s="39" t="n">
        <v>10</v>
      </c>
      <c r="J30" s="39" t="n">
        <v>5</v>
      </c>
      <c r="K30" s="39" t="n">
        <v>6</v>
      </c>
      <c r="L30" s="39" t="n">
        <v>9</v>
      </c>
      <c r="M30" s="39" t="n">
        <v>11.5</v>
      </c>
      <c r="N30" s="39" t="n">
        <v>9</v>
      </c>
      <c r="O30" s="39" t="n">
        <v>8</v>
      </c>
      <c r="P30" s="39" t="n">
        <f aca="false">AVERAGE(F30:O30)</f>
        <v>9.45</v>
      </c>
    </row>
    <row r="31" customFormat="false" ht="15" hidden="false" customHeight="false" outlineLevel="0" collapsed="false">
      <c r="A31" s="38"/>
      <c r="B31" s="38"/>
      <c r="C31" s="79" t="s">
        <v>136</v>
      </c>
      <c r="D31" s="39" t="n">
        <v>8.3</v>
      </c>
      <c r="E31" s="16" t="n">
        <f aca="false">D31*100/24.35</f>
        <v>34.0862422997947</v>
      </c>
      <c r="F31" s="39" t="n">
        <v>27</v>
      </c>
      <c r="G31" s="39" t="n">
        <v>16</v>
      </c>
      <c r="H31" s="39" t="n">
        <v>12.5</v>
      </c>
      <c r="I31" s="39" t="n">
        <v>14.5</v>
      </c>
      <c r="J31" s="39" t="n">
        <v>6</v>
      </c>
      <c r="K31" s="39" t="n">
        <v>7</v>
      </c>
      <c r="L31" s="39" t="n">
        <v>5.5</v>
      </c>
      <c r="M31" s="39" t="n">
        <v>10.5</v>
      </c>
      <c r="N31" s="39" t="n">
        <v>16</v>
      </c>
      <c r="O31" s="39" t="n">
        <v>14.5</v>
      </c>
      <c r="P31" s="39" t="n">
        <f aca="false">AVERAGE(F31:O31)</f>
        <v>12.95</v>
      </c>
    </row>
    <row r="32" customFormat="false" ht="15.75" hidden="false" customHeight="false" outlineLevel="0" collapsed="false">
      <c r="A32" s="38"/>
      <c r="B32" s="38"/>
      <c r="C32" s="125" t="s">
        <v>19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26" t="n">
        <f aca="false">AVERAGE(P28:P31)</f>
        <v>17.5</v>
      </c>
    </row>
    <row r="33" customFormat="false" ht="15" hidden="false" customHeight="false" outlineLevel="0" collapsed="false">
      <c r="A33" s="38" t="s">
        <v>126</v>
      </c>
      <c r="B33" s="38" t="n">
        <f aca="false">D33+D34+D35+D36+D37</f>
        <v>32.15</v>
      </c>
      <c r="C33" s="38" t="s">
        <v>119</v>
      </c>
      <c r="D33" s="39" t="n">
        <v>17.5</v>
      </c>
      <c r="E33" s="16" t="n">
        <f aca="false">D33*100/B33</f>
        <v>54.4323483670296</v>
      </c>
      <c r="F33" s="39" t="n">
        <v>30</v>
      </c>
      <c r="G33" s="39" t="n">
        <v>24</v>
      </c>
      <c r="H33" s="39" t="n">
        <v>31</v>
      </c>
      <c r="I33" s="39" t="n">
        <v>33</v>
      </c>
      <c r="J33" s="39" t="n">
        <v>16</v>
      </c>
      <c r="K33" s="39" t="n">
        <v>26</v>
      </c>
      <c r="L33" s="39" t="n">
        <v>26</v>
      </c>
      <c r="M33" s="39" t="n">
        <v>31</v>
      </c>
      <c r="N33" s="39" t="n">
        <v>16.7</v>
      </c>
      <c r="O33" s="39" t="n">
        <v>29.5</v>
      </c>
      <c r="P33" s="39" t="n">
        <f aca="false">AVERAGE(F33:O33)</f>
        <v>26.32</v>
      </c>
    </row>
    <row r="34" customFormat="false" ht="15.75" hidden="false" customHeight="false" outlineLevel="0" collapsed="false">
      <c r="A34" s="38"/>
      <c r="B34" s="38"/>
      <c r="C34" s="108" t="s">
        <v>137</v>
      </c>
      <c r="D34" s="39" t="n">
        <v>0.6</v>
      </c>
      <c r="E34" s="16" t="n">
        <f aca="false">D34*100/32.15</f>
        <v>1.86625194401244</v>
      </c>
      <c r="F34" s="39" t="n">
        <v>7</v>
      </c>
      <c r="G34" s="39" t="n">
        <v>6</v>
      </c>
      <c r="H34" s="39" t="n">
        <v>5</v>
      </c>
      <c r="I34" s="39" t="n">
        <v>7.5</v>
      </c>
      <c r="J34" s="39"/>
      <c r="K34" s="39"/>
      <c r="L34" s="39"/>
      <c r="M34" s="39"/>
      <c r="N34" s="39"/>
      <c r="O34" s="39"/>
      <c r="P34" s="39" t="n">
        <f aca="false">AVERAGE(F34:O34)</f>
        <v>6.375</v>
      </c>
    </row>
    <row r="35" customFormat="false" ht="15" hidden="false" customHeight="false" outlineLevel="0" collapsed="false">
      <c r="A35" s="38"/>
      <c r="B35" s="38"/>
      <c r="C35" s="79" t="s">
        <v>136</v>
      </c>
      <c r="D35" s="39" t="n">
        <v>9.15</v>
      </c>
      <c r="E35" s="16" t="n">
        <f aca="false">D35*100/32.15</f>
        <v>28.4603421461897</v>
      </c>
      <c r="F35" s="39" t="n">
        <v>17.5</v>
      </c>
      <c r="G35" s="39" t="n">
        <v>9</v>
      </c>
      <c r="H35" s="39" t="n">
        <v>9</v>
      </c>
      <c r="I35" s="39" t="n">
        <v>7</v>
      </c>
      <c r="J35" s="39" t="n">
        <v>29</v>
      </c>
      <c r="K35" s="39" t="n">
        <v>23</v>
      </c>
      <c r="L35" s="39" t="n">
        <v>9</v>
      </c>
      <c r="M35" s="39" t="n">
        <v>22</v>
      </c>
      <c r="N35" s="39" t="n">
        <v>18.5</v>
      </c>
      <c r="O35" s="39" t="n">
        <v>10.5</v>
      </c>
      <c r="P35" s="39" t="n">
        <f aca="false">AVERAGE(F35:O35)</f>
        <v>15.45</v>
      </c>
    </row>
    <row r="36" customFormat="false" ht="15" hidden="false" customHeight="false" outlineLevel="0" collapsed="false">
      <c r="A36" s="38"/>
      <c r="B36" s="38"/>
      <c r="C36" s="38" t="s">
        <v>138</v>
      </c>
      <c r="D36" s="39" t="n">
        <v>3.1</v>
      </c>
      <c r="E36" s="16" t="n">
        <f aca="false">D36*100/32.15</f>
        <v>9.64230171073095</v>
      </c>
      <c r="F36" s="39" t="n">
        <v>21</v>
      </c>
      <c r="G36" s="39" t="n">
        <v>14</v>
      </c>
      <c r="H36" s="39" t="n">
        <v>13</v>
      </c>
      <c r="I36" s="39" t="n">
        <v>13</v>
      </c>
      <c r="J36" s="39" t="n">
        <v>11.5</v>
      </c>
      <c r="K36" s="39" t="n">
        <v>11</v>
      </c>
      <c r="L36" s="39" t="n">
        <v>12</v>
      </c>
      <c r="M36" s="39" t="n">
        <v>11</v>
      </c>
      <c r="N36" s="39" t="n">
        <v>8</v>
      </c>
      <c r="O36" s="39" t="n">
        <v>10.5</v>
      </c>
      <c r="P36" s="39" t="n">
        <f aca="false">AVERAGE(F36:O36)</f>
        <v>12.5</v>
      </c>
    </row>
    <row r="37" customFormat="false" ht="15.75" hidden="false" customHeight="false" outlineLevel="0" collapsed="false">
      <c r="A37" s="38"/>
      <c r="B37" s="38"/>
      <c r="C37" s="123" t="s">
        <v>118</v>
      </c>
      <c r="D37" s="39" t="n">
        <v>1.8</v>
      </c>
      <c r="E37" s="16" t="n">
        <f aca="false">D37*100/32.15</f>
        <v>5.59875583203733</v>
      </c>
      <c r="F37" s="39" t="n">
        <v>20</v>
      </c>
      <c r="G37" s="39" t="n">
        <v>11</v>
      </c>
      <c r="H37" s="39" t="n">
        <v>11</v>
      </c>
      <c r="I37" s="39" t="n">
        <v>6.5</v>
      </c>
      <c r="J37" s="39" t="n">
        <v>14</v>
      </c>
      <c r="K37" s="39"/>
      <c r="L37" s="39"/>
      <c r="M37" s="39"/>
      <c r="N37" s="39"/>
      <c r="O37" s="39"/>
      <c r="P37" s="39" t="n">
        <f aca="false">AVERAGE(F37:O37)</f>
        <v>12.5</v>
      </c>
    </row>
    <row r="38" customFormat="false" ht="15.75" hidden="false" customHeight="false" outlineLevel="0" collapsed="false">
      <c r="A38" s="38"/>
      <c r="B38" s="38"/>
      <c r="C38" s="125" t="s">
        <v>19</v>
      </c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6" t="n">
        <f aca="false">AVERAGE(P33:P37)</f>
        <v>14.629</v>
      </c>
    </row>
    <row r="39" customFormat="false" ht="15" hidden="false" customHeight="false" outlineLevel="0" collapsed="false">
      <c r="A39" s="38" t="s">
        <v>128</v>
      </c>
      <c r="B39" s="38" t="n">
        <v>92.3</v>
      </c>
      <c r="C39" s="101" t="s">
        <v>139</v>
      </c>
      <c r="D39" s="88" t="n">
        <v>43.4</v>
      </c>
      <c r="E39" s="141" t="n">
        <f aca="false">D39*100/92.3</f>
        <v>47.0205850487541</v>
      </c>
      <c r="F39" s="88" t="n">
        <v>28</v>
      </c>
      <c r="G39" s="88" t="n">
        <v>22</v>
      </c>
      <c r="H39" s="88" t="n">
        <v>16</v>
      </c>
      <c r="I39" s="88" t="n">
        <v>16</v>
      </c>
      <c r="J39" s="88" t="n">
        <v>37</v>
      </c>
      <c r="K39" s="88" t="n">
        <v>28</v>
      </c>
      <c r="L39" s="88" t="n">
        <v>12</v>
      </c>
      <c r="M39" s="88" t="n">
        <v>12</v>
      </c>
      <c r="N39" s="88" t="n">
        <v>35</v>
      </c>
      <c r="O39" s="88" t="n">
        <v>34</v>
      </c>
      <c r="P39" s="141" t="n">
        <f aca="false">AVERAGE(F39:O39)</f>
        <v>24</v>
      </c>
    </row>
    <row r="40" customFormat="false" ht="15.75" hidden="false" customHeight="false" outlineLevel="0" collapsed="false">
      <c r="A40" s="38"/>
      <c r="B40" s="38"/>
      <c r="C40" s="123" t="s">
        <v>118</v>
      </c>
      <c r="D40" s="88" t="n">
        <v>5.7</v>
      </c>
      <c r="E40" s="141" t="n">
        <f aca="false">D40*100/92.3</f>
        <v>6.17551462621885</v>
      </c>
      <c r="F40" s="88" t="n">
        <v>17</v>
      </c>
      <c r="G40" s="88" t="n">
        <v>11</v>
      </c>
      <c r="H40" s="88" t="n">
        <v>13</v>
      </c>
      <c r="I40" s="88" t="n">
        <v>10</v>
      </c>
      <c r="J40" s="88" t="n">
        <v>11</v>
      </c>
      <c r="K40" s="88" t="n">
        <v>8</v>
      </c>
      <c r="L40" s="88" t="n">
        <v>6</v>
      </c>
      <c r="M40" s="88" t="n">
        <v>18</v>
      </c>
      <c r="N40" s="88" t="n">
        <v>22</v>
      </c>
      <c r="O40" s="39"/>
      <c r="P40" s="141" t="n">
        <f aca="false">AVERAGE(F40:O40)</f>
        <v>12.8888888888889</v>
      </c>
    </row>
    <row r="41" customFormat="false" ht="15.75" hidden="false" customHeight="false" outlineLevel="0" collapsed="false">
      <c r="A41" s="38"/>
      <c r="B41" s="38"/>
      <c r="C41" s="108" t="s">
        <v>146</v>
      </c>
      <c r="D41" s="88" t="n">
        <v>43.2</v>
      </c>
      <c r="E41" s="141" t="n">
        <f aca="false">D41*100/92.3</f>
        <v>46.8039003250271</v>
      </c>
      <c r="F41" s="88" t="n">
        <v>12</v>
      </c>
      <c r="G41" s="88" t="n">
        <v>16</v>
      </c>
      <c r="H41" s="88" t="n">
        <v>25</v>
      </c>
      <c r="I41" s="88" t="n">
        <v>24.5</v>
      </c>
      <c r="J41" s="88" t="n">
        <v>15</v>
      </c>
      <c r="K41" s="88" t="n">
        <v>10</v>
      </c>
      <c r="L41" s="88" t="n">
        <v>14</v>
      </c>
      <c r="M41" s="88" t="n">
        <v>8</v>
      </c>
      <c r="N41" s="88" t="n">
        <v>27</v>
      </c>
      <c r="O41" s="88" t="n">
        <v>31</v>
      </c>
      <c r="P41" s="141" t="n">
        <f aca="false">AVERAGE(F41:O41)</f>
        <v>18.25</v>
      </c>
    </row>
    <row r="42" customFormat="false" ht="15.75" hidden="false" customHeight="false" outlineLevel="0" collapsed="false">
      <c r="A42" s="38"/>
      <c r="B42" s="38"/>
      <c r="C42" s="125" t="s">
        <v>19</v>
      </c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6" t="n">
        <f aca="false">AVERAGE(P37:P41)</f>
        <v>16.4535777777778</v>
      </c>
    </row>
    <row r="43" customFormat="false" ht="15" hidden="false" customHeight="false" outlineLevel="0" collapsed="false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</row>
    <row r="44" customFormat="false" ht="15" hidden="false" customHeight="false" outlineLevel="0" collapsed="false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</row>
    <row r="45" customFormat="false" ht="15" hidden="false" customHeight="false" outlineLevel="0" collapsed="false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</row>
    <row r="46" customFormat="false" ht="15" hidden="false" customHeight="false" outlineLevel="0" collapsed="false">
      <c r="A46" s="116"/>
      <c r="B46" s="116"/>
      <c r="C46" s="99" t="s">
        <v>129</v>
      </c>
      <c r="D46" s="99" t="n">
        <v>2</v>
      </c>
      <c r="E46" s="99" t="n">
        <v>3</v>
      </c>
      <c r="F46" s="99" t="n">
        <v>4</v>
      </c>
      <c r="G46" s="99" t="n">
        <v>5</v>
      </c>
      <c r="H46" s="99" t="n">
        <v>6</v>
      </c>
      <c r="I46" s="99" t="n">
        <v>7</v>
      </c>
      <c r="J46" s="99" t="n">
        <v>8</v>
      </c>
      <c r="K46" s="99" t="n">
        <v>9</v>
      </c>
      <c r="L46" s="99" t="n">
        <v>10</v>
      </c>
      <c r="M46" s="76" t="s">
        <v>19</v>
      </c>
      <c r="N46" s="116"/>
      <c r="O46" s="116"/>
      <c r="P46" s="116"/>
    </row>
    <row r="47" customFormat="false" ht="15.75" hidden="false" customHeight="false" outlineLevel="0" collapsed="false">
      <c r="A47" s="116"/>
      <c r="B47" s="116"/>
      <c r="C47" s="123" t="s">
        <v>118</v>
      </c>
      <c r="D47" s="143" t="n">
        <v>0</v>
      </c>
      <c r="E47" s="143" t="n">
        <v>0</v>
      </c>
      <c r="F47" s="143" t="n">
        <v>0</v>
      </c>
      <c r="G47" s="143" t="n">
        <v>4.1</v>
      </c>
      <c r="H47" s="143" t="n">
        <v>4.82625482625483</v>
      </c>
      <c r="I47" s="143" t="n">
        <v>0</v>
      </c>
      <c r="J47" s="143" t="n">
        <v>13.9630390143737</v>
      </c>
      <c r="K47" s="143" t="n">
        <v>5.59875583203733</v>
      </c>
      <c r="L47" s="143" t="n">
        <v>6.17551462621885</v>
      </c>
      <c r="M47" s="143" t="n">
        <f aca="false">AVERAGE(D47:L47)</f>
        <v>3.85150714432052</v>
      </c>
      <c r="N47" s="116"/>
      <c r="O47" s="116"/>
      <c r="P47" s="116"/>
    </row>
    <row r="48" customFormat="false" ht="15" hidden="false" customHeight="false" outlineLevel="0" collapsed="false">
      <c r="A48" s="116"/>
      <c r="B48" s="116"/>
      <c r="C48" s="101" t="s">
        <v>141</v>
      </c>
      <c r="D48" s="143" t="n">
        <v>22.4171539961014</v>
      </c>
      <c r="E48" s="143" t="n">
        <v>0</v>
      </c>
      <c r="F48" s="143" t="n">
        <v>0</v>
      </c>
      <c r="G48" s="143" t="n">
        <v>0</v>
      </c>
      <c r="H48" s="143" t="n">
        <v>0</v>
      </c>
      <c r="I48" s="143" t="n">
        <v>0</v>
      </c>
      <c r="J48" s="143" t="n">
        <v>0</v>
      </c>
      <c r="K48" s="143" t="n">
        <v>54.4323483670296</v>
      </c>
      <c r="L48" s="143" t="n">
        <v>0</v>
      </c>
      <c r="M48" s="143" t="n">
        <f aca="false">AVERAGE(D48:L48)</f>
        <v>8.53883359590344</v>
      </c>
      <c r="N48" s="116"/>
      <c r="O48" s="116"/>
      <c r="P48" s="116"/>
    </row>
    <row r="49" customFormat="false" ht="15" hidden="false" customHeight="false" outlineLevel="0" collapsed="false">
      <c r="A49" s="116"/>
      <c r="B49" s="116"/>
      <c r="C49" s="38" t="s">
        <v>119</v>
      </c>
      <c r="D49" s="143" t="n">
        <v>0</v>
      </c>
      <c r="E49" s="143" t="n">
        <v>0</v>
      </c>
      <c r="F49" s="143" t="n">
        <v>71.8132854578097</v>
      </c>
      <c r="G49" s="143" t="n">
        <v>35.9</v>
      </c>
      <c r="H49" s="143" t="n">
        <v>0</v>
      </c>
      <c r="I49" s="143" t="n">
        <v>0</v>
      </c>
      <c r="J49" s="143" t="n">
        <v>0</v>
      </c>
      <c r="K49" s="143" t="n">
        <v>0</v>
      </c>
      <c r="L49" s="143" t="n">
        <v>0</v>
      </c>
      <c r="M49" s="143" t="n">
        <f aca="false">AVERAGE(D49:L49)</f>
        <v>11.9681428286455</v>
      </c>
      <c r="N49" s="116"/>
      <c r="O49" s="116"/>
      <c r="P49" s="116"/>
    </row>
    <row r="50" customFormat="false" ht="15.75" hidden="false" customHeight="false" outlineLevel="0" collapsed="false">
      <c r="A50" s="116"/>
      <c r="B50" s="116"/>
      <c r="C50" s="108" t="s">
        <v>146</v>
      </c>
      <c r="D50" s="143" t="n">
        <v>0</v>
      </c>
      <c r="E50" s="143" t="n">
        <v>0</v>
      </c>
      <c r="F50" s="143" t="n">
        <v>0</v>
      </c>
      <c r="G50" s="143" t="n">
        <v>0</v>
      </c>
      <c r="H50" s="143" t="n">
        <v>0</v>
      </c>
      <c r="I50" s="143" t="n">
        <v>68.2080924855491</v>
      </c>
      <c r="J50" s="143" t="n">
        <v>28.7474332648871</v>
      </c>
      <c r="K50" s="143" t="n">
        <v>0</v>
      </c>
      <c r="L50" s="143" t="n">
        <v>46.8039003250271</v>
      </c>
      <c r="M50" s="143" t="n">
        <f aca="false">AVERAGE(D50:L50)</f>
        <v>15.9732695639404</v>
      </c>
      <c r="N50" s="116"/>
      <c r="O50" s="116"/>
      <c r="P50" s="116"/>
    </row>
    <row r="51" customFormat="false" ht="15" hidden="false" customHeight="false" outlineLevel="0" collapsed="false">
      <c r="A51" s="116"/>
      <c r="B51" s="116"/>
      <c r="C51" s="38" t="s">
        <v>138</v>
      </c>
      <c r="D51" s="143" t="n">
        <v>0</v>
      </c>
      <c r="E51" s="143" t="n">
        <v>0</v>
      </c>
      <c r="F51" s="143" t="n">
        <v>0</v>
      </c>
      <c r="G51" s="143" t="n">
        <v>0</v>
      </c>
      <c r="H51" s="143" t="n">
        <v>0</v>
      </c>
      <c r="I51" s="143" t="n">
        <v>0</v>
      </c>
      <c r="J51" s="143" t="n">
        <v>23.2032854209446</v>
      </c>
      <c r="K51" s="143" t="n">
        <v>9.64230171073095</v>
      </c>
      <c r="L51" s="143" t="n">
        <v>0</v>
      </c>
      <c r="M51" s="143" t="n">
        <f aca="false">AVERAGE(D51:L51)</f>
        <v>3.64950968129728</v>
      </c>
      <c r="N51" s="116"/>
      <c r="O51" s="116"/>
      <c r="P51" s="116"/>
    </row>
    <row r="52" customFormat="false" ht="15" hidden="false" customHeight="false" outlineLevel="0" collapsed="false">
      <c r="A52" s="116"/>
      <c r="B52" s="116"/>
      <c r="C52" s="38" t="s">
        <v>122</v>
      </c>
      <c r="D52" s="143" t="n">
        <v>0</v>
      </c>
      <c r="E52" s="143" t="n">
        <v>0</v>
      </c>
      <c r="F52" s="143" t="n">
        <v>0</v>
      </c>
      <c r="G52" s="143" t="n">
        <v>0</v>
      </c>
      <c r="H52" s="143" t="n">
        <v>5.5984555984556</v>
      </c>
      <c r="I52" s="143" t="n">
        <v>0</v>
      </c>
      <c r="J52" s="143" t="n">
        <v>0</v>
      </c>
      <c r="K52" s="143" t="n">
        <v>0</v>
      </c>
      <c r="L52" s="143" t="n">
        <v>0</v>
      </c>
      <c r="M52" s="143" t="n">
        <f aca="false">AVERAGE(D52:L52)</f>
        <v>0.622050622050622</v>
      </c>
      <c r="N52" s="116"/>
      <c r="O52" s="116"/>
      <c r="P52" s="116"/>
    </row>
    <row r="53" customFormat="false" ht="15.75" hidden="false" customHeight="false" outlineLevel="0" collapsed="false">
      <c r="A53" s="116"/>
      <c r="B53" s="116"/>
      <c r="C53" s="108" t="s">
        <v>137</v>
      </c>
      <c r="D53" s="143" t="n">
        <v>31.9688109161793</v>
      </c>
      <c r="E53" s="143" t="n">
        <v>0</v>
      </c>
      <c r="F53" s="143" t="n">
        <v>1.79533213644524</v>
      </c>
      <c r="G53" s="143" t="n">
        <v>0</v>
      </c>
      <c r="H53" s="143" t="n">
        <v>0</v>
      </c>
      <c r="I53" s="143" t="n">
        <v>6.35838150289017</v>
      </c>
      <c r="J53" s="143" t="n">
        <v>0</v>
      </c>
      <c r="K53" s="143" t="n">
        <v>1.86625194401244</v>
      </c>
      <c r="L53" s="143" t="n">
        <v>0</v>
      </c>
      <c r="M53" s="143" t="n">
        <f aca="false">AVERAGE(D53:L53)</f>
        <v>4.66541961105858</v>
      </c>
      <c r="N53" s="116"/>
      <c r="O53" s="116"/>
      <c r="P53" s="116"/>
    </row>
    <row r="54" customFormat="false" ht="15" hidden="false" customHeight="false" outlineLevel="0" collapsed="false">
      <c r="A54" s="116"/>
      <c r="B54" s="116"/>
      <c r="C54" s="38" t="s">
        <v>127</v>
      </c>
      <c r="D54" s="143" t="n">
        <v>45.6140350877193</v>
      </c>
      <c r="E54" s="143" t="n">
        <v>0</v>
      </c>
      <c r="F54" s="143" t="n">
        <v>0</v>
      </c>
      <c r="G54" s="143" t="n">
        <v>0</v>
      </c>
      <c r="H54" s="143" t="n">
        <v>29.5366795366795</v>
      </c>
      <c r="I54" s="143" t="n">
        <v>0</v>
      </c>
      <c r="J54" s="143" t="n">
        <v>0</v>
      </c>
      <c r="K54" s="143" t="n">
        <v>0</v>
      </c>
      <c r="L54" s="143" t="n">
        <v>0</v>
      </c>
      <c r="M54" s="143" t="n">
        <f aca="false">AVERAGE(D54:L54)</f>
        <v>8.35007940271098</v>
      </c>
      <c r="N54" s="116"/>
      <c r="O54" s="116"/>
      <c r="P54" s="116"/>
    </row>
    <row r="55" customFormat="false" ht="15" hidden="false" customHeight="false" outlineLevel="0" collapsed="false">
      <c r="A55" s="116"/>
      <c r="B55" s="116"/>
      <c r="C55" s="79" t="s">
        <v>136</v>
      </c>
      <c r="D55" s="143" t="n">
        <v>0</v>
      </c>
      <c r="E55" s="143" t="n">
        <v>0</v>
      </c>
      <c r="F55" s="143" t="n">
        <v>0</v>
      </c>
      <c r="G55" s="143" t="n">
        <v>0</v>
      </c>
      <c r="H55" s="143" t="n">
        <v>0</v>
      </c>
      <c r="I55" s="143" t="n">
        <v>25.4335260115607</v>
      </c>
      <c r="J55" s="143" t="n">
        <v>34.0862422997947</v>
      </c>
      <c r="K55" s="143" t="n">
        <v>28.4603421461897</v>
      </c>
      <c r="L55" s="143" t="n">
        <v>0</v>
      </c>
      <c r="M55" s="143" t="n">
        <f aca="false">AVERAGE(D55:L55)</f>
        <v>9.77556782861612</v>
      </c>
      <c r="N55" s="116"/>
      <c r="O55" s="116"/>
      <c r="P55" s="116"/>
    </row>
    <row r="56" customFormat="false" ht="15" hidden="false" customHeight="false" outlineLevel="0" collapsed="false">
      <c r="A56" s="116"/>
      <c r="B56" s="116"/>
      <c r="C56" s="101" t="s">
        <v>139</v>
      </c>
      <c r="D56" s="143" t="n">
        <v>0</v>
      </c>
      <c r="E56" s="143" t="n">
        <v>100</v>
      </c>
      <c r="F56" s="143" t="n">
        <v>26.3913824057451</v>
      </c>
      <c r="G56" s="143" t="n">
        <v>60.1</v>
      </c>
      <c r="H56" s="143" t="n">
        <v>60.03861003861</v>
      </c>
      <c r="I56" s="143" t="n">
        <v>0</v>
      </c>
      <c r="J56" s="143" t="n">
        <v>0</v>
      </c>
      <c r="K56" s="143" t="n">
        <v>0</v>
      </c>
      <c r="L56" s="143" t="n">
        <v>47.0205850487541</v>
      </c>
      <c r="M56" s="143" t="n">
        <f aca="false">AVERAGE(D56:L56)</f>
        <v>32.6167308325677</v>
      </c>
      <c r="N56" s="116"/>
      <c r="O56" s="116"/>
      <c r="P56" s="116"/>
    </row>
    <row r="57" customFormat="false" ht="15" hidden="false" customHeight="false" outlineLevel="0" collapsed="false">
      <c r="A57" s="116"/>
      <c r="B57" s="116"/>
      <c r="C57" s="116"/>
      <c r="D57" s="144" t="n">
        <f aca="false">SUM(D47:D56)</f>
        <v>100</v>
      </c>
      <c r="E57" s="144" t="n">
        <f aca="false">SUM(E47:E56)</f>
        <v>100</v>
      </c>
      <c r="F57" s="144" t="n">
        <f aca="false">SUM(F47:F56)</f>
        <v>100</v>
      </c>
      <c r="G57" s="144" t="n">
        <f aca="false">SUM(G47:G56)</f>
        <v>100.1</v>
      </c>
      <c r="H57" s="144" t="n">
        <f aca="false">SUM(H47:H56)</f>
        <v>100</v>
      </c>
      <c r="I57" s="144" t="n">
        <f aca="false">SUM(I47:I56)</f>
        <v>100</v>
      </c>
      <c r="J57" s="144" t="n">
        <f aca="false">SUM(J47:J56)</f>
        <v>100</v>
      </c>
      <c r="K57" s="144" t="n">
        <f aca="false">SUM(K47:K56)</f>
        <v>100</v>
      </c>
      <c r="L57" s="144" t="n">
        <f aca="false">SUM(L47:L56)</f>
        <v>100</v>
      </c>
      <c r="M57" s="144" t="n">
        <f aca="false">SUM(M47:M56)</f>
        <v>100.011111111111</v>
      </c>
      <c r="N57" s="116"/>
      <c r="O57" s="116"/>
      <c r="P57" s="116"/>
    </row>
    <row r="61" customFormat="false" ht="15.75" hidden="false" customHeight="false" outlineLevel="0" collapsed="false">
      <c r="D61" s="0" t="n">
        <v>20.8</v>
      </c>
      <c r="F61" s="17" t="n">
        <v>20.8</v>
      </c>
      <c r="G61" s="145" t="n">
        <v>21.4</v>
      </c>
      <c r="H61" s="17" t="n">
        <v>26.3</v>
      </c>
      <c r="I61" s="146" t="n">
        <v>17.5</v>
      </c>
      <c r="J61" s="17" t="n">
        <v>17.5</v>
      </c>
      <c r="K61" s="17" t="n">
        <v>13.4</v>
      </c>
      <c r="L61" s="17" t="n">
        <v>9.9</v>
      </c>
      <c r="M61" s="17" t="n">
        <v>17.5</v>
      </c>
      <c r="N61" s="17" t="n">
        <v>14.6</v>
      </c>
      <c r="O61" s="146" t="n">
        <v>16.5</v>
      </c>
      <c r="P61" s="17" t="n">
        <v>16.6</v>
      </c>
      <c r="Q61" s="17" t="n">
        <f aca="false">AVERAGE(F61:P61)</f>
        <v>17.4545454545455</v>
      </c>
    </row>
    <row r="62" customFormat="false" ht="15.75" hidden="false" customHeight="false" outlineLevel="0" collapsed="false">
      <c r="D62" s="135" t="n">
        <v>21.4</v>
      </c>
    </row>
    <row r="63" customFormat="false" ht="15" hidden="false" customHeight="false" outlineLevel="0" collapsed="false">
      <c r="D63" s="0" t="n">
        <v>26.3</v>
      </c>
    </row>
    <row r="64" customFormat="false" ht="15" hidden="false" customHeight="false" outlineLevel="0" collapsed="false">
      <c r="D64" s="147" t="n">
        <v>17.5</v>
      </c>
    </row>
    <row r="65" customFormat="false" ht="15" hidden="false" customHeight="false" outlineLevel="0" collapsed="false">
      <c r="D65" s="0" t="n">
        <v>17.5</v>
      </c>
    </row>
    <row r="66" customFormat="false" ht="15" hidden="false" customHeight="false" outlineLevel="0" collapsed="false">
      <c r="D66" s="0" t="n">
        <v>13.4</v>
      </c>
    </row>
    <row r="67" customFormat="false" ht="15" hidden="false" customHeight="false" outlineLevel="0" collapsed="false">
      <c r="D67" s="0" t="n">
        <v>9.9</v>
      </c>
    </row>
    <row r="68" customFormat="false" ht="15" hidden="false" customHeight="false" outlineLevel="0" collapsed="false">
      <c r="D68" s="0" t="n">
        <v>17.5</v>
      </c>
    </row>
    <row r="69" customFormat="false" ht="15" hidden="false" customHeight="false" outlineLevel="0" collapsed="false">
      <c r="D69" s="0" t="n">
        <v>14.6</v>
      </c>
    </row>
    <row r="70" customFormat="false" ht="15" hidden="false" customHeight="false" outlineLevel="0" collapsed="false">
      <c r="D70" s="147" t="n">
        <v>16.5</v>
      </c>
    </row>
    <row r="71" customFormat="false" ht="15" hidden="false" customHeight="false" outlineLevel="0" collapsed="false">
      <c r="D71" s="0" t="n">
        <f aca="false">AVERAGE(D61:D70)</f>
        <v>17.54</v>
      </c>
    </row>
  </sheetData>
  <mergeCells count="26">
    <mergeCell ref="A1:P2"/>
    <mergeCell ref="A3:A4"/>
    <mergeCell ref="B3:B4"/>
    <mergeCell ref="C3:C4"/>
    <mergeCell ref="D3:D4"/>
    <mergeCell ref="E3:E4"/>
    <mergeCell ref="F3:O3"/>
    <mergeCell ref="P3:P4"/>
    <mergeCell ref="A5:A8"/>
    <mergeCell ref="B5:B8"/>
    <mergeCell ref="A9:A10"/>
    <mergeCell ref="B9:B10"/>
    <mergeCell ref="A11:A14"/>
    <mergeCell ref="B11:B14"/>
    <mergeCell ref="A15:A18"/>
    <mergeCell ref="B15:B18"/>
    <mergeCell ref="A19:A23"/>
    <mergeCell ref="B19:B23"/>
    <mergeCell ref="A24:A27"/>
    <mergeCell ref="B24:B27"/>
    <mergeCell ref="A28:A32"/>
    <mergeCell ref="B28:B32"/>
    <mergeCell ref="A33:A38"/>
    <mergeCell ref="B33:B38"/>
    <mergeCell ref="A39:A42"/>
    <mergeCell ref="B39:B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2023-03-31T15:08:50Z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